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omments5.xml" ContentType="application/vnd.openxmlformats-officedocument.spreadsheetml.comments+xml"/>
  <Override PartName="/xl/drawings/drawing3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  <Override PartName="/xl/threadedComments/threadedComment4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Fiscal4\Desktop\TARIFAS DRA PILAR\"/>
    </mc:Choice>
  </mc:AlternateContent>
  <xr:revisionPtr revIDLastSave="0" documentId="13_ncr:1_{5733ED64-BAE0-40BC-AEAD-17BDB42911C3}" xr6:coauthVersionLast="47" xr6:coauthVersionMax="47" xr10:uidLastSave="{00000000-0000-0000-0000-000000000000}"/>
  <bookViews>
    <workbookView xWindow="0" yWindow="0" windowWidth="20490" windowHeight="10800" tabRatio="848" firstSheet="1" activeTab="11" xr2:uid="{00000000-000D-0000-FFFF-FFFF00000000}"/>
  </bookViews>
  <sheets>
    <sheet name="1. COSTO HONORARIOS PROF" sheetId="1" r:id="rId1"/>
    <sheet name="2. GASTOS FIJOS MENSUALES" sheetId="2" r:id="rId2"/>
    <sheet name="3. EQUIPO E INSTRUMENTAL" sheetId="3" r:id="rId3"/>
    <sheet name="4. TOTAL GTS FIJOS Consult  (2)" sheetId="16" state="hidden" r:id="rId4"/>
    <sheet name="3. EQUIPO E INSTRUMENTAL origin" sheetId="10" state="hidden" r:id="rId5"/>
    <sheet name="Sheet1" sheetId="11" state="hidden" r:id="rId6"/>
    <sheet name="Cotizacion Rino" sheetId="8" state="hidden" r:id="rId7"/>
    <sheet name="Cotizacion Carlos Izquierdo" sheetId="9" state="hidden" r:id="rId8"/>
    <sheet name="4. TOTAL GASTOS FIJOS" sheetId="4" r:id="rId9"/>
    <sheet name="4. TOTAL GTS FIJOS Consult Virt" sheetId="15" state="hidden" r:id="rId10"/>
    <sheet name="5. GASTOS VARIABLES" sheetId="5" r:id="rId11"/>
    <sheet name="6. TARIFAS MÍNIMAS" sheetId="13" r:id="rId12"/>
    <sheet name="Hoja1" sheetId="17" r:id="rId13"/>
    <sheet name="6. TARIFAS MÍNIMAS para pivot" sheetId="6" state="hidden" r:id="rId14"/>
  </sheets>
  <externalReferences>
    <externalReference r:id="rId15"/>
    <externalReference r:id="rId16"/>
    <externalReference r:id="rId17"/>
  </externalReferences>
  <definedNames>
    <definedName name="_xlnm._FilterDatabase" localSheetId="2" hidden="1">'3. EQUIPO E INSTRUMENTAL'!$A$7:$T$142</definedName>
    <definedName name="_xlnm._FilterDatabase" localSheetId="4" hidden="1">'3. EQUIPO E INSTRUMENTAL origin'!$A$1:$N$133</definedName>
    <definedName name="_xlnm._FilterDatabase" localSheetId="10" hidden="1">'5. GASTOS VARIABLES'!$A$3:$XEL$265</definedName>
    <definedName name="_xlnm._FilterDatabase" localSheetId="11" hidden="1">'6. TARIFAS MÍNIMAS'!$A$2:$P$142</definedName>
    <definedName name="_xlnm._FilterDatabase" localSheetId="13" hidden="1">'6. TARIFAS MÍNIMAS para pivot'!$A$3:$T$3</definedName>
    <definedName name="_xlnm._FilterDatabase" localSheetId="7" hidden="1">'Cotizacion Carlos Izquierdo'!$A$1:$D$278</definedName>
    <definedName name="_xlnm._FilterDatabase" localSheetId="6" hidden="1">'Cotizacion Rino'!$A$1:$E$204</definedName>
  </definedName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13" i="13" l="1"/>
  <c r="I14" i="13"/>
  <c r="I15" i="13"/>
  <c r="I16" i="13"/>
  <c r="I17" i="13"/>
  <c r="I18" i="13"/>
  <c r="I19" i="13"/>
  <c r="I20" i="13"/>
  <c r="H259" i="5"/>
  <c r="H6" i="5"/>
  <c r="H8" i="5"/>
  <c r="H9" i="5"/>
  <c r="H10" i="5"/>
  <c r="H11" i="5"/>
  <c r="H12" i="5"/>
  <c r="H13" i="5"/>
  <c r="H14" i="5"/>
  <c r="H15" i="5"/>
  <c r="H16" i="5"/>
  <c r="H17" i="5"/>
  <c r="H19" i="5"/>
  <c r="H23" i="5"/>
  <c r="H25" i="5"/>
  <c r="H26" i="5"/>
  <c r="H30" i="5"/>
  <c r="H31" i="5"/>
  <c r="H32" i="5"/>
  <c r="H46" i="5"/>
  <c r="H53" i="5"/>
  <c r="H64" i="5"/>
  <c r="H65" i="5"/>
  <c r="H73" i="5"/>
  <c r="H76" i="5"/>
  <c r="H77" i="5"/>
  <c r="H85" i="5"/>
  <c r="H90" i="5"/>
  <c r="H110" i="5"/>
  <c r="H111" i="5"/>
  <c r="H112" i="5"/>
  <c r="H113" i="5"/>
  <c r="H116" i="5"/>
  <c r="H131" i="5"/>
  <c r="H143" i="5"/>
  <c r="H167" i="5"/>
  <c r="H169" i="5"/>
  <c r="H175" i="5"/>
  <c r="H176" i="5"/>
  <c r="H177" i="5"/>
  <c r="H179" i="5"/>
  <c r="H180" i="5"/>
  <c r="H187" i="5"/>
  <c r="H188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5" i="5"/>
  <c r="H206" i="5"/>
  <c r="H207" i="5"/>
  <c r="H208" i="5"/>
  <c r="H209" i="5"/>
  <c r="H210" i="5"/>
  <c r="H211" i="5"/>
  <c r="H212" i="5"/>
  <c r="H213" i="5"/>
  <c r="H214" i="5"/>
  <c r="H249" i="5"/>
  <c r="H251" i="5"/>
  <c r="H252" i="5"/>
  <c r="H262" i="5"/>
  <c r="H263" i="5"/>
  <c r="H264" i="5"/>
  <c r="H265" i="5"/>
  <c r="H4" i="5"/>
  <c r="N141" i="3"/>
  <c r="G27" i="5"/>
  <c r="H27" i="5" s="1"/>
  <c r="J27" i="5" l="1"/>
  <c r="Z27" i="5" s="1"/>
  <c r="D104" i="5"/>
  <c r="D5" i="5"/>
  <c r="E39" i="2"/>
  <c r="E40" i="2"/>
  <c r="E48" i="2"/>
  <c r="E49" i="2"/>
  <c r="JZ27" i="5" l="1"/>
  <c r="JR27" i="5"/>
  <c r="JJ27" i="5"/>
  <c r="JB27" i="5"/>
  <c r="IT27" i="5"/>
  <c r="IL27" i="5"/>
  <c r="ID27" i="5"/>
  <c r="HV27" i="5"/>
  <c r="HN27" i="5"/>
  <c r="HF27" i="5"/>
  <c r="GX27" i="5"/>
  <c r="GP27" i="5"/>
  <c r="GH27" i="5"/>
  <c r="FZ27" i="5"/>
  <c r="FR27" i="5"/>
  <c r="FL27" i="5"/>
  <c r="FD27" i="5"/>
  <c r="EV27" i="5"/>
  <c r="EN27" i="5"/>
  <c r="EF27" i="5"/>
  <c r="DX27" i="5"/>
  <c r="DP27" i="5"/>
  <c r="DH27" i="5"/>
  <c r="DB27" i="5"/>
  <c r="CT27" i="5"/>
  <c r="CL27" i="5"/>
  <c r="CD27" i="5"/>
  <c r="BV27" i="5"/>
  <c r="BN27" i="5"/>
  <c r="BF27" i="5"/>
  <c r="AX27" i="5"/>
  <c r="AP27" i="5"/>
  <c r="AH27" i="5"/>
  <c r="T27" i="5"/>
  <c r="N27" i="5"/>
  <c r="JX27" i="5"/>
  <c r="JP27" i="5"/>
  <c r="JH27" i="5"/>
  <c r="IZ27" i="5"/>
  <c r="IR27" i="5"/>
  <c r="IJ27" i="5"/>
  <c r="IB27" i="5"/>
  <c r="HT27" i="5"/>
  <c r="HL27" i="5"/>
  <c r="HD27" i="5"/>
  <c r="GV27" i="5"/>
  <c r="GN27" i="5"/>
  <c r="GF27" i="5"/>
  <c r="FX27" i="5"/>
  <c r="FJ27" i="5"/>
  <c r="FB27" i="5"/>
  <c r="ET27" i="5"/>
  <c r="EL27" i="5"/>
  <c r="ED27" i="5"/>
  <c r="DV27" i="5"/>
  <c r="DN27" i="5"/>
  <c r="DF27" i="5"/>
  <c r="CZ27" i="5"/>
  <c r="CR27" i="5"/>
  <c r="CJ27" i="5"/>
  <c r="CB27" i="5"/>
  <c r="BT27" i="5"/>
  <c r="BL27" i="5"/>
  <c r="BD27" i="5"/>
  <c r="AV27" i="5"/>
  <c r="AN27" i="5"/>
  <c r="AF27" i="5"/>
  <c r="L27" i="5"/>
  <c r="JV27" i="5"/>
  <c r="JN27" i="5"/>
  <c r="JF27" i="5"/>
  <c r="IX27" i="5"/>
  <c r="IP27" i="5"/>
  <c r="IH27" i="5"/>
  <c r="HZ27" i="5"/>
  <c r="HR27" i="5"/>
  <c r="HJ27" i="5"/>
  <c r="HB27" i="5"/>
  <c r="GT27" i="5"/>
  <c r="GL27" i="5"/>
  <c r="GD27" i="5"/>
  <c r="FV27" i="5"/>
  <c r="FP27" i="5"/>
  <c r="FH27" i="5"/>
  <c r="EZ27" i="5"/>
  <c r="ER27" i="5"/>
  <c r="EJ27" i="5"/>
  <c r="EB27" i="5"/>
  <c r="DT27" i="5"/>
  <c r="DL27" i="5"/>
  <c r="CX27" i="5"/>
  <c r="CP27" i="5"/>
  <c r="CH27" i="5"/>
  <c r="BZ27" i="5"/>
  <c r="BR27" i="5"/>
  <c r="BJ27" i="5"/>
  <c r="BB27" i="5"/>
  <c r="AT27" i="5"/>
  <c r="AL27" i="5"/>
  <c r="AD27" i="5"/>
  <c r="X27" i="5"/>
  <c r="R27" i="5"/>
  <c r="JT27" i="5"/>
  <c r="JL27" i="5"/>
  <c r="IF27" i="5"/>
  <c r="GZ27" i="5"/>
  <c r="FT27" i="5"/>
  <c r="EP27" i="5"/>
  <c r="DJ27" i="5"/>
  <c r="CF27" i="5"/>
  <c r="AZ27" i="5"/>
  <c r="V27" i="5"/>
  <c r="JD27" i="5"/>
  <c r="HX27" i="5"/>
  <c r="GR27" i="5"/>
  <c r="FN27" i="5"/>
  <c r="EH27" i="5"/>
  <c r="DD27" i="5"/>
  <c r="BX27" i="5"/>
  <c r="AR27" i="5"/>
  <c r="P27" i="5"/>
  <c r="IV27" i="5"/>
  <c r="HP27" i="5"/>
  <c r="GJ27" i="5"/>
  <c r="FF27" i="5"/>
  <c r="DZ27" i="5"/>
  <c r="CV27" i="5"/>
  <c r="BP27" i="5"/>
  <c r="AJ27" i="5"/>
  <c r="IN27" i="5"/>
  <c r="HH27" i="5"/>
  <c r="GB27" i="5"/>
  <c r="EX27" i="5"/>
  <c r="DR27" i="5"/>
  <c r="CN27" i="5"/>
  <c r="BH27" i="5"/>
  <c r="AB27" i="5"/>
  <c r="D1" i="5"/>
  <c r="T1" i="3"/>
  <c r="E1" i="4" s="1"/>
  <c r="O2" i="13" s="1"/>
  <c r="C34" i="1"/>
  <c r="C38" i="2"/>
  <c r="C44" i="2"/>
  <c r="G260" i="5"/>
  <c r="H260" i="5" s="1"/>
  <c r="C150" i="5"/>
  <c r="C149" i="5"/>
  <c r="C147" i="5"/>
  <c r="C146" i="5"/>
  <c r="C144" i="5"/>
  <c r="C191" i="5"/>
  <c r="H191" i="5" s="1"/>
  <c r="C185" i="5"/>
  <c r="H185" i="5" s="1"/>
  <c r="C178" i="5"/>
  <c r="H178" i="5" s="1"/>
  <c r="C172" i="5"/>
  <c r="H172" i="5" s="1"/>
  <c r="C123" i="5"/>
  <c r="H123" i="5" s="1"/>
  <c r="C122" i="5"/>
  <c r="C120" i="5"/>
  <c r="H120" i="5" s="1"/>
  <c r="C139" i="5"/>
  <c r="C43" i="5"/>
  <c r="D20" i="5"/>
  <c r="D63" i="5"/>
  <c r="C11" i="1"/>
  <c r="C33" i="1" s="1"/>
  <c r="G219" i="5"/>
  <c r="H219" i="5" s="1"/>
  <c r="G44" i="5"/>
  <c r="H44" i="5" s="1"/>
  <c r="G68" i="5"/>
  <c r="H68" i="5" s="1"/>
  <c r="G74" i="5"/>
  <c r="H74" i="5" s="1"/>
  <c r="G75" i="5"/>
  <c r="H75" i="5" s="1"/>
  <c r="G88" i="5"/>
  <c r="H88" i="5" s="1"/>
  <c r="G114" i="5"/>
  <c r="H114" i="5" s="1"/>
  <c r="G125" i="5"/>
  <c r="H125" i="5" s="1"/>
  <c r="G134" i="5"/>
  <c r="H134" i="5" s="1"/>
  <c r="G140" i="5"/>
  <c r="H140" i="5" s="1"/>
  <c r="G154" i="5"/>
  <c r="H154" i="5" s="1"/>
  <c r="G155" i="5"/>
  <c r="H155" i="5" s="1"/>
  <c r="G157" i="5"/>
  <c r="H157" i="5" s="1"/>
  <c r="G158" i="5"/>
  <c r="H158" i="5" s="1"/>
  <c r="G159" i="5"/>
  <c r="H159" i="5" s="1"/>
  <c r="G164" i="5"/>
  <c r="H164" i="5" s="1"/>
  <c r="G165" i="5"/>
  <c r="H165" i="5" s="1"/>
  <c r="G168" i="5"/>
  <c r="H168" i="5" s="1"/>
  <c r="G171" i="5"/>
  <c r="H171" i="5" s="1"/>
  <c r="G186" i="5"/>
  <c r="H186" i="5" s="1"/>
  <c r="G222" i="5"/>
  <c r="H222" i="5" s="1"/>
  <c r="G224" i="5"/>
  <c r="H224" i="5" s="1"/>
  <c r="G226" i="5"/>
  <c r="H226" i="5" s="1"/>
  <c r="G227" i="5"/>
  <c r="H227" i="5" s="1"/>
  <c r="G228" i="5"/>
  <c r="H228" i="5" s="1"/>
  <c r="G229" i="5"/>
  <c r="H229" i="5" s="1"/>
  <c r="G231" i="5"/>
  <c r="H231" i="5" s="1"/>
  <c r="G232" i="5"/>
  <c r="H232" i="5" s="1"/>
  <c r="G233" i="5"/>
  <c r="H233" i="5" s="1"/>
  <c r="G234" i="5"/>
  <c r="H234" i="5" s="1"/>
  <c r="G236" i="5"/>
  <c r="H236" i="5" s="1"/>
  <c r="G238" i="5"/>
  <c r="H238" i="5" s="1"/>
  <c r="G239" i="5"/>
  <c r="H239" i="5" s="1"/>
  <c r="G240" i="5"/>
  <c r="H240" i="5" s="1"/>
  <c r="G241" i="5"/>
  <c r="H241" i="5" s="1"/>
  <c r="G242" i="5"/>
  <c r="H242" i="5" s="1"/>
  <c r="G243" i="5"/>
  <c r="H243" i="5" s="1"/>
  <c r="G244" i="5"/>
  <c r="H244" i="5" s="1"/>
  <c r="G247" i="5"/>
  <c r="H247" i="5" s="1"/>
  <c r="G248" i="5"/>
  <c r="H248" i="5" s="1"/>
  <c r="G253" i="5"/>
  <c r="H253" i="5" s="1"/>
  <c r="G254" i="5"/>
  <c r="H254" i="5" s="1"/>
  <c r="G261" i="5"/>
  <c r="H261" i="5" s="1"/>
  <c r="C47" i="2"/>
  <c r="C28" i="2"/>
  <c r="C29" i="2" s="1"/>
  <c r="C13" i="2"/>
  <c r="C12" i="2"/>
  <c r="D217" i="5" l="1"/>
  <c r="D250" i="5"/>
  <c r="E250" i="5"/>
  <c r="C250" i="5"/>
  <c r="H250" i="5" s="1"/>
  <c r="E50" i="2"/>
  <c r="G59" i="5" l="1"/>
  <c r="H59" i="5" s="1"/>
  <c r="G43" i="5"/>
  <c r="H43" i="5" s="1"/>
  <c r="C41" i="2"/>
  <c r="C23" i="2"/>
  <c r="C20" i="2"/>
  <c r="E12" i="2"/>
  <c r="J219" i="5" l="1"/>
  <c r="Z219" i="5" s="1"/>
  <c r="J252" i="5"/>
  <c r="Z252" i="5" s="1"/>
  <c r="J222" i="5"/>
  <c r="Z222" i="5" s="1"/>
  <c r="F109" i="13"/>
  <c r="H109" i="13" s="1"/>
  <c r="I109" i="13" s="1"/>
  <c r="E109" i="13"/>
  <c r="F108" i="13"/>
  <c r="H108" i="13" s="1"/>
  <c r="I108" i="13" s="1"/>
  <c r="D108" i="13"/>
  <c r="E108" i="13" s="1"/>
  <c r="C13" i="16"/>
  <c r="C7" i="16"/>
  <c r="C8" i="16" s="1"/>
  <c r="CZ222" i="5" l="1"/>
  <c r="CZ252" i="5"/>
  <c r="HJ252" i="5"/>
  <c r="HL252" i="5"/>
  <c r="HN252" i="5"/>
  <c r="EP252" i="5"/>
  <c r="DP252" i="5"/>
  <c r="DX252" i="5"/>
  <c r="DR252" i="5"/>
  <c r="EB252" i="5"/>
  <c r="N252" i="5"/>
  <c r="DT252" i="5"/>
  <c r="DV252" i="5"/>
  <c r="R252" i="5"/>
  <c r="DZ252" i="5"/>
  <c r="P252" i="5"/>
  <c r="CZ219" i="5"/>
  <c r="P219" i="5"/>
  <c r="N219" i="5"/>
  <c r="L219" i="5"/>
  <c r="T222" i="5"/>
  <c r="T219" i="5"/>
  <c r="T252" i="5"/>
  <c r="L252" i="5"/>
  <c r="IB252" i="5"/>
  <c r="HT252" i="5"/>
  <c r="AP222" i="5"/>
  <c r="HT222" i="5"/>
  <c r="HT219" i="5"/>
  <c r="CL219" i="5"/>
  <c r="EN219" i="5"/>
  <c r="JX219" i="5"/>
  <c r="DF219" i="5"/>
  <c r="EZ219" i="5"/>
  <c r="BB219" i="5"/>
  <c r="IF219" i="5"/>
  <c r="EL219" i="5"/>
  <c r="GR219" i="5"/>
  <c r="HP219" i="5"/>
  <c r="IT219" i="5"/>
  <c r="JB219" i="5"/>
  <c r="HX219" i="5"/>
  <c r="IV219" i="5"/>
  <c r="FB219" i="5"/>
  <c r="BT219" i="5"/>
  <c r="JJ219" i="5"/>
  <c r="IZ219" i="5"/>
  <c r="AF219" i="5"/>
  <c r="IP219" i="5"/>
  <c r="FP219" i="5"/>
  <c r="DV219" i="5"/>
  <c r="HF219" i="5"/>
  <c r="FN219" i="5"/>
  <c r="GZ219" i="5"/>
  <c r="HJ219" i="5"/>
  <c r="IL219" i="5"/>
  <c r="BR219" i="5"/>
  <c r="JF219" i="5"/>
  <c r="AR219" i="5"/>
  <c r="JL219" i="5"/>
  <c r="HN219" i="5"/>
  <c r="DP219" i="5"/>
  <c r="JP219" i="5"/>
  <c r="AX219" i="5"/>
  <c r="CV219" i="5"/>
  <c r="AL219" i="5"/>
  <c r="FT219" i="5"/>
  <c r="JT219" i="5"/>
  <c r="IH219" i="5"/>
  <c r="JH219" i="5"/>
  <c r="CB219" i="5"/>
  <c r="GN219" i="5"/>
  <c r="DJ219" i="5"/>
  <c r="DL219" i="5"/>
  <c r="IR219" i="5"/>
  <c r="DT219" i="5"/>
  <c r="AB219" i="5"/>
  <c r="IX219" i="5"/>
  <c r="CR219" i="5"/>
  <c r="BD219" i="5"/>
  <c r="DZ219" i="5"/>
  <c r="ER219" i="5"/>
  <c r="AP219" i="5"/>
  <c r="EJ219" i="5"/>
  <c r="CP219" i="5"/>
  <c r="JN219" i="5"/>
  <c r="BV219" i="5"/>
  <c r="DX219" i="5"/>
  <c r="HH219" i="5"/>
  <c r="FF219" i="5"/>
  <c r="IN219" i="5"/>
  <c r="AH219" i="5"/>
  <c r="FH219" i="5"/>
  <c r="CH219" i="5"/>
  <c r="CJ219" i="5"/>
  <c r="GD219" i="5"/>
  <c r="FL219" i="5"/>
  <c r="AD219" i="5"/>
  <c r="HD219" i="5"/>
  <c r="BN219" i="5"/>
  <c r="AZ219" i="5"/>
  <c r="DN219" i="5"/>
  <c r="BX219" i="5"/>
  <c r="GT219" i="5"/>
  <c r="BJ219" i="5"/>
  <c r="GF219" i="5"/>
  <c r="ED219" i="5"/>
  <c r="GP219" i="5"/>
  <c r="DR219" i="5"/>
  <c r="AV219" i="5"/>
  <c r="FR219" i="5"/>
  <c r="JD219" i="5"/>
  <c r="EH219" i="5"/>
  <c r="CD219" i="5"/>
  <c r="HB219" i="5"/>
  <c r="BP219" i="5"/>
  <c r="GL219" i="5"/>
  <c r="ET219" i="5"/>
  <c r="EV219" i="5"/>
  <c r="BH219" i="5"/>
  <c r="AT219" i="5"/>
  <c r="CX219" i="5"/>
  <c r="DD219" i="5"/>
  <c r="FD219" i="5"/>
  <c r="AN219" i="5"/>
  <c r="GJ219" i="5"/>
  <c r="FV219" i="5"/>
  <c r="DB219" i="5"/>
  <c r="CN219" i="5"/>
  <c r="HL219" i="5"/>
  <c r="BZ219" i="5"/>
  <c r="GV219" i="5"/>
  <c r="FJ219" i="5"/>
  <c r="HZ219" i="5"/>
  <c r="EX219" i="5"/>
  <c r="BL219" i="5"/>
  <c r="GH219" i="5"/>
  <c r="AJ219" i="5"/>
  <c r="GB219" i="5"/>
  <c r="CT219" i="5"/>
  <c r="HR219" i="5"/>
  <c r="CF219" i="5"/>
  <c r="HV219" i="5"/>
  <c r="FX219" i="5"/>
  <c r="FZ219" i="5"/>
  <c r="X219" i="5"/>
  <c r="BF219" i="5"/>
  <c r="IB219" i="5"/>
  <c r="DH219" i="5"/>
  <c r="IJ219" i="5"/>
  <c r="EF219" i="5"/>
  <c r="R219" i="5"/>
  <c r="EP219" i="5"/>
  <c r="JR219" i="5"/>
  <c r="EB219" i="5"/>
  <c r="V219" i="5"/>
  <c r="JV219" i="5"/>
  <c r="HF222" i="5"/>
  <c r="CV222" i="5"/>
  <c r="DX222" i="5"/>
  <c r="AD222" i="5"/>
  <c r="FH222" i="5"/>
  <c r="ET222" i="5"/>
  <c r="AN222" i="5"/>
  <c r="EZ222" i="5"/>
  <c r="GJ222" i="5"/>
  <c r="CV252" i="5"/>
  <c r="BV222" i="5"/>
  <c r="GT222" i="5"/>
  <c r="IH222" i="5"/>
  <c r="GL252" i="5"/>
  <c r="X222" i="5"/>
  <c r="HR222" i="5"/>
  <c r="BH222" i="5"/>
  <c r="HB252" i="5"/>
  <c r="AJ222" i="5"/>
  <c r="CJ222" i="5"/>
  <c r="IT222" i="5"/>
  <c r="IV222" i="5"/>
  <c r="GN252" i="5"/>
  <c r="BB222" i="5"/>
  <c r="DB222" i="5"/>
  <c r="HJ222" i="5"/>
  <c r="GZ222" i="5"/>
  <c r="HD252" i="5"/>
  <c r="CH222" i="5"/>
  <c r="DP222" i="5"/>
  <c r="JJ222" i="5"/>
  <c r="AR252" i="5"/>
  <c r="HR252" i="5"/>
  <c r="BH252" i="5"/>
  <c r="BB252" i="5"/>
  <c r="BX252" i="5"/>
  <c r="BR252" i="5"/>
  <c r="FP252" i="5"/>
  <c r="JV222" i="5"/>
  <c r="EV222" i="5"/>
  <c r="JN222" i="5"/>
  <c r="BX222" i="5"/>
  <c r="BP252" i="5"/>
  <c r="CH252" i="5"/>
  <c r="GD252" i="5"/>
  <c r="JX222" i="5"/>
  <c r="FF222" i="5"/>
  <c r="R222" i="5"/>
  <c r="CF252" i="5"/>
  <c r="FX252" i="5"/>
  <c r="GT252" i="5"/>
  <c r="EJ222" i="5"/>
  <c r="N222" i="5"/>
  <c r="FR222" i="5"/>
  <c r="DL252" i="5"/>
  <c r="IJ252" i="5"/>
  <c r="CX252" i="5"/>
  <c r="HV252" i="5"/>
  <c r="CN252" i="5"/>
  <c r="IZ252" i="5"/>
  <c r="DN252" i="5"/>
  <c r="IL252" i="5"/>
  <c r="EH222" i="5"/>
  <c r="HH222" i="5"/>
  <c r="AB222" i="5"/>
  <c r="GF222" i="5"/>
  <c r="GH222" i="5"/>
  <c r="AJ252" i="5"/>
  <c r="BL252" i="5"/>
  <c r="CL252" i="5"/>
  <c r="DJ252" i="5"/>
  <c r="EL252" i="5"/>
  <c r="FL252" i="5"/>
  <c r="GH252" i="5"/>
  <c r="HH252" i="5"/>
  <c r="IH252" i="5"/>
  <c r="JJ252" i="5"/>
  <c r="AL252" i="5"/>
  <c r="BN252" i="5"/>
  <c r="CP252" i="5"/>
  <c r="EN252" i="5"/>
  <c r="FN252" i="5"/>
  <c r="GJ252" i="5"/>
  <c r="IN252" i="5"/>
  <c r="JL252" i="5"/>
  <c r="AT252" i="5"/>
  <c r="BT252" i="5"/>
  <c r="CR252" i="5"/>
  <c r="GP252" i="5"/>
  <c r="IP252" i="5"/>
  <c r="JN252" i="5"/>
  <c r="AV252" i="5"/>
  <c r="BV252" i="5"/>
  <c r="CT252" i="5"/>
  <c r="EV252" i="5"/>
  <c r="FR252" i="5"/>
  <c r="GR252" i="5"/>
  <c r="HP252" i="5"/>
  <c r="IT252" i="5"/>
  <c r="JT252" i="5"/>
  <c r="V252" i="5"/>
  <c r="AX252" i="5"/>
  <c r="BZ252" i="5"/>
  <c r="DB252" i="5"/>
  <c r="EX252" i="5"/>
  <c r="FT252" i="5"/>
  <c r="GV252" i="5"/>
  <c r="HX252" i="5"/>
  <c r="IV252" i="5"/>
  <c r="JV252" i="5"/>
  <c r="BD252" i="5"/>
  <c r="CB252" i="5"/>
  <c r="DD252" i="5"/>
  <c r="FB252" i="5"/>
  <c r="FZ252" i="5"/>
  <c r="GX252" i="5"/>
  <c r="HZ252" i="5"/>
  <c r="IX252" i="5"/>
  <c r="JZ252" i="5"/>
  <c r="AB252" i="5"/>
  <c r="BF252" i="5"/>
  <c r="CD252" i="5"/>
  <c r="DF252" i="5"/>
  <c r="EF252" i="5"/>
  <c r="FD252" i="5"/>
  <c r="GB252" i="5"/>
  <c r="GZ252" i="5"/>
  <c r="ID252" i="5"/>
  <c r="JD252" i="5"/>
  <c r="AP252" i="5"/>
  <c r="AD252" i="5"/>
  <c r="BJ252" i="5"/>
  <c r="CJ252" i="5"/>
  <c r="DH252" i="5"/>
  <c r="EH252" i="5"/>
  <c r="FF252" i="5"/>
  <c r="GF252" i="5"/>
  <c r="HF252" i="5"/>
  <c r="IF252" i="5"/>
  <c r="JF252" i="5"/>
  <c r="AN252" i="5"/>
  <c r="ER252" i="5"/>
  <c r="JP252" i="5"/>
  <c r="ED252" i="5"/>
  <c r="JB252" i="5"/>
  <c r="IR252" i="5"/>
  <c r="FJ222" i="5"/>
  <c r="EX222" i="5"/>
  <c r="HZ222" i="5"/>
  <c r="AZ222" i="5"/>
  <c r="DL222" i="5"/>
  <c r="HD222" i="5"/>
  <c r="GL222" i="5"/>
  <c r="AF252" i="5"/>
  <c r="FH252" i="5"/>
  <c r="ET252" i="5"/>
  <c r="JR252" i="5"/>
  <c r="EJ252" i="5"/>
  <c r="JH252" i="5"/>
  <c r="FX222" i="5"/>
  <c r="FN222" i="5"/>
  <c r="IR222" i="5"/>
  <c r="CB222" i="5"/>
  <c r="FP222" i="5"/>
  <c r="EN222" i="5"/>
  <c r="HL222" i="5"/>
  <c r="AZ252" i="5"/>
  <c r="FV252" i="5"/>
  <c r="AH252" i="5"/>
  <c r="FJ252" i="5"/>
  <c r="X252" i="5"/>
  <c r="EZ252" i="5"/>
  <c r="JX252" i="5"/>
  <c r="BR222" i="5"/>
  <c r="GN222" i="5"/>
  <c r="BF222" i="5"/>
  <c r="GB222" i="5"/>
  <c r="EF222" i="5"/>
  <c r="JH222" i="5"/>
  <c r="FT222" i="5"/>
  <c r="L222" i="5"/>
  <c r="HB222" i="5"/>
  <c r="JB222" i="5"/>
  <c r="AH222" i="5"/>
  <c r="IF222" i="5"/>
  <c r="AV222" i="5"/>
  <c r="AT222" i="5"/>
  <c r="IJ222" i="5"/>
  <c r="GD222" i="5"/>
  <c r="DZ222" i="5"/>
  <c r="AF222" i="5"/>
  <c r="IB222" i="5"/>
  <c r="BL222" i="5"/>
  <c r="IZ222" i="5"/>
  <c r="DV222" i="5"/>
  <c r="BP222" i="5"/>
  <c r="JD222" i="5"/>
  <c r="FD222" i="5"/>
  <c r="CX222" i="5"/>
  <c r="HX222" i="5"/>
  <c r="CL222" i="5"/>
  <c r="AL222" i="5"/>
  <c r="FL222" i="5"/>
  <c r="HP222" i="5"/>
  <c r="FB222" i="5"/>
  <c r="BJ222" i="5"/>
  <c r="IX222" i="5"/>
  <c r="CT222" i="5"/>
  <c r="CN222" i="5"/>
  <c r="JT222" i="5"/>
  <c r="GR222" i="5"/>
  <c r="CR222" i="5"/>
  <c r="CD222" i="5"/>
  <c r="EB222" i="5"/>
  <c r="DN222" i="5"/>
  <c r="IP222" i="5"/>
  <c r="DD222" i="5"/>
  <c r="BD222" i="5"/>
  <c r="FZ222" i="5"/>
  <c r="AX222" i="5"/>
  <c r="IN222" i="5"/>
  <c r="FV222" i="5"/>
  <c r="CF222" i="5"/>
  <c r="JR222" i="5"/>
  <c r="ER222" i="5"/>
  <c r="DJ222" i="5"/>
  <c r="P222" i="5"/>
  <c r="IL222" i="5"/>
  <c r="DT222" i="5"/>
  <c r="DF222" i="5"/>
  <c r="JP222" i="5"/>
  <c r="ED222" i="5"/>
  <c r="JF222" i="5"/>
  <c r="DR222" i="5"/>
  <c r="BT222" i="5"/>
  <c r="GP222" i="5"/>
  <c r="BZ222" i="5"/>
  <c r="JL222" i="5"/>
  <c r="GV222" i="5"/>
  <c r="DH222" i="5"/>
  <c r="BN222" i="5"/>
  <c r="HN222" i="5"/>
  <c r="EL222" i="5"/>
  <c r="CP222" i="5"/>
  <c r="AR222" i="5"/>
  <c r="EP222" i="5"/>
  <c r="HV222" i="5"/>
  <c r="V222" i="5"/>
  <c r="G108" i="13"/>
  <c r="G109" i="13"/>
  <c r="C9" i="16"/>
  <c r="C14" i="16"/>
  <c r="C15" i="16" s="1"/>
  <c r="C29" i="16" s="1"/>
  <c r="E11" i="2"/>
  <c r="E13" i="2"/>
  <c r="E14" i="2"/>
  <c r="E15" i="2"/>
  <c r="E18" i="2"/>
  <c r="E19" i="2"/>
  <c r="E20" i="2"/>
  <c r="E21" i="2"/>
  <c r="E22" i="2"/>
  <c r="E23" i="2"/>
  <c r="E25" i="2"/>
  <c r="E28" i="2"/>
  <c r="E31" i="2"/>
  <c r="E37" i="2"/>
  <c r="E38" i="2"/>
  <c r="E41" i="2"/>
  <c r="E43" i="2"/>
  <c r="E46" i="2"/>
  <c r="E51" i="2"/>
  <c r="E166" i="5"/>
  <c r="J109" i="13" l="1"/>
  <c r="J108" i="13"/>
  <c r="C28" i="16"/>
  <c r="L108" i="13" l="1"/>
  <c r="K108" i="13"/>
  <c r="L109" i="13"/>
  <c r="K109" i="13"/>
  <c r="J159" i="5"/>
  <c r="Z159" i="5" s="1"/>
  <c r="CZ159" i="5" l="1"/>
  <c r="HT159" i="5"/>
  <c r="T159" i="5"/>
  <c r="M109" i="13"/>
  <c r="N109" i="13" s="1"/>
  <c r="M108" i="13"/>
  <c r="N108" i="13" s="1"/>
  <c r="N159" i="5"/>
  <c r="AP159" i="5"/>
  <c r="HJ159" i="5"/>
  <c r="HL159" i="5"/>
  <c r="V159" i="5"/>
  <c r="AL159" i="5"/>
  <c r="BP159" i="5"/>
  <c r="CP159" i="5"/>
  <c r="DL159" i="5"/>
  <c r="EN159" i="5"/>
  <c r="FH159" i="5"/>
  <c r="HH159" i="5"/>
  <c r="IJ159" i="5"/>
  <c r="JJ159" i="5"/>
  <c r="IT159" i="5"/>
  <c r="FV159" i="5"/>
  <c r="JZ159" i="5"/>
  <c r="AD159" i="5"/>
  <c r="GD159" i="5"/>
  <c r="AF159" i="5"/>
  <c r="BN159" i="5"/>
  <c r="DJ159" i="5"/>
  <c r="FF159" i="5"/>
  <c r="GZ159" i="5"/>
  <c r="JH159" i="5"/>
  <c r="L159" i="5"/>
  <c r="AV159" i="5"/>
  <c r="BR159" i="5"/>
  <c r="CR159" i="5"/>
  <c r="DN159" i="5"/>
  <c r="EP159" i="5"/>
  <c r="FP159" i="5"/>
  <c r="GH159" i="5"/>
  <c r="HN159" i="5"/>
  <c r="IL159" i="5"/>
  <c r="JL159" i="5"/>
  <c r="P159" i="5"/>
  <c r="AX159" i="5"/>
  <c r="BT159" i="5"/>
  <c r="CT159" i="5"/>
  <c r="DV159" i="5"/>
  <c r="GJ159" i="5"/>
  <c r="HP159" i="5"/>
  <c r="JN159" i="5"/>
  <c r="GV159" i="5"/>
  <c r="IZ159" i="5"/>
  <c r="CF159" i="5"/>
  <c r="ED159" i="5"/>
  <c r="GX159" i="5"/>
  <c r="AH159" i="5"/>
  <c r="CH159" i="5"/>
  <c r="EL159" i="5"/>
  <c r="GF159" i="5"/>
  <c r="IH159" i="5"/>
  <c r="AJ159" i="5"/>
  <c r="R159" i="5"/>
  <c r="AZ159" i="5"/>
  <c r="BZ159" i="5"/>
  <c r="CV159" i="5"/>
  <c r="DX159" i="5"/>
  <c r="ER159" i="5"/>
  <c r="FR159" i="5"/>
  <c r="GR159" i="5"/>
  <c r="HR159" i="5"/>
  <c r="IV159" i="5"/>
  <c r="JP159" i="5"/>
  <c r="BB159" i="5"/>
  <c r="CB159" i="5"/>
  <c r="CX159" i="5"/>
  <c r="DZ159" i="5"/>
  <c r="EZ159" i="5"/>
  <c r="FT159" i="5"/>
  <c r="GT159" i="5"/>
  <c r="HV159" i="5"/>
  <c r="IX159" i="5"/>
  <c r="JX159" i="5"/>
  <c r="AB159" i="5"/>
  <c r="BD159" i="5"/>
  <c r="CD159" i="5"/>
  <c r="DF159" i="5"/>
  <c r="EB159" i="5"/>
  <c r="FB159" i="5"/>
  <c r="ID159" i="5"/>
  <c r="BL159" i="5"/>
  <c r="DH159" i="5"/>
  <c r="FD159" i="5"/>
  <c r="IF159" i="5"/>
  <c r="JV159" i="5"/>
  <c r="JF159" i="5"/>
  <c r="IR159" i="5"/>
  <c r="IB159" i="5"/>
  <c r="HF159" i="5"/>
  <c r="GP159" i="5"/>
  <c r="GB159" i="5"/>
  <c r="FN159" i="5"/>
  <c r="EX159" i="5"/>
  <c r="EJ159" i="5"/>
  <c r="DT159" i="5"/>
  <c r="CN159" i="5"/>
  <c r="BX159" i="5"/>
  <c r="BJ159" i="5"/>
  <c r="AT159" i="5"/>
  <c r="JT159" i="5"/>
  <c r="JD159" i="5"/>
  <c r="IP159" i="5"/>
  <c r="HZ159" i="5"/>
  <c r="HD159" i="5"/>
  <c r="GN159" i="5"/>
  <c r="FZ159" i="5"/>
  <c r="FL159" i="5"/>
  <c r="EV159" i="5"/>
  <c r="EH159" i="5"/>
  <c r="DR159" i="5"/>
  <c r="DD159" i="5"/>
  <c r="CL159" i="5"/>
  <c r="BV159" i="5"/>
  <c r="BH159" i="5"/>
  <c r="AR159" i="5"/>
  <c r="X159" i="5"/>
  <c r="JR159" i="5"/>
  <c r="JB159" i="5"/>
  <c r="IN159" i="5"/>
  <c r="HX159" i="5"/>
  <c r="HB159" i="5"/>
  <c r="GL159" i="5"/>
  <c r="FX159" i="5"/>
  <c r="FJ159" i="5"/>
  <c r="ET159" i="5"/>
  <c r="EF159" i="5"/>
  <c r="DP159" i="5"/>
  <c r="DB159" i="5"/>
  <c r="CJ159" i="5"/>
  <c r="BF159" i="5"/>
  <c r="AN159" i="5"/>
  <c r="D141" i="13" l="1"/>
  <c r="E217" i="5" l="1"/>
  <c r="F216" i="5"/>
  <c r="D216" i="5"/>
  <c r="C217" i="5"/>
  <c r="H217" i="5" s="1"/>
  <c r="E216" i="5"/>
  <c r="C216" i="5"/>
  <c r="F217" i="5"/>
  <c r="D166" i="5"/>
  <c r="D204" i="5"/>
  <c r="H204" i="5" s="1"/>
  <c r="D190" i="5"/>
  <c r="C190" i="5"/>
  <c r="H190" i="5" s="1"/>
  <c r="D182" i="5"/>
  <c r="E173" i="5"/>
  <c r="C182" i="5"/>
  <c r="D173" i="5"/>
  <c r="E174" i="5"/>
  <c r="D174" i="5"/>
  <c r="E182" i="5"/>
  <c r="E184" i="5"/>
  <c r="D181" i="5"/>
  <c r="C173" i="5"/>
  <c r="D184" i="5"/>
  <c r="C181" i="5"/>
  <c r="C184" i="5"/>
  <c r="H184" i="5" s="1"/>
  <c r="D183" i="5"/>
  <c r="C183" i="5"/>
  <c r="C174" i="5"/>
  <c r="F173" i="5"/>
  <c r="D121" i="5"/>
  <c r="F189" i="5"/>
  <c r="E189" i="5"/>
  <c r="D189" i="5"/>
  <c r="C189" i="5"/>
  <c r="C124" i="5"/>
  <c r="G160" i="5"/>
  <c r="H160" i="5" s="1"/>
  <c r="G119" i="5"/>
  <c r="H119" i="5" s="1"/>
  <c r="C117" i="5"/>
  <c r="G118" i="5"/>
  <c r="H118" i="5" s="1"/>
  <c r="C170" i="5"/>
  <c r="H174" i="5" l="1"/>
  <c r="H181" i="5"/>
  <c r="H183" i="5"/>
  <c r="H182" i="5"/>
  <c r="H216" i="5"/>
  <c r="H189" i="5"/>
  <c r="H173" i="5"/>
  <c r="G170" i="5"/>
  <c r="H170" i="5" s="1"/>
  <c r="G124" i="5"/>
  <c r="H124" i="5" s="1"/>
  <c r="G117" i="5"/>
  <c r="H117" i="5" s="1"/>
  <c r="G121" i="5"/>
  <c r="H121" i="5" s="1"/>
  <c r="G166" i="5"/>
  <c r="H166" i="5" s="1"/>
  <c r="G122" i="5"/>
  <c r="H122" i="5" s="1"/>
  <c r="O109" i="13"/>
  <c r="P109" i="13" s="1"/>
  <c r="O108" i="13"/>
  <c r="P108" i="13" s="1"/>
  <c r="J190" i="5"/>
  <c r="Z190" i="5" s="1"/>
  <c r="CZ190" i="5" l="1"/>
  <c r="HT190" i="5"/>
  <c r="T190" i="5"/>
  <c r="J166" i="5"/>
  <c r="Z166" i="5" s="1"/>
  <c r="N190" i="5"/>
  <c r="AP190" i="5"/>
  <c r="J216" i="5"/>
  <c r="Z216" i="5" s="1"/>
  <c r="J217" i="5"/>
  <c r="Z217" i="5" s="1"/>
  <c r="HL190" i="5"/>
  <c r="HJ190" i="5"/>
  <c r="CV190" i="5"/>
  <c r="AL190" i="5"/>
  <c r="FZ190" i="5"/>
  <c r="DP190" i="5"/>
  <c r="X190" i="5"/>
  <c r="FX190" i="5"/>
  <c r="DN190" i="5"/>
  <c r="HZ190" i="5"/>
  <c r="BD190" i="5"/>
  <c r="JV190" i="5"/>
  <c r="FL190" i="5"/>
  <c r="DB190" i="5"/>
  <c r="EV190" i="5"/>
  <c r="ET190" i="5"/>
  <c r="HD190" i="5"/>
  <c r="ED190" i="5"/>
  <c r="JF190" i="5"/>
  <c r="FJ190" i="5"/>
  <c r="CX190" i="5"/>
  <c r="IP190" i="5"/>
  <c r="CH190" i="5"/>
  <c r="BT190" i="5"/>
  <c r="EF190" i="5"/>
  <c r="GN190" i="5"/>
  <c r="GT190" i="5"/>
  <c r="BJ190" i="5"/>
  <c r="IX190" i="5"/>
  <c r="FR190" i="5"/>
  <c r="AF190" i="5"/>
  <c r="AN190" i="5"/>
  <c r="AR190" i="5"/>
  <c r="IH190" i="5"/>
  <c r="FF190" i="5"/>
  <c r="ER190" i="5"/>
  <c r="JT190" i="5"/>
  <c r="IF190" i="5"/>
  <c r="CN190" i="5"/>
  <c r="AV190" i="5"/>
  <c r="GX190" i="5"/>
  <c r="CJ190" i="5"/>
  <c r="AD190" i="5"/>
  <c r="AZ190" i="5"/>
  <c r="AJ190" i="5"/>
  <c r="HH190" i="5"/>
  <c r="GP190" i="5"/>
  <c r="EJ190" i="5"/>
  <c r="HR190" i="5"/>
  <c r="DD190" i="5"/>
  <c r="FP190" i="5"/>
  <c r="GZ190" i="5"/>
  <c r="GL190" i="5"/>
  <c r="BB190" i="5"/>
  <c r="IL190" i="5"/>
  <c r="HX190" i="5"/>
  <c r="EZ190" i="5"/>
  <c r="GR190" i="5"/>
  <c r="EN190" i="5"/>
  <c r="ID190" i="5"/>
  <c r="DL190" i="5"/>
  <c r="GD190" i="5"/>
  <c r="HP190" i="5"/>
  <c r="JX190" i="5"/>
  <c r="JR190" i="5"/>
  <c r="DR190" i="5"/>
  <c r="HN190" i="5"/>
  <c r="BX190" i="5"/>
  <c r="CL190" i="5"/>
  <c r="P190" i="5"/>
  <c r="GH190" i="5"/>
  <c r="AX190" i="5"/>
  <c r="BF190" i="5"/>
  <c r="BV190" i="5"/>
  <c r="JN190" i="5"/>
  <c r="FT190" i="5"/>
  <c r="AH190" i="5"/>
  <c r="FH190" i="5"/>
  <c r="V190" i="5"/>
  <c r="EX190" i="5"/>
  <c r="BN190" i="5"/>
  <c r="DT190" i="5"/>
  <c r="GJ190" i="5"/>
  <c r="FV190" i="5"/>
  <c r="IV190" i="5"/>
  <c r="CP190" i="5"/>
  <c r="CB190" i="5"/>
  <c r="BL190" i="5"/>
  <c r="BP190" i="5"/>
  <c r="CT190" i="5"/>
  <c r="CF190" i="5"/>
  <c r="AB190" i="5"/>
  <c r="JP190" i="5"/>
  <c r="JB190" i="5"/>
  <c r="AT190" i="5"/>
  <c r="IT190" i="5"/>
  <c r="R190" i="5"/>
  <c r="GV190" i="5"/>
  <c r="EB190" i="5"/>
  <c r="JJ190" i="5"/>
  <c r="JL190" i="5"/>
  <c r="IB190" i="5"/>
  <c r="DV190" i="5"/>
  <c r="DH190" i="5"/>
  <c r="IJ190" i="5"/>
  <c r="CR190" i="5"/>
  <c r="EH190" i="5"/>
  <c r="DF190" i="5"/>
  <c r="BZ190" i="5"/>
  <c r="HV190" i="5"/>
  <c r="CD190" i="5"/>
  <c r="HB190" i="5"/>
  <c r="BR190" i="5"/>
  <c r="BH190" i="5"/>
  <c r="L190" i="5"/>
  <c r="FN190" i="5"/>
  <c r="FB190" i="5"/>
  <c r="DX190" i="5"/>
  <c r="IZ190" i="5"/>
  <c r="HF190" i="5"/>
  <c r="GB190" i="5"/>
  <c r="EL190" i="5"/>
  <c r="DJ190" i="5"/>
  <c r="JH190" i="5"/>
  <c r="GF190" i="5"/>
  <c r="IR190" i="5"/>
  <c r="DZ190" i="5"/>
  <c r="IN190" i="5"/>
  <c r="FD190" i="5"/>
  <c r="JZ190" i="5"/>
  <c r="EP190" i="5"/>
  <c r="JD190" i="5"/>
  <c r="J121" i="5"/>
  <c r="Z121" i="5" s="1"/>
  <c r="J232" i="5"/>
  <c r="Z232" i="5" s="1"/>
  <c r="I117" i="5"/>
  <c r="CZ166" i="5" l="1"/>
  <c r="CZ121" i="5"/>
  <c r="N217" i="5"/>
  <c r="P217" i="5"/>
  <c r="L217" i="5"/>
  <c r="R217" i="5"/>
  <c r="L216" i="5"/>
  <c r="P216" i="5"/>
  <c r="N216" i="5"/>
  <c r="R216" i="5"/>
  <c r="HT166" i="5"/>
  <c r="T166" i="5"/>
  <c r="HT121" i="5"/>
  <c r="T121" i="5"/>
  <c r="HR166" i="5"/>
  <c r="JZ166" i="5"/>
  <c r="CV166" i="5"/>
  <c r="GD166" i="5"/>
  <c r="IH166" i="5"/>
  <c r="IZ166" i="5"/>
  <c r="JB166" i="5"/>
  <c r="DH166" i="5"/>
  <c r="ID166" i="5"/>
  <c r="JL166" i="5"/>
  <c r="BT166" i="5"/>
  <c r="DJ166" i="5"/>
  <c r="IL166" i="5"/>
  <c r="AP166" i="5"/>
  <c r="IX166" i="5"/>
  <c r="DZ166" i="5"/>
  <c r="HF166" i="5"/>
  <c r="GX166" i="5"/>
  <c r="EP166" i="5"/>
  <c r="AN166" i="5"/>
  <c r="FR166" i="5"/>
  <c r="CR166" i="5"/>
  <c r="BV166" i="5"/>
  <c r="GP166" i="5"/>
  <c r="IT166" i="5"/>
  <c r="EJ166" i="5"/>
  <c r="DX166" i="5"/>
  <c r="JJ166" i="5"/>
  <c r="AD166" i="5"/>
  <c r="HV166" i="5"/>
  <c r="BB166" i="5"/>
  <c r="AR166" i="5"/>
  <c r="BL166" i="5"/>
  <c r="BX166" i="5"/>
  <c r="N166" i="5"/>
  <c r="AT166" i="5"/>
  <c r="JN166" i="5"/>
  <c r="EN166" i="5"/>
  <c r="V166" i="5"/>
  <c r="EF166" i="5"/>
  <c r="EH166" i="5"/>
  <c r="DR166" i="5"/>
  <c r="EL166" i="5"/>
  <c r="GN166" i="5"/>
  <c r="JF166" i="5"/>
  <c r="DL166" i="5"/>
  <c r="GL166" i="5"/>
  <c r="DV166" i="5"/>
  <c r="JD166" i="5"/>
  <c r="GR166" i="5"/>
  <c r="FP166" i="5"/>
  <c r="CB166" i="5"/>
  <c r="CN166" i="5"/>
  <c r="GB166" i="5"/>
  <c r="AB166" i="5"/>
  <c r="IR166" i="5"/>
  <c r="ER166" i="5"/>
  <c r="CF166" i="5"/>
  <c r="CJ166" i="5"/>
  <c r="FF166" i="5"/>
  <c r="FB166" i="5"/>
  <c r="HJ166" i="5"/>
  <c r="ED166" i="5"/>
  <c r="BP166" i="5"/>
  <c r="EV166" i="5"/>
  <c r="IF166" i="5"/>
  <c r="EB166" i="5"/>
  <c r="GF166" i="5"/>
  <c r="IN166" i="5"/>
  <c r="FN166" i="5"/>
  <c r="GT166" i="5"/>
  <c r="AV166" i="5"/>
  <c r="R166" i="5"/>
  <c r="JT166" i="5"/>
  <c r="GV166" i="5"/>
  <c r="GJ166" i="5"/>
  <c r="BZ166" i="5"/>
  <c r="DP166" i="5"/>
  <c r="BJ166" i="5"/>
  <c r="AH166" i="5"/>
  <c r="AF166" i="5"/>
  <c r="CX166" i="5"/>
  <c r="CD166" i="5"/>
  <c r="EZ166" i="5"/>
  <c r="AX166" i="5"/>
  <c r="BF166" i="5"/>
  <c r="FH166" i="5"/>
  <c r="HP166" i="5"/>
  <c r="DB166" i="5"/>
  <c r="DN166" i="5"/>
  <c r="FL166" i="5"/>
  <c r="JV166" i="5"/>
  <c r="CL166" i="5"/>
  <c r="X166" i="5"/>
  <c r="DT166" i="5"/>
  <c r="CT166" i="5"/>
  <c r="FT166" i="5"/>
  <c r="FV166" i="5"/>
  <c r="EX166" i="5"/>
  <c r="P166" i="5"/>
  <c r="BR166" i="5"/>
  <c r="GZ166" i="5"/>
  <c r="HX166" i="5"/>
  <c r="IB166" i="5"/>
  <c r="JH166" i="5"/>
  <c r="IP166" i="5"/>
  <c r="HB166" i="5"/>
  <c r="HD166" i="5"/>
  <c r="CH166" i="5"/>
  <c r="ET166" i="5"/>
  <c r="JP166" i="5"/>
  <c r="BH166" i="5"/>
  <c r="HZ166" i="5"/>
  <c r="FD166" i="5"/>
  <c r="AZ166" i="5"/>
  <c r="DD166" i="5"/>
  <c r="DF166" i="5"/>
  <c r="JR166" i="5"/>
  <c r="HN166" i="5"/>
  <c r="FZ166" i="5"/>
  <c r="BD166" i="5"/>
  <c r="HL166" i="5"/>
  <c r="CP166" i="5"/>
  <c r="JX166" i="5"/>
  <c r="AJ166" i="5"/>
  <c r="GH166" i="5"/>
  <c r="FJ166" i="5"/>
  <c r="AL166" i="5"/>
  <c r="L166" i="5"/>
  <c r="HH166" i="5"/>
  <c r="BN166" i="5"/>
  <c r="FX166" i="5"/>
  <c r="IJ166" i="5"/>
  <c r="IV166" i="5"/>
  <c r="N232" i="5"/>
  <c r="AN232" i="5"/>
  <c r="HL217" i="5"/>
  <c r="AN217" i="5"/>
  <c r="HL216" i="5"/>
  <c r="AN216" i="5"/>
  <c r="N121" i="5"/>
  <c r="AP121" i="5"/>
  <c r="HJ216" i="5"/>
  <c r="HL232" i="5"/>
  <c r="HJ232" i="5"/>
  <c r="HL121" i="5"/>
  <c r="HJ121" i="5"/>
  <c r="P121" i="5"/>
  <c r="FZ121" i="5"/>
  <c r="DB121" i="5"/>
  <c r="CB121" i="5"/>
  <c r="GL121" i="5"/>
  <c r="JL121" i="5"/>
  <c r="FJ121" i="5"/>
  <c r="HX121" i="5"/>
  <c r="FD121" i="5"/>
  <c r="CF121" i="5"/>
  <c r="JD121" i="5"/>
  <c r="DV121" i="5"/>
  <c r="IL121" i="5"/>
  <c r="HH121" i="5"/>
  <c r="GF121" i="5"/>
  <c r="DD121" i="5"/>
  <c r="BP121" i="5"/>
  <c r="GR121" i="5"/>
  <c r="JT121" i="5"/>
  <c r="AR121" i="5"/>
  <c r="JH121" i="5"/>
  <c r="BZ121" i="5"/>
  <c r="BV121" i="5"/>
  <c r="FB121" i="5"/>
  <c r="DJ121" i="5"/>
  <c r="CP121" i="5"/>
  <c r="HB121" i="5"/>
  <c r="EP121" i="5"/>
  <c r="IT121" i="5"/>
  <c r="IB121" i="5"/>
  <c r="FN121" i="5"/>
  <c r="IX121" i="5"/>
  <c r="EH121" i="5"/>
  <c r="JN121" i="5"/>
  <c r="AJ121" i="5"/>
  <c r="GH121" i="5"/>
  <c r="ED121" i="5"/>
  <c r="JZ121" i="5"/>
  <c r="FH121" i="5"/>
  <c r="GN121" i="5"/>
  <c r="HD121" i="5"/>
  <c r="IJ121" i="5"/>
  <c r="CR121" i="5"/>
  <c r="CX121" i="5"/>
  <c r="JV121" i="5"/>
  <c r="FR121" i="5"/>
  <c r="BD121" i="5"/>
  <c r="HN121" i="5"/>
  <c r="HV121" i="5"/>
  <c r="EL121" i="5"/>
  <c r="GB121" i="5"/>
  <c r="ET121" i="5"/>
  <c r="V121" i="5"/>
  <c r="EN121" i="5"/>
  <c r="JJ121" i="5"/>
  <c r="IH121" i="5"/>
  <c r="HR121" i="5"/>
  <c r="DR121" i="5"/>
  <c r="BH121" i="5"/>
  <c r="GP121" i="5"/>
  <c r="BT121" i="5"/>
  <c r="FV121" i="5"/>
  <c r="GJ121" i="5"/>
  <c r="CD121" i="5"/>
  <c r="IZ121" i="5"/>
  <c r="CJ121" i="5"/>
  <c r="DN121" i="5"/>
  <c r="EZ121" i="5"/>
  <c r="FL121" i="5"/>
  <c r="DT121" i="5"/>
  <c r="JR121" i="5"/>
  <c r="GX121" i="5"/>
  <c r="BF121" i="5"/>
  <c r="AN121" i="5"/>
  <c r="CH121" i="5"/>
  <c r="FF121" i="5"/>
  <c r="DH121" i="5"/>
  <c r="EV121" i="5"/>
  <c r="DX121" i="5"/>
  <c r="IR121" i="5"/>
  <c r="JX121" i="5"/>
  <c r="AV121" i="5"/>
  <c r="X121" i="5"/>
  <c r="DL121" i="5"/>
  <c r="FX121" i="5"/>
  <c r="ID121" i="5"/>
  <c r="GZ121" i="5"/>
  <c r="IP121" i="5"/>
  <c r="IF121" i="5"/>
  <c r="BJ121" i="5"/>
  <c r="DZ121" i="5"/>
  <c r="HF121" i="5"/>
  <c r="BB121" i="5"/>
  <c r="DP121" i="5"/>
  <c r="FP121" i="5"/>
  <c r="JP121" i="5"/>
  <c r="AX121" i="5"/>
  <c r="BN121" i="5"/>
  <c r="GT121" i="5"/>
  <c r="EX121" i="5"/>
  <c r="HP121" i="5"/>
  <c r="DF121" i="5"/>
  <c r="CT121" i="5"/>
  <c r="L121" i="5"/>
  <c r="CV121" i="5"/>
  <c r="HZ121" i="5"/>
  <c r="R121" i="5"/>
  <c r="IN121" i="5"/>
  <c r="AZ121" i="5"/>
  <c r="EJ121" i="5"/>
  <c r="ER121" i="5"/>
  <c r="AH121" i="5"/>
  <c r="BX121" i="5"/>
  <c r="GV121" i="5"/>
  <c r="AT121" i="5"/>
  <c r="BR121" i="5"/>
  <c r="AB121" i="5"/>
  <c r="IV121" i="5"/>
  <c r="JF121" i="5"/>
  <c r="AD121" i="5"/>
  <c r="EB121" i="5"/>
  <c r="CN121" i="5"/>
  <c r="AF121" i="5"/>
  <c r="EF121" i="5"/>
  <c r="BL121" i="5"/>
  <c r="FT121" i="5"/>
  <c r="CL121" i="5"/>
  <c r="JB121" i="5"/>
  <c r="GD121" i="5"/>
  <c r="AL121" i="5"/>
  <c r="P232" i="5"/>
  <c r="L232" i="5"/>
  <c r="HF232" i="5"/>
  <c r="HH232" i="5"/>
  <c r="J73" i="5"/>
  <c r="Z73" i="5" s="1"/>
  <c r="CZ73" i="5" l="1"/>
  <c r="HT73" i="5"/>
  <c r="T73" i="5"/>
  <c r="N73" i="5"/>
  <c r="AP73" i="5"/>
  <c r="HL73" i="5"/>
  <c r="HJ73" i="5"/>
  <c r="HH73" i="5"/>
  <c r="AH73" i="5"/>
  <c r="J202" i="5"/>
  <c r="Z202" i="5" s="1"/>
  <c r="JZ73" i="5"/>
  <c r="JJ73" i="5"/>
  <c r="IV73" i="5"/>
  <c r="IF73" i="5"/>
  <c r="GR73" i="5"/>
  <c r="FP73" i="5"/>
  <c r="EZ73" i="5"/>
  <c r="DF73" i="5"/>
  <c r="L73" i="5"/>
  <c r="JX73" i="5"/>
  <c r="JH73" i="5"/>
  <c r="IT73" i="5"/>
  <c r="ID73" i="5"/>
  <c r="HF73" i="5"/>
  <c r="GP73" i="5"/>
  <c r="GB73" i="5"/>
  <c r="FN73" i="5"/>
  <c r="EX73" i="5"/>
  <c r="EJ73" i="5"/>
  <c r="DT73" i="5"/>
  <c r="CN73" i="5"/>
  <c r="BX73" i="5"/>
  <c r="BJ73" i="5"/>
  <c r="AT73" i="5"/>
  <c r="IN73" i="5"/>
  <c r="HX73" i="5"/>
  <c r="FV73" i="5"/>
  <c r="ER73" i="5"/>
  <c r="CX73" i="5"/>
  <c r="BD73" i="5"/>
  <c r="V73" i="5"/>
  <c r="CP73" i="5"/>
  <c r="JV73" i="5"/>
  <c r="JF73" i="5"/>
  <c r="IR73" i="5"/>
  <c r="IB73" i="5"/>
  <c r="HD73" i="5"/>
  <c r="GN73" i="5"/>
  <c r="FZ73" i="5"/>
  <c r="FL73" i="5"/>
  <c r="EV73" i="5"/>
  <c r="EH73" i="5"/>
  <c r="DR73" i="5"/>
  <c r="DD73" i="5"/>
  <c r="CL73" i="5"/>
  <c r="BV73" i="5"/>
  <c r="BH73" i="5"/>
  <c r="AR73" i="5"/>
  <c r="JB73" i="5"/>
  <c r="GZ73" i="5"/>
  <c r="FH73" i="5"/>
  <c r="DN73" i="5"/>
  <c r="CH73" i="5"/>
  <c r="AL73" i="5"/>
  <c r="BZ73" i="5"/>
  <c r="JT73" i="5"/>
  <c r="JD73" i="5"/>
  <c r="IP73" i="5"/>
  <c r="HZ73" i="5"/>
  <c r="HB73" i="5"/>
  <c r="GL73" i="5"/>
  <c r="FX73" i="5"/>
  <c r="FJ73" i="5"/>
  <c r="ET73" i="5"/>
  <c r="EF73" i="5"/>
  <c r="DP73" i="5"/>
  <c r="DB73" i="5"/>
  <c r="CJ73" i="5"/>
  <c r="BF73" i="5"/>
  <c r="AN73" i="5"/>
  <c r="X73" i="5"/>
  <c r="JR73" i="5"/>
  <c r="GJ73" i="5"/>
  <c r="ED73" i="5"/>
  <c r="BT73" i="5"/>
  <c r="AV73" i="5"/>
  <c r="JP73" i="5"/>
  <c r="IL73" i="5"/>
  <c r="HV73" i="5"/>
  <c r="GX73" i="5"/>
  <c r="GH73" i="5"/>
  <c r="FT73" i="5"/>
  <c r="FF73" i="5"/>
  <c r="EB73" i="5"/>
  <c r="DL73" i="5"/>
  <c r="CV73" i="5"/>
  <c r="CF73" i="5"/>
  <c r="BR73" i="5"/>
  <c r="BB73" i="5"/>
  <c r="AJ73" i="5"/>
  <c r="IX73" i="5"/>
  <c r="IH73" i="5"/>
  <c r="GT73" i="5"/>
  <c r="EN73" i="5"/>
  <c r="DH73" i="5"/>
  <c r="CB73" i="5"/>
  <c r="BN73" i="5"/>
  <c r="AD73" i="5"/>
  <c r="P73" i="5"/>
  <c r="GD73" i="5"/>
  <c r="EL73" i="5"/>
  <c r="BL73" i="5"/>
  <c r="JN73" i="5"/>
  <c r="IZ73" i="5"/>
  <c r="IJ73" i="5"/>
  <c r="HR73" i="5"/>
  <c r="GV73" i="5"/>
  <c r="FR73" i="5"/>
  <c r="FD73" i="5"/>
  <c r="EP73" i="5"/>
  <c r="DZ73" i="5"/>
  <c r="DJ73" i="5"/>
  <c r="CT73" i="5"/>
  <c r="CD73" i="5"/>
  <c r="BP73" i="5"/>
  <c r="AZ73" i="5"/>
  <c r="AF73" i="5"/>
  <c r="R73" i="5"/>
  <c r="JL73" i="5"/>
  <c r="HP73" i="5"/>
  <c r="GF73" i="5"/>
  <c r="FB73" i="5"/>
  <c r="DX73" i="5"/>
  <c r="CR73" i="5"/>
  <c r="AX73" i="5"/>
  <c r="HN73" i="5"/>
  <c r="DV73" i="5"/>
  <c r="AB73" i="5"/>
  <c r="CZ202" i="5" l="1"/>
  <c r="HT202" i="5"/>
  <c r="T202" i="5"/>
  <c r="N202" i="5"/>
  <c r="AP202" i="5"/>
  <c r="HJ202" i="5"/>
  <c r="HL202" i="5"/>
  <c r="AH202" i="5"/>
  <c r="IV202" i="5"/>
  <c r="HH202" i="5"/>
  <c r="AV202" i="5"/>
  <c r="BL202" i="5"/>
  <c r="GV202" i="5"/>
  <c r="FX202" i="5"/>
  <c r="JF202" i="5"/>
  <c r="BF202" i="5"/>
  <c r="FL202" i="5"/>
  <c r="CR202" i="5"/>
  <c r="HR202" i="5"/>
  <c r="GL202" i="5"/>
  <c r="EX202" i="5"/>
  <c r="BB202" i="5"/>
  <c r="DH202" i="5"/>
  <c r="BT202" i="5"/>
  <c r="HB202" i="5"/>
  <c r="IT202" i="5"/>
  <c r="GT202" i="5"/>
  <c r="CH202" i="5"/>
  <c r="FT202" i="5"/>
  <c r="JH202" i="5"/>
  <c r="EV202" i="5"/>
  <c r="HP202" i="5"/>
  <c r="CX202" i="5"/>
  <c r="AR202" i="5"/>
  <c r="EL202" i="5"/>
  <c r="BP202" i="5"/>
  <c r="IH202" i="5"/>
  <c r="HX202" i="5"/>
  <c r="EH202" i="5"/>
  <c r="EZ202" i="5"/>
  <c r="BZ202" i="5"/>
  <c r="CD202" i="5"/>
  <c r="GJ202" i="5"/>
  <c r="CV202" i="5"/>
  <c r="JV202" i="5"/>
  <c r="CB202" i="5"/>
  <c r="CT202" i="5"/>
  <c r="GZ202" i="5"/>
  <c r="EB202" i="5"/>
  <c r="EJ202" i="5"/>
  <c r="V202" i="5"/>
  <c r="BR202" i="5"/>
  <c r="JJ202" i="5"/>
  <c r="CJ202" i="5"/>
  <c r="DT202" i="5"/>
  <c r="JZ202" i="5"/>
  <c r="DL202" i="5"/>
  <c r="CP202" i="5"/>
  <c r="IX202" i="5"/>
  <c r="IJ202" i="5"/>
  <c r="IN202" i="5"/>
  <c r="HZ202" i="5"/>
  <c r="BH202" i="5"/>
  <c r="FZ202" i="5"/>
  <c r="GD202" i="5"/>
  <c r="GH202" i="5"/>
  <c r="P202" i="5"/>
  <c r="EN202" i="5"/>
  <c r="JL202" i="5"/>
  <c r="DZ202" i="5"/>
  <c r="IZ202" i="5"/>
  <c r="ED202" i="5"/>
  <c r="JB202" i="5"/>
  <c r="DP202" i="5"/>
  <c r="IP202" i="5"/>
  <c r="HV202" i="5"/>
  <c r="BV202" i="5"/>
  <c r="GN202" i="5"/>
  <c r="AT202" i="5"/>
  <c r="GB202" i="5"/>
  <c r="FF202" i="5"/>
  <c r="GR202" i="5"/>
  <c r="JX202" i="5"/>
  <c r="FP202" i="5"/>
  <c r="DX202" i="5"/>
  <c r="DJ202" i="5"/>
  <c r="DN202" i="5"/>
  <c r="DB202" i="5"/>
  <c r="GX202" i="5"/>
  <c r="FN202" i="5"/>
  <c r="CF202" i="5"/>
  <c r="AD202" i="5"/>
  <c r="FB202" i="5"/>
  <c r="R202" i="5"/>
  <c r="EP202" i="5"/>
  <c r="JN202" i="5"/>
  <c r="ER202" i="5"/>
  <c r="JR202" i="5"/>
  <c r="EF202" i="5"/>
  <c r="JD202" i="5"/>
  <c r="IL202" i="5"/>
  <c r="CL202" i="5"/>
  <c r="HD202" i="5"/>
  <c r="BX202" i="5"/>
  <c r="GP202" i="5"/>
  <c r="AB202" i="5"/>
  <c r="HN202" i="5"/>
  <c r="BJ202" i="5"/>
  <c r="AX202" i="5"/>
  <c r="AF202" i="5"/>
  <c r="FD202" i="5"/>
  <c r="AL202" i="5"/>
  <c r="FH202" i="5"/>
  <c r="X202" i="5"/>
  <c r="ET202" i="5"/>
  <c r="JT202" i="5"/>
  <c r="DD202" i="5"/>
  <c r="IB202" i="5"/>
  <c r="CN202" i="5"/>
  <c r="HF202" i="5"/>
  <c r="DF202" i="5"/>
  <c r="IF202" i="5"/>
  <c r="L202" i="5"/>
  <c r="BN202" i="5"/>
  <c r="GF202" i="5"/>
  <c r="AZ202" i="5"/>
  <c r="FR202" i="5"/>
  <c r="BD202" i="5"/>
  <c r="FV202" i="5"/>
  <c r="AN202" i="5"/>
  <c r="FJ202" i="5"/>
  <c r="AJ202" i="5"/>
  <c r="JP202" i="5"/>
  <c r="DR202" i="5"/>
  <c r="IR202" i="5"/>
  <c r="ID202" i="5"/>
  <c r="DV202" i="5"/>
  <c r="J9" i="5" l="1"/>
  <c r="Z9" i="5" s="1"/>
  <c r="J15" i="5"/>
  <c r="Z15" i="5" s="1"/>
  <c r="CZ15" i="5" l="1"/>
  <c r="CZ9" i="5"/>
  <c r="HT15" i="5"/>
  <c r="T15" i="5"/>
  <c r="HT9" i="5"/>
  <c r="T9" i="5"/>
  <c r="N15" i="5"/>
  <c r="AP15" i="5"/>
  <c r="N9" i="5"/>
  <c r="AP9" i="5"/>
  <c r="HJ15" i="5"/>
  <c r="HL15" i="5"/>
  <c r="HL9" i="5"/>
  <c r="HJ9" i="5"/>
  <c r="HH15" i="5"/>
  <c r="AH15" i="5"/>
  <c r="HH9" i="5"/>
  <c r="AH9" i="5"/>
  <c r="FL15" i="5"/>
  <c r="FN15" i="5"/>
  <c r="FJ15" i="5"/>
  <c r="FJ9" i="5"/>
  <c r="FL9" i="5"/>
  <c r="FN9" i="5"/>
  <c r="JZ9" i="5"/>
  <c r="JJ9" i="5"/>
  <c r="IV9" i="5"/>
  <c r="IF9" i="5"/>
  <c r="HN9" i="5"/>
  <c r="GR9" i="5"/>
  <c r="GD9" i="5"/>
  <c r="FP9" i="5"/>
  <c r="ET9" i="5"/>
  <c r="EF9" i="5"/>
  <c r="DP9" i="5"/>
  <c r="DB9" i="5"/>
  <c r="CJ9" i="5"/>
  <c r="BF9" i="5"/>
  <c r="AN9" i="5"/>
  <c r="X9" i="5"/>
  <c r="JX9" i="5"/>
  <c r="JH9" i="5"/>
  <c r="IT9" i="5"/>
  <c r="ID9" i="5"/>
  <c r="HF9" i="5"/>
  <c r="GP9" i="5"/>
  <c r="GB9" i="5"/>
  <c r="FH9" i="5"/>
  <c r="ER9" i="5"/>
  <c r="ED9" i="5"/>
  <c r="DN9" i="5"/>
  <c r="CX9" i="5"/>
  <c r="BD9" i="5"/>
  <c r="JV9" i="5"/>
  <c r="JF9" i="5"/>
  <c r="IR9" i="5"/>
  <c r="IB9" i="5"/>
  <c r="HD9" i="5"/>
  <c r="GN9" i="5"/>
  <c r="FZ9" i="5"/>
  <c r="FF9" i="5"/>
  <c r="EB9" i="5"/>
  <c r="DL9" i="5"/>
  <c r="CV9" i="5"/>
  <c r="CF9" i="5"/>
  <c r="BR9" i="5"/>
  <c r="BB9" i="5"/>
  <c r="AJ9" i="5"/>
  <c r="R9" i="5"/>
  <c r="HR9" i="5"/>
  <c r="EX9" i="5"/>
  <c r="BX9" i="5"/>
  <c r="HP9" i="5"/>
  <c r="DD9" i="5"/>
  <c r="BT9" i="5"/>
  <c r="JT9" i="5"/>
  <c r="JD9" i="5"/>
  <c r="IP9" i="5"/>
  <c r="HZ9" i="5"/>
  <c r="HB9" i="5"/>
  <c r="GL9" i="5"/>
  <c r="FX9" i="5"/>
  <c r="FD9" i="5"/>
  <c r="EP9" i="5"/>
  <c r="DZ9" i="5"/>
  <c r="DJ9" i="5"/>
  <c r="CT9" i="5"/>
  <c r="CD9" i="5"/>
  <c r="BP9" i="5"/>
  <c r="AZ9" i="5"/>
  <c r="AF9" i="5"/>
  <c r="GV9" i="5"/>
  <c r="AT9" i="5"/>
  <c r="IH9" i="5"/>
  <c r="EV9" i="5"/>
  <c r="CL9" i="5"/>
  <c r="AR9" i="5"/>
  <c r="JR9" i="5"/>
  <c r="JB9" i="5"/>
  <c r="IN9" i="5"/>
  <c r="HX9" i="5"/>
  <c r="GZ9" i="5"/>
  <c r="GJ9" i="5"/>
  <c r="FV9" i="5"/>
  <c r="FB9" i="5"/>
  <c r="EN9" i="5"/>
  <c r="DX9" i="5"/>
  <c r="DH9" i="5"/>
  <c r="CR9" i="5"/>
  <c r="CB9" i="5"/>
  <c r="BN9" i="5"/>
  <c r="AX9" i="5"/>
  <c r="AD9" i="5"/>
  <c r="P9" i="5"/>
  <c r="IZ9" i="5"/>
  <c r="FR9" i="5"/>
  <c r="DT9" i="5"/>
  <c r="BJ9" i="5"/>
  <c r="JL9" i="5"/>
  <c r="GT9" i="5"/>
  <c r="DR9" i="5"/>
  <c r="BH9" i="5"/>
  <c r="CH9" i="5"/>
  <c r="AL9" i="5"/>
  <c r="JP9" i="5"/>
  <c r="IL9" i="5"/>
  <c r="HV9" i="5"/>
  <c r="GX9" i="5"/>
  <c r="GH9" i="5"/>
  <c r="FT9" i="5"/>
  <c r="EZ9" i="5"/>
  <c r="EL9" i="5"/>
  <c r="DV9" i="5"/>
  <c r="DF9" i="5"/>
  <c r="CP9" i="5"/>
  <c r="BZ9" i="5"/>
  <c r="BL9" i="5"/>
  <c r="AV9" i="5"/>
  <c r="AB9" i="5"/>
  <c r="L9" i="5"/>
  <c r="JN9" i="5"/>
  <c r="IJ9" i="5"/>
  <c r="EJ9" i="5"/>
  <c r="CN9" i="5"/>
  <c r="IX9" i="5"/>
  <c r="GF9" i="5"/>
  <c r="EH9" i="5"/>
  <c r="BV9" i="5"/>
  <c r="V9" i="5"/>
  <c r="JZ15" i="5"/>
  <c r="JJ15" i="5"/>
  <c r="IV15" i="5"/>
  <c r="IF15" i="5"/>
  <c r="HN15" i="5"/>
  <c r="GR15" i="5"/>
  <c r="GD15" i="5"/>
  <c r="FP15" i="5"/>
  <c r="ET15" i="5"/>
  <c r="EF15" i="5"/>
  <c r="DP15" i="5"/>
  <c r="DB15" i="5"/>
  <c r="CJ15" i="5"/>
  <c r="BF15" i="5"/>
  <c r="AN15" i="5"/>
  <c r="X15" i="5"/>
  <c r="JX15" i="5"/>
  <c r="JH15" i="5"/>
  <c r="IT15" i="5"/>
  <c r="ID15" i="5"/>
  <c r="HF15" i="5"/>
  <c r="GP15" i="5"/>
  <c r="GB15" i="5"/>
  <c r="FH15" i="5"/>
  <c r="ER15" i="5"/>
  <c r="ED15" i="5"/>
  <c r="DN15" i="5"/>
  <c r="CX15" i="5"/>
  <c r="CH15" i="5"/>
  <c r="BT15" i="5"/>
  <c r="BD15" i="5"/>
  <c r="AL15" i="5"/>
  <c r="V15" i="5"/>
  <c r="JD15" i="5"/>
  <c r="HB15" i="5"/>
  <c r="FX15" i="5"/>
  <c r="EP15" i="5"/>
  <c r="DJ15" i="5"/>
  <c r="CD15" i="5"/>
  <c r="AF15" i="5"/>
  <c r="IZ15" i="5"/>
  <c r="EX15" i="5"/>
  <c r="CN15" i="5"/>
  <c r="JV15" i="5"/>
  <c r="JF15" i="5"/>
  <c r="IR15" i="5"/>
  <c r="IB15" i="5"/>
  <c r="HD15" i="5"/>
  <c r="GN15" i="5"/>
  <c r="FZ15" i="5"/>
  <c r="FF15" i="5"/>
  <c r="EB15" i="5"/>
  <c r="DL15" i="5"/>
  <c r="CV15" i="5"/>
  <c r="CF15" i="5"/>
  <c r="BR15" i="5"/>
  <c r="BB15" i="5"/>
  <c r="AJ15" i="5"/>
  <c r="JT15" i="5"/>
  <c r="IP15" i="5"/>
  <c r="HZ15" i="5"/>
  <c r="GL15" i="5"/>
  <c r="FD15" i="5"/>
  <c r="DZ15" i="5"/>
  <c r="CT15" i="5"/>
  <c r="BP15" i="5"/>
  <c r="AZ15" i="5"/>
  <c r="R15" i="5"/>
  <c r="HR15" i="5"/>
  <c r="DT15" i="5"/>
  <c r="BJ15" i="5"/>
  <c r="JR15" i="5"/>
  <c r="JB15" i="5"/>
  <c r="IN15" i="5"/>
  <c r="HX15" i="5"/>
  <c r="GZ15" i="5"/>
  <c r="GJ15" i="5"/>
  <c r="FV15" i="5"/>
  <c r="FB15" i="5"/>
  <c r="EN15" i="5"/>
  <c r="DX15" i="5"/>
  <c r="DH15" i="5"/>
  <c r="CR15" i="5"/>
  <c r="CB15" i="5"/>
  <c r="BN15" i="5"/>
  <c r="AX15" i="5"/>
  <c r="AD15" i="5"/>
  <c r="P15" i="5"/>
  <c r="DF15" i="5"/>
  <c r="BZ15" i="5"/>
  <c r="AV15" i="5"/>
  <c r="JN15" i="5"/>
  <c r="GV15" i="5"/>
  <c r="EJ15" i="5"/>
  <c r="AT15" i="5"/>
  <c r="JP15" i="5"/>
  <c r="IL15" i="5"/>
  <c r="HV15" i="5"/>
  <c r="GX15" i="5"/>
  <c r="GH15" i="5"/>
  <c r="FT15" i="5"/>
  <c r="EZ15" i="5"/>
  <c r="EL15" i="5"/>
  <c r="DV15" i="5"/>
  <c r="CP15" i="5"/>
  <c r="BL15" i="5"/>
  <c r="AB15" i="5"/>
  <c r="L15" i="5"/>
  <c r="IJ15" i="5"/>
  <c r="FR15" i="5"/>
  <c r="BX15" i="5"/>
  <c r="JL15" i="5"/>
  <c r="IX15" i="5"/>
  <c r="IH15" i="5"/>
  <c r="HP15" i="5"/>
  <c r="GT15" i="5"/>
  <c r="GF15" i="5"/>
  <c r="EV15" i="5"/>
  <c r="EH15" i="5"/>
  <c r="DR15" i="5"/>
  <c r="DD15" i="5"/>
  <c r="CL15" i="5"/>
  <c r="BV15" i="5"/>
  <c r="BH15" i="5"/>
  <c r="AR15" i="5"/>
  <c r="J241" i="5" l="1"/>
  <c r="J239" i="5"/>
  <c r="J226" i="5"/>
  <c r="Z226" i="5" s="1"/>
  <c r="J240" i="5"/>
  <c r="J244" i="5"/>
  <c r="Z244" i="5" s="1"/>
  <c r="HP240" i="5" l="1"/>
  <c r="Z240" i="5"/>
  <c r="HP239" i="5"/>
  <c r="Z239" i="5"/>
  <c r="HP241" i="5"/>
  <c r="Z241" i="5"/>
  <c r="AN240" i="5"/>
  <c r="N240" i="5"/>
  <c r="R240" i="5"/>
  <c r="P240" i="5"/>
  <c r="L240" i="5"/>
  <c r="AN226" i="5"/>
  <c r="R226" i="5"/>
  <c r="P226" i="5"/>
  <c r="N226" i="5"/>
  <c r="L226" i="5"/>
  <c r="AN239" i="5"/>
  <c r="R239" i="5"/>
  <c r="P239" i="5"/>
  <c r="L239" i="5"/>
  <c r="N239" i="5"/>
  <c r="AN244" i="5"/>
  <c r="N244" i="5"/>
  <c r="R244" i="5"/>
  <c r="P244" i="5"/>
  <c r="L244" i="5"/>
  <c r="AN241" i="5"/>
  <c r="P241" i="5"/>
  <c r="L241" i="5"/>
  <c r="N241" i="5"/>
  <c r="R241" i="5"/>
  <c r="HL240" i="5"/>
  <c r="HJ240" i="5"/>
  <c r="HL244" i="5"/>
  <c r="HJ244" i="5"/>
  <c r="HJ226" i="5"/>
  <c r="HL226" i="5"/>
  <c r="HL239" i="5"/>
  <c r="HJ239" i="5"/>
  <c r="HL241" i="5"/>
  <c r="HJ241" i="5"/>
  <c r="HF240" i="5"/>
  <c r="HH240" i="5"/>
  <c r="HF226" i="5"/>
  <c r="HH226" i="5"/>
  <c r="HF239" i="5"/>
  <c r="HH239" i="5"/>
  <c r="HF244" i="5"/>
  <c r="HH244" i="5"/>
  <c r="HF241" i="5"/>
  <c r="HH241" i="5"/>
  <c r="C23" i="15" l="1"/>
  <c r="C22" i="15"/>
  <c r="C21" i="15"/>
  <c r="C24" i="15" l="1"/>
  <c r="C30" i="15" s="1"/>
  <c r="G82" i="5" l="1"/>
  <c r="H82" i="5" s="1"/>
  <c r="G55" i="5" l="1"/>
  <c r="H55" i="5" s="1"/>
  <c r="D258" i="5" l="1"/>
  <c r="G257" i="5"/>
  <c r="H257" i="5" s="1"/>
  <c r="G255" i="5"/>
  <c r="H255" i="5" s="1"/>
  <c r="G258" i="5" l="1"/>
  <c r="H258" i="5" s="1"/>
  <c r="C7" i="15"/>
  <c r="C8" i="15" s="1"/>
  <c r="C9" i="15" s="1"/>
  <c r="C28" i="15" s="1"/>
  <c r="G256" i="5"/>
  <c r="H256" i="5" s="1"/>
  <c r="C34" i="2"/>
  <c r="E34" i="2" s="1"/>
  <c r="G95" i="5"/>
  <c r="H95" i="5" s="1"/>
  <c r="E44" i="2" l="1"/>
  <c r="F1" i="6"/>
  <c r="C35" i="2" l="1"/>
  <c r="E35" i="2" s="1"/>
  <c r="E39" i="11"/>
  <c r="F39" i="11" s="1"/>
  <c r="E29" i="11"/>
  <c r="E21" i="11"/>
  <c r="E20" i="11"/>
  <c r="E19" i="11"/>
  <c r="E13" i="11"/>
  <c r="D28" i="11" l="1"/>
  <c r="E28" i="11" s="1"/>
  <c r="F28" i="11" s="1"/>
  <c r="D12" i="11"/>
  <c r="E12" i="11" s="1"/>
  <c r="F12" i="11" s="1"/>
  <c r="D16" i="11"/>
  <c r="E16" i="11" s="1"/>
  <c r="F16" i="11" s="1"/>
  <c r="D17" i="11"/>
  <c r="E17" i="11" s="1"/>
  <c r="F17" i="11" s="1"/>
  <c r="D14" i="11"/>
  <c r="E14" i="11" s="1"/>
  <c r="F14" i="11" s="1"/>
  <c r="D32" i="11"/>
  <c r="E32" i="11" s="1"/>
  <c r="F32" i="11" s="1"/>
  <c r="D36" i="11"/>
  <c r="E36" i="11" s="1"/>
  <c r="F36" i="11" s="1"/>
  <c r="D35" i="11"/>
  <c r="D31" i="11"/>
  <c r="E31" i="11" s="1"/>
  <c r="F31" i="11" s="1"/>
  <c r="D9" i="11"/>
  <c r="E9" i="11" s="1"/>
  <c r="F9" i="11" s="1"/>
  <c r="D11" i="11"/>
  <c r="E11" i="11" s="1"/>
  <c r="F11" i="11" s="1"/>
  <c r="D8" i="11"/>
  <c r="E8" i="11" s="1"/>
  <c r="F8" i="11" s="1"/>
  <c r="D7" i="11"/>
  <c r="E7" i="11" s="1"/>
  <c r="F7" i="11" s="1"/>
  <c r="D6" i="11"/>
  <c r="E6" i="11" s="1"/>
  <c r="F6" i="11" s="1"/>
  <c r="D5" i="11"/>
  <c r="E5" i="11" s="1"/>
  <c r="F5" i="11" s="1"/>
  <c r="D41" i="11" l="1"/>
  <c r="E42" i="11" s="1"/>
  <c r="E35" i="11"/>
  <c r="F35" i="11" s="1"/>
  <c r="E41" i="11" l="1"/>
  <c r="F42" i="11" s="1"/>
  <c r="I224" i="5"/>
  <c r="F41" i="11" l="1"/>
  <c r="G60" i="5"/>
  <c r="H60" i="5" s="1"/>
  <c r="G58" i="5" l="1"/>
  <c r="H58" i="5" s="1"/>
  <c r="G97" i="5"/>
  <c r="H97" i="5" s="1"/>
  <c r="G101" i="5"/>
  <c r="H101" i="5" s="1"/>
  <c r="I38" i="5"/>
  <c r="G220" i="5" l="1"/>
  <c r="H220" i="5" s="1"/>
  <c r="G223" i="5"/>
  <c r="H223" i="5" s="1"/>
  <c r="G218" i="5"/>
  <c r="H218" i="5" s="1"/>
  <c r="G221" i="5"/>
  <c r="H221" i="5" s="1"/>
  <c r="G235" i="5"/>
  <c r="H235" i="5" s="1"/>
  <c r="N31" i="3"/>
  <c r="O31" i="3" s="1"/>
  <c r="Q31" i="3" s="1"/>
  <c r="N30" i="3"/>
  <c r="O30" i="3" s="1"/>
  <c r="Q30" i="3" s="1"/>
  <c r="N32" i="3"/>
  <c r="O32" i="3" s="1"/>
  <c r="Q32" i="3" s="1"/>
  <c r="I76" i="5"/>
  <c r="I46" i="5"/>
  <c r="G7" i="5" l="1"/>
  <c r="H7" i="5" s="1"/>
  <c r="G108" i="5"/>
  <c r="H108" i="5" s="1"/>
  <c r="J76" i="5"/>
  <c r="Z76" i="5" s="1"/>
  <c r="J46" i="5"/>
  <c r="Z46" i="5" s="1"/>
  <c r="CZ76" i="5" l="1"/>
  <c r="CZ46" i="5"/>
  <c r="HT46" i="5"/>
  <c r="T46" i="5"/>
  <c r="HT76" i="5"/>
  <c r="T76" i="5"/>
  <c r="N46" i="5"/>
  <c r="AP46" i="5"/>
  <c r="N76" i="5"/>
  <c r="AP76" i="5"/>
  <c r="HJ76" i="5"/>
  <c r="HL76" i="5"/>
  <c r="HL46" i="5"/>
  <c r="HJ46" i="5"/>
  <c r="HH46" i="5"/>
  <c r="AH46" i="5"/>
  <c r="HH76" i="5"/>
  <c r="AH76" i="5"/>
  <c r="FN46" i="5"/>
  <c r="FL46" i="5"/>
  <c r="FJ46" i="5"/>
  <c r="HF76" i="5"/>
  <c r="FJ76" i="5"/>
  <c r="FL76" i="5"/>
  <c r="FN76" i="5"/>
  <c r="HN46" i="5"/>
  <c r="HF46" i="5"/>
  <c r="GJ76" i="5"/>
  <c r="BN76" i="5"/>
  <c r="GX76" i="5"/>
  <c r="BZ76" i="5"/>
  <c r="GT76" i="5"/>
  <c r="JV76" i="5"/>
  <c r="IL76" i="5"/>
  <c r="DD76" i="5"/>
  <c r="IH76" i="5"/>
  <c r="DB76" i="5"/>
  <c r="IV76" i="5"/>
  <c r="DN76" i="5"/>
  <c r="JH76" i="5"/>
  <c r="EB76" i="5"/>
  <c r="JF76" i="5"/>
  <c r="GD76" i="5"/>
  <c r="HD76" i="5"/>
  <c r="JR76" i="5"/>
  <c r="L76" i="5"/>
  <c r="FR76" i="5"/>
  <c r="FP76" i="5"/>
  <c r="BD76" i="5"/>
  <c r="DZ76" i="5"/>
  <c r="DT76" i="5"/>
  <c r="JX76" i="5"/>
  <c r="FV76" i="5"/>
  <c r="AX76" i="5"/>
  <c r="GH76" i="5"/>
  <c r="BL76" i="5"/>
  <c r="GF76" i="5"/>
  <c r="IB76" i="5"/>
  <c r="HV76" i="5"/>
  <c r="CN76" i="5"/>
  <c r="BV76" i="5"/>
  <c r="HP76" i="5"/>
  <c r="CJ76" i="5"/>
  <c r="IF76" i="5"/>
  <c r="CX76" i="5"/>
  <c r="IT76" i="5"/>
  <c r="DL76" i="5"/>
  <c r="HB76" i="5"/>
  <c r="GP76" i="5"/>
  <c r="JD76" i="5"/>
  <c r="BP76" i="5"/>
  <c r="AN76" i="5"/>
  <c r="BR76" i="5"/>
  <c r="IX76" i="5"/>
  <c r="ED76" i="5"/>
  <c r="FB76" i="5"/>
  <c r="AD76" i="5"/>
  <c r="FT76" i="5"/>
  <c r="AV76" i="5"/>
  <c r="FX76" i="5"/>
  <c r="GV76" i="5"/>
  <c r="BX76" i="5"/>
  <c r="GR76" i="5"/>
  <c r="HN76" i="5"/>
  <c r="CH76" i="5"/>
  <c r="ID76" i="5"/>
  <c r="CV76" i="5"/>
  <c r="GL76" i="5"/>
  <c r="BT76" i="5"/>
  <c r="FD76" i="5"/>
  <c r="DX76" i="5"/>
  <c r="DR76" i="5"/>
  <c r="AT76" i="5"/>
  <c r="GB76" i="5"/>
  <c r="GN76" i="5"/>
  <c r="JT76" i="5"/>
  <c r="EN76" i="5"/>
  <c r="P76" i="5"/>
  <c r="EZ76" i="5"/>
  <c r="AB76" i="5"/>
  <c r="EH76" i="5"/>
  <c r="EP76" i="5"/>
  <c r="BJ76" i="5"/>
  <c r="IR76" i="5"/>
  <c r="BF76" i="5"/>
  <c r="CF76" i="5"/>
  <c r="EL76" i="5"/>
  <c r="DJ76" i="5"/>
  <c r="DP76" i="5"/>
  <c r="IP76" i="5"/>
  <c r="DH76" i="5"/>
  <c r="JB76" i="5"/>
  <c r="DV76" i="5"/>
  <c r="JN76" i="5"/>
  <c r="CL76" i="5"/>
  <c r="R76" i="5"/>
  <c r="EX76" i="5"/>
  <c r="AF76" i="5"/>
  <c r="ET76" i="5"/>
  <c r="X76" i="5"/>
  <c r="FH76" i="5"/>
  <c r="AL76" i="5"/>
  <c r="FZ76" i="5"/>
  <c r="BB76" i="5"/>
  <c r="CT76" i="5"/>
  <c r="CB76" i="5"/>
  <c r="EV76" i="5"/>
  <c r="AZ76" i="5"/>
  <c r="HZ76" i="5"/>
  <c r="CR76" i="5"/>
  <c r="IN76" i="5"/>
  <c r="DF76" i="5"/>
  <c r="IZ76" i="5"/>
  <c r="BH76" i="5"/>
  <c r="JP76" i="5"/>
  <c r="EJ76" i="5"/>
  <c r="IJ76" i="5"/>
  <c r="JL76" i="5"/>
  <c r="EF76" i="5"/>
  <c r="JZ76" i="5"/>
  <c r="ER76" i="5"/>
  <c r="V76" i="5"/>
  <c r="FF76" i="5"/>
  <c r="AJ76" i="5"/>
  <c r="CD76" i="5"/>
  <c r="GZ76" i="5"/>
  <c r="HX76" i="5"/>
  <c r="CP76" i="5"/>
  <c r="HR76" i="5"/>
  <c r="AR76" i="5"/>
  <c r="JJ76" i="5"/>
  <c r="JF46" i="5"/>
  <c r="IB46" i="5"/>
  <c r="HX46" i="5"/>
  <c r="HB46" i="5"/>
  <c r="JH46" i="5"/>
  <c r="JN46" i="5"/>
  <c r="V46" i="5"/>
  <c r="AF46" i="5"/>
  <c r="CP46" i="5"/>
  <c r="IV46" i="5"/>
  <c r="BF46" i="5"/>
  <c r="CL46" i="5"/>
  <c r="GD46" i="5"/>
  <c r="GV46" i="5"/>
  <c r="DX46" i="5"/>
  <c r="EJ46" i="5"/>
  <c r="JD46" i="5"/>
  <c r="EP46" i="5"/>
  <c r="FR46" i="5"/>
  <c r="JT46" i="5"/>
  <c r="AL46" i="5"/>
  <c r="GR46" i="5"/>
  <c r="BB46" i="5"/>
  <c r="AT46" i="5"/>
  <c r="DF46" i="5"/>
  <c r="IN46" i="5"/>
  <c r="EH46" i="5"/>
  <c r="P46" i="5"/>
  <c r="EN46" i="5"/>
  <c r="BR46" i="5"/>
  <c r="BD46" i="5"/>
  <c r="JJ46" i="5"/>
  <c r="IR46" i="5"/>
  <c r="BT46" i="5"/>
  <c r="CJ46" i="5"/>
  <c r="HP46" i="5"/>
  <c r="BV46" i="5"/>
  <c r="DT46" i="5"/>
  <c r="DV46" i="5"/>
  <c r="JB46" i="5"/>
  <c r="AD46" i="5"/>
  <c r="FB46" i="5"/>
  <c r="CD46" i="5"/>
  <c r="CV46" i="5"/>
  <c r="CH46" i="5"/>
  <c r="JZ46" i="5"/>
  <c r="IH46" i="5"/>
  <c r="DD46" i="5"/>
  <c r="DB46" i="5"/>
  <c r="BH46" i="5"/>
  <c r="JR46" i="5"/>
  <c r="AX46" i="5"/>
  <c r="DP46" i="5"/>
  <c r="IL46" i="5"/>
  <c r="AZ46" i="5"/>
  <c r="DL46" i="5"/>
  <c r="EB46" i="5"/>
  <c r="EF46" i="5"/>
  <c r="IZ46" i="5"/>
  <c r="EV46" i="5"/>
  <c r="AV46" i="5"/>
  <c r="FT46" i="5"/>
  <c r="DZ46" i="5"/>
  <c r="BX46" i="5"/>
  <c r="CB46" i="5"/>
  <c r="GZ46" i="5"/>
  <c r="R46" i="5"/>
  <c r="HD46" i="5"/>
  <c r="FH46" i="5"/>
  <c r="AJ46" i="5"/>
  <c r="DR46" i="5"/>
  <c r="L46" i="5"/>
  <c r="IJ46" i="5"/>
  <c r="JV46" i="5"/>
  <c r="CF46" i="5"/>
  <c r="IX46" i="5"/>
  <c r="EZ46" i="5"/>
  <c r="GJ46" i="5"/>
  <c r="FZ46" i="5"/>
  <c r="GP46" i="5"/>
  <c r="JL46" i="5"/>
  <c r="FF46" i="5"/>
  <c r="X46" i="5"/>
  <c r="ET46" i="5"/>
  <c r="BP46" i="5"/>
  <c r="BJ46" i="5"/>
  <c r="JP46" i="5"/>
  <c r="GT46" i="5"/>
  <c r="BL46" i="5"/>
  <c r="GH46" i="5"/>
  <c r="GL46" i="5"/>
  <c r="CR46" i="5"/>
  <c r="HZ46" i="5"/>
  <c r="CT46" i="5"/>
  <c r="ID46" i="5"/>
  <c r="GB46" i="5"/>
  <c r="CX46" i="5"/>
  <c r="HV46" i="5"/>
  <c r="EL46" i="5"/>
  <c r="FV46" i="5"/>
  <c r="DN46" i="5"/>
  <c r="ED46" i="5"/>
  <c r="GF46" i="5"/>
  <c r="AB46" i="5"/>
  <c r="BN46" i="5"/>
  <c r="ER46" i="5"/>
  <c r="GN46" i="5"/>
  <c r="AN46" i="5"/>
  <c r="FP46" i="5"/>
  <c r="FD46" i="5"/>
  <c r="CN46" i="5"/>
  <c r="DJ46" i="5"/>
  <c r="HR46" i="5"/>
  <c r="BZ46" i="5"/>
  <c r="GX46" i="5"/>
  <c r="AR46" i="5"/>
  <c r="EX46" i="5"/>
  <c r="DH46" i="5"/>
  <c r="IP46" i="5"/>
  <c r="FX46" i="5"/>
  <c r="IT46" i="5"/>
  <c r="IF46" i="5"/>
  <c r="JX46" i="5"/>
  <c r="G5" i="5" l="1"/>
  <c r="H5" i="5" s="1"/>
  <c r="G237" i="5" l="1"/>
  <c r="H237" i="5" s="1"/>
  <c r="D91" i="5"/>
  <c r="D39" i="5"/>
  <c r="G39" i="5" l="1"/>
  <c r="H39" i="5" s="1"/>
  <c r="G79" i="5"/>
  <c r="H79" i="5" s="1"/>
  <c r="G80" i="5"/>
  <c r="H80" i="5" s="1"/>
  <c r="G96" i="5"/>
  <c r="H96" i="5" s="1"/>
  <c r="G137" i="5"/>
  <c r="H137" i="5" s="1"/>
  <c r="G54" i="5"/>
  <c r="H54" i="5" s="1"/>
  <c r="G91" i="5"/>
  <c r="H91" i="5" s="1"/>
  <c r="G103" i="5"/>
  <c r="H103" i="5" s="1"/>
  <c r="G138" i="5"/>
  <c r="H138" i="5" s="1"/>
  <c r="G57" i="5" l="1"/>
  <c r="H57" i="5" s="1"/>
  <c r="G109" i="5"/>
  <c r="H109" i="5" s="1"/>
  <c r="G245" i="5" l="1"/>
  <c r="H245" i="5" s="1"/>
  <c r="G150" i="5"/>
  <c r="H150" i="5" s="1"/>
  <c r="G141" i="5"/>
  <c r="H141" i="5" s="1"/>
  <c r="G28" i="5"/>
  <c r="H28" i="5" s="1"/>
  <c r="G56" i="5"/>
  <c r="H56" i="5" s="1"/>
  <c r="G230" i="5"/>
  <c r="H230" i="5" s="1"/>
  <c r="G81" i="5"/>
  <c r="H81" i="5" s="1"/>
  <c r="G156" i="5"/>
  <c r="H156" i="5" s="1"/>
  <c r="G163" i="5"/>
  <c r="H163" i="5" s="1"/>
  <c r="D145" i="5"/>
  <c r="G94" i="5"/>
  <c r="H94" i="5" s="1"/>
  <c r="G66" i="5"/>
  <c r="H66" i="5" s="1"/>
  <c r="G61" i="5"/>
  <c r="H61" i="5" s="1"/>
  <c r="J14" i="5"/>
  <c r="Z14" i="5" s="1"/>
  <c r="CZ14" i="5" l="1"/>
  <c r="HT14" i="5"/>
  <c r="T14" i="5"/>
  <c r="G145" i="5"/>
  <c r="H145" i="5" s="1"/>
  <c r="N14" i="5"/>
  <c r="AP14" i="5"/>
  <c r="HL14" i="5"/>
  <c r="HJ14" i="5"/>
  <c r="HH14" i="5"/>
  <c r="AH14" i="5"/>
  <c r="FJ14" i="5"/>
  <c r="FL14" i="5"/>
  <c r="FN14" i="5"/>
  <c r="G92" i="5" l="1"/>
  <c r="H92" i="5" s="1"/>
  <c r="G98" i="5"/>
  <c r="H98" i="5" s="1"/>
  <c r="G246" i="5"/>
  <c r="H246" i="5" s="1"/>
  <c r="G135" i="5"/>
  <c r="H135" i="5" s="1"/>
  <c r="G215" i="5"/>
  <c r="H215" i="5" s="1"/>
  <c r="G225" i="5"/>
  <c r="H225" i="5" s="1"/>
  <c r="N14" i="3"/>
  <c r="E47" i="2"/>
  <c r="E141" i="3" l="1"/>
  <c r="G142" i="3"/>
  <c r="D141" i="3"/>
  <c r="J201" i="5"/>
  <c r="Z201" i="5" s="1"/>
  <c r="G161" i="5"/>
  <c r="H161" i="5" s="1"/>
  <c r="G162" i="5"/>
  <c r="H162" i="5" s="1"/>
  <c r="O2" i="6"/>
  <c r="C133" i="5"/>
  <c r="C33" i="2"/>
  <c r="E33" i="2" s="1"/>
  <c r="C30" i="2"/>
  <c r="E30" i="2" s="1"/>
  <c r="C27" i="2"/>
  <c r="E27" i="2" s="1"/>
  <c r="C32" i="2"/>
  <c r="E32" i="2" s="1"/>
  <c r="E29" i="2"/>
  <c r="C26" i="2"/>
  <c r="E26" i="2" s="1"/>
  <c r="C17" i="2"/>
  <c r="D148" i="5"/>
  <c r="H148" i="5" s="1"/>
  <c r="D72" i="5"/>
  <c r="G70" i="5"/>
  <c r="H70" i="5" s="1"/>
  <c r="D67" i="5"/>
  <c r="D52" i="5"/>
  <c r="H52" i="5" s="1"/>
  <c r="D49" i="5"/>
  <c r="D47" i="5"/>
  <c r="D42" i="5"/>
  <c r="D41" i="5"/>
  <c r="D29" i="5"/>
  <c r="D24" i="5"/>
  <c r="H24" i="5" s="1"/>
  <c r="D22" i="5"/>
  <c r="H22" i="5" s="1"/>
  <c r="D21" i="5"/>
  <c r="H21" i="5" s="1"/>
  <c r="C23" i="4"/>
  <c r="E23" i="4" s="1"/>
  <c r="C22" i="4"/>
  <c r="E22" i="4" s="1"/>
  <c r="C21" i="4"/>
  <c r="E21" i="4" s="1"/>
  <c r="G133" i="5" l="1"/>
  <c r="H133" i="5" s="1"/>
  <c r="CZ201" i="5"/>
  <c r="O141" i="3"/>
  <c r="Q141" i="3" s="1"/>
  <c r="HT201" i="5"/>
  <c r="T201" i="5"/>
  <c r="G115" i="5"/>
  <c r="H115" i="5" s="1"/>
  <c r="G152" i="5"/>
  <c r="H152" i="5" s="1"/>
  <c r="G83" i="5"/>
  <c r="H83" i="5" s="1"/>
  <c r="G87" i="5"/>
  <c r="H87" i="5" s="1"/>
  <c r="G50" i="5"/>
  <c r="H50" i="5" s="1"/>
  <c r="G89" i="5"/>
  <c r="H89" i="5" s="1"/>
  <c r="G128" i="5"/>
  <c r="H128" i="5" s="1"/>
  <c r="G78" i="5"/>
  <c r="H78" i="5" s="1"/>
  <c r="G49" i="5"/>
  <c r="H49" i="5" s="1"/>
  <c r="G84" i="5"/>
  <c r="H84" i="5" s="1"/>
  <c r="G29" i="5"/>
  <c r="H29" i="5" s="1"/>
  <c r="G86" i="5"/>
  <c r="H86" i="5" s="1"/>
  <c r="G51" i="5"/>
  <c r="H51" i="5" s="1"/>
  <c r="G127" i="5"/>
  <c r="H127" i="5" s="1"/>
  <c r="G33" i="5"/>
  <c r="H33" i="5" s="1"/>
  <c r="G62" i="5"/>
  <c r="H62" i="5" s="1"/>
  <c r="G129" i="5"/>
  <c r="H129" i="5" s="1"/>
  <c r="G102" i="5"/>
  <c r="H102" i="5" s="1"/>
  <c r="G47" i="5"/>
  <c r="H47" i="5" s="1"/>
  <c r="G48" i="5"/>
  <c r="H48" i="5" s="1"/>
  <c r="G126" i="5"/>
  <c r="H126" i="5" s="1"/>
  <c r="G45" i="5"/>
  <c r="H45" i="5" s="1"/>
  <c r="G147" i="5"/>
  <c r="H147" i="5" s="1"/>
  <c r="G153" i="5"/>
  <c r="H153" i="5" s="1"/>
  <c r="G130" i="5"/>
  <c r="H130" i="5" s="1"/>
  <c r="G35" i="5"/>
  <c r="H35" i="5" s="1"/>
  <c r="G99" i="5"/>
  <c r="H99" i="5" s="1"/>
  <c r="G69" i="5"/>
  <c r="H69" i="5" s="1"/>
  <c r="G149" i="5"/>
  <c r="H149" i="5" s="1"/>
  <c r="G151" i="5"/>
  <c r="H151" i="5" s="1"/>
  <c r="G34" i="5"/>
  <c r="H34" i="5" s="1"/>
  <c r="G67" i="5"/>
  <c r="H67" i="5" s="1"/>
  <c r="G132" i="5"/>
  <c r="H132" i="5" s="1"/>
  <c r="G37" i="5"/>
  <c r="H37" i="5" s="1"/>
  <c r="G136" i="5"/>
  <c r="H136" i="5" s="1"/>
  <c r="G71" i="5"/>
  <c r="H71" i="5" s="1"/>
  <c r="G36" i="5"/>
  <c r="H36" i="5" s="1"/>
  <c r="G100" i="5"/>
  <c r="H100" i="5" s="1"/>
  <c r="G104" i="5"/>
  <c r="H104" i="5" s="1"/>
  <c r="G18" i="5"/>
  <c r="H18" i="5" s="1"/>
  <c r="G41" i="5"/>
  <c r="H41" i="5" s="1"/>
  <c r="G72" i="5"/>
  <c r="H72" i="5" s="1"/>
  <c r="G107" i="5"/>
  <c r="H107" i="5" s="1"/>
  <c r="G144" i="5"/>
  <c r="H144" i="5" s="1"/>
  <c r="G63" i="5"/>
  <c r="H63" i="5" s="1"/>
  <c r="G93" i="5"/>
  <c r="H93" i="5" s="1"/>
  <c r="G38" i="5"/>
  <c r="H38" i="5" s="1"/>
  <c r="G105" i="5"/>
  <c r="H105" i="5" s="1"/>
  <c r="G142" i="5"/>
  <c r="H142" i="5" s="1"/>
  <c r="G40" i="5"/>
  <c r="H40" i="5" s="1"/>
  <c r="G106" i="5"/>
  <c r="H106" i="5" s="1"/>
  <c r="G20" i="5"/>
  <c r="H20" i="5" s="1"/>
  <c r="G42" i="5"/>
  <c r="H42" i="5" s="1"/>
  <c r="G146" i="5"/>
  <c r="H146" i="5" s="1"/>
  <c r="N201" i="5"/>
  <c r="AP201" i="5"/>
  <c r="HL201" i="5"/>
  <c r="HJ201" i="5"/>
  <c r="C13" i="15"/>
  <c r="C14" i="15" s="1"/>
  <c r="C15" i="15" s="1"/>
  <c r="C29" i="15" s="1"/>
  <c r="E17" i="2"/>
  <c r="AH201" i="5"/>
  <c r="DF201" i="5"/>
  <c r="HH201" i="5"/>
  <c r="CH201" i="5"/>
  <c r="GF201" i="5"/>
  <c r="CR201" i="5"/>
  <c r="JX201" i="5"/>
  <c r="JT201" i="5"/>
  <c r="CT201" i="5"/>
  <c r="CP201" i="5"/>
  <c r="BJ201" i="5"/>
  <c r="IZ201" i="5"/>
  <c r="FD201" i="5"/>
  <c r="DV201" i="5"/>
  <c r="EJ201" i="5"/>
  <c r="ED201" i="5"/>
  <c r="EF201" i="5"/>
  <c r="GH201" i="5"/>
  <c r="AX201" i="5"/>
  <c r="FX201" i="5"/>
  <c r="IJ201" i="5"/>
  <c r="JD201" i="5"/>
  <c r="FV201" i="5"/>
  <c r="AB201" i="5"/>
  <c r="FF201" i="5"/>
  <c r="DR201" i="5"/>
  <c r="DX201" i="5"/>
  <c r="CB201" i="5"/>
  <c r="EX201" i="5"/>
  <c r="AT201" i="5"/>
  <c r="JJ201" i="5"/>
  <c r="JL201" i="5"/>
  <c r="FJ201" i="5"/>
  <c r="BT201" i="5"/>
  <c r="IH201" i="5"/>
  <c r="FT201" i="5"/>
  <c r="ER201" i="5"/>
  <c r="AL201" i="5"/>
  <c r="BX201" i="5"/>
  <c r="GX201" i="5"/>
  <c r="HX201" i="5"/>
  <c r="IB201" i="5"/>
  <c r="AN201" i="5"/>
  <c r="DB201" i="5"/>
  <c r="GP201" i="5"/>
  <c r="CN201" i="5"/>
  <c r="DT201" i="5"/>
  <c r="IP201" i="5"/>
  <c r="HN201" i="5"/>
  <c r="IR201" i="5"/>
  <c r="AJ201" i="5"/>
  <c r="DL201" i="5"/>
  <c r="FR201" i="5"/>
  <c r="CJ201" i="5"/>
  <c r="GL201" i="5"/>
  <c r="GD201" i="5"/>
  <c r="AF201" i="5"/>
  <c r="V201" i="5"/>
  <c r="BD201" i="5"/>
  <c r="L201" i="5"/>
  <c r="AR201" i="5"/>
  <c r="BH201" i="5"/>
  <c r="DN201" i="5"/>
  <c r="FP201" i="5"/>
  <c r="AD201" i="5"/>
  <c r="JR201" i="5"/>
  <c r="FN201" i="5"/>
  <c r="DP201" i="5"/>
  <c r="DH201" i="5"/>
  <c r="EL201" i="5"/>
  <c r="FB201" i="5"/>
  <c r="HF201" i="5"/>
  <c r="AZ201" i="5"/>
  <c r="CX201" i="5"/>
  <c r="HR201" i="5"/>
  <c r="EV201" i="5"/>
  <c r="JB201" i="5"/>
  <c r="GJ201" i="5"/>
  <c r="JZ201" i="5"/>
  <c r="X201" i="5"/>
  <c r="BR201" i="5"/>
  <c r="IN201" i="5"/>
  <c r="DD201" i="5"/>
  <c r="DZ201" i="5"/>
  <c r="BF201" i="5"/>
  <c r="IF201" i="5"/>
  <c r="IL201" i="5"/>
  <c r="JV201" i="5"/>
  <c r="FH201" i="5"/>
  <c r="IX201" i="5"/>
  <c r="JF201" i="5"/>
  <c r="AV201" i="5"/>
  <c r="EN201" i="5"/>
  <c r="CL201" i="5"/>
  <c r="ET201" i="5"/>
  <c r="GB201" i="5"/>
  <c r="CF201" i="5"/>
  <c r="JH201" i="5"/>
  <c r="GT201" i="5"/>
  <c r="FZ201" i="5"/>
  <c r="JN201" i="5"/>
  <c r="IT201" i="5"/>
  <c r="IV201" i="5"/>
  <c r="HZ201" i="5"/>
  <c r="BZ201" i="5"/>
  <c r="HP201" i="5"/>
  <c r="EZ201" i="5"/>
  <c r="JP201" i="5"/>
  <c r="BN201" i="5"/>
  <c r="EH201" i="5"/>
  <c r="HB201" i="5"/>
  <c r="BL201" i="5"/>
  <c r="BP201" i="5"/>
  <c r="EB201" i="5"/>
  <c r="GR201" i="5"/>
  <c r="FL201" i="5"/>
  <c r="DJ201" i="5"/>
  <c r="GZ201" i="5"/>
  <c r="GV201" i="5"/>
  <c r="BV201" i="5"/>
  <c r="CV201" i="5"/>
  <c r="BB201" i="5"/>
  <c r="HD201" i="5"/>
  <c r="P201" i="5"/>
  <c r="HV201" i="5"/>
  <c r="R201" i="5"/>
  <c r="ID201" i="5"/>
  <c r="CD201" i="5"/>
  <c r="GN201" i="5"/>
  <c r="EP201" i="5"/>
  <c r="G139" i="5"/>
  <c r="H139" i="5" s="1"/>
  <c r="I140" i="3"/>
  <c r="I139" i="3"/>
  <c r="G140" i="3"/>
  <c r="G139" i="3"/>
  <c r="F140" i="3"/>
  <c r="F139" i="3"/>
  <c r="M36" i="3"/>
  <c r="N36" i="3" s="1"/>
  <c r="N136" i="3"/>
  <c r="N135" i="3"/>
  <c r="N63" i="3"/>
  <c r="N29" i="3"/>
  <c r="N27" i="3"/>
  <c r="N25" i="3"/>
  <c r="N23" i="3"/>
  <c r="N22" i="3"/>
  <c r="J117" i="5" l="1"/>
  <c r="Z117" i="5" s="1"/>
  <c r="J124" i="5"/>
  <c r="Z124" i="5" s="1"/>
  <c r="N140" i="3"/>
  <c r="N139" i="3"/>
  <c r="H24" i="3"/>
  <c r="N24" i="3" s="1"/>
  <c r="H21" i="3"/>
  <c r="N21" i="3" s="1"/>
  <c r="H28" i="3"/>
  <c r="N28" i="3" s="1"/>
  <c r="H37" i="3"/>
  <c r="N37" i="3" s="1"/>
  <c r="H16" i="3"/>
  <c r="N16" i="3" s="1"/>
  <c r="H8" i="3"/>
  <c r="N8" i="3" s="1"/>
  <c r="O8" i="3" s="1"/>
  <c r="Q8" i="3" s="1"/>
  <c r="H35" i="3"/>
  <c r="N35" i="3" s="1"/>
  <c r="N38" i="3"/>
  <c r="E74" i="3"/>
  <c r="N74" i="3" s="1"/>
  <c r="E49" i="3"/>
  <c r="N49" i="3" s="1"/>
  <c r="E48" i="3"/>
  <c r="N48" i="3" s="1"/>
  <c r="E42" i="3"/>
  <c r="N42" i="3" s="1"/>
  <c r="CZ124" i="5" l="1"/>
  <c r="CZ117" i="5"/>
  <c r="HT117" i="5"/>
  <c r="T117" i="5"/>
  <c r="HT124" i="5"/>
  <c r="T124" i="5"/>
  <c r="N124" i="5"/>
  <c r="AP124" i="5"/>
  <c r="N117" i="5"/>
  <c r="AP117" i="5"/>
  <c r="HL124" i="5"/>
  <c r="HJ124" i="5"/>
  <c r="HL117" i="5"/>
  <c r="HJ117" i="5"/>
  <c r="AH124" i="5"/>
  <c r="AH117" i="5"/>
  <c r="EJ124" i="5"/>
  <c r="HH124" i="5"/>
  <c r="JR117" i="5"/>
  <c r="HH117" i="5"/>
  <c r="GX124" i="5"/>
  <c r="FL124" i="5"/>
  <c r="DJ117" i="5"/>
  <c r="DR117" i="5"/>
  <c r="AZ124" i="5"/>
  <c r="CF124" i="5"/>
  <c r="V117" i="5"/>
  <c r="DZ117" i="5"/>
  <c r="CT117" i="5"/>
  <c r="CP117" i="5"/>
  <c r="AX117" i="5"/>
  <c r="HN117" i="5"/>
  <c r="HZ117" i="5"/>
  <c r="HD117" i="5"/>
  <c r="EN117" i="5"/>
  <c r="AB117" i="5"/>
  <c r="FB117" i="5"/>
  <c r="EF117" i="5"/>
  <c r="CB117" i="5"/>
  <c r="GN117" i="5"/>
  <c r="DT117" i="5"/>
  <c r="EB117" i="5"/>
  <c r="DH117" i="5"/>
  <c r="IF117" i="5"/>
  <c r="IH117" i="5"/>
  <c r="HR117" i="5"/>
  <c r="ID117" i="5"/>
  <c r="FH117" i="5"/>
  <c r="ET117" i="5"/>
  <c r="AL117" i="5"/>
  <c r="FJ117" i="5"/>
  <c r="BL117" i="5"/>
  <c r="DF117" i="5"/>
  <c r="CJ117" i="5"/>
  <c r="GV117" i="5"/>
  <c r="AJ117" i="5"/>
  <c r="EH117" i="5"/>
  <c r="R117" i="5"/>
  <c r="DV117" i="5"/>
  <c r="IV117" i="5"/>
  <c r="IP117" i="5"/>
  <c r="IB117" i="5"/>
  <c r="IL117" i="5"/>
  <c r="CD117" i="5"/>
  <c r="BJ117" i="5"/>
  <c r="FV117" i="5"/>
  <c r="AV117" i="5"/>
  <c r="BZ117" i="5"/>
  <c r="FD117" i="5"/>
  <c r="DN117" i="5"/>
  <c r="BH117" i="5"/>
  <c r="BB117" i="5"/>
  <c r="EP117" i="5"/>
  <c r="ED117" i="5"/>
  <c r="IN117" i="5"/>
  <c r="IX117" i="5"/>
  <c r="IJ117" i="5"/>
  <c r="IT117" i="5"/>
  <c r="DP117" i="5"/>
  <c r="BR117" i="5"/>
  <c r="GD117" i="5"/>
  <c r="BD117" i="5"/>
  <c r="BP117" i="5"/>
  <c r="EV117" i="5"/>
  <c r="FL117" i="5"/>
  <c r="EJ117" i="5"/>
  <c r="BV117" i="5"/>
  <c r="DD117" i="5"/>
  <c r="FX117" i="5"/>
  <c r="AF117" i="5"/>
  <c r="FF117" i="5"/>
  <c r="JB117" i="5"/>
  <c r="JD117" i="5"/>
  <c r="IR117" i="5"/>
  <c r="BX117" i="5"/>
  <c r="GF117" i="5"/>
  <c r="AR117" i="5"/>
  <c r="AN117" i="5"/>
  <c r="GP117" i="5"/>
  <c r="DB117" i="5"/>
  <c r="HV117" i="5"/>
  <c r="DX117" i="5"/>
  <c r="CX117" i="5"/>
  <c r="EL117" i="5"/>
  <c r="GJ117" i="5"/>
  <c r="CV117" i="5"/>
  <c r="EZ117" i="5"/>
  <c r="FR117" i="5"/>
  <c r="CL117" i="5"/>
  <c r="FP117" i="5"/>
  <c r="GL117" i="5"/>
  <c r="FN117" i="5"/>
  <c r="JJ117" i="5"/>
  <c r="JL117" i="5"/>
  <c r="IZ117" i="5"/>
  <c r="JH117" i="5"/>
  <c r="GX117" i="5"/>
  <c r="CF117" i="5"/>
  <c r="GR117" i="5"/>
  <c r="GH117" i="5"/>
  <c r="GT117" i="5"/>
  <c r="BF117" i="5"/>
  <c r="EX117" i="5"/>
  <c r="ER117" i="5"/>
  <c r="BT117" i="5"/>
  <c r="X117" i="5"/>
  <c r="AZ117" i="5"/>
  <c r="FT117" i="5"/>
  <c r="HB117" i="5"/>
  <c r="JN117" i="5"/>
  <c r="JF117" i="5"/>
  <c r="JP117" i="5"/>
  <c r="CN117" i="5"/>
  <c r="L117" i="5"/>
  <c r="DL117" i="5"/>
  <c r="AT117" i="5"/>
  <c r="P117" i="5"/>
  <c r="BN117" i="5"/>
  <c r="FZ117" i="5"/>
  <c r="GB117" i="5"/>
  <c r="CH117" i="5"/>
  <c r="AD117" i="5"/>
  <c r="CR117" i="5"/>
  <c r="GZ117" i="5"/>
  <c r="HP117" i="5"/>
  <c r="HX117" i="5"/>
  <c r="HF117" i="5"/>
  <c r="GR124" i="5"/>
  <c r="AV124" i="5"/>
  <c r="X124" i="5"/>
  <c r="DP124" i="5"/>
  <c r="DT124" i="5"/>
  <c r="DJ124" i="5"/>
  <c r="DB124" i="5"/>
  <c r="R124" i="5"/>
  <c r="AD124" i="5"/>
  <c r="FB124" i="5"/>
  <c r="DR124" i="5"/>
  <c r="DL124" i="5"/>
  <c r="AN124" i="5"/>
  <c r="EZ124" i="5"/>
  <c r="CJ124" i="5"/>
  <c r="FT124" i="5"/>
  <c r="AJ124" i="5"/>
  <c r="FH124" i="5"/>
  <c r="EN124" i="5"/>
  <c r="CR124" i="5"/>
  <c r="DZ124" i="5"/>
  <c r="FX124" i="5"/>
  <c r="AX124" i="5"/>
  <c r="DH124" i="5"/>
  <c r="GP124" i="5"/>
  <c r="BL124" i="5"/>
  <c r="DN124" i="5"/>
  <c r="CV124" i="5"/>
  <c r="FR124" i="5"/>
  <c r="CB124" i="5"/>
  <c r="EF124" i="5"/>
  <c r="AR124" i="5"/>
  <c r="EP124" i="5"/>
  <c r="AF124" i="5"/>
  <c r="GV124" i="5"/>
  <c r="BH124" i="5"/>
  <c r="AT124" i="5"/>
  <c r="FP124" i="5"/>
  <c r="ET124" i="5"/>
  <c r="DV124" i="5"/>
  <c r="FJ124" i="5"/>
  <c r="GF124" i="5"/>
  <c r="CX124" i="5"/>
  <c r="ED124" i="5"/>
  <c r="L124" i="5"/>
  <c r="BZ124" i="5"/>
  <c r="JR124" i="5"/>
  <c r="JP124" i="5"/>
  <c r="JF124" i="5"/>
  <c r="IZ124" i="5"/>
  <c r="IR124" i="5"/>
  <c r="IJ124" i="5"/>
  <c r="IB124" i="5"/>
  <c r="HR124" i="5"/>
  <c r="HD124" i="5"/>
  <c r="IL124" i="5"/>
  <c r="HF124" i="5"/>
  <c r="JN124" i="5"/>
  <c r="JL124" i="5"/>
  <c r="JD124" i="5"/>
  <c r="IX124" i="5"/>
  <c r="IP124" i="5"/>
  <c r="IH124" i="5"/>
  <c r="HZ124" i="5"/>
  <c r="HP124" i="5"/>
  <c r="HB124" i="5"/>
  <c r="JJ124" i="5"/>
  <c r="JB124" i="5"/>
  <c r="IV124" i="5"/>
  <c r="IF124" i="5"/>
  <c r="HX124" i="5"/>
  <c r="HN124" i="5"/>
  <c r="GZ124" i="5"/>
  <c r="IT124" i="5"/>
  <c r="ID124" i="5"/>
  <c r="IN124" i="5"/>
  <c r="JH124" i="5"/>
  <c r="HV124" i="5"/>
  <c r="DX124" i="5"/>
  <c r="EH124" i="5"/>
  <c r="GN124" i="5"/>
  <c r="BJ124" i="5"/>
  <c r="BP124" i="5"/>
  <c r="GL124" i="5"/>
  <c r="FN124" i="5"/>
  <c r="EV124" i="5"/>
  <c r="ER124" i="5"/>
  <c r="CT124" i="5"/>
  <c r="BR124" i="5"/>
  <c r="GD124" i="5"/>
  <c r="GB124" i="5"/>
  <c r="CH124" i="5"/>
  <c r="GT124" i="5"/>
  <c r="EB124" i="5"/>
  <c r="BV124" i="5"/>
  <c r="AL124" i="5"/>
  <c r="BF124" i="5"/>
  <c r="EX124" i="5"/>
  <c r="CN124" i="5"/>
  <c r="EL124" i="5"/>
  <c r="FF124" i="5"/>
  <c r="CD124" i="5"/>
  <c r="BB124" i="5"/>
  <c r="FV124" i="5"/>
  <c r="BT124" i="5"/>
  <c r="DF124" i="5"/>
  <c r="V124" i="5"/>
  <c r="GH124" i="5"/>
  <c r="DD124" i="5"/>
  <c r="BX124" i="5"/>
  <c r="GJ124" i="5"/>
  <c r="AB124" i="5"/>
  <c r="CP124" i="5"/>
  <c r="P124" i="5"/>
  <c r="FD124" i="5"/>
  <c r="CL124" i="5"/>
  <c r="BD124" i="5"/>
  <c r="BN124" i="5"/>
  <c r="FZ124" i="5"/>
  <c r="E134" i="3"/>
  <c r="E133" i="3"/>
  <c r="N133" i="3" s="1"/>
  <c r="E132" i="3"/>
  <c r="E131" i="3"/>
  <c r="E126" i="3"/>
  <c r="N126" i="3" s="1"/>
  <c r="E125" i="3"/>
  <c r="N125" i="3" s="1"/>
  <c r="E123" i="3"/>
  <c r="N123" i="3" s="1"/>
  <c r="E119" i="3"/>
  <c r="E118" i="3"/>
  <c r="E117" i="3"/>
  <c r="E116" i="3"/>
  <c r="N116" i="3" s="1"/>
  <c r="E115" i="3"/>
  <c r="E114" i="3"/>
  <c r="E109" i="3"/>
  <c r="E108" i="3"/>
  <c r="E105" i="3"/>
  <c r="E99" i="3"/>
  <c r="E98" i="3"/>
  <c r="E97" i="3"/>
  <c r="E96" i="3"/>
  <c r="N96" i="3" s="1"/>
  <c r="E95" i="3"/>
  <c r="E94" i="3"/>
  <c r="E92" i="3"/>
  <c r="E91" i="3"/>
  <c r="E90" i="3"/>
  <c r="E89" i="3"/>
  <c r="E85" i="3"/>
  <c r="E83" i="3"/>
  <c r="E81" i="3"/>
  <c r="N34" i="3"/>
  <c r="N26" i="3"/>
  <c r="N20" i="3"/>
  <c r="N17" i="3"/>
  <c r="E9" i="3"/>
  <c r="N9" i="3" s="1"/>
  <c r="J5" i="5" l="1"/>
  <c r="Z5" i="5" s="1"/>
  <c r="C17" i="1"/>
  <c r="C45" i="2"/>
  <c r="E45" i="2" s="1"/>
  <c r="N142" i="3"/>
  <c r="F138" i="3"/>
  <c r="N138" i="3" s="1"/>
  <c r="CZ5" i="5" l="1"/>
  <c r="T5" i="5"/>
  <c r="AP5" i="5"/>
  <c r="HT5" i="5"/>
  <c r="C18" i="1"/>
  <c r="C21" i="1" s="1"/>
  <c r="CB5" i="5"/>
  <c r="N5" i="5"/>
  <c r="HL5" i="5"/>
  <c r="HJ5" i="5"/>
  <c r="HH5" i="5"/>
  <c r="AH5" i="5"/>
  <c r="FL5" i="5"/>
  <c r="FN5" i="5"/>
  <c r="HF5" i="5"/>
  <c r="FJ5" i="5"/>
  <c r="K133" i="10"/>
  <c r="F133" i="10"/>
  <c r="K132" i="10"/>
  <c r="F132" i="10"/>
  <c r="K131" i="10"/>
  <c r="F131" i="10"/>
  <c r="K130" i="10"/>
  <c r="F130" i="10"/>
  <c r="H129" i="10"/>
  <c r="G129" i="10"/>
  <c r="F129" i="10"/>
  <c r="K128" i="10"/>
  <c r="F128" i="10"/>
  <c r="L128" i="10" s="1"/>
  <c r="K127" i="10"/>
  <c r="F127" i="10"/>
  <c r="G126" i="10"/>
  <c r="K126" i="10" s="1"/>
  <c r="F126" i="10"/>
  <c r="K125" i="10"/>
  <c r="F125" i="10"/>
  <c r="G124" i="10"/>
  <c r="K124" i="10" s="1"/>
  <c r="F124" i="10"/>
  <c r="G123" i="10"/>
  <c r="K123" i="10" s="1"/>
  <c r="F123" i="10"/>
  <c r="H122" i="10"/>
  <c r="K122" i="10" s="1"/>
  <c r="F122" i="10"/>
  <c r="H121" i="10"/>
  <c r="G121" i="10"/>
  <c r="F121" i="10"/>
  <c r="H120" i="10"/>
  <c r="G120" i="10"/>
  <c r="F120" i="10"/>
  <c r="H119" i="10"/>
  <c r="G119" i="10"/>
  <c r="F119" i="10"/>
  <c r="K118" i="10"/>
  <c r="F118" i="10"/>
  <c r="K117" i="10"/>
  <c r="F117" i="10"/>
  <c r="H116" i="10"/>
  <c r="K116" i="10" s="1"/>
  <c r="F116" i="10"/>
  <c r="K115" i="10"/>
  <c r="F115" i="10"/>
  <c r="H114" i="10"/>
  <c r="K114" i="10" s="1"/>
  <c r="F114" i="10"/>
  <c r="H113" i="10"/>
  <c r="F113" i="10"/>
  <c r="H112" i="10"/>
  <c r="G112" i="10"/>
  <c r="F112" i="10"/>
  <c r="G111" i="10"/>
  <c r="K111" i="10" s="1"/>
  <c r="F111" i="10"/>
  <c r="G110" i="10"/>
  <c r="K110" i="10" s="1"/>
  <c r="L110" i="10" s="1"/>
  <c r="F110" i="10"/>
  <c r="G109" i="10"/>
  <c r="K109" i="10" s="1"/>
  <c r="F109" i="10"/>
  <c r="K108" i="10"/>
  <c r="F108" i="10"/>
  <c r="G107" i="10"/>
  <c r="K107" i="10" s="1"/>
  <c r="F107" i="10"/>
  <c r="G106" i="10"/>
  <c r="K106" i="10" s="1"/>
  <c r="F106" i="10"/>
  <c r="G105" i="10"/>
  <c r="K105" i="10" s="1"/>
  <c r="F105" i="10"/>
  <c r="H104" i="10"/>
  <c r="G104" i="10"/>
  <c r="F104" i="10"/>
  <c r="H103" i="10"/>
  <c r="G103" i="10"/>
  <c r="F103" i="10"/>
  <c r="H102" i="10"/>
  <c r="G102" i="10"/>
  <c r="F102" i="10"/>
  <c r="G101" i="10"/>
  <c r="K101" i="10" s="1"/>
  <c r="F101" i="10"/>
  <c r="G100" i="10"/>
  <c r="K100" i="10" s="1"/>
  <c r="L100" i="10" s="1"/>
  <c r="F100" i="10"/>
  <c r="H99" i="10"/>
  <c r="G99" i="10"/>
  <c r="F99" i="10"/>
  <c r="H98" i="10"/>
  <c r="G98" i="10"/>
  <c r="F98" i="10"/>
  <c r="G97" i="10"/>
  <c r="K97" i="10" s="1"/>
  <c r="F97" i="10"/>
  <c r="H96" i="10"/>
  <c r="G96" i="10"/>
  <c r="F96" i="10"/>
  <c r="H95" i="10"/>
  <c r="G95" i="10"/>
  <c r="F95" i="10"/>
  <c r="H94" i="10"/>
  <c r="G94" i="10"/>
  <c r="F94" i="10"/>
  <c r="H93" i="10"/>
  <c r="G93" i="10"/>
  <c r="F93" i="10"/>
  <c r="H92" i="10"/>
  <c r="G92" i="10"/>
  <c r="F92" i="10"/>
  <c r="G91" i="10"/>
  <c r="K91" i="10" s="1"/>
  <c r="F91" i="10"/>
  <c r="G90" i="10"/>
  <c r="K90" i="10" s="1"/>
  <c r="F90" i="10"/>
  <c r="G89" i="10"/>
  <c r="K89" i="10" s="1"/>
  <c r="F89" i="10"/>
  <c r="K88" i="10"/>
  <c r="L88" i="10" s="1"/>
  <c r="F88" i="10"/>
  <c r="G87" i="10"/>
  <c r="K87" i="10" s="1"/>
  <c r="F87" i="10"/>
  <c r="G86" i="10"/>
  <c r="K86" i="10" s="1"/>
  <c r="F86" i="10"/>
  <c r="H85" i="10"/>
  <c r="G85" i="10"/>
  <c r="F85" i="10"/>
  <c r="G84" i="10"/>
  <c r="K84" i="10" s="1"/>
  <c r="F84" i="10"/>
  <c r="G83" i="10"/>
  <c r="K83" i="10" s="1"/>
  <c r="F83" i="10"/>
  <c r="G82" i="10"/>
  <c r="K82" i="10" s="1"/>
  <c r="F82" i="10"/>
  <c r="G81" i="10"/>
  <c r="K81" i="10" s="1"/>
  <c r="F81" i="10"/>
  <c r="G80" i="10"/>
  <c r="K80" i="10" s="1"/>
  <c r="F80" i="10"/>
  <c r="H79" i="10"/>
  <c r="G79" i="10"/>
  <c r="F79" i="10"/>
  <c r="G78" i="10"/>
  <c r="K78" i="10" s="1"/>
  <c r="F78" i="10"/>
  <c r="G77" i="10"/>
  <c r="K77" i="10" s="1"/>
  <c r="F77" i="10"/>
  <c r="H76" i="10"/>
  <c r="G76" i="10"/>
  <c r="F76" i="10"/>
  <c r="G75" i="10"/>
  <c r="K75" i="10" s="1"/>
  <c r="F75" i="10"/>
  <c r="H74" i="10"/>
  <c r="G74" i="10"/>
  <c r="F74" i="10"/>
  <c r="G73" i="10"/>
  <c r="K73" i="10" s="1"/>
  <c r="F73" i="10"/>
  <c r="H72" i="10"/>
  <c r="G72" i="10"/>
  <c r="F72" i="10"/>
  <c r="H71" i="10"/>
  <c r="G71" i="10"/>
  <c r="F71" i="10"/>
  <c r="H70" i="10"/>
  <c r="G70" i="10"/>
  <c r="F70" i="10"/>
  <c r="G69" i="10"/>
  <c r="K69" i="10" s="1"/>
  <c r="F69" i="10"/>
  <c r="H68" i="10"/>
  <c r="G68" i="10"/>
  <c r="F68" i="10"/>
  <c r="G67" i="10"/>
  <c r="K67" i="10" s="1"/>
  <c r="F67" i="10"/>
  <c r="K66" i="10"/>
  <c r="F66" i="10"/>
  <c r="G65" i="10"/>
  <c r="K65" i="10" s="1"/>
  <c r="F65" i="10"/>
  <c r="G64" i="10"/>
  <c r="K64" i="10" s="1"/>
  <c r="L64" i="10" s="1"/>
  <c r="F64" i="10"/>
  <c r="G63" i="10"/>
  <c r="K63" i="10" s="1"/>
  <c r="F63" i="10"/>
  <c r="G62" i="10"/>
  <c r="K62" i="10" s="1"/>
  <c r="F62" i="10"/>
  <c r="G61" i="10"/>
  <c r="K61" i="10" s="1"/>
  <c r="F61" i="10"/>
  <c r="H60" i="10"/>
  <c r="G60" i="10"/>
  <c r="F60" i="10"/>
  <c r="G59" i="10"/>
  <c r="K59" i="10" s="1"/>
  <c r="F59" i="10"/>
  <c r="H58" i="10"/>
  <c r="G58" i="10"/>
  <c r="F58" i="10"/>
  <c r="G57" i="10"/>
  <c r="K57" i="10" s="1"/>
  <c r="L57" i="10" s="1"/>
  <c r="F57" i="10"/>
  <c r="H56" i="10"/>
  <c r="G56" i="10"/>
  <c r="F56" i="10"/>
  <c r="K55" i="10"/>
  <c r="F55" i="10"/>
  <c r="H54" i="10"/>
  <c r="G54" i="10"/>
  <c r="F54" i="10"/>
  <c r="G53" i="10"/>
  <c r="K53" i="10" s="1"/>
  <c r="F53" i="10"/>
  <c r="K52" i="10"/>
  <c r="F52" i="10"/>
  <c r="H51" i="10"/>
  <c r="G51" i="10"/>
  <c r="F51" i="10"/>
  <c r="H50" i="10"/>
  <c r="G50" i="10"/>
  <c r="F50" i="10"/>
  <c r="H49" i="10"/>
  <c r="G49" i="10"/>
  <c r="F49" i="10"/>
  <c r="H48" i="10"/>
  <c r="G48" i="10"/>
  <c r="F48" i="10"/>
  <c r="H47" i="10"/>
  <c r="G47" i="10"/>
  <c r="F47" i="10"/>
  <c r="H46" i="10"/>
  <c r="G46" i="10"/>
  <c r="F46" i="10"/>
  <c r="G45" i="10"/>
  <c r="K45" i="10" s="1"/>
  <c r="L45" i="10" s="1"/>
  <c r="F45" i="10"/>
  <c r="G44" i="10"/>
  <c r="K44" i="10" s="1"/>
  <c r="F44" i="10"/>
  <c r="H43" i="10"/>
  <c r="G43" i="10"/>
  <c r="F43" i="10"/>
  <c r="H42" i="10"/>
  <c r="G42" i="10"/>
  <c r="F42" i="10"/>
  <c r="H41" i="10"/>
  <c r="K41" i="10" s="1"/>
  <c r="F41" i="10"/>
  <c r="K40" i="10"/>
  <c r="F40" i="10"/>
  <c r="K39" i="10"/>
  <c r="F39" i="10"/>
  <c r="H38" i="10"/>
  <c r="G38" i="10"/>
  <c r="F38" i="10"/>
  <c r="G37" i="10"/>
  <c r="K37" i="10" s="1"/>
  <c r="F37" i="10"/>
  <c r="H36" i="10"/>
  <c r="K36" i="10" s="1"/>
  <c r="F36" i="10"/>
  <c r="H35" i="10"/>
  <c r="G35" i="10"/>
  <c r="F35" i="10"/>
  <c r="H34" i="10"/>
  <c r="G34" i="10"/>
  <c r="F34" i="10"/>
  <c r="K33" i="10"/>
  <c r="F33" i="10"/>
  <c r="G32" i="10"/>
  <c r="K32" i="10" s="1"/>
  <c r="F32" i="10"/>
  <c r="H31" i="10"/>
  <c r="G31" i="10"/>
  <c r="F31" i="10"/>
  <c r="G30" i="10"/>
  <c r="K30" i="10" s="1"/>
  <c r="F30" i="10"/>
  <c r="K29" i="10"/>
  <c r="F29" i="10"/>
  <c r="K28" i="10"/>
  <c r="L28" i="10" s="1"/>
  <c r="F28" i="10"/>
  <c r="K27" i="10"/>
  <c r="F27" i="10"/>
  <c r="K26" i="10"/>
  <c r="F26" i="10"/>
  <c r="K25" i="10"/>
  <c r="F25" i="10"/>
  <c r="H24" i="10"/>
  <c r="K24" i="10" s="1"/>
  <c r="L24" i="10" s="1"/>
  <c r="F24" i="10"/>
  <c r="K23" i="10"/>
  <c r="F23" i="10"/>
  <c r="K22" i="10"/>
  <c r="F22" i="10"/>
  <c r="K21" i="10"/>
  <c r="F21" i="10"/>
  <c r="K20" i="10"/>
  <c r="F20" i="10"/>
  <c r="K19" i="10"/>
  <c r="F19" i="10"/>
  <c r="K18" i="10"/>
  <c r="F18" i="10"/>
  <c r="K17" i="10"/>
  <c r="F17" i="10"/>
  <c r="K16" i="10"/>
  <c r="F16" i="10"/>
  <c r="K15" i="10"/>
  <c r="L15" i="10" s="1"/>
  <c r="F15" i="10"/>
  <c r="K14" i="10"/>
  <c r="F14" i="10"/>
  <c r="L14" i="10" s="1"/>
  <c r="H13" i="10"/>
  <c r="K13" i="10" s="1"/>
  <c r="F13" i="10"/>
  <c r="G12" i="10"/>
  <c r="K12" i="10" s="1"/>
  <c r="F12" i="10"/>
  <c r="K11" i="10"/>
  <c r="L11" i="10" s="1"/>
  <c r="F11" i="10"/>
  <c r="K10" i="10"/>
  <c r="F10" i="10"/>
  <c r="H9" i="10"/>
  <c r="K9" i="10" s="1"/>
  <c r="F9" i="10"/>
  <c r="K8" i="10"/>
  <c r="L8" i="10" s="1"/>
  <c r="F8" i="10"/>
  <c r="H7" i="10"/>
  <c r="G7" i="10"/>
  <c r="F7" i="10"/>
  <c r="H6" i="10"/>
  <c r="K6" i="10" s="1"/>
  <c r="F6" i="10"/>
  <c r="H5" i="10"/>
  <c r="G5" i="10"/>
  <c r="F5" i="10"/>
  <c r="H4" i="10"/>
  <c r="G4" i="10"/>
  <c r="F4" i="10"/>
  <c r="K3" i="10"/>
  <c r="F3" i="10"/>
  <c r="K2" i="10"/>
  <c r="F2" i="10"/>
  <c r="D51" i="3"/>
  <c r="L97" i="10" l="1"/>
  <c r="L118" i="10"/>
  <c r="L77" i="10"/>
  <c r="L90" i="10"/>
  <c r="C31" i="15"/>
  <c r="C32" i="15" s="1"/>
  <c r="L3" i="10"/>
  <c r="L116" i="10"/>
  <c r="L40" i="10"/>
  <c r="L26" i="10"/>
  <c r="L27" i="10"/>
  <c r="L59" i="10"/>
  <c r="L83" i="10"/>
  <c r="L125" i="10"/>
  <c r="L21" i="10"/>
  <c r="L108" i="10"/>
  <c r="L122" i="10"/>
  <c r="L126" i="10"/>
  <c r="L32" i="10"/>
  <c r="L107" i="10"/>
  <c r="L133" i="10"/>
  <c r="L105" i="10"/>
  <c r="L109" i="10"/>
  <c r="L127" i="10"/>
  <c r="L10" i="10"/>
  <c r="L17" i="10"/>
  <c r="L29" i="10"/>
  <c r="L2" i="10"/>
  <c r="L19" i="10"/>
  <c r="L81" i="10"/>
  <c r="L23" i="10"/>
  <c r="L132" i="10"/>
  <c r="L101" i="10"/>
  <c r="L9" i="10"/>
  <c r="L20" i="10"/>
  <c r="L55" i="10"/>
  <c r="L75" i="10"/>
  <c r="L13" i="10"/>
  <c r="L37" i="10"/>
  <c r="L52" i="10"/>
  <c r="L62" i="10"/>
  <c r="L66" i="10"/>
  <c r="L86" i="10"/>
  <c r="L115" i="10"/>
  <c r="L36" i="10"/>
  <c r="L65" i="10"/>
  <c r="L114" i="10"/>
  <c r="L131" i="10"/>
  <c r="L16" i="10"/>
  <c r="L30" i="10"/>
  <c r="L69" i="10"/>
  <c r="L89" i="10"/>
  <c r="L12" i="10"/>
  <c r="L33" i="10"/>
  <c r="L78" i="10"/>
  <c r="L82" i="10"/>
  <c r="L41" i="10"/>
  <c r="L44" i="10"/>
  <c r="L67" i="10"/>
  <c r="L73" i="10"/>
  <c r="L87" i="10"/>
  <c r="L124" i="10"/>
  <c r="L53" i="10"/>
  <c r="L63" i="10"/>
  <c r="L18" i="10"/>
  <c r="L22" i="10"/>
  <c r="L25" i="10"/>
  <c r="L80" i="10"/>
  <c r="L84" i="10"/>
  <c r="L91" i="10"/>
  <c r="L106" i="10"/>
  <c r="L117" i="10"/>
  <c r="L130" i="10"/>
  <c r="L61" i="10"/>
  <c r="L111" i="10"/>
  <c r="L6" i="10"/>
  <c r="L39" i="10"/>
  <c r="L123" i="10"/>
  <c r="K92" i="10"/>
  <c r="L92" i="10" s="1"/>
  <c r="K31" i="10"/>
  <c r="L31" i="10" s="1"/>
  <c r="K76" i="10"/>
  <c r="L76" i="10" s="1"/>
  <c r="K60" i="10"/>
  <c r="L60" i="10" s="1"/>
  <c r="K70" i="10"/>
  <c r="L70" i="10" s="1"/>
  <c r="K79" i="10"/>
  <c r="L79" i="10" s="1"/>
  <c r="K38" i="10"/>
  <c r="L38" i="10" s="1"/>
  <c r="K50" i="10"/>
  <c r="L50" i="10" s="1"/>
  <c r="K112" i="10"/>
  <c r="L112" i="10" s="1"/>
  <c r="K121" i="10"/>
  <c r="L121" i="10" s="1"/>
  <c r="K5" i="10"/>
  <c r="L5" i="10" s="1"/>
  <c r="K42" i="10"/>
  <c r="L42" i="10" s="1"/>
  <c r="K104" i="10"/>
  <c r="L104" i="10" s="1"/>
  <c r="K51" i="10"/>
  <c r="L51" i="10" s="1"/>
  <c r="K94" i="10"/>
  <c r="L94" i="10" s="1"/>
  <c r="K99" i="10"/>
  <c r="L99" i="10" s="1"/>
  <c r="K46" i="10"/>
  <c r="L46" i="10" s="1"/>
  <c r="K68" i="10"/>
  <c r="L68" i="10" s="1"/>
  <c r="K120" i="10"/>
  <c r="L120" i="10" s="1"/>
  <c r="K49" i="10"/>
  <c r="L49" i="10" s="1"/>
  <c r="K58" i="10"/>
  <c r="L58" i="10" s="1"/>
  <c r="K98" i="10"/>
  <c r="L98" i="10" s="1"/>
  <c r="K85" i="10"/>
  <c r="L85" i="10" s="1"/>
  <c r="K95" i="10"/>
  <c r="L95" i="10" s="1"/>
  <c r="K56" i="10"/>
  <c r="L56" i="10" s="1"/>
  <c r="K74" i="10"/>
  <c r="L74" i="10" s="1"/>
  <c r="K96" i="10"/>
  <c r="L96" i="10" s="1"/>
  <c r="K47" i="10"/>
  <c r="L47" i="10" s="1"/>
  <c r="K71" i="10"/>
  <c r="L71" i="10" s="1"/>
  <c r="K102" i="10"/>
  <c r="L102" i="10" s="1"/>
  <c r="K129" i="10"/>
  <c r="L129" i="10" s="1"/>
  <c r="K4" i="10"/>
  <c r="L4" i="10" s="1"/>
  <c r="K7" i="10"/>
  <c r="L7" i="10" s="1"/>
  <c r="K34" i="10"/>
  <c r="L34" i="10" s="1"/>
  <c r="K48" i="10"/>
  <c r="L48" i="10" s="1"/>
  <c r="K72" i="10"/>
  <c r="L72" i="10" s="1"/>
  <c r="K43" i="10"/>
  <c r="L43" i="10" s="1"/>
  <c r="K54" i="10"/>
  <c r="L54" i="10" s="1"/>
  <c r="K93" i="10"/>
  <c r="L93" i="10" s="1"/>
  <c r="K103" i="10"/>
  <c r="L103" i="10" s="1"/>
  <c r="K119" i="10"/>
  <c r="L119" i="10" s="1"/>
  <c r="K35" i="10"/>
  <c r="L35" i="10" s="1"/>
  <c r="N1" i="10" l="1"/>
  <c r="D60" i="3"/>
  <c r="D81" i="3"/>
  <c r="N81" i="3" s="1"/>
  <c r="B19" i="8" l="1"/>
  <c r="G113" i="10" s="1"/>
  <c r="K113" i="10" s="1"/>
  <c r="L113" i="10" s="1"/>
  <c r="D13" i="3"/>
  <c r="E137" i="3"/>
  <c r="E130" i="3"/>
  <c r="N130" i="3" s="1"/>
  <c r="E128" i="3"/>
  <c r="E127" i="3"/>
  <c r="E124" i="3"/>
  <c r="N124" i="3" s="1"/>
  <c r="E122" i="3"/>
  <c r="N122" i="3" s="1"/>
  <c r="E121" i="3"/>
  <c r="E112" i="3"/>
  <c r="E111" i="3"/>
  <c r="E110" i="3"/>
  <c r="E107" i="3"/>
  <c r="E106" i="3"/>
  <c r="E104" i="3"/>
  <c r="E103" i="3"/>
  <c r="E102" i="3"/>
  <c r="E101" i="3"/>
  <c r="E100" i="3"/>
  <c r="E93" i="3"/>
  <c r="E87" i="3"/>
  <c r="E84" i="3"/>
  <c r="E82" i="3"/>
  <c r="E80" i="3"/>
  <c r="E79" i="3"/>
  <c r="E78" i="3"/>
  <c r="E76" i="3"/>
  <c r="E68" i="3"/>
  <c r="E66" i="3"/>
  <c r="E64" i="3"/>
  <c r="E62" i="3"/>
  <c r="E60" i="3"/>
  <c r="N60" i="3" s="1"/>
  <c r="E59" i="3"/>
  <c r="E58" i="3"/>
  <c r="E57" i="3"/>
  <c r="E56" i="3"/>
  <c r="E55" i="3"/>
  <c r="E52" i="3"/>
  <c r="E51" i="3"/>
  <c r="N51" i="3" s="1"/>
  <c r="E50" i="3"/>
  <c r="N50" i="3" s="1"/>
  <c r="E47" i="3"/>
  <c r="E45" i="3"/>
  <c r="N45" i="3" s="1"/>
  <c r="E44" i="3"/>
  <c r="E43" i="3"/>
  <c r="E40" i="3"/>
  <c r="E33" i="3"/>
  <c r="N33" i="3" s="1"/>
  <c r="E19" i="3"/>
  <c r="N19" i="3" s="1"/>
  <c r="E15" i="3"/>
  <c r="N15" i="3" s="1"/>
  <c r="E13" i="3"/>
  <c r="E12" i="3"/>
  <c r="N12" i="3" s="1"/>
  <c r="E11" i="3"/>
  <c r="E10" i="3"/>
  <c r="D56" i="3"/>
  <c r="D57" i="3"/>
  <c r="D58" i="3"/>
  <c r="D59" i="3"/>
  <c r="D61" i="3"/>
  <c r="N61" i="3" s="1"/>
  <c r="D62" i="3"/>
  <c r="D64" i="3"/>
  <c r="D65" i="3"/>
  <c r="N65" i="3" s="1"/>
  <c r="D66" i="3"/>
  <c r="D67" i="3"/>
  <c r="N67" i="3" s="1"/>
  <c r="D68" i="3"/>
  <c r="D69" i="3"/>
  <c r="N69" i="3" s="1"/>
  <c r="D70" i="3"/>
  <c r="N70" i="3" s="1"/>
  <c r="D71" i="3"/>
  <c r="N71" i="3" s="1"/>
  <c r="D72" i="3"/>
  <c r="N72" i="3" s="1"/>
  <c r="D73" i="3"/>
  <c r="N73" i="3" s="1"/>
  <c r="D75" i="3"/>
  <c r="N75" i="3" s="1"/>
  <c r="D76" i="3"/>
  <c r="D77" i="3"/>
  <c r="N77" i="3" s="1"/>
  <c r="D78" i="3"/>
  <c r="D79" i="3"/>
  <c r="D80" i="3"/>
  <c r="D82" i="3"/>
  <c r="D83" i="3"/>
  <c r="N83" i="3" s="1"/>
  <c r="D84" i="3"/>
  <c r="D85" i="3"/>
  <c r="N85" i="3" s="1"/>
  <c r="D86" i="3"/>
  <c r="N86" i="3" s="1"/>
  <c r="D87" i="3"/>
  <c r="D88" i="3"/>
  <c r="N88" i="3" s="1"/>
  <c r="D89" i="3"/>
  <c r="N89" i="3" s="1"/>
  <c r="D90" i="3"/>
  <c r="N90" i="3" s="1"/>
  <c r="D91" i="3"/>
  <c r="N91" i="3" s="1"/>
  <c r="D92" i="3"/>
  <c r="N92" i="3" s="1"/>
  <c r="D93" i="3"/>
  <c r="D94" i="3"/>
  <c r="N94" i="3" s="1"/>
  <c r="D95" i="3"/>
  <c r="N95" i="3" s="1"/>
  <c r="D97" i="3"/>
  <c r="N97" i="3" s="1"/>
  <c r="D98" i="3"/>
  <c r="N98" i="3" s="1"/>
  <c r="D99" i="3"/>
  <c r="N99" i="3" s="1"/>
  <c r="D100" i="3"/>
  <c r="D101" i="3"/>
  <c r="D102" i="3"/>
  <c r="D103" i="3"/>
  <c r="D104" i="3"/>
  <c r="D105" i="3"/>
  <c r="N105" i="3" s="1"/>
  <c r="D106" i="3"/>
  <c r="D107" i="3"/>
  <c r="D108" i="3"/>
  <c r="N108" i="3" s="1"/>
  <c r="D109" i="3"/>
  <c r="N109" i="3" s="1"/>
  <c r="D110" i="3"/>
  <c r="D111" i="3"/>
  <c r="D112" i="3"/>
  <c r="D113" i="3"/>
  <c r="N113" i="3" s="1"/>
  <c r="D114" i="3"/>
  <c r="N114" i="3" s="1"/>
  <c r="D115" i="3"/>
  <c r="N115" i="3" s="1"/>
  <c r="D117" i="3"/>
  <c r="N117" i="3" s="1"/>
  <c r="D118" i="3"/>
  <c r="N118" i="3" s="1"/>
  <c r="D119" i="3"/>
  <c r="N119" i="3" s="1"/>
  <c r="D120" i="3"/>
  <c r="N120" i="3" s="1"/>
  <c r="D127" i="3"/>
  <c r="D128" i="3"/>
  <c r="D129" i="3"/>
  <c r="N129" i="3" s="1"/>
  <c r="D131" i="3"/>
  <c r="N131" i="3" s="1"/>
  <c r="D132" i="3"/>
  <c r="N132" i="3" s="1"/>
  <c r="D134" i="3"/>
  <c r="N134" i="3" s="1"/>
  <c r="D137" i="3"/>
  <c r="D43" i="3"/>
  <c r="D44" i="3"/>
  <c r="D46" i="3"/>
  <c r="N46" i="3" s="1"/>
  <c r="D47" i="3"/>
  <c r="D52" i="3"/>
  <c r="D53" i="3"/>
  <c r="N53" i="3" s="1"/>
  <c r="D54" i="3"/>
  <c r="N54" i="3" s="1"/>
  <c r="D55" i="3"/>
  <c r="D39" i="3"/>
  <c r="N39" i="3" s="1"/>
  <c r="D40" i="3"/>
  <c r="D41" i="3"/>
  <c r="N41" i="3" s="1"/>
  <c r="D10" i="3"/>
  <c r="D11" i="3"/>
  <c r="N18" i="3"/>
  <c r="D121" i="3" l="1"/>
  <c r="N121" i="3" s="1"/>
  <c r="N112" i="3"/>
  <c r="N78" i="3"/>
  <c r="N101" i="3"/>
  <c r="N58" i="3"/>
  <c r="N68" i="3"/>
  <c r="N110" i="3"/>
  <c r="N59" i="3"/>
  <c r="N79" i="3"/>
  <c r="N111" i="3"/>
  <c r="N137" i="3"/>
  <c r="N102" i="3"/>
  <c r="N43" i="3"/>
  <c r="N100" i="3"/>
  <c r="N47" i="3"/>
  <c r="N11" i="3"/>
  <c r="N44" i="3"/>
  <c r="N76" i="3"/>
  <c r="N103" i="3"/>
  <c r="N80" i="3"/>
  <c r="N66" i="3"/>
  <c r="N55" i="3"/>
  <c r="N93" i="3"/>
  <c r="N57" i="3"/>
  <c r="N56" i="3"/>
  <c r="N82" i="3"/>
  <c r="N10" i="3"/>
  <c r="N62" i="3"/>
  <c r="N104" i="3"/>
  <c r="N84" i="3"/>
  <c r="N107" i="3"/>
  <c r="N64" i="3"/>
  <c r="N52" i="3"/>
  <c r="N106" i="3"/>
  <c r="N13" i="3"/>
  <c r="O13" i="3" s="1"/>
  <c r="N128" i="3"/>
  <c r="N40" i="3"/>
  <c r="N127" i="3"/>
  <c r="N87" i="3"/>
  <c r="C10" i="2" l="1"/>
  <c r="E10" i="2" s="1"/>
  <c r="J115" i="5" l="1"/>
  <c r="Z115" i="5" s="1"/>
  <c r="J257" i="5"/>
  <c r="Z257" i="5" s="1"/>
  <c r="CZ115" i="5" l="1"/>
  <c r="CZ257" i="5"/>
  <c r="P257" i="5"/>
  <c r="HT257" i="5"/>
  <c r="T257" i="5"/>
  <c r="HT115" i="5"/>
  <c r="T115" i="5"/>
  <c r="N257" i="5"/>
  <c r="AP257" i="5"/>
  <c r="N115" i="5"/>
  <c r="AP115" i="5"/>
  <c r="HL257" i="5"/>
  <c r="HJ257" i="5"/>
  <c r="HL115" i="5"/>
  <c r="HJ115" i="5"/>
  <c r="HH115" i="5"/>
  <c r="AH115" i="5"/>
  <c r="FL115" i="5"/>
  <c r="FN115" i="5"/>
  <c r="HF115" i="5"/>
  <c r="FJ115" i="5"/>
  <c r="IL115" i="5"/>
  <c r="AN115" i="5"/>
  <c r="IZ115" i="5"/>
  <c r="BD115" i="5"/>
  <c r="BR115" i="5"/>
  <c r="HX115" i="5"/>
  <c r="BV115" i="5"/>
  <c r="ID115" i="5"/>
  <c r="FB115" i="5"/>
  <c r="CD115" i="5"/>
  <c r="IR115" i="5"/>
  <c r="DF115" i="5"/>
  <c r="DT115" i="5"/>
  <c r="JZ115" i="5"/>
  <c r="HN115" i="5"/>
  <c r="AF115" i="5"/>
  <c r="HV115" i="5"/>
  <c r="ET115" i="5"/>
  <c r="CJ115" i="5"/>
  <c r="X115" i="5"/>
  <c r="BH115" i="5"/>
  <c r="IJ115" i="5"/>
  <c r="FH115" i="5"/>
  <c r="CX115" i="5"/>
  <c r="AL115" i="5"/>
  <c r="IP115" i="5"/>
  <c r="FZ115" i="5"/>
  <c r="DL115" i="5"/>
  <c r="BB115" i="5"/>
  <c r="CT115" i="5"/>
  <c r="JR115" i="5"/>
  <c r="HB115" i="5"/>
  <c r="JX115" i="5"/>
  <c r="GZ115" i="5"/>
  <c r="EN115" i="5"/>
  <c r="CB115" i="5"/>
  <c r="P115" i="5"/>
  <c r="AR115" i="5"/>
  <c r="IB115" i="5"/>
  <c r="CP115" i="5"/>
  <c r="AB115" i="5"/>
  <c r="IH115" i="5"/>
  <c r="FT115" i="5"/>
  <c r="AT115" i="5"/>
  <c r="CL115" i="5"/>
  <c r="EF115" i="5"/>
  <c r="R115" i="5"/>
  <c r="ER115" i="5"/>
  <c r="V115" i="5"/>
  <c r="FF115" i="5"/>
  <c r="BP115" i="5"/>
  <c r="EZ115" i="5"/>
  <c r="JJ115" i="5"/>
  <c r="GT115" i="5"/>
  <c r="JP115" i="5"/>
  <c r="GR115" i="5"/>
  <c r="HR115" i="5"/>
  <c r="CH115" i="5"/>
  <c r="HZ115" i="5"/>
  <c r="CV115" i="5"/>
  <c r="AJ115" i="5"/>
  <c r="AV115" i="5"/>
  <c r="JB115" i="5"/>
  <c r="GL115" i="5"/>
  <c r="JH115" i="5"/>
  <c r="GJ115" i="5"/>
  <c r="DX115" i="5"/>
  <c r="BN115" i="5"/>
  <c r="FX115" i="5"/>
  <c r="JV115" i="5"/>
  <c r="GX115" i="5"/>
  <c r="EL115" i="5"/>
  <c r="BZ115" i="5"/>
  <c r="L115" i="5"/>
  <c r="HP115" i="5"/>
  <c r="EX115" i="5"/>
  <c r="CN115" i="5"/>
  <c r="AZ115" i="5"/>
  <c r="DV115" i="5"/>
  <c r="BX115" i="5"/>
  <c r="IF115" i="5"/>
  <c r="DJ115" i="5"/>
  <c r="FP115" i="5"/>
  <c r="DD115" i="5"/>
  <c r="DN115" i="5"/>
  <c r="GN115" i="5"/>
  <c r="EH115" i="5"/>
  <c r="AD115" i="5"/>
  <c r="IX115" i="5"/>
  <c r="DR115" i="5"/>
  <c r="IV115" i="5"/>
  <c r="GD115" i="5"/>
  <c r="DP115" i="5"/>
  <c r="BF115" i="5"/>
  <c r="EV115" i="5"/>
  <c r="JN115" i="5"/>
  <c r="GP115" i="5"/>
  <c r="ED115" i="5"/>
  <c r="BT115" i="5"/>
  <c r="JT115" i="5"/>
  <c r="HD115" i="5"/>
  <c r="CF115" i="5"/>
  <c r="GF115" i="5"/>
  <c r="IN115" i="5"/>
  <c r="EP115" i="5"/>
  <c r="IT115" i="5"/>
  <c r="FV115" i="5"/>
  <c r="DH115" i="5"/>
  <c r="AX115" i="5"/>
  <c r="DZ115" i="5"/>
  <c r="JF115" i="5"/>
  <c r="GH115" i="5"/>
  <c r="BL115" i="5"/>
  <c r="JL115" i="5"/>
  <c r="GV115" i="5"/>
  <c r="EJ115" i="5"/>
  <c r="FD115" i="5"/>
  <c r="DB115" i="5"/>
  <c r="GB115" i="5"/>
  <c r="JD115" i="5"/>
  <c r="EB115" i="5"/>
  <c r="CR115" i="5"/>
  <c r="FR115" i="5"/>
  <c r="BJ115" i="5"/>
  <c r="J238" i="5"/>
  <c r="Z238" i="5" s="1"/>
  <c r="CZ238" i="5" l="1"/>
  <c r="T238" i="5"/>
  <c r="AN238" i="5"/>
  <c r="HT238" i="5"/>
  <c r="N238" i="5"/>
  <c r="AP238" i="5"/>
  <c r="HL238" i="5"/>
  <c r="HJ238" i="5"/>
  <c r="HH238" i="5"/>
  <c r="AH238" i="5"/>
  <c r="HF238" i="5"/>
  <c r="FJ238" i="5"/>
  <c r="FL238" i="5"/>
  <c r="FN238" i="5"/>
  <c r="CL238" i="5"/>
  <c r="HX238" i="5"/>
  <c r="FH238" i="5"/>
  <c r="CX238" i="5"/>
  <c r="ID238" i="5"/>
  <c r="FF238" i="5"/>
  <c r="CV238" i="5"/>
  <c r="IR238" i="5"/>
  <c r="DD238" i="5"/>
  <c r="AL238" i="5"/>
  <c r="IP238" i="5"/>
  <c r="FV238" i="5"/>
  <c r="DH238" i="5"/>
  <c r="AZ238" i="5"/>
  <c r="GB238" i="5"/>
  <c r="JZ238" i="5"/>
  <c r="HN238" i="5"/>
  <c r="EZ238" i="5"/>
  <c r="CP238" i="5"/>
  <c r="R238" i="5"/>
  <c r="HV238" i="5"/>
  <c r="EX238" i="5"/>
  <c r="CN238" i="5"/>
  <c r="AD238" i="5"/>
  <c r="IJ238" i="5"/>
  <c r="FD238" i="5"/>
  <c r="CT238" i="5"/>
  <c r="AB238" i="5"/>
  <c r="IH238" i="5"/>
  <c r="FP238" i="5"/>
  <c r="DB238" i="5"/>
  <c r="AR238" i="5"/>
  <c r="FZ238" i="5"/>
  <c r="JR238" i="5"/>
  <c r="HD238" i="5"/>
  <c r="ER238" i="5"/>
  <c r="CH238" i="5"/>
  <c r="HB238" i="5"/>
  <c r="CF238" i="5"/>
  <c r="X238" i="5"/>
  <c r="IB238" i="5"/>
  <c r="EV238" i="5"/>
  <c r="CD238" i="5"/>
  <c r="V238" i="5"/>
  <c r="HZ238" i="5"/>
  <c r="FB238" i="5"/>
  <c r="CR238" i="5"/>
  <c r="AJ238" i="5"/>
  <c r="BB238" i="5"/>
  <c r="JJ238" i="5"/>
  <c r="GV238" i="5"/>
  <c r="EL238" i="5"/>
  <c r="JX238" i="5"/>
  <c r="GT238" i="5"/>
  <c r="EJ238" i="5"/>
  <c r="BZ238" i="5"/>
  <c r="P238" i="5"/>
  <c r="HR238" i="5"/>
  <c r="EP238" i="5"/>
  <c r="BX238" i="5"/>
  <c r="L238" i="5"/>
  <c r="HP238" i="5"/>
  <c r="ET238" i="5"/>
  <c r="CJ238" i="5"/>
  <c r="IN238" i="5"/>
  <c r="BD238" i="5"/>
  <c r="DR238" i="5"/>
  <c r="JD238" i="5"/>
  <c r="JB238" i="5"/>
  <c r="GN238" i="5"/>
  <c r="ED238" i="5"/>
  <c r="BN238" i="5"/>
  <c r="JP238" i="5"/>
  <c r="GL238" i="5"/>
  <c r="EB238" i="5"/>
  <c r="BT238" i="5"/>
  <c r="JV238" i="5"/>
  <c r="GZ238" i="5"/>
  <c r="EH238" i="5"/>
  <c r="BR238" i="5"/>
  <c r="JT238" i="5"/>
  <c r="GX238" i="5"/>
  <c r="EN238" i="5"/>
  <c r="CB238" i="5"/>
  <c r="DL238" i="5"/>
  <c r="GJ238" i="5"/>
  <c r="GH238" i="5"/>
  <c r="IV238" i="5"/>
  <c r="DT238" i="5"/>
  <c r="BF238" i="5"/>
  <c r="JH238" i="5"/>
  <c r="GF238" i="5"/>
  <c r="DV238" i="5"/>
  <c r="BL238" i="5"/>
  <c r="JN238" i="5"/>
  <c r="GR238" i="5"/>
  <c r="DZ238" i="5"/>
  <c r="BJ238" i="5"/>
  <c r="JL238" i="5"/>
  <c r="GP238" i="5"/>
  <c r="EF238" i="5"/>
  <c r="BV238" i="5"/>
  <c r="AX238" i="5"/>
  <c r="JF238" i="5"/>
  <c r="DX238" i="5"/>
  <c r="IL238" i="5"/>
  <c r="IF238" i="5"/>
  <c r="FR238" i="5"/>
  <c r="DF238" i="5"/>
  <c r="AF238" i="5"/>
  <c r="IT238" i="5"/>
  <c r="FT238" i="5"/>
  <c r="AV238" i="5"/>
  <c r="IZ238" i="5"/>
  <c r="FX238" i="5"/>
  <c r="DJ238" i="5"/>
  <c r="AT238" i="5"/>
  <c r="IX238" i="5"/>
  <c r="GD238" i="5"/>
  <c r="DP238" i="5"/>
  <c r="BH238" i="5"/>
  <c r="DN238" i="5"/>
  <c r="BP238" i="5"/>
  <c r="I12" i="6" l="1"/>
  <c r="I13" i="6"/>
  <c r="I14" i="6"/>
  <c r="I15" i="6"/>
  <c r="I16" i="6"/>
  <c r="I17" i="6"/>
  <c r="C36" i="2"/>
  <c r="E36" i="2" s="1"/>
  <c r="C16" i="2"/>
  <c r="O51" i="3"/>
  <c r="Q51" i="3" s="1"/>
  <c r="O122" i="3"/>
  <c r="Q122" i="3" s="1"/>
  <c r="O130" i="3"/>
  <c r="Q130" i="3" s="1"/>
  <c r="E16" i="2" l="1"/>
  <c r="C52" i="2"/>
  <c r="E52" i="2" s="1"/>
  <c r="O72" i="3"/>
  <c r="Q72" i="3" s="1"/>
  <c r="O68" i="3"/>
  <c r="Q68" i="3" s="1"/>
  <c r="O73" i="3"/>
  <c r="Q73" i="3" s="1"/>
  <c r="O124" i="3"/>
  <c r="Q124" i="3" s="1"/>
  <c r="O142" i="3"/>
  <c r="Q142" i="3" s="1"/>
  <c r="O109" i="3"/>
  <c r="Q109" i="3" s="1"/>
  <c r="O77" i="3"/>
  <c r="Q77" i="3" s="1"/>
  <c r="O133" i="3"/>
  <c r="Q133" i="3" s="1"/>
  <c r="O121" i="3"/>
  <c r="Q121" i="3" s="1"/>
  <c r="O101" i="3"/>
  <c r="Q101" i="3" s="1"/>
  <c r="O85" i="3"/>
  <c r="Q85" i="3" s="1"/>
  <c r="O117" i="3"/>
  <c r="Q117" i="3" s="1"/>
  <c r="O89" i="3"/>
  <c r="Q89" i="3" s="1"/>
  <c r="O129" i="3"/>
  <c r="Q129" i="3" s="1"/>
  <c r="O105" i="3"/>
  <c r="Q105" i="3" s="1"/>
  <c r="O137" i="3"/>
  <c r="Q137" i="3" s="1"/>
  <c r="O113" i="3"/>
  <c r="Q113" i="3" s="1"/>
  <c r="O81" i="3"/>
  <c r="Q81" i="3" s="1"/>
  <c r="O115" i="3"/>
  <c r="Q115" i="3" s="1"/>
  <c r="O17" i="3"/>
  <c r="O70" i="3"/>
  <c r="Q70" i="3" s="1"/>
  <c r="O66" i="3"/>
  <c r="Q66" i="3" s="1"/>
  <c r="O55" i="3"/>
  <c r="Q55" i="3" s="1"/>
  <c r="O43" i="3"/>
  <c r="Q43" i="3" s="1"/>
  <c r="O39" i="3"/>
  <c r="Q39" i="3" s="1"/>
  <c r="O37" i="3"/>
  <c r="Q37" i="3" s="1"/>
  <c r="O33" i="3"/>
  <c r="Q33" i="3" s="1"/>
  <c r="O48" i="3"/>
  <c r="Q48" i="3" s="1"/>
  <c r="O36" i="3"/>
  <c r="O29" i="3"/>
  <c r="Q29" i="3" s="1"/>
  <c r="O138" i="3"/>
  <c r="Q138" i="3" s="1"/>
  <c r="O118" i="3"/>
  <c r="Q118" i="3" s="1"/>
  <c r="O114" i="3"/>
  <c r="Q114" i="3" s="1"/>
  <c r="O86" i="3"/>
  <c r="Q86" i="3" s="1"/>
  <c r="O82" i="3"/>
  <c r="Q82" i="3" s="1"/>
  <c r="O74" i="3"/>
  <c r="Q74" i="3" s="1"/>
  <c r="O20" i="3"/>
  <c r="O16" i="3"/>
  <c r="Q16" i="3" s="1"/>
  <c r="O15" i="3"/>
  <c r="Q15" i="3" s="1"/>
  <c r="O11" i="3"/>
  <c r="Q11" i="3" s="1"/>
  <c r="C42" i="2"/>
  <c r="E42" i="2" s="1"/>
  <c r="O132" i="3"/>
  <c r="Q132" i="3" s="1"/>
  <c r="O50" i="3"/>
  <c r="Q50" i="3" s="1"/>
  <c r="O120" i="3"/>
  <c r="Q120" i="3" s="1"/>
  <c r="O116" i="3"/>
  <c r="Q116" i="3" s="1"/>
  <c r="O108" i="3"/>
  <c r="Q108" i="3" s="1"/>
  <c r="O88" i="3"/>
  <c r="Q88" i="3" s="1"/>
  <c r="O84" i="3"/>
  <c r="Q84" i="3" s="1"/>
  <c r="O76" i="3"/>
  <c r="Q76" i="3" s="1"/>
  <c r="O34" i="3"/>
  <c r="O27" i="3"/>
  <c r="Q27" i="3" s="1"/>
  <c r="O19" i="3"/>
  <c r="Q19" i="3" s="1"/>
  <c r="O135" i="3"/>
  <c r="Q135" i="3" s="1"/>
  <c r="O131" i="3"/>
  <c r="Q131" i="3" s="1"/>
  <c r="O57" i="3"/>
  <c r="Q57" i="3" s="1"/>
  <c r="O45" i="3"/>
  <c r="Q45" i="3" s="1"/>
  <c r="O41" i="3"/>
  <c r="Q41" i="3" s="1"/>
  <c r="O46" i="3"/>
  <c r="Q46" i="3" s="1"/>
  <c r="O111" i="3"/>
  <c r="Q111" i="3" s="1"/>
  <c r="O107" i="3"/>
  <c r="Q107" i="3" s="1"/>
  <c r="O79" i="3"/>
  <c r="Q79" i="3" s="1"/>
  <c r="O75" i="3"/>
  <c r="Q75" i="3" s="1"/>
  <c r="O71" i="3"/>
  <c r="Q71" i="3" s="1"/>
  <c r="O128" i="3"/>
  <c r="Q128" i="3" s="1"/>
  <c r="O126" i="3"/>
  <c r="Q126" i="3" s="1"/>
  <c r="O140" i="3"/>
  <c r="Q140" i="3" s="1"/>
  <c r="O9" i="3"/>
  <c r="O58" i="3"/>
  <c r="Q58" i="3" s="1"/>
  <c r="O35" i="3"/>
  <c r="Q35" i="3" s="1"/>
  <c r="O28" i="3"/>
  <c r="Q28" i="3" s="1"/>
  <c r="O123" i="3"/>
  <c r="Q123" i="3" s="1"/>
  <c r="O104" i="3"/>
  <c r="Q104" i="3" s="1"/>
  <c r="O102" i="3"/>
  <c r="Q102" i="3" s="1"/>
  <c r="O100" i="3"/>
  <c r="Q100" i="3" s="1"/>
  <c r="O98" i="3"/>
  <c r="Q98" i="3" s="1"/>
  <c r="O92" i="3"/>
  <c r="Q92" i="3" s="1"/>
  <c r="O69" i="3"/>
  <c r="Q69" i="3" s="1"/>
  <c r="O67" i="3"/>
  <c r="Q67" i="3" s="1"/>
  <c r="O65" i="3"/>
  <c r="Q65" i="3" s="1"/>
  <c r="O61" i="3"/>
  <c r="Q61" i="3" s="1"/>
  <c r="O60" i="3"/>
  <c r="Q60" i="3" s="1"/>
  <c r="O54" i="3"/>
  <c r="Q54" i="3" s="1"/>
  <c r="O26" i="3"/>
  <c r="O22" i="3"/>
  <c r="Q22" i="3" s="1"/>
  <c r="O18" i="3"/>
  <c r="O127" i="3"/>
  <c r="Q127" i="3" s="1"/>
  <c r="O99" i="3"/>
  <c r="Q99" i="3" s="1"/>
  <c r="O97" i="3"/>
  <c r="Q97" i="3" s="1"/>
  <c r="O95" i="3"/>
  <c r="Q95" i="3" s="1"/>
  <c r="O93" i="3"/>
  <c r="Q93" i="3" s="1"/>
  <c r="O91" i="3"/>
  <c r="Q91" i="3" s="1"/>
  <c r="O53" i="3"/>
  <c r="Q53" i="3" s="1"/>
  <c r="O49" i="3"/>
  <c r="Q49" i="3" s="1"/>
  <c r="O47" i="3"/>
  <c r="Q47" i="3" s="1"/>
  <c r="O14" i="3"/>
  <c r="Q14" i="3" s="1"/>
  <c r="O12" i="3"/>
  <c r="Q12" i="3" s="1"/>
  <c r="O10" i="3"/>
  <c r="Q10" i="3" s="1"/>
  <c r="O139" i="3"/>
  <c r="Q139" i="3" s="1"/>
  <c r="O136" i="3"/>
  <c r="Q136" i="3" s="1"/>
  <c r="O134" i="3"/>
  <c r="Q134" i="3" s="1"/>
  <c r="O119" i="3"/>
  <c r="Q119" i="3" s="1"/>
  <c r="O112" i="3"/>
  <c r="Q112" i="3" s="1"/>
  <c r="O110" i="3"/>
  <c r="Q110" i="3" s="1"/>
  <c r="O103" i="3"/>
  <c r="Q103" i="3" s="1"/>
  <c r="O96" i="3"/>
  <c r="Q96" i="3" s="1"/>
  <c r="O94" i="3"/>
  <c r="Q94" i="3" s="1"/>
  <c r="O87" i="3"/>
  <c r="Q87" i="3" s="1"/>
  <c r="O80" i="3"/>
  <c r="Q80" i="3" s="1"/>
  <c r="O78" i="3"/>
  <c r="Q78" i="3" s="1"/>
  <c r="O64" i="3"/>
  <c r="Q64" i="3" s="1"/>
  <c r="O62" i="3"/>
  <c r="Q62" i="3" s="1"/>
  <c r="O56" i="3"/>
  <c r="Q56" i="3" s="1"/>
  <c r="O44" i="3"/>
  <c r="Q44" i="3" s="1"/>
  <c r="O42" i="3"/>
  <c r="Q42" i="3" s="1"/>
  <c r="O25" i="3"/>
  <c r="Q25" i="3" s="1"/>
  <c r="O23" i="3"/>
  <c r="Q23" i="3" s="1"/>
  <c r="O125" i="3"/>
  <c r="Q125" i="3" s="1"/>
  <c r="O106" i="3"/>
  <c r="Q106" i="3" s="1"/>
  <c r="O90" i="3"/>
  <c r="Q90" i="3" s="1"/>
  <c r="O83" i="3"/>
  <c r="Q83" i="3" s="1"/>
  <c r="O63" i="3"/>
  <c r="Q63" i="3" s="1"/>
  <c r="O59" i="3"/>
  <c r="Q59" i="3" s="1"/>
  <c r="O52" i="3"/>
  <c r="Q52" i="3" s="1"/>
  <c r="O40" i="3"/>
  <c r="Q40" i="3" s="1"/>
  <c r="O38" i="3"/>
  <c r="O24" i="3"/>
  <c r="Q24" i="3" s="1"/>
  <c r="O21" i="3"/>
  <c r="C9" i="2" l="1"/>
  <c r="C13" i="4" s="1"/>
  <c r="Q36" i="3"/>
  <c r="Q1" i="3"/>
  <c r="Q2" i="3" s="1"/>
  <c r="Q18" i="3"/>
  <c r="C19" i="16" s="1"/>
  <c r="Q20" i="3"/>
  <c r="Q21" i="3"/>
  <c r="C19" i="4" s="1"/>
  <c r="Q38" i="3"/>
  <c r="Q17" i="3"/>
  <c r="C20" i="16" s="1"/>
  <c r="Q26" i="3"/>
  <c r="Q34" i="3"/>
  <c r="J114" i="5"/>
  <c r="Z114" i="5" s="1"/>
  <c r="J42" i="5"/>
  <c r="Z42" i="5" s="1"/>
  <c r="J75" i="5"/>
  <c r="Z75" i="5" s="1"/>
  <c r="J196" i="5"/>
  <c r="Z196" i="5" s="1"/>
  <c r="J170" i="5"/>
  <c r="Z170" i="5" s="1"/>
  <c r="J23" i="5"/>
  <c r="Z23" i="5" s="1"/>
  <c r="J193" i="5"/>
  <c r="Z193" i="5" s="1"/>
  <c r="J38" i="5"/>
  <c r="Z38" i="5" s="1"/>
  <c r="J197" i="5"/>
  <c r="Z197" i="5" s="1"/>
  <c r="HF14" i="5"/>
  <c r="J130" i="5"/>
  <c r="Z130" i="5" s="1"/>
  <c r="J54" i="5"/>
  <c r="Z54" i="5" s="1"/>
  <c r="J24" i="5"/>
  <c r="Z24" i="5" s="1"/>
  <c r="J16" i="5"/>
  <c r="Z16" i="5" s="1"/>
  <c r="J144" i="5"/>
  <c r="Z144" i="5" s="1"/>
  <c r="J173" i="5"/>
  <c r="Z173" i="5" s="1"/>
  <c r="J31" i="5"/>
  <c r="Z31" i="5" s="1"/>
  <c r="J47" i="5"/>
  <c r="Z47" i="5" s="1"/>
  <c r="J26" i="5"/>
  <c r="Z26" i="5" s="1"/>
  <c r="J152" i="5"/>
  <c r="Z152" i="5" s="1"/>
  <c r="J126" i="5"/>
  <c r="Z126" i="5" s="1"/>
  <c r="J148" i="5"/>
  <c r="Z148" i="5" s="1"/>
  <c r="J189" i="5"/>
  <c r="Z189" i="5" s="1"/>
  <c r="J10" i="5"/>
  <c r="Z10" i="5" s="1"/>
  <c r="J213" i="5"/>
  <c r="Z213" i="5" s="1"/>
  <c r="J157" i="5"/>
  <c r="Z157" i="5" s="1"/>
  <c r="J92" i="5"/>
  <c r="Z92" i="5" s="1"/>
  <c r="J167" i="5"/>
  <c r="Z167" i="5" s="1"/>
  <c r="J262" i="5"/>
  <c r="Z262" i="5" s="1"/>
  <c r="J207" i="5"/>
  <c r="Z207" i="5" s="1"/>
  <c r="J55" i="5"/>
  <c r="Z55" i="5" s="1"/>
  <c r="J163" i="5"/>
  <c r="Z163" i="5" s="1"/>
  <c r="J203" i="5"/>
  <c r="Z203" i="5" s="1"/>
  <c r="J50" i="5"/>
  <c r="Z50" i="5" s="1"/>
  <c r="J191" i="5"/>
  <c r="Z191" i="5" s="1"/>
  <c r="J156" i="5"/>
  <c r="Z156" i="5" s="1"/>
  <c r="J179" i="5"/>
  <c r="Z179" i="5" s="1"/>
  <c r="J44" i="5"/>
  <c r="Z44" i="5" s="1"/>
  <c r="J102" i="5"/>
  <c r="Z102" i="5" s="1"/>
  <c r="J210" i="5"/>
  <c r="Z210" i="5" s="1"/>
  <c r="J122" i="5"/>
  <c r="Z122" i="5" s="1"/>
  <c r="J178" i="5"/>
  <c r="Z178" i="5" s="1"/>
  <c r="J155" i="5"/>
  <c r="Z155" i="5" s="1"/>
  <c r="J18" i="5"/>
  <c r="Z18" i="5" s="1"/>
  <c r="J260" i="5"/>
  <c r="Z260" i="5" s="1"/>
  <c r="J93" i="5"/>
  <c r="Z93" i="5" s="1"/>
  <c r="J162" i="5"/>
  <c r="Z162" i="5" s="1"/>
  <c r="J206" i="5"/>
  <c r="Z206" i="5" s="1"/>
  <c r="J200" i="5"/>
  <c r="Z200" i="5" s="1"/>
  <c r="J78" i="5"/>
  <c r="Z78" i="5" s="1"/>
  <c r="J195" i="5"/>
  <c r="Z195" i="5" s="1"/>
  <c r="J243" i="5"/>
  <c r="Z243" i="5" s="1"/>
  <c r="J220" i="5"/>
  <c r="Z220" i="5" s="1"/>
  <c r="J264" i="5"/>
  <c r="Z264" i="5" s="1"/>
  <c r="J187" i="5"/>
  <c r="Z187" i="5" s="1"/>
  <c r="J185" i="5"/>
  <c r="Z185" i="5" s="1"/>
  <c r="J209" i="5"/>
  <c r="Z209" i="5" s="1"/>
  <c r="J245" i="5"/>
  <c r="Z245" i="5" s="1"/>
  <c r="J181" i="5"/>
  <c r="Z181" i="5" s="1"/>
  <c r="J133" i="5"/>
  <c r="Z133" i="5" s="1"/>
  <c r="J235" i="5"/>
  <c r="Z235" i="5" s="1"/>
  <c r="J19" i="5"/>
  <c r="Z19" i="5" s="1"/>
  <c r="J11" i="5"/>
  <c r="Z11" i="5" s="1"/>
  <c r="J258" i="5"/>
  <c r="Z258" i="5" s="1"/>
  <c r="J91" i="5"/>
  <c r="Z91" i="5" s="1"/>
  <c r="J134" i="5"/>
  <c r="Z134" i="5" s="1"/>
  <c r="J227" i="5"/>
  <c r="Z227" i="5" s="1"/>
  <c r="J247" i="5"/>
  <c r="Z247" i="5" s="1"/>
  <c r="J153" i="5"/>
  <c r="Z153" i="5" s="1"/>
  <c r="J230" i="5"/>
  <c r="Z230" i="5" s="1"/>
  <c r="J120" i="5"/>
  <c r="Z120" i="5" s="1"/>
  <c r="J72" i="5"/>
  <c r="Z72" i="5" s="1"/>
  <c r="J254" i="5"/>
  <c r="Z254" i="5" s="1"/>
  <c r="J137" i="5"/>
  <c r="Z137" i="5" s="1"/>
  <c r="J225" i="5"/>
  <c r="Z225" i="5" s="1"/>
  <c r="J231" i="5"/>
  <c r="Z231" i="5" s="1"/>
  <c r="J64" i="5"/>
  <c r="Z64" i="5" s="1"/>
  <c r="J106" i="5"/>
  <c r="Z106" i="5" s="1"/>
  <c r="J184" i="5"/>
  <c r="Z184" i="5" s="1"/>
  <c r="J151" i="5"/>
  <c r="Z151" i="5" s="1"/>
  <c r="J138" i="5"/>
  <c r="Z138" i="5" s="1"/>
  <c r="J221" i="5"/>
  <c r="Z221" i="5" s="1"/>
  <c r="J125" i="5"/>
  <c r="Z125" i="5" s="1"/>
  <c r="J39" i="5"/>
  <c r="Z39" i="5" s="1"/>
  <c r="J40" i="5"/>
  <c r="Z40" i="5" s="1"/>
  <c r="J236" i="5"/>
  <c r="Z236" i="5" s="1"/>
  <c r="J99" i="5"/>
  <c r="Z99" i="5" s="1"/>
  <c r="J84" i="5"/>
  <c r="Z84" i="5" s="1"/>
  <c r="J65" i="5"/>
  <c r="Z65" i="5" s="1"/>
  <c r="J62" i="5"/>
  <c r="Z62" i="5" s="1"/>
  <c r="J129" i="5"/>
  <c r="Z129" i="5" s="1"/>
  <c r="J211" i="5"/>
  <c r="Z211" i="5" s="1"/>
  <c r="J112" i="5"/>
  <c r="Z112" i="5" s="1"/>
  <c r="J68" i="5"/>
  <c r="Z68" i="5" s="1"/>
  <c r="J248" i="5"/>
  <c r="Z248" i="5" s="1"/>
  <c r="J81" i="5"/>
  <c r="Z81" i="5" s="1"/>
  <c r="J80" i="5"/>
  <c r="Z80" i="5" s="1"/>
  <c r="J83" i="5"/>
  <c r="Z83" i="5" s="1"/>
  <c r="J160" i="5"/>
  <c r="Z160" i="5" s="1"/>
  <c r="J103" i="5"/>
  <c r="Z103" i="5" s="1"/>
  <c r="J35" i="5"/>
  <c r="Z35" i="5" s="1"/>
  <c r="J90" i="5"/>
  <c r="Z90" i="5" s="1"/>
  <c r="J140" i="5"/>
  <c r="Z140" i="5" s="1"/>
  <c r="J249" i="5"/>
  <c r="Z249" i="5" s="1"/>
  <c r="J74" i="5"/>
  <c r="Z74" i="5" s="1"/>
  <c r="J174" i="5"/>
  <c r="Z174" i="5" s="1"/>
  <c r="J228" i="5"/>
  <c r="Z228" i="5" s="1"/>
  <c r="J215" i="5"/>
  <c r="Z215" i="5" s="1"/>
  <c r="J164" i="5"/>
  <c r="Z164" i="5" s="1"/>
  <c r="J182" i="5"/>
  <c r="Z182" i="5" s="1"/>
  <c r="J22" i="5"/>
  <c r="Z22" i="5" s="1"/>
  <c r="J141" i="5"/>
  <c r="Z141" i="5" s="1"/>
  <c r="J233" i="5"/>
  <c r="Z233" i="5" s="1"/>
  <c r="J223" i="5"/>
  <c r="Z223" i="5" s="1"/>
  <c r="J259" i="5"/>
  <c r="Z259" i="5" s="1"/>
  <c r="J30" i="5"/>
  <c r="Z30" i="5" s="1"/>
  <c r="J143" i="5"/>
  <c r="Z143" i="5" s="1"/>
  <c r="J58" i="5"/>
  <c r="Z58" i="5" s="1"/>
  <c r="J77" i="5"/>
  <c r="Z77" i="5" s="1"/>
  <c r="J36" i="5"/>
  <c r="Z36" i="5" s="1"/>
  <c r="J100" i="5"/>
  <c r="Z100" i="5" s="1"/>
  <c r="J149" i="5"/>
  <c r="Z149" i="5" s="1"/>
  <c r="J263" i="5"/>
  <c r="Z263" i="5" s="1"/>
  <c r="J66" i="5"/>
  <c r="Z66" i="5" s="1"/>
  <c r="J69" i="5"/>
  <c r="Z69" i="5" s="1"/>
  <c r="J107" i="5"/>
  <c r="Z107" i="5" s="1"/>
  <c r="J255" i="5"/>
  <c r="Z255" i="5" s="1"/>
  <c r="J171" i="5"/>
  <c r="Z171" i="5" s="1"/>
  <c r="J214" i="5"/>
  <c r="Z214" i="5" s="1"/>
  <c r="J87" i="5"/>
  <c r="Z87" i="5" s="1"/>
  <c r="J186" i="5"/>
  <c r="Z186" i="5" s="1"/>
  <c r="J34" i="5"/>
  <c r="Z34" i="5" s="1"/>
  <c r="J204" i="5"/>
  <c r="Z204" i="5" s="1"/>
  <c r="J192" i="5"/>
  <c r="Z192" i="5" s="1"/>
  <c r="J61" i="5"/>
  <c r="Z61" i="5" s="1"/>
  <c r="J53" i="5"/>
  <c r="Z53" i="5" s="1"/>
  <c r="J97" i="5"/>
  <c r="Z97" i="5" s="1"/>
  <c r="J101" i="5"/>
  <c r="Z101" i="5" s="1"/>
  <c r="J20" i="5"/>
  <c r="Z20" i="5" s="1"/>
  <c r="J169" i="5"/>
  <c r="Z169" i="5" s="1"/>
  <c r="J118" i="5"/>
  <c r="Z118" i="5" s="1"/>
  <c r="J109" i="5"/>
  <c r="Z109" i="5" s="1"/>
  <c r="J29" i="5"/>
  <c r="Z29" i="5" s="1"/>
  <c r="J49" i="5"/>
  <c r="Z49" i="5" s="1"/>
  <c r="J45" i="5"/>
  <c r="Z45" i="5" s="1"/>
  <c r="J85" i="5"/>
  <c r="Z85" i="5" s="1"/>
  <c r="J180" i="5"/>
  <c r="Z180" i="5" s="1"/>
  <c r="J113" i="5"/>
  <c r="Z113" i="5" s="1"/>
  <c r="J147" i="5"/>
  <c r="Z147" i="5" s="1"/>
  <c r="J135" i="5"/>
  <c r="Z135" i="5" s="1"/>
  <c r="J246" i="5"/>
  <c r="Z246" i="5" s="1"/>
  <c r="J116" i="5"/>
  <c r="Z116" i="5" s="1"/>
  <c r="J111" i="5"/>
  <c r="Z111" i="5" s="1"/>
  <c r="J105" i="5"/>
  <c r="Z105" i="5" s="1"/>
  <c r="J89" i="5"/>
  <c r="Z89" i="5" s="1"/>
  <c r="J88" i="5"/>
  <c r="Z88" i="5" s="1"/>
  <c r="J6" i="5"/>
  <c r="Z6" i="5" s="1"/>
  <c r="J41" i="5"/>
  <c r="Z41" i="5" s="1"/>
  <c r="J51" i="5"/>
  <c r="Z51" i="5" s="1"/>
  <c r="J177" i="5"/>
  <c r="Z177" i="5" s="1"/>
  <c r="J104" i="5"/>
  <c r="Z104" i="5" s="1"/>
  <c r="J127" i="5"/>
  <c r="Z127" i="5" s="1"/>
  <c r="J94" i="5"/>
  <c r="Z94" i="5" s="1"/>
  <c r="J98" i="5"/>
  <c r="Z98" i="5" s="1"/>
  <c r="J237" i="5"/>
  <c r="Z237" i="5" s="1"/>
  <c r="J32" i="5"/>
  <c r="Z32" i="5" s="1"/>
  <c r="J108" i="5"/>
  <c r="Z108" i="5" s="1"/>
  <c r="J70" i="5"/>
  <c r="Z70" i="5" s="1"/>
  <c r="J96" i="5"/>
  <c r="Z96" i="5" s="1"/>
  <c r="J12" i="5"/>
  <c r="Z12" i="5" s="1"/>
  <c r="J131" i="5"/>
  <c r="Z131" i="5" s="1"/>
  <c r="J253" i="5"/>
  <c r="Z253" i="5" s="1"/>
  <c r="J95" i="5"/>
  <c r="Z95" i="5" s="1"/>
  <c r="J67" i="5"/>
  <c r="Z67" i="5" s="1"/>
  <c r="J60" i="5"/>
  <c r="Z60" i="5" s="1"/>
  <c r="J43" i="5"/>
  <c r="Z43" i="5" s="1"/>
  <c r="J33" i="5"/>
  <c r="Z33" i="5" s="1"/>
  <c r="J17" i="5"/>
  <c r="Z17" i="5" s="1"/>
  <c r="J13" i="5"/>
  <c r="Z13" i="5" s="1"/>
  <c r="J172" i="5"/>
  <c r="Z172" i="5" s="1"/>
  <c r="J194" i="5"/>
  <c r="Z194" i="5" s="1"/>
  <c r="J183" i="5"/>
  <c r="Z183" i="5" s="1"/>
  <c r="J146" i="5"/>
  <c r="Z146" i="5" s="1"/>
  <c r="J142" i="5"/>
  <c r="Z142" i="5" s="1"/>
  <c r="J242" i="5"/>
  <c r="Z242" i="5" s="1"/>
  <c r="J234" i="5"/>
  <c r="Z234" i="5" s="1"/>
  <c r="J59" i="5"/>
  <c r="Z59" i="5" s="1"/>
  <c r="J56" i="5"/>
  <c r="Z56" i="5" s="1"/>
  <c r="J145" i="5"/>
  <c r="Z145" i="5" s="1"/>
  <c r="J168" i="5"/>
  <c r="Z168" i="5" s="1"/>
  <c r="J208" i="5"/>
  <c r="Z208" i="5" s="1"/>
  <c r="J150" i="5"/>
  <c r="Z150" i="5" s="1"/>
  <c r="J161" i="5"/>
  <c r="Z161" i="5" s="1"/>
  <c r="J154" i="5"/>
  <c r="Z154" i="5" s="1"/>
  <c r="J86" i="5"/>
  <c r="Z86" i="5" s="1"/>
  <c r="J136" i="5"/>
  <c r="Z136" i="5" s="1"/>
  <c r="J37" i="5"/>
  <c r="Z37" i="5" s="1"/>
  <c r="J63" i="5"/>
  <c r="Z63" i="5" s="1"/>
  <c r="J21" i="5"/>
  <c r="Z21" i="5" s="1"/>
  <c r="J7" i="5"/>
  <c r="Z7" i="5" s="1"/>
  <c r="J82" i="5"/>
  <c r="Z82" i="5" s="1"/>
  <c r="J57" i="5"/>
  <c r="Z57" i="5" s="1"/>
  <c r="J110" i="5"/>
  <c r="Z110" i="5" s="1"/>
  <c r="J250" i="5"/>
  <c r="Z250" i="5" s="1"/>
  <c r="J165" i="5"/>
  <c r="Z165" i="5" s="1"/>
  <c r="J212" i="5"/>
  <c r="Z212" i="5" s="1"/>
  <c r="J175" i="5"/>
  <c r="Z175" i="5" s="1"/>
  <c r="J132" i="5"/>
  <c r="Z132" i="5" s="1"/>
  <c r="J224" i="5"/>
  <c r="Z224" i="5" s="1"/>
  <c r="J28" i="5"/>
  <c r="Z28" i="5" s="1"/>
  <c r="J188" i="5"/>
  <c r="Z188" i="5" s="1"/>
  <c r="J128" i="5"/>
  <c r="Z128" i="5" s="1"/>
  <c r="J198" i="5"/>
  <c r="Z198" i="5" s="1"/>
  <c r="J229" i="5"/>
  <c r="Z229" i="5" s="1"/>
  <c r="J79" i="5"/>
  <c r="Z79" i="5" s="1"/>
  <c r="J71" i="5"/>
  <c r="Z71" i="5" s="1"/>
  <c r="J48" i="5"/>
  <c r="Z48" i="5" s="1"/>
  <c r="J25" i="5"/>
  <c r="Z25" i="5" s="1"/>
  <c r="J251" i="5"/>
  <c r="Z251" i="5" s="1"/>
  <c r="J158" i="5"/>
  <c r="Z158" i="5" s="1"/>
  <c r="J205" i="5"/>
  <c r="Z205" i="5" s="1"/>
  <c r="J139" i="5"/>
  <c r="Z139" i="5" s="1"/>
  <c r="J123" i="5"/>
  <c r="Z123" i="5" s="1"/>
  <c r="J218" i="5"/>
  <c r="Z218" i="5" s="1"/>
  <c r="J199" i="5"/>
  <c r="Z199" i="5" s="1"/>
  <c r="J119" i="5"/>
  <c r="Z119" i="5" s="1"/>
  <c r="J261" i="5"/>
  <c r="Z261" i="5" s="1"/>
  <c r="J256" i="5"/>
  <c r="Z256" i="5" s="1"/>
  <c r="J52" i="5"/>
  <c r="Z52" i="5" s="1"/>
  <c r="J176" i="5"/>
  <c r="Z176" i="5" s="1"/>
  <c r="CZ158" i="5" l="1"/>
  <c r="CZ128" i="5"/>
  <c r="CZ7" i="5"/>
  <c r="CZ142" i="5"/>
  <c r="CZ43" i="5"/>
  <c r="CZ98" i="5"/>
  <c r="CZ116" i="5"/>
  <c r="CZ169" i="5"/>
  <c r="CZ66" i="5"/>
  <c r="CZ81" i="5"/>
  <c r="CZ39" i="5"/>
  <c r="CZ231" i="5"/>
  <c r="CZ185" i="5"/>
  <c r="CZ210" i="5"/>
  <c r="CZ167" i="5"/>
  <c r="CZ173" i="5"/>
  <c r="CZ196" i="5"/>
  <c r="CZ261" i="5"/>
  <c r="CZ123" i="5"/>
  <c r="CZ79" i="5"/>
  <c r="CZ188" i="5"/>
  <c r="CZ175" i="5"/>
  <c r="CZ110" i="5"/>
  <c r="CZ21" i="5"/>
  <c r="CZ86" i="5"/>
  <c r="CZ208" i="5"/>
  <c r="CZ59" i="5"/>
  <c r="CZ146" i="5"/>
  <c r="CZ13" i="5"/>
  <c r="CZ60" i="5"/>
  <c r="CZ131" i="5"/>
  <c r="CZ108" i="5"/>
  <c r="CZ94" i="5"/>
  <c r="CZ51" i="5"/>
  <c r="CZ89" i="5"/>
  <c r="CZ180" i="5"/>
  <c r="CZ29" i="5"/>
  <c r="CZ20" i="5"/>
  <c r="CZ61" i="5"/>
  <c r="CZ186" i="5"/>
  <c r="CZ263" i="5"/>
  <c r="CZ77" i="5"/>
  <c r="CZ22" i="5"/>
  <c r="CZ140" i="5"/>
  <c r="CZ160" i="5"/>
  <c r="CZ129" i="5"/>
  <c r="CZ99" i="5"/>
  <c r="CZ125" i="5"/>
  <c r="CZ184" i="5"/>
  <c r="CZ225" i="5"/>
  <c r="CZ120" i="5"/>
  <c r="CZ11" i="5"/>
  <c r="CZ181" i="5"/>
  <c r="CZ187" i="5"/>
  <c r="CZ195" i="5"/>
  <c r="CZ162" i="5"/>
  <c r="CZ155" i="5"/>
  <c r="CZ102" i="5"/>
  <c r="CZ191" i="5"/>
  <c r="CZ55" i="5"/>
  <c r="CZ92" i="5"/>
  <c r="CZ189" i="5"/>
  <c r="CZ26" i="5"/>
  <c r="CZ144" i="5"/>
  <c r="CZ130" i="5"/>
  <c r="CZ193" i="5"/>
  <c r="CZ75" i="5"/>
  <c r="CZ150" i="5"/>
  <c r="CZ172" i="5"/>
  <c r="CZ70" i="5"/>
  <c r="CZ88" i="5"/>
  <c r="CZ49" i="5"/>
  <c r="CZ34" i="5"/>
  <c r="CZ36" i="5"/>
  <c r="CZ141" i="5"/>
  <c r="CZ103" i="5"/>
  <c r="CZ84" i="5"/>
  <c r="CZ151" i="5"/>
  <c r="CZ72" i="5"/>
  <c r="CZ133" i="5"/>
  <c r="CZ206" i="5"/>
  <c r="CZ156" i="5"/>
  <c r="CZ152" i="5"/>
  <c r="CZ119" i="5"/>
  <c r="CZ25" i="5"/>
  <c r="CZ212" i="5"/>
  <c r="CZ57" i="5"/>
  <c r="CZ63" i="5"/>
  <c r="CZ154" i="5"/>
  <c r="CZ168" i="5"/>
  <c r="CZ234" i="5"/>
  <c r="CZ183" i="5"/>
  <c r="CZ17" i="5"/>
  <c r="CZ67" i="5"/>
  <c r="CZ12" i="5"/>
  <c r="CZ32" i="5"/>
  <c r="CZ127" i="5"/>
  <c r="CZ41" i="5"/>
  <c r="CZ105" i="5"/>
  <c r="CZ135" i="5"/>
  <c r="CZ85" i="5"/>
  <c r="CZ109" i="5"/>
  <c r="CZ101" i="5"/>
  <c r="CZ192" i="5"/>
  <c r="CZ87" i="5"/>
  <c r="CZ107" i="5"/>
  <c r="CZ149" i="5"/>
  <c r="CZ58" i="5"/>
  <c r="CZ223" i="5"/>
  <c r="CZ182" i="5"/>
  <c r="CZ174" i="5"/>
  <c r="CZ90" i="5"/>
  <c r="CZ83" i="5"/>
  <c r="CZ68" i="5"/>
  <c r="CZ62" i="5"/>
  <c r="CZ236" i="5"/>
  <c r="CZ221" i="5"/>
  <c r="CZ106" i="5"/>
  <c r="CZ137" i="5"/>
  <c r="CZ134" i="5"/>
  <c r="CZ19" i="5"/>
  <c r="CZ264" i="5"/>
  <c r="CZ78" i="5"/>
  <c r="CZ93" i="5"/>
  <c r="CZ178" i="5"/>
  <c r="CZ44" i="5"/>
  <c r="CZ50" i="5"/>
  <c r="CZ207" i="5"/>
  <c r="CZ157" i="5"/>
  <c r="CZ148" i="5"/>
  <c r="CZ47" i="5"/>
  <c r="CZ16" i="5"/>
  <c r="CZ23" i="5"/>
  <c r="CZ42" i="5"/>
  <c r="CZ71" i="5"/>
  <c r="CZ132" i="5"/>
  <c r="CZ136" i="5"/>
  <c r="CZ56" i="5"/>
  <c r="CZ177" i="5"/>
  <c r="CZ113" i="5"/>
  <c r="CZ53" i="5"/>
  <c r="CZ171" i="5"/>
  <c r="CZ30" i="5"/>
  <c r="CZ215" i="5"/>
  <c r="CZ211" i="5"/>
  <c r="CZ18" i="5"/>
  <c r="CZ163" i="5"/>
  <c r="CZ10" i="5"/>
  <c r="CZ54" i="5"/>
  <c r="CZ38" i="5"/>
  <c r="CZ176" i="5"/>
  <c r="CZ139" i="5"/>
  <c r="CZ28" i="5"/>
  <c r="CZ52" i="5"/>
  <c r="CZ199" i="5"/>
  <c r="CZ205" i="5"/>
  <c r="CZ48" i="5"/>
  <c r="CZ198" i="5"/>
  <c r="CZ224" i="5"/>
  <c r="CZ165" i="5"/>
  <c r="CZ82" i="5"/>
  <c r="CZ37" i="5"/>
  <c r="CZ161" i="5"/>
  <c r="CZ145" i="5"/>
  <c r="CZ194" i="5"/>
  <c r="CZ33" i="5"/>
  <c r="CZ95" i="5"/>
  <c r="CZ96" i="5"/>
  <c r="CZ237" i="5"/>
  <c r="CZ104" i="5"/>
  <c r="CZ6" i="5"/>
  <c r="CZ111" i="5"/>
  <c r="CZ147" i="5"/>
  <c r="CZ45" i="5"/>
  <c r="CZ118" i="5"/>
  <c r="CZ97" i="5"/>
  <c r="CZ204" i="5"/>
  <c r="CZ214" i="5"/>
  <c r="CZ69" i="5"/>
  <c r="CZ100" i="5"/>
  <c r="CZ143" i="5"/>
  <c r="CZ233" i="5"/>
  <c r="CZ164" i="5"/>
  <c r="CZ74" i="5"/>
  <c r="CZ35" i="5"/>
  <c r="CZ80" i="5"/>
  <c r="CZ112" i="5"/>
  <c r="CZ65" i="5"/>
  <c r="CZ40" i="5"/>
  <c r="CZ138" i="5"/>
  <c r="CZ64" i="5"/>
  <c r="CZ153" i="5"/>
  <c r="CZ91" i="5"/>
  <c r="CZ235" i="5"/>
  <c r="CZ209" i="5"/>
  <c r="CZ200" i="5"/>
  <c r="CZ260" i="5"/>
  <c r="CZ122" i="5"/>
  <c r="CZ179" i="5"/>
  <c r="CZ203" i="5"/>
  <c r="CZ262" i="5"/>
  <c r="CZ213" i="5"/>
  <c r="CZ126" i="5"/>
  <c r="CZ31" i="5"/>
  <c r="CZ24" i="5"/>
  <c r="CZ197" i="5"/>
  <c r="CZ170" i="5"/>
  <c r="CZ114" i="5"/>
  <c r="CZ251" i="5"/>
  <c r="GP251" i="5"/>
  <c r="EX251" i="5"/>
  <c r="EH251" i="5"/>
  <c r="DR251" i="5"/>
  <c r="DZ251" i="5"/>
  <c r="HJ251" i="5"/>
  <c r="GZ251" i="5"/>
  <c r="GR251" i="5"/>
  <c r="HL251" i="5"/>
  <c r="HB251" i="5"/>
  <c r="GL251" i="5"/>
  <c r="GT251" i="5"/>
  <c r="EL251" i="5"/>
  <c r="DV251" i="5"/>
  <c r="GV251" i="5"/>
  <c r="ER251" i="5"/>
  <c r="DP251" i="5"/>
  <c r="EP251" i="5"/>
  <c r="DT251" i="5"/>
  <c r="R251" i="5"/>
  <c r="HD251" i="5"/>
  <c r="EV251" i="5"/>
  <c r="DX251" i="5"/>
  <c r="P251" i="5"/>
  <c r="HN251" i="5"/>
  <c r="GN251" i="5"/>
  <c r="ET251" i="5"/>
  <c r="EJ251" i="5"/>
  <c r="EB251" i="5"/>
  <c r="N251" i="5"/>
  <c r="CZ255" i="5"/>
  <c r="P255" i="5"/>
  <c r="R255" i="5"/>
  <c r="CZ230" i="5"/>
  <c r="R230" i="5"/>
  <c r="N230" i="5"/>
  <c r="CZ245" i="5"/>
  <c r="P245" i="5"/>
  <c r="L245" i="5"/>
  <c r="N245" i="5"/>
  <c r="R245" i="5"/>
  <c r="CZ246" i="5"/>
  <c r="R246" i="5"/>
  <c r="N246" i="5"/>
  <c r="P246" i="5"/>
  <c r="L246" i="5"/>
  <c r="CZ259" i="5"/>
  <c r="P259" i="5"/>
  <c r="CZ228" i="5"/>
  <c r="L228" i="5"/>
  <c r="P228" i="5"/>
  <c r="R228" i="5"/>
  <c r="N228" i="5"/>
  <c r="CZ248" i="5"/>
  <c r="N248" i="5"/>
  <c r="R248" i="5"/>
  <c r="P248" i="5"/>
  <c r="L248" i="5"/>
  <c r="CZ229" i="5"/>
  <c r="P229" i="5"/>
  <c r="N229" i="5"/>
  <c r="R229" i="5"/>
  <c r="CZ242" i="5"/>
  <c r="R242" i="5"/>
  <c r="P242" i="5"/>
  <c r="L242" i="5"/>
  <c r="N242" i="5"/>
  <c r="CZ254" i="5"/>
  <c r="R254" i="5"/>
  <c r="P254" i="5"/>
  <c r="CZ220" i="5"/>
  <c r="N220" i="5"/>
  <c r="L220" i="5"/>
  <c r="CZ227" i="5"/>
  <c r="N227" i="5"/>
  <c r="L227" i="5"/>
  <c r="R227" i="5"/>
  <c r="P227" i="5"/>
  <c r="CZ256" i="5"/>
  <c r="P256" i="5"/>
  <c r="CZ218" i="5"/>
  <c r="R218" i="5"/>
  <c r="L218" i="5"/>
  <c r="N218" i="5"/>
  <c r="P218" i="5"/>
  <c r="CZ250" i="5"/>
  <c r="BX250" i="5"/>
  <c r="AZ250" i="5"/>
  <c r="BH250" i="5"/>
  <c r="BP250" i="5"/>
  <c r="AP250" i="5"/>
  <c r="AF250" i="5"/>
  <c r="V250" i="5"/>
  <c r="AB250" i="5"/>
  <c r="HN250" i="5"/>
  <c r="HD250" i="5"/>
  <c r="GH250" i="5"/>
  <c r="GD250" i="5"/>
  <c r="FR250" i="5"/>
  <c r="GL250" i="5"/>
  <c r="GT250" i="5"/>
  <c r="ET250" i="5"/>
  <c r="EP250" i="5"/>
  <c r="EF250" i="5"/>
  <c r="DP250" i="5"/>
  <c r="DX250" i="5"/>
  <c r="BZ250" i="5"/>
  <c r="BB250" i="5"/>
  <c r="BJ250" i="5"/>
  <c r="BR250" i="5"/>
  <c r="AR250" i="5"/>
  <c r="AH250" i="5"/>
  <c r="X250" i="5"/>
  <c r="GJ250" i="5"/>
  <c r="GF250" i="5"/>
  <c r="FT250" i="5"/>
  <c r="GN250" i="5"/>
  <c r="GV250" i="5"/>
  <c r="AV250" i="5"/>
  <c r="BD250" i="5"/>
  <c r="BL250" i="5"/>
  <c r="AL250" i="5"/>
  <c r="AT250" i="5"/>
  <c r="AJ250" i="5"/>
  <c r="HJ250" i="5"/>
  <c r="GZ250" i="5"/>
  <c r="FZ250" i="5"/>
  <c r="FP250" i="5"/>
  <c r="FV250" i="5"/>
  <c r="GP250" i="5"/>
  <c r="EV250" i="5"/>
  <c r="ER250" i="5"/>
  <c r="EJ250" i="5"/>
  <c r="DT250" i="5"/>
  <c r="EB250" i="5"/>
  <c r="BV250" i="5"/>
  <c r="AN250" i="5"/>
  <c r="EX250" i="5"/>
  <c r="ED250" i="5"/>
  <c r="R250" i="5"/>
  <c r="AX250" i="5"/>
  <c r="AD250" i="5"/>
  <c r="HB250" i="5"/>
  <c r="FX250" i="5"/>
  <c r="EH250" i="5"/>
  <c r="DR250" i="5"/>
  <c r="P250" i="5"/>
  <c r="N250" i="5"/>
  <c r="BF250" i="5"/>
  <c r="T250" i="5"/>
  <c r="HL250" i="5"/>
  <c r="GR250" i="5"/>
  <c r="EN250" i="5"/>
  <c r="EL250" i="5"/>
  <c r="DV250" i="5"/>
  <c r="BN250" i="5"/>
  <c r="GB250" i="5"/>
  <c r="DZ250" i="5"/>
  <c r="CZ253" i="5"/>
  <c r="HL253" i="5"/>
  <c r="HN253" i="5"/>
  <c r="HJ253" i="5"/>
  <c r="P253" i="5"/>
  <c r="N253" i="5"/>
  <c r="R253" i="5"/>
  <c r="CZ249" i="5"/>
  <c r="DV249" i="5"/>
  <c r="EX249" i="5"/>
  <c r="DR249" i="5"/>
  <c r="DZ249" i="5"/>
  <c r="EB249" i="5"/>
  <c r="P249" i="5"/>
  <c r="L249" i="5"/>
  <c r="EV249" i="5"/>
  <c r="DP249" i="5"/>
  <c r="N249" i="5"/>
  <c r="DT249" i="5"/>
  <c r="DX249" i="5"/>
  <c r="R249" i="5"/>
  <c r="CZ247" i="5"/>
  <c r="R247" i="5"/>
  <c r="P247" i="5"/>
  <c r="L247" i="5"/>
  <c r="N247" i="5"/>
  <c r="CZ258" i="5"/>
  <c r="P258" i="5"/>
  <c r="CZ243" i="5"/>
  <c r="L243" i="5"/>
  <c r="R243" i="5"/>
  <c r="P243" i="5"/>
  <c r="N243" i="5"/>
  <c r="T225" i="5"/>
  <c r="T227" i="5"/>
  <c r="T229" i="5"/>
  <c r="T234" i="5"/>
  <c r="T223" i="5"/>
  <c r="T230" i="5"/>
  <c r="T245" i="5"/>
  <c r="T224" i="5"/>
  <c r="T242" i="5"/>
  <c r="T237" i="5"/>
  <c r="T233" i="5"/>
  <c r="T235" i="5"/>
  <c r="L251" i="5"/>
  <c r="T246" i="5"/>
  <c r="T228" i="5"/>
  <c r="T248" i="5"/>
  <c r="L253" i="5"/>
  <c r="T215" i="5"/>
  <c r="T249" i="5"/>
  <c r="T231" i="5"/>
  <c r="T247" i="5"/>
  <c r="T243" i="5"/>
  <c r="L250" i="5"/>
  <c r="HT79" i="5"/>
  <c r="T79" i="5"/>
  <c r="HT175" i="5"/>
  <c r="T175" i="5"/>
  <c r="HT21" i="5"/>
  <c r="T21" i="5"/>
  <c r="HT208" i="5"/>
  <c r="T208" i="5"/>
  <c r="HT146" i="5"/>
  <c r="T146" i="5"/>
  <c r="HT60" i="5"/>
  <c r="T60" i="5"/>
  <c r="HT108" i="5"/>
  <c r="T108" i="5"/>
  <c r="HT51" i="5"/>
  <c r="T51" i="5"/>
  <c r="HT29" i="5"/>
  <c r="T29" i="5"/>
  <c r="HT61" i="5"/>
  <c r="T61" i="5"/>
  <c r="HT255" i="5"/>
  <c r="T255" i="5"/>
  <c r="HT77" i="5"/>
  <c r="T77" i="5"/>
  <c r="HT22" i="5"/>
  <c r="T22" i="5"/>
  <c r="HT140" i="5"/>
  <c r="T140" i="5"/>
  <c r="HT99" i="5"/>
  <c r="T99" i="5"/>
  <c r="HT184" i="5"/>
  <c r="T184" i="5"/>
  <c r="HT120" i="5"/>
  <c r="T120" i="5"/>
  <c r="HT11" i="5"/>
  <c r="T11" i="5"/>
  <c r="HT187" i="5"/>
  <c r="T187" i="5"/>
  <c r="HT162" i="5"/>
  <c r="T162" i="5"/>
  <c r="HT102" i="5"/>
  <c r="T102" i="5"/>
  <c r="HT55" i="5"/>
  <c r="T55" i="5"/>
  <c r="HT189" i="5"/>
  <c r="T189" i="5"/>
  <c r="HT144" i="5"/>
  <c r="T144" i="5"/>
  <c r="HT193" i="5"/>
  <c r="T193" i="5"/>
  <c r="HT212" i="5"/>
  <c r="T212" i="5"/>
  <c r="HT32" i="5"/>
  <c r="T32" i="5"/>
  <c r="HT135" i="5"/>
  <c r="T135" i="5"/>
  <c r="HT109" i="5"/>
  <c r="T109" i="5"/>
  <c r="HT192" i="5"/>
  <c r="T192" i="5"/>
  <c r="HT107" i="5"/>
  <c r="T107" i="5"/>
  <c r="HT58" i="5"/>
  <c r="T58" i="5"/>
  <c r="HT182" i="5"/>
  <c r="T182" i="5"/>
  <c r="HT90" i="5"/>
  <c r="T90" i="5"/>
  <c r="HT68" i="5"/>
  <c r="T68" i="5"/>
  <c r="HT236" i="5"/>
  <c r="T236" i="5"/>
  <c r="HT106" i="5"/>
  <c r="T106" i="5"/>
  <c r="HT19" i="5"/>
  <c r="T19" i="5"/>
  <c r="HT264" i="5"/>
  <c r="T264" i="5"/>
  <c r="HT93" i="5"/>
  <c r="T93" i="5"/>
  <c r="HT44" i="5"/>
  <c r="T44" i="5"/>
  <c r="HT207" i="5"/>
  <c r="T207" i="5"/>
  <c r="HT148" i="5"/>
  <c r="T148" i="5"/>
  <c r="HT16" i="5"/>
  <c r="T16" i="5"/>
  <c r="HT23" i="5"/>
  <c r="T23" i="5"/>
  <c r="HT168" i="5"/>
  <c r="T168" i="5"/>
  <c r="HT52" i="5"/>
  <c r="T52" i="5"/>
  <c r="HT198" i="5"/>
  <c r="T198" i="5"/>
  <c r="HT37" i="5"/>
  <c r="T37" i="5"/>
  <c r="HT145" i="5"/>
  <c r="T145" i="5"/>
  <c r="HT194" i="5"/>
  <c r="T194" i="5"/>
  <c r="HT95" i="5"/>
  <c r="T95" i="5"/>
  <c r="HT6" i="5"/>
  <c r="T6" i="5"/>
  <c r="HT147" i="5"/>
  <c r="T147" i="5"/>
  <c r="HT118" i="5"/>
  <c r="T118" i="5"/>
  <c r="HT204" i="5"/>
  <c r="T204" i="5"/>
  <c r="HT69" i="5"/>
  <c r="T69" i="5"/>
  <c r="HT143" i="5"/>
  <c r="T143" i="5"/>
  <c r="HT164" i="5"/>
  <c r="T164" i="5"/>
  <c r="HT35" i="5"/>
  <c r="T35" i="5"/>
  <c r="HT112" i="5"/>
  <c r="T112" i="5"/>
  <c r="HT40" i="5"/>
  <c r="T40" i="5"/>
  <c r="HT64" i="5"/>
  <c r="T64" i="5"/>
  <c r="HT153" i="5"/>
  <c r="T153" i="5"/>
  <c r="HT220" i="5"/>
  <c r="T220" i="5"/>
  <c r="HT260" i="5"/>
  <c r="T260" i="5"/>
  <c r="HT179" i="5"/>
  <c r="T179" i="5"/>
  <c r="HT262" i="5"/>
  <c r="T262" i="5"/>
  <c r="HT126" i="5"/>
  <c r="T126" i="5"/>
  <c r="HT24" i="5"/>
  <c r="T24" i="5"/>
  <c r="HT170" i="5"/>
  <c r="T170" i="5"/>
  <c r="HT63" i="5"/>
  <c r="T63" i="5"/>
  <c r="HT41" i="5"/>
  <c r="T41" i="5"/>
  <c r="HT205" i="5"/>
  <c r="T205" i="5"/>
  <c r="HT165" i="5"/>
  <c r="T165" i="5"/>
  <c r="HT256" i="5"/>
  <c r="T256" i="5"/>
  <c r="HT158" i="5"/>
  <c r="T158" i="5"/>
  <c r="HT128" i="5"/>
  <c r="T128" i="5"/>
  <c r="HT136" i="5"/>
  <c r="T136" i="5"/>
  <c r="HT56" i="5"/>
  <c r="T56" i="5"/>
  <c r="HT172" i="5"/>
  <c r="T172" i="5"/>
  <c r="HT253" i="5"/>
  <c r="T253" i="5"/>
  <c r="HT98" i="5"/>
  <c r="T98" i="5"/>
  <c r="HT88" i="5"/>
  <c r="T88" i="5"/>
  <c r="HT113" i="5"/>
  <c r="T113" i="5"/>
  <c r="HT169" i="5"/>
  <c r="T169" i="5"/>
  <c r="HT34" i="5"/>
  <c r="T34" i="5"/>
  <c r="HT66" i="5"/>
  <c r="T66" i="5"/>
  <c r="HT30" i="5"/>
  <c r="T30" i="5"/>
  <c r="HT103" i="5"/>
  <c r="T103" i="5"/>
  <c r="HT211" i="5"/>
  <c r="T211" i="5"/>
  <c r="HT39" i="5"/>
  <c r="T39" i="5"/>
  <c r="HT133" i="5"/>
  <c r="T133" i="5"/>
  <c r="HT18" i="5"/>
  <c r="T18" i="5"/>
  <c r="HT156" i="5"/>
  <c r="T156" i="5"/>
  <c r="HT167" i="5"/>
  <c r="T167" i="5"/>
  <c r="HT152" i="5"/>
  <c r="T152" i="5"/>
  <c r="HT54" i="5"/>
  <c r="T54" i="5"/>
  <c r="HT196" i="5"/>
  <c r="T196" i="5"/>
  <c r="HT123" i="5"/>
  <c r="T123" i="5"/>
  <c r="HT176" i="5"/>
  <c r="T176" i="5"/>
  <c r="HT251" i="5"/>
  <c r="T251" i="5"/>
  <c r="HT86" i="5"/>
  <c r="T86" i="5"/>
  <c r="HT13" i="5"/>
  <c r="T13" i="5"/>
  <c r="HT94" i="5"/>
  <c r="T94" i="5"/>
  <c r="HT89" i="5"/>
  <c r="T89" i="5"/>
  <c r="HT180" i="5"/>
  <c r="T180" i="5"/>
  <c r="HT20" i="5"/>
  <c r="T20" i="5"/>
  <c r="HT186" i="5"/>
  <c r="T186" i="5"/>
  <c r="HT263" i="5"/>
  <c r="T263" i="5"/>
  <c r="HT259" i="5"/>
  <c r="T259" i="5"/>
  <c r="HT160" i="5"/>
  <c r="T160" i="5"/>
  <c r="HT129" i="5"/>
  <c r="T129" i="5"/>
  <c r="HT125" i="5"/>
  <c r="T125" i="5"/>
  <c r="HT181" i="5"/>
  <c r="T181" i="5"/>
  <c r="HT195" i="5"/>
  <c r="T195" i="5"/>
  <c r="HT155" i="5"/>
  <c r="T155" i="5"/>
  <c r="HT191" i="5"/>
  <c r="T191" i="5"/>
  <c r="HT92" i="5"/>
  <c r="T92" i="5"/>
  <c r="HT26" i="5"/>
  <c r="T26" i="5"/>
  <c r="HT130" i="5"/>
  <c r="T130" i="5"/>
  <c r="HT75" i="5"/>
  <c r="T75" i="5"/>
  <c r="HT139" i="5"/>
  <c r="T139" i="5"/>
  <c r="HT67" i="5"/>
  <c r="T67" i="5"/>
  <c r="HT110" i="5"/>
  <c r="T110" i="5"/>
  <c r="HT25" i="5"/>
  <c r="T25" i="5"/>
  <c r="HT17" i="5"/>
  <c r="T17" i="5"/>
  <c r="HT12" i="5"/>
  <c r="T12" i="5"/>
  <c r="HT127" i="5"/>
  <c r="T127" i="5"/>
  <c r="HT105" i="5"/>
  <c r="T105" i="5"/>
  <c r="HT85" i="5"/>
  <c r="T85" i="5"/>
  <c r="HT101" i="5"/>
  <c r="T101" i="5"/>
  <c r="HT87" i="5"/>
  <c r="T87" i="5"/>
  <c r="HT149" i="5"/>
  <c r="T149" i="5"/>
  <c r="HT174" i="5"/>
  <c r="T174" i="5"/>
  <c r="HT83" i="5"/>
  <c r="T83" i="5"/>
  <c r="HT62" i="5"/>
  <c r="T62" i="5"/>
  <c r="HT221" i="5"/>
  <c r="T221" i="5"/>
  <c r="HT137" i="5"/>
  <c r="T137" i="5"/>
  <c r="HT134" i="5"/>
  <c r="T134" i="5"/>
  <c r="HT78" i="5"/>
  <c r="T78" i="5"/>
  <c r="HT178" i="5"/>
  <c r="T178" i="5"/>
  <c r="HT50" i="5"/>
  <c r="T50" i="5"/>
  <c r="HT157" i="5"/>
  <c r="T157" i="5"/>
  <c r="HT47" i="5"/>
  <c r="T47" i="5"/>
  <c r="HT42" i="5"/>
  <c r="T42" i="5"/>
  <c r="HT48" i="5"/>
  <c r="T48" i="5"/>
  <c r="HT82" i="5"/>
  <c r="T82" i="5"/>
  <c r="HT33" i="5"/>
  <c r="T33" i="5"/>
  <c r="HT96" i="5"/>
  <c r="T96" i="5"/>
  <c r="HT104" i="5"/>
  <c r="T104" i="5"/>
  <c r="HT111" i="5"/>
  <c r="T111" i="5"/>
  <c r="HT45" i="5"/>
  <c r="T45" i="5"/>
  <c r="HT97" i="5"/>
  <c r="T97" i="5"/>
  <c r="HT214" i="5"/>
  <c r="T214" i="5"/>
  <c r="HT100" i="5"/>
  <c r="T100" i="5"/>
  <c r="HT74" i="5"/>
  <c r="T74" i="5"/>
  <c r="HT80" i="5"/>
  <c r="T80" i="5"/>
  <c r="HT65" i="5"/>
  <c r="T65" i="5"/>
  <c r="HT138" i="5"/>
  <c r="T138" i="5"/>
  <c r="HT254" i="5"/>
  <c r="T254" i="5"/>
  <c r="HT91" i="5"/>
  <c r="T91" i="5"/>
  <c r="HT209" i="5"/>
  <c r="T209" i="5"/>
  <c r="HT200" i="5"/>
  <c r="T200" i="5"/>
  <c r="HT122" i="5"/>
  <c r="T122" i="5"/>
  <c r="HT203" i="5"/>
  <c r="T203" i="5"/>
  <c r="HT213" i="5"/>
  <c r="T213" i="5"/>
  <c r="HT31" i="5"/>
  <c r="T31" i="5"/>
  <c r="HT197" i="5"/>
  <c r="T197" i="5"/>
  <c r="HT114" i="5"/>
  <c r="T114" i="5"/>
  <c r="HT183" i="5"/>
  <c r="T183" i="5"/>
  <c r="HT261" i="5"/>
  <c r="T261" i="5"/>
  <c r="HT188" i="5"/>
  <c r="T188" i="5"/>
  <c r="HT59" i="5"/>
  <c r="T59" i="5"/>
  <c r="HT131" i="5"/>
  <c r="T131" i="5"/>
  <c r="HT119" i="5"/>
  <c r="T119" i="5"/>
  <c r="HT28" i="5"/>
  <c r="T28" i="5"/>
  <c r="HT57" i="5"/>
  <c r="T57" i="5"/>
  <c r="HT154" i="5"/>
  <c r="T154" i="5"/>
  <c r="HT199" i="5"/>
  <c r="T199" i="5"/>
  <c r="HT161" i="5"/>
  <c r="T161" i="5"/>
  <c r="HT218" i="5"/>
  <c r="T218" i="5"/>
  <c r="HT71" i="5"/>
  <c r="T71" i="5"/>
  <c r="HT132" i="5"/>
  <c r="T132" i="5"/>
  <c r="HT7" i="5"/>
  <c r="T7" i="5"/>
  <c r="HT150" i="5"/>
  <c r="T150" i="5"/>
  <c r="HT142" i="5"/>
  <c r="T142" i="5"/>
  <c r="HT43" i="5"/>
  <c r="T43" i="5"/>
  <c r="HT70" i="5"/>
  <c r="T70" i="5"/>
  <c r="HT177" i="5"/>
  <c r="T177" i="5"/>
  <c r="HT116" i="5"/>
  <c r="T116" i="5"/>
  <c r="HT49" i="5"/>
  <c r="T49" i="5"/>
  <c r="HT53" i="5"/>
  <c r="T53" i="5"/>
  <c r="HT171" i="5"/>
  <c r="T171" i="5"/>
  <c r="HT36" i="5"/>
  <c r="T36" i="5"/>
  <c r="HT141" i="5"/>
  <c r="T141" i="5"/>
  <c r="HT81" i="5"/>
  <c r="T81" i="5"/>
  <c r="HT84" i="5"/>
  <c r="T84" i="5"/>
  <c r="HT151" i="5"/>
  <c r="T151" i="5"/>
  <c r="HT72" i="5"/>
  <c r="T72" i="5"/>
  <c r="HT258" i="5"/>
  <c r="T258" i="5"/>
  <c r="HT185" i="5"/>
  <c r="T185" i="5"/>
  <c r="HT206" i="5"/>
  <c r="T206" i="5"/>
  <c r="HT210" i="5"/>
  <c r="T210" i="5"/>
  <c r="HT163" i="5"/>
  <c r="T163" i="5"/>
  <c r="HT10" i="5"/>
  <c r="T10" i="5"/>
  <c r="HT173" i="5"/>
  <c r="T173" i="5"/>
  <c r="HT38" i="5"/>
  <c r="T38" i="5"/>
  <c r="HT215" i="5"/>
  <c r="JZ215" i="5"/>
  <c r="AN237" i="5"/>
  <c r="HT237" i="5"/>
  <c r="AN235" i="5"/>
  <c r="HT235" i="5"/>
  <c r="AN229" i="5"/>
  <c r="HT229" i="5"/>
  <c r="AN231" i="5"/>
  <c r="HT231" i="5"/>
  <c r="AN247" i="5"/>
  <c r="HT247" i="5"/>
  <c r="AN243" i="5"/>
  <c r="HT243" i="5"/>
  <c r="AN228" i="5"/>
  <c r="HT228" i="5"/>
  <c r="AN225" i="5"/>
  <c r="HT225" i="5"/>
  <c r="AN227" i="5"/>
  <c r="HT227" i="5"/>
  <c r="HT250" i="5"/>
  <c r="AN234" i="5"/>
  <c r="HT234" i="5"/>
  <c r="AN223" i="5"/>
  <c r="HT223" i="5"/>
  <c r="AN245" i="5"/>
  <c r="HT245" i="5"/>
  <c r="AN230" i="5"/>
  <c r="HT230" i="5"/>
  <c r="AN224" i="5"/>
  <c r="HT224" i="5"/>
  <c r="AN242" i="5"/>
  <c r="HT242" i="5"/>
  <c r="AN233" i="5"/>
  <c r="HT233" i="5"/>
  <c r="AN249" i="5"/>
  <c r="HT249" i="5"/>
  <c r="AN246" i="5"/>
  <c r="HT246" i="5"/>
  <c r="AN248" i="5"/>
  <c r="HT248" i="5"/>
  <c r="C24" i="16"/>
  <c r="AP236" i="5"/>
  <c r="AN236" i="5"/>
  <c r="N142" i="5"/>
  <c r="AP142" i="5"/>
  <c r="N49" i="5"/>
  <c r="AP49" i="5"/>
  <c r="N81" i="5"/>
  <c r="AP81" i="5"/>
  <c r="N185" i="5"/>
  <c r="AP185" i="5"/>
  <c r="N21" i="5"/>
  <c r="AP21" i="5"/>
  <c r="N108" i="5"/>
  <c r="AP108" i="5"/>
  <c r="N255" i="5"/>
  <c r="AP255" i="5"/>
  <c r="N99" i="5"/>
  <c r="AP99" i="5"/>
  <c r="N187" i="5"/>
  <c r="AP187" i="5"/>
  <c r="N144" i="5"/>
  <c r="AP144" i="5"/>
  <c r="AP229" i="5"/>
  <c r="N212" i="5"/>
  <c r="AP212" i="5"/>
  <c r="N63" i="5"/>
  <c r="AP63" i="5"/>
  <c r="N168" i="5"/>
  <c r="AP168" i="5"/>
  <c r="N183" i="5"/>
  <c r="AP183" i="5"/>
  <c r="N67" i="5"/>
  <c r="AP67" i="5"/>
  <c r="N32" i="5"/>
  <c r="AP32" i="5"/>
  <c r="N41" i="5"/>
  <c r="AP41" i="5"/>
  <c r="N135" i="5"/>
  <c r="AP135" i="5"/>
  <c r="N109" i="5"/>
  <c r="AP109" i="5"/>
  <c r="N192" i="5"/>
  <c r="AP192" i="5"/>
  <c r="N107" i="5"/>
  <c r="AP107" i="5"/>
  <c r="N58" i="5"/>
  <c r="AP58" i="5"/>
  <c r="N182" i="5"/>
  <c r="AP182" i="5"/>
  <c r="N90" i="5"/>
  <c r="AP90" i="5"/>
  <c r="N68" i="5"/>
  <c r="AP68" i="5"/>
  <c r="N106" i="5"/>
  <c r="AP106" i="5"/>
  <c r="AP230" i="5"/>
  <c r="N19" i="5"/>
  <c r="AP19" i="5"/>
  <c r="N264" i="5"/>
  <c r="AP264" i="5"/>
  <c r="N93" i="5"/>
  <c r="AP93" i="5"/>
  <c r="N44" i="5"/>
  <c r="AP44" i="5"/>
  <c r="N207" i="5"/>
  <c r="AP207" i="5"/>
  <c r="N148" i="5"/>
  <c r="AP148" i="5"/>
  <c r="N16" i="5"/>
  <c r="AP16" i="5"/>
  <c r="N23" i="5"/>
  <c r="AP23" i="5"/>
  <c r="N71" i="5"/>
  <c r="AP71" i="5"/>
  <c r="N53" i="5"/>
  <c r="AP53" i="5"/>
  <c r="N163" i="5"/>
  <c r="AP163" i="5"/>
  <c r="N79" i="5"/>
  <c r="AP79" i="5"/>
  <c r="N61" i="5"/>
  <c r="AP61" i="5"/>
  <c r="N102" i="5"/>
  <c r="AP102" i="5"/>
  <c r="N37" i="5"/>
  <c r="AP37" i="5"/>
  <c r="N118" i="5"/>
  <c r="AP118" i="5"/>
  <c r="N143" i="5"/>
  <c r="AP143" i="5"/>
  <c r="N164" i="5"/>
  <c r="AP164" i="5"/>
  <c r="N35" i="5"/>
  <c r="AP35" i="5"/>
  <c r="N112" i="5"/>
  <c r="AP112" i="5"/>
  <c r="N40" i="5"/>
  <c r="AP40" i="5"/>
  <c r="N64" i="5"/>
  <c r="AP64" i="5"/>
  <c r="N153" i="5"/>
  <c r="AP153" i="5"/>
  <c r="N235" i="5"/>
  <c r="AP235" i="5"/>
  <c r="AP220" i="5"/>
  <c r="N260" i="5"/>
  <c r="AP260" i="5"/>
  <c r="N179" i="5"/>
  <c r="AP179" i="5"/>
  <c r="N262" i="5"/>
  <c r="AP262" i="5"/>
  <c r="N126" i="5"/>
  <c r="AP126" i="5"/>
  <c r="N24" i="5"/>
  <c r="AP24" i="5"/>
  <c r="N170" i="5"/>
  <c r="AP170" i="5"/>
  <c r="N171" i="5"/>
  <c r="AP171" i="5"/>
  <c r="N210" i="5"/>
  <c r="AP210" i="5"/>
  <c r="N123" i="5"/>
  <c r="AP123" i="5"/>
  <c r="N77" i="5"/>
  <c r="AP77" i="5"/>
  <c r="N55" i="5"/>
  <c r="AP55" i="5"/>
  <c r="N139" i="5"/>
  <c r="AP139" i="5"/>
  <c r="N136" i="5"/>
  <c r="AP136" i="5"/>
  <c r="N34" i="5"/>
  <c r="AP34" i="5"/>
  <c r="N215" i="5"/>
  <c r="AP215" i="5"/>
  <c r="N103" i="5"/>
  <c r="AP103" i="5"/>
  <c r="N39" i="5"/>
  <c r="AP39" i="5"/>
  <c r="N231" i="5"/>
  <c r="AP231" i="5"/>
  <c r="AP247" i="5"/>
  <c r="N133" i="5"/>
  <c r="AP133" i="5"/>
  <c r="AP243" i="5"/>
  <c r="N18" i="5"/>
  <c r="AP18" i="5"/>
  <c r="N156" i="5"/>
  <c r="AP156" i="5"/>
  <c r="N167" i="5"/>
  <c r="AP167" i="5"/>
  <c r="N152" i="5"/>
  <c r="AP152" i="5"/>
  <c r="N54" i="5"/>
  <c r="AP54" i="5"/>
  <c r="N196" i="5"/>
  <c r="AP196" i="5"/>
  <c r="AP218" i="5"/>
  <c r="N150" i="5"/>
  <c r="AP150" i="5"/>
  <c r="N177" i="5"/>
  <c r="AP177" i="5"/>
  <c r="N141" i="5"/>
  <c r="AP141" i="5"/>
  <c r="N151" i="5"/>
  <c r="AP151" i="5"/>
  <c r="N206" i="5"/>
  <c r="AP206" i="5"/>
  <c r="N10" i="5"/>
  <c r="AP10" i="5"/>
  <c r="N208" i="5"/>
  <c r="AP208" i="5"/>
  <c r="N51" i="5"/>
  <c r="AP51" i="5"/>
  <c r="N140" i="5"/>
  <c r="AP140" i="5"/>
  <c r="N120" i="5"/>
  <c r="AP120" i="5"/>
  <c r="N193" i="5"/>
  <c r="AP193" i="5"/>
  <c r="N205" i="5"/>
  <c r="AP205" i="5"/>
  <c r="N145" i="5"/>
  <c r="AP145" i="5"/>
  <c r="N6" i="5"/>
  <c r="AP6" i="5"/>
  <c r="N69" i="5"/>
  <c r="AP69" i="5"/>
  <c r="N158" i="5"/>
  <c r="AP158" i="5"/>
  <c r="N56" i="5"/>
  <c r="AP56" i="5"/>
  <c r="N98" i="5"/>
  <c r="AP98" i="5"/>
  <c r="N88" i="5"/>
  <c r="AP88" i="5"/>
  <c r="N113" i="5"/>
  <c r="AP113" i="5"/>
  <c r="N66" i="5"/>
  <c r="AP66" i="5"/>
  <c r="N30" i="5"/>
  <c r="AP30" i="5"/>
  <c r="N211" i="5"/>
  <c r="AP211" i="5"/>
  <c r="N261" i="5"/>
  <c r="AP261" i="5"/>
  <c r="AP251" i="5"/>
  <c r="N188" i="5"/>
  <c r="AP188" i="5"/>
  <c r="N110" i="5"/>
  <c r="AP110" i="5"/>
  <c r="N86" i="5"/>
  <c r="AP86" i="5"/>
  <c r="N59" i="5"/>
  <c r="AP59" i="5"/>
  <c r="N13" i="5"/>
  <c r="AP13" i="5"/>
  <c r="N131" i="5"/>
  <c r="AP131" i="5"/>
  <c r="N94" i="5"/>
  <c r="AP94" i="5"/>
  <c r="N89" i="5"/>
  <c r="AP89" i="5"/>
  <c r="N180" i="5"/>
  <c r="AP180" i="5"/>
  <c r="N20" i="5"/>
  <c r="AP20" i="5"/>
  <c r="N186" i="5"/>
  <c r="AP186" i="5"/>
  <c r="N263" i="5"/>
  <c r="AP263" i="5"/>
  <c r="N259" i="5"/>
  <c r="AP259" i="5"/>
  <c r="AP228" i="5"/>
  <c r="N160" i="5"/>
  <c r="AP160" i="5"/>
  <c r="N129" i="5"/>
  <c r="AP129" i="5"/>
  <c r="N125" i="5"/>
  <c r="AP125" i="5"/>
  <c r="N225" i="5"/>
  <c r="AP225" i="5"/>
  <c r="AP227" i="5"/>
  <c r="N181" i="5"/>
  <c r="AP181" i="5"/>
  <c r="N195" i="5"/>
  <c r="AP195" i="5"/>
  <c r="N155" i="5"/>
  <c r="AP155" i="5"/>
  <c r="N191" i="5"/>
  <c r="AP191" i="5"/>
  <c r="N92" i="5"/>
  <c r="AP92" i="5"/>
  <c r="N26" i="5"/>
  <c r="AP26" i="5"/>
  <c r="N130" i="5"/>
  <c r="AP130" i="5"/>
  <c r="N75" i="5"/>
  <c r="AP75" i="5"/>
  <c r="N132" i="5"/>
  <c r="AP132" i="5"/>
  <c r="N70" i="5"/>
  <c r="AP70" i="5"/>
  <c r="N36" i="5"/>
  <c r="AP36" i="5"/>
  <c r="N84" i="5"/>
  <c r="AP84" i="5"/>
  <c r="N258" i="5"/>
  <c r="AP258" i="5"/>
  <c r="N173" i="5"/>
  <c r="AP173" i="5"/>
  <c r="N175" i="5"/>
  <c r="AP175" i="5"/>
  <c r="N60" i="5"/>
  <c r="AP60" i="5"/>
  <c r="N29" i="5"/>
  <c r="AP29" i="5"/>
  <c r="AP248" i="5"/>
  <c r="N184" i="5"/>
  <c r="AP184" i="5"/>
  <c r="N162" i="5"/>
  <c r="AP162" i="5"/>
  <c r="N189" i="5"/>
  <c r="AP189" i="5"/>
  <c r="N176" i="5"/>
  <c r="AP176" i="5"/>
  <c r="N198" i="5"/>
  <c r="AP198" i="5"/>
  <c r="N194" i="5"/>
  <c r="AP194" i="5"/>
  <c r="N237" i="5"/>
  <c r="AP237" i="5"/>
  <c r="N204" i="5"/>
  <c r="AP204" i="5"/>
  <c r="N256" i="5"/>
  <c r="AP256" i="5"/>
  <c r="N128" i="5"/>
  <c r="AP128" i="5"/>
  <c r="N172" i="5"/>
  <c r="AP172" i="5"/>
  <c r="N28" i="5"/>
  <c r="AP28" i="5"/>
  <c r="N234" i="5"/>
  <c r="AP234" i="5"/>
  <c r="N12" i="5"/>
  <c r="AP12" i="5"/>
  <c r="N127" i="5"/>
  <c r="AP127" i="5"/>
  <c r="N105" i="5"/>
  <c r="AP105" i="5"/>
  <c r="N85" i="5"/>
  <c r="AP85" i="5"/>
  <c r="N101" i="5"/>
  <c r="AP101" i="5"/>
  <c r="N87" i="5"/>
  <c r="AP87" i="5"/>
  <c r="N149" i="5"/>
  <c r="AP149" i="5"/>
  <c r="N223" i="5"/>
  <c r="AP223" i="5"/>
  <c r="N174" i="5"/>
  <c r="AP174" i="5"/>
  <c r="N83" i="5"/>
  <c r="AP83" i="5"/>
  <c r="N62" i="5"/>
  <c r="AP62" i="5"/>
  <c r="N221" i="5"/>
  <c r="AP221" i="5"/>
  <c r="N137" i="5"/>
  <c r="AP137" i="5"/>
  <c r="N134" i="5"/>
  <c r="AP134" i="5"/>
  <c r="AP245" i="5"/>
  <c r="N78" i="5"/>
  <c r="AP78" i="5"/>
  <c r="N178" i="5"/>
  <c r="AP178" i="5"/>
  <c r="N50" i="5"/>
  <c r="AP50" i="5"/>
  <c r="N157" i="5"/>
  <c r="AP157" i="5"/>
  <c r="N47" i="5"/>
  <c r="AP47" i="5"/>
  <c r="N42" i="5"/>
  <c r="AP42" i="5"/>
  <c r="N7" i="5"/>
  <c r="AP7" i="5"/>
  <c r="N43" i="5"/>
  <c r="AP43" i="5"/>
  <c r="N116" i="5"/>
  <c r="AP116" i="5"/>
  <c r="AP249" i="5"/>
  <c r="N72" i="5"/>
  <c r="AP72" i="5"/>
  <c r="N38" i="5"/>
  <c r="AP38" i="5"/>
  <c r="N146" i="5"/>
  <c r="AP146" i="5"/>
  <c r="AP246" i="5"/>
  <c r="N22" i="5"/>
  <c r="AP22" i="5"/>
  <c r="N11" i="5"/>
  <c r="AP11" i="5"/>
  <c r="N52" i="5"/>
  <c r="AP52" i="5"/>
  <c r="N165" i="5"/>
  <c r="AP165" i="5"/>
  <c r="N95" i="5"/>
  <c r="AP95" i="5"/>
  <c r="N147" i="5"/>
  <c r="AP147" i="5"/>
  <c r="AP253" i="5"/>
  <c r="N169" i="5"/>
  <c r="AP169" i="5"/>
  <c r="N119" i="5"/>
  <c r="AP119" i="5"/>
  <c r="N25" i="5"/>
  <c r="AP25" i="5"/>
  <c r="N57" i="5"/>
  <c r="AP57" i="5"/>
  <c r="N154" i="5"/>
  <c r="AP154" i="5"/>
  <c r="N17" i="5"/>
  <c r="AP17" i="5"/>
  <c r="N199" i="5"/>
  <c r="AP199" i="5"/>
  <c r="N48" i="5"/>
  <c r="AP48" i="5"/>
  <c r="N224" i="5"/>
  <c r="AP224" i="5"/>
  <c r="N82" i="5"/>
  <c r="AP82" i="5"/>
  <c r="N161" i="5"/>
  <c r="AP161" i="5"/>
  <c r="AP242" i="5"/>
  <c r="N33" i="5"/>
  <c r="AP33" i="5"/>
  <c r="N96" i="5"/>
  <c r="AP96" i="5"/>
  <c r="N104" i="5"/>
  <c r="AP104" i="5"/>
  <c r="N111" i="5"/>
  <c r="AP111" i="5"/>
  <c r="N45" i="5"/>
  <c r="AP45" i="5"/>
  <c r="N97" i="5"/>
  <c r="AP97" i="5"/>
  <c r="N214" i="5"/>
  <c r="AP214" i="5"/>
  <c r="N100" i="5"/>
  <c r="AP100" i="5"/>
  <c r="N233" i="5"/>
  <c r="AP233" i="5"/>
  <c r="N74" i="5"/>
  <c r="AP74" i="5"/>
  <c r="N80" i="5"/>
  <c r="AP80" i="5"/>
  <c r="N65" i="5"/>
  <c r="AP65" i="5"/>
  <c r="N138" i="5"/>
  <c r="AP138" i="5"/>
  <c r="N254" i="5"/>
  <c r="AP254" i="5"/>
  <c r="N91" i="5"/>
  <c r="AP91" i="5"/>
  <c r="N209" i="5"/>
  <c r="AP209" i="5"/>
  <c r="N200" i="5"/>
  <c r="AP200" i="5"/>
  <c r="N122" i="5"/>
  <c r="AP122" i="5"/>
  <c r="N203" i="5"/>
  <c r="AP203" i="5"/>
  <c r="N213" i="5"/>
  <c r="AP213" i="5"/>
  <c r="N31" i="5"/>
  <c r="AP31" i="5"/>
  <c r="N197" i="5"/>
  <c r="AP197" i="5"/>
  <c r="N114" i="5"/>
  <c r="AP114" i="5"/>
  <c r="IJ250" i="5"/>
  <c r="IL250" i="5"/>
  <c r="HL236" i="5"/>
  <c r="N236" i="5"/>
  <c r="HL158" i="5"/>
  <c r="HJ158" i="5"/>
  <c r="HL56" i="5"/>
  <c r="HJ56" i="5"/>
  <c r="HJ88" i="5"/>
  <c r="HL88" i="5"/>
  <c r="HL66" i="5"/>
  <c r="HJ66" i="5"/>
  <c r="HL211" i="5"/>
  <c r="HJ211" i="5"/>
  <c r="HL231" i="5"/>
  <c r="HJ231" i="5"/>
  <c r="HJ243" i="5"/>
  <c r="HL243" i="5"/>
  <c r="HJ152" i="5"/>
  <c r="HL152" i="5"/>
  <c r="HL59" i="5"/>
  <c r="HJ59" i="5"/>
  <c r="HL180" i="5"/>
  <c r="HJ180" i="5"/>
  <c r="HL259" i="5"/>
  <c r="HJ259" i="5"/>
  <c r="HL160" i="5"/>
  <c r="HJ160" i="5"/>
  <c r="HL227" i="5"/>
  <c r="HJ227" i="5"/>
  <c r="HL195" i="5"/>
  <c r="HJ195" i="5"/>
  <c r="HL191" i="5"/>
  <c r="HJ191" i="5"/>
  <c r="HL26" i="5"/>
  <c r="HJ26" i="5"/>
  <c r="HL130" i="5"/>
  <c r="HJ130" i="5"/>
  <c r="HL25" i="5"/>
  <c r="HJ25" i="5"/>
  <c r="HL57" i="5"/>
  <c r="HJ57" i="5"/>
  <c r="HJ234" i="5"/>
  <c r="HL234" i="5"/>
  <c r="HJ12" i="5"/>
  <c r="HL12" i="5"/>
  <c r="HL105" i="5"/>
  <c r="HJ105" i="5"/>
  <c r="HL101" i="5"/>
  <c r="HJ101" i="5"/>
  <c r="HL174" i="5"/>
  <c r="HJ174" i="5"/>
  <c r="HL218" i="5"/>
  <c r="HJ218" i="5"/>
  <c r="HL71" i="5"/>
  <c r="HJ71" i="5"/>
  <c r="HJ132" i="5"/>
  <c r="HL132" i="5"/>
  <c r="HJ7" i="5"/>
  <c r="HL7" i="5"/>
  <c r="HL150" i="5"/>
  <c r="HJ150" i="5"/>
  <c r="HL142" i="5"/>
  <c r="HJ142" i="5"/>
  <c r="HL43" i="5"/>
  <c r="HJ43" i="5"/>
  <c r="HL70" i="5"/>
  <c r="HJ70" i="5"/>
  <c r="HJ177" i="5"/>
  <c r="HL177" i="5"/>
  <c r="HJ116" i="5"/>
  <c r="HL116" i="5"/>
  <c r="HL49" i="5"/>
  <c r="HJ49" i="5"/>
  <c r="HL53" i="5"/>
  <c r="HJ53" i="5"/>
  <c r="HL171" i="5"/>
  <c r="HJ171" i="5"/>
  <c r="HL36" i="5"/>
  <c r="HJ36" i="5"/>
  <c r="HL141" i="5"/>
  <c r="HJ141" i="5"/>
  <c r="HL249" i="5"/>
  <c r="HJ249" i="5"/>
  <c r="HL81" i="5"/>
  <c r="HJ81" i="5"/>
  <c r="HJ84" i="5"/>
  <c r="HL84" i="5"/>
  <c r="HL151" i="5"/>
  <c r="HJ151" i="5"/>
  <c r="HJ72" i="5"/>
  <c r="HL72" i="5"/>
  <c r="HL258" i="5"/>
  <c r="HJ258" i="5"/>
  <c r="HL185" i="5"/>
  <c r="HJ185" i="5"/>
  <c r="HJ206" i="5"/>
  <c r="HL206" i="5"/>
  <c r="HJ210" i="5"/>
  <c r="HL210" i="5"/>
  <c r="HL163" i="5"/>
  <c r="HJ163" i="5"/>
  <c r="HL10" i="5"/>
  <c r="HJ10" i="5"/>
  <c r="HJ173" i="5"/>
  <c r="HL173" i="5"/>
  <c r="HL38" i="5"/>
  <c r="HJ38" i="5"/>
  <c r="HL128" i="5"/>
  <c r="HJ128" i="5"/>
  <c r="HL172" i="5"/>
  <c r="HJ172" i="5"/>
  <c r="HL113" i="5"/>
  <c r="HJ113" i="5"/>
  <c r="HL30" i="5"/>
  <c r="HJ30" i="5"/>
  <c r="HL39" i="5"/>
  <c r="HJ39" i="5"/>
  <c r="HJ156" i="5"/>
  <c r="HL156" i="5"/>
  <c r="HL196" i="5"/>
  <c r="HJ196" i="5"/>
  <c r="HL86" i="5"/>
  <c r="HJ86" i="5"/>
  <c r="HL94" i="5"/>
  <c r="HJ94" i="5"/>
  <c r="HL186" i="5"/>
  <c r="HJ186" i="5"/>
  <c r="HL225" i="5"/>
  <c r="HJ225" i="5"/>
  <c r="HL79" i="5"/>
  <c r="HJ79" i="5"/>
  <c r="HL21" i="5"/>
  <c r="HJ21" i="5"/>
  <c r="HL146" i="5"/>
  <c r="HJ146" i="5"/>
  <c r="HJ108" i="5"/>
  <c r="HL108" i="5"/>
  <c r="HL29" i="5"/>
  <c r="HJ29" i="5"/>
  <c r="HL77" i="5"/>
  <c r="HJ77" i="5"/>
  <c r="HL99" i="5"/>
  <c r="HJ99" i="5"/>
  <c r="HL193" i="5"/>
  <c r="HJ193" i="5"/>
  <c r="HL176" i="5"/>
  <c r="HJ176" i="5"/>
  <c r="HL183" i="5"/>
  <c r="HJ183" i="5"/>
  <c r="HL135" i="5"/>
  <c r="HJ135" i="5"/>
  <c r="HL107" i="5"/>
  <c r="HJ107" i="5"/>
  <c r="HL182" i="5"/>
  <c r="HJ182" i="5"/>
  <c r="HL90" i="5"/>
  <c r="HJ90" i="5"/>
  <c r="HL106" i="5"/>
  <c r="HJ106" i="5"/>
  <c r="HJ230" i="5"/>
  <c r="HL230" i="5"/>
  <c r="HL19" i="5"/>
  <c r="HJ19" i="5"/>
  <c r="HL264" i="5"/>
  <c r="HJ264" i="5"/>
  <c r="HL93" i="5"/>
  <c r="HJ93" i="5"/>
  <c r="HL44" i="5"/>
  <c r="HJ44" i="5"/>
  <c r="HL207" i="5"/>
  <c r="HJ207" i="5"/>
  <c r="HJ148" i="5"/>
  <c r="HL148" i="5"/>
  <c r="HL16" i="5"/>
  <c r="HJ16" i="5"/>
  <c r="HL23" i="5"/>
  <c r="HJ23" i="5"/>
  <c r="HL256" i="5"/>
  <c r="HJ256" i="5"/>
  <c r="HJ136" i="5"/>
  <c r="HL136" i="5"/>
  <c r="HL98" i="5"/>
  <c r="HJ98" i="5"/>
  <c r="HL34" i="5"/>
  <c r="HJ34" i="5"/>
  <c r="HL103" i="5"/>
  <c r="HJ103" i="5"/>
  <c r="HL247" i="5"/>
  <c r="HJ247" i="5"/>
  <c r="HL18" i="5"/>
  <c r="HJ18" i="5"/>
  <c r="HL54" i="5"/>
  <c r="HJ54" i="5"/>
  <c r="HL261" i="5"/>
  <c r="HJ261" i="5"/>
  <c r="HL110" i="5"/>
  <c r="HJ110" i="5"/>
  <c r="HL131" i="5"/>
  <c r="HJ131" i="5"/>
  <c r="HL20" i="5"/>
  <c r="HJ20" i="5"/>
  <c r="HJ129" i="5"/>
  <c r="HL129" i="5"/>
  <c r="HL123" i="5"/>
  <c r="HJ123" i="5"/>
  <c r="HL175" i="5"/>
  <c r="HJ175" i="5"/>
  <c r="HL208" i="5"/>
  <c r="HJ208" i="5"/>
  <c r="HJ60" i="5"/>
  <c r="HL60" i="5"/>
  <c r="HL51" i="5"/>
  <c r="HJ51" i="5"/>
  <c r="HL246" i="5"/>
  <c r="HJ246" i="5"/>
  <c r="HL61" i="5"/>
  <c r="HJ61" i="5"/>
  <c r="HL255" i="5"/>
  <c r="HJ255" i="5"/>
  <c r="HL22" i="5"/>
  <c r="HJ22" i="5"/>
  <c r="HJ140" i="5"/>
  <c r="HL140" i="5"/>
  <c r="HL248" i="5"/>
  <c r="HJ248" i="5"/>
  <c r="HJ184" i="5"/>
  <c r="HL184" i="5"/>
  <c r="HJ120" i="5"/>
  <c r="HL120" i="5"/>
  <c r="HL11" i="5"/>
  <c r="HJ11" i="5"/>
  <c r="HL187" i="5"/>
  <c r="HJ187" i="5"/>
  <c r="HL162" i="5"/>
  <c r="HJ162" i="5"/>
  <c r="HL102" i="5"/>
  <c r="HJ102" i="5"/>
  <c r="HL55" i="5"/>
  <c r="HJ55" i="5"/>
  <c r="HJ189" i="5"/>
  <c r="HL189" i="5"/>
  <c r="HJ144" i="5"/>
  <c r="HL144" i="5"/>
  <c r="HL139" i="5"/>
  <c r="HJ139" i="5"/>
  <c r="HL229" i="5"/>
  <c r="HJ229" i="5"/>
  <c r="HL212" i="5"/>
  <c r="HJ212" i="5"/>
  <c r="HL63" i="5"/>
  <c r="HJ63" i="5"/>
  <c r="HL168" i="5"/>
  <c r="HJ168" i="5"/>
  <c r="HL67" i="5"/>
  <c r="HJ67" i="5"/>
  <c r="HJ32" i="5"/>
  <c r="HL32" i="5"/>
  <c r="HL41" i="5"/>
  <c r="HJ41" i="5"/>
  <c r="HL109" i="5"/>
  <c r="HJ109" i="5"/>
  <c r="HL192" i="5"/>
  <c r="HJ192" i="5"/>
  <c r="HL58" i="5"/>
  <c r="HJ58" i="5"/>
  <c r="HL68" i="5"/>
  <c r="HJ68" i="5"/>
  <c r="HL52" i="5"/>
  <c r="HJ52" i="5"/>
  <c r="HL205" i="5"/>
  <c r="HJ205" i="5"/>
  <c r="HJ198" i="5"/>
  <c r="HL198" i="5"/>
  <c r="HJ165" i="5"/>
  <c r="HL165" i="5"/>
  <c r="HJ37" i="5"/>
  <c r="HL37" i="5"/>
  <c r="HL145" i="5"/>
  <c r="HJ145" i="5"/>
  <c r="HJ194" i="5"/>
  <c r="HL194" i="5"/>
  <c r="HL95" i="5"/>
  <c r="HJ95" i="5"/>
  <c r="HL237" i="5"/>
  <c r="HJ237" i="5"/>
  <c r="HL6" i="5"/>
  <c r="HJ6" i="5"/>
  <c r="HL147" i="5"/>
  <c r="HJ147" i="5"/>
  <c r="HL118" i="5"/>
  <c r="HJ118" i="5"/>
  <c r="HL204" i="5"/>
  <c r="HJ204" i="5"/>
  <c r="HL69" i="5"/>
  <c r="HJ69" i="5"/>
  <c r="HL143" i="5"/>
  <c r="HJ143" i="5"/>
  <c r="HL164" i="5"/>
  <c r="HJ164" i="5"/>
  <c r="HL35" i="5"/>
  <c r="HJ35" i="5"/>
  <c r="HJ112" i="5"/>
  <c r="HL112" i="5"/>
  <c r="HL40" i="5"/>
  <c r="HJ40" i="5"/>
  <c r="HL64" i="5"/>
  <c r="HJ64" i="5"/>
  <c r="HL153" i="5"/>
  <c r="HJ153" i="5"/>
  <c r="HL235" i="5"/>
  <c r="HJ235" i="5"/>
  <c r="HL220" i="5"/>
  <c r="HJ220" i="5"/>
  <c r="HL260" i="5"/>
  <c r="HJ260" i="5"/>
  <c r="HL179" i="5"/>
  <c r="HJ179" i="5"/>
  <c r="HL262" i="5"/>
  <c r="HJ262" i="5"/>
  <c r="HL126" i="5"/>
  <c r="HJ126" i="5"/>
  <c r="HL24" i="5"/>
  <c r="HJ24" i="5"/>
  <c r="HL170" i="5"/>
  <c r="HJ170" i="5"/>
  <c r="HJ169" i="5"/>
  <c r="HL169" i="5"/>
  <c r="HL215" i="5"/>
  <c r="HJ215" i="5"/>
  <c r="HL133" i="5"/>
  <c r="HJ133" i="5"/>
  <c r="HL167" i="5"/>
  <c r="HJ167" i="5"/>
  <c r="HL188" i="5"/>
  <c r="HJ188" i="5"/>
  <c r="HL13" i="5"/>
  <c r="HJ13" i="5"/>
  <c r="HL89" i="5"/>
  <c r="HJ89" i="5"/>
  <c r="HL263" i="5"/>
  <c r="HJ263" i="5"/>
  <c r="HL228" i="5"/>
  <c r="HJ228" i="5"/>
  <c r="HJ125" i="5"/>
  <c r="HL125" i="5"/>
  <c r="HJ181" i="5"/>
  <c r="HL181" i="5"/>
  <c r="HL155" i="5"/>
  <c r="HJ155" i="5"/>
  <c r="HJ92" i="5"/>
  <c r="HL92" i="5"/>
  <c r="HL75" i="5"/>
  <c r="HJ75" i="5"/>
  <c r="HL119" i="5"/>
  <c r="HJ119" i="5"/>
  <c r="HL28" i="5"/>
  <c r="HJ28" i="5"/>
  <c r="HL154" i="5"/>
  <c r="HJ154" i="5"/>
  <c r="HL17" i="5"/>
  <c r="HJ17" i="5"/>
  <c r="HL127" i="5"/>
  <c r="HJ127" i="5"/>
  <c r="HL85" i="5"/>
  <c r="HJ85" i="5"/>
  <c r="HL87" i="5"/>
  <c r="HJ87" i="5"/>
  <c r="HL149" i="5"/>
  <c r="HJ149" i="5"/>
  <c r="HL223" i="5"/>
  <c r="HJ223" i="5"/>
  <c r="HL83" i="5"/>
  <c r="HJ83" i="5"/>
  <c r="HL62" i="5"/>
  <c r="HJ62" i="5"/>
  <c r="HJ221" i="5"/>
  <c r="HL221" i="5"/>
  <c r="HL137" i="5"/>
  <c r="HJ137" i="5"/>
  <c r="HL134" i="5"/>
  <c r="HJ134" i="5"/>
  <c r="HL245" i="5"/>
  <c r="HJ245" i="5"/>
  <c r="HL78" i="5"/>
  <c r="HJ78" i="5"/>
  <c r="HL178" i="5"/>
  <c r="HJ178" i="5"/>
  <c r="HL50" i="5"/>
  <c r="HJ50" i="5"/>
  <c r="HL157" i="5"/>
  <c r="HJ157" i="5"/>
  <c r="HL47" i="5"/>
  <c r="HJ47" i="5"/>
  <c r="HL42" i="5"/>
  <c r="HJ42" i="5"/>
  <c r="HL199" i="5"/>
  <c r="HJ199" i="5"/>
  <c r="HJ48" i="5"/>
  <c r="HL48" i="5"/>
  <c r="HL224" i="5"/>
  <c r="HJ224" i="5"/>
  <c r="HL82" i="5"/>
  <c r="HJ82" i="5"/>
  <c r="HJ161" i="5"/>
  <c r="HL161" i="5"/>
  <c r="HL242" i="5"/>
  <c r="HJ242" i="5"/>
  <c r="HL33" i="5"/>
  <c r="HJ33" i="5"/>
  <c r="HJ96" i="5"/>
  <c r="HL96" i="5"/>
  <c r="HJ104" i="5"/>
  <c r="HL104" i="5"/>
  <c r="HL111" i="5"/>
  <c r="HJ111" i="5"/>
  <c r="HL45" i="5"/>
  <c r="HJ45" i="5"/>
  <c r="HL97" i="5"/>
  <c r="HJ97" i="5"/>
  <c r="HJ214" i="5"/>
  <c r="HL214" i="5"/>
  <c r="HJ100" i="5"/>
  <c r="HL100" i="5"/>
  <c r="HL233" i="5"/>
  <c r="HJ233" i="5"/>
  <c r="HL74" i="5"/>
  <c r="HJ74" i="5"/>
  <c r="HJ80" i="5"/>
  <c r="HL80" i="5"/>
  <c r="HL65" i="5"/>
  <c r="HJ65" i="5"/>
  <c r="HL138" i="5"/>
  <c r="HJ138" i="5"/>
  <c r="IX254" i="5"/>
  <c r="HL254" i="5"/>
  <c r="HJ254" i="5"/>
  <c r="HL91" i="5"/>
  <c r="HJ91" i="5"/>
  <c r="HL209" i="5"/>
  <c r="HJ209" i="5"/>
  <c r="HL200" i="5"/>
  <c r="HJ200" i="5"/>
  <c r="HL122" i="5"/>
  <c r="HJ122" i="5"/>
  <c r="HL203" i="5"/>
  <c r="HJ203" i="5"/>
  <c r="HL213" i="5"/>
  <c r="HJ213" i="5"/>
  <c r="HL31" i="5"/>
  <c r="HJ31" i="5"/>
  <c r="HL197" i="5"/>
  <c r="HJ197" i="5"/>
  <c r="HL114" i="5"/>
  <c r="HJ114" i="5"/>
  <c r="AH118" i="5"/>
  <c r="AH143" i="5"/>
  <c r="AH35" i="5"/>
  <c r="AH40" i="5"/>
  <c r="AH153" i="5"/>
  <c r="AH220" i="5"/>
  <c r="AH16" i="5"/>
  <c r="AH79" i="5"/>
  <c r="AH29" i="5"/>
  <c r="AH99" i="5"/>
  <c r="AH11" i="5"/>
  <c r="AH34" i="5"/>
  <c r="AH24" i="5"/>
  <c r="AH52" i="5"/>
  <c r="AH20" i="5"/>
  <c r="AH160" i="5"/>
  <c r="AH129" i="5"/>
  <c r="AH51" i="5"/>
  <c r="AH119" i="5"/>
  <c r="AH12" i="5"/>
  <c r="AH223" i="5"/>
  <c r="AH62" i="5"/>
  <c r="AH21" i="5"/>
  <c r="AH162" i="5"/>
  <c r="AH38" i="5"/>
  <c r="AH19" i="5"/>
  <c r="AH48" i="5"/>
  <c r="AH33" i="5"/>
  <c r="AH45" i="5"/>
  <c r="AH233" i="5"/>
  <c r="AH65" i="5"/>
  <c r="AH50" i="5"/>
  <c r="AH146" i="5"/>
  <c r="AH32" i="5"/>
  <c r="AH41" i="5"/>
  <c r="AH58" i="5"/>
  <c r="AH37" i="5"/>
  <c r="AH142" i="5"/>
  <c r="AH43" i="5"/>
  <c r="AH49" i="5"/>
  <c r="AH36" i="5"/>
  <c r="AH141" i="5"/>
  <c r="AH84" i="5"/>
  <c r="AH151" i="5"/>
  <c r="HH184" i="5"/>
  <c r="AH184" i="5"/>
  <c r="HH187" i="5"/>
  <c r="AH187" i="5"/>
  <c r="HH163" i="5"/>
  <c r="AH163" i="5"/>
  <c r="HH10" i="5"/>
  <c r="AH10" i="5"/>
  <c r="HH173" i="5"/>
  <c r="AH173" i="5"/>
  <c r="HH176" i="5"/>
  <c r="AH176" i="5"/>
  <c r="HH139" i="5"/>
  <c r="AH139" i="5"/>
  <c r="HH229" i="5"/>
  <c r="AH229" i="5"/>
  <c r="HH212" i="5"/>
  <c r="AH212" i="5"/>
  <c r="HH168" i="5"/>
  <c r="AH168" i="5"/>
  <c r="HH183" i="5"/>
  <c r="AH183" i="5"/>
  <c r="HH192" i="5"/>
  <c r="AH192" i="5"/>
  <c r="HH182" i="5"/>
  <c r="AH182" i="5"/>
  <c r="HH68" i="5"/>
  <c r="AH68" i="5"/>
  <c r="HH236" i="5"/>
  <c r="AH236" i="5"/>
  <c r="HH264" i="5"/>
  <c r="AH264" i="5"/>
  <c r="HH257" i="5"/>
  <c r="AH257" i="5"/>
  <c r="HH189" i="5"/>
  <c r="AH189" i="5"/>
  <c r="HH175" i="5"/>
  <c r="AH175" i="5"/>
  <c r="HH248" i="5"/>
  <c r="AH248" i="5"/>
  <c r="HH194" i="5"/>
  <c r="AH194" i="5"/>
  <c r="HH256" i="5"/>
  <c r="AH256" i="5"/>
  <c r="HH56" i="5"/>
  <c r="AH56" i="5"/>
  <c r="HH172" i="5"/>
  <c r="AH172" i="5"/>
  <c r="HH253" i="5"/>
  <c r="AH253" i="5"/>
  <c r="HH88" i="5"/>
  <c r="AH88" i="5"/>
  <c r="HH113" i="5"/>
  <c r="AH113" i="5"/>
  <c r="HH169" i="5"/>
  <c r="AH169" i="5"/>
  <c r="HH211" i="5"/>
  <c r="AH211" i="5"/>
  <c r="HH231" i="5"/>
  <c r="AH231" i="5"/>
  <c r="HH247" i="5"/>
  <c r="AH247" i="5"/>
  <c r="HH133" i="5"/>
  <c r="AH133" i="5"/>
  <c r="HH243" i="5"/>
  <c r="AH243" i="5"/>
  <c r="HH179" i="5"/>
  <c r="AH179" i="5"/>
  <c r="HH262" i="5"/>
  <c r="AH262" i="5"/>
  <c r="HH207" i="5"/>
  <c r="AH207" i="5"/>
  <c r="HH251" i="5"/>
  <c r="AH251" i="5"/>
  <c r="HH59" i="5"/>
  <c r="AH59" i="5"/>
  <c r="HH13" i="5"/>
  <c r="AH13" i="5"/>
  <c r="HH180" i="5"/>
  <c r="AH180" i="5"/>
  <c r="HH186" i="5"/>
  <c r="AH186" i="5"/>
  <c r="HH263" i="5"/>
  <c r="AH263" i="5"/>
  <c r="HH259" i="5"/>
  <c r="AH259" i="5"/>
  <c r="HH228" i="5"/>
  <c r="AH228" i="5"/>
  <c r="HH125" i="5"/>
  <c r="AH125" i="5"/>
  <c r="HH181" i="5"/>
  <c r="AH181" i="5"/>
  <c r="HH195" i="5"/>
  <c r="AH195" i="5"/>
  <c r="HH155" i="5"/>
  <c r="AH155" i="5"/>
  <c r="HH156" i="5"/>
  <c r="AH156" i="5"/>
  <c r="HH167" i="5"/>
  <c r="AH167" i="5"/>
  <c r="HH196" i="5"/>
  <c r="AH196" i="5"/>
  <c r="HH255" i="5"/>
  <c r="AH255" i="5"/>
  <c r="HH165" i="5"/>
  <c r="AH165" i="5"/>
  <c r="HH64" i="5"/>
  <c r="AH64" i="5"/>
  <c r="HH158" i="5"/>
  <c r="AH158" i="5"/>
  <c r="HH25" i="5"/>
  <c r="AH25" i="5"/>
  <c r="HH154" i="5"/>
  <c r="AH154" i="5"/>
  <c r="HH234" i="5"/>
  <c r="AH234" i="5"/>
  <c r="HH174" i="5"/>
  <c r="AH174" i="5"/>
  <c r="HH134" i="5"/>
  <c r="AH134" i="5"/>
  <c r="HH178" i="5"/>
  <c r="AH178" i="5"/>
  <c r="HH191" i="5"/>
  <c r="AH191" i="5"/>
  <c r="HH26" i="5"/>
  <c r="AH26" i="5"/>
  <c r="HH75" i="5"/>
  <c r="AH75" i="5"/>
  <c r="HH140" i="5"/>
  <c r="AH140" i="5"/>
  <c r="HH198" i="5"/>
  <c r="AH198" i="5"/>
  <c r="HH199" i="5"/>
  <c r="AH199" i="5"/>
  <c r="HH214" i="5"/>
  <c r="AH214" i="5"/>
  <c r="HH254" i="5"/>
  <c r="AH254" i="5"/>
  <c r="HH209" i="5"/>
  <c r="AH209" i="5"/>
  <c r="HH200" i="5"/>
  <c r="AH200" i="5"/>
  <c r="HH157" i="5"/>
  <c r="AH157" i="5"/>
  <c r="HH208" i="5"/>
  <c r="AH208" i="5"/>
  <c r="HH205" i="5"/>
  <c r="AH205" i="5"/>
  <c r="HH204" i="5"/>
  <c r="AH204" i="5"/>
  <c r="HH164" i="5"/>
  <c r="AH164" i="5"/>
  <c r="HH260" i="5"/>
  <c r="AH260" i="5"/>
  <c r="HH261" i="5"/>
  <c r="AH261" i="5"/>
  <c r="HH188" i="5"/>
  <c r="AH188" i="5"/>
  <c r="HH224" i="5"/>
  <c r="AH224" i="5"/>
  <c r="HH242" i="5"/>
  <c r="AH242" i="5"/>
  <c r="HH177" i="5"/>
  <c r="AH177" i="5"/>
  <c r="HH53" i="5"/>
  <c r="AH53" i="5"/>
  <c r="HH171" i="5"/>
  <c r="AH171" i="5"/>
  <c r="HH249" i="5"/>
  <c r="AH249" i="5"/>
  <c r="HH258" i="5"/>
  <c r="AH258" i="5"/>
  <c r="HH185" i="5"/>
  <c r="AH185" i="5"/>
  <c r="HH206" i="5"/>
  <c r="AH206" i="5"/>
  <c r="HH210" i="5"/>
  <c r="AH210" i="5"/>
  <c r="HH203" i="5"/>
  <c r="AH203" i="5"/>
  <c r="HH213" i="5"/>
  <c r="AH213" i="5"/>
  <c r="HH197" i="5"/>
  <c r="AH197" i="5"/>
  <c r="HH114" i="5"/>
  <c r="AH114" i="5"/>
  <c r="HH123" i="5"/>
  <c r="AH123" i="5"/>
  <c r="HH61" i="5"/>
  <c r="AH61" i="5"/>
  <c r="HH93" i="5"/>
  <c r="AH93" i="5"/>
  <c r="HH112" i="5"/>
  <c r="AH112" i="5"/>
  <c r="HH235" i="5"/>
  <c r="AH235" i="5"/>
  <c r="HH44" i="5"/>
  <c r="AH44" i="5"/>
  <c r="HH128" i="5"/>
  <c r="AH128" i="5"/>
  <c r="JF250" i="5"/>
  <c r="HH136" i="5"/>
  <c r="AH136" i="5"/>
  <c r="HH98" i="5"/>
  <c r="AH98" i="5"/>
  <c r="HH66" i="5"/>
  <c r="AH66" i="5"/>
  <c r="HH30" i="5"/>
  <c r="AH30" i="5"/>
  <c r="HH215" i="5"/>
  <c r="AH215" i="5"/>
  <c r="HH103" i="5"/>
  <c r="AH103" i="5"/>
  <c r="HH39" i="5"/>
  <c r="AH39" i="5"/>
  <c r="HH18" i="5"/>
  <c r="AH18" i="5"/>
  <c r="HH126" i="5"/>
  <c r="AH126" i="5"/>
  <c r="HH170" i="5"/>
  <c r="AH170" i="5"/>
  <c r="HH22" i="5"/>
  <c r="AH22" i="5"/>
  <c r="HH120" i="5"/>
  <c r="AH120" i="5"/>
  <c r="HH102" i="5"/>
  <c r="AH102" i="5"/>
  <c r="HH135" i="5"/>
  <c r="AH135" i="5"/>
  <c r="HH90" i="5"/>
  <c r="AH90" i="5"/>
  <c r="HH106" i="5"/>
  <c r="AH106" i="5"/>
  <c r="HH237" i="5"/>
  <c r="AH237" i="5"/>
  <c r="HH23" i="5"/>
  <c r="AH23" i="5"/>
  <c r="HH110" i="5"/>
  <c r="AH110" i="5"/>
  <c r="HH86" i="5"/>
  <c r="AH86" i="5"/>
  <c r="HH131" i="5"/>
  <c r="AH131" i="5"/>
  <c r="HH94" i="5"/>
  <c r="AH94" i="5"/>
  <c r="HH89" i="5"/>
  <c r="AH89" i="5"/>
  <c r="HH225" i="5"/>
  <c r="AH225" i="5"/>
  <c r="HH227" i="5"/>
  <c r="AH227" i="5"/>
  <c r="HH152" i="5"/>
  <c r="AH152" i="5"/>
  <c r="HH54" i="5"/>
  <c r="AH54" i="5"/>
  <c r="HH60" i="5"/>
  <c r="AH60" i="5"/>
  <c r="HH108" i="5"/>
  <c r="AH108" i="5"/>
  <c r="HH63" i="5"/>
  <c r="AH63" i="5"/>
  <c r="HH67" i="5"/>
  <c r="AH67" i="5"/>
  <c r="HH55" i="5"/>
  <c r="AH55" i="5"/>
  <c r="HH95" i="5"/>
  <c r="AH95" i="5"/>
  <c r="HH6" i="5"/>
  <c r="AH6" i="5"/>
  <c r="HH69" i="5"/>
  <c r="AH69" i="5"/>
  <c r="HH28" i="5"/>
  <c r="AH28" i="5"/>
  <c r="HH57" i="5"/>
  <c r="AH57" i="5"/>
  <c r="HH17" i="5"/>
  <c r="AH17" i="5"/>
  <c r="HH127" i="5"/>
  <c r="AH127" i="5"/>
  <c r="HH105" i="5"/>
  <c r="AH105" i="5"/>
  <c r="HH85" i="5"/>
  <c r="AH85" i="5"/>
  <c r="HH101" i="5"/>
  <c r="AH101" i="5"/>
  <c r="HH87" i="5"/>
  <c r="AH87" i="5"/>
  <c r="HH149" i="5"/>
  <c r="AH149" i="5"/>
  <c r="HH83" i="5"/>
  <c r="AH83" i="5"/>
  <c r="HH221" i="5"/>
  <c r="AH221" i="5"/>
  <c r="HH137" i="5"/>
  <c r="AH137" i="5"/>
  <c r="HH245" i="5"/>
  <c r="AH245" i="5"/>
  <c r="HH78" i="5"/>
  <c r="AH78" i="5"/>
  <c r="HH92" i="5"/>
  <c r="AH92" i="5"/>
  <c r="HH130" i="5"/>
  <c r="AH130" i="5"/>
  <c r="HH107" i="5"/>
  <c r="AH107" i="5"/>
  <c r="HH230" i="5"/>
  <c r="AH230" i="5"/>
  <c r="HH144" i="5"/>
  <c r="AH144" i="5"/>
  <c r="HH145" i="5"/>
  <c r="AH145" i="5"/>
  <c r="HH147" i="5"/>
  <c r="AH147" i="5"/>
  <c r="HH148" i="5"/>
  <c r="AH148" i="5"/>
  <c r="HH82" i="5"/>
  <c r="AH82" i="5"/>
  <c r="HH161" i="5"/>
  <c r="AH161" i="5"/>
  <c r="HH96" i="5"/>
  <c r="AH96" i="5"/>
  <c r="HH104" i="5"/>
  <c r="AH104" i="5"/>
  <c r="HH111" i="5"/>
  <c r="AH111" i="5"/>
  <c r="HH97" i="5"/>
  <c r="AH97" i="5"/>
  <c r="HH100" i="5"/>
  <c r="AH100" i="5"/>
  <c r="HH74" i="5"/>
  <c r="AH74" i="5"/>
  <c r="HH80" i="5"/>
  <c r="AH80" i="5"/>
  <c r="HH138" i="5"/>
  <c r="AH138" i="5"/>
  <c r="HH91" i="5"/>
  <c r="AH91" i="5"/>
  <c r="HH122" i="5"/>
  <c r="AH122" i="5"/>
  <c r="HH47" i="5"/>
  <c r="AH47" i="5"/>
  <c r="HH42" i="5"/>
  <c r="AH42" i="5"/>
  <c r="HH246" i="5"/>
  <c r="AH246" i="5"/>
  <c r="HH77" i="5"/>
  <c r="AH77" i="5"/>
  <c r="HH109" i="5"/>
  <c r="AH109" i="5"/>
  <c r="HH193" i="5"/>
  <c r="AH193" i="5"/>
  <c r="HH218" i="5"/>
  <c r="AH218" i="5"/>
  <c r="HH71" i="5"/>
  <c r="AH71" i="5"/>
  <c r="HH132" i="5"/>
  <c r="AH132" i="5"/>
  <c r="HH7" i="5"/>
  <c r="AH7" i="5"/>
  <c r="HH150" i="5"/>
  <c r="AH150" i="5"/>
  <c r="HH70" i="5"/>
  <c r="AH70" i="5"/>
  <c r="HH116" i="5"/>
  <c r="AH116" i="5"/>
  <c r="HH81" i="5"/>
  <c r="AH81" i="5"/>
  <c r="HH72" i="5"/>
  <c r="AH72" i="5"/>
  <c r="HH31" i="5"/>
  <c r="AH31" i="5"/>
  <c r="HH250" i="5"/>
  <c r="HB118" i="5"/>
  <c r="HH118" i="5"/>
  <c r="FN21" i="5"/>
  <c r="HH21" i="5"/>
  <c r="FN146" i="5"/>
  <c r="HH146" i="5"/>
  <c r="FN51" i="5"/>
  <c r="HH51" i="5"/>
  <c r="FN29" i="5"/>
  <c r="HH29" i="5"/>
  <c r="FN99" i="5"/>
  <c r="HH99" i="5"/>
  <c r="FN11" i="5"/>
  <c r="HH11" i="5"/>
  <c r="FN162" i="5"/>
  <c r="HH162" i="5"/>
  <c r="FN38" i="5"/>
  <c r="HH38" i="5"/>
  <c r="FN32" i="5"/>
  <c r="HH32" i="5"/>
  <c r="FN41" i="5"/>
  <c r="HH41" i="5"/>
  <c r="FN58" i="5"/>
  <c r="HH58" i="5"/>
  <c r="FN19" i="5"/>
  <c r="HH19" i="5"/>
  <c r="FN79" i="5"/>
  <c r="HH79" i="5"/>
  <c r="FN143" i="5"/>
  <c r="HH143" i="5"/>
  <c r="FN35" i="5"/>
  <c r="HH35" i="5"/>
  <c r="FN40" i="5"/>
  <c r="HH40" i="5"/>
  <c r="FN153" i="5"/>
  <c r="HH153" i="5"/>
  <c r="FN220" i="5"/>
  <c r="HH220" i="5"/>
  <c r="FN16" i="5"/>
  <c r="HH16" i="5"/>
  <c r="FN52" i="5"/>
  <c r="HH52" i="5"/>
  <c r="FN37" i="5"/>
  <c r="HH37" i="5"/>
  <c r="FN34" i="5"/>
  <c r="HH34" i="5"/>
  <c r="FN24" i="5"/>
  <c r="HH24" i="5"/>
  <c r="FN20" i="5"/>
  <c r="HH20" i="5"/>
  <c r="FN160" i="5"/>
  <c r="HH160" i="5"/>
  <c r="FN129" i="5"/>
  <c r="HH129" i="5"/>
  <c r="FN223" i="5"/>
  <c r="HH223" i="5"/>
  <c r="FN62" i="5"/>
  <c r="HH62" i="5"/>
  <c r="DN119" i="5"/>
  <c r="HH119" i="5"/>
  <c r="FN33" i="5"/>
  <c r="HH33" i="5"/>
  <c r="FN45" i="5"/>
  <c r="HH45" i="5"/>
  <c r="FN233" i="5"/>
  <c r="HH233" i="5"/>
  <c r="FN65" i="5"/>
  <c r="HH65" i="5"/>
  <c r="FN50" i="5"/>
  <c r="HH50" i="5"/>
  <c r="FN12" i="5"/>
  <c r="HH12" i="5"/>
  <c r="FN48" i="5"/>
  <c r="HH48" i="5"/>
  <c r="FN142" i="5"/>
  <c r="HH142" i="5"/>
  <c r="FN43" i="5"/>
  <c r="HH43" i="5"/>
  <c r="FN49" i="5"/>
  <c r="HH49" i="5"/>
  <c r="FN36" i="5"/>
  <c r="HH36" i="5"/>
  <c r="FN141" i="5"/>
  <c r="HH141" i="5"/>
  <c r="FN84" i="5"/>
  <c r="HH84" i="5"/>
  <c r="FN151" i="5"/>
  <c r="HH151" i="5"/>
  <c r="DT118" i="5"/>
  <c r="CP118" i="5"/>
  <c r="BD118" i="5"/>
  <c r="EF118" i="5"/>
  <c r="EZ118" i="5"/>
  <c r="FT118" i="5"/>
  <c r="HF255" i="5"/>
  <c r="FN255" i="5"/>
  <c r="FL255" i="5"/>
  <c r="FJ255" i="5"/>
  <c r="HF248" i="5"/>
  <c r="FN248" i="5"/>
  <c r="FL248" i="5"/>
  <c r="FJ248" i="5"/>
  <c r="HF173" i="5"/>
  <c r="FJ173" i="5"/>
  <c r="FL173" i="5"/>
  <c r="FN173" i="5"/>
  <c r="HF212" i="5"/>
  <c r="FJ212" i="5"/>
  <c r="FL212" i="5"/>
  <c r="FN212" i="5"/>
  <c r="HF168" i="5"/>
  <c r="FJ168" i="5"/>
  <c r="FL168" i="5"/>
  <c r="FN168" i="5"/>
  <c r="FJ183" i="5"/>
  <c r="FL183" i="5"/>
  <c r="FN183" i="5"/>
  <c r="HF192" i="5"/>
  <c r="FJ192" i="5"/>
  <c r="FL192" i="5"/>
  <c r="FN192" i="5"/>
  <c r="FJ182" i="5"/>
  <c r="FL182" i="5"/>
  <c r="FN182" i="5"/>
  <c r="HF68" i="5"/>
  <c r="FJ68" i="5"/>
  <c r="FL68" i="5"/>
  <c r="FN68" i="5"/>
  <c r="FJ236" i="5"/>
  <c r="FL236" i="5"/>
  <c r="FN236" i="5"/>
  <c r="HF264" i="5"/>
  <c r="FL264" i="5"/>
  <c r="FN264" i="5"/>
  <c r="FJ264" i="5"/>
  <c r="HF257" i="5"/>
  <c r="FL257" i="5"/>
  <c r="FN257" i="5"/>
  <c r="FJ257" i="5"/>
  <c r="HF189" i="5"/>
  <c r="FJ189" i="5"/>
  <c r="FL189" i="5"/>
  <c r="FN189" i="5"/>
  <c r="HF208" i="5"/>
  <c r="FJ208" i="5"/>
  <c r="FL208" i="5"/>
  <c r="FN208" i="5"/>
  <c r="HF187" i="5"/>
  <c r="FJ187" i="5"/>
  <c r="FL187" i="5"/>
  <c r="FN187" i="5"/>
  <c r="HF205" i="5"/>
  <c r="FJ205" i="5"/>
  <c r="FL205" i="5"/>
  <c r="FN205" i="5"/>
  <c r="FJ194" i="5"/>
  <c r="FL194" i="5"/>
  <c r="FN194" i="5"/>
  <c r="HF118" i="5"/>
  <c r="FL118" i="5"/>
  <c r="FN118" i="5"/>
  <c r="FJ118" i="5"/>
  <c r="HF204" i="5"/>
  <c r="FJ204" i="5"/>
  <c r="FL204" i="5"/>
  <c r="FN204" i="5"/>
  <c r="FJ164" i="5"/>
  <c r="FN164" i="5"/>
  <c r="FL164" i="5"/>
  <c r="HF64" i="5"/>
  <c r="FJ64" i="5"/>
  <c r="FL64" i="5"/>
  <c r="FN64" i="5"/>
  <c r="HF260" i="5"/>
  <c r="FJ260" i="5"/>
  <c r="FL260" i="5"/>
  <c r="FN260" i="5"/>
  <c r="HF207" i="5"/>
  <c r="FJ207" i="5"/>
  <c r="FN207" i="5"/>
  <c r="FL207" i="5"/>
  <c r="HF229" i="5"/>
  <c r="FJ229" i="5"/>
  <c r="FL229" i="5"/>
  <c r="FN229" i="5"/>
  <c r="HF165" i="5"/>
  <c r="FL165" i="5"/>
  <c r="FN165" i="5"/>
  <c r="FJ165" i="5"/>
  <c r="HF256" i="5"/>
  <c r="FN256" i="5"/>
  <c r="FJ256" i="5"/>
  <c r="FL256" i="5"/>
  <c r="HF158" i="5"/>
  <c r="FN158" i="5"/>
  <c r="FL158" i="5"/>
  <c r="FJ158" i="5"/>
  <c r="FJ250" i="5"/>
  <c r="FL250" i="5"/>
  <c r="FN250" i="5"/>
  <c r="HF56" i="5"/>
  <c r="FJ56" i="5"/>
  <c r="FL56" i="5"/>
  <c r="FN56" i="5"/>
  <c r="FJ172" i="5"/>
  <c r="FL172" i="5"/>
  <c r="FN172" i="5"/>
  <c r="FJ253" i="5"/>
  <c r="FL253" i="5"/>
  <c r="FN253" i="5"/>
  <c r="HF88" i="5"/>
  <c r="FJ88" i="5"/>
  <c r="FN88" i="5"/>
  <c r="FL88" i="5"/>
  <c r="HF113" i="5"/>
  <c r="FN113" i="5"/>
  <c r="FJ113" i="5"/>
  <c r="FL113" i="5"/>
  <c r="FJ169" i="5"/>
  <c r="FL169" i="5"/>
  <c r="FN169" i="5"/>
  <c r="FN211" i="5"/>
  <c r="FL211" i="5"/>
  <c r="FJ211" i="5"/>
  <c r="HF231" i="5"/>
  <c r="FJ231" i="5"/>
  <c r="FL231" i="5"/>
  <c r="FN231" i="5"/>
  <c r="HF247" i="5"/>
  <c r="FJ247" i="5"/>
  <c r="FN247" i="5"/>
  <c r="FL247" i="5"/>
  <c r="HF133" i="5"/>
  <c r="FJ133" i="5"/>
  <c r="FL133" i="5"/>
  <c r="FN133" i="5"/>
  <c r="HF243" i="5"/>
  <c r="FL243" i="5"/>
  <c r="FN243" i="5"/>
  <c r="FJ243" i="5"/>
  <c r="HF179" i="5"/>
  <c r="FL179" i="5"/>
  <c r="FN179" i="5"/>
  <c r="FJ179" i="5"/>
  <c r="HF262" i="5"/>
  <c r="FL262" i="5"/>
  <c r="FN262" i="5"/>
  <c r="FJ262" i="5"/>
  <c r="FL170" i="5"/>
  <c r="FN170" i="5"/>
  <c r="FJ170" i="5"/>
  <c r="HF175" i="5"/>
  <c r="FJ175" i="5"/>
  <c r="FL175" i="5"/>
  <c r="FN175" i="5"/>
  <c r="HF140" i="5"/>
  <c r="FL140" i="5"/>
  <c r="FN140" i="5"/>
  <c r="FJ140" i="5"/>
  <c r="FJ10" i="5"/>
  <c r="FL10" i="5"/>
  <c r="FN10" i="5"/>
  <c r="HF176" i="5"/>
  <c r="FJ176" i="5"/>
  <c r="FL176" i="5"/>
  <c r="FN176" i="5"/>
  <c r="HF198" i="5"/>
  <c r="FN198" i="5"/>
  <c r="FL198" i="5"/>
  <c r="FJ198" i="5"/>
  <c r="HF261" i="5"/>
  <c r="FJ261" i="5"/>
  <c r="FL261" i="5"/>
  <c r="FN261" i="5"/>
  <c r="HF251" i="5"/>
  <c r="FN251" i="5"/>
  <c r="FL251" i="5"/>
  <c r="FJ251" i="5"/>
  <c r="HF188" i="5"/>
  <c r="FL188" i="5"/>
  <c r="FN188" i="5"/>
  <c r="FJ188" i="5"/>
  <c r="FJ59" i="5"/>
  <c r="FN59" i="5"/>
  <c r="FL59" i="5"/>
  <c r="FJ13" i="5"/>
  <c r="FL13" i="5"/>
  <c r="FN13" i="5"/>
  <c r="FJ180" i="5"/>
  <c r="FL180" i="5"/>
  <c r="FN180" i="5"/>
  <c r="HF186" i="5"/>
  <c r="FJ186" i="5"/>
  <c r="FL186" i="5"/>
  <c r="FN186" i="5"/>
  <c r="HF263" i="5"/>
  <c r="FL263" i="5"/>
  <c r="FN263" i="5"/>
  <c r="FJ263" i="5"/>
  <c r="FJ259" i="5"/>
  <c r="FL259" i="5"/>
  <c r="FN259" i="5"/>
  <c r="HF228" i="5"/>
  <c r="FL228" i="5"/>
  <c r="FN228" i="5"/>
  <c r="FJ228" i="5"/>
  <c r="FJ125" i="5"/>
  <c r="FL125" i="5"/>
  <c r="FN125" i="5"/>
  <c r="FJ181" i="5"/>
  <c r="FL181" i="5"/>
  <c r="FN181" i="5"/>
  <c r="FJ195" i="5"/>
  <c r="FL195" i="5"/>
  <c r="FN195" i="5"/>
  <c r="HF155" i="5"/>
  <c r="FJ155" i="5"/>
  <c r="FL155" i="5"/>
  <c r="FN155" i="5"/>
  <c r="FJ156" i="5"/>
  <c r="FL156" i="5"/>
  <c r="FN156" i="5"/>
  <c r="HF167" i="5"/>
  <c r="FJ167" i="5"/>
  <c r="FL167" i="5"/>
  <c r="FN167" i="5"/>
  <c r="HF196" i="5"/>
  <c r="FJ196" i="5"/>
  <c r="FL196" i="5"/>
  <c r="FN196" i="5"/>
  <c r="HF154" i="5"/>
  <c r="FJ154" i="5"/>
  <c r="FL154" i="5"/>
  <c r="FN154" i="5"/>
  <c r="HF174" i="5"/>
  <c r="FJ174" i="5"/>
  <c r="FL174" i="5"/>
  <c r="FN174" i="5"/>
  <c r="HF134" i="5"/>
  <c r="FN134" i="5"/>
  <c r="FL134" i="5"/>
  <c r="FJ134" i="5"/>
  <c r="HF178" i="5"/>
  <c r="FN178" i="5"/>
  <c r="FL178" i="5"/>
  <c r="FJ178" i="5"/>
  <c r="HF191" i="5"/>
  <c r="FL191" i="5"/>
  <c r="FN191" i="5"/>
  <c r="FJ191" i="5"/>
  <c r="FJ26" i="5"/>
  <c r="FL26" i="5"/>
  <c r="FN26" i="5"/>
  <c r="FJ75" i="5"/>
  <c r="FN75" i="5"/>
  <c r="FL75" i="5"/>
  <c r="HF163" i="5"/>
  <c r="FJ163" i="5"/>
  <c r="FL163" i="5"/>
  <c r="FN163" i="5"/>
  <c r="FJ234" i="5"/>
  <c r="FL234" i="5"/>
  <c r="FN234" i="5"/>
  <c r="HF199" i="5"/>
  <c r="FL199" i="5"/>
  <c r="FN199" i="5"/>
  <c r="FJ199" i="5"/>
  <c r="HF224" i="5"/>
  <c r="FJ224" i="5"/>
  <c r="FL224" i="5"/>
  <c r="FN224" i="5"/>
  <c r="HF242" i="5"/>
  <c r="FL242" i="5"/>
  <c r="FN242" i="5"/>
  <c r="FJ242" i="5"/>
  <c r="HF214" i="5"/>
  <c r="FJ214" i="5"/>
  <c r="FL214" i="5"/>
  <c r="FN214" i="5"/>
  <c r="HF254" i="5"/>
  <c r="FJ254" i="5"/>
  <c r="FL254" i="5"/>
  <c r="FN254" i="5"/>
  <c r="HF209" i="5"/>
  <c r="FJ209" i="5"/>
  <c r="FL209" i="5"/>
  <c r="FN209" i="5"/>
  <c r="FJ200" i="5"/>
  <c r="FL200" i="5"/>
  <c r="FN200" i="5"/>
  <c r="HF157" i="5"/>
  <c r="FJ157" i="5"/>
  <c r="FL157" i="5"/>
  <c r="FN157" i="5"/>
  <c r="HF184" i="5"/>
  <c r="FJ184" i="5"/>
  <c r="FL184" i="5"/>
  <c r="FN184" i="5"/>
  <c r="FN25" i="5"/>
  <c r="FL25" i="5"/>
  <c r="FJ25" i="5"/>
  <c r="HF177" i="5"/>
  <c r="FJ177" i="5"/>
  <c r="FN177" i="5"/>
  <c r="FL177" i="5"/>
  <c r="FJ53" i="5"/>
  <c r="FL53" i="5"/>
  <c r="FN53" i="5"/>
  <c r="HF171" i="5"/>
  <c r="FJ171" i="5"/>
  <c r="FL171" i="5"/>
  <c r="FN171" i="5"/>
  <c r="HF249" i="5"/>
  <c r="FJ249" i="5"/>
  <c r="FN249" i="5"/>
  <c r="FL249" i="5"/>
  <c r="HF258" i="5"/>
  <c r="FL258" i="5"/>
  <c r="FN258" i="5"/>
  <c r="FJ258" i="5"/>
  <c r="FJ185" i="5"/>
  <c r="FN185" i="5"/>
  <c r="FL185" i="5"/>
  <c r="FJ206" i="5"/>
  <c r="FL206" i="5"/>
  <c r="FN206" i="5"/>
  <c r="HF210" i="5"/>
  <c r="FJ210" i="5"/>
  <c r="FN210" i="5"/>
  <c r="FL210" i="5"/>
  <c r="HF203" i="5"/>
  <c r="FJ203" i="5"/>
  <c r="FL203" i="5"/>
  <c r="FN203" i="5"/>
  <c r="FJ213" i="5"/>
  <c r="FN213" i="5"/>
  <c r="FL213" i="5"/>
  <c r="HF197" i="5"/>
  <c r="FJ197" i="5"/>
  <c r="FN197" i="5"/>
  <c r="FL197" i="5"/>
  <c r="FJ114" i="5"/>
  <c r="FL114" i="5"/>
  <c r="FN114" i="5"/>
  <c r="FL60" i="5"/>
  <c r="FN60" i="5"/>
  <c r="FL61" i="5"/>
  <c r="FN61" i="5"/>
  <c r="FL102" i="5"/>
  <c r="FN102" i="5"/>
  <c r="FL139" i="5"/>
  <c r="FN139" i="5"/>
  <c r="FL107" i="5"/>
  <c r="FN107" i="5"/>
  <c r="FL230" i="5"/>
  <c r="FN230" i="5"/>
  <c r="FL93" i="5"/>
  <c r="FN93" i="5"/>
  <c r="FL145" i="5"/>
  <c r="FN145" i="5"/>
  <c r="FL95" i="5"/>
  <c r="FN95" i="5"/>
  <c r="FL237" i="5"/>
  <c r="FN237" i="5"/>
  <c r="FL6" i="5"/>
  <c r="FN6" i="5"/>
  <c r="FL147" i="5"/>
  <c r="FN147" i="5"/>
  <c r="FL69" i="5"/>
  <c r="FN69" i="5"/>
  <c r="FL112" i="5"/>
  <c r="FN112" i="5"/>
  <c r="FL235" i="5"/>
  <c r="FN235" i="5"/>
  <c r="FL44" i="5"/>
  <c r="FN44" i="5"/>
  <c r="FL148" i="5"/>
  <c r="FN148" i="5"/>
  <c r="FL23" i="5"/>
  <c r="FN23" i="5"/>
  <c r="FL77" i="5"/>
  <c r="FN77" i="5"/>
  <c r="FL120" i="5"/>
  <c r="FN120" i="5"/>
  <c r="FL67" i="5"/>
  <c r="FN67" i="5"/>
  <c r="FL109" i="5"/>
  <c r="FN109" i="5"/>
  <c r="FL90" i="5"/>
  <c r="FN90" i="5"/>
  <c r="FL106" i="5"/>
  <c r="FN106" i="5"/>
  <c r="FL55" i="5"/>
  <c r="FN55" i="5"/>
  <c r="FL66" i="5"/>
  <c r="FN66" i="5"/>
  <c r="FL30" i="5"/>
  <c r="FN30" i="5"/>
  <c r="FL215" i="5"/>
  <c r="FN215" i="5"/>
  <c r="FL103" i="5"/>
  <c r="FN103" i="5"/>
  <c r="FL39" i="5"/>
  <c r="FN39" i="5"/>
  <c r="FL18" i="5"/>
  <c r="FN18" i="5"/>
  <c r="FL126" i="5"/>
  <c r="FN126" i="5"/>
  <c r="FL22" i="5"/>
  <c r="FN22" i="5"/>
  <c r="FL63" i="5"/>
  <c r="FN63" i="5"/>
  <c r="FL136" i="5"/>
  <c r="FN136" i="5"/>
  <c r="FL110" i="5"/>
  <c r="FN110" i="5"/>
  <c r="FL86" i="5"/>
  <c r="FN86" i="5"/>
  <c r="FL131" i="5"/>
  <c r="FN131" i="5"/>
  <c r="FL94" i="5"/>
  <c r="FN94" i="5"/>
  <c r="FL89" i="5"/>
  <c r="FN89" i="5"/>
  <c r="FL225" i="5"/>
  <c r="FN225" i="5"/>
  <c r="FL227" i="5"/>
  <c r="FN227" i="5"/>
  <c r="FL152" i="5"/>
  <c r="FN152" i="5"/>
  <c r="FL54" i="5"/>
  <c r="FN54" i="5"/>
  <c r="FL123" i="5"/>
  <c r="FN123" i="5"/>
  <c r="FL246" i="5"/>
  <c r="FN246" i="5"/>
  <c r="FL135" i="5"/>
  <c r="FN135" i="5"/>
  <c r="FL98" i="5"/>
  <c r="FN98" i="5"/>
  <c r="FL119" i="5"/>
  <c r="FN119" i="5"/>
  <c r="FL28" i="5"/>
  <c r="FN28" i="5"/>
  <c r="FL57" i="5"/>
  <c r="FN57" i="5"/>
  <c r="FL17" i="5"/>
  <c r="FN17" i="5"/>
  <c r="FL127" i="5"/>
  <c r="FN127" i="5"/>
  <c r="FL105" i="5"/>
  <c r="FN105" i="5"/>
  <c r="FL85" i="5"/>
  <c r="FN85" i="5"/>
  <c r="FL101" i="5"/>
  <c r="FN101" i="5"/>
  <c r="FL87" i="5"/>
  <c r="FN87" i="5"/>
  <c r="FL149" i="5"/>
  <c r="FN149" i="5"/>
  <c r="FL83" i="5"/>
  <c r="FN83" i="5"/>
  <c r="FL221" i="5"/>
  <c r="FN221" i="5"/>
  <c r="FL137" i="5"/>
  <c r="FN137" i="5"/>
  <c r="FL245" i="5"/>
  <c r="FN245" i="5"/>
  <c r="FL78" i="5"/>
  <c r="FN78" i="5"/>
  <c r="FL92" i="5"/>
  <c r="FN92" i="5"/>
  <c r="FL130" i="5"/>
  <c r="FN130" i="5"/>
  <c r="FL108" i="5"/>
  <c r="FN108" i="5"/>
  <c r="FL144" i="5"/>
  <c r="FN144" i="5"/>
  <c r="FL128" i="5"/>
  <c r="FN128" i="5"/>
  <c r="FL82" i="5"/>
  <c r="FN82" i="5"/>
  <c r="FL161" i="5"/>
  <c r="FN161" i="5"/>
  <c r="FL96" i="5"/>
  <c r="FN96" i="5"/>
  <c r="FL104" i="5"/>
  <c r="FN104" i="5"/>
  <c r="FL111" i="5"/>
  <c r="FN111" i="5"/>
  <c r="FL97" i="5"/>
  <c r="FN97" i="5"/>
  <c r="FL100" i="5"/>
  <c r="FN100" i="5"/>
  <c r="FL74" i="5"/>
  <c r="FN74" i="5"/>
  <c r="FL80" i="5"/>
  <c r="FN80" i="5"/>
  <c r="FL138" i="5"/>
  <c r="FN138" i="5"/>
  <c r="FL91" i="5"/>
  <c r="FN91" i="5"/>
  <c r="FL122" i="5"/>
  <c r="FN122" i="5"/>
  <c r="FL47" i="5"/>
  <c r="FN47" i="5"/>
  <c r="FL42" i="5"/>
  <c r="FN42" i="5"/>
  <c r="FL193" i="5"/>
  <c r="FN193" i="5"/>
  <c r="FL218" i="5"/>
  <c r="FN218" i="5"/>
  <c r="FL71" i="5"/>
  <c r="FN71" i="5"/>
  <c r="FL132" i="5"/>
  <c r="FN132" i="5"/>
  <c r="FL7" i="5"/>
  <c r="FN7" i="5"/>
  <c r="FL150" i="5"/>
  <c r="FN150" i="5"/>
  <c r="FL70" i="5"/>
  <c r="FN70" i="5"/>
  <c r="FL116" i="5"/>
  <c r="FN116" i="5"/>
  <c r="FL81" i="5"/>
  <c r="FN81" i="5"/>
  <c r="FL72" i="5"/>
  <c r="FN72" i="5"/>
  <c r="FL31" i="5"/>
  <c r="FN31" i="5"/>
  <c r="FJ32" i="5"/>
  <c r="FL32" i="5"/>
  <c r="FJ41" i="5"/>
  <c r="FL41" i="5"/>
  <c r="FJ58" i="5"/>
  <c r="FL58" i="5"/>
  <c r="FJ19" i="5"/>
  <c r="FL19" i="5"/>
  <c r="FJ29" i="5"/>
  <c r="FL29" i="5"/>
  <c r="FJ37" i="5"/>
  <c r="FL37" i="5"/>
  <c r="FJ143" i="5"/>
  <c r="FL143" i="5"/>
  <c r="FJ35" i="5"/>
  <c r="FL35" i="5"/>
  <c r="FJ40" i="5"/>
  <c r="FL40" i="5"/>
  <c r="FJ153" i="5"/>
  <c r="FL153" i="5"/>
  <c r="FJ220" i="5"/>
  <c r="FL220" i="5"/>
  <c r="FJ16" i="5"/>
  <c r="FL16" i="5"/>
  <c r="FJ162" i="5"/>
  <c r="FL162" i="5"/>
  <c r="FJ34" i="5"/>
  <c r="FL34" i="5"/>
  <c r="FJ24" i="5"/>
  <c r="FL24" i="5"/>
  <c r="FJ51" i="5"/>
  <c r="FL51" i="5"/>
  <c r="FJ99" i="5"/>
  <c r="FL99" i="5"/>
  <c r="FJ20" i="5"/>
  <c r="FL20" i="5"/>
  <c r="FJ160" i="5"/>
  <c r="FL160" i="5"/>
  <c r="FJ129" i="5"/>
  <c r="FL129" i="5"/>
  <c r="FJ52" i="5"/>
  <c r="FL52" i="5"/>
  <c r="FJ12" i="5"/>
  <c r="FL12" i="5"/>
  <c r="FJ223" i="5"/>
  <c r="FL223" i="5"/>
  <c r="FJ62" i="5"/>
  <c r="FL62" i="5"/>
  <c r="FJ21" i="5"/>
  <c r="FL21" i="5"/>
  <c r="FJ38" i="5"/>
  <c r="FL38" i="5"/>
  <c r="FJ48" i="5"/>
  <c r="FL48" i="5"/>
  <c r="FJ33" i="5"/>
  <c r="FL33" i="5"/>
  <c r="FJ45" i="5"/>
  <c r="FL45" i="5"/>
  <c r="FJ233" i="5"/>
  <c r="FL233" i="5"/>
  <c r="FJ65" i="5"/>
  <c r="FL65" i="5"/>
  <c r="FJ50" i="5"/>
  <c r="FL50" i="5"/>
  <c r="FJ79" i="5"/>
  <c r="FL79" i="5"/>
  <c r="FJ146" i="5"/>
  <c r="FL146" i="5"/>
  <c r="FJ11" i="5"/>
  <c r="FL11" i="5"/>
  <c r="FJ142" i="5"/>
  <c r="FL142" i="5"/>
  <c r="FJ43" i="5"/>
  <c r="FL43" i="5"/>
  <c r="FJ49" i="5"/>
  <c r="FL49" i="5"/>
  <c r="FJ36" i="5"/>
  <c r="FL36" i="5"/>
  <c r="FJ141" i="5"/>
  <c r="FL141" i="5"/>
  <c r="FJ84" i="5"/>
  <c r="FL84" i="5"/>
  <c r="FJ151" i="5"/>
  <c r="FL151" i="5"/>
  <c r="HF60" i="5"/>
  <c r="FJ60" i="5"/>
  <c r="HF77" i="5"/>
  <c r="FJ77" i="5"/>
  <c r="HF120" i="5"/>
  <c r="FJ120" i="5"/>
  <c r="HF102" i="5"/>
  <c r="FJ102" i="5"/>
  <c r="HF67" i="5"/>
  <c r="FJ67" i="5"/>
  <c r="HF135" i="5"/>
  <c r="FJ135" i="5"/>
  <c r="HF109" i="5"/>
  <c r="FJ109" i="5"/>
  <c r="HF107" i="5"/>
  <c r="FJ107" i="5"/>
  <c r="HF90" i="5"/>
  <c r="FJ90" i="5"/>
  <c r="HF106" i="5"/>
  <c r="FJ106" i="5"/>
  <c r="HF230" i="5"/>
  <c r="FJ230" i="5"/>
  <c r="HF93" i="5"/>
  <c r="FJ93" i="5"/>
  <c r="HF55" i="5"/>
  <c r="FJ55" i="5"/>
  <c r="HF144" i="5"/>
  <c r="FJ144" i="5"/>
  <c r="HF193" i="5"/>
  <c r="FJ193" i="5"/>
  <c r="HF61" i="5"/>
  <c r="FJ61" i="5"/>
  <c r="HF145" i="5"/>
  <c r="FJ145" i="5"/>
  <c r="HF237" i="5"/>
  <c r="FJ237" i="5"/>
  <c r="HF6" i="5"/>
  <c r="FJ6" i="5"/>
  <c r="HF147" i="5"/>
  <c r="FJ147" i="5"/>
  <c r="HF69" i="5"/>
  <c r="FJ69" i="5"/>
  <c r="HF112" i="5"/>
  <c r="FJ112" i="5"/>
  <c r="HF235" i="5"/>
  <c r="FJ235" i="5"/>
  <c r="HF44" i="5"/>
  <c r="FJ44" i="5"/>
  <c r="HF148" i="5"/>
  <c r="FJ148" i="5"/>
  <c r="HF23" i="5"/>
  <c r="FJ23" i="5"/>
  <c r="HF123" i="5"/>
  <c r="FJ123" i="5"/>
  <c r="HF108" i="5"/>
  <c r="FJ108" i="5"/>
  <c r="HF66" i="5"/>
  <c r="FJ66" i="5"/>
  <c r="HF30" i="5"/>
  <c r="FJ30" i="5"/>
  <c r="HF215" i="5"/>
  <c r="FJ215" i="5"/>
  <c r="HF103" i="5"/>
  <c r="FJ103" i="5"/>
  <c r="HF39" i="5"/>
  <c r="FJ39" i="5"/>
  <c r="HF18" i="5"/>
  <c r="FJ18" i="5"/>
  <c r="HF126" i="5"/>
  <c r="FJ126" i="5"/>
  <c r="HF95" i="5"/>
  <c r="FJ95" i="5"/>
  <c r="HF110" i="5"/>
  <c r="FJ110" i="5"/>
  <c r="HF86" i="5"/>
  <c r="FJ86" i="5"/>
  <c r="HF131" i="5"/>
  <c r="FJ131" i="5"/>
  <c r="HF94" i="5"/>
  <c r="FJ94" i="5"/>
  <c r="HF89" i="5"/>
  <c r="FJ89" i="5"/>
  <c r="HF225" i="5"/>
  <c r="FJ225" i="5"/>
  <c r="HF227" i="5"/>
  <c r="FJ227" i="5"/>
  <c r="HF152" i="5"/>
  <c r="FJ152" i="5"/>
  <c r="HF54" i="5"/>
  <c r="FJ54" i="5"/>
  <c r="HF246" i="5"/>
  <c r="FJ246" i="5"/>
  <c r="HF139" i="5"/>
  <c r="FJ139" i="5"/>
  <c r="HF119" i="5"/>
  <c r="FJ119" i="5"/>
  <c r="HF28" i="5"/>
  <c r="FJ28" i="5"/>
  <c r="HF57" i="5"/>
  <c r="FJ57" i="5"/>
  <c r="HF17" i="5"/>
  <c r="FJ17" i="5"/>
  <c r="HF127" i="5"/>
  <c r="FJ127" i="5"/>
  <c r="HF105" i="5"/>
  <c r="FJ105" i="5"/>
  <c r="HF85" i="5"/>
  <c r="FJ85" i="5"/>
  <c r="HF101" i="5"/>
  <c r="FJ101" i="5"/>
  <c r="HF87" i="5"/>
  <c r="FJ87" i="5"/>
  <c r="HF149" i="5"/>
  <c r="FJ149" i="5"/>
  <c r="HF83" i="5"/>
  <c r="FJ83" i="5"/>
  <c r="HF221" i="5"/>
  <c r="FJ221" i="5"/>
  <c r="HF137" i="5"/>
  <c r="FJ137" i="5"/>
  <c r="HF245" i="5"/>
  <c r="FJ245" i="5"/>
  <c r="HF78" i="5"/>
  <c r="FJ78" i="5"/>
  <c r="HF92" i="5"/>
  <c r="FJ92" i="5"/>
  <c r="HF130" i="5"/>
  <c r="FJ130" i="5"/>
  <c r="HF128" i="5"/>
  <c r="FJ128" i="5"/>
  <c r="HF98" i="5"/>
  <c r="FJ98" i="5"/>
  <c r="HF82" i="5"/>
  <c r="FJ82" i="5"/>
  <c r="HF161" i="5"/>
  <c r="FJ161" i="5"/>
  <c r="HF96" i="5"/>
  <c r="FJ96" i="5"/>
  <c r="HF104" i="5"/>
  <c r="FJ104" i="5"/>
  <c r="HF111" i="5"/>
  <c r="FJ111" i="5"/>
  <c r="HF97" i="5"/>
  <c r="FJ97" i="5"/>
  <c r="HF100" i="5"/>
  <c r="FJ100" i="5"/>
  <c r="HF74" i="5"/>
  <c r="FJ74" i="5"/>
  <c r="HF80" i="5"/>
  <c r="FJ80" i="5"/>
  <c r="HF138" i="5"/>
  <c r="FJ138" i="5"/>
  <c r="HF91" i="5"/>
  <c r="FJ91" i="5"/>
  <c r="HF122" i="5"/>
  <c r="FJ122" i="5"/>
  <c r="HF47" i="5"/>
  <c r="FJ47" i="5"/>
  <c r="HF42" i="5"/>
  <c r="FJ42" i="5"/>
  <c r="HF22" i="5"/>
  <c r="FJ22" i="5"/>
  <c r="HF63" i="5"/>
  <c r="FJ63" i="5"/>
  <c r="HF136" i="5"/>
  <c r="FJ136" i="5"/>
  <c r="HF218" i="5"/>
  <c r="FJ218" i="5"/>
  <c r="HF71" i="5"/>
  <c r="FJ71" i="5"/>
  <c r="HF132" i="5"/>
  <c r="FJ132" i="5"/>
  <c r="HF7" i="5"/>
  <c r="FJ7" i="5"/>
  <c r="HF150" i="5"/>
  <c r="FJ150" i="5"/>
  <c r="HF70" i="5"/>
  <c r="FJ70" i="5"/>
  <c r="HF116" i="5"/>
  <c r="FJ116" i="5"/>
  <c r="HF81" i="5"/>
  <c r="FJ81" i="5"/>
  <c r="HF72" i="5"/>
  <c r="FJ72" i="5"/>
  <c r="HF31" i="5"/>
  <c r="FJ31" i="5"/>
  <c r="HF250" i="5"/>
  <c r="CL172" i="5"/>
  <c r="HF172" i="5"/>
  <c r="HF253" i="5"/>
  <c r="CL169" i="5"/>
  <c r="HF169" i="5"/>
  <c r="CL211" i="5"/>
  <c r="HF211" i="5"/>
  <c r="CL180" i="5"/>
  <c r="HF180" i="5"/>
  <c r="CL259" i="5"/>
  <c r="HF259" i="5"/>
  <c r="CL125" i="5"/>
  <c r="HF125" i="5"/>
  <c r="CL181" i="5"/>
  <c r="HF181" i="5"/>
  <c r="CL195" i="5"/>
  <c r="HF195" i="5"/>
  <c r="CL156" i="5"/>
  <c r="HF156" i="5"/>
  <c r="CL182" i="5"/>
  <c r="HF182" i="5"/>
  <c r="CL164" i="5"/>
  <c r="HF164" i="5"/>
  <c r="CL234" i="5"/>
  <c r="HF234" i="5"/>
  <c r="IL26" i="5"/>
  <c r="HF26" i="5"/>
  <c r="CL75" i="5"/>
  <c r="HF75" i="5"/>
  <c r="CL236" i="5"/>
  <c r="HF236" i="5"/>
  <c r="CL242" i="5"/>
  <c r="CL200" i="5"/>
  <c r="HF200" i="5"/>
  <c r="CL183" i="5"/>
  <c r="HF183" i="5"/>
  <c r="CL194" i="5"/>
  <c r="HF194" i="5"/>
  <c r="CL59" i="5"/>
  <c r="HF59" i="5"/>
  <c r="IL25" i="5"/>
  <c r="HF25" i="5"/>
  <c r="IL53" i="5"/>
  <c r="HF53" i="5"/>
  <c r="CL185" i="5"/>
  <c r="HF185" i="5"/>
  <c r="CL206" i="5"/>
  <c r="HF206" i="5"/>
  <c r="CL213" i="5"/>
  <c r="HF213" i="5"/>
  <c r="CL114" i="5"/>
  <c r="HF114" i="5"/>
  <c r="IL32" i="5"/>
  <c r="HF32" i="5"/>
  <c r="IL41" i="5"/>
  <c r="HF41" i="5"/>
  <c r="CL58" i="5"/>
  <c r="HF58" i="5"/>
  <c r="IL19" i="5"/>
  <c r="HF19" i="5"/>
  <c r="CL146" i="5"/>
  <c r="HF146" i="5"/>
  <c r="IL11" i="5"/>
  <c r="HF11" i="5"/>
  <c r="CL143" i="5"/>
  <c r="HF143" i="5"/>
  <c r="IL35" i="5"/>
  <c r="HF35" i="5"/>
  <c r="IL40" i="5"/>
  <c r="HF40" i="5"/>
  <c r="CL153" i="5"/>
  <c r="HF153" i="5"/>
  <c r="CL220" i="5"/>
  <c r="HF220" i="5"/>
  <c r="IL16" i="5"/>
  <c r="HF16" i="5"/>
  <c r="CL162" i="5"/>
  <c r="HF162" i="5"/>
  <c r="IL34" i="5"/>
  <c r="HF34" i="5"/>
  <c r="IL24" i="5"/>
  <c r="HF24" i="5"/>
  <c r="CL170" i="5"/>
  <c r="HF170" i="5"/>
  <c r="IL52" i="5"/>
  <c r="HF52" i="5"/>
  <c r="IL13" i="5"/>
  <c r="HF13" i="5"/>
  <c r="IL20" i="5"/>
  <c r="HF20" i="5"/>
  <c r="CL160" i="5"/>
  <c r="HF160" i="5"/>
  <c r="CL129" i="5"/>
  <c r="HF129" i="5"/>
  <c r="CL79" i="5"/>
  <c r="HF79" i="5"/>
  <c r="IL29" i="5"/>
  <c r="HF29" i="5"/>
  <c r="CL99" i="5"/>
  <c r="HF99" i="5"/>
  <c r="IL38" i="5"/>
  <c r="HF38" i="5"/>
  <c r="IL28" i="5"/>
  <c r="IL12" i="5"/>
  <c r="HF12" i="5"/>
  <c r="CL223" i="5"/>
  <c r="HF223" i="5"/>
  <c r="CL62" i="5"/>
  <c r="HF62" i="5"/>
  <c r="IL51" i="5"/>
  <c r="HF51" i="5"/>
  <c r="IL37" i="5"/>
  <c r="HF37" i="5"/>
  <c r="CL233" i="5"/>
  <c r="HF233" i="5"/>
  <c r="CL65" i="5"/>
  <c r="HF65" i="5"/>
  <c r="IL50" i="5"/>
  <c r="HF50" i="5"/>
  <c r="IL21" i="5"/>
  <c r="HF21" i="5"/>
  <c r="IL10" i="5"/>
  <c r="HF10" i="5"/>
  <c r="IL48" i="5"/>
  <c r="HF48" i="5"/>
  <c r="IL33" i="5"/>
  <c r="HF33" i="5"/>
  <c r="IL45" i="5"/>
  <c r="HF45" i="5"/>
  <c r="CL142" i="5"/>
  <c r="HF142" i="5"/>
  <c r="IL43" i="5"/>
  <c r="HF43" i="5"/>
  <c r="IL49" i="5"/>
  <c r="HF49" i="5"/>
  <c r="IL36" i="5"/>
  <c r="HF36" i="5"/>
  <c r="CL141" i="5"/>
  <c r="HF141" i="5"/>
  <c r="CL84" i="5"/>
  <c r="HF84" i="5"/>
  <c r="CL151" i="5"/>
  <c r="HF151" i="5"/>
  <c r="AJ264" i="5"/>
  <c r="E19" i="4"/>
  <c r="C20" i="4"/>
  <c r="E20" i="4" s="1"/>
  <c r="IL224" i="5"/>
  <c r="CL224" i="5"/>
  <c r="IL82" i="5"/>
  <c r="CL82" i="5"/>
  <c r="IL161" i="5"/>
  <c r="CL161" i="5"/>
  <c r="IL95" i="5"/>
  <c r="CL95" i="5"/>
  <c r="IL104" i="5"/>
  <c r="CL104" i="5"/>
  <c r="IL85" i="5"/>
  <c r="CL85" i="5"/>
  <c r="IL101" i="5"/>
  <c r="CL101" i="5"/>
  <c r="IL107" i="5"/>
  <c r="CL107" i="5"/>
  <c r="IL174" i="5"/>
  <c r="CL174" i="5"/>
  <c r="IL248" i="5"/>
  <c r="CL248" i="5"/>
  <c r="IL184" i="5"/>
  <c r="CL184" i="5"/>
  <c r="IL187" i="5"/>
  <c r="CL187" i="5"/>
  <c r="IL102" i="5"/>
  <c r="CL102" i="5"/>
  <c r="IL152" i="5"/>
  <c r="CL152" i="5"/>
  <c r="IL173" i="5"/>
  <c r="CL173" i="5"/>
  <c r="IL256" i="5"/>
  <c r="CL256" i="5"/>
  <c r="IL218" i="5"/>
  <c r="CL218" i="5"/>
  <c r="IL158" i="5"/>
  <c r="CL158" i="5"/>
  <c r="IL71" i="5"/>
  <c r="CL71" i="5"/>
  <c r="IL128" i="5"/>
  <c r="CL128" i="5"/>
  <c r="IL132" i="5"/>
  <c r="CL132" i="5"/>
  <c r="CL250" i="5"/>
  <c r="IL7" i="5"/>
  <c r="CL7" i="5"/>
  <c r="IL136" i="5"/>
  <c r="CL136" i="5"/>
  <c r="IL150" i="5"/>
  <c r="CL150" i="5"/>
  <c r="IL56" i="5"/>
  <c r="CL56" i="5"/>
  <c r="IL253" i="5"/>
  <c r="CL253" i="5"/>
  <c r="IL70" i="5"/>
  <c r="CL70" i="5"/>
  <c r="IL98" i="5"/>
  <c r="CL98" i="5"/>
  <c r="IL177" i="5"/>
  <c r="CL177" i="5"/>
  <c r="IL88" i="5"/>
  <c r="CL88" i="5"/>
  <c r="IL116" i="5"/>
  <c r="CL116" i="5"/>
  <c r="IL147" i="5"/>
  <c r="CL147" i="5"/>
  <c r="IL118" i="5"/>
  <c r="CL118" i="5"/>
  <c r="IL97" i="5"/>
  <c r="CL97" i="5"/>
  <c r="IL204" i="5"/>
  <c r="CL204" i="5"/>
  <c r="IL214" i="5"/>
  <c r="CL214" i="5"/>
  <c r="IL69" i="5"/>
  <c r="CL69" i="5"/>
  <c r="IL100" i="5"/>
  <c r="CL100" i="5"/>
  <c r="IL74" i="5"/>
  <c r="CL74" i="5"/>
  <c r="IL90" i="5"/>
  <c r="CL90" i="5"/>
  <c r="IL83" i="5"/>
  <c r="CL83" i="5"/>
  <c r="IL68" i="5"/>
  <c r="CL68" i="5"/>
  <c r="IL221" i="5"/>
  <c r="CL221" i="5"/>
  <c r="IL106" i="5"/>
  <c r="CL106" i="5"/>
  <c r="IL137" i="5"/>
  <c r="CL137" i="5"/>
  <c r="IL230" i="5"/>
  <c r="CL230" i="5"/>
  <c r="IL134" i="5"/>
  <c r="CL134" i="5"/>
  <c r="IL245" i="5"/>
  <c r="CL245" i="5"/>
  <c r="IL264" i="5"/>
  <c r="CL264" i="5"/>
  <c r="IL78" i="5"/>
  <c r="CL78" i="5"/>
  <c r="IL93" i="5"/>
  <c r="CL93" i="5"/>
  <c r="IL178" i="5"/>
  <c r="CL178" i="5"/>
  <c r="IL257" i="5"/>
  <c r="CL257" i="5"/>
  <c r="IL191" i="5"/>
  <c r="CL191" i="5"/>
  <c r="IL55" i="5"/>
  <c r="CL55" i="5"/>
  <c r="IL92" i="5"/>
  <c r="CL92" i="5"/>
  <c r="IL189" i="5"/>
  <c r="CL189" i="5"/>
  <c r="IL144" i="5"/>
  <c r="CL144" i="5"/>
  <c r="IL130" i="5"/>
  <c r="CL130" i="5"/>
  <c r="IL196" i="5"/>
  <c r="CL196" i="5"/>
  <c r="IL199" i="5"/>
  <c r="CL199" i="5"/>
  <c r="IL237" i="5"/>
  <c r="CL237" i="5"/>
  <c r="IL135" i="5"/>
  <c r="CL135" i="5"/>
  <c r="IL192" i="5"/>
  <c r="CL192" i="5"/>
  <c r="IL149" i="5"/>
  <c r="CL149" i="5"/>
  <c r="IL225" i="5"/>
  <c r="CL225" i="5"/>
  <c r="IL227" i="5"/>
  <c r="CL227" i="5"/>
  <c r="IL163" i="5"/>
  <c r="CL163" i="5"/>
  <c r="IL110" i="5"/>
  <c r="CL110" i="5"/>
  <c r="IL131" i="5"/>
  <c r="CL131" i="5"/>
  <c r="IL94" i="5"/>
  <c r="CL94" i="5"/>
  <c r="IL89" i="5"/>
  <c r="CL89" i="5"/>
  <c r="IL246" i="5"/>
  <c r="CL246" i="5"/>
  <c r="IL113" i="5"/>
  <c r="CL113" i="5"/>
  <c r="IL171" i="5"/>
  <c r="CL171" i="5"/>
  <c r="IL66" i="5"/>
  <c r="CL66" i="5"/>
  <c r="IL215" i="5"/>
  <c r="CL215" i="5"/>
  <c r="IL249" i="5"/>
  <c r="CL249" i="5"/>
  <c r="IL80" i="5"/>
  <c r="CL80" i="5"/>
  <c r="IL112" i="5"/>
  <c r="CL112" i="5"/>
  <c r="IL138" i="5"/>
  <c r="CL138" i="5"/>
  <c r="IL64" i="5"/>
  <c r="CL64" i="5"/>
  <c r="IL254" i="5"/>
  <c r="CL254" i="5"/>
  <c r="IL91" i="5"/>
  <c r="CL91" i="5"/>
  <c r="IL235" i="5"/>
  <c r="CL235" i="5"/>
  <c r="IL209" i="5"/>
  <c r="CL209" i="5"/>
  <c r="IL260" i="5"/>
  <c r="CL260" i="5"/>
  <c r="IL122" i="5"/>
  <c r="CL122" i="5"/>
  <c r="IL207" i="5"/>
  <c r="CL207" i="5"/>
  <c r="IL157" i="5"/>
  <c r="CL157" i="5"/>
  <c r="IL148" i="5"/>
  <c r="CL148" i="5"/>
  <c r="IL193" i="5"/>
  <c r="CL193" i="5"/>
  <c r="IL205" i="5"/>
  <c r="CL205" i="5"/>
  <c r="IL198" i="5"/>
  <c r="CL198" i="5"/>
  <c r="IL165" i="5"/>
  <c r="CL165" i="5"/>
  <c r="IL145" i="5"/>
  <c r="CL145" i="5"/>
  <c r="IL96" i="5"/>
  <c r="CL96" i="5"/>
  <c r="IL6" i="5"/>
  <c r="CL6" i="5"/>
  <c r="IL111" i="5"/>
  <c r="CL111" i="5"/>
  <c r="IL109" i="5"/>
  <c r="CL109" i="5"/>
  <c r="IL87" i="5"/>
  <c r="CL87" i="5"/>
  <c r="IL120" i="5"/>
  <c r="CL120" i="5"/>
  <c r="IL155" i="5"/>
  <c r="CL155" i="5"/>
  <c r="IL167" i="5"/>
  <c r="CL167" i="5"/>
  <c r="IL261" i="5"/>
  <c r="CL261" i="5"/>
  <c r="IL123" i="5"/>
  <c r="CL123" i="5"/>
  <c r="IL251" i="5"/>
  <c r="CL251" i="5"/>
  <c r="IL188" i="5"/>
  <c r="CL188" i="5"/>
  <c r="IL175" i="5"/>
  <c r="CL175" i="5"/>
  <c r="IL86" i="5"/>
  <c r="CL86" i="5"/>
  <c r="IL208" i="5"/>
  <c r="CL208" i="5"/>
  <c r="IL108" i="5"/>
  <c r="CL108" i="5"/>
  <c r="IL176" i="5"/>
  <c r="CL176" i="5"/>
  <c r="IL119" i="5"/>
  <c r="CL119" i="5"/>
  <c r="IL139" i="5"/>
  <c r="CL139" i="5"/>
  <c r="IL229" i="5"/>
  <c r="CL229" i="5"/>
  <c r="IL212" i="5"/>
  <c r="CL212" i="5"/>
  <c r="IL63" i="5"/>
  <c r="CL63" i="5"/>
  <c r="IL154" i="5"/>
  <c r="CL154" i="5"/>
  <c r="IL168" i="5"/>
  <c r="CL168" i="5"/>
  <c r="IL67" i="5"/>
  <c r="CL67" i="5"/>
  <c r="IL127" i="5"/>
  <c r="CL127" i="5"/>
  <c r="IL105" i="5"/>
  <c r="CL105" i="5"/>
  <c r="IL61" i="5"/>
  <c r="CL61" i="5"/>
  <c r="IL186" i="5"/>
  <c r="CL186" i="5"/>
  <c r="IL255" i="5"/>
  <c r="CL255" i="5"/>
  <c r="IL263" i="5"/>
  <c r="CL263" i="5"/>
  <c r="IL77" i="5"/>
  <c r="CL77" i="5"/>
  <c r="IL228" i="5"/>
  <c r="CL228" i="5"/>
  <c r="IL140" i="5"/>
  <c r="CL140" i="5"/>
  <c r="IL103" i="5"/>
  <c r="CL103" i="5"/>
  <c r="IL81" i="5"/>
  <c r="CL81" i="5"/>
  <c r="IL231" i="5"/>
  <c r="CL231" i="5"/>
  <c r="IL72" i="5"/>
  <c r="CL72" i="5"/>
  <c r="IL247" i="5"/>
  <c r="CL247" i="5"/>
  <c r="IL258" i="5"/>
  <c r="CL258" i="5"/>
  <c r="IL133" i="5"/>
  <c r="CL133" i="5"/>
  <c r="IL243" i="5"/>
  <c r="CL243" i="5"/>
  <c r="IL210" i="5"/>
  <c r="CL210" i="5"/>
  <c r="IL179" i="5"/>
  <c r="CL179" i="5"/>
  <c r="IL203" i="5"/>
  <c r="CL203" i="5"/>
  <c r="IL262" i="5"/>
  <c r="CL262" i="5"/>
  <c r="IL126" i="5"/>
  <c r="CL126" i="5"/>
  <c r="IL197" i="5"/>
  <c r="CL197" i="5"/>
  <c r="IL5" i="5"/>
  <c r="CL5" i="5"/>
  <c r="IL57" i="5"/>
  <c r="CL57" i="5"/>
  <c r="IL60" i="5"/>
  <c r="CL60" i="5"/>
  <c r="DB146" i="5"/>
  <c r="IL146" i="5"/>
  <c r="IB141" i="5"/>
  <c r="IL141" i="5"/>
  <c r="ET153" i="5"/>
  <c r="IL153" i="5"/>
  <c r="GT200" i="5"/>
  <c r="IL200" i="5"/>
  <c r="R47" i="5"/>
  <c r="IL47" i="5"/>
  <c r="DT234" i="5"/>
  <c r="IL234" i="5"/>
  <c r="HD183" i="5"/>
  <c r="IL183" i="5"/>
  <c r="V17" i="5"/>
  <c r="IL17" i="5"/>
  <c r="DP180" i="5"/>
  <c r="IL180" i="5"/>
  <c r="IL259" i="5"/>
  <c r="BX22" i="5"/>
  <c r="IL22" i="5"/>
  <c r="IL211" i="5"/>
  <c r="IL84" i="5"/>
  <c r="AT39" i="5"/>
  <c r="IL39" i="5"/>
  <c r="CX151" i="5"/>
  <c r="IL151" i="5"/>
  <c r="P185" i="5"/>
  <c r="IL185" i="5"/>
  <c r="CJ206" i="5"/>
  <c r="IL206" i="5"/>
  <c r="BH18" i="5"/>
  <c r="IL18" i="5"/>
  <c r="HX213" i="5"/>
  <c r="IL213" i="5"/>
  <c r="AF31" i="5"/>
  <c r="IL31" i="5"/>
  <c r="JB23" i="5"/>
  <c r="IL23" i="5"/>
  <c r="JX42" i="5"/>
  <c r="IL42" i="5"/>
  <c r="GB65" i="5"/>
  <c r="IL65" i="5"/>
  <c r="BX242" i="5"/>
  <c r="IL242" i="5"/>
  <c r="GD194" i="5"/>
  <c r="IL194" i="5"/>
  <c r="HZ58" i="5"/>
  <c r="IL58" i="5"/>
  <c r="DB223" i="5"/>
  <c r="IL223" i="5"/>
  <c r="CH182" i="5"/>
  <c r="IL182" i="5"/>
  <c r="DD160" i="5"/>
  <c r="IL160" i="5"/>
  <c r="GN129" i="5"/>
  <c r="IL129" i="5"/>
  <c r="FZ99" i="5"/>
  <c r="IL99" i="5"/>
  <c r="JB125" i="5"/>
  <c r="IL125" i="5"/>
  <c r="AZ181" i="5"/>
  <c r="IL181" i="5"/>
  <c r="EX195" i="5"/>
  <c r="IL195" i="5"/>
  <c r="JT162" i="5"/>
  <c r="IL162" i="5"/>
  <c r="GB156" i="5"/>
  <c r="IL156" i="5"/>
  <c r="IH54" i="5"/>
  <c r="IL54" i="5"/>
  <c r="FF170" i="5"/>
  <c r="IL170" i="5"/>
  <c r="GD75" i="5"/>
  <c r="IL75" i="5"/>
  <c r="FP114" i="5"/>
  <c r="IL114" i="5"/>
  <c r="HX79" i="5"/>
  <c r="IL79" i="5"/>
  <c r="GB59" i="5"/>
  <c r="IL59" i="5"/>
  <c r="IL169" i="5"/>
  <c r="EH30" i="5"/>
  <c r="IL30" i="5"/>
  <c r="FB220" i="5"/>
  <c r="IL220" i="5"/>
  <c r="GT44" i="5"/>
  <c r="IL44" i="5"/>
  <c r="IN14" i="5"/>
  <c r="IL14" i="5"/>
  <c r="EZ142" i="5"/>
  <c r="IL142" i="5"/>
  <c r="AR172" i="5"/>
  <c r="IL172" i="5"/>
  <c r="EH143" i="5"/>
  <c r="IL143" i="5"/>
  <c r="FT233" i="5"/>
  <c r="IL233" i="5"/>
  <c r="GH164" i="5"/>
  <c r="IL164" i="5"/>
  <c r="DH62" i="5"/>
  <c r="IL62" i="5"/>
  <c r="GJ236" i="5"/>
  <c r="IL236" i="5"/>
  <c r="J8" i="5"/>
  <c r="Z8" i="5" s="1"/>
  <c r="FV78" i="5"/>
  <c r="DX78" i="5"/>
  <c r="EF78" i="5"/>
  <c r="BL78" i="5"/>
  <c r="EJ78" i="5"/>
  <c r="FF78" i="5"/>
  <c r="X78" i="5"/>
  <c r="BN78" i="5"/>
  <c r="JH78" i="5"/>
  <c r="CX78" i="5"/>
  <c r="AR78" i="5"/>
  <c r="FZ78" i="5"/>
  <c r="BZ78" i="5"/>
  <c r="FR78" i="5"/>
  <c r="IR78" i="5"/>
  <c r="FD78" i="5"/>
  <c r="GH78" i="5"/>
  <c r="DB78" i="5"/>
  <c r="EN78" i="5"/>
  <c r="EB78" i="5"/>
  <c r="FP78" i="5"/>
  <c r="JD78" i="5"/>
  <c r="CR78" i="5"/>
  <c r="IF78" i="5"/>
  <c r="GN78" i="5"/>
  <c r="DV78" i="5"/>
  <c r="GT78" i="5"/>
  <c r="JR78" i="5"/>
  <c r="CB78" i="5"/>
  <c r="FB78" i="5"/>
  <c r="IH78" i="5"/>
  <c r="DR78" i="5"/>
  <c r="GB78" i="5"/>
  <c r="EN243" i="5"/>
  <c r="CB243" i="5"/>
  <c r="BN243" i="5"/>
  <c r="AR243" i="5"/>
  <c r="CR243" i="5"/>
  <c r="JL243" i="5"/>
  <c r="V243" i="5"/>
  <c r="IJ243" i="5"/>
  <c r="CJ243" i="5"/>
  <c r="CF207" i="5"/>
  <c r="CD207" i="5"/>
  <c r="X207" i="5"/>
  <c r="AR207" i="5"/>
  <c r="IR207" i="5"/>
  <c r="HV207" i="5"/>
  <c r="CR207" i="5"/>
  <c r="JL207" i="5"/>
  <c r="GZ207" i="5"/>
  <c r="JB207" i="5"/>
  <c r="BR207" i="5"/>
  <c r="EB207" i="5"/>
  <c r="CP207" i="5"/>
  <c r="FD207" i="5"/>
  <c r="AF207" i="5"/>
  <c r="BN207" i="5"/>
  <c r="BD207" i="5"/>
  <c r="HZ207" i="5"/>
  <c r="DT207" i="5"/>
  <c r="DL207" i="5"/>
  <c r="IB207" i="5"/>
  <c r="IP207" i="5"/>
  <c r="AX207" i="5"/>
  <c r="GV207" i="5"/>
  <c r="GJ207" i="5"/>
  <c r="FV196" i="5"/>
  <c r="GN196" i="5"/>
  <c r="IJ196" i="5"/>
  <c r="BR196" i="5"/>
  <c r="IV196" i="5"/>
  <c r="BB196" i="5"/>
  <c r="EP196" i="5"/>
  <c r="HR196" i="5"/>
  <c r="AR196" i="5"/>
  <c r="JP196" i="5"/>
  <c r="JJ196" i="5"/>
  <c r="BN196" i="5"/>
  <c r="P196" i="5"/>
  <c r="DR196" i="5"/>
  <c r="AD196" i="5"/>
  <c r="JF196" i="5"/>
  <c r="EV196" i="5"/>
  <c r="BF196" i="5"/>
  <c r="ED196" i="5"/>
  <c r="IN196" i="5"/>
  <c r="IZ196" i="5"/>
  <c r="BJ196" i="5"/>
  <c r="EZ196" i="5"/>
  <c r="HZ196" i="5"/>
  <c r="BZ196" i="5"/>
  <c r="IR196" i="5"/>
  <c r="JH196" i="5"/>
  <c r="FD196" i="5"/>
  <c r="GV196" i="5"/>
  <c r="BD196" i="5"/>
  <c r="CH196" i="5"/>
  <c r="DJ196" i="5"/>
  <c r="HD207" i="5"/>
  <c r="JX207" i="5"/>
  <c r="GN207" i="5"/>
  <c r="DJ207" i="5"/>
  <c r="BB207" i="5"/>
  <c r="EF207" i="5"/>
  <c r="FB207" i="5"/>
  <c r="GX207" i="5"/>
  <c r="HX130" i="5"/>
  <c r="CP130" i="5"/>
  <c r="FZ130" i="5"/>
  <c r="BJ130" i="5"/>
  <c r="HP130" i="5"/>
  <c r="EP130" i="5"/>
  <c r="R130" i="5"/>
  <c r="FB130" i="5"/>
  <c r="JR130" i="5"/>
  <c r="JD130" i="5"/>
  <c r="GZ130" i="5"/>
  <c r="JJ130" i="5"/>
  <c r="IZ130" i="5"/>
  <c r="GT130" i="5"/>
  <c r="DN130" i="5"/>
  <c r="GR130" i="5"/>
  <c r="EN130" i="5"/>
  <c r="AF130" i="5"/>
  <c r="BN130" i="5"/>
  <c r="IX130" i="5"/>
  <c r="JP130" i="5"/>
  <c r="X130" i="5"/>
  <c r="ER130" i="5"/>
  <c r="BB130" i="5"/>
  <c r="HN130" i="5"/>
  <c r="AN130" i="5"/>
  <c r="DL130" i="5"/>
  <c r="IR130" i="5"/>
  <c r="BT130" i="5"/>
  <c r="FF130" i="5"/>
  <c r="GJ130" i="5"/>
  <c r="FD130" i="5"/>
  <c r="IT130" i="5"/>
  <c r="DT130" i="5"/>
  <c r="FD47" i="5"/>
  <c r="GF47" i="5"/>
  <c r="BP47" i="5"/>
  <c r="AJ47" i="5"/>
  <c r="CX47" i="5"/>
  <c r="CR47" i="5"/>
  <c r="EZ47" i="5"/>
  <c r="JP47" i="5"/>
  <c r="FF47" i="5"/>
  <c r="JH31" i="5"/>
  <c r="BV31" i="5"/>
  <c r="HP31" i="5"/>
  <c r="DJ31" i="5"/>
  <c r="HZ31" i="5"/>
  <c r="JB31" i="5"/>
  <c r="FV31" i="5"/>
  <c r="BX31" i="5"/>
  <c r="CL23" i="5"/>
  <c r="ER23" i="5"/>
  <c r="DF23" i="5"/>
  <c r="ED23" i="5"/>
  <c r="GV23" i="5"/>
  <c r="AR23" i="5"/>
  <c r="ET23" i="5"/>
  <c r="HV23" i="5"/>
  <c r="JF23" i="5"/>
  <c r="IR47" i="5"/>
  <c r="FR47" i="5"/>
  <c r="BZ47" i="5"/>
  <c r="EV47" i="5"/>
  <c r="BB47" i="5"/>
  <c r="HR47" i="5"/>
  <c r="DN47" i="5"/>
  <c r="AZ47" i="5"/>
  <c r="CH31" i="5"/>
  <c r="CB31" i="5"/>
  <c r="FF31" i="5"/>
  <c r="BP31" i="5"/>
  <c r="EZ31" i="5"/>
  <c r="CN31" i="5"/>
  <c r="GJ31" i="5"/>
  <c r="GN31" i="5"/>
  <c r="GZ23" i="5"/>
  <c r="CT23" i="5"/>
  <c r="JP23" i="5"/>
  <c r="AV23" i="5"/>
  <c r="DB23" i="5"/>
  <c r="IH23" i="5"/>
  <c r="GH23" i="5"/>
  <c r="BJ23" i="5"/>
  <c r="FR14" i="5"/>
  <c r="GX47" i="5"/>
  <c r="IH47" i="5"/>
  <c r="GB47" i="5"/>
  <c r="BX47" i="5"/>
  <c r="JX47" i="5"/>
  <c r="BD47" i="5"/>
  <c r="JL47" i="5"/>
  <c r="V31" i="5"/>
  <c r="EX31" i="5"/>
  <c r="FT31" i="5"/>
  <c r="IF31" i="5"/>
  <c r="BB31" i="5"/>
  <c r="AZ31" i="5"/>
  <c r="P31" i="5"/>
  <c r="X31" i="5"/>
  <c r="DF31" i="5"/>
  <c r="IX23" i="5"/>
  <c r="FZ23" i="5"/>
  <c r="JH23" i="5"/>
  <c r="DZ23" i="5"/>
  <c r="FP23" i="5"/>
  <c r="CP23" i="5"/>
  <c r="DL23" i="5"/>
  <c r="FR23" i="5"/>
  <c r="DN14" i="5"/>
  <c r="JV47" i="5"/>
  <c r="AL47" i="5"/>
  <c r="IT47" i="5"/>
  <c r="CV47" i="5"/>
  <c r="IX47" i="5"/>
  <c r="CT47" i="5"/>
  <c r="JZ47" i="5"/>
  <c r="DD31" i="5"/>
  <c r="CL31" i="5"/>
  <c r="BT31" i="5"/>
  <c r="IR31" i="5"/>
  <c r="EN31" i="5"/>
  <c r="BR31" i="5"/>
  <c r="BL31" i="5"/>
  <c r="BP23" i="5"/>
  <c r="JV23" i="5"/>
  <c r="EH23" i="5"/>
  <c r="BD23" i="5"/>
  <c r="HP23" i="5"/>
  <c r="EL23" i="5"/>
  <c r="CR23" i="5"/>
  <c r="CF14" i="5"/>
  <c r="JN14" i="5"/>
  <c r="FP7" i="5"/>
  <c r="GB7" i="5"/>
  <c r="GN7" i="5"/>
  <c r="CP7" i="5"/>
  <c r="FF7" i="5"/>
  <c r="ER7" i="5"/>
  <c r="HZ7" i="5"/>
  <c r="DL7" i="5"/>
  <c r="AR7" i="5"/>
  <c r="IV7" i="5"/>
  <c r="AB7" i="5"/>
  <c r="BB7" i="5"/>
  <c r="HB7" i="5"/>
  <c r="DR7" i="5"/>
  <c r="DX7" i="5"/>
  <c r="HN7" i="5"/>
  <c r="CT7" i="5"/>
  <c r="FX7" i="5"/>
  <c r="IX7" i="5"/>
  <c r="JF7" i="5"/>
  <c r="GL7" i="5"/>
  <c r="GH7" i="5"/>
  <c r="EZ7" i="5"/>
  <c r="HP7" i="5"/>
  <c r="DB7" i="5"/>
  <c r="JV7" i="5"/>
  <c r="FB7" i="5"/>
  <c r="BV7" i="5"/>
  <c r="BD7" i="5"/>
  <c r="DF7" i="5"/>
  <c r="AZ7" i="5"/>
  <c r="FV7" i="5"/>
  <c r="CD7" i="5"/>
  <c r="JJ7" i="5"/>
  <c r="JZ7" i="5"/>
  <c r="ED7" i="5"/>
  <c r="EV7" i="5"/>
  <c r="EF7" i="5"/>
  <c r="DP7" i="5"/>
  <c r="L7" i="5"/>
  <c r="DJ7" i="5"/>
  <c r="JL7" i="5"/>
  <c r="GX7" i="5"/>
  <c r="IN7" i="5"/>
  <c r="AV7" i="5"/>
  <c r="AF7" i="5"/>
  <c r="X7" i="5"/>
  <c r="EP7" i="5"/>
  <c r="DV7" i="5"/>
  <c r="BN7" i="5"/>
  <c r="GD7" i="5"/>
  <c r="GR7" i="5"/>
  <c r="ET7" i="5"/>
  <c r="BT7" i="5"/>
  <c r="CR7" i="5"/>
  <c r="CN7" i="5"/>
  <c r="JR7" i="5"/>
  <c r="JH7" i="5"/>
  <c r="P7" i="5"/>
  <c r="JT7" i="5"/>
  <c r="EH7" i="5"/>
  <c r="BX7" i="5"/>
  <c r="IR7" i="5"/>
  <c r="FZ7" i="5"/>
  <c r="GF7" i="5"/>
  <c r="FH7" i="5"/>
  <c r="IT7" i="5"/>
  <c r="GJ7" i="5"/>
  <c r="GV7" i="5"/>
  <c r="GP7" i="5"/>
  <c r="DD7" i="5"/>
  <c r="R7" i="5"/>
  <c r="FD7" i="5"/>
  <c r="EL7" i="5"/>
  <c r="CV7" i="5"/>
  <c r="HX7" i="5"/>
  <c r="AT7" i="5"/>
  <c r="GT7" i="5"/>
  <c r="JX7" i="5"/>
  <c r="JB7" i="5"/>
  <c r="V7" i="5"/>
  <c r="BH7" i="5"/>
  <c r="HD7" i="5"/>
  <c r="AN7" i="5"/>
  <c r="BF7" i="5"/>
  <c r="IJ7" i="5"/>
  <c r="CF7" i="5"/>
  <c r="IH7" i="5"/>
  <c r="BR7" i="5"/>
  <c r="FR7" i="5"/>
  <c r="BP7" i="5"/>
  <c r="CJ7" i="5"/>
  <c r="EJ7" i="5"/>
  <c r="CX7" i="5"/>
  <c r="JD7" i="5"/>
  <c r="IZ7" i="5"/>
  <c r="IB7" i="5"/>
  <c r="CB7" i="5"/>
  <c r="BJ7" i="5"/>
  <c r="JN7" i="5"/>
  <c r="IP7" i="5"/>
  <c r="BZ7" i="5"/>
  <c r="AX7" i="5"/>
  <c r="AD7" i="5"/>
  <c r="ID7" i="5"/>
  <c r="BL7" i="5"/>
  <c r="EN7" i="5"/>
  <c r="DZ7" i="5"/>
  <c r="DT7" i="5"/>
  <c r="AJ7" i="5"/>
  <c r="CH7" i="5"/>
  <c r="EX7" i="5"/>
  <c r="HR7" i="5"/>
  <c r="EB7" i="5"/>
  <c r="JP7" i="5"/>
  <c r="GZ7" i="5"/>
  <c r="IF7" i="5"/>
  <c r="HV7" i="5"/>
  <c r="FT7" i="5"/>
  <c r="AL7" i="5"/>
  <c r="DH7" i="5"/>
  <c r="DN7" i="5"/>
  <c r="GD21" i="5"/>
  <c r="BT21" i="5"/>
  <c r="GB21" i="5"/>
  <c r="AV21" i="5"/>
  <c r="BF21" i="5"/>
  <c r="BV21" i="5"/>
  <c r="HP21" i="5"/>
  <c r="DV21" i="5"/>
  <c r="CR21" i="5"/>
  <c r="DH21" i="5"/>
  <c r="IV21" i="5"/>
  <c r="EJ21" i="5"/>
  <c r="BP21" i="5"/>
  <c r="EZ21" i="5"/>
  <c r="GN21" i="5"/>
  <c r="BL21" i="5"/>
  <c r="FF21" i="5"/>
  <c r="AL21" i="5"/>
  <c r="GZ21" i="5"/>
  <c r="ED21" i="5"/>
  <c r="HZ21" i="5"/>
  <c r="IN21" i="5"/>
  <c r="HV21" i="5"/>
  <c r="V21" i="5"/>
  <c r="FR21" i="5"/>
  <c r="CH21" i="5"/>
  <c r="AF21" i="5"/>
  <c r="GV21" i="5"/>
  <c r="IR21" i="5"/>
  <c r="AT21" i="5"/>
  <c r="GL21" i="5"/>
  <c r="FD21" i="5"/>
  <c r="EP21" i="5"/>
  <c r="AZ21" i="5"/>
  <c r="CJ21" i="5"/>
  <c r="CX21" i="5"/>
  <c r="DZ21" i="5"/>
  <c r="EV21" i="5"/>
  <c r="JJ21" i="5"/>
  <c r="AR21" i="5"/>
  <c r="GR21" i="5"/>
  <c r="JD21" i="5"/>
  <c r="L21" i="5"/>
  <c r="FB21" i="5"/>
  <c r="CT21" i="5"/>
  <c r="GT21" i="5"/>
  <c r="JP21" i="5"/>
  <c r="JT21" i="5"/>
  <c r="BB21" i="5"/>
  <c r="DN21" i="5"/>
  <c r="DR21" i="5"/>
  <c r="IX21" i="5"/>
  <c r="BN21" i="5"/>
  <c r="FT21" i="5"/>
  <c r="GX21" i="5"/>
  <c r="ET21" i="5"/>
  <c r="HX21" i="5"/>
  <c r="IF21" i="5"/>
  <c r="BZ21" i="5"/>
  <c r="JX21" i="5"/>
  <c r="JF21" i="5"/>
  <c r="BD21" i="5"/>
  <c r="IZ21" i="5"/>
  <c r="FP21" i="5"/>
  <c r="BH21" i="5"/>
  <c r="EN21" i="5"/>
  <c r="DJ21" i="5"/>
  <c r="DP21" i="5"/>
  <c r="FH21" i="5"/>
  <c r="JZ21" i="5"/>
  <c r="IT21" i="5"/>
  <c r="AX21" i="5"/>
  <c r="DT21" i="5"/>
  <c r="DD21" i="5"/>
  <c r="JN21" i="5"/>
  <c r="JV21" i="5"/>
  <c r="DB21" i="5"/>
  <c r="HN21" i="5"/>
  <c r="GJ21" i="5"/>
  <c r="JB21" i="5"/>
  <c r="BX21" i="5"/>
  <c r="BR21" i="5"/>
  <c r="JL21" i="5"/>
  <c r="CN21" i="5"/>
  <c r="FV21" i="5"/>
  <c r="GH21" i="5"/>
  <c r="CD21" i="5"/>
  <c r="AB21" i="5"/>
  <c r="DF21" i="5"/>
  <c r="GF21" i="5"/>
  <c r="CB21" i="5"/>
  <c r="JR21" i="5"/>
  <c r="HD21" i="5"/>
  <c r="CL21" i="5"/>
  <c r="EX21" i="5"/>
  <c r="DL21" i="5"/>
  <c r="FZ21" i="5"/>
  <c r="EL21" i="5"/>
  <c r="ID21" i="5"/>
  <c r="DX21" i="5"/>
  <c r="P21" i="5"/>
  <c r="BJ21" i="5"/>
  <c r="GP21" i="5"/>
  <c r="IB21" i="5"/>
  <c r="CV21" i="5"/>
  <c r="HB21" i="5"/>
  <c r="IH21" i="5"/>
  <c r="ER21" i="5"/>
  <c r="IJ21" i="5"/>
  <c r="IP21" i="5"/>
  <c r="EH21" i="5"/>
  <c r="AN21" i="5"/>
  <c r="HR21" i="5"/>
  <c r="AJ21" i="5"/>
  <c r="X21" i="5"/>
  <c r="AD21" i="5"/>
  <c r="JH21" i="5"/>
  <c r="EF21" i="5"/>
  <c r="EB21" i="5"/>
  <c r="R21" i="5"/>
  <c r="FX21" i="5"/>
  <c r="CF21" i="5"/>
  <c r="CP21" i="5"/>
  <c r="IF63" i="5"/>
  <c r="DF63" i="5"/>
  <c r="GR63" i="5"/>
  <c r="FV63" i="5"/>
  <c r="CP63" i="5"/>
  <c r="AL63" i="5"/>
  <c r="CD63" i="5"/>
  <c r="IB63" i="5"/>
  <c r="GX63" i="5"/>
  <c r="GH63" i="5"/>
  <c r="EP63" i="5"/>
  <c r="HN63" i="5"/>
  <c r="BR63" i="5"/>
  <c r="AJ63" i="5"/>
  <c r="BZ63" i="5"/>
  <c r="BP63" i="5"/>
  <c r="DZ63" i="5"/>
  <c r="IZ63" i="5"/>
  <c r="ER63" i="5"/>
  <c r="HD63" i="5"/>
  <c r="EZ63" i="5"/>
  <c r="GL63" i="5"/>
  <c r="HZ63" i="5"/>
  <c r="JP63" i="5"/>
  <c r="BD63" i="5"/>
  <c r="BT63" i="5"/>
  <c r="JV63" i="5"/>
  <c r="FB63" i="5"/>
  <c r="BV63" i="5"/>
  <c r="DV63" i="5"/>
  <c r="JL63" i="5"/>
  <c r="FZ63" i="5"/>
  <c r="IT63" i="5"/>
  <c r="GN63" i="5"/>
  <c r="JB63" i="5"/>
  <c r="DX63" i="5"/>
  <c r="JZ63" i="5"/>
  <c r="GF63" i="5"/>
  <c r="GD63" i="5"/>
  <c r="CH63" i="5"/>
  <c r="JX63" i="5"/>
  <c r="DR63" i="5"/>
  <c r="GZ63" i="5"/>
  <c r="CF63" i="5"/>
  <c r="EL63" i="5"/>
  <c r="DL63" i="5"/>
  <c r="CX63" i="5"/>
  <c r="EV63" i="5"/>
  <c r="AD63" i="5"/>
  <c r="JT63" i="5"/>
  <c r="IV63" i="5"/>
  <c r="AN63" i="5"/>
  <c r="DJ63" i="5"/>
  <c r="BB63" i="5"/>
  <c r="FT63" i="5"/>
  <c r="GV63" i="5"/>
  <c r="DB63" i="5"/>
  <c r="BX63" i="5"/>
  <c r="HP63" i="5"/>
  <c r="IJ63" i="5"/>
  <c r="GB63" i="5"/>
  <c r="FP63" i="5"/>
  <c r="ED63" i="5"/>
  <c r="EJ63" i="5"/>
  <c r="EB63" i="5"/>
  <c r="IR63" i="5"/>
  <c r="ET63" i="5"/>
  <c r="CT63" i="5"/>
  <c r="DN63" i="5"/>
  <c r="X63" i="5"/>
  <c r="BN63" i="5"/>
  <c r="JR63" i="5"/>
  <c r="JH63" i="5"/>
  <c r="AR63" i="5"/>
  <c r="DH63" i="5"/>
  <c r="AV63" i="5"/>
  <c r="DT63" i="5"/>
  <c r="BH63" i="5"/>
  <c r="AZ63" i="5"/>
  <c r="GP63" i="5"/>
  <c r="EH63" i="5"/>
  <c r="EX63" i="5"/>
  <c r="AB63" i="5"/>
  <c r="JN63" i="5"/>
  <c r="FH63" i="5"/>
  <c r="JJ63" i="5"/>
  <c r="HX63" i="5"/>
  <c r="CV63" i="5"/>
  <c r="AT63" i="5"/>
  <c r="AF63" i="5"/>
  <c r="FD63" i="5"/>
  <c r="FF63" i="5"/>
  <c r="IX63" i="5"/>
  <c r="DD63" i="5"/>
  <c r="HB63" i="5"/>
  <c r="FR63" i="5"/>
  <c r="EF63" i="5"/>
  <c r="IN63" i="5"/>
  <c r="IP63" i="5"/>
  <c r="R63" i="5"/>
  <c r="FX63" i="5"/>
  <c r="L63" i="5"/>
  <c r="ID63" i="5"/>
  <c r="HR63" i="5"/>
  <c r="GT63" i="5"/>
  <c r="JD63" i="5"/>
  <c r="HV63" i="5"/>
  <c r="IH63" i="5"/>
  <c r="AX63" i="5"/>
  <c r="CJ63" i="5"/>
  <c r="P63" i="5"/>
  <c r="V63" i="5"/>
  <c r="GJ63" i="5"/>
  <c r="CR63" i="5"/>
  <c r="EN63" i="5"/>
  <c r="BF63" i="5"/>
  <c r="BJ63" i="5"/>
  <c r="DP63" i="5"/>
  <c r="CB63" i="5"/>
  <c r="CN63" i="5"/>
  <c r="JF63" i="5"/>
  <c r="BL63" i="5"/>
  <c r="JH176" i="5"/>
  <c r="CH176" i="5"/>
  <c r="AN176" i="5"/>
  <c r="EP176" i="5"/>
  <c r="IT176" i="5"/>
  <c r="CJ176" i="5"/>
  <c r="FF176" i="5"/>
  <c r="JN176" i="5"/>
  <c r="FP176" i="5"/>
  <c r="GT176" i="5"/>
  <c r="AZ176" i="5"/>
  <c r="EL176" i="5"/>
  <c r="IX176" i="5"/>
  <c r="BT176" i="5"/>
  <c r="JL176" i="5"/>
  <c r="JD176" i="5"/>
  <c r="CF176" i="5"/>
  <c r="AX176" i="5"/>
  <c r="GH176" i="5"/>
  <c r="GR176" i="5"/>
  <c r="DD176" i="5"/>
  <c r="JZ176" i="5"/>
  <c r="JR176" i="5"/>
  <c r="DJ176" i="5"/>
  <c r="HX176" i="5"/>
  <c r="BR176" i="5"/>
  <c r="DX176" i="5"/>
  <c r="FB176" i="5"/>
  <c r="BX176" i="5"/>
  <c r="GB176" i="5"/>
  <c r="JF79" i="5"/>
  <c r="BD79" i="5"/>
  <c r="CX79" i="5"/>
  <c r="ER79" i="5"/>
  <c r="JT79" i="5"/>
  <c r="CV79" i="5"/>
  <c r="EF79" i="5"/>
  <c r="CB79" i="5"/>
  <c r="CJ79" i="5"/>
  <c r="DD79" i="5"/>
  <c r="DB79" i="5"/>
  <c r="ED79" i="5"/>
  <c r="AJ79" i="5"/>
  <c r="AT79" i="5"/>
  <c r="IH79" i="5"/>
  <c r="CP79" i="5"/>
  <c r="CN79" i="5"/>
  <c r="DZ79" i="5"/>
  <c r="GH79" i="5"/>
  <c r="EJ79" i="5"/>
  <c r="BZ79" i="5"/>
  <c r="JH79" i="5"/>
  <c r="FP79" i="5"/>
  <c r="HV79" i="5"/>
  <c r="DF79" i="5"/>
  <c r="BT79" i="5"/>
  <c r="GZ79" i="5"/>
  <c r="JB79" i="5"/>
  <c r="X79" i="5"/>
  <c r="EP136" i="5"/>
  <c r="DH136" i="5"/>
  <c r="DL136" i="5"/>
  <c r="BN136" i="5"/>
  <c r="CV136" i="5"/>
  <c r="CX136" i="5"/>
  <c r="FD136" i="5"/>
  <c r="AR136" i="5"/>
  <c r="GX136" i="5"/>
  <c r="JD136" i="5"/>
  <c r="IP136" i="5"/>
  <c r="GB136" i="5"/>
  <c r="V136" i="5"/>
  <c r="BR136" i="5"/>
  <c r="BB136" i="5"/>
  <c r="CF136" i="5"/>
  <c r="FB136" i="5"/>
  <c r="GF136" i="5"/>
  <c r="FH136" i="5"/>
  <c r="DP136" i="5"/>
  <c r="HP136" i="5"/>
  <c r="HD136" i="5"/>
  <c r="BX136" i="5"/>
  <c r="DR136" i="5"/>
  <c r="JP136" i="5"/>
  <c r="CD136" i="5"/>
  <c r="FP136" i="5"/>
  <c r="FF136" i="5"/>
  <c r="AV136" i="5"/>
  <c r="HZ136" i="5"/>
  <c r="EZ136" i="5"/>
  <c r="GT136" i="5"/>
  <c r="GR136" i="5"/>
  <c r="AD136" i="5"/>
  <c r="JX136" i="5"/>
  <c r="GZ136" i="5"/>
  <c r="FZ136" i="5"/>
  <c r="P136" i="5"/>
  <c r="DB136" i="5"/>
  <c r="AX136" i="5"/>
  <c r="IH136" i="5"/>
  <c r="IZ136" i="5"/>
  <c r="EJ136" i="5"/>
  <c r="IX136" i="5"/>
  <c r="DN136" i="5"/>
  <c r="DT136" i="5"/>
  <c r="AL136" i="5"/>
  <c r="FV136" i="5"/>
  <c r="CN136" i="5"/>
  <c r="CH136" i="5"/>
  <c r="CT136" i="5"/>
  <c r="EB136" i="5"/>
  <c r="JF136" i="5"/>
  <c r="AZ136" i="5"/>
  <c r="FR136" i="5"/>
  <c r="AF136" i="5"/>
  <c r="IB136" i="5"/>
  <c r="IN136" i="5"/>
  <c r="AJ136" i="5"/>
  <c r="FX136" i="5"/>
  <c r="IV136" i="5"/>
  <c r="AN136" i="5"/>
  <c r="JJ136" i="5"/>
  <c r="GD136" i="5"/>
  <c r="ID136" i="5"/>
  <c r="CB136" i="5"/>
  <c r="DX136" i="5"/>
  <c r="JL136" i="5"/>
  <c r="CP136" i="5"/>
  <c r="JZ136" i="5"/>
  <c r="GL136" i="5"/>
  <c r="AT136" i="5"/>
  <c r="GH136" i="5"/>
  <c r="BT136" i="5"/>
  <c r="BL136" i="5"/>
  <c r="R136" i="5"/>
  <c r="DD136" i="5"/>
  <c r="JH136" i="5"/>
  <c r="HN136" i="5"/>
  <c r="DZ136" i="5"/>
  <c r="BD136" i="5"/>
  <c r="ER136" i="5"/>
  <c r="IF136" i="5"/>
  <c r="GJ136" i="5"/>
  <c r="HR136" i="5"/>
  <c r="BP136" i="5"/>
  <c r="EF136" i="5"/>
  <c r="IJ136" i="5"/>
  <c r="BZ136" i="5"/>
  <c r="BJ136" i="5"/>
  <c r="JR136" i="5"/>
  <c r="CR136" i="5"/>
  <c r="JN136" i="5"/>
  <c r="EL136" i="5"/>
  <c r="EV136" i="5"/>
  <c r="X136" i="5"/>
  <c r="HB136" i="5"/>
  <c r="HX136" i="5"/>
  <c r="BV136" i="5"/>
  <c r="BF136" i="5"/>
  <c r="FT136" i="5"/>
  <c r="JB136" i="5"/>
  <c r="DJ136" i="5"/>
  <c r="JV136" i="5"/>
  <c r="HV136" i="5"/>
  <c r="IR136" i="5"/>
  <c r="BH136" i="5"/>
  <c r="EH136" i="5"/>
  <c r="AB136" i="5"/>
  <c r="DV136" i="5"/>
  <c r="ED136" i="5"/>
  <c r="IT136" i="5"/>
  <c r="ET136" i="5"/>
  <c r="GN136" i="5"/>
  <c r="L136" i="5"/>
  <c r="EX136" i="5"/>
  <c r="CJ136" i="5"/>
  <c r="JT136" i="5"/>
  <c r="DF136" i="5"/>
  <c r="GV136" i="5"/>
  <c r="EN136" i="5"/>
  <c r="GP136" i="5"/>
  <c r="CR150" i="5"/>
  <c r="EZ150" i="5"/>
  <c r="AN150" i="5"/>
  <c r="DL150" i="5"/>
  <c r="JT150" i="5"/>
  <c r="CD150" i="5"/>
  <c r="FF150" i="5"/>
  <c r="AF150" i="5"/>
  <c r="AT150" i="5"/>
  <c r="CN150" i="5"/>
  <c r="L150" i="5"/>
  <c r="HN150" i="5"/>
  <c r="FH150" i="5"/>
  <c r="BV150" i="5"/>
  <c r="HZ150" i="5"/>
  <c r="IV150" i="5"/>
  <c r="EV150" i="5"/>
  <c r="GD150" i="5"/>
  <c r="HP150" i="5"/>
  <c r="AV150" i="5"/>
  <c r="ET150" i="5"/>
  <c r="IR150" i="5"/>
  <c r="EJ150" i="5"/>
  <c r="DD150" i="5"/>
  <c r="JB150" i="5"/>
  <c r="DR150" i="5"/>
  <c r="IF150" i="5"/>
  <c r="FZ150" i="5"/>
  <c r="IP150" i="5"/>
  <c r="FT150" i="5"/>
  <c r="JN150" i="5"/>
  <c r="CP150" i="5"/>
  <c r="GR150" i="5"/>
  <c r="IJ150" i="5"/>
  <c r="HV150" i="5"/>
  <c r="DX150" i="5"/>
  <c r="BT150" i="5"/>
  <c r="P150" i="5"/>
  <c r="DF150" i="5"/>
  <c r="GX150" i="5"/>
  <c r="CB150" i="5"/>
  <c r="FP150" i="5"/>
  <c r="BH150" i="5"/>
  <c r="JZ150" i="5"/>
  <c r="HB150" i="5"/>
  <c r="FR150" i="5"/>
  <c r="EN150" i="5"/>
  <c r="CX150" i="5"/>
  <c r="AB150" i="5"/>
  <c r="GB150" i="5"/>
  <c r="HX150" i="5"/>
  <c r="EP150" i="5"/>
  <c r="DP150" i="5"/>
  <c r="JH150" i="5"/>
  <c r="BB150" i="5"/>
  <c r="CJ150" i="5"/>
  <c r="EL150" i="5"/>
  <c r="EB150" i="5"/>
  <c r="HD150" i="5"/>
  <c r="GF150" i="5"/>
  <c r="JF150" i="5"/>
  <c r="ID150" i="5"/>
  <c r="DJ150" i="5"/>
  <c r="IZ150" i="5"/>
  <c r="DN150" i="5"/>
  <c r="CV150" i="5"/>
  <c r="FB150" i="5"/>
  <c r="DV150" i="5"/>
  <c r="IN150" i="5"/>
  <c r="DB150" i="5"/>
  <c r="BD150" i="5"/>
  <c r="AD150" i="5"/>
  <c r="GJ150" i="5"/>
  <c r="AZ150" i="5"/>
  <c r="JV150" i="5"/>
  <c r="FD150" i="5"/>
  <c r="AL150" i="5"/>
  <c r="GH150" i="5"/>
  <c r="HR150" i="5"/>
  <c r="IT150" i="5"/>
  <c r="BP150" i="5"/>
  <c r="JP150" i="5"/>
  <c r="JD150" i="5"/>
  <c r="ER150" i="5"/>
  <c r="GZ150" i="5"/>
  <c r="AJ150" i="5"/>
  <c r="DT150" i="5"/>
  <c r="BZ150" i="5"/>
  <c r="BF150" i="5"/>
  <c r="FX150" i="5"/>
  <c r="V150" i="5"/>
  <c r="JJ150" i="5"/>
  <c r="AR150" i="5"/>
  <c r="DH150" i="5"/>
  <c r="GN150" i="5"/>
  <c r="BX150" i="5"/>
  <c r="GP150" i="5"/>
  <c r="BL150" i="5"/>
  <c r="BR150" i="5"/>
  <c r="ED150" i="5"/>
  <c r="AX150" i="5"/>
  <c r="IB150" i="5"/>
  <c r="FV150" i="5"/>
  <c r="CT150" i="5"/>
  <c r="GT150" i="5"/>
  <c r="JX150" i="5"/>
  <c r="JR150" i="5"/>
  <c r="R150" i="5"/>
  <c r="GV150" i="5"/>
  <c r="EF150" i="5"/>
  <c r="IX150" i="5"/>
  <c r="BJ150" i="5"/>
  <c r="EX150" i="5"/>
  <c r="CH150" i="5"/>
  <c r="JL150" i="5"/>
  <c r="DZ150" i="5"/>
  <c r="IH150" i="5"/>
  <c r="EH150" i="5"/>
  <c r="CF150" i="5"/>
  <c r="BN150" i="5"/>
  <c r="X150" i="5"/>
  <c r="GL150" i="5"/>
  <c r="IN56" i="5"/>
  <c r="BF56" i="5"/>
  <c r="GP56" i="5"/>
  <c r="CD56" i="5"/>
  <c r="JT56" i="5"/>
  <c r="BT56" i="5"/>
  <c r="AZ56" i="5"/>
  <c r="AD56" i="5"/>
  <c r="GX56" i="5"/>
  <c r="DR56" i="5"/>
  <c r="BD56" i="5"/>
  <c r="FT56" i="5"/>
  <c r="EB56" i="5"/>
  <c r="GZ56" i="5"/>
  <c r="BB56" i="5"/>
  <c r="CV56" i="5"/>
  <c r="GD56" i="5"/>
  <c r="EL56" i="5"/>
  <c r="DV56" i="5"/>
  <c r="EV56" i="5"/>
  <c r="P56" i="5"/>
  <c r="GR56" i="5"/>
  <c r="JF56" i="5"/>
  <c r="AT56" i="5"/>
  <c r="IV56" i="5"/>
  <c r="DZ56" i="5"/>
  <c r="IR56" i="5"/>
  <c r="DF56" i="5"/>
  <c r="GV56" i="5"/>
  <c r="IZ56" i="5"/>
  <c r="GJ56" i="5"/>
  <c r="JR56" i="5"/>
  <c r="R56" i="5"/>
  <c r="DT56" i="5"/>
  <c r="EF56" i="5"/>
  <c r="BP56" i="5"/>
  <c r="BX56" i="5"/>
  <c r="HX56" i="5"/>
  <c r="ED56" i="5"/>
  <c r="X56" i="5"/>
  <c r="IJ56" i="5"/>
  <c r="JH56" i="5"/>
  <c r="FV56" i="5"/>
  <c r="GL56" i="5"/>
  <c r="JD56" i="5"/>
  <c r="BN56" i="5"/>
  <c r="IX56" i="5"/>
  <c r="DD56" i="5"/>
  <c r="GB56" i="5"/>
  <c r="AL56" i="5"/>
  <c r="CR56" i="5"/>
  <c r="DN56" i="5"/>
  <c r="DB56" i="5"/>
  <c r="GN56" i="5"/>
  <c r="EJ56" i="5"/>
  <c r="BV56" i="5"/>
  <c r="DX56" i="5"/>
  <c r="CX56" i="5"/>
  <c r="AJ56" i="5"/>
  <c r="AN56" i="5"/>
  <c r="CP56" i="5"/>
  <c r="HB56" i="5"/>
  <c r="CF56" i="5"/>
  <c r="CT56" i="5"/>
  <c r="FX56" i="5"/>
  <c r="ID56" i="5"/>
  <c r="CH56" i="5"/>
  <c r="IF56" i="5"/>
  <c r="GH56" i="5"/>
  <c r="BR56" i="5"/>
  <c r="JZ56" i="5"/>
  <c r="EN56" i="5"/>
  <c r="AB56" i="5"/>
  <c r="DP56" i="5"/>
  <c r="IB56" i="5"/>
  <c r="GT56" i="5"/>
  <c r="EP56" i="5"/>
  <c r="V56" i="5"/>
  <c r="JV56" i="5"/>
  <c r="BZ56" i="5"/>
  <c r="HZ56" i="5"/>
  <c r="ER56" i="5"/>
  <c r="HP56" i="5"/>
  <c r="BJ56" i="5"/>
  <c r="FD56" i="5"/>
  <c r="EZ56" i="5"/>
  <c r="IH56" i="5"/>
  <c r="ET56" i="5"/>
  <c r="EX56" i="5"/>
  <c r="IT56" i="5"/>
  <c r="CJ56" i="5"/>
  <c r="HD56" i="5"/>
  <c r="BL56" i="5"/>
  <c r="FZ56" i="5"/>
  <c r="JL56" i="5"/>
  <c r="HV56" i="5"/>
  <c r="JJ56" i="5"/>
  <c r="FF56" i="5"/>
  <c r="EH56" i="5"/>
  <c r="DL56" i="5"/>
  <c r="DH56" i="5"/>
  <c r="FP56" i="5"/>
  <c r="JX56" i="5"/>
  <c r="JB56" i="5"/>
  <c r="BH56" i="5"/>
  <c r="DJ56" i="5"/>
  <c r="L56" i="5"/>
  <c r="HN56" i="5"/>
  <c r="GF56" i="5"/>
  <c r="AF56" i="5"/>
  <c r="FR56" i="5"/>
  <c r="CN56" i="5"/>
  <c r="FB56" i="5"/>
  <c r="IP56" i="5"/>
  <c r="AV56" i="5"/>
  <c r="AX56" i="5"/>
  <c r="JP56" i="5"/>
  <c r="HR56" i="5"/>
  <c r="JN56" i="5"/>
  <c r="AR56" i="5"/>
  <c r="FH56" i="5"/>
  <c r="CB56" i="5"/>
  <c r="DD52" i="5"/>
  <c r="FX52" i="5"/>
  <c r="FT52" i="5"/>
  <c r="HR52" i="5"/>
  <c r="GT52" i="5"/>
  <c r="GX52" i="5"/>
  <c r="GJ52" i="5"/>
  <c r="JR52" i="5"/>
  <c r="BV52" i="5"/>
  <c r="IH52" i="5"/>
  <c r="JT52" i="5"/>
  <c r="HZ52" i="5"/>
  <c r="EV52" i="5"/>
  <c r="AZ52" i="5"/>
  <c r="AX52" i="5"/>
  <c r="JJ52" i="5"/>
  <c r="GH52" i="5"/>
  <c r="BT52" i="5"/>
  <c r="GF52" i="5"/>
  <c r="AN52" i="5"/>
  <c r="DR52" i="5"/>
  <c r="JX52" i="5"/>
  <c r="IP52" i="5"/>
  <c r="JP52" i="5"/>
  <c r="DF52" i="5"/>
  <c r="P52" i="5"/>
  <c r="IJ52" i="5"/>
  <c r="DJ52" i="5"/>
  <c r="IF52" i="5"/>
  <c r="IB52" i="5"/>
  <c r="BX52" i="5"/>
  <c r="FF52" i="5"/>
  <c r="CF52" i="5"/>
  <c r="GD52" i="5"/>
  <c r="DH52" i="5"/>
  <c r="ID52" i="5"/>
  <c r="BZ52" i="5"/>
  <c r="FV52" i="5"/>
  <c r="JL52" i="5"/>
  <c r="R52" i="5"/>
  <c r="IN52" i="5"/>
  <c r="JV52" i="5"/>
  <c r="IT52" i="5"/>
  <c r="AV52" i="5"/>
  <c r="ED52" i="5"/>
  <c r="GZ52" i="5"/>
  <c r="DP52" i="5"/>
  <c r="BJ52" i="5"/>
  <c r="AJ52" i="5"/>
  <c r="DN52" i="5"/>
  <c r="DT52" i="5"/>
  <c r="FH52" i="5"/>
  <c r="EX52" i="5"/>
  <c r="CR52" i="5"/>
  <c r="FZ52" i="5"/>
  <c r="GV52" i="5"/>
  <c r="BD52" i="5"/>
  <c r="CL52" i="5"/>
  <c r="DV52" i="5"/>
  <c r="GB52" i="5"/>
  <c r="AL52" i="5"/>
  <c r="AD52" i="5"/>
  <c r="JD52" i="5"/>
  <c r="EJ52" i="5"/>
  <c r="CJ52" i="5"/>
  <c r="EB52" i="5"/>
  <c r="EF52" i="5"/>
  <c r="JH52" i="5"/>
  <c r="JB52" i="5"/>
  <c r="EN52" i="5"/>
  <c r="CP52" i="5"/>
  <c r="DX52" i="5"/>
  <c r="ET52" i="5"/>
  <c r="JF52" i="5"/>
  <c r="BR52" i="5"/>
  <c r="IX52" i="5"/>
  <c r="IV52" i="5"/>
  <c r="AB52" i="5"/>
  <c r="CV52" i="5"/>
  <c r="DZ52" i="5"/>
  <c r="BH52" i="5"/>
  <c r="FR52" i="5"/>
  <c r="CB52" i="5"/>
  <c r="CH52" i="5"/>
  <c r="EP52" i="5"/>
  <c r="X52" i="5"/>
  <c r="CT52" i="5"/>
  <c r="GN52" i="5"/>
  <c r="FP52" i="5"/>
  <c r="FD52" i="5"/>
  <c r="HN52" i="5"/>
  <c r="EZ52" i="5"/>
  <c r="EL52" i="5"/>
  <c r="IR52" i="5"/>
  <c r="HP52" i="5"/>
  <c r="AF52" i="5"/>
  <c r="L52" i="5"/>
  <c r="BN52" i="5"/>
  <c r="JZ52" i="5"/>
  <c r="FB52" i="5"/>
  <c r="HB52" i="5"/>
  <c r="CD52" i="5"/>
  <c r="CX52" i="5"/>
  <c r="DL52" i="5"/>
  <c r="IZ52" i="5"/>
  <c r="GR52" i="5"/>
  <c r="BL52" i="5"/>
  <c r="BP52" i="5"/>
  <c r="BB52" i="5"/>
  <c r="EH52" i="5"/>
  <c r="ER52" i="5"/>
  <c r="HX52" i="5"/>
  <c r="BF52" i="5"/>
  <c r="V52" i="5"/>
  <c r="HD52" i="5"/>
  <c r="AR52" i="5"/>
  <c r="HV52" i="5"/>
  <c r="GP52" i="5"/>
  <c r="DB52" i="5"/>
  <c r="AT52" i="5"/>
  <c r="CN52" i="5"/>
  <c r="JN52" i="5"/>
  <c r="GL52" i="5"/>
  <c r="AB261" i="5"/>
  <c r="CF261" i="5"/>
  <c r="AZ261" i="5"/>
  <c r="DN261" i="5"/>
  <c r="GX261" i="5"/>
  <c r="GN261" i="5"/>
  <c r="FF261" i="5"/>
  <c r="DJ261" i="5"/>
  <c r="DL261" i="5"/>
  <c r="DF261" i="5"/>
  <c r="IP261" i="5"/>
  <c r="FB261" i="5"/>
  <c r="BP261" i="5"/>
  <c r="FD261" i="5"/>
  <c r="JL261" i="5"/>
  <c r="BF261" i="5"/>
  <c r="GJ261" i="5"/>
  <c r="CB261" i="5"/>
  <c r="CT261" i="5"/>
  <c r="JX261" i="5"/>
  <c r="IN261" i="5"/>
  <c r="ID261" i="5"/>
  <c r="FH261" i="5"/>
  <c r="GB261" i="5"/>
  <c r="GZ261" i="5"/>
  <c r="GT261" i="5"/>
  <c r="FP261" i="5"/>
  <c r="EZ261" i="5"/>
  <c r="EB261" i="5"/>
  <c r="FR261" i="5"/>
  <c r="BB261" i="5"/>
  <c r="EH261" i="5"/>
  <c r="DP261" i="5"/>
  <c r="ER261" i="5"/>
  <c r="EF261" i="5"/>
  <c r="AR261" i="5"/>
  <c r="AT261" i="5"/>
  <c r="CN261" i="5"/>
  <c r="IT261" i="5"/>
  <c r="BV261" i="5"/>
  <c r="HD261" i="5"/>
  <c r="IJ261" i="5"/>
  <c r="JB261" i="5"/>
  <c r="GF261" i="5"/>
  <c r="DD261" i="5"/>
  <c r="BT261" i="5"/>
  <c r="EX261" i="5"/>
  <c r="BZ261" i="5"/>
  <c r="HP261" i="5"/>
  <c r="CR261" i="5"/>
  <c r="IH261" i="5"/>
  <c r="CV261" i="5"/>
  <c r="CP261" i="5"/>
  <c r="FX261" i="5"/>
  <c r="JJ261" i="5"/>
  <c r="JH261" i="5"/>
  <c r="CJ261" i="5"/>
  <c r="P261" i="5"/>
  <c r="GV261" i="5"/>
  <c r="GP261" i="5"/>
  <c r="FV261" i="5"/>
  <c r="R261" i="5"/>
  <c r="HX261" i="5"/>
  <c r="GD261" i="5"/>
  <c r="DT261" i="5"/>
  <c r="EN261" i="5"/>
  <c r="BJ261" i="5"/>
  <c r="ET261" i="5"/>
  <c r="AV261" i="5"/>
  <c r="GR261" i="5"/>
  <c r="V261" i="5"/>
  <c r="IF261" i="5"/>
  <c r="DH261" i="5"/>
  <c r="JD261" i="5"/>
  <c r="AF261" i="5"/>
  <c r="HN261" i="5"/>
  <c r="JN261" i="5"/>
  <c r="BL261" i="5"/>
  <c r="DZ261" i="5"/>
  <c r="BX261" i="5"/>
  <c r="EV261" i="5"/>
  <c r="AD261" i="5"/>
  <c r="IZ261" i="5"/>
  <c r="CH261" i="5"/>
  <c r="JR261" i="5"/>
  <c r="EL261" i="5"/>
  <c r="AL261" i="5"/>
  <c r="AN261" i="5"/>
  <c r="HR261" i="5"/>
  <c r="CX261" i="5"/>
  <c r="FT261" i="5"/>
  <c r="X261" i="5"/>
  <c r="JP261" i="5"/>
  <c r="IB261" i="5"/>
  <c r="DX261" i="5"/>
  <c r="AX261" i="5"/>
  <c r="BD261" i="5"/>
  <c r="ED261" i="5"/>
  <c r="IX261" i="5"/>
  <c r="JF261" i="5"/>
  <c r="DV261" i="5"/>
  <c r="DR261" i="5"/>
  <c r="L261" i="5"/>
  <c r="IV261" i="5"/>
  <c r="GH261" i="5"/>
  <c r="DB261" i="5"/>
  <c r="EJ261" i="5"/>
  <c r="HV261" i="5"/>
  <c r="HZ261" i="5"/>
  <c r="IR261" i="5"/>
  <c r="JV261" i="5"/>
  <c r="CD261" i="5"/>
  <c r="BR261" i="5"/>
  <c r="BN261" i="5"/>
  <c r="FZ261" i="5"/>
  <c r="JT261" i="5"/>
  <c r="BH261" i="5"/>
  <c r="HB261" i="5"/>
  <c r="AJ261" i="5"/>
  <c r="EP261" i="5"/>
  <c r="GL261" i="5"/>
  <c r="JZ261" i="5"/>
  <c r="AD199" i="5"/>
  <c r="BX199" i="5"/>
  <c r="JB199" i="5"/>
  <c r="HR199" i="5"/>
  <c r="CV199" i="5"/>
  <c r="HV199" i="5"/>
  <c r="DP199" i="5"/>
  <c r="JL199" i="5"/>
  <c r="FD199" i="5"/>
  <c r="DD199" i="5"/>
  <c r="DR199" i="5"/>
  <c r="DB199" i="5"/>
  <c r="GR199" i="5"/>
  <c r="JX199" i="5"/>
  <c r="IT199" i="5"/>
  <c r="BH199" i="5"/>
  <c r="JH199" i="5"/>
  <c r="AT199" i="5"/>
  <c r="IF199" i="5"/>
  <c r="BD199" i="5"/>
  <c r="IX199" i="5"/>
  <c r="GP199" i="5"/>
  <c r="GF199" i="5"/>
  <c r="AL199" i="5"/>
  <c r="JN199" i="5"/>
  <c r="HP199" i="5"/>
  <c r="GV199" i="5"/>
  <c r="GH199" i="5"/>
  <c r="ED199" i="5"/>
  <c r="EP199" i="5"/>
  <c r="IV199" i="5"/>
  <c r="JR199" i="5"/>
  <c r="JZ199" i="5"/>
  <c r="BT199" i="5"/>
  <c r="HD199" i="5"/>
  <c r="GN199" i="5"/>
  <c r="GJ199" i="5"/>
  <c r="ET199" i="5"/>
  <c r="BR199" i="5"/>
  <c r="BN199" i="5"/>
  <c r="BZ199" i="5"/>
  <c r="FB199" i="5"/>
  <c r="EH199" i="5"/>
  <c r="EJ199" i="5"/>
  <c r="DL199" i="5"/>
  <c r="GZ199" i="5"/>
  <c r="BJ199" i="5"/>
  <c r="AZ199" i="5"/>
  <c r="FV199" i="5"/>
  <c r="JD199" i="5"/>
  <c r="CB199" i="5"/>
  <c r="CF199" i="5"/>
  <c r="BP199" i="5"/>
  <c r="V199" i="5"/>
  <c r="BV199" i="5"/>
  <c r="EZ199" i="5"/>
  <c r="GD199" i="5"/>
  <c r="AN199" i="5"/>
  <c r="DX199" i="5"/>
  <c r="IH199" i="5"/>
  <c r="CD199" i="5"/>
  <c r="JT199" i="5"/>
  <c r="CN199" i="5"/>
  <c r="IR199" i="5"/>
  <c r="EX199" i="5"/>
  <c r="FZ199" i="5"/>
  <c r="FH199" i="5"/>
  <c r="GL199" i="5"/>
  <c r="CP199" i="5"/>
  <c r="AR199" i="5"/>
  <c r="IJ199" i="5"/>
  <c r="ER199" i="5"/>
  <c r="DZ199" i="5"/>
  <c r="GX199" i="5"/>
  <c r="JP199" i="5"/>
  <c r="JF199" i="5"/>
  <c r="AF199" i="5"/>
  <c r="AX199" i="5"/>
  <c r="CX199" i="5"/>
  <c r="IP199" i="5"/>
  <c r="CJ199" i="5"/>
  <c r="ID199" i="5"/>
  <c r="CT199" i="5"/>
  <c r="HB199" i="5"/>
  <c r="FF199" i="5"/>
  <c r="DF199" i="5"/>
  <c r="FT199" i="5"/>
  <c r="DH199" i="5"/>
  <c r="EB199" i="5"/>
  <c r="FP199" i="5"/>
  <c r="DT199" i="5"/>
  <c r="JJ199" i="5"/>
  <c r="GB199" i="5"/>
  <c r="GT199" i="5"/>
  <c r="IZ199" i="5"/>
  <c r="EV199" i="5"/>
  <c r="HX199" i="5"/>
  <c r="BB199" i="5"/>
  <c r="FR199" i="5"/>
  <c r="X199" i="5"/>
  <c r="EN199" i="5"/>
  <c r="R199" i="5"/>
  <c r="CH199" i="5"/>
  <c r="HN199" i="5"/>
  <c r="DN199" i="5"/>
  <c r="P199" i="5"/>
  <c r="FX199" i="5"/>
  <c r="JV199" i="5"/>
  <c r="HZ199" i="5"/>
  <c r="EF199" i="5"/>
  <c r="DJ199" i="5"/>
  <c r="CR199" i="5"/>
  <c r="DV199" i="5"/>
  <c r="BF199" i="5"/>
  <c r="EL199" i="5"/>
  <c r="IB199" i="5"/>
  <c r="AV199" i="5"/>
  <c r="AB199" i="5"/>
  <c r="IN199" i="5"/>
  <c r="AJ199" i="5"/>
  <c r="BL199" i="5"/>
  <c r="L199" i="5"/>
  <c r="CR123" i="5"/>
  <c r="EL123" i="5"/>
  <c r="CJ123" i="5"/>
  <c r="GN123" i="5"/>
  <c r="X123" i="5"/>
  <c r="BR123" i="5"/>
  <c r="JT123" i="5"/>
  <c r="JL123" i="5"/>
  <c r="CH123" i="5"/>
  <c r="BH123" i="5"/>
  <c r="DD123" i="5"/>
  <c r="AL123" i="5"/>
  <c r="BF123" i="5"/>
  <c r="BN123" i="5"/>
  <c r="P123" i="5"/>
  <c r="GT123" i="5"/>
  <c r="CD123" i="5"/>
  <c r="EB123" i="5"/>
  <c r="HV123" i="5"/>
  <c r="AR123" i="5"/>
  <c r="DB123" i="5"/>
  <c r="GL123" i="5"/>
  <c r="DV123" i="5"/>
  <c r="GJ123" i="5"/>
  <c r="IF123" i="5"/>
  <c r="AB123" i="5"/>
  <c r="IT123" i="5"/>
  <c r="EZ123" i="5"/>
  <c r="EJ123" i="5"/>
  <c r="FH123" i="5"/>
  <c r="IP123" i="5"/>
  <c r="BP123" i="5"/>
  <c r="ED123" i="5"/>
  <c r="GB123" i="5"/>
  <c r="DN123" i="5"/>
  <c r="JX123" i="5"/>
  <c r="JN123" i="5"/>
  <c r="ET123" i="5"/>
  <c r="V123" i="5"/>
  <c r="BZ123" i="5"/>
  <c r="IZ123" i="5"/>
  <c r="CB123" i="5"/>
  <c r="BJ123" i="5"/>
  <c r="AZ123" i="5"/>
  <c r="JJ123" i="5"/>
  <c r="GV123" i="5"/>
  <c r="GX123" i="5"/>
  <c r="AV123" i="5"/>
  <c r="IN123" i="5"/>
  <c r="IJ123" i="5"/>
  <c r="IH123" i="5"/>
  <c r="JH123" i="5"/>
  <c r="BX123" i="5"/>
  <c r="BB123" i="5"/>
  <c r="AN123" i="5"/>
  <c r="GZ123" i="5"/>
  <c r="EX123" i="5"/>
  <c r="GH123" i="5"/>
  <c r="AD123" i="5"/>
  <c r="BT123" i="5"/>
  <c r="JB123" i="5"/>
  <c r="IV123" i="5"/>
  <c r="AT123" i="5"/>
  <c r="ID123" i="5"/>
  <c r="FF123" i="5"/>
  <c r="BV123" i="5"/>
  <c r="GD123" i="5"/>
  <c r="CX123" i="5"/>
  <c r="DJ123" i="5"/>
  <c r="FX123" i="5"/>
  <c r="L123" i="5"/>
  <c r="JV123" i="5"/>
  <c r="FD123" i="5"/>
  <c r="GF123" i="5"/>
  <c r="HX123" i="5"/>
  <c r="HP123" i="5"/>
  <c r="AX123" i="5"/>
  <c r="EN123" i="5"/>
  <c r="ER123" i="5"/>
  <c r="DX123" i="5"/>
  <c r="EV123" i="5"/>
  <c r="FB123" i="5"/>
  <c r="JP123" i="5"/>
  <c r="AF123" i="5"/>
  <c r="BD123" i="5"/>
  <c r="EF123" i="5"/>
  <c r="DP123" i="5"/>
  <c r="GR123" i="5"/>
  <c r="FR123" i="5"/>
  <c r="JZ123" i="5"/>
  <c r="FT123" i="5"/>
  <c r="DT123" i="5"/>
  <c r="EP123" i="5"/>
  <c r="FZ123" i="5"/>
  <c r="DZ123" i="5"/>
  <c r="CN123" i="5"/>
  <c r="IB123" i="5"/>
  <c r="JR123" i="5"/>
  <c r="HZ123" i="5"/>
  <c r="HB123" i="5"/>
  <c r="HD123" i="5"/>
  <c r="DL123" i="5"/>
  <c r="AJ123" i="5"/>
  <c r="IR123" i="5"/>
  <c r="CT123" i="5"/>
  <c r="CP123" i="5"/>
  <c r="CF123" i="5"/>
  <c r="EH123" i="5"/>
  <c r="DR123" i="5"/>
  <c r="FP123" i="5"/>
  <c r="HR123" i="5"/>
  <c r="DH123" i="5"/>
  <c r="BL123" i="5"/>
  <c r="HN123" i="5"/>
  <c r="CV123" i="5"/>
  <c r="FV123" i="5"/>
  <c r="JD123" i="5"/>
  <c r="IX123" i="5"/>
  <c r="GP123" i="5"/>
  <c r="JF123" i="5"/>
  <c r="R123" i="5"/>
  <c r="DF123" i="5"/>
  <c r="JB205" i="5"/>
  <c r="AJ205" i="5"/>
  <c r="AF205" i="5"/>
  <c r="DH205" i="5"/>
  <c r="EL205" i="5"/>
  <c r="BN205" i="5"/>
  <c r="JD205" i="5"/>
  <c r="BB205" i="5"/>
  <c r="IV205" i="5"/>
  <c r="AZ205" i="5"/>
  <c r="GR205" i="5"/>
  <c r="IT205" i="5"/>
  <c r="EX205" i="5"/>
  <c r="CH205" i="5"/>
  <c r="AL205" i="5"/>
  <c r="BX205" i="5"/>
  <c r="HR205" i="5"/>
  <c r="CV205" i="5"/>
  <c r="IN205" i="5"/>
  <c r="DJ205" i="5"/>
  <c r="BT205" i="5"/>
  <c r="FH205" i="5"/>
  <c r="GZ205" i="5"/>
  <c r="AV205" i="5"/>
  <c r="HX205" i="5"/>
  <c r="JV205" i="5"/>
  <c r="AR205" i="5"/>
  <c r="FX205" i="5"/>
  <c r="DD205" i="5"/>
  <c r="V205" i="5"/>
  <c r="DL205" i="5"/>
  <c r="JX205" i="5"/>
  <c r="BH205" i="5"/>
  <c r="BJ205" i="5"/>
  <c r="JT205" i="5"/>
  <c r="GL205" i="5"/>
  <c r="JF205" i="5"/>
  <c r="P205" i="5"/>
  <c r="IB205" i="5"/>
  <c r="AN205" i="5"/>
  <c r="ED205" i="5"/>
  <c r="L205" i="5"/>
  <c r="EV205" i="5"/>
  <c r="EB205" i="5"/>
  <c r="DV205" i="5"/>
  <c r="IZ205" i="5"/>
  <c r="EJ205" i="5"/>
  <c r="DX205" i="5"/>
  <c r="DT205" i="5"/>
  <c r="CT205" i="5"/>
  <c r="DP205" i="5"/>
  <c r="EN205" i="5"/>
  <c r="CF205" i="5"/>
  <c r="DR205" i="5"/>
  <c r="HV205" i="5"/>
  <c r="CX205" i="5"/>
  <c r="CN205" i="5"/>
  <c r="IR205" i="5"/>
  <c r="CP205" i="5"/>
  <c r="DN205" i="5"/>
  <c r="JL205" i="5"/>
  <c r="GX205" i="5"/>
  <c r="CB205" i="5"/>
  <c r="FT205" i="5"/>
  <c r="AX205" i="5"/>
  <c r="DF205" i="5"/>
  <c r="GV205" i="5"/>
  <c r="JH205" i="5"/>
  <c r="JZ205" i="5"/>
  <c r="IF205" i="5"/>
  <c r="FZ205" i="5"/>
  <c r="GT205" i="5"/>
  <c r="HP205" i="5"/>
  <c r="DZ205" i="5"/>
  <c r="BL205" i="5"/>
  <c r="BV205" i="5"/>
  <c r="HN205" i="5"/>
  <c r="AT205" i="5"/>
  <c r="CJ205" i="5"/>
  <c r="EP205" i="5"/>
  <c r="GD205" i="5"/>
  <c r="HD205" i="5"/>
  <c r="FF205" i="5"/>
  <c r="EH205" i="5"/>
  <c r="JJ205" i="5"/>
  <c r="IP205" i="5"/>
  <c r="DB205" i="5"/>
  <c r="GH205" i="5"/>
  <c r="FB205" i="5"/>
  <c r="JP205" i="5"/>
  <c r="JN205" i="5"/>
  <c r="AD205" i="5"/>
  <c r="GP205" i="5"/>
  <c r="BD205" i="5"/>
  <c r="FV205" i="5"/>
  <c r="R205" i="5"/>
  <c r="IJ205" i="5"/>
  <c r="FP205" i="5"/>
  <c r="FD205" i="5"/>
  <c r="ID205" i="5"/>
  <c r="EZ205" i="5"/>
  <c r="BZ205" i="5"/>
  <c r="IH205" i="5"/>
  <c r="ER205" i="5"/>
  <c r="FR205" i="5"/>
  <c r="CR205" i="5"/>
  <c r="GF205" i="5"/>
  <c r="BP205" i="5"/>
  <c r="HZ205" i="5"/>
  <c r="GJ205" i="5"/>
  <c r="EF205" i="5"/>
  <c r="GN205" i="5"/>
  <c r="AB205" i="5"/>
  <c r="BF205" i="5"/>
  <c r="JR205" i="5"/>
  <c r="X205" i="5"/>
  <c r="IX205" i="5"/>
  <c r="GB205" i="5"/>
  <c r="BR205" i="5"/>
  <c r="HB205" i="5"/>
  <c r="ET205" i="5"/>
  <c r="CD205" i="5"/>
  <c r="CX251" i="5"/>
  <c r="BR251" i="5"/>
  <c r="FP251" i="5"/>
  <c r="IJ251" i="5"/>
  <c r="CT251" i="5"/>
  <c r="IF251" i="5"/>
  <c r="JZ251" i="5"/>
  <c r="ID251" i="5"/>
  <c r="CP251" i="5"/>
  <c r="CB251" i="5"/>
  <c r="JX251" i="5"/>
  <c r="AR251" i="5"/>
  <c r="JJ251" i="5"/>
  <c r="BX251" i="5"/>
  <c r="BV251" i="5"/>
  <c r="AL251" i="5"/>
  <c r="FV251" i="5"/>
  <c r="DJ251" i="5"/>
  <c r="DL251" i="5"/>
  <c r="IR251" i="5"/>
  <c r="HV251" i="5"/>
  <c r="BN251" i="5"/>
  <c r="JN251" i="5"/>
  <c r="AZ251" i="5"/>
  <c r="GD251" i="5"/>
  <c r="JB251" i="5"/>
  <c r="BH251" i="5"/>
  <c r="V251" i="5"/>
  <c r="AB251" i="5"/>
  <c r="EN251" i="5"/>
  <c r="CD251" i="5"/>
  <c r="BL251" i="5"/>
  <c r="DB251" i="5"/>
  <c r="HZ251" i="5"/>
  <c r="HP251" i="5"/>
  <c r="CN251" i="5"/>
  <c r="DD251" i="5"/>
  <c r="FZ251" i="5"/>
  <c r="JH251" i="5"/>
  <c r="BD251" i="5"/>
  <c r="CV251" i="5"/>
  <c r="GX251" i="5"/>
  <c r="AN251" i="5"/>
  <c r="IT251" i="5"/>
  <c r="JP251" i="5"/>
  <c r="IX251" i="5"/>
  <c r="EF251" i="5"/>
  <c r="AX251" i="5"/>
  <c r="BF251" i="5"/>
  <c r="JR251" i="5"/>
  <c r="FT251" i="5"/>
  <c r="JT251" i="5"/>
  <c r="BZ251" i="5"/>
  <c r="BT251" i="5"/>
  <c r="JV251" i="5"/>
  <c r="X251" i="5"/>
  <c r="JL251" i="5"/>
  <c r="IV251" i="5"/>
  <c r="AJ251" i="5"/>
  <c r="DN251" i="5"/>
  <c r="EZ251" i="5"/>
  <c r="IN251" i="5"/>
  <c r="CJ251" i="5"/>
  <c r="FD251" i="5"/>
  <c r="IH251" i="5"/>
  <c r="IB251" i="5"/>
  <c r="AD251" i="5"/>
  <c r="AF251" i="5"/>
  <c r="BP251" i="5"/>
  <c r="AT251" i="5"/>
  <c r="JD251" i="5"/>
  <c r="GF251" i="5"/>
  <c r="IZ251" i="5"/>
  <c r="GJ251" i="5"/>
  <c r="BJ251" i="5"/>
  <c r="AV251" i="5"/>
  <c r="FR251" i="5"/>
  <c r="BB251" i="5"/>
  <c r="CH251" i="5"/>
  <c r="GH251" i="5"/>
  <c r="CR251" i="5"/>
  <c r="HX251" i="5"/>
  <c r="FX251" i="5"/>
  <c r="FF251" i="5"/>
  <c r="JF251" i="5"/>
  <c r="FB251" i="5"/>
  <c r="DH251" i="5"/>
  <c r="CF251" i="5"/>
  <c r="GB251" i="5"/>
  <c r="FH251" i="5"/>
  <c r="IP251" i="5"/>
  <c r="ED251" i="5"/>
  <c r="HR251" i="5"/>
  <c r="DF251" i="5"/>
  <c r="HZ48" i="5"/>
  <c r="FB48" i="5"/>
  <c r="AF48" i="5"/>
  <c r="CL48" i="5"/>
  <c r="EV48" i="5"/>
  <c r="IX48" i="5"/>
  <c r="V48" i="5"/>
  <c r="FF48" i="5"/>
  <c r="IR48" i="5"/>
  <c r="DH48" i="5"/>
  <c r="AL48" i="5"/>
  <c r="DT48" i="5"/>
  <c r="GH48" i="5"/>
  <c r="DV48" i="5"/>
  <c r="BV48" i="5"/>
  <c r="AX48" i="5"/>
  <c r="ED48" i="5"/>
  <c r="EH48" i="5"/>
  <c r="CF48" i="5"/>
  <c r="JT48" i="5"/>
  <c r="EL48" i="5"/>
  <c r="JH48" i="5"/>
  <c r="HX48" i="5"/>
  <c r="GZ48" i="5"/>
  <c r="AD48" i="5"/>
  <c r="DR48" i="5"/>
  <c r="HB48" i="5"/>
  <c r="AN48" i="5"/>
  <c r="GN48" i="5"/>
  <c r="JN48" i="5"/>
  <c r="GJ48" i="5"/>
  <c r="ID48" i="5"/>
  <c r="ER48" i="5"/>
  <c r="JD48" i="5"/>
  <c r="R48" i="5"/>
  <c r="IZ48" i="5"/>
  <c r="CB48" i="5"/>
  <c r="JP48" i="5"/>
  <c r="JL48" i="5"/>
  <c r="IH48" i="5"/>
  <c r="X48" i="5"/>
  <c r="GT48" i="5"/>
  <c r="AB48" i="5"/>
  <c r="IJ48" i="5"/>
  <c r="JB48" i="5"/>
  <c r="FD48" i="5"/>
  <c r="EX48" i="5"/>
  <c r="DB48" i="5"/>
  <c r="HP48" i="5"/>
  <c r="AJ48" i="5"/>
  <c r="DZ48" i="5"/>
  <c r="EF48" i="5"/>
  <c r="BL48" i="5"/>
  <c r="GL48" i="5"/>
  <c r="DL48" i="5"/>
  <c r="EN48" i="5"/>
  <c r="BH48" i="5"/>
  <c r="IN48" i="5"/>
  <c r="IP48" i="5"/>
  <c r="HV48" i="5"/>
  <c r="HD48" i="5"/>
  <c r="GR48" i="5"/>
  <c r="BF48" i="5"/>
  <c r="CX48" i="5"/>
  <c r="EZ48" i="5"/>
  <c r="ET48" i="5"/>
  <c r="GB48" i="5"/>
  <c r="JJ48" i="5"/>
  <c r="CH48" i="5"/>
  <c r="GD48" i="5"/>
  <c r="DD48" i="5"/>
  <c r="FV48" i="5"/>
  <c r="HN48" i="5"/>
  <c r="EB48" i="5"/>
  <c r="BJ48" i="5"/>
  <c r="CR48" i="5"/>
  <c r="BN48" i="5"/>
  <c r="AZ48" i="5"/>
  <c r="AT48" i="5"/>
  <c r="BZ48" i="5"/>
  <c r="CT48" i="5"/>
  <c r="BT48" i="5"/>
  <c r="IV48" i="5"/>
  <c r="BP48" i="5"/>
  <c r="GF48" i="5"/>
  <c r="JR48" i="5"/>
  <c r="EP48" i="5"/>
  <c r="AV48" i="5"/>
  <c r="CN48" i="5"/>
  <c r="CD48" i="5"/>
  <c r="DX48" i="5"/>
  <c r="DP48" i="5"/>
  <c r="FH48" i="5"/>
  <c r="JF48" i="5"/>
  <c r="FZ48" i="5"/>
  <c r="CP48" i="5"/>
  <c r="BB48" i="5"/>
  <c r="FP48" i="5"/>
  <c r="DJ48" i="5"/>
  <c r="HR48" i="5"/>
  <c r="FR48" i="5"/>
  <c r="IT48" i="5"/>
  <c r="BD48" i="5"/>
  <c r="FX48" i="5"/>
  <c r="AR48" i="5"/>
  <c r="L48" i="5"/>
  <c r="CV48" i="5"/>
  <c r="JX48" i="5"/>
  <c r="JV48" i="5"/>
  <c r="P48" i="5"/>
  <c r="GP48" i="5"/>
  <c r="IF48" i="5"/>
  <c r="FT48" i="5"/>
  <c r="CJ48" i="5"/>
  <c r="BR48" i="5"/>
  <c r="GV48" i="5"/>
  <c r="BX48" i="5"/>
  <c r="IB48" i="5"/>
  <c r="GX48" i="5"/>
  <c r="DF48" i="5"/>
  <c r="DN48" i="5"/>
  <c r="EJ48" i="5"/>
  <c r="JZ48" i="5"/>
  <c r="EZ229" i="5"/>
  <c r="CF229" i="5"/>
  <c r="EH229" i="5"/>
  <c r="IR229" i="5"/>
  <c r="AX229" i="5"/>
  <c r="IJ229" i="5"/>
  <c r="JX229" i="5"/>
  <c r="EX229" i="5"/>
  <c r="FD229" i="5"/>
  <c r="JJ229" i="5"/>
  <c r="FH229" i="5"/>
  <c r="HP229" i="5"/>
  <c r="DJ229" i="5"/>
  <c r="BZ229" i="5"/>
  <c r="EV229" i="5"/>
  <c r="CV229" i="5"/>
  <c r="DL229" i="5"/>
  <c r="BF229" i="5"/>
  <c r="HZ229" i="5"/>
  <c r="JP229" i="5"/>
  <c r="CN229" i="5"/>
  <c r="GR229" i="5"/>
  <c r="DR229" i="5"/>
  <c r="GB229" i="5"/>
  <c r="ID229" i="5"/>
  <c r="JB229" i="5"/>
  <c r="V229" i="5"/>
  <c r="IT229" i="5"/>
  <c r="JD229" i="5"/>
  <c r="IP229" i="5"/>
  <c r="AB229" i="5"/>
  <c r="FF229" i="5"/>
  <c r="JN229" i="5"/>
  <c r="HD229" i="5"/>
  <c r="DV229" i="5"/>
  <c r="EL229" i="5"/>
  <c r="BP229" i="5"/>
  <c r="EN229" i="5"/>
  <c r="AR229" i="5"/>
  <c r="DB229" i="5"/>
  <c r="BT229" i="5"/>
  <c r="GH229" i="5"/>
  <c r="CP229" i="5"/>
  <c r="BV229" i="5"/>
  <c r="GV229" i="5"/>
  <c r="IN229" i="5"/>
  <c r="X229" i="5"/>
  <c r="EB229" i="5"/>
  <c r="BJ229" i="5"/>
  <c r="DN229" i="5"/>
  <c r="GJ229" i="5"/>
  <c r="IZ229" i="5"/>
  <c r="BR229" i="5"/>
  <c r="EJ229" i="5"/>
  <c r="FX229" i="5"/>
  <c r="JF229" i="5"/>
  <c r="JV229" i="5"/>
  <c r="BN229" i="5"/>
  <c r="ED229" i="5"/>
  <c r="BH229" i="5"/>
  <c r="DX229" i="5"/>
  <c r="CJ229" i="5"/>
  <c r="GT229" i="5"/>
  <c r="ET229" i="5"/>
  <c r="GP229" i="5"/>
  <c r="BL229" i="5"/>
  <c r="BB229" i="5"/>
  <c r="GD229" i="5"/>
  <c r="CR229" i="5"/>
  <c r="DF229" i="5"/>
  <c r="CX229" i="5"/>
  <c r="DH229" i="5"/>
  <c r="L229" i="5"/>
  <c r="CT229" i="5"/>
  <c r="HB229" i="5"/>
  <c r="DZ229" i="5"/>
  <c r="HR229" i="5"/>
  <c r="JH229" i="5"/>
  <c r="GL229" i="5"/>
  <c r="JL229" i="5"/>
  <c r="AD229" i="5"/>
  <c r="HN229" i="5"/>
  <c r="AT229" i="5"/>
  <c r="IF229" i="5"/>
  <c r="FB229" i="5"/>
  <c r="EP229" i="5"/>
  <c r="BX229" i="5"/>
  <c r="GN229" i="5"/>
  <c r="JR229" i="5"/>
  <c r="HX229" i="5"/>
  <c r="FV229" i="5"/>
  <c r="CD229" i="5"/>
  <c r="FR229" i="5"/>
  <c r="DP229" i="5"/>
  <c r="FT229" i="5"/>
  <c r="CB229" i="5"/>
  <c r="AL229" i="5"/>
  <c r="FP229" i="5"/>
  <c r="IH229" i="5"/>
  <c r="EF229" i="5"/>
  <c r="FZ229" i="5"/>
  <c r="ER229" i="5"/>
  <c r="JZ229" i="5"/>
  <c r="IV229" i="5"/>
  <c r="BD229" i="5"/>
  <c r="AZ229" i="5"/>
  <c r="IX229" i="5"/>
  <c r="AV229" i="5"/>
  <c r="AJ229" i="5"/>
  <c r="HV229" i="5"/>
  <c r="GX229" i="5"/>
  <c r="AF229" i="5"/>
  <c r="JT229" i="5"/>
  <c r="DD229" i="5"/>
  <c r="IB229" i="5"/>
  <c r="GF229" i="5"/>
  <c r="CH229" i="5"/>
  <c r="DT229" i="5"/>
  <c r="GZ229" i="5"/>
  <c r="IN128" i="5"/>
  <c r="CR128" i="5"/>
  <c r="DD128" i="5"/>
  <c r="CN128" i="5"/>
  <c r="FF128" i="5"/>
  <c r="JX128" i="5"/>
  <c r="DX128" i="5"/>
  <c r="JL128" i="5"/>
  <c r="IP128" i="5"/>
  <c r="IB128" i="5"/>
  <c r="DF128" i="5"/>
  <c r="AJ128" i="5"/>
  <c r="AZ128" i="5"/>
  <c r="GX128" i="5"/>
  <c r="DT128" i="5"/>
  <c r="R128" i="5"/>
  <c r="IH128" i="5"/>
  <c r="GR128" i="5"/>
  <c r="AB128" i="5"/>
  <c r="ED128" i="5"/>
  <c r="BD128" i="5"/>
  <c r="EL128" i="5"/>
  <c r="DN128" i="5"/>
  <c r="AT128" i="5"/>
  <c r="GB128" i="5"/>
  <c r="IZ128" i="5"/>
  <c r="HV128" i="5"/>
  <c r="JF128" i="5"/>
  <c r="CJ128" i="5"/>
  <c r="BB128" i="5"/>
  <c r="GJ128" i="5"/>
  <c r="AX128" i="5"/>
  <c r="GF128" i="5"/>
  <c r="EZ128" i="5"/>
  <c r="CP128" i="5"/>
  <c r="EF128" i="5"/>
  <c r="JZ128" i="5"/>
  <c r="AL128" i="5"/>
  <c r="ID128" i="5"/>
  <c r="IV128" i="5"/>
  <c r="JT128" i="5"/>
  <c r="V128" i="5"/>
  <c r="CX128" i="5"/>
  <c r="DZ128" i="5"/>
  <c r="FD128" i="5"/>
  <c r="BH128" i="5"/>
  <c r="FX128" i="5"/>
  <c r="AR128" i="5"/>
  <c r="IR128" i="5"/>
  <c r="HX128" i="5"/>
  <c r="IT128" i="5"/>
  <c r="JH128" i="5"/>
  <c r="DH128" i="5"/>
  <c r="BL128" i="5"/>
  <c r="GV128" i="5"/>
  <c r="L128" i="5"/>
  <c r="GD128" i="5"/>
  <c r="JR128" i="5"/>
  <c r="GH128" i="5"/>
  <c r="JB128" i="5"/>
  <c r="IX128" i="5"/>
  <c r="BN128" i="5"/>
  <c r="FB128" i="5"/>
  <c r="CV128" i="5"/>
  <c r="BT128" i="5"/>
  <c r="JP128" i="5"/>
  <c r="EJ128" i="5"/>
  <c r="HB128" i="5"/>
  <c r="JN128" i="5"/>
  <c r="AV128" i="5"/>
  <c r="HN128" i="5"/>
  <c r="DL128" i="5"/>
  <c r="AD128" i="5"/>
  <c r="BF128" i="5"/>
  <c r="EP128" i="5"/>
  <c r="IJ128" i="5"/>
  <c r="FV128" i="5"/>
  <c r="CT128" i="5"/>
  <c r="DP128" i="5"/>
  <c r="IF128" i="5"/>
  <c r="GZ128" i="5"/>
  <c r="CB128" i="5"/>
  <c r="CH128" i="5"/>
  <c r="DB128" i="5"/>
  <c r="JV128" i="5"/>
  <c r="EX128" i="5"/>
  <c r="EN128" i="5"/>
  <c r="DJ128" i="5"/>
  <c r="P128" i="5"/>
  <c r="EH128" i="5"/>
  <c r="FR128" i="5"/>
  <c r="EV128" i="5"/>
  <c r="GT128" i="5"/>
  <c r="HD128" i="5"/>
  <c r="BX128" i="5"/>
  <c r="HR128" i="5"/>
  <c r="FZ128" i="5"/>
  <c r="HZ128" i="5"/>
  <c r="BV128" i="5"/>
  <c r="FH128" i="5"/>
  <c r="AF128" i="5"/>
  <c r="JD128" i="5"/>
  <c r="BJ128" i="5"/>
  <c r="BP128" i="5"/>
  <c r="JJ128" i="5"/>
  <c r="GN128" i="5"/>
  <c r="FP128" i="5"/>
  <c r="CF128" i="5"/>
  <c r="GP128" i="5"/>
  <c r="DV128" i="5"/>
  <c r="AN128" i="5"/>
  <c r="CD128" i="5"/>
  <c r="GL128" i="5"/>
  <c r="X128" i="5"/>
  <c r="FT128" i="5"/>
  <c r="DR128" i="5"/>
  <c r="ET128" i="5"/>
  <c r="EB128" i="5"/>
  <c r="ER128" i="5"/>
  <c r="HP128" i="5"/>
  <c r="BR128" i="5"/>
  <c r="BZ128" i="5"/>
  <c r="DT28" i="5"/>
  <c r="L28" i="5"/>
  <c r="DF28" i="5"/>
  <c r="CF28" i="5"/>
  <c r="DB28" i="5"/>
  <c r="CX28" i="5"/>
  <c r="BL28" i="5"/>
  <c r="JZ28" i="5"/>
  <c r="GT28" i="5"/>
  <c r="BH28" i="5"/>
  <c r="DP28" i="5"/>
  <c r="EJ28" i="5"/>
  <c r="EB28" i="5"/>
  <c r="AJ28" i="5"/>
  <c r="V28" i="5"/>
  <c r="IP28" i="5"/>
  <c r="ID28" i="5"/>
  <c r="FB28" i="5"/>
  <c r="HD28" i="5"/>
  <c r="AV28" i="5"/>
  <c r="BJ28" i="5"/>
  <c r="EP28" i="5"/>
  <c r="FF28" i="5"/>
  <c r="JF28" i="5"/>
  <c r="JX28" i="5"/>
  <c r="X28" i="5"/>
  <c r="BP28" i="5"/>
  <c r="IT28" i="5"/>
  <c r="HP28" i="5"/>
  <c r="GJ28" i="5"/>
  <c r="HZ28" i="5"/>
  <c r="JR28" i="5"/>
  <c r="CV28" i="5"/>
  <c r="HV28" i="5"/>
  <c r="GN28" i="5"/>
  <c r="HB28" i="5"/>
  <c r="GR28" i="5"/>
  <c r="R28" i="5"/>
  <c r="BZ28" i="5"/>
  <c r="AL28" i="5"/>
  <c r="FD28" i="5"/>
  <c r="JJ28" i="5"/>
  <c r="JT28" i="5"/>
  <c r="GD28" i="5"/>
  <c r="AZ28" i="5"/>
  <c r="CP28" i="5"/>
  <c r="GZ28" i="5"/>
  <c r="JB28" i="5"/>
  <c r="JP28" i="5"/>
  <c r="BF28" i="5"/>
  <c r="GH28" i="5"/>
  <c r="CL28" i="5"/>
  <c r="AT28" i="5"/>
  <c r="IZ28" i="5"/>
  <c r="FX28" i="5"/>
  <c r="BV28" i="5"/>
  <c r="AR28" i="5"/>
  <c r="AF28" i="5"/>
  <c r="GX28" i="5"/>
  <c r="IH28" i="5"/>
  <c r="ER28" i="5"/>
  <c r="IB28" i="5"/>
  <c r="CT28" i="5"/>
  <c r="BB28" i="5"/>
  <c r="GF28" i="5"/>
  <c r="EZ28" i="5"/>
  <c r="P28" i="5"/>
  <c r="DN28" i="5"/>
  <c r="DD28" i="5"/>
  <c r="AD28" i="5"/>
  <c r="HX28" i="5"/>
  <c r="AB28" i="5"/>
  <c r="CJ28" i="5"/>
  <c r="BX28" i="5"/>
  <c r="ED28" i="5"/>
  <c r="FV28" i="5"/>
  <c r="IR28" i="5"/>
  <c r="FH28" i="5"/>
  <c r="BR28" i="5"/>
  <c r="GP28" i="5"/>
  <c r="DR28" i="5"/>
  <c r="EL28" i="5"/>
  <c r="JD28" i="5"/>
  <c r="HN28" i="5"/>
  <c r="GV28" i="5"/>
  <c r="DL28" i="5"/>
  <c r="DV28" i="5"/>
  <c r="CD28" i="5"/>
  <c r="DZ28" i="5"/>
  <c r="FP28" i="5"/>
  <c r="DH28" i="5"/>
  <c r="IF28" i="5"/>
  <c r="HR28" i="5"/>
  <c r="JH28" i="5"/>
  <c r="GB28" i="5"/>
  <c r="AN28" i="5"/>
  <c r="CN28" i="5"/>
  <c r="AX28" i="5"/>
  <c r="JV28" i="5"/>
  <c r="FT28" i="5"/>
  <c r="GL28" i="5"/>
  <c r="FZ28" i="5"/>
  <c r="EV28" i="5"/>
  <c r="CR28" i="5"/>
  <c r="EH28" i="5"/>
  <c r="BD28" i="5"/>
  <c r="DX28" i="5"/>
  <c r="ET28" i="5"/>
  <c r="JN28" i="5"/>
  <c r="IV28" i="5"/>
  <c r="IN28" i="5"/>
  <c r="CH28" i="5"/>
  <c r="DJ28" i="5"/>
  <c r="JL28" i="5"/>
  <c r="CB28" i="5"/>
  <c r="EN28" i="5"/>
  <c r="IX28" i="5"/>
  <c r="EX28" i="5"/>
  <c r="EF28" i="5"/>
  <c r="IJ28" i="5"/>
  <c r="BT28" i="5"/>
  <c r="BN28" i="5"/>
  <c r="FR28" i="5"/>
  <c r="GF132" i="5"/>
  <c r="AF132" i="5"/>
  <c r="HX132" i="5"/>
  <c r="DH132" i="5"/>
  <c r="BH132" i="5"/>
  <c r="DV132" i="5"/>
  <c r="BJ132" i="5"/>
  <c r="HB132" i="5"/>
  <c r="X132" i="5"/>
  <c r="FZ132" i="5"/>
  <c r="IX132" i="5"/>
  <c r="BN132" i="5"/>
  <c r="BP132" i="5"/>
  <c r="GZ132" i="5"/>
  <c r="AL132" i="5"/>
  <c r="BR132" i="5"/>
  <c r="AX132" i="5"/>
  <c r="IZ132" i="5"/>
  <c r="DF132" i="5"/>
  <c r="JP132" i="5"/>
  <c r="DJ132" i="5"/>
  <c r="IN132" i="5"/>
  <c r="BB132" i="5"/>
  <c r="CB132" i="5"/>
  <c r="ER132" i="5"/>
  <c r="CD132" i="5"/>
  <c r="FH132" i="5"/>
  <c r="IF132" i="5"/>
  <c r="AZ132" i="5"/>
  <c r="EV132" i="5"/>
  <c r="AB132" i="5"/>
  <c r="JL132" i="5"/>
  <c r="DN132" i="5"/>
  <c r="EN132" i="5"/>
  <c r="HR132" i="5"/>
  <c r="DP132" i="5"/>
  <c r="GJ132" i="5"/>
  <c r="CR132" i="5"/>
  <c r="GH132" i="5"/>
  <c r="JB132" i="5"/>
  <c r="ED132" i="5"/>
  <c r="FD132" i="5"/>
  <c r="FR132" i="5"/>
  <c r="BT132" i="5"/>
  <c r="EZ132" i="5"/>
  <c r="EF132" i="5"/>
  <c r="IJ132" i="5"/>
  <c r="GP132" i="5"/>
  <c r="GL132" i="5"/>
  <c r="BX132" i="5"/>
  <c r="AD132" i="5"/>
  <c r="HZ132" i="5"/>
  <c r="FV132" i="5"/>
  <c r="JZ132" i="5"/>
  <c r="ET132" i="5"/>
  <c r="GT132" i="5"/>
  <c r="DT132" i="5"/>
  <c r="JJ132" i="5"/>
  <c r="FB132" i="5"/>
  <c r="FP132" i="5"/>
  <c r="CX132" i="5"/>
  <c r="EJ132" i="5"/>
  <c r="GB132" i="5"/>
  <c r="FF132" i="5"/>
  <c r="FX132" i="5"/>
  <c r="FT132" i="5"/>
  <c r="AN132" i="5"/>
  <c r="CJ132" i="5"/>
  <c r="DZ132" i="5"/>
  <c r="GV132" i="5"/>
  <c r="JR132" i="5"/>
  <c r="GR132" i="5"/>
  <c r="DR132" i="5"/>
  <c r="JN132" i="5"/>
  <c r="CF132" i="5"/>
  <c r="GN132" i="5"/>
  <c r="IB132" i="5"/>
  <c r="BL132" i="5"/>
  <c r="AV132" i="5"/>
  <c r="IT132" i="5"/>
  <c r="EB132" i="5"/>
  <c r="AR132" i="5"/>
  <c r="GX132" i="5"/>
  <c r="HV132" i="5"/>
  <c r="L132" i="5"/>
  <c r="BD132" i="5"/>
  <c r="BF132" i="5"/>
  <c r="JF132" i="5"/>
  <c r="DX132" i="5"/>
  <c r="GD132" i="5"/>
  <c r="IV132" i="5"/>
  <c r="EX132" i="5"/>
  <c r="CP132" i="5"/>
  <c r="HP132" i="5"/>
  <c r="JD132" i="5"/>
  <c r="IH132" i="5"/>
  <c r="P132" i="5"/>
  <c r="BZ132" i="5"/>
  <c r="JT132" i="5"/>
  <c r="CH132" i="5"/>
  <c r="HD132" i="5"/>
  <c r="EH132" i="5"/>
  <c r="IR132" i="5"/>
  <c r="BV132" i="5"/>
  <c r="CV132" i="5"/>
  <c r="ID132" i="5"/>
  <c r="JV132" i="5"/>
  <c r="EP132" i="5"/>
  <c r="CT132" i="5"/>
  <c r="EL132" i="5"/>
  <c r="AJ132" i="5"/>
  <c r="DL132" i="5"/>
  <c r="JH132" i="5"/>
  <c r="IP132" i="5"/>
  <c r="HN132" i="5"/>
  <c r="AT132" i="5"/>
  <c r="JX132" i="5"/>
  <c r="R132" i="5"/>
  <c r="DB132" i="5"/>
  <c r="V132" i="5"/>
  <c r="DD132" i="5"/>
  <c r="CN132" i="5"/>
  <c r="BZ212" i="5"/>
  <c r="DP212" i="5"/>
  <c r="CF212" i="5"/>
  <c r="ER212" i="5"/>
  <c r="EB212" i="5"/>
  <c r="IR212" i="5"/>
  <c r="JD212" i="5"/>
  <c r="P212" i="5"/>
  <c r="JR212" i="5"/>
  <c r="FX212" i="5"/>
  <c r="EJ212" i="5"/>
  <c r="IN212" i="5"/>
  <c r="GF212" i="5"/>
  <c r="GB212" i="5"/>
  <c r="BN212" i="5"/>
  <c r="HV212" i="5"/>
  <c r="GP212" i="5"/>
  <c r="CV212" i="5"/>
  <c r="DZ212" i="5"/>
  <c r="CX212" i="5"/>
  <c r="FB212" i="5"/>
  <c r="JF212" i="5"/>
  <c r="BV212" i="5"/>
  <c r="EP212" i="5"/>
  <c r="IP212" i="5"/>
  <c r="R212" i="5"/>
  <c r="HX212" i="5"/>
  <c r="CH212" i="5"/>
  <c r="GH212" i="5"/>
  <c r="FF212" i="5"/>
  <c r="DD212" i="5"/>
  <c r="FT212" i="5"/>
  <c r="GT212" i="5"/>
  <c r="FP212" i="5"/>
  <c r="DH212" i="5"/>
  <c r="CP212" i="5"/>
  <c r="DF212" i="5"/>
  <c r="V212" i="5"/>
  <c r="DV212" i="5"/>
  <c r="JV212" i="5"/>
  <c r="BH212" i="5"/>
  <c r="L212" i="5"/>
  <c r="IH212" i="5"/>
  <c r="DR212" i="5"/>
  <c r="CN212" i="5"/>
  <c r="BF212" i="5"/>
  <c r="JX212" i="5"/>
  <c r="IJ212" i="5"/>
  <c r="ID212" i="5"/>
  <c r="HD212" i="5"/>
  <c r="AL212" i="5"/>
  <c r="DB212" i="5"/>
  <c r="GR212" i="5"/>
  <c r="JH212" i="5"/>
  <c r="BP212" i="5"/>
  <c r="GD212" i="5"/>
  <c r="AR212" i="5"/>
  <c r="BX212" i="5"/>
  <c r="JT212" i="5"/>
  <c r="HR212" i="5"/>
  <c r="BD212" i="5"/>
  <c r="JZ212" i="5"/>
  <c r="BB212" i="5"/>
  <c r="GJ212" i="5"/>
  <c r="HB212" i="5"/>
  <c r="EH212" i="5"/>
  <c r="FV212" i="5"/>
  <c r="AJ212" i="5"/>
  <c r="CJ212" i="5"/>
  <c r="HZ212" i="5"/>
  <c r="CR212" i="5"/>
  <c r="BT212" i="5"/>
  <c r="AF212" i="5"/>
  <c r="AN212" i="5"/>
  <c r="IX212" i="5"/>
  <c r="IV212" i="5"/>
  <c r="GL212" i="5"/>
  <c r="BL212" i="5"/>
  <c r="JB212" i="5"/>
  <c r="AT212" i="5"/>
  <c r="AX212" i="5"/>
  <c r="BR212" i="5"/>
  <c r="ET212" i="5"/>
  <c r="EZ212" i="5"/>
  <c r="GX212" i="5"/>
  <c r="ED212" i="5"/>
  <c r="EL212" i="5"/>
  <c r="CT212" i="5"/>
  <c r="HP212" i="5"/>
  <c r="DL212" i="5"/>
  <c r="DX212" i="5"/>
  <c r="JN212" i="5"/>
  <c r="JP212" i="5"/>
  <c r="GN212" i="5"/>
  <c r="IF212" i="5"/>
  <c r="IB212" i="5"/>
  <c r="X212" i="5"/>
  <c r="EF212" i="5"/>
  <c r="HN212" i="5"/>
  <c r="FD212" i="5"/>
  <c r="JJ212" i="5"/>
  <c r="AB212" i="5"/>
  <c r="FZ212" i="5"/>
  <c r="EV212" i="5"/>
  <c r="DJ212" i="5"/>
  <c r="AZ212" i="5"/>
  <c r="DT212" i="5"/>
  <c r="GV212" i="5"/>
  <c r="JL212" i="5"/>
  <c r="BJ212" i="5"/>
  <c r="AD212" i="5"/>
  <c r="EN212" i="5"/>
  <c r="CB212" i="5"/>
  <c r="CD212" i="5"/>
  <c r="FH212" i="5"/>
  <c r="GZ212" i="5"/>
  <c r="IT212" i="5"/>
  <c r="AV212" i="5"/>
  <c r="DN212" i="5"/>
  <c r="EX212" i="5"/>
  <c r="FR212" i="5"/>
  <c r="IZ212" i="5"/>
  <c r="CF250" i="5"/>
  <c r="DH250" i="5"/>
  <c r="IH250" i="5"/>
  <c r="CB250" i="5"/>
  <c r="DD250" i="5"/>
  <c r="EZ250" i="5"/>
  <c r="ID250" i="5"/>
  <c r="JV250" i="5"/>
  <c r="CD250" i="5"/>
  <c r="JD250" i="5"/>
  <c r="IF250" i="5"/>
  <c r="IP250" i="5"/>
  <c r="JT250" i="5"/>
  <c r="IV250" i="5"/>
  <c r="JL250" i="5"/>
  <c r="HZ250" i="5"/>
  <c r="FB250" i="5"/>
  <c r="CR250" i="5"/>
  <c r="DN250" i="5"/>
  <c r="DL250" i="5"/>
  <c r="FD250" i="5"/>
  <c r="JR250" i="5"/>
  <c r="CP250" i="5"/>
  <c r="FH250" i="5"/>
  <c r="CX250" i="5"/>
  <c r="JX250" i="5"/>
  <c r="JP250" i="5"/>
  <c r="IZ250" i="5"/>
  <c r="CJ250" i="5"/>
  <c r="BT250" i="5"/>
  <c r="JH250" i="5"/>
  <c r="CN250" i="5"/>
  <c r="IR250" i="5"/>
  <c r="DF250" i="5"/>
  <c r="HV250" i="5"/>
  <c r="IN250" i="5"/>
  <c r="GX250" i="5"/>
  <c r="DB250" i="5"/>
  <c r="JN250" i="5"/>
  <c r="CH250" i="5"/>
  <c r="IB250" i="5"/>
  <c r="JJ250" i="5"/>
  <c r="HP250" i="5"/>
  <c r="IT250" i="5"/>
  <c r="FF250" i="5"/>
  <c r="CV250" i="5"/>
  <c r="HX250" i="5"/>
  <c r="JB250" i="5"/>
  <c r="DJ250" i="5"/>
  <c r="HR250" i="5"/>
  <c r="CT250" i="5"/>
  <c r="JZ250" i="5"/>
  <c r="DH57" i="5"/>
  <c r="GR57" i="5"/>
  <c r="DZ57" i="5"/>
  <c r="BH57" i="5"/>
  <c r="BL57" i="5"/>
  <c r="CH57" i="5"/>
  <c r="FR57" i="5"/>
  <c r="FB57" i="5"/>
  <c r="AT57" i="5"/>
  <c r="BJ57" i="5"/>
  <c r="AL57" i="5"/>
  <c r="GP57" i="5"/>
  <c r="HV57" i="5"/>
  <c r="AJ57" i="5"/>
  <c r="DP57" i="5"/>
  <c r="DD57" i="5"/>
  <c r="CN57" i="5"/>
  <c r="DN57" i="5"/>
  <c r="IB57" i="5"/>
  <c r="JD57" i="5"/>
  <c r="JJ57" i="5"/>
  <c r="BV57" i="5"/>
  <c r="HN57" i="5"/>
  <c r="BR57" i="5"/>
  <c r="IT57" i="5"/>
  <c r="HB57" i="5"/>
  <c r="EV57" i="5"/>
  <c r="EX57" i="5"/>
  <c r="BT57" i="5"/>
  <c r="JZ57" i="5"/>
  <c r="ET57" i="5"/>
  <c r="DJ57" i="5"/>
  <c r="CT57" i="5"/>
  <c r="AD57" i="5"/>
  <c r="IZ57" i="5"/>
  <c r="HX57" i="5"/>
  <c r="EP57" i="5"/>
  <c r="IV57" i="5"/>
  <c r="IJ57" i="5"/>
  <c r="JT57" i="5"/>
  <c r="CB57" i="5"/>
  <c r="CP57" i="5"/>
  <c r="IH57" i="5"/>
  <c r="BF57" i="5"/>
  <c r="JF57" i="5"/>
  <c r="DF57" i="5"/>
  <c r="EL57" i="5"/>
  <c r="HR57" i="5"/>
  <c r="AZ57" i="5"/>
  <c r="DR57" i="5"/>
  <c r="BB57" i="5"/>
  <c r="FV57" i="5"/>
  <c r="FF57" i="5"/>
  <c r="HZ57" i="5"/>
  <c r="CR57" i="5"/>
  <c r="IN57" i="5"/>
  <c r="EJ57" i="5"/>
  <c r="AX57" i="5"/>
  <c r="DL57" i="5"/>
  <c r="CF57" i="5"/>
  <c r="JL57" i="5"/>
  <c r="FD57" i="5"/>
  <c r="BX57" i="5"/>
  <c r="HP57" i="5"/>
  <c r="JV57" i="5"/>
  <c r="AV57" i="5"/>
  <c r="DT57" i="5"/>
  <c r="FX57" i="5"/>
  <c r="CV57" i="5"/>
  <c r="JH57" i="5"/>
  <c r="IX57" i="5"/>
  <c r="GZ57" i="5"/>
  <c r="GT57" i="5"/>
  <c r="IR57" i="5"/>
  <c r="EH57" i="5"/>
  <c r="CX57" i="5"/>
  <c r="FH57" i="5"/>
  <c r="DV57" i="5"/>
  <c r="ID57" i="5"/>
  <c r="JB57" i="5"/>
  <c r="DB57" i="5"/>
  <c r="EF57" i="5"/>
  <c r="GB57" i="5"/>
  <c r="CD57" i="5"/>
  <c r="AR57" i="5"/>
  <c r="JP57" i="5"/>
  <c r="GX57" i="5"/>
  <c r="AN57" i="5"/>
  <c r="FP57" i="5"/>
  <c r="IP57" i="5"/>
  <c r="GH57" i="5"/>
  <c r="JN57" i="5"/>
  <c r="GN57" i="5"/>
  <c r="GD57" i="5"/>
  <c r="FZ57" i="5"/>
  <c r="JX57" i="5"/>
  <c r="EZ57" i="5"/>
  <c r="BP57" i="5"/>
  <c r="HD57" i="5"/>
  <c r="V57" i="5"/>
  <c r="GL57" i="5"/>
  <c r="L57" i="5"/>
  <c r="EB57" i="5"/>
  <c r="BD57" i="5"/>
  <c r="R57" i="5"/>
  <c r="P57" i="5"/>
  <c r="ER57" i="5"/>
  <c r="BZ57" i="5"/>
  <c r="EN57" i="5"/>
  <c r="GV57" i="5"/>
  <c r="GF57" i="5"/>
  <c r="DX57" i="5"/>
  <c r="JR57" i="5"/>
  <c r="X57" i="5"/>
  <c r="AB57" i="5"/>
  <c r="FT57" i="5"/>
  <c r="GJ57" i="5"/>
  <c r="ED57" i="5"/>
  <c r="IF57" i="5"/>
  <c r="BN57" i="5"/>
  <c r="AF57" i="5"/>
  <c r="CJ57" i="5"/>
  <c r="FT176" i="5"/>
  <c r="AB176" i="5"/>
  <c r="JJ176" i="5"/>
  <c r="CR176" i="5"/>
  <c r="EZ176" i="5"/>
  <c r="JX176" i="5"/>
  <c r="R176" i="5"/>
  <c r="X176" i="5"/>
  <c r="GD176" i="5"/>
  <c r="V176" i="5"/>
  <c r="AL176" i="5"/>
  <c r="DL176" i="5"/>
  <c r="JT176" i="5"/>
  <c r="FX176" i="5"/>
  <c r="HV176" i="5"/>
  <c r="HN176" i="5"/>
  <c r="BJ176" i="5"/>
  <c r="EV176" i="5"/>
  <c r="IF176" i="5"/>
  <c r="BZ176" i="5"/>
  <c r="GN176" i="5"/>
  <c r="CN176" i="5"/>
  <c r="AR176" i="5"/>
  <c r="GZ176" i="5"/>
  <c r="AD176" i="5"/>
  <c r="GL176" i="5"/>
  <c r="ED176" i="5"/>
  <c r="DZ176" i="5"/>
  <c r="AV176" i="5"/>
  <c r="IJ176" i="5"/>
  <c r="EJ176" i="5"/>
  <c r="CB176" i="5"/>
  <c r="FT79" i="5"/>
  <c r="EZ79" i="5"/>
  <c r="HN79" i="5"/>
  <c r="BF79" i="5"/>
  <c r="AR79" i="5"/>
  <c r="DT79" i="5"/>
  <c r="BV79" i="5"/>
  <c r="JN79" i="5"/>
  <c r="JJ79" i="5"/>
  <c r="FF79" i="5"/>
  <c r="AL79" i="5"/>
  <c r="CH79" i="5"/>
  <c r="JD79" i="5"/>
  <c r="AF79" i="5"/>
  <c r="AX79" i="5"/>
  <c r="BX79" i="5"/>
  <c r="GR79" i="5"/>
  <c r="FZ79" i="5"/>
  <c r="BJ79" i="5"/>
  <c r="GB79" i="5"/>
  <c r="HD79" i="5"/>
  <c r="DV79" i="5"/>
  <c r="BL79" i="5"/>
  <c r="GL79" i="5"/>
  <c r="HB79" i="5"/>
  <c r="IR79" i="5"/>
  <c r="DR79" i="5"/>
  <c r="DL79" i="5"/>
  <c r="BD86" i="5"/>
  <c r="IP86" i="5"/>
  <c r="GZ86" i="5"/>
  <c r="CJ86" i="5"/>
  <c r="EV86" i="5"/>
  <c r="GH86" i="5"/>
  <c r="EX86" i="5"/>
  <c r="FF86" i="5"/>
  <c r="DJ86" i="5"/>
  <c r="CH86" i="5"/>
  <c r="JD86" i="5"/>
  <c r="BR86" i="5"/>
  <c r="AB86" i="5"/>
  <c r="HD86" i="5"/>
  <c r="EH86" i="5"/>
  <c r="FH86" i="5"/>
  <c r="EJ86" i="5"/>
  <c r="BZ86" i="5"/>
  <c r="ED86" i="5"/>
  <c r="GV86" i="5"/>
  <c r="IJ86" i="5"/>
  <c r="BF86" i="5"/>
  <c r="IF86" i="5"/>
  <c r="GX86" i="5"/>
  <c r="ID86" i="5"/>
  <c r="HR86" i="5"/>
  <c r="FP86" i="5"/>
  <c r="JT86" i="5"/>
  <c r="DZ86" i="5"/>
  <c r="JZ86" i="5"/>
  <c r="CN86" i="5"/>
  <c r="DL86" i="5"/>
  <c r="AL86" i="5"/>
  <c r="IH86" i="5"/>
  <c r="CB86" i="5"/>
  <c r="AR86" i="5"/>
  <c r="AJ86" i="5"/>
  <c r="DV86" i="5"/>
  <c r="DB86" i="5"/>
  <c r="BB86" i="5"/>
  <c r="EL86" i="5"/>
  <c r="AX86" i="5"/>
  <c r="HN86" i="5"/>
  <c r="R86" i="5"/>
  <c r="BJ86" i="5"/>
  <c r="JH86" i="5"/>
  <c r="BN86" i="5"/>
  <c r="DH86" i="5"/>
  <c r="EB86" i="5"/>
  <c r="DX86" i="5"/>
  <c r="EP86" i="5"/>
  <c r="JV86" i="5"/>
  <c r="DD86" i="5"/>
  <c r="JF86" i="5"/>
  <c r="BH86" i="5"/>
  <c r="JX86" i="5"/>
  <c r="GT86" i="5"/>
  <c r="GD86" i="5"/>
  <c r="DT86" i="5"/>
  <c r="FZ86" i="5"/>
  <c r="IV86" i="5"/>
  <c r="FR86" i="5"/>
  <c r="AV86" i="5"/>
  <c r="CF86" i="5"/>
  <c r="X86" i="5"/>
  <c r="GR86" i="5"/>
  <c r="AT86" i="5"/>
  <c r="GN86" i="5"/>
  <c r="FD86" i="5"/>
  <c r="HV86" i="5"/>
  <c r="L86" i="5"/>
  <c r="DR86" i="5"/>
  <c r="EZ86" i="5"/>
  <c r="GB86" i="5"/>
  <c r="ER86" i="5"/>
  <c r="AD86" i="5"/>
  <c r="CR86" i="5"/>
  <c r="BL86" i="5"/>
  <c r="AF86" i="5"/>
  <c r="JB86" i="5"/>
  <c r="IX86" i="5"/>
  <c r="BT86" i="5"/>
  <c r="IZ86" i="5"/>
  <c r="FX86" i="5"/>
  <c r="HX86" i="5"/>
  <c r="DF86" i="5"/>
  <c r="FB86" i="5"/>
  <c r="EF86" i="5"/>
  <c r="GJ86" i="5"/>
  <c r="V86" i="5"/>
  <c r="BV86" i="5"/>
  <c r="DP86" i="5"/>
  <c r="BP86" i="5"/>
  <c r="EN86" i="5"/>
  <c r="AN86" i="5"/>
  <c r="IR86" i="5"/>
  <c r="GP86" i="5"/>
  <c r="HP86" i="5"/>
  <c r="IT86" i="5"/>
  <c r="CT86" i="5"/>
  <c r="ET86" i="5"/>
  <c r="CV86" i="5"/>
  <c r="CP86" i="5"/>
  <c r="BX86" i="5"/>
  <c r="FT86" i="5"/>
  <c r="JR86" i="5"/>
  <c r="JL86" i="5"/>
  <c r="CX86" i="5"/>
  <c r="IB86" i="5"/>
  <c r="DN86" i="5"/>
  <c r="HZ86" i="5"/>
  <c r="IN86" i="5"/>
  <c r="FV86" i="5"/>
  <c r="JN86" i="5"/>
  <c r="GL86" i="5"/>
  <c r="P86" i="5"/>
  <c r="CD86" i="5"/>
  <c r="GF86" i="5"/>
  <c r="AZ86" i="5"/>
  <c r="HB86" i="5"/>
  <c r="JP86" i="5"/>
  <c r="JJ86" i="5"/>
  <c r="IV208" i="5"/>
  <c r="IH208" i="5"/>
  <c r="AD208" i="5"/>
  <c r="IR208" i="5"/>
  <c r="IF208" i="5"/>
  <c r="HX208" i="5"/>
  <c r="BL208" i="5"/>
  <c r="JZ208" i="5"/>
  <c r="EZ208" i="5"/>
  <c r="ER208" i="5"/>
  <c r="AT208" i="5"/>
  <c r="JX208" i="5"/>
  <c r="ID208" i="5"/>
  <c r="BN208" i="5"/>
  <c r="DZ208" i="5"/>
  <c r="FX208" i="5"/>
  <c r="JT208" i="5"/>
  <c r="FZ208" i="5"/>
  <c r="GR208" i="5"/>
  <c r="CJ208" i="5"/>
  <c r="CX208" i="5"/>
  <c r="BH208" i="5"/>
  <c r="P208" i="5"/>
  <c r="AZ208" i="5"/>
  <c r="AF208" i="5"/>
  <c r="FT208" i="5"/>
  <c r="ET208" i="5"/>
  <c r="BX208" i="5"/>
  <c r="BZ208" i="5"/>
  <c r="CB208" i="5"/>
  <c r="IZ208" i="5"/>
  <c r="DV208" i="5"/>
  <c r="HN208" i="5"/>
  <c r="AR208" i="5"/>
  <c r="GJ208" i="5"/>
  <c r="GF208" i="5"/>
  <c r="IJ208" i="5"/>
  <c r="JJ208" i="5"/>
  <c r="CV208" i="5"/>
  <c r="BB208" i="5"/>
  <c r="AN208" i="5"/>
  <c r="BJ208" i="5"/>
  <c r="IP208" i="5"/>
  <c r="DB208" i="5"/>
  <c r="BR208" i="5"/>
  <c r="JL208" i="5"/>
  <c r="EV208" i="5"/>
  <c r="DP208" i="5"/>
  <c r="FB208" i="5"/>
  <c r="AL208" i="5"/>
  <c r="HD208" i="5"/>
  <c r="IX208" i="5"/>
  <c r="AX208" i="5"/>
  <c r="JH208" i="5"/>
  <c r="EL208" i="5"/>
  <c r="GB208" i="5"/>
  <c r="EJ208" i="5"/>
  <c r="BP208" i="5"/>
  <c r="GP208" i="5"/>
  <c r="EH208" i="5"/>
  <c r="V208" i="5"/>
  <c r="FR208" i="5"/>
  <c r="GX208" i="5"/>
  <c r="HR208" i="5"/>
  <c r="GT208" i="5"/>
  <c r="ED208" i="5"/>
  <c r="R208" i="5"/>
  <c r="JR208" i="5"/>
  <c r="BV208" i="5"/>
  <c r="L208" i="5"/>
  <c r="CN208" i="5"/>
  <c r="HB208" i="5"/>
  <c r="DN208" i="5"/>
  <c r="BT208" i="5"/>
  <c r="JB208" i="5"/>
  <c r="FH208" i="5"/>
  <c r="GH208" i="5"/>
  <c r="JF208" i="5"/>
  <c r="EX208" i="5"/>
  <c r="FP208" i="5"/>
  <c r="DJ208" i="5"/>
  <c r="DD208" i="5"/>
  <c r="GN208" i="5"/>
  <c r="JP208" i="5"/>
  <c r="JN208" i="5"/>
  <c r="CT208" i="5"/>
  <c r="DR208" i="5"/>
  <c r="BD208" i="5"/>
  <c r="CF208" i="5"/>
  <c r="FF208" i="5"/>
  <c r="EP208" i="5"/>
  <c r="FD208" i="5"/>
  <c r="GD208" i="5"/>
  <c r="JD208" i="5"/>
  <c r="HP208" i="5"/>
  <c r="DT208" i="5"/>
  <c r="IT208" i="5"/>
  <c r="GZ208" i="5"/>
  <c r="HZ208" i="5"/>
  <c r="CH208" i="5"/>
  <c r="AB208" i="5"/>
  <c r="DH208" i="5"/>
  <c r="BF208" i="5"/>
  <c r="JV208" i="5"/>
  <c r="EN208" i="5"/>
  <c r="AJ208" i="5"/>
  <c r="EB208" i="5"/>
  <c r="CD208" i="5"/>
  <c r="X208" i="5"/>
  <c r="DL208" i="5"/>
  <c r="DX208" i="5"/>
  <c r="IB208" i="5"/>
  <c r="CP208" i="5"/>
  <c r="DF208" i="5"/>
  <c r="HV208" i="5"/>
  <c r="EF208" i="5"/>
  <c r="CR208" i="5"/>
  <c r="IN208" i="5"/>
  <c r="FV208" i="5"/>
  <c r="AV208" i="5"/>
  <c r="GV208" i="5"/>
  <c r="GL208" i="5"/>
  <c r="P176" i="5"/>
  <c r="BN176" i="5"/>
  <c r="HR176" i="5"/>
  <c r="AF176" i="5"/>
  <c r="JV176" i="5"/>
  <c r="DH176" i="5"/>
  <c r="FD176" i="5"/>
  <c r="BP176" i="5"/>
  <c r="GV176" i="5"/>
  <c r="IZ176" i="5"/>
  <c r="JB176" i="5"/>
  <c r="IV176" i="5"/>
  <c r="BF176" i="5"/>
  <c r="CP176" i="5"/>
  <c r="EN176" i="5"/>
  <c r="EX176" i="5"/>
  <c r="FR176" i="5"/>
  <c r="IB176" i="5"/>
  <c r="HD176" i="5"/>
  <c r="HP176" i="5"/>
  <c r="FZ176" i="5"/>
  <c r="ET176" i="5"/>
  <c r="BB176" i="5"/>
  <c r="BL176" i="5"/>
  <c r="IR176" i="5"/>
  <c r="CX176" i="5"/>
  <c r="DN176" i="5"/>
  <c r="EF176" i="5"/>
  <c r="AJ176" i="5"/>
  <c r="DR176" i="5"/>
  <c r="FV176" i="5"/>
  <c r="JZ79" i="5"/>
  <c r="V79" i="5"/>
  <c r="BN79" i="5"/>
  <c r="JL79" i="5"/>
  <c r="AV79" i="5"/>
  <c r="GP79" i="5"/>
  <c r="ET79" i="5"/>
  <c r="IT79" i="5"/>
  <c r="ID79" i="5"/>
  <c r="JP79" i="5"/>
  <c r="FB79" i="5"/>
  <c r="BR79" i="5"/>
  <c r="DN79" i="5"/>
  <c r="FV79" i="5"/>
  <c r="DH79" i="5"/>
  <c r="CD79" i="5"/>
  <c r="FD79" i="5"/>
  <c r="HP79" i="5"/>
  <c r="IZ79" i="5"/>
  <c r="GT79" i="5"/>
  <c r="IJ79" i="5"/>
  <c r="BH79" i="5"/>
  <c r="EB79" i="5"/>
  <c r="IN79" i="5"/>
  <c r="EN79" i="5"/>
  <c r="EX79" i="5"/>
  <c r="GV79" i="5"/>
  <c r="DJ79" i="5"/>
  <c r="R79" i="5"/>
  <c r="EH79" i="5"/>
  <c r="HR79" i="5"/>
  <c r="IP79" i="5"/>
  <c r="AZ79" i="5"/>
  <c r="DF154" i="5"/>
  <c r="GP154" i="5"/>
  <c r="AZ154" i="5"/>
  <c r="BX154" i="5"/>
  <c r="DH154" i="5"/>
  <c r="IP154" i="5"/>
  <c r="AL154" i="5"/>
  <c r="JF154" i="5"/>
  <c r="IV154" i="5"/>
  <c r="BT154" i="5"/>
  <c r="GB154" i="5"/>
  <c r="R154" i="5"/>
  <c r="CJ154" i="5"/>
  <c r="GZ154" i="5"/>
  <c r="JP154" i="5"/>
  <c r="BB154" i="5"/>
  <c r="GV154" i="5"/>
  <c r="DN154" i="5"/>
  <c r="ER154" i="5"/>
  <c r="EF154" i="5"/>
  <c r="CF154" i="5"/>
  <c r="HB154" i="5"/>
  <c r="GX154" i="5"/>
  <c r="FD154" i="5"/>
  <c r="V154" i="5"/>
  <c r="IH154" i="5"/>
  <c r="EH154" i="5"/>
  <c r="GJ154" i="5"/>
  <c r="L154" i="5"/>
  <c r="BF154" i="5"/>
  <c r="JD154" i="5"/>
  <c r="CP154" i="5"/>
  <c r="GL154" i="5"/>
  <c r="BV154" i="5"/>
  <c r="HP154" i="5"/>
  <c r="CH154" i="5"/>
  <c r="DD154" i="5"/>
  <c r="CV154" i="5"/>
  <c r="FF154" i="5"/>
  <c r="CR154" i="5"/>
  <c r="AJ154" i="5"/>
  <c r="BH154" i="5"/>
  <c r="JV154" i="5"/>
  <c r="DT154" i="5"/>
  <c r="CX154" i="5"/>
  <c r="JN154" i="5"/>
  <c r="FB154" i="5"/>
  <c r="EB154" i="5"/>
  <c r="HD154" i="5"/>
  <c r="FP154" i="5"/>
  <c r="IN154" i="5"/>
  <c r="ET154" i="5"/>
  <c r="CT154" i="5"/>
  <c r="IJ154" i="5"/>
  <c r="BL154" i="5"/>
  <c r="BZ154" i="5"/>
  <c r="HN154" i="5"/>
  <c r="DP154" i="5"/>
  <c r="ED154" i="5"/>
  <c r="IZ154" i="5"/>
  <c r="EN154" i="5"/>
  <c r="FR154" i="5"/>
  <c r="EJ154" i="5"/>
  <c r="JB154" i="5"/>
  <c r="EV154" i="5"/>
  <c r="DX154" i="5"/>
  <c r="JR154" i="5"/>
  <c r="JZ154" i="5"/>
  <c r="GR154" i="5"/>
  <c r="BJ154" i="5"/>
  <c r="IB154" i="5"/>
  <c r="AT154" i="5"/>
  <c r="AF154" i="5"/>
  <c r="AB154" i="5"/>
  <c r="GD154" i="5"/>
  <c r="CN154" i="5"/>
  <c r="DL154" i="5"/>
  <c r="AR154" i="5"/>
  <c r="HX154" i="5"/>
  <c r="AV154" i="5"/>
  <c r="DZ154" i="5"/>
  <c r="EX154" i="5"/>
  <c r="BN154" i="5"/>
  <c r="P154" i="5"/>
  <c r="HV154" i="5"/>
  <c r="ID154" i="5"/>
  <c r="IR154" i="5"/>
  <c r="EL154" i="5"/>
  <c r="EP154" i="5"/>
  <c r="FV154" i="5"/>
  <c r="FH154" i="5"/>
  <c r="DR154" i="5"/>
  <c r="CB154" i="5"/>
  <c r="DJ154" i="5"/>
  <c r="JX154" i="5"/>
  <c r="IF154" i="5"/>
  <c r="AD154" i="5"/>
  <c r="BP154" i="5"/>
  <c r="X154" i="5"/>
  <c r="GN154" i="5"/>
  <c r="IT154" i="5"/>
  <c r="FT154" i="5"/>
  <c r="GT154" i="5"/>
  <c r="CD154" i="5"/>
  <c r="AN154" i="5"/>
  <c r="EZ154" i="5"/>
  <c r="JJ154" i="5"/>
  <c r="GH154" i="5"/>
  <c r="HZ154" i="5"/>
  <c r="BD154" i="5"/>
  <c r="IX154" i="5"/>
  <c r="FX154" i="5"/>
  <c r="GF154" i="5"/>
  <c r="JH154" i="5"/>
  <c r="FZ154" i="5"/>
  <c r="JT154" i="5"/>
  <c r="HR154" i="5"/>
  <c r="BR154" i="5"/>
  <c r="DB154" i="5"/>
  <c r="AX154" i="5"/>
  <c r="DV154" i="5"/>
  <c r="JL154" i="5"/>
  <c r="DJ168" i="5"/>
  <c r="GF168" i="5"/>
  <c r="EP168" i="5"/>
  <c r="ER168" i="5"/>
  <c r="AL168" i="5"/>
  <c r="CX168" i="5"/>
  <c r="BT168" i="5"/>
  <c r="EB168" i="5"/>
  <c r="HV168" i="5"/>
  <c r="CN168" i="5"/>
  <c r="FT168" i="5"/>
  <c r="GX168" i="5"/>
  <c r="IH168" i="5"/>
  <c r="AN168" i="5"/>
  <c r="FZ168" i="5"/>
  <c r="BF168" i="5"/>
  <c r="GJ168" i="5"/>
  <c r="EN168" i="5"/>
  <c r="GT168" i="5"/>
  <c r="HZ168" i="5"/>
  <c r="BL168" i="5"/>
  <c r="JJ168" i="5"/>
  <c r="IX168" i="5"/>
  <c r="HP168" i="5"/>
  <c r="AT168" i="5"/>
  <c r="CB168" i="5"/>
  <c r="BX168" i="5"/>
  <c r="X168" i="5"/>
  <c r="P168" i="5"/>
  <c r="BB168" i="5"/>
  <c r="BZ168" i="5"/>
  <c r="BP168" i="5"/>
  <c r="CP168" i="5"/>
  <c r="GV168" i="5"/>
  <c r="FB168" i="5"/>
  <c r="JD168" i="5"/>
  <c r="DV168" i="5"/>
  <c r="CV168" i="5"/>
  <c r="AF168" i="5"/>
  <c r="FV168" i="5"/>
  <c r="CT168" i="5"/>
  <c r="IB168" i="5"/>
  <c r="DF168" i="5"/>
  <c r="AX168" i="5"/>
  <c r="V168" i="5"/>
  <c r="BV168" i="5"/>
  <c r="CR168" i="5"/>
  <c r="DX168" i="5"/>
  <c r="AD168" i="5"/>
  <c r="ET168" i="5"/>
  <c r="DN168" i="5"/>
  <c r="FP168" i="5"/>
  <c r="JL168" i="5"/>
  <c r="GL168" i="5"/>
  <c r="EF168" i="5"/>
  <c r="EV168" i="5"/>
  <c r="DL168" i="5"/>
  <c r="BH168" i="5"/>
  <c r="DB168" i="5"/>
  <c r="JH168" i="5"/>
  <c r="IN168" i="5"/>
  <c r="JT168" i="5"/>
  <c r="AZ168" i="5"/>
  <c r="ID168" i="5"/>
  <c r="EJ168" i="5"/>
  <c r="CD168" i="5"/>
  <c r="BN168" i="5"/>
  <c r="JZ168" i="5"/>
  <c r="ED168" i="5"/>
  <c r="JB168" i="5"/>
  <c r="DR168" i="5"/>
  <c r="EX168" i="5"/>
  <c r="DD168" i="5"/>
  <c r="GD168" i="5"/>
  <c r="GB168" i="5"/>
  <c r="JR168" i="5"/>
  <c r="HR168" i="5"/>
  <c r="IT168" i="5"/>
  <c r="CJ168" i="5"/>
  <c r="BR168" i="5"/>
  <c r="HX168" i="5"/>
  <c r="AR168" i="5"/>
  <c r="FF168" i="5"/>
  <c r="BD168" i="5"/>
  <c r="BJ168" i="5"/>
  <c r="AJ168" i="5"/>
  <c r="IV168" i="5"/>
  <c r="IJ168" i="5"/>
  <c r="FD168" i="5"/>
  <c r="JF168" i="5"/>
  <c r="DP168" i="5"/>
  <c r="HD168" i="5"/>
  <c r="GH168" i="5"/>
  <c r="DH168" i="5"/>
  <c r="R168" i="5"/>
  <c r="CF168" i="5"/>
  <c r="JV168" i="5"/>
  <c r="JP168" i="5"/>
  <c r="JN168" i="5"/>
  <c r="IP168" i="5"/>
  <c r="GZ168" i="5"/>
  <c r="GP168" i="5"/>
  <c r="IZ168" i="5"/>
  <c r="AV168" i="5"/>
  <c r="CH168" i="5"/>
  <c r="FR168" i="5"/>
  <c r="AB168" i="5"/>
  <c r="DZ168" i="5"/>
  <c r="GR168" i="5"/>
  <c r="IF168" i="5"/>
  <c r="HN168" i="5"/>
  <c r="GN168" i="5"/>
  <c r="FX168" i="5"/>
  <c r="HB168" i="5"/>
  <c r="EL168" i="5"/>
  <c r="IR168" i="5"/>
  <c r="JX168" i="5"/>
  <c r="L168" i="5"/>
  <c r="EH168" i="5"/>
  <c r="DT168" i="5"/>
  <c r="FH168" i="5"/>
  <c r="EZ168" i="5"/>
  <c r="IJ256" i="5"/>
  <c r="HB256" i="5"/>
  <c r="FV256" i="5"/>
  <c r="BZ256" i="5"/>
  <c r="HV256" i="5"/>
  <c r="FB256" i="5"/>
  <c r="DV256" i="5"/>
  <c r="GH256" i="5"/>
  <c r="BJ256" i="5"/>
  <c r="GN256" i="5"/>
  <c r="EF256" i="5"/>
  <c r="BF256" i="5"/>
  <c r="CX256" i="5"/>
  <c r="GL256" i="5"/>
  <c r="AV256" i="5"/>
  <c r="L256" i="5"/>
  <c r="CN256" i="5"/>
  <c r="BP256" i="5"/>
  <c r="EL256" i="5"/>
  <c r="BN256" i="5"/>
  <c r="DZ256" i="5"/>
  <c r="BV256" i="5"/>
  <c r="EJ256" i="5"/>
  <c r="CH256" i="5"/>
  <c r="BX256" i="5"/>
  <c r="AZ256" i="5"/>
  <c r="JV256" i="5"/>
  <c r="DN256" i="5"/>
  <c r="V256" i="5"/>
  <c r="AX256" i="5"/>
  <c r="CF256" i="5"/>
  <c r="ET256" i="5"/>
  <c r="BD256" i="5"/>
  <c r="HP256" i="5"/>
  <c r="BR256" i="5"/>
  <c r="FH256" i="5"/>
  <c r="IV256" i="5"/>
  <c r="JZ256" i="5"/>
  <c r="IT256" i="5"/>
  <c r="EP256" i="5"/>
  <c r="GP256" i="5"/>
  <c r="IF256" i="5"/>
  <c r="BH256" i="5"/>
  <c r="FX256" i="5"/>
  <c r="JL256" i="5"/>
  <c r="FR256" i="5"/>
  <c r="DT256" i="5"/>
  <c r="DH256" i="5"/>
  <c r="EH256" i="5"/>
  <c r="X256" i="5"/>
  <c r="CD256" i="5"/>
  <c r="AN256" i="5"/>
  <c r="DX256" i="5"/>
  <c r="FF256" i="5"/>
  <c r="AF256" i="5"/>
  <c r="JD256" i="5"/>
  <c r="R256" i="5"/>
  <c r="DF256" i="5"/>
  <c r="FP256" i="5"/>
  <c r="HX256" i="5"/>
  <c r="CT256" i="5"/>
  <c r="GV256" i="5"/>
  <c r="GD256" i="5"/>
  <c r="HD256" i="5"/>
  <c r="HR256" i="5"/>
  <c r="GB256" i="5"/>
  <c r="DD256" i="5"/>
  <c r="EZ256" i="5"/>
  <c r="AT256" i="5"/>
  <c r="JN256" i="5"/>
  <c r="GT256" i="5"/>
  <c r="CB256" i="5"/>
  <c r="BT256" i="5"/>
  <c r="IN256" i="5"/>
  <c r="HZ256" i="5"/>
  <c r="FZ256" i="5"/>
  <c r="IP256" i="5"/>
  <c r="CR256" i="5"/>
  <c r="IH256" i="5"/>
  <c r="JX256" i="5"/>
  <c r="GJ256" i="5"/>
  <c r="GX256" i="5"/>
  <c r="AL256" i="5"/>
  <c r="JP256" i="5"/>
  <c r="ER256" i="5"/>
  <c r="HN256" i="5"/>
  <c r="ED256" i="5"/>
  <c r="DP256" i="5"/>
  <c r="IZ256" i="5"/>
  <c r="IX256" i="5"/>
  <c r="JT256" i="5"/>
  <c r="BL256" i="5"/>
  <c r="JB256" i="5"/>
  <c r="FT256" i="5"/>
  <c r="AJ256" i="5"/>
  <c r="CV256" i="5"/>
  <c r="AB256" i="5"/>
  <c r="DB256" i="5"/>
  <c r="JH256" i="5"/>
  <c r="CJ256" i="5"/>
  <c r="ID256" i="5"/>
  <c r="EV256" i="5"/>
  <c r="GF256" i="5"/>
  <c r="AD256" i="5"/>
  <c r="IR256" i="5"/>
  <c r="JR256" i="5"/>
  <c r="JF256" i="5"/>
  <c r="BB256" i="5"/>
  <c r="EB256" i="5"/>
  <c r="GZ256" i="5"/>
  <c r="CP256" i="5"/>
  <c r="AR256" i="5"/>
  <c r="EX256" i="5"/>
  <c r="GR256" i="5"/>
  <c r="DR256" i="5"/>
  <c r="IB256" i="5"/>
  <c r="DL256" i="5"/>
  <c r="EN256" i="5"/>
  <c r="DJ256" i="5"/>
  <c r="JJ256" i="5"/>
  <c r="FD256" i="5"/>
  <c r="HV119" i="5"/>
  <c r="GF119" i="5"/>
  <c r="CP119" i="5"/>
  <c r="GN119" i="5"/>
  <c r="CR119" i="5"/>
  <c r="EV119" i="5"/>
  <c r="BR119" i="5"/>
  <c r="JR119" i="5"/>
  <c r="BB119" i="5"/>
  <c r="CV119" i="5"/>
  <c r="EP119" i="5"/>
  <c r="DH119" i="5"/>
  <c r="DB119" i="5"/>
  <c r="HB119" i="5"/>
  <c r="X119" i="5"/>
  <c r="JL119" i="5"/>
  <c r="IB119" i="5"/>
  <c r="CT119" i="5"/>
  <c r="CF119" i="5"/>
  <c r="IT119" i="5"/>
  <c r="IF119" i="5"/>
  <c r="BN119" i="5"/>
  <c r="JF119" i="5"/>
  <c r="CN119" i="5"/>
  <c r="DL119" i="5"/>
  <c r="EZ119" i="5"/>
  <c r="GZ119" i="5"/>
  <c r="CH119" i="5"/>
  <c r="DX119" i="5"/>
  <c r="GV119" i="5"/>
  <c r="BT119" i="5"/>
  <c r="FR119" i="5"/>
  <c r="CJ119" i="5"/>
  <c r="AF119" i="5"/>
  <c r="GJ119" i="5"/>
  <c r="HP119" i="5"/>
  <c r="GB119" i="5"/>
  <c r="FH119" i="5"/>
  <c r="JZ119" i="5"/>
  <c r="JH119" i="5"/>
  <c r="GH119" i="5"/>
  <c r="BX119" i="5"/>
  <c r="EB119" i="5"/>
  <c r="ED119" i="5"/>
  <c r="FP119" i="5"/>
  <c r="JP119" i="5"/>
  <c r="AR119" i="5"/>
  <c r="BZ119" i="5"/>
  <c r="BD119" i="5"/>
  <c r="ET119" i="5"/>
  <c r="JV119" i="5"/>
  <c r="EJ119" i="5"/>
  <c r="AN119" i="5"/>
  <c r="GL119" i="5"/>
  <c r="CX119" i="5"/>
  <c r="AX119" i="5"/>
  <c r="FB119" i="5"/>
  <c r="ER119" i="5"/>
  <c r="AV119" i="5"/>
  <c r="IX119" i="5"/>
  <c r="BH119" i="5"/>
  <c r="FX119" i="5"/>
  <c r="R119" i="5"/>
  <c r="DV119" i="5"/>
  <c r="L119" i="5"/>
  <c r="CD119" i="5"/>
  <c r="FZ119" i="5"/>
  <c r="HZ119" i="5"/>
  <c r="DR119" i="5"/>
  <c r="JN119" i="5"/>
  <c r="GD119" i="5"/>
  <c r="AT119" i="5"/>
  <c r="EL119" i="5"/>
  <c r="DF119" i="5"/>
  <c r="HD119" i="5"/>
  <c r="DZ119" i="5"/>
  <c r="BF119" i="5"/>
  <c r="JJ119" i="5"/>
  <c r="DP119" i="5"/>
  <c r="JB119" i="5"/>
  <c r="FT119" i="5"/>
  <c r="AJ119" i="5"/>
  <c r="JT119" i="5"/>
  <c r="ID119" i="5"/>
  <c r="JD119" i="5"/>
  <c r="FD119" i="5"/>
  <c r="AD119" i="5"/>
  <c r="CB119" i="5"/>
  <c r="EX119" i="5"/>
  <c r="IR119" i="5"/>
  <c r="IN119" i="5"/>
  <c r="BL119" i="5"/>
  <c r="BV119" i="5"/>
  <c r="IH119" i="5"/>
  <c r="FV119" i="5"/>
  <c r="JX119" i="5"/>
  <c r="GR119" i="5"/>
  <c r="EN119" i="5"/>
  <c r="DJ119" i="5"/>
  <c r="FF119" i="5"/>
  <c r="HR119" i="5"/>
  <c r="GX119" i="5"/>
  <c r="IP119" i="5"/>
  <c r="DD119" i="5"/>
  <c r="DT119" i="5"/>
  <c r="BP119" i="5"/>
  <c r="HX119" i="5"/>
  <c r="AL119" i="5"/>
  <c r="BJ119" i="5"/>
  <c r="EF119" i="5"/>
  <c r="IJ119" i="5"/>
  <c r="AB119" i="5"/>
  <c r="IZ119" i="5"/>
  <c r="GT119" i="5"/>
  <c r="V119" i="5"/>
  <c r="HN119" i="5"/>
  <c r="AZ119" i="5"/>
  <c r="IV119" i="5"/>
  <c r="EH119" i="5"/>
  <c r="P119" i="5"/>
  <c r="GP119" i="5"/>
  <c r="HV218" i="5"/>
  <c r="CN218" i="5"/>
  <c r="ET218" i="5"/>
  <c r="FX218" i="5"/>
  <c r="DN218" i="5"/>
  <c r="AX218" i="5"/>
  <c r="DL218" i="5"/>
  <c r="DV218" i="5"/>
  <c r="EX218" i="5"/>
  <c r="GB218" i="5"/>
  <c r="AF218" i="5"/>
  <c r="IX218" i="5"/>
  <c r="IV218" i="5"/>
  <c r="DT218" i="5"/>
  <c r="CF218" i="5"/>
  <c r="DB218" i="5"/>
  <c r="AN218" i="5"/>
  <c r="GZ218" i="5"/>
  <c r="JT218" i="5"/>
  <c r="GV218" i="5"/>
  <c r="ER218" i="5"/>
  <c r="HD218" i="5"/>
  <c r="GF218" i="5"/>
  <c r="JZ218" i="5"/>
  <c r="GP218" i="5"/>
  <c r="CX218" i="5"/>
  <c r="ED218" i="5"/>
  <c r="CP218" i="5"/>
  <c r="CH218" i="5"/>
  <c r="FZ218" i="5"/>
  <c r="V218" i="5"/>
  <c r="DX218" i="5"/>
  <c r="DH218" i="5"/>
  <c r="DJ218" i="5"/>
  <c r="FP218" i="5"/>
  <c r="EZ218" i="5"/>
  <c r="BJ218" i="5"/>
  <c r="BN218" i="5"/>
  <c r="ID218" i="5"/>
  <c r="JH218" i="5"/>
  <c r="FV218" i="5"/>
  <c r="HX218" i="5"/>
  <c r="AL218" i="5"/>
  <c r="BL218" i="5"/>
  <c r="JF218" i="5"/>
  <c r="FT218" i="5"/>
  <c r="GD218" i="5"/>
  <c r="IN218" i="5"/>
  <c r="BR218" i="5"/>
  <c r="JB218" i="5"/>
  <c r="JD218" i="5"/>
  <c r="GL218" i="5"/>
  <c r="DF218" i="5"/>
  <c r="AV218" i="5"/>
  <c r="EJ218" i="5"/>
  <c r="EN218" i="5"/>
  <c r="IH218" i="5"/>
  <c r="GH218" i="5"/>
  <c r="IB218" i="5"/>
  <c r="JL218" i="5"/>
  <c r="BV218" i="5"/>
  <c r="GX218" i="5"/>
  <c r="DP218" i="5"/>
  <c r="CR218" i="5"/>
  <c r="BT218" i="5"/>
  <c r="EV218" i="5"/>
  <c r="BX218" i="5"/>
  <c r="JN218" i="5"/>
  <c r="AT218" i="5"/>
  <c r="BB218" i="5"/>
  <c r="BF218" i="5"/>
  <c r="EB218" i="5"/>
  <c r="AB218" i="5"/>
  <c r="CT218" i="5"/>
  <c r="BZ218" i="5"/>
  <c r="JJ218" i="5"/>
  <c r="DZ218" i="5"/>
  <c r="CB218" i="5"/>
  <c r="EH218" i="5"/>
  <c r="IT218" i="5"/>
  <c r="IR218" i="5"/>
  <c r="BH218" i="5"/>
  <c r="IP218" i="5"/>
  <c r="DD218" i="5"/>
  <c r="JP218" i="5"/>
  <c r="GN218" i="5"/>
  <c r="X218" i="5"/>
  <c r="IF218" i="5"/>
  <c r="AR218" i="5"/>
  <c r="HZ218" i="5"/>
  <c r="FR218" i="5"/>
  <c r="JX218" i="5"/>
  <c r="GJ218" i="5"/>
  <c r="JV218" i="5"/>
  <c r="CJ218" i="5"/>
  <c r="BD218" i="5"/>
  <c r="EF218" i="5"/>
  <c r="IJ218" i="5"/>
  <c r="EL218" i="5"/>
  <c r="HP218" i="5"/>
  <c r="FF218" i="5"/>
  <c r="AJ218" i="5"/>
  <c r="FB218" i="5"/>
  <c r="GT218" i="5"/>
  <c r="HB218" i="5"/>
  <c r="EP218" i="5"/>
  <c r="JR218" i="5"/>
  <c r="FD218" i="5"/>
  <c r="IZ218" i="5"/>
  <c r="CD218" i="5"/>
  <c r="GR218" i="5"/>
  <c r="DR218" i="5"/>
  <c r="FH218" i="5"/>
  <c r="AD218" i="5"/>
  <c r="BP218" i="5"/>
  <c r="HR218" i="5"/>
  <c r="CV218" i="5"/>
  <c r="HN218" i="5"/>
  <c r="AZ218" i="5"/>
  <c r="EJ139" i="5"/>
  <c r="GX139" i="5"/>
  <c r="IP139" i="5"/>
  <c r="CH139" i="5"/>
  <c r="GL139" i="5"/>
  <c r="HV139" i="5"/>
  <c r="CX139" i="5"/>
  <c r="GD139" i="5"/>
  <c r="CP139" i="5"/>
  <c r="BR139" i="5"/>
  <c r="GP139" i="5"/>
  <c r="JD139" i="5"/>
  <c r="IT139" i="5"/>
  <c r="X139" i="5"/>
  <c r="AV139" i="5"/>
  <c r="DB139" i="5"/>
  <c r="JB139" i="5"/>
  <c r="JV139" i="5"/>
  <c r="EH139" i="5"/>
  <c r="GJ139" i="5"/>
  <c r="FD139" i="5"/>
  <c r="BL139" i="5"/>
  <c r="ET139" i="5"/>
  <c r="CT139" i="5"/>
  <c r="IJ139" i="5"/>
  <c r="DX139" i="5"/>
  <c r="HX139" i="5"/>
  <c r="AX139" i="5"/>
  <c r="CV139" i="5"/>
  <c r="JJ139" i="5"/>
  <c r="P139" i="5"/>
  <c r="BJ139" i="5"/>
  <c r="HR139" i="5"/>
  <c r="IX139" i="5"/>
  <c r="JT139" i="5"/>
  <c r="BZ139" i="5"/>
  <c r="AF139" i="5"/>
  <c r="JN139" i="5"/>
  <c r="JL139" i="5"/>
  <c r="BX139" i="5"/>
  <c r="FP139" i="5"/>
  <c r="BD139" i="5"/>
  <c r="IN139" i="5"/>
  <c r="HP139" i="5"/>
  <c r="FV139" i="5"/>
  <c r="FF139" i="5"/>
  <c r="BN139" i="5"/>
  <c r="GV139" i="5"/>
  <c r="AL139" i="5"/>
  <c r="HD139" i="5"/>
  <c r="AR139" i="5"/>
  <c r="DT139" i="5"/>
  <c r="ED139" i="5"/>
  <c r="DD139" i="5"/>
  <c r="BH139" i="5"/>
  <c r="BB139" i="5"/>
  <c r="BF139" i="5"/>
  <c r="HZ139" i="5"/>
  <c r="EV139" i="5"/>
  <c r="ID139" i="5"/>
  <c r="FB139" i="5"/>
  <c r="CJ139" i="5"/>
  <c r="FH139" i="5"/>
  <c r="ER139" i="5"/>
  <c r="R139" i="5"/>
  <c r="FX139" i="5"/>
  <c r="IB139" i="5"/>
  <c r="AT139" i="5"/>
  <c r="JF139" i="5"/>
  <c r="V139" i="5"/>
  <c r="GN139" i="5"/>
  <c r="DH139" i="5"/>
  <c r="CB139" i="5"/>
  <c r="DN139" i="5"/>
  <c r="IF139" i="5"/>
  <c r="L139" i="5"/>
  <c r="JZ139" i="5"/>
  <c r="CD139" i="5"/>
  <c r="GR139" i="5"/>
  <c r="EF139" i="5"/>
  <c r="GF139" i="5"/>
  <c r="DF139" i="5"/>
  <c r="AJ139" i="5"/>
  <c r="JX139" i="5"/>
  <c r="JP139" i="5"/>
  <c r="BV139" i="5"/>
  <c r="AN139" i="5"/>
  <c r="FZ139" i="5"/>
  <c r="JH139" i="5"/>
  <c r="IV139" i="5"/>
  <c r="IZ139" i="5"/>
  <c r="BP139" i="5"/>
  <c r="EL139" i="5"/>
  <c r="AB139" i="5"/>
  <c r="GZ139" i="5"/>
  <c r="CR139" i="5"/>
  <c r="HB139" i="5"/>
  <c r="EZ139" i="5"/>
  <c r="EX139" i="5"/>
  <c r="DZ139" i="5"/>
  <c r="FT139" i="5"/>
  <c r="BT139" i="5"/>
  <c r="CN139" i="5"/>
  <c r="IR139" i="5"/>
  <c r="AZ139" i="5"/>
  <c r="GB139" i="5"/>
  <c r="FR139" i="5"/>
  <c r="JR139" i="5"/>
  <c r="IH139" i="5"/>
  <c r="AD139" i="5"/>
  <c r="GH139" i="5"/>
  <c r="DP139" i="5"/>
  <c r="HN139" i="5"/>
  <c r="DJ139" i="5"/>
  <c r="EN139" i="5"/>
  <c r="DR139" i="5"/>
  <c r="CF139" i="5"/>
  <c r="EP139" i="5"/>
  <c r="EB139" i="5"/>
  <c r="GT139" i="5"/>
  <c r="DL139" i="5"/>
  <c r="DV139" i="5"/>
  <c r="CF158" i="5"/>
  <c r="BJ158" i="5"/>
  <c r="DB158" i="5"/>
  <c r="EN158" i="5"/>
  <c r="JD158" i="5"/>
  <c r="CX158" i="5"/>
  <c r="JR158" i="5"/>
  <c r="P158" i="5"/>
  <c r="IJ158" i="5"/>
  <c r="DF158" i="5"/>
  <c r="DH158" i="5"/>
  <c r="CP158" i="5"/>
  <c r="JT158" i="5"/>
  <c r="FV158" i="5"/>
  <c r="JL158" i="5"/>
  <c r="BV158" i="5"/>
  <c r="AF158" i="5"/>
  <c r="EV158" i="5"/>
  <c r="GZ158" i="5"/>
  <c r="IV158" i="5"/>
  <c r="IX158" i="5"/>
  <c r="GF158" i="5"/>
  <c r="CT158" i="5"/>
  <c r="FF158" i="5"/>
  <c r="DT158" i="5"/>
  <c r="FZ158" i="5"/>
  <c r="BZ158" i="5"/>
  <c r="BP158" i="5"/>
  <c r="JF158" i="5"/>
  <c r="V158" i="5"/>
  <c r="EL158" i="5"/>
  <c r="CV158" i="5"/>
  <c r="HD158" i="5"/>
  <c r="R158" i="5"/>
  <c r="AZ158" i="5"/>
  <c r="FR158" i="5"/>
  <c r="DX158" i="5"/>
  <c r="BL158" i="5"/>
  <c r="HN158" i="5"/>
  <c r="JB158" i="5"/>
  <c r="AJ158" i="5"/>
  <c r="BD158" i="5"/>
  <c r="JZ158" i="5"/>
  <c r="GN158" i="5"/>
  <c r="GV158" i="5"/>
  <c r="CH158" i="5"/>
  <c r="HB158" i="5"/>
  <c r="DZ158" i="5"/>
  <c r="ED158" i="5"/>
  <c r="CJ158" i="5"/>
  <c r="AT158" i="5"/>
  <c r="DD158" i="5"/>
  <c r="BX158" i="5"/>
  <c r="JX158" i="5"/>
  <c r="AX158" i="5"/>
  <c r="DN158" i="5"/>
  <c r="BR158" i="5"/>
  <c r="DV158" i="5"/>
  <c r="IH158" i="5"/>
  <c r="GD158" i="5"/>
  <c r="IT158" i="5"/>
  <c r="GT158" i="5"/>
  <c r="GR158" i="5"/>
  <c r="BH158" i="5"/>
  <c r="ER158" i="5"/>
  <c r="AB158" i="5"/>
  <c r="BN158" i="5"/>
  <c r="DP158" i="5"/>
  <c r="CD158" i="5"/>
  <c r="AL158" i="5"/>
  <c r="FB158" i="5"/>
  <c r="EB158" i="5"/>
  <c r="ET158" i="5"/>
  <c r="L158" i="5"/>
  <c r="BB158" i="5"/>
  <c r="IB158" i="5"/>
  <c r="EJ158" i="5"/>
  <c r="X158" i="5"/>
  <c r="EP158" i="5"/>
  <c r="HZ158" i="5"/>
  <c r="AV158" i="5"/>
  <c r="GL158" i="5"/>
  <c r="GJ158" i="5"/>
  <c r="GX158" i="5"/>
  <c r="HP158" i="5"/>
  <c r="EX158" i="5"/>
  <c r="GP158" i="5"/>
  <c r="CB158" i="5"/>
  <c r="CR158" i="5"/>
  <c r="EZ158" i="5"/>
  <c r="JJ158" i="5"/>
  <c r="BT158" i="5"/>
  <c r="FP158" i="5"/>
  <c r="JV158" i="5"/>
  <c r="HX158" i="5"/>
  <c r="IF158" i="5"/>
  <c r="DR158" i="5"/>
  <c r="JN158" i="5"/>
  <c r="DL158" i="5"/>
  <c r="DJ158" i="5"/>
  <c r="HV158" i="5"/>
  <c r="AD158" i="5"/>
  <c r="EH158" i="5"/>
  <c r="BF158" i="5"/>
  <c r="FD158" i="5"/>
  <c r="JP158" i="5"/>
  <c r="GH158" i="5"/>
  <c r="ID158" i="5"/>
  <c r="IR158" i="5"/>
  <c r="AR158" i="5"/>
  <c r="IN158" i="5"/>
  <c r="IP158" i="5"/>
  <c r="JH158" i="5"/>
  <c r="CN158" i="5"/>
  <c r="FX158" i="5"/>
  <c r="HR158" i="5"/>
  <c r="AN158" i="5"/>
  <c r="IZ158" i="5"/>
  <c r="FT158" i="5"/>
  <c r="GB158" i="5"/>
  <c r="EF158" i="5"/>
  <c r="FH158" i="5"/>
  <c r="DX25" i="5"/>
  <c r="EV25" i="5"/>
  <c r="CT25" i="5"/>
  <c r="CD25" i="5"/>
  <c r="EX25" i="5"/>
  <c r="AN25" i="5"/>
  <c r="L25" i="5"/>
  <c r="R25" i="5"/>
  <c r="BZ25" i="5"/>
  <c r="IZ25" i="5"/>
  <c r="FZ25" i="5"/>
  <c r="GF25" i="5"/>
  <c r="HD25" i="5"/>
  <c r="HB25" i="5"/>
  <c r="GR25" i="5"/>
  <c r="AX25" i="5"/>
  <c r="CN25" i="5"/>
  <c r="HR25" i="5"/>
  <c r="FT25" i="5"/>
  <c r="DJ25" i="5"/>
  <c r="AL25" i="5"/>
  <c r="IT25" i="5"/>
  <c r="EH25" i="5"/>
  <c r="IN25" i="5"/>
  <c r="EZ25" i="5"/>
  <c r="EJ25" i="5"/>
  <c r="JT25" i="5"/>
  <c r="ET25" i="5"/>
  <c r="EF25" i="5"/>
  <c r="AV25" i="5"/>
  <c r="BB25" i="5"/>
  <c r="BD25" i="5"/>
  <c r="DT25" i="5"/>
  <c r="DL25" i="5"/>
  <c r="CB25" i="5"/>
  <c r="FP25" i="5"/>
  <c r="BN25" i="5"/>
  <c r="JR25" i="5"/>
  <c r="HP25" i="5"/>
  <c r="IH25" i="5"/>
  <c r="GJ25" i="5"/>
  <c r="AB25" i="5"/>
  <c r="EN25" i="5"/>
  <c r="BJ25" i="5"/>
  <c r="DV25" i="5"/>
  <c r="BR25" i="5"/>
  <c r="DZ25" i="5"/>
  <c r="CX25" i="5"/>
  <c r="BH25" i="5"/>
  <c r="GV25" i="5"/>
  <c r="BL25" i="5"/>
  <c r="BV25" i="5"/>
  <c r="DN25" i="5"/>
  <c r="FV25" i="5"/>
  <c r="IV25" i="5"/>
  <c r="ED25" i="5"/>
  <c r="JV25" i="5"/>
  <c r="GT25" i="5"/>
  <c r="JP25" i="5"/>
  <c r="GX25" i="5"/>
  <c r="CR25" i="5"/>
  <c r="EP25" i="5"/>
  <c r="P25" i="5"/>
  <c r="CL25" i="5"/>
  <c r="AR25" i="5"/>
  <c r="JN25" i="5"/>
  <c r="JJ25" i="5"/>
  <c r="GD25" i="5"/>
  <c r="BF25" i="5"/>
  <c r="CP25" i="5"/>
  <c r="JB25" i="5"/>
  <c r="HZ25" i="5"/>
  <c r="IR25" i="5"/>
  <c r="FB25" i="5"/>
  <c r="JL25" i="5"/>
  <c r="JZ25" i="5"/>
  <c r="EL25" i="5"/>
  <c r="CF25" i="5"/>
  <c r="IX25" i="5"/>
  <c r="DR25" i="5"/>
  <c r="GL25" i="5"/>
  <c r="DB25" i="5"/>
  <c r="JF25" i="5"/>
  <c r="JX25" i="5"/>
  <c r="CV25" i="5"/>
  <c r="IF25" i="5"/>
  <c r="HX25" i="5"/>
  <c r="FX25" i="5"/>
  <c r="FR25" i="5"/>
  <c r="DH25" i="5"/>
  <c r="GN25" i="5"/>
  <c r="EB25" i="5"/>
  <c r="DF25" i="5"/>
  <c r="GZ25" i="5"/>
  <c r="AZ25" i="5"/>
  <c r="FD25" i="5"/>
  <c r="IB25" i="5"/>
  <c r="DP25" i="5"/>
  <c r="HN25" i="5"/>
  <c r="AT25" i="5"/>
  <c r="BX25" i="5"/>
  <c r="GP25" i="5"/>
  <c r="DD25" i="5"/>
  <c r="IJ25" i="5"/>
  <c r="JH25" i="5"/>
  <c r="BT25" i="5"/>
  <c r="V25" i="5"/>
  <c r="JD25" i="5"/>
  <c r="CH25" i="5"/>
  <c r="AJ25" i="5"/>
  <c r="CJ25" i="5"/>
  <c r="ID25" i="5"/>
  <c r="IP25" i="5"/>
  <c r="FH25" i="5"/>
  <c r="AF25" i="5"/>
  <c r="BP25" i="5"/>
  <c r="HV25" i="5"/>
  <c r="AD25" i="5"/>
  <c r="X25" i="5"/>
  <c r="GH25" i="5"/>
  <c r="FF25" i="5"/>
  <c r="ER25" i="5"/>
  <c r="GB25" i="5"/>
  <c r="FR71" i="5"/>
  <c r="FZ71" i="5"/>
  <c r="GT71" i="5"/>
  <c r="CT71" i="5"/>
  <c r="BZ71" i="5"/>
  <c r="AF71" i="5"/>
  <c r="BX71" i="5"/>
  <c r="JN71" i="5"/>
  <c r="HR71" i="5"/>
  <c r="CR71" i="5"/>
  <c r="DJ71" i="5"/>
  <c r="JF71" i="5"/>
  <c r="IT71" i="5"/>
  <c r="EN71" i="5"/>
  <c r="HZ71" i="5"/>
  <c r="JB71" i="5"/>
  <c r="AB71" i="5"/>
  <c r="HN71" i="5"/>
  <c r="EX71" i="5"/>
  <c r="CJ71" i="5"/>
  <c r="ET71" i="5"/>
  <c r="ER71" i="5"/>
  <c r="DF71" i="5"/>
  <c r="BR71" i="5"/>
  <c r="FD71" i="5"/>
  <c r="GJ71" i="5"/>
  <c r="FB71" i="5"/>
  <c r="JL71" i="5"/>
  <c r="GP71" i="5"/>
  <c r="EL71" i="5"/>
  <c r="CX71" i="5"/>
  <c r="EV71" i="5"/>
  <c r="ID71" i="5"/>
  <c r="JT71" i="5"/>
  <c r="DZ71" i="5"/>
  <c r="JH71" i="5"/>
  <c r="GR71" i="5"/>
  <c r="DX71" i="5"/>
  <c r="FP71" i="5"/>
  <c r="DN71" i="5"/>
  <c r="JR71" i="5"/>
  <c r="FX71" i="5"/>
  <c r="L71" i="5"/>
  <c r="EZ71" i="5"/>
  <c r="EF71" i="5"/>
  <c r="GV71" i="5"/>
  <c r="GZ71" i="5"/>
  <c r="EJ71" i="5"/>
  <c r="HP71" i="5"/>
  <c r="IV71" i="5"/>
  <c r="IF71" i="5"/>
  <c r="JP71" i="5"/>
  <c r="DR71" i="5"/>
  <c r="GL71" i="5"/>
  <c r="AV71" i="5"/>
  <c r="CD71" i="5"/>
  <c r="IN71" i="5"/>
  <c r="V71" i="5"/>
  <c r="R71" i="5"/>
  <c r="DT71" i="5"/>
  <c r="BT71" i="5"/>
  <c r="CH71" i="5"/>
  <c r="DP71" i="5"/>
  <c r="AL71" i="5"/>
  <c r="IX71" i="5"/>
  <c r="CV71" i="5"/>
  <c r="GX71" i="5"/>
  <c r="AD71" i="5"/>
  <c r="BD71" i="5"/>
  <c r="DL71" i="5"/>
  <c r="EB71" i="5"/>
  <c r="AT71" i="5"/>
  <c r="CP71" i="5"/>
  <c r="GN71" i="5"/>
  <c r="IZ71" i="5"/>
  <c r="BB71" i="5"/>
  <c r="AZ71" i="5"/>
  <c r="GF71" i="5"/>
  <c r="BL71" i="5"/>
  <c r="AR71" i="5"/>
  <c r="HD71" i="5"/>
  <c r="BJ71" i="5"/>
  <c r="AX71" i="5"/>
  <c r="EH71" i="5"/>
  <c r="CB71" i="5"/>
  <c r="IB71" i="5"/>
  <c r="IJ71" i="5"/>
  <c r="CF71" i="5"/>
  <c r="GH71" i="5"/>
  <c r="X71" i="5"/>
  <c r="BH71" i="5"/>
  <c r="EP71" i="5"/>
  <c r="JX71" i="5"/>
  <c r="JV71" i="5"/>
  <c r="FF71" i="5"/>
  <c r="IR71" i="5"/>
  <c r="ED71" i="5"/>
  <c r="DV71" i="5"/>
  <c r="GD71" i="5"/>
  <c r="AN71" i="5"/>
  <c r="HB71" i="5"/>
  <c r="P71" i="5"/>
  <c r="BP71" i="5"/>
  <c r="BN71" i="5"/>
  <c r="DH71" i="5"/>
  <c r="AJ71" i="5"/>
  <c r="DB71" i="5"/>
  <c r="CN71" i="5"/>
  <c r="JJ71" i="5"/>
  <c r="JD71" i="5"/>
  <c r="HV71" i="5"/>
  <c r="HX71" i="5"/>
  <c r="BV71" i="5"/>
  <c r="FT71" i="5"/>
  <c r="FV71" i="5"/>
  <c r="DD71" i="5"/>
  <c r="IP71" i="5"/>
  <c r="IH71" i="5"/>
  <c r="FH71" i="5"/>
  <c r="GB71" i="5"/>
  <c r="JZ71" i="5"/>
  <c r="BF71" i="5"/>
  <c r="CH198" i="5"/>
  <c r="BT198" i="5"/>
  <c r="DT198" i="5"/>
  <c r="DP198" i="5"/>
  <c r="GT198" i="5"/>
  <c r="DR198" i="5"/>
  <c r="JR198" i="5"/>
  <c r="AF198" i="5"/>
  <c r="DD198" i="5"/>
  <c r="IX198" i="5"/>
  <c r="ID198" i="5"/>
  <c r="IV198" i="5"/>
  <c r="EL198" i="5"/>
  <c r="DF198" i="5"/>
  <c r="FR198" i="5"/>
  <c r="IH198" i="5"/>
  <c r="CT198" i="5"/>
  <c r="AX198" i="5"/>
  <c r="HD198" i="5"/>
  <c r="IZ198" i="5"/>
  <c r="JP198" i="5"/>
  <c r="FT198" i="5"/>
  <c r="GZ198" i="5"/>
  <c r="BX198" i="5"/>
  <c r="BF198" i="5"/>
  <c r="HP198" i="5"/>
  <c r="DV198" i="5"/>
  <c r="CB198" i="5"/>
  <c r="GH198" i="5"/>
  <c r="CR198" i="5"/>
  <c r="DN198" i="5"/>
  <c r="DB198" i="5"/>
  <c r="BJ198" i="5"/>
  <c r="BL198" i="5"/>
  <c r="HN198" i="5"/>
  <c r="CP198" i="5"/>
  <c r="FP198" i="5"/>
  <c r="AV198" i="5"/>
  <c r="ED198" i="5"/>
  <c r="FV198" i="5"/>
  <c r="AT198" i="5"/>
  <c r="EH198" i="5"/>
  <c r="DX198" i="5"/>
  <c r="AL198" i="5"/>
  <c r="P198" i="5"/>
  <c r="EP198" i="5"/>
  <c r="FX198" i="5"/>
  <c r="CX198" i="5"/>
  <c r="JJ198" i="5"/>
  <c r="CD198" i="5"/>
  <c r="JH198" i="5"/>
  <c r="DZ198" i="5"/>
  <c r="GJ198" i="5"/>
  <c r="JD198" i="5"/>
  <c r="EV198" i="5"/>
  <c r="EJ198" i="5"/>
  <c r="IN198" i="5"/>
  <c r="CV198" i="5"/>
  <c r="V198" i="5"/>
  <c r="JZ198" i="5"/>
  <c r="JT198" i="5"/>
  <c r="EF198" i="5"/>
  <c r="AN198" i="5"/>
  <c r="IT198" i="5"/>
  <c r="IP198" i="5"/>
  <c r="FB198" i="5"/>
  <c r="DH198" i="5"/>
  <c r="BN198" i="5"/>
  <c r="CJ198" i="5"/>
  <c r="JV198" i="5"/>
  <c r="AZ198" i="5"/>
  <c r="GB198" i="5"/>
  <c r="X198" i="5"/>
  <c r="L198" i="5"/>
  <c r="HB198" i="5"/>
  <c r="JF198" i="5"/>
  <c r="HX198" i="5"/>
  <c r="GP198" i="5"/>
  <c r="R198" i="5"/>
  <c r="HV198" i="5"/>
  <c r="BR198" i="5"/>
  <c r="IB198" i="5"/>
  <c r="IR198" i="5"/>
  <c r="FF198" i="5"/>
  <c r="GD198" i="5"/>
  <c r="IF198" i="5"/>
  <c r="AR198" i="5"/>
  <c r="EX198" i="5"/>
  <c r="FZ198" i="5"/>
  <c r="FD198" i="5"/>
  <c r="FH198" i="5"/>
  <c r="ET198" i="5"/>
  <c r="GF198" i="5"/>
  <c r="CN198" i="5"/>
  <c r="BH198" i="5"/>
  <c r="BD198" i="5"/>
  <c r="HZ198" i="5"/>
  <c r="GL198" i="5"/>
  <c r="BV198" i="5"/>
  <c r="AJ198" i="5"/>
  <c r="CF198" i="5"/>
  <c r="GX198" i="5"/>
  <c r="GN198" i="5"/>
  <c r="JL198" i="5"/>
  <c r="BP198" i="5"/>
  <c r="DJ198" i="5"/>
  <c r="EZ198" i="5"/>
  <c r="EN198" i="5"/>
  <c r="ER198" i="5"/>
  <c r="GV198" i="5"/>
  <c r="JX198" i="5"/>
  <c r="DL198" i="5"/>
  <c r="JN198" i="5"/>
  <c r="GR198" i="5"/>
  <c r="AD198" i="5"/>
  <c r="BZ198" i="5"/>
  <c r="JB198" i="5"/>
  <c r="EB198" i="5"/>
  <c r="HR198" i="5"/>
  <c r="IJ198" i="5"/>
  <c r="AB198" i="5"/>
  <c r="BB198" i="5"/>
  <c r="DR188" i="5"/>
  <c r="GB188" i="5"/>
  <c r="X188" i="5"/>
  <c r="EV188" i="5"/>
  <c r="CX188" i="5"/>
  <c r="JJ188" i="5"/>
  <c r="FR188" i="5"/>
  <c r="JD188" i="5"/>
  <c r="AL188" i="5"/>
  <c r="AX188" i="5"/>
  <c r="CJ188" i="5"/>
  <c r="CB188" i="5"/>
  <c r="AT188" i="5"/>
  <c r="FT188" i="5"/>
  <c r="AR188" i="5"/>
  <c r="CH188" i="5"/>
  <c r="EB188" i="5"/>
  <c r="GT188" i="5"/>
  <c r="GV188" i="5"/>
  <c r="BF188" i="5"/>
  <c r="JF188" i="5"/>
  <c r="GP188" i="5"/>
  <c r="GR188" i="5"/>
  <c r="IJ188" i="5"/>
  <c r="AF188" i="5"/>
  <c r="AN188" i="5"/>
  <c r="AV188" i="5"/>
  <c r="HX188" i="5"/>
  <c r="EP188" i="5"/>
  <c r="HB188" i="5"/>
  <c r="DP188" i="5"/>
  <c r="ED188" i="5"/>
  <c r="EH188" i="5"/>
  <c r="IB188" i="5"/>
  <c r="CD188" i="5"/>
  <c r="ER188" i="5"/>
  <c r="BD188" i="5"/>
  <c r="DF188" i="5"/>
  <c r="CP188" i="5"/>
  <c r="DT188" i="5"/>
  <c r="AJ188" i="5"/>
  <c r="GZ188" i="5"/>
  <c r="CF188" i="5"/>
  <c r="JL188" i="5"/>
  <c r="BV188" i="5"/>
  <c r="GF188" i="5"/>
  <c r="IZ188" i="5"/>
  <c r="BP188" i="5"/>
  <c r="ET188" i="5"/>
  <c r="ID188" i="5"/>
  <c r="GD188" i="5"/>
  <c r="FB188" i="5"/>
  <c r="HZ188" i="5"/>
  <c r="JT188" i="5"/>
  <c r="JP188" i="5"/>
  <c r="IN188" i="5"/>
  <c r="GH188" i="5"/>
  <c r="DZ188" i="5"/>
  <c r="AD188" i="5"/>
  <c r="JV188" i="5"/>
  <c r="DN188" i="5"/>
  <c r="CR188" i="5"/>
  <c r="BB188" i="5"/>
  <c r="CV188" i="5"/>
  <c r="EF188" i="5"/>
  <c r="DH188" i="5"/>
  <c r="JR188" i="5"/>
  <c r="DD188" i="5"/>
  <c r="AZ188" i="5"/>
  <c r="L188" i="5"/>
  <c r="BN188" i="5"/>
  <c r="GN188" i="5"/>
  <c r="IH188" i="5"/>
  <c r="BJ188" i="5"/>
  <c r="DX188" i="5"/>
  <c r="FX188" i="5"/>
  <c r="JH188" i="5"/>
  <c r="HP188" i="5"/>
  <c r="JB188" i="5"/>
  <c r="HR188" i="5"/>
  <c r="IR188" i="5"/>
  <c r="JX188" i="5"/>
  <c r="BR188" i="5"/>
  <c r="HV188" i="5"/>
  <c r="FP188" i="5"/>
  <c r="FV188" i="5"/>
  <c r="EX188" i="5"/>
  <c r="DV188" i="5"/>
  <c r="JN188" i="5"/>
  <c r="DJ188" i="5"/>
  <c r="BT188" i="5"/>
  <c r="IV188" i="5"/>
  <c r="BZ188" i="5"/>
  <c r="DL188" i="5"/>
  <c r="EJ188" i="5"/>
  <c r="HD188" i="5"/>
  <c r="FD188" i="5"/>
  <c r="P188" i="5"/>
  <c r="EZ188" i="5"/>
  <c r="BL188" i="5"/>
  <c r="IT188" i="5"/>
  <c r="AB188" i="5"/>
  <c r="CT188" i="5"/>
  <c r="GX188" i="5"/>
  <c r="BH188" i="5"/>
  <c r="BX188" i="5"/>
  <c r="GL188" i="5"/>
  <c r="JZ188" i="5"/>
  <c r="FH188" i="5"/>
  <c r="IP188" i="5"/>
  <c r="CN188" i="5"/>
  <c r="V188" i="5"/>
  <c r="FZ188" i="5"/>
  <c r="DB188" i="5"/>
  <c r="EN188" i="5"/>
  <c r="IX188" i="5"/>
  <c r="HN188" i="5"/>
  <c r="R188" i="5"/>
  <c r="IF188" i="5"/>
  <c r="GJ188" i="5"/>
  <c r="FF188" i="5"/>
  <c r="EL188" i="5"/>
  <c r="JV224" i="5"/>
  <c r="DH224" i="5"/>
  <c r="IR224" i="5"/>
  <c r="AB224" i="5"/>
  <c r="FH224" i="5"/>
  <c r="FF224" i="5"/>
  <c r="EN224" i="5"/>
  <c r="IN224" i="5"/>
  <c r="AZ224" i="5"/>
  <c r="CV224" i="5"/>
  <c r="CJ224" i="5"/>
  <c r="JZ224" i="5"/>
  <c r="DJ224" i="5"/>
  <c r="HN224" i="5"/>
  <c r="BT224" i="5"/>
  <c r="EV224" i="5"/>
  <c r="BZ224" i="5"/>
  <c r="BF224" i="5"/>
  <c r="FX224" i="5"/>
  <c r="BV224" i="5"/>
  <c r="JB224" i="5"/>
  <c r="EP224" i="5"/>
  <c r="FV224" i="5"/>
  <c r="IF224" i="5"/>
  <c r="DX224" i="5"/>
  <c r="DB224" i="5"/>
  <c r="BL224" i="5"/>
  <c r="CX224" i="5"/>
  <c r="DT224" i="5"/>
  <c r="GR224" i="5"/>
  <c r="BJ224" i="5"/>
  <c r="HV224" i="5"/>
  <c r="DZ224" i="5"/>
  <c r="CP224" i="5"/>
  <c r="FR224" i="5"/>
  <c r="JH224" i="5"/>
  <c r="JX224" i="5"/>
  <c r="EH224" i="5"/>
  <c r="DL224" i="5"/>
  <c r="IT224" i="5"/>
  <c r="L224" i="5"/>
  <c r="X224" i="5"/>
  <c r="IB224" i="5"/>
  <c r="EJ224" i="5"/>
  <c r="FP224" i="5"/>
  <c r="CR224" i="5"/>
  <c r="DF224" i="5"/>
  <c r="BD224" i="5"/>
  <c r="FB224" i="5"/>
  <c r="AF224" i="5"/>
  <c r="BN224" i="5"/>
  <c r="FD224" i="5"/>
  <c r="ER224" i="5"/>
  <c r="AJ224" i="5"/>
  <c r="AD224" i="5"/>
  <c r="BR224" i="5"/>
  <c r="JD224" i="5"/>
  <c r="JJ224" i="5"/>
  <c r="HR224" i="5"/>
  <c r="BB224" i="5"/>
  <c r="IP224" i="5"/>
  <c r="IH224" i="5"/>
  <c r="CH224" i="5"/>
  <c r="CF224" i="5"/>
  <c r="IJ224" i="5"/>
  <c r="DR224" i="5"/>
  <c r="GL224" i="5"/>
  <c r="EZ224" i="5"/>
  <c r="GJ224" i="5"/>
  <c r="BX224" i="5"/>
  <c r="GN224" i="5"/>
  <c r="IX224" i="5"/>
  <c r="R224" i="5"/>
  <c r="GV224" i="5"/>
  <c r="CB224" i="5"/>
  <c r="DV224" i="5"/>
  <c r="HD224" i="5"/>
  <c r="GX224" i="5"/>
  <c r="GH224" i="5"/>
  <c r="GF224" i="5"/>
  <c r="HB224" i="5"/>
  <c r="AL224" i="5"/>
  <c r="JN224" i="5"/>
  <c r="IZ224" i="5"/>
  <c r="EF224" i="5"/>
  <c r="CN224" i="5"/>
  <c r="CT224" i="5"/>
  <c r="AR224" i="5"/>
  <c r="GT224" i="5"/>
  <c r="FT224" i="5"/>
  <c r="P224" i="5"/>
  <c r="JL224" i="5"/>
  <c r="GD224" i="5"/>
  <c r="ID224" i="5"/>
  <c r="HZ224" i="5"/>
  <c r="DP224" i="5"/>
  <c r="EL224" i="5"/>
  <c r="EB224" i="5"/>
  <c r="V224" i="5"/>
  <c r="DN224" i="5"/>
  <c r="FZ224" i="5"/>
  <c r="CD224" i="5"/>
  <c r="GB224" i="5"/>
  <c r="GZ224" i="5"/>
  <c r="BP224" i="5"/>
  <c r="JP224" i="5"/>
  <c r="AV224" i="5"/>
  <c r="BH224" i="5"/>
  <c r="HP224" i="5"/>
  <c r="AX224" i="5"/>
  <c r="AT224" i="5"/>
  <c r="JT224" i="5"/>
  <c r="EX224" i="5"/>
  <c r="JR224" i="5"/>
  <c r="ET224" i="5"/>
  <c r="IV224" i="5"/>
  <c r="ED224" i="5"/>
  <c r="HX224" i="5"/>
  <c r="DD224" i="5"/>
  <c r="GP224" i="5"/>
  <c r="JF224" i="5"/>
  <c r="GR175" i="5"/>
  <c r="X175" i="5"/>
  <c r="R175" i="5"/>
  <c r="BR175" i="5"/>
  <c r="DJ175" i="5"/>
  <c r="CT175" i="5"/>
  <c r="GZ175" i="5"/>
  <c r="FD175" i="5"/>
  <c r="GH175" i="5"/>
  <c r="IZ175" i="5"/>
  <c r="FV175" i="5"/>
  <c r="DD175" i="5"/>
  <c r="BX175" i="5"/>
  <c r="ET175" i="5"/>
  <c r="BL175" i="5"/>
  <c r="DF175" i="5"/>
  <c r="EH175" i="5"/>
  <c r="GV175" i="5"/>
  <c r="ER175" i="5"/>
  <c r="JZ175" i="5"/>
  <c r="BB175" i="5"/>
  <c r="BT175" i="5"/>
  <c r="CP175" i="5"/>
  <c r="FT175" i="5"/>
  <c r="GN175" i="5"/>
  <c r="BJ175" i="5"/>
  <c r="JN175" i="5"/>
  <c r="JF175" i="5"/>
  <c r="DX175" i="5"/>
  <c r="BZ175" i="5"/>
  <c r="IR175" i="5"/>
  <c r="JT175" i="5"/>
  <c r="GP175" i="5"/>
  <c r="IB175" i="5"/>
  <c r="BN175" i="5"/>
  <c r="DN175" i="5"/>
  <c r="ID175" i="5"/>
  <c r="EJ175" i="5"/>
  <c r="EF175" i="5"/>
  <c r="AN175" i="5"/>
  <c r="IT175" i="5"/>
  <c r="EN175" i="5"/>
  <c r="CV175" i="5"/>
  <c r="FP175" i="5"/>
  <c r="EB175" i="5"/>
  <c r="IN175" i="5"/>
  <c r="L175" i="5"/>
  <c r="CJ175" i="5"/>
  <c r="AL175" i="5"/>
  <c r="AF175" i="5"/>
  <c r="FH175" i="5"/>
  <c r="FR175" i="5"/>
  <c r="EV175" i="5"/>
  <c r="DL175" i="5"/>
  <c r="IF175" i="5"/>
  <c r="EZ175" i="5"/>
  <c r="CB175" i="5"/>
  <c r="HN175" i="5"/>
  <c r="EL175" i="5"/>
  <c r="CD175" i="5"/>
  <c r="FF175" i="5"/>
  <c r="JX175" i="5"/>
  <c r="CH175" i="5"/>
  <c r="FX175" i="5"/>
  <c r="GF175" i="5"/>
  <c r="JV175" i="5"/>
  <c r="BF175" i="5"/>
  <c r="HP175" i="5"/>
  <c r="AD175" i="5"/>
  <c r="JB175" i="5"/>
  <c r="CF175" i="5"/>
  <c r="CR175" i="5"/>
  <c r="DB175" i="5"/>
  <c r="AZ175" i="5"/>
  <c r="P175" i="5"/>
  <c r="DV175" i="5"/>
  <c r="AT175" i="5"/>
  <c r="DP175" i="5"/>
  <c r="HV175" i="5"/>
  <c r="HZ175" i="5"/>
  <c r="AR175" i="5"/>
  <c r="BV175" i="5"/>
  <c r="AJ175" i="5"/>
  <c r="BP175" i="5"/>
  <c r="DH175" i="5"/>
  <c r="DR175" i="5"/>
  <c r="AV175" i="5"/>
  <c r="IJ175" i="5"/>
  <c r="JJ175" i="5"/>
  <c r="JL175" i="5"/>
  <c r="GD175" i="5"/>
  <c r="EP175" i="5"/>
  <c r="GB175" i="5"/>
  <c r="HX175" i="5"/>
  <c r="IP175" i="5"/>
  <c r="GT175" i="5"/>
  <c r="FB175" i="5"/>
  <c r="GL175" i="5"/>
  <c r="V175" i="5"/>
  <c r="BD175" i="5"/>
  <c r="HD175" i="5"/>
  <c r="DZ175" i="5"/>
  <c r="IX175" i="5"/>
  <c r="IH175" i="5"/>
  <c r="AX175" i="5"/>
  <c r="ED175" i="5"/>
  <c r="DT175" i="5"/>
  <c r="JH175" i="5"/>
  <c r="FZ175" i="5"/>
  <c r="GX175" i="5"/>
  <c r="JD175" i="5"/>
  <c r="IV175" i="5"/>
  <c r="HB175" i="5"/>
  <c r="JP175" i="5"/>
  <c r="JR175" i="5"/>
  <c r="CN175" i="5"/>
  <c r="EX175" i="5"/>
  <c r="GJ175" i="5"/>
  <c r="BH175" i="5"/>
  <c r="AB175" i="5"/>
  <c r="CX175" i="5"/>
  <c r="HR175" i="5"/>
  <c r="DN165" i="5"/>
  <c r="EF165" i="5"/>
  <c r="CT165" i="5"/>
  <c r="R165" i="5"/>
  <c r="AB165" i="5"/>
  <c r="EB165" i="5"/>
  <c r="BD165" i="5"/>
  <c r="DD165" i="5"/>
  <c r="X165" i="5"/>
  <c r="IH165" i="5"/>
  <c r="DP165" i="5"/>
  <c r="ID165" i="5"/>
  <c r="BR165" i="5"/>
  <c r="GJ165" i="5"/>
  <c r="CR165" i="5"/>
  <c r="CB165" i="5"/>
  <c r="FR165" i="5"/>
  <c r="AL165" i="5"/>
  <c r="AD165" i="5"/>
  <c r="CD165" i="5"/>
  <c r="EJ165" i="5"/>
  <c r="L165" i="5"/>
  <c r="AX165" i="5"/>
  <c r="GN165" i="5"/>
  <c r="BN165" i="5"/>
  <c r="P165" i="5"/>
  <c r="IR165" i="5"/>
  <c r="GV165" i="5"/>
  <c r="JD165" i="5"/>
  <c r="ED165" i="5"/>
  <c r="EH165" i="5"/>
  <c r="JH165" i="5"/>
  <c r="HP165" i="5"/>
  <c r="HN165" i="5"/>
  <c r="AJ165" i="5"/>
  <c r="GP165" i="5"/>
  <c r="AT165" i="5"/>
  <c r="FV165" i="5"/>
  <c r="FB165" i="5"/>
  <c r="EX165" i="5"/>
  <c r="FF165" i="5"/>
  <c r="DJ165" i="5"/>
  <c r="JT165" i="5"/>
  <c r="IB165" i="5"/>
  <c r="FD165" i="5"/>
  <c r="JP165" i="5"/>
  <c r="GR165" i="5"/>
  <c r="DL165" i="5"/>
  <c r="CX165" i="5"/>
  <c r="CH165" i="5"/>
  <c r="BX165" i="5"/>
  <c r="GL165" i="5"/>
  <c r="BV165" i="5"/>
  <c r="GD165" i="5"/>
  <c r="HZ165" i="5"/>
  <c r="EL165" i="5"/>
  <c r="GT165" i="5"/>
  <c r="JB165" i="5"/>
  <c r="AF165" i="5"/>
  <c r="CF165" i="5"/>
  <c r="IV165" i="5"/>
  <c r="AV165" i="5"/>
  <c r="ET165" i="5"/>
  <c r="CV165" i="5"/>
  <c r="HX165" i="5"/>
  <c r="HD165" i="5"/>
  <c r="IF165" i="5"/>
  <c r="DX165" i="5"/>
  <c r="JN165" i="5"/>
  <c r="GF165" i="5"/>
  <c r="JZ165" i="5"/>
  <c r="DZ165" i="5"/>
  <c r="AR165" i="5"/>
  <c r="JJ165" i="5"/>
  <c r="V165" i="5"/>
  <c r="HV165" i="5"/>
  <c r="IX165" i="5"/>
  <c r="EP165" i="5"/>
  <c r="BJ165" i="5"/>
  <c r="EV165" i="5"/>
  <c r="IN165" i="5"/>
  <c r="JL165" i="5"/>
  <c r="FX165" i="5"/>
  <c r="BB165" i="5"/>
  <c r="DR165" i="5"/>
  <c r="EN165" i="5"/>
  <c r="HB165" i="5"/>
  <c r="IJ165" i="5"/>
  <c r="GH165" i="5"/>
  <c r="AN165" i="5"/>
  <c r="ER165" i="5"/>
  <c r="BT165" i="5"/>
  <c r="GX165" i="5"/>
  <c r="GB165" i="5"/>
  <c r="IP165" i="5"/>
  <c r="JV165" i="5"/>
  <c r="FZ165" i="5"/>
  <c r="BZ165" i="5"/>
  <c r="JX165" i="5"/>
  <c r="FP165" i="5"/>
  <c r="JR165" i="5"/>
  <c r="DT165" i="5"/>
  <c r="BL165" i="5"/>
  <c r="CN165" i="5"/>
  <c r="BH165" i="5"/>
  <c r="IT165" i="5"/>
  <c r="EZ165" i="5"/>
  <c r="BP165" i="5"/>
  <c r="FH165" i="5"/>
  <c r="DF165" i="5"/>
  <c r="GZ165" i="5"/>
  <c r="BF165" i="5"/>
  <c r="CJ165" i="5"/>
  <c r="DH165" i="5"/>
  <c r="JF165" i="5"/>
  <c r="HR165" i="5"/>
  <c r="AZ165" i="5"/>
  <c r="FT165" i="5"/>
  <c r="IZ165" i="5"/>
  <c r="CP165" i="5"/>
  <c r="DV165" i="5"/>
  <c r="DB165" i="5"/>
  <c r="JL110" i="5"/>
  <c r="X110" i="5"/>
  <c r="AD110" i="5"/>
  <c r="DN110" i="5"/>
  <c r="CD110" i="5"/>
  <c r="IB110" i="5"/>
  <c r="FV110" i="5"/>
  <c r="CR110" i="5"/>
  <c r="IN110" i="5"/>
  <c r="FD110" i="5"/>
  <c r="CN110" i="5"/>
  <c r="IJ110" i="5"/>
  <c r="HN110" i="5"/>
  <c r="DR110" i="5"/>
  <c r="L110" i="5"/>
  <c r="EH110" i="5"/>
  <c r="GD110" i="5"/>
  <c r="BD110" i="5"/>
  <c r="FT110" i="5"/>
  <c r="CH110" i="5"/>
  <c r="BR110" i="5"/>
  <c r="HB110" i="5"/>
  <c r="EN110" i="5"/>
  <c r="CB110" i="5"/>
  <c r="HZ110" i="5"/>
  <c r="BZ110" i="5"/>
  <c r="HV110" i="5"/>
  <c r="GF110" i="5"/>
  <c r="DD110" i="5"/>
  <c r="IX110" i="5"/>
  <c r="DP110" i="5"/>
  <c r="JX110" i="5"/>
  <c r="FF110" i="5"/>
  <c r="CF110" i="5"/>
  <c r="ID110" i="5"/>
  <c r="GJ110" i="5"/>
  <c r="DJ110" i="5"/>
  <c r="JD110" i="5"/>
  <c r="DZ110" i="5"/>
  <c r="GP110" i="5"/>
  <c r="JN110" i="5"/>
  <c r="DT110" i="5"/>
  <c r="AT110" i="5"/>
  <c r="EX110" i="5"/>
  <c r="JZ110" i="5"/>
  <c r="BH110" i="5"/>
  <c r="FX110" i="5"/>
  <c r="DV110" i="5"/>
  <c r="BT110" i="5"/>
  <c r="HD110" i="5"/>
  <c r="FB110" i="5"/>
  <c r="CT110" i="5"/>
  <c r="IP110" i="5"/>
  <c r="HX110" i="5"/>
  <c r="DH110" i="5"/>
  <c r="JB110" i="5"/>
  <c r="JF110" i="5"/>
  <c r="IZ110" i="5"/>
  <c r="IT110" i="5"/>
  <c r="EJ110" i="5"/>
  <c r="AF110" i="5"/>
  <c r="AR110" i="5"/>
  <c r="EV110" i="5"/>
  <c r="JP110" i="5"/>
  <c r="FR110" i="5"/>
  <c r="DL110" i="5"/>
  <c r="JT110" i="5"/>
  <c r="JV110" i="5"/>
  <c r="BF110" i="5"/>
  <c r="AZ110" i="5"/>
  <c r="FP110" i="5"/>
  <c r="AV110" i="5"/>
  <c r="EZ110" i="5"/>
  <c r="AJ110" i="5"/>
  <c r="AN110" i="5"/>
  <c r="DX110" i="5"/>
  <c r="BV110" i="5"/>
  <c r="HP110" i="5"/>
  <c r="JH110" i="5"/>
  <c r="CV110" i="5"/>
  <c r="IR110" i="5"/>
  <c r="GR110" i="5"/>
  <c r="EB110" i="5"/>
  <c r="BL110" i="5"/>
  <c r="FH110" i="5"/>
  <c r="EP110" i="5"/>
  <c r="GX110" i="5"/>
  <c r="GL110" i="5"/>
  <c r="EL110" i="5"/>
  <c r="P110" i="5"/>
  <c r="BJ110" i="5"/>
  <c r="FZ110" i="5"/>
  <c r="CX110" i="5"/>
  <c r="GN110" i="5"/>
  <c r="BN110" i="5"/>
  <c r="ER110" i="5"/>
  <c r="GH110" i="5"/>
  <c r="DF110" i="5"/>
  <c r="AL110" i="5"/>
  <c r="GZ110" i="5"/>
  <c r="V110" i="5"/>
  <c r="AB110" i="5"/>
  <c r="GT110" i="5"/>
  <c r="EF110" i="5"/>
  <c r="IH110" i="5"/>
  <c r="GV110" i="5"/>
  <c r="DB110" i="5"/>
  <c r="IV110" i="5"/>
  <c r="JJ110" i="5"/>
  <c r="ED110" i="5"/>
  <c r="AX110" i="5"/>
  <c r="BB110" i="5"/>
  <c r="R110" i="5"/>
  <c r="JR110" i="5"/>
  <c r="BP110" i="5"/>
  <c r="GB110" i="5"/>
  <c r="CP110" i="5"/>
  <c r="BX110" i="5"/>
  <c r="HR110" i="5"/>
  <c r="ET110" i="5"/>
  <c r="CJ110" i="5"/>
  <c r="IF110" i="5"/>
  <c r="IJ82" i="5"/>
  <c r="DH82" i="5"/>
  <c r="GH82" i="5"/>
  <c r="R82" i="5"/>
  <c r="DP82" i="5"/>
  <c r="GN82" i="5"/>
  <c r="CT82" i="5"/>
  <c r="IT82" i="5"/>
  <c r="BJ82" i="5"/>
  <c r="EF82" i="5"/>
  <c r="GD82" i="5"/>
  <c r="AR82" i="5"/>
  <c r="GZ82" i="5"/>
  <c r="FV82" i="5"/>
  <c r="ED82" i="5"/>
  <c r="CJ82" i="5"/>
  <c r="CH82" i="5"/>
  <c r="P82" i="5"/>
  <c r="FB82" i="5"/>
  <c r="IN82" i="5"/>
  <c r="HR82" i="5"/>
  <c r="JL82" i="5"/>
  <c r="V82" i="5"/>
  <c r="EB82" i="5"/>
  <c r="ID82" i="5"/>
  <c r="JH82" i="5"/>
  <c r="GV82" i="5"/>
  <c r="EZ82" i="5"/>
  <c r="JD82" i="5"/>
  <c r="CD82" i="5"/>
  <c r="IX82" i="5"/>
  <c r="JZ82" i="5"/>
  <c r="HZ82" i="5"/>
  <c r="FP82" i="5"/>
  <c r="EV82" i="5"/>
  <c r="GB82" i="5"/>
  <c r="AV82" i="5"/>
  <c r="HB82" i="5"/>
  <c r="GX82" i="5"/>
  <c r="DT82" i="5"/>
  <c r="AX82" i="5"/>
  <c r="CX82" i="5"/>
  <c r="CV82" i="5"/>
  <c r="JB82" i="5"/>
  <c r="CN82" i="5"/>
  <c r="EJ82" i="5"/>
  <c r="BP82" i="5"/>
  <c r="AL82" i="5"/>
  <c r="FF82" i="5"/>
  <c r="AZ82" i="5"/>
  <c r="EX82" i="5"/>
  <c r="BD82" i="5"/>
  <c r="GJ82" i="5"/>
  <c r="IV82" i="5"/>
  <c r="IZ82" i="5"/>
  <c r="DX82" i="5"/>
  <c r="BB82" i="5"/>
  <c r="HD82" i="5"/>
  <c r="JJ82" i="5"/>
  <c r="BV82" i="5"/>
  <c r="EN82" i="5"/>
  <c r="IF82" i="5"/>
  <c r="AT82" i="5"/>
  <c r="HX82" i="5"/>
  <c r="AB82" i="5"/>
  <c r="DF82" i="5"/>
  <c r="IH82" i="5"/>
  <c r="BT82" i="5"/>
  <c r="DJ82" i="5"/>
  <c r="CR82" i="5"/>
  <c r="ET82" i="5"/>
  <c r="FT82" i="5"/>
  <c r="IP82" i="5"/>
  <c r="BX82" i="5"/>
  <c r="DB82" i="5"/>
  <c r="BZ82" i="5"/>
  <c r="JX82" i="5"/>
  <c r="DL82" i="5"/>
  <c r="DV82" i="5"/>
  <c r="FD82" i="5"/>
  <c r="BL82" i="5"/>
  <c r="DD82" i="5"/>
  <c r="X82" i="5"/>
  <c r="BR82" i="5"/>
  <c r="GL82" i="5"/>
  <c r="FR82" i="5"/>
  <c r="EH82" i="5"/>
  <c r="IB82" i="5"/>
  <c r="JF82" i="5"/>
  <c r="JR82" i="5"/>
  <c r="HN82" i="5"/>
  <c r="HV82" i="5"/>
  <c r="GT82" i="5"/>
  <c r="HP82" i="5"/>
  <c r="AN82" i="5"/>
  <c r="L82" i="5"/>
  <c r="JT82" i="5"/>
  <c r="AJ82" i="5"/>
  <c r="BH82" i="5"/>
  <c r="DR82" i="5"/>
  <c r="GR82" i="5"/>
  <c r="CP82" i="5"/>
  <c r="ER82" i="5"/>
  <c r="EL82" i="5"/>
  <c r="EP82" i="5"/>
  <c r="FX82" i="5"/>
  <c r="BF82" i="5"/>
  <c r="JP82" i="5"/>
  <c r="BN82" i="5"/>
  <c r="CF82" i="5"/>
  <c r="DN82" i="5"/>
  <c r="GP82" i="5"/>
  <c r="AD82" i="5"/>
  <c r="JV82" i="5"/>
  <c r="CB82" i="5"/>
  <c r="GF82" i="5"/>
  <c r="DZ82" i="5"/>
  <c r="FH82" i="5"/>
  <c r="AF82" i="5"/>
  <c r="IR82" i="5"/>
  <c r="FZ82" i="5"/>
  <c r="JN82" i="5"/>
  <c r="DV176" i="5"/>
  <c r="GP176" i="5"/>
  <c r="HB176" i="5"/>
  <c r="CT176" i="5"/>
  <c r="DB176" i="5"/>
  <c r="CV176" i="5"/>
  <c r="DF176" i="5"/>
  <c r="GX176" i="5"/>
  <c r="BV176" i="5"/>
  <c r="ID176" i="5"/>
  <c r="JP176" i="5"/>
  <c r="BH176" i="5"/>
  <c r="DT176" i="5"/>
  <c r="BD176" i="5"/>
  <c r="L176" i="5"/>
  <c r="FH176" i="5"/>
  <c r="DP176" i="5"/>
  <c r="GJ176" i="5"/>
  <c r="IN176" i="5"/>
  <c r="ER176" i="5"/>
  <c r="IH176" i="5"/>
  <c r="IP176" i="5"/>
  <c r="JF176" i="5"/>
  <c r="AT176" i="5"/>
  <c r="HZ176" i="5"/>
  <c r="EH176" i="5"/>
  <c r="EB176" i="5"/>
  <c r="CD176" i="5"/>
  <c r="GF176" i="5"/>
  <c r="FX79" i="5"/>
  <c r="GN79" i="5"/>
  <c r="P79" i="5"/>
  <c r="FR79" i="5"/>
  <c r="GF79" i="5"/>
  <c r="AN79" i="5"/>
  <c r="EL79" i="5"/>
  <c r="EV79" i="5"/>
  <c r="AB79" i="5"/>
  <c r="IB79" i="5"/>
  <c r="AD79" i="5"/>
  <c r="CT79" i="5"/>
  <c r="HZ79" i="5"/>
  <c r="GD79" i="5"/>
  <c r="CR79" i="5"/>
  <c r="EP79" i="5"/>
  <c r="L79" i="5"/>
  <c r="JR79" i="5"/>
  <c r="FH79" i="5"/>
  <c r="IV79" i="5"/>
  <c r="GX79" i="5"/>
  <c r="JX79" i="5"/>
  <c r="IX79" i="5"/>
  <c r="DX79" i="5"/>
  <c r="DP79" i="5"/>
  <c r="IF79" i="5"/>
  <c r="JV79" i="5"/>
  <c r="BP79" i="5"/>
  <c r="GJ79" i="5"/>
  <c r="BB79" i="5"/>
  <c r="CF79" i="5"/>
  <c r="HP37" i="5"/>
  <c r="AZ37" i="5"/>
  <c r="GT37" i="5"/>
  <c r="EH37" i="5"/>
  <c r="CV37" i="5"/>
  <c r="V37" i="5"/>
  <c r="X37" i="5"/>
  <c r="ER37" i="5"/>
  <c r="IV37" i="5"/>
  <c r="BH37" i="5"/>
  <c r="CX37" i="5"/>
  <c r="DR37" i="5"/>
  <c r="BN37" i="5"/>
  <c r="DP37" i="5"/>
  <c r="EB37" i="5"/>
  <c r="FT37" i="5"/>
  <c r="DX37" i="5"/>
  <c r="EN37" i="5"/>
  <c r="BZ37" i="5"/>
  <c r="DN37" i="5"/>
  <c r="DJ37" i="5"/>
  <c r="BL37" i="5"/>
  <c r="GR37" i="5"/>
  <c r="FR37" i="5"/>
  <c r="ET37" i="5"/>
  <c r="CT37" i="5"/>
  <c r="IR37" i="5"/>
  <c r="BJ37" i="5"/>
  <c r="GJ37" i="5"/>
  <c r="BR37" i="5"/>
  <c r="GZ37" i="5"/>
  <c r="JP37" i="5"/>
  <c r="FZ37" i="5"/>
  <c r="BP37" i="5"/>
  <c r="R37" i="5"/>
  <c r="CN37" i="5"/>
  <c r="JJ37" i="5"/>
  <c r="DB37" i="5"/>
  <c r="GL37" i="5"/>
  <c r="BB37" i="5"/>
  <c r="GF37" i="5"/>
  <c r="EP37" i="5"/>
  <c r="CF37" i="5"/>
  <c r="JV37" i="5"/>
  <c r="IP37" i="5"/>
  <c r="IH37" i="5"/>
  <c r="CJ37" i="5"/>
  <c r="L37" i="5"/>
  <c r="HN37" i="5"/>
  <c r="HR37" i="5"/>
  <c r="HZ37" i="5"/>
  <c r="AR37" i="5"/>
  <c r="BF37" i="5"/>
  <c r="GH37" i="5"/>
  <c r="BD37" i="5"/>
  <c r="FF37" i="5"/>
  <c r="HB37" i="5"/>
  <c r="BT37" i="5"/>
  <c r="JB37" i="5"/>
  <c r="IZ37" i="5"/>
  <c r="EF37" i="5"/>
  <c r="GP37" i="5"/>
  <c r="JN37" i="5"/>
  <c r="DT37" i="5"/>
  <c r="GD37" i="5"/>
  <c r="GN37" i="5"/>
  <c r="AV37" i="5"/>
  <c r="FX37" i="5"/>
  <c r="ID37" i="5"/>
  <c r="DZ37" i="5"/>
  <c r="IB37" i="5"/>
  <c r="EL37" i="5"/>
  <c r="DF37" i="5"/>
  <c r="AD37" i="5"/>
  <c r="HX37" i="5"/>
  <c r="JD37" i="5"/>
  <c r="FV37" i="5"/>
  <c r="JX37" i="5"/>
  <c r="P37" i="5"/>
  <c r="JH37" i="5"/>
  <c r="BV37" i="5"/>
  <c r="IF37" i="5"/>
  <c r="DD37" i="5"/>
  <c r="BX37" i="5"/>
  <c r="CD37" i="5"/>
  <c r="JT37" i="5"/>
  <c r="JR37" i="5"/>
  <c r="JF37" i="5"/>
  <c r="EV37" i="5"/>
  <c r="AN37" i="5"/>
  <c r="AF37" i="5"/>
  <c r="HV37" i="5"/>
  <c r="FH37" i="5"/>
  <c r="GV37" i="5"/>
  <c r="IT37" i="5"/>
  <c r="FB37" i="5"/>
  <c r="DH37" i="5"/>
  <c r="CP37" i="5"/>
  <c r="IX37" i="5"/>
  <c r="AJ37" i="5"/>
  <c r="JL37" i="5"/>
  <c r="AB37" i="5"/>
  <c r="HD37" i="5"/>
  <c r="CL37" i="5"/>
  <c r="GX37" i="5"/>
  <c r="IN37" i="5"/>
  <c r="CB37" i="5"/>
  <c r="DV37" i="5"/>
  <c r="FD37" i="5"/>
  <c r="EZ37" i="5"/>
  <c r="FP37" i="5"/>
  <c r="AL37" i="5"/>
  <c r="CH37" i="5"/>
  <c r="AX37" i="5"/>
  <c r="AT37" i="5"/>
  <c r="EX37" i="5"/>
  <c r="CR37" i="5"/>
  <c r="DL37" i="5"/>
  <c r="EJ37" i="5"/>
  <c r="GB37" i="5"/>
  <c r="ED37" i="5"/>
  <c r="IJ37" i="5"/>
  <c r="JZ37" i="5"/>
  <c r="ER161" i="5"/>
  <c r="GN161" i="5"/>
  <c r="FX161" i="5"/>
  <c r="GH161" i="5"/>
  <c r="BT161" i="5"/>
  <c r="FH161" i="5"/>
  <c r="JF161" i="5"/>
  <c r="DB161" i="5"/>
  <c r="AL161" i="5"/>
  <c r="IF161" i="5"/>
  <c r="GV161" i="5"/>
  <c r="CP161" i="5"/>
  <c r="EB161" i="5"/>
  <c r="CT161" i="5"/>
  <c r="GR161" i="5"/>
  <c r="FT161" i="5"/>
  <c r="DN161" i="5"/>
  <c r="GB161" i="5"/>
  <c r="FP161" i="5"/>
  <c r="GJ161" i="5"/>
  <c r="GP161" i="5"/>
  <c r="FD161" i="5"/>
  <c r="FZ161" i="5"/>
  <c r="P161" i="5"/>
  <c r="DR161" i="5"/>
  <c r="CB161" i="5"/>
  <c r="HD161" i="5"/>
  <c r="AZ161" i="5"/>
  <c r="HN161" i="5"/>
  <c r="JR161" i="5"/>
  <c r="DP161" i="5"/>
  <c r="EH161" i="5"/>
  <c r="IJ161" i="5"/>
  <c r="EZ161" i="5"/>
  <c r="CX161" i="5"/>
  <c r="AT161" i="5"/>
  <c r="DH161" i="5"/>
  <c r="JN161" i="5"/>
  <c r="GX161" i="5"/>
  <c r="JB161" i="5"/>
  <c r="X161" i="5"/>
  <c r="DF161" i="5"/>
  <c r="JV161" i="5"/>
  <c r="JJ161" i="5"/>
  <c r="HZ161" i="5"/>
  <c r="BX161" i="5"/>
  <c r="EF161" i="5"/>
  <c r="IV161" i="5"/>
  <c r="CV161" i="5"/>
  <c r="IN161" i="5"/>
  <c r="HB161" i="5"/>
  <c r="BN161" i="5"/>
  <c r="CH161" i="5"/>
  <c r="GL161" i="5"/>
  <c r="IB161" i="5"/>
  <c r="AV161" i="5"/>
  <c r="GZ161" i="5"/>
  <c r="FV161" i="5"/>
  <c r="HP161" i="5"/>
  <c r="BR161" i="5"/>
  <c r="CJ161" i="5"/>
  <c r="BH161" i="5"/>
  <c r="HR161" i="5"/>
  <c r="BF161" i="5"/>
  <c r="EP161" i="5"/>
  <c r="FF161" i="5"/>
  <c r="AD161" i="5"/>
  <c r="BP161" i="5"/>
  <c r="AX161" i="5"/>
  <c r="ET161" i="5"/>
  <c r="IH161" i="5"/>
  <c r="L161" i="5"/>
  <c r="JH161" i="5"/>
  <c r="BV161" i="5"/>
  <c r="CR161" i="5"/>
  <c r="GF161" i="5"/>
  <c r="JX161" i="5"/>
  <c r="IP161" i="5"/>
  <c r="AN161" i="5"/>
  <c r="IX161" i="5"/>
  <c r="DV161" i="5"/>
  <c r="AB161" i="5"/>
  <c r="EX161" i="5"/>
  <c r="EN161" i="5"/>
  <c r="IZ161" i="5"/>
  <c r="GT161" i="5"/>
  <c r="ID161" i="5"/>
  <c r="EV161" i="5"/>
  <c r="BL161" i="5"/>
  <c r="EJ161" i="5"/>
  <c r="IR161" i="5"/>
  <c r="AF161" i="5"/>
  <c r="BJ161" i="5"/>
  <c r="JT161" i="5"/>
  <c r="DJ161" i="5"/>
  <c r="CN161" i="5"/>
  <c r="JL161" i="5"/>
  <c r="GD161" i="5"/>
  <c r="BD161" i="5"/>
  <c r="JD161" i="5"/>
  <c r="AR161" i="5"/>
  <c r="HV161" i="5"/>
  <c r="FB161" i="5"/>
  <c r="JP161" i="5"/>
  <c r="BB161" i="5"/>
  <c r="CD161" i="5"/>
  <c r="DZ161" i="5"/>
  <c r="IT161" i="5"/>
  <c r="CF161" i="5"/>
  <c r="EL161" i="5"/>
  <c r="AJ161" i="5"/>
  <c r="DX161" i="5"/>
  <c r="V161" i="5"/>
  <c r="ED161" i="5"/>
  <c r="DT161" i="5"/>
  <c r="BZ161" i="5"/>
  <c r="DD161" i="5"/>
  <c r="HX161" i="5"/>
  <c r="R161" i="5"/>
  <c r="DL161" i="5"/>
  <c r="FR161" i="5"/>
  <c r="JZ161" i="5"/>
  <c r="GB145" i="5"/>
  <c r="DZ145" i="5"/>
  <c r="CX145" i="5"/>
  <c r="CF145" i="5"/>
  <c r="HP145" i="5"/>
  <c r="CN145" i="5"/>
  <c r="BP145" i="5"/>
  <c r="GR145" i="5"/>
  <c r="JX145" i="5"/>
  <c r="JJ145" i="5"/>
  <c r="FD145" i="5"/>
  <c r="FB145" i="5"/>
  <c r="IF145" i="5"/>
  <c r="EZ145" i="5"/>
  <c r="GJ145" i="5"/>
  <c r="GD145" i="5"/>
  <c r="BN145" i="5"/>
  <c r="GP145" i="5"/>
  <c r="V145" i="5"/>
  <c r="DN145" i="5"/>
  <c r="JP145" i="5"/>
  <c r="JV145" i="5"/>
  <c r="AX145" i="5"/>
  <c r="L145" i="5"/>
  <c r="GH145" i="5"/>
  <c r="FZ145" i="5"/>
  <c r="HB145" i="5"/>
  <c r="BH145" i="5"/>
  <c r="BD145" i="5"/>
  <c r="GT145" i="5"/>
  <c r="IT145" i="5"/>
  <c r="FH145" i="5"/>
  <c r="DX145" i="5"/>
  <c r="JR145" i="5"/>
  <c r="CH145" i="5"/>
  <c r="GZ145" i="5"/>
  <c r="BB145" i="5"/>
  <c r="EF145" i="5"/>
  <c r="EP145" i="5"/>
  <c r="IZ145" i="5"/>
  <c r="HZ145" i="5"/>
  <c r="EX145" i="5"/>
  <c r="JF145" i="5"/>
  <c r="DL145" i="5"/>
  <c r="IH145" i="5"/>
  <c r="IR145" i="5"/>
  <c r="CD145" i="5"/>
  <c r="DJ145" i="5"/>
  <c r="HV145" i="5"/>
  <c r="JT145" i="5"/>
  <c r="AR145" i="5"/>
  <c r="AB145" i="5"/>
  <c r="AT145" i="5"/>
  <c r="CV145" i="5"/>
  <c r="EB145" i="5"/>
  <c r="GV145" i="5"/>
  <c r="BJ145" i="5"/>
  <c r="EN145" i="5"/>
  <c r="IP145" i="5"/>
  <c r="BX145" i="5"/>
  <c r="AJ145" i="5"/>
  <c r="FR145" i="5"/>
  <c r="BF145" i="5"/>
  <c r="P145" i="5"/>
  <c r="BR145" i="5"/>
  <c r="JH145" i="5"/>
  <c r="CR145" i="5"/>
  <c r="AZ145" i="5"/>
  <c r="IX145" i="5"/>
  <c r="IV145" i="5"/>
  <c r="EL145" i="5"/>
  <c r="AF145" i="5"/>
  <c r="ER145" i="5"/>
  <c r="BT145" i="5"/>
  <c r="CJ145" i="5"/>
  <c r="ED145" i="5"/>
  <c r="IJ145" i="5"/>
  <c r="FX145" i="5"/>
  <c r="GF145" i="5"/>
  <c r="HD145" i="5"/>
  <c r="DT145" i="5"/>
  <c r="DF145" i="5"/>
  <c r="FP145" i="5"/>
  <c r="AL145" i="5"/>
  <c r="JL145" i="5"/>
  <c r="FT145" i="5"/>
  <c r="AV145" i="5"/>
  <c r="ET145" i="5"/>
  <c r="EJ145" i="5"/>
  <c r="AD145" i="5"/>
  <c r="DB145" i="5"/>
  <c r="BV145" i="5"/>
  <c r="GL145" i="5"/>
  <c r="JB145" i="5"/>
  <c r="CB145" i="5"/>
  <c r="HX145" i="5"/>
  <c r="EV145" i="5"/>
  <c r="DH145" i="5"/>
  <c r="R145" i="5"/>
  <c r="AN145" i="5"/>
  <c r="HN145" i="5"/>
  <c r="EH145" i="5"/>
  <c r="X145" i="5"/>
  <c r="CP145" i="5"/>
  <c r="IB145" i="5"/>
  <c r="FF145" i="5"/>
  <c r="CT145" i="5"/>
  <c r="ID145" i="5"/>
  <c r="IN145" i="5"/>
  <c r="HR145" i="5"/>
  <c r="JD145" i="5"/>
  <c r="DD145" i="5"/>
  <c r="JZ145" i="5"/>
  <c r="GX145" i="5"/>
  <c r="BZ145" i="5"/>
  <c r="BL145" i="5"/>
  <c r="DR145" i="5"/>
  <c r="DV145" i="5"/>
  <c r="DP145" i="5"/>
  <c r="JN145" i="5"/>
  <c r="FV145" i="5"/>
  <c r="GN145" i="5"/>
  <c r="CP59" i="5"/>
  <c r="FT59" i="5"/>
  <c r="IT59" i="5"/>
  <c r="BZ59" i="5"/>
  <c r="IB59" i="5"/>
  <c r="BP59" i="5"/>
  <c r="DX59" i="5"/>
  <c r="GN59" i="5"/>
  <c r="V59" i="5"/>
  <c r="JX59" i="5"/>
  <c r="EN59" i="5"/>
  <c r="BB59" i="5"/>
  <c r="GR59" i="5"/>
  <c r="FX59" i="5"/>
  <c r="HV59" i="5"/>
  <c r="DP59" i="5"/>
  <c r="GL59" i="5"/>
  <c r="FP59" i="5"/>
  <c r="JF59" i="5"/>
  <c r="AN59" i="5"/>
  <c r="HX59" i="5"/>
  <c r="JT59" i="5"/>
  <c r="FH59" i="5"/>
  <c r="HR59" i="5"/>
  <c r="ET59" i="5"/>
  <c r="HD59" i="5"/>
  <c r="AL59" i="5"/>
  <c r="GX59" i="5"/>
  <c r="FH234" i="5"/>
  <c r="GT234" i="5"/>
  <c r="JR234" i="5"/>
  <c r="EZ234" i="5"/>
  <c r="JV234" i="5"/>
  <c r="JB234" i="5"/>
  <c r="IJ234" i="5"/>
  <c r="BP234" i="5"/>
  <c r="HB234" i="5"/>
  <c r="DB234" i="5"/>
  <c r="JD234" i="5"/>
  <c r="GZ234" i="5"/>
  <c r="GB234" i="5"/>
  <c r="HD234" i="5"/>
  <c r="DF234" i="5"/>
  <c r="FF234" i="5"/>
  <c r="AT234" i="5"/>
  <c r="AZ234" i="5"/>
  <c r="DR234" i="5"/>
  <c r="AL234" i="5"/>
  <c r="R234" i="5"/>
  <c r="JL234" i="5"/>
  <c r="CN234" i="5"/>
  <c r="JP234" i="5"/>
  <c r="IH234" i="5"/>
  <c r="CV234" i="5"/>
  <c r="IB234" i="5"/>
  <c r="DD234" i="5"/>
  <c r="BB242" i="5"/>
  <c r="CN242" i="5"/>
  <c r="GL242" i="5"/>
  <c r="CP242" i="5"/>
  <c r="JD242" i="5"/>
  <c r="AT242" i="5"/>
  <c r="HV242" i="5"/>
  <c r="DD242" i="5"/>
  <c r="CB242" i="5"/>
  <c r="FH242" i="5"/>
  <c r="BP242" i="5"/>
  <c r="DT242" i="5"/>
  <c r="FB242" i="5"/>
  <c r="FZ242" i="5"/>
  <c r="HP242" i="5"/>
  <c r="ED242" i="5"/>
  <c r="IJ242" i="5"/>
  <c r="BV242" i="5"/>
  <c r="CX242" i="5"/>
  <c r="EN242" i="5"/>
  <c r="EZ242" i="5"/>
  <c r="CD242" i="5"/>
  <c r="DX242" i="5"/>
  <c r="IV242" i="5"/>
  <c r="CT242" i="5"/>
  <c r="CR242" i="5"/>
  <c r="CV242" i="5"/>
  <c r="IH242" i="5"/>
  <c r="HN242" i="5"/>
  <c r="FX142" i="5"/>
  <c r="DF142" i="5"/>
  <c r="ID142" i="5"/>
  <c r="EB142" i="5"/>
  <c r="GV142" i="5"/>
  <c r="GJ142" i="5"/>
  <c r="EP142" i="5"/>
  <c r="CB142" i="5"/>
  <c r="CT142" i="5"/>
  <c r="IZ142" i="5"/>
  <c r="IF142" i="5"/>
  <c r="BH142" i="5"/>
  <c r="DR142" i="5"/>
  <c r="CF142" i="5"/>
  <c r="HB142" i="5"/>
  <c r="BZ142" i="5"/>
  <c r="HX142" i="5"/>
  <c r="BR142" i="5"/>
  <c r="CJ142" i="5"/>
  <c r="JB142" i="5"/>
  <c r="CD142" i="5"/>
  <c r="JL142" i="5"/>
  <c r="CX142" i="5"/>
  <c r="AF142" i="5"/>
  <c r="FF142" i="5"/>
  <c r="IN142" i="5"/>
  <c r="DD142" i="5"/>
  <c r="IT142" i="5"/>
  <c r="BJ142" i="5"/>
  <c r="BD146" i="5"/>
  <c r="JN146" i="5"/>
  <c r="CX146" i="5"/>
  <c r="AN146" i="5"/>
  <c r="CJ146" i="5"/>
  <c r="BP146" i="5"/>
  <c r="ET146" i="5"/>
  <c r="IZ146" i="5"/>
  <c r="JP146" i="5"/>
  <c r="JF146" i="5"/>
  <c r="EZ146" i="5"/>
  <c r="CF146" i="5"/>
  <c r="X146" i="5"/>
  <c r="ED146" i="5"/>
  <c r="AL146" i="5"/>
  <c r="HX146" i="5"/>
  <c r="P146" i="5"/>
  <c r="JH146" i="5"/>
  <c r="IR146" i="5"/>
  <c r="CT146" i="5"/>
  <c r="IJ146" i="5"/>
  <c r="JV146" i="5"/>
  <c r="JD146" i="5"/>
  <c r="FP146" i="5"/>
  <c r="AB146" i="5"/>
  <c r="DL146" i="5"/>
  <c r="BR146" i="5"/>
  <c r="HB146" i="5"/>
  <c r="BH146" i="5"/>
  <c r="BF146" i="5"/>
  <c r="FX146" i="5"/>
  <c r="BV183" i="5"/>
  <c r="JF183" i="5"/>
  <c r="IN183" i="5"/>
  <c r="BZ183" i="5"/>
  <c r="AD183" i="5"/>
  <c r="CP183" i="5"/>
  <c r="JL183" i="5"/>
  <c r="JH183" i="5"/>
  <c r="DJ183" i="5"/>
  <c r="L183" i="5"/>
  <c r="DX183" i="5"/>
  <c r="FX183" i="5"/>
  <c r="ED183" i="5"/>
  <c r="AB183" i="5"/>
  <c r="FH183" i="5"/>
  <c r="GR183" i="5"/>
  <c r="R183" i="5"/>
  <c r="CF183" i="5"/>
  <c r="X183" i="5"/>
  <c r="GZ183" i="5"/>
  <c r="AX183" i="5"/>
  <c r="V183" i="5"/>
  <c r="BB183" i="5"/>
  <c r="AV183" i="5"/>
  <c r="BT183" i="5"/>
  <c r="CD183" i="5"/>
  <c r="DN183" i="5"/>
  <c r="IT183" i="5"/>
  <c r="DD183" i="5"/>
  <c r="JH194" i="5"/>
  <c r="IX194" i="5"/>
  <c r="AN194" i="5"/>
  <c r="AB194" i="5"/>
  <c r="GZ194" i="5"/>
  <c r="HP194" i="5"/>
  <c r="IT194" i="5"/>
  <c r="JD194" i="5"/>
  <c r="JZ194" i="5"/>
  <c r="FF194" i="5"/>
  <c r="DJ194" i="5"/>
  <c r="EF194" i="5"/>
  <c r="AT194" i="5"/>
  <c r="GB194" i="5"/>
  <c r="CF194" i="5"/>
  <c r="DP194" i="5"/>
  <c r="X194" i="5"/>
  <c r="GT194" i="5"/>
  <c r="FX194" i="5"/>
  <c r="DF194" i="5"/>
  <c r="HR194" i="5"/>
  <c r="CX194" i="5"/>
  <c r="CV194" i="5"/>
  <c r="GR194" i="5"/>
  <c r="CJ194" i="5"/>
  <c r="BL194" i="5"/>
  <c r="FR194" i="5"/>
  <c r="JX194" i="5"/>
  <c r="ED194" i="5"/>
  <c r="DR194" i="5"/>
  <c r="DZ194" i="5"/>
  <c r="JL172" i="5"/>
  <c r="DV172" i="5"/>
  <c r="R172" i="5"/>
  <c r="DN172" i="5"/>
  <c r="ER172" i="5"/>
  <c r="BR172" i="5"/>
  <c r="FZ172" i="5"/>
  <c r="IH172" i="5"/>
  <c r="IF172" i="5"/>
  <c r="JZ172" i="5"/>
  <c r="JJ172" i="5"/>
  <c r="EF172" i="5"/>
  <c r="P172" i="5"/>
  <c r="IP172" i="5"/>
  <c r="EP172" i="5"/>
  <c r="IV172" i="5"/>
  <c r="GP172" i="5"/>
  <c r="CD172" i="5"/>
  <c r="FF172" i="5"/>
  <c r="JD172" i="5"/>
  <c r="HB172" i="5"/>
  <c r="CR172" i="5"/>
  <c r="DX172" i="5"/>
  <c r="DH172" i="5"/>
  <c r="BZ172" i="5"/>
  <c r="BV172" i="5"/>
  <c r="CN172" i="5"/>
  <c r="GR172" i="5"/>
  <c r="BX172" i="5"/>
  <c r="HP172" i="5"/>
  <c r="EJ172" i="5"/>
  <c r="HR172" i="5"/>
  <c r="DD172" i="5"/>
  <c r="DH43" i="5"/>
  <c r="JB43" i="5"/>
  <c r="DX43" i="5"/>
  <c r="CD43" i="5"/>
  <c r="IB43" i="5"/>
  <c r="EV43" i="5"/>
  <c r="DR43" i="5"/>
  <c r="JL43" i="5"/>
  <c r="AT43" i="5"/>
  <c r="FP43" i="5"/>
  <c r="HR43" i="5"/>
  <c r="BZ43" i="5"/>
  <c r="V43" i="5"/>
  <c r="HP43" i="5"/>
  <c r="CP43" i="5"/>
  <c r="GL43" i="5"/>
  <c r="CR43" i="5"/>
  <c r="FV43" i="5"/>
  <c r="HX43" i="5"/>
  <c r="DV43" i="5"/>
  <c r="CX43" i="5"/>
  <c r="BR43" i="5"/>
  <c r="AX43" i="5"/>
  <c r="CV43" i="5"/>
  <c r="GB43" i="5"/>
  <c r="BN43" i="5"/>
  <c r="AR43" i="5"/>
  <c r="CL43" i="5"/>
  <c r="FD43" i="5"/>
  <c r="IJ43" i="5"/>
  <c r="FF43" i="5"/>
  <c r="AJ43" i="5"/>
  <c r="IT43" i="5"/>
  <c r="JV43" i="5"/>
  <c r="JN43" i="5"/>
  <c r="CN43" i="5"/>
  <c r="ET43" i="5"/>
  <c r="IR43" i="5"/>
  <c r="DT43" i="5"/>
  <c r="GV43" i="5"/>
  <c r="HB43" i="5"/>
  <c r="FH43" i="5"/>
  <c r="CB43" i="5"/>
  <c r="IP43" i="5"/>
  <c r="IF43" i="5"/>
  <c r="DF43" i="5"/>
  <c r="BV43" i="5"/>
  <c r="EP43" i="5"/>
  <c r="GD43" i="5"/>
  <c r="GP43" i="5"/>
  <c r="JJ43" i="5"/>
  <c r="FZ43" i="5"/>
  <c r="GR43" i="5"/>
  <c r="JP43" i="5"/>
  <c r="GJ43" i="5"/>
  <c r="IH43" i="5"/>
  <c r="EN43" i="5"/>
  <c r="DB43" i="5"/>
  <c r="FT43" i="5"/>
  <c r="AV43" i="5"/>
  <c r="EJ43" i="5"/>
  <c r="JT43" i="5"/>
  <c r="AB43" i="5"/>
  <c r="GF43" i="5"/>
  <c r="AN43" i="5"/>
  <c r="EL43" i="5"/>
  <c r="HZ43" i="5"/>
  <c r="HV43" i="5"/>
  <c r="FX43" i="5"/>
  <c r="ED43" i="5"/>
  <c r="JD43" i="5"/>
  <c r="P43" i="5"/>
  <c r="DP43" i="5"/>
  <c r="DZ43" i="5"/>
  <c r="X43" i="5"/>
  <c r="JF43" i="5"/>
  <c r="CF43" i="5"/>
  <c r="DJ43" i="5"/>
  <c r="JX43" i="5"/>
  <c r="EF43" i="5"/>
  <c r="CT43" i="5"/>
  <c r="AL43" i="5"/>
  <c r="FR43" i="5"/>
  <c r="AZ43" i="5"/>
  <c r="BF43" i="5"/>
  <c r="BD43" i="5"/>
  <c r="BJ43" i="5"/>
  <c r="BB43" i="5"/>
  <c r="ID43" i="5"/>
  <c r="JR43" i="5"/>
  <c r="BT43" i="5"/>
  <c r="AF43" i="5"/>
  <c r="HN43" i="5"/>
  <c r="BP43" i="5"/>
  <c r="BH43" i="5"/>
  <c r="BL43" i="5"/>
  <c r="L43" i="5"/>
  <c r="JH43" i="5"/>
  <c r="R43" i="5"/>
  <c r="CH43" i="5"/>
  <c r="GX43" i="5"/>
  <c r="IZ43" i="5"/>
  <c r="GH43" i="5"/>
  <c r="HD43" i="5"/>
  <c r="GT43" i="5"/>
  <c r="AD43" i="5"/>
  <c r="FB43" i="5"/>
  <c r="IV43" i="5"/>
  <c r="EZ43" i="5"/>
  <c r="ER43" i="5"/>
  <c r="EH43" i="5"/>
  <c r="IN43" i="5"/>
  <c r="DD43" i="5"/>
  <c r="EB43" i="5"/>
  <c r="CJ43" i="5"/>
  <c r="IX43" i="5"/>
  <c r="EX43" i="5"/>
  <c r="BX43" i="5"/>
  <c r="GZ43" i="5"/>
  <c r="DN43" i="5"/>
  <c r="DL43" i="5"/>
  <c r="JZ43" i="5"/>
  <c r="GN43" i="5"/>
  <c r="AN253" i="5"/>
  <c r="IR253" i="5"/>
  <c r="CH253" i="5"/>
  <c r="JL253" i="5"/>
  <c r="IT253" i="5"/>
  <c r="AR253" i="5"/>
  <c r="BR253" i="5"/>
  <c r="BX253" i="5"/>
  <c r="CB253" i="5"/>
  <c r="JT253" i="5"/>
  <c r="FZ253" i="5"/>
  <c r="JH253" i="5"/>
  <c r="CP253" i="5"/>
  <c r="DX253" i="5"/>
  <c r="CT253" i="5"/>
  <c r="FR253" i="5"/>
  <c r="GT253" i="5"/>
  <c r="JD253" i="5"/>
  <c r="AD253" i="5"/>
  <c r="AV253" i="5"/>
  <c r="IH253" i="5"/>
  <c r="FF253" i="5"/>
  <c r="CJ253" i="5"/>
  <c r="DD253" i="5"/>
  <c r="EF253" i="5"/>
  <c r="DZ253" i="5"/>
  <c r="JN253" i="5"/>
  <c r="ED253" i="5"/>
  <c r="GJ253" i="5"/>
  <c r="BD253" i="5"/>
  <c r="EB253" i="5"/>
  <c r="ET253" i="5"/>
  <c r="IZ253" i="5"/>
  <c r="BF253" i="5"/>
  <c r="BV253" i="5"/>
  <c r="EV253" i="5"/>
  <c r="FV253" i="5"/>
  <c r="EJ253" i="5"/>
  <c r="HP253" i="5"/>
  <c r="EH253" i="5"/>
  <c r="IP253" i="5"/>
  <c r="JX253" i="5"/>
  <c r="DF253" i="5"/>
  <c r="HX253" i="5"/>
  <c r="GV253" i="5"/>
  <c r="DT253" i="5"/>
  <c r="FD253" i="5"/>
  <c r="BJ253" i="5"/>
  <c r="FT253" i="5"/>
  <c r="CX253" i="5"/>
  <c r="JB253" i="5"/>
  <c r="HV253" i="5"/>
  <c r="GN253" i="5"/>
  <c r="GX253" i="5"/>
  <c r="BP253" i="5"/>
  <c r="CR253" i="5"/>
  <c r="DR253" i="5"/>
  <c r="IB253" i="5"/>
  <c r="JZ253" i="5"/>
  <c r="EP253" i="5"/>
  <c r="IJ253" i="5"/>
  <c r="AX253" i="5"/>
  <c r="FB253" i="5"/>
  <c r="IF253" i="5"/>
  <c r="GL253" i="5"/>
  <c r="CV253" i="5"/>
  <c r="CF253" i="5"/>
  <c r="EN253" i="5"/>
  <c r="JR253" i="5"/>
  <c r="FP253" i="5"/>
  <c r="BH253" i="5"/>
  <c r="BB253" i="5"/>
  <c r="FH253" i="5"/>
  <c r="CN253" i="5"/>
  <c r="HR253" i="5"/>
  <c r="AB253" i="5"/>
  <c r="X253" i="5"/>
  <c r="BZ253" i="5"/>
  <c r="BT253" i="5"/>
  <c r="EX253" i="5"/>
  <c r="JP253" i="5"/>
  <c r="GD253" i="5"/>
  <c r="ID253" i="5"/>
  <c r="DN253" i="5"/>
  <c r="DL253" i="5"/>
  <c r="JJ253" i="5"/>
  <c r="HD253" i="5"/>
  <c r="HZ253" i="5"/>
  <c r="AF253" i="5"/>
  <c r="FX253" i="5"/>
  <c r="BL253" i="5"/>
  <c r="EZ253" i="5"/>
  <c r="JV253" i="5"/>
  <c r="AT253" i="5"/>
  <c r="IN253" i="5"/>
  <c r="GH253" i="5"/>
  <c r="IX253" i="5"/>
  <c r="AZ253" i="5"/>
  <c r="GB253" i="5"/>
  <c r="DH253" i="5"/>
  <c r="DJ253" i="5"/>
  <c r="IV253" i="5"/>
  <c r="JF253" i="5"/>
  <c r="AL253" i="5"/>
  <c r="ER253" i="5"/>
  <c r="GZ253" i="5"/>
  <c r="DV253" i="5"/>
  <c r="GP253" i="5"/>
  <c r="DB253" i="5"/>
  <c r="CD253" i="5"/>
  <c r="BN253" i="5"/>
  <c r="AJ253" i="5"/>
  <c r="V253" i="5"/>
  <c r="EL253" i="5"/>
  <c r="DP253" i="5"/>
  <c r="GR253" i="5"/>
  <c r="GF253" i="5"/>
  <c r="HB253" i="5"/>
  <c r="DL70" i="5"/>
  <c r="DR70" i="5"/>
  <c r="HZ70" i="5"/>
  <c r="CT70" i="5"/>
  <c r="BP70" i="5"/>
  <c r="DH70" i="5"/>
  <c r="FF70" i="5"/>
  <c r="AF70" i="5"/>
  <c r="BT70" i="5"/>
  <c r="DT70" i="5"/>
  <c r="BH70" i="5"/>
  <c r="DZ70" i="5"/>
  <c r="HD70" i="5"/>
  <c r="ED70" i="5"/>
  <c r="GX70" i="5"/>
  <c r="JJ70" i="5"/>
  <c r="EH70" i="5"/>
  <c r="EJ70" i="5"/>
  <c r="DJ70" i="5"/>
  <c r="FZ70" i="5"/>
  <c r="AN70" i="5"/>
  <c r="FV70" i="5"/>
  <c r="FT70" i="5"/>
  <c r="AZ70" i="5"/>
  <c r="BR70" i="5"/>
  <c r="EN70" i="5"/>
  <c r="JX70" i="5"/>
  <c r="CB70" i="5"/>
  <c r="GN70" i="5"/>
  <c r="HX70" i="5"/>
  <c r="CF70" i="5"/>
  <c r="DN70" i="5"/>
  <c r="BV70" i="5"/>
  <c r="IR70" i="5"/>
  <c r="HB70" i="5"/>
  <c r="CH70" i="5"/>
  <c r="EF70" i="5"/>
  <c r="JV70" i="5"/>
  <c r="EX70" i="5"/>
  <c r="FP70" i="5"/>
  <c r="FR70" i="5"/>
  <c r="EL70" i="5"/>
  <c r="AR70" i="5"/>
  <c r="DD70" i="5"/>
  <c r="CX70" i="5"/>
  <c r="AD70" i="5"/>
  <c r="DP70" i="5"/>
  <c r="GP70" i="5"/>
  <c r="IH70" i="5"/>
  <c r="GT70" i="5"/>
  <c r="HN70" i="5"/>
  <c r="BF70" i="5"/>
  <c r="JD70" i="5"/>
  <c r="DF70" i="5"/>
  <c r="JH70" i="5"/>
  <c r="JF70" i="5"/>
  <c r="IP70" i="5"/>
  <c r="GB70" i="5"/>
  <c r="GR70" i="5"/>
  <c r="EV70" i="5"/>
  <c r="EB70" i="5"/>
  <c r="GD70" i="5"/>
  <c r="X70" i="5"/>
  <c r="V70" i="5"/>
  <c r="CN70" i="5"/>
  <c r="BJ70" i="5"/>
  <c r="IX70" i="5"/>
  <c r="HV70" i="5"/>
  <c r="R70" i="5"/>
  <c r="JN70" i="5"/>
  <c r="JP70" i="5"/>
  <c r="BL70" i="5"/>
  <c r="L70" i="5"/>
  <c r="JT70" i="5"/>
  <c r="EZ70" i="5"/>
  <c r="FX70" i="5"/>
  <c r="IT70" i="5"/>
  <c r="JL70" i="5"/>
  <c r="BN70" i="5"/>
  <c r="GV70" i="5"/>
  <c r="CR70" i="5"/>
  <c r="AT70" i="5"/>
  <c r="AJ70" i="5"/>
  <c r="CD70" i="5"/>
  <c r="JZ70" i="5"/>
  <c r="CP70" i="5"/>
  <c r="AX70" i="5"/>
  <c r="AV70" i="5"/>
  <c r="AL70" i="5"/>
  <c r="BX70" i="5"/>
  <c r="GZ70" i="5"/>
  <c r="ID70" i="5"/>
  <c r="JR70" i="5"/>
  <c r="AB70" i="5"/>
  <c r="HP70" i="5"/>
  <c r="IF70" i="5"/>
  <c r="DX70" i="5"/>
  <c r="BB70" i="5"/>
  <c r="FB70" i="5"/>
  <c r="CJ70" i="5"/>
  <c r="GJ70" i="5"/>
  <c r="CV70" i="5"/>
  <c r="GF70" i="5"/>
  <c r="EP70" i="5"/>
  <c r="IJ70" i="5"/>
  <c r="GH70" i="5"/>
  <c r="FH70" i="5"/>
  <c r="BD70" i="5"/>
  <c r="ET70" i="5"/>
  <c r="JB70" i="5"/>
  <c r="IN70" i="5"/>
  <c r="ER70" i="5"/>
  <c r="IB70" i="5"/>
  <c r="GL70" i="5"/>
  <c r="FD70" i="5"/>
  <c r="DB70" i="5"/>
  <c r="HR70" i="5"/>
  <c r="IZ70" i="5"/>
  <c r="IV70" i="5"/>
  <c r="BZ70" i="5"/>
  <c r="DV70" i="5"/>
  <c r="P70" i="5"/>
  <c r="FT127" i="5"/>
  <c r="GH127" i="5"/>
  <c r="CH127" i="5"/>
  <c r="DB127" i="5"/>
  <c r="JV127" i="5"/>
  <c r="L127" i="5"/>
  <c r="EX127" i="5"/>
  <c r="AN127" i="5"/>
  <c r="AZ127" i="5"/>
  <c r="DJ127" i="5"/>
  <c r="FD127" i="5"/>
  <c r="FR127" i="5"/>
  <c r="IF127" i="5"/>
  <c r="HR127" i="5"/>
  <c r="JZ127" i="5"/>
  <c r="HP127" i="5"/>
  <c r="ER127" i="5"/>
  <c r="CX127" i="5"/>
  <c r="HD127" i="5"/>
  <c r="ID127" i="5"/>
  <c r="CB127" i="5"/>
  <c r="AV127" i="5"/>
  <c r="DP127" i="5"/>
  <c r="IX127" i="5"/>
  <c r="P127" i="5"/>
  <c r="IJ127" i="5"/>
  <c r="JD127" i="5"/>
  <c r="DD127" i="5"/>
  <c r="EJ127" i="5"/>
  <c r="IR127" i="5"/>
  <c r="JB127" i="5"/>
  <c r="DR127" i="5"/>
  <c r="CP127" i="5"/>
  <c r="BX127" i="5"/>
  <c r="JP127" i="5"/>
  <c r="ED127" i="5"/>
  <c r="BT127" i="5"/>
  <c r="GF127" i="5"/>
  <c r="GZ127" i="5"/>
  <c r="AF127" i="5"/>
  <c r="DZ127" i="5"/>
  <c r="HZ127" i="5"/>
  <c r="BR127" i="5"/>
  <c r="CT127" i="5"/>
  <c r="BB127" i="5"/>
  <c r="IN127" i="5"/>
  <c r="BL127" i="5"/>
  <c r="IZ127" i="5"/>
  <c r="EH127" i="5"/>
  <c r="JX127" i="5"/>
  <c r="AB127" i="5"/>
  <c r="EZ127" i="5"/>
  <c r="IB127" i="5"/>
  <c r="DX127" i="5"/>
  <c r="GD127" i="5"/>
  <c r="CJ127" i="5"/>
  <c r="JF127" i="5"/>
  <c r="JL127" i="5"/>
  <c r="BF127" i="5"/>
  <c r="JJ127" i="5"/>
  <c r="IP127" i="5"/>
  <c r="GT127" i="5"/>
  <c r="GX127" i="5"/>
  <c r="EL127" i="5"/>
  <c r="BV127" i="5"/>
  <c r="CD127" i="5"/>
  <c r="GL127" i="5"/>
  <c r="BH127" i="5"/>
  <c r="BN127" i="5"/>
  <c r="AL127" i="5"/>
  <c r="HX127" i="5"/>
  <c r="IV127" i="5"/>
  <c r="EV127" i="5"/>
  <c r="CR127" i="5"/>
  <c r="DL127" i="5"/>
  <c r="IH127" i="5"/>
  <c r="DV127" i="5"/>
  <c r="EN127" i="5"/>
  <c r="JH127" i="5"/>
  <c r="DH127" i="5"/>
  <c r="FF127" i="5"/>
  <c r="CN127" i="5"/>
  <c r="FH127" i="5"/>
  <c r="AX127" i="5"/>
  <c r="EP127" i="5"/>
  <c r="DF127" i="5"/>
  <c r="FX127" i="5"/>
  <c r="BD127" i="5"/>
  <c r="GR127" i="5"/>
  <c r="GV127" i="5"/>
  <c r="JT127" i="5"/>
  <c r="JN127" i="5"/>
  <c r="FP127" i="5"/>
  <c r="EF127" i="5"/>
  <c r="R127" i="5"/>
  <c r="BP127" i="5"/>
  <c r="FZ127" i="5"/>
  <c r="AT127" i="5"/>
  <c r="GP127" i="5"/>
  <c r="FB127" i="5"/>
  <c r="FV127" i="5"/>
  <c r="CV127" i="5"/>
  <c r="ET127" i="5"/>
  <c r="AD127" i="5"/>
  <c r="CF127" i="5"/>
  <c r="X127" i="5"/>
  <c r="V127" i="5"/>
  <c r="JR127" i="5"/>
  <c r="HB127" i="5"/>
  <c r="GJ127" i="5"/>
  <c r="BZ127" i="5"/>
  <c r="AR127" i="5"/>
  <c r="AJ127" i="5"/>
  <c r="GN127" i="5"/>
  <c r="HN127" i="5"/>
  <c r="GB127" i="5"/>
  <c r="DT127" i="5"/>
  <c r="EB127" i="5"/>
  <c r="IT127" i="5"/>
  <c r="BJ127" i="5"/>
  <c r="DN127" i="5"/>
  <c r="HV127" i="5"/>
  <c r="AX41" i="5"/>
  <c r="HX41" i="5"/>
  <c r="DL41" i="5"/>
  <c r="AN41" i="5"/>
  <c r="BF41" i="5"/>
  <c r="GF41" i="5"/>
  <c r="GN41" i="5"/>
  <c r="V41" i="5"/>
  <c r="JF41" i="5"/>
  <c r="DF41" i="5"/>
  <c r="IT41" i="5"/>
  <c r="HP41" i="5"/>
  <c r="ET41" i="5"/>
  <c r="DX41" i="5"/>
  <c r="ED41" i="5"/>
  <c r="JP41" i="5"/>
  <c r="DD41" i="5"/>
  <c r="AD41" i="5"/>
  <c r="JT41" i="5"/>
  <c r="BD41" i="5"/>
  <c r="IR41" i="5"/>
  <c r="JR41" i="5"/>
  <c r="GL41" i="5"/>
  <c r="HB41" i="5"/>
  <c r="CT41" i="5"/>
  <c r="JV41" i="5"/>
  <c r="BH41" i="5"/>
  <c r="GH41" i="5"/>
  <c r="DN41" i="5"/>
  <c r="AL41" i="5"/>
  <c r="FH41" i="5"/>
  <c r="IX41" i="5"/>
  <c r="AR41" i="5"/>
  <c r="X41" i="5"/>
  <c r="CV41" i="5"/>
  <c r="IB41" i="5"/>
  <c r="EB41" i="5"/>
  <c r="EX41" i="5"/>
  <c r="BV41" i="5"/>
  <c r="JD41" i="5"/>
  <c r="FX41" i="5"/>
  <c r="CJ41" i="5"/>
  <c r="CR41" i="5"/>
  <c r="HR41" i="5"/>
  <c r="L41" i="5"/>
  <c r="FR41" i="5"/>
  <c r="AB41" i="5"/>
  <c r="DP41" i="5"/>
  <c r="BT41" i="5"/>
  <c r="CH41" i="5"/>
  <c r="ID41" i="5"/>
  <c r="IH41" i="5"/>
  <c r="IP41" i="5"/>
  <c r="BB41" i="5"/>
  <c r="DZ41" i="5"/>
  <c r="BJ41" i="5"/>
  <c r="CN41" i="5"/>
  <c r="FT41" i="5"/>
  <c r="DJ41" i="5"/>
  <c r="BZ41" i="5"/>
  <c r="IJ41" i="5"/>
  <c r="JH41" i="5"/>
  <c r="FF41" i="5"/>
  <c r="IN41" i="5"/>
  <c r="CF41" i="5"/>
  <c r="EV41" i="5"/>
  <c r="GP41" i="5"/>
  <c r="GD41" i="5"/>
  <c r="DV41" i="5"/>
  <c r="FV41" i="5"/>
  <c r="EH41" i="5"/>
  <c r="HZ41" i="5"/>
  <c r="JX41" i="5"/>
  <c r="DT41" i="5"/>
  <c r="GJ41" i="5"/>
  <c r="EP41" i="5"/>
  <c r="GB41" i="5"/>
  <c r="JJ41" i="5"/>
  <c r="CD41" i="5"/>
  <c r="IF41" i="5"/>
  <c r="BP41" i="5"/>
  <c r="FZ41" i="5"/>
  <c r="GT41" i="5"/>
  <c r="JL41" i="5"/>
  <c r="AF41" i="5"/>
  <c r="FP41" i="5"/>
  <c r="AJ41" i="5"/>
  <c r="R41" i="5"/>
  <c r="CL41" i="5"/>
  <c r="JB41" i="5"/>
  <c r="EL41" i="5"/>
  <c r="BX41" i="5"/>
  <c r="GV41" i="5"/>
  <c r="IV41" i="5"/>
  <c r="HN41" i="5"/>
  <c r="AV41" i="5"/>
  <c r="EN41" i="5"/>
  <c r="DH41" i="5"/>
  <c r="EF41" i="5"/>
  <c r="JN41" i="5"/>
  <c r="BR41" i="5"/>
  <c r="GR41" i="5"/>
  <c r="HV41" i="5"/>
  <c r="GZ41" i="5"/>
  <c r="EJ41" i="5"/>
  <c r="BL41" i="5"/>
  <c r="JZ41" i="5"/>
  <c r="CB41" i="5"/>
  <c r="CX41" i="5"/>
  <c r="HD41" i="5"/>
  <c r="FB41" i="5"/>
  <c r="P41" i="5"/>
  <c r="DB41" i="5"/>
  <c r="GX41" i="5"/>
  <c r="IZ41" i="5"/>
  <c r="AZ41" i="5"/>
  <c r="AT41" i="5"/>
  <c r="EZ41" i="5"/>
  <c r="ER41" i="5"/>
  <c r="DR41" i="5"/>
  <c r="CP41" i="5"/>
  <c r="FD41" i="5"/>
  <c r="BN41" i="5"/>
  <c r="BR105" i="5"/>
  <c r="BJ105" i="5"/>
  <c r="IN105" i="5"/>
  <c r="AN105" i="5"/>
  <c r="FD105" i="5"/>
  <c r="GL105" i="5"/>
  <c r="IP105" i="5"/>
  <c r="R105" i="5"/>
  <c r="EH105" i="5"/>
  <c r="L105" i="5"/>
  <c r="CB105" i="5"/>
  <c r="GJ105" i="5"/>
  <c r="GT105" i="5"/>
  <c r="BV105" i="5"/>
  <c r="GZ105" i="5"/>
  <c r="CT105" i="5"/>
  <c r="FZ105" i="5"/>
  <c r="FV105" i="5"/>
  <c r="FF105" i="5"/>
  <c r="BN105" i="5"/>
  <c r="JR105" i="5"/>
  <c r="IZ105" i="5"/>
  <c r="DB105" i="5"/>
  <c r="GN105" i="5"/>
  <c r="JP105" i="5"/>
  <c r="JL105" i="5"/>
  <c r="BL105" i="5"/>
  <c r="HD105" i="5"/>
  <c r="FT105" i="5"/>
  <c r="EB105" i="5"/>
  <c r="DT105" i="5"/>
  <c r="P105" i="5"/>
  <c r="ED105" i="5"/>
  <c r="HP105" i="5"/>
  <c r="DJ105" i="5"/>
  <c r="JV105" i="5"/>
  <c r="IJ105" i="5"/>
  <c r="DF105" i="5"/>
  <c r="EX105" i="5"/>
  <c r="ID105" i="5"/>
  <c r="CP105" i="5"/>
  <c r="JT105" i="5"/>
  <c r="EN105" i="5"/>
  <c r="JN105" i="5"/>
  <c r="DV105" i="5"/>
  <c r="JB105" i="5"/>
  <c r="BZ105" i="5"/>
  <c r="CJ105" i="5"/>
  <c r="DR105" i="5"/>
  <c r="JF105" i="5"/>
  <c r="FX105" i="5"/>
  <c r="GF105" i="5"/>
  <c r="IX105" i="5"/>
  <c r="IR105" i="5"/>
  <c r="X105" i="5"/>
  <c r="CN105" i="5"/>
  <c r="AX105" i="5"/>
  <c r="FR105" i="5"/>
  <c r="GH105" i="5"/>
  <c r="IB105" i="5"/>
  <c r="IF105" i="5"/>
  <c r="ER105" i="5"/>
  <c r="BT105" i="5"/>
  <c r="AL105" i="5"/>
  <c r="HZ105" i="5"/>
  <c r="EZ105" i="5"/>
  <c r="EP105" i="5"/>
  <c r="HR105" i="5"/>
  <c r="EJ105" i="5"/>
  <c r="BB105" i="5"/>
  <c r="EV105" i="5"/>
  <c r="BF105" i="5"/>
  <c r="JX105" i="5"/>
  <c r="JD105" i="5"/>
  <c r="JH105" i="5"/>
  <c r="AZ105" i="5"/>
  <c r="JJ105" i="5"/>
  <c r="GB105" i="5"/>
  <c r="AD105" i="5"/>
  <c r="DP105" i="5"/>
  <c r="CD105" i="5"/>
  <c r="GP105" i="5"/>
  <c r="AR105" i="5"/>
  <c r="FB105" i="5"/>
  <c r="JZ105" i="5"/>
  <c r="CV105" i="5"/>
  <c r="HB105" i="5"/>
  <c r="DD105" i="5"/>
  <c r="HV105" i="5"/>
  <c r="V105" i="5"/>
  <c r="GR105" i="5"/>
  <c r="FP105" i="5"/>
  <c r="DZ105" i="5"/>
  <c r="DL105" i="5"/>
  <c r="CF105" i="5"/>
  <c r="CX105" i="5"/>
  <c r="FH105" i="5"/>
  <c r="IV105" i="5"/>
  <c r="CR105" i="5"/>
  <c r="AT105" i="5"/>
  <c r="GV105" i="5"/>
  <c r="HN105" i="5"/>
  <c r="IH105" i="5"/>
  <c r="EL105" i="5"/>
  <c r="BH105" i="5"/>
  <c r="GX105" i="5"/>
  <c r="AB105" i="5"/>
  <c r="BP105" i="5"/>
  <c r="AV105" i="5"/>
  <c r="DH105" i="5"/>
  <c r="ET105" i="5"/>
  <c r="BD105" i="5"/>
  <c r="DX105" i="5"/>
  <c r="GD105" i="5"/>
  <c r="BX105" i="5"/>
  <c r="EF105" i="5"/>
  <c r="HX105" i="5"/>
  <c r="DN105" i="5"/>
  <c r="CH105" i="5"/>
  <c r="AF105" i="5"/>
  <c r="IT105" i="5"/>
  <c r="AJ105" i="5"/>
  <c r="AZ59" i="5"/>
  <c r="DH59" i="5"/>
  <c r="EJ59" i="5"/>
  <c r="FB59" i="5"/>
  <c r="CT59" i="5"/>
  <c r="IN59" i="5"/>
  <c r="HN59" i="5"/>
  <c r="IJ59" i="5"/>
  <c r="ID59" i="5"/>
  <c r="BN59" i="5"/>
  <c r="L59" i="5"/>
  <c r="FR59" i="5"/>
  <c r="JN59" i="5"/>
  <c r="CB59" i="5"/>
  <c r="JR59" i="5"/>
  <c r="GH59" i="5"/>
  <c r="JP59" i="5"/>
  <c r="HP59" i="5"/>
  <c r="CR59" i="5"/>
  <c r="DZ59" i="5"/>
  <c r="EB59" i="5"/>
  <c r="CD59" i="5"/>
  <c r="EV59" i="5"/>
  <c r="CV59" i="5"/>
  <c r="FV59" i="5"/>
  <c r="BD59" i="5"/>
  <c r="HZ59" i="5"/>
  <c r="BR59" i="5"/>
  <c r="GT59" i="5"/>
  <c r="CH59" i="5"/>
  <c r="IH59" i="5"/>
  <c r="JZ234" i="5"/>
  <c r="JH234" i="5"/>
  <c r="JX234" i="5"/>
  <c r="JT234" i="5"/>
  <c r="CR234" i="5"/>
  <c r="GH234" i="5"/>
  <c r="BL234" i="5"/>
  <c r="JJ234" i="5"/>
  <c r="GF234" i="5"/>
  <c r="AX234" i="5"/>
  <c r="DL234" i="5"/>
  <c r="DZ234" i="5"/>
  <c r="IF234" i="5"/>
  <c r="GX234" i="5"/>
  <c r="JN234" i="5"/>
  <c r="EL234" i="5"/>
  <c r="BH234" i="5"/>
  <c r="L234" i="5"/>
  <c r="EX234" i="5"/>
  <c r="AV234" i="5"/>
  <c r="AB234" i="5"/>
  <c r="BV234" i="5"/>
  <c r="JF234" i="5"/>
  <c r="GR234" i="5"/>
  <c r="CX234" i="5"/>
  <c r="GV234" i="5"/>
  <c r="CD234" i="5"/>
  <c r="HX234" i="5"/>
  <c r="GD234" i="5"/>
  <c r="EH234" i="5"/>
  <c r="JF242" i="5"/>
  <c r="JL242" i="5"/>
  <c r="EJ242" i="5"/>
  <c r="FV242" i="5"/>
  <c r="CH242" i="5"/>
  <c r="GB242" i="5"/>
  <c r="JB242" i="5"/>
  <c r="AB242" i="5"/>
  <c r="JP242" i="5"/>
  <c r="AX242" i="5"/>
  <c r="DZ242" i="5"/>
  <c r="IZ242" i="5"/>
  <c r="AZ242" i="5"/>
  <c r="DF242" i="5"/>
  <c r="GV242" i="5"/>
  <c r="BH242" i="5"/>
  <c r="JH242" i="5"/>
  <c r="JR242" i="5"/>
  <c r="ET242" i="5"/>
  <c r="BJ242" i="5"/>
  <c r="GJ242" i="5"/>
  <c r="DR242" i="5"/>
  <c r="JV242" i="5"/>
  <c r="EH242" i="5"/>
  <c r="IF242" i="5"/>
  <c r="ER242" i="5"/>
  <c r="BZ242" i="5"/>
  <c r="GN242" i="5"/>
  <c r="EX242" i="5"/>
  <c r="FP242" i="5"/>
  <c r="HZ242" i="5"/>
  <c r="GL142" i="5"/>
  <c r="JN142" i="5"/>
  <c r="FP142" i="5"/>
  <c r="BL142" i="5"/>
  <c r="HD142" i="5"/>
  <c r="FT142" i="5"/>
  <c r="HN142" i="5"/>
  <c r="BT142" i="5"/>
  <c r="CP142" i="5"/>
  <c r="HP142" i="5"/>
  <c r="CV142" i="5"/>
  <c r="BN142" i="5"/>
  <c r="L142" i="5"/>
  <c r="GX142" i="5"/>
  <c r="IJ142" i="5"/>
  <c r="DX142" i="5"/>
  <c r="CR142" i="5"/>
  <c r="V142" i="5"/>
  <c r="HZ142" i="5"/>
  <c r="GF142" i="5"/>
  <c r="EV142" i="5"/>
  <c r="P142" i="5"/>
  <c r="JZ142" i="5"/>
  <c r="DL142" i="5"/>
  <c r="IH142" i="5"/>
  <c r="FV142" i="5"/>
  <c r="X142" i="5"/>
  <c r="GH142" i="5"/>
  <c r="BT146" i="5"/>
  <c r="BV146" i="5"/>
  <c r="EF146" i="5"/>
  <c r="IH146" i="5"/>
  <c r="CP146" i="5"/>
  <c r="IB146" i="5"/>
  <c r="EV146" i="5"/>
  <c r="ID146" i="5"/>
  <c r="DJ146" i="5"/>
  <c r="JL146" i="5"/>
  <c r="IX146" i="5"/>
  <c r="IT146" i="5"/>
  <c r="CV146" i="5"/>
  <c r="AF146" i="5"/>
  <c r="GJ146" i="5"/>
  <c r="R146" i="5"/>
  <c r="AJ146" i="5"/>
  <c r="JR146" i="5"/>
  <c r="FH146" i="5"/>
  <c r="FV146" i="5"/>
  <c r="JB146" i="5"/>
  <c r="L146" i="5"/>
  <c r="GB146" i="5"/>
  <c r="EB146" i="5"/>
  <c r="GX146" i="5"/>
  <c r="DP146" i="5"/>
  <c r="DV146" i="5"/>
  <c r="JJ146" i="5"/>
  <c r="GR146" i="5"/>
  <c r="GF146" i="5"/>
  <c r="AR146" i="5"/>
  <c r="FT146" i="5"/>
  <c r="EN146" i="5"/>
  <c r="GH146" i="5"/>
  <c r="BX146" i="5"/>
  <c r="BN183" i="5"/>
  <c r="BD183" i="5"/>
  <c r="BR183" i="5"/>
  <c r="GV183" i="5"/>
  <c r="EF183" i="5"/>
  <c r="IF183" i="5"/>
  <c r="IX183" i="5"/>
  <c r="CT183" i="5"/>
  <c r="DZ183" i="5"/>
  <c r="JP183" i="5"/>
  <c r="EH183" i="5"/>
  <c r="IJ183" i="5"/>
  <c r="DT183" i="5"/>
  <c r="CJ183" i="5"/>
  <c r="HV183" i="5"/>
  <c r="BH183" i="5"/>
  <c r="ER183" i="5"/>
  <c r="JJ183" i="5"/>
  <c r="FT183" i="5"/>
  <c r="HX183" i="5"/>
  <c r="BJ183" i="5"/>
  <c r="DF183" i="5"/>
  <c r="EN183" i="5"/>
  <c r="BL183" i="5"/>
  <c r="JN183" i="5"/>
  <c r="AJ183" i="5"/>
  <c r="JX183" i="5"/>
  <c r="IZ183" i="5"/>
  <c r="IV183" i="5"/>
  <c r="ID183" i="5"/>
  <c r="CV183" i="5"/>
  <c r="JB183" i="5"/>
  <c r="FP194" i="5"/>
  <c r="V194" i="5"/>
  <c r="HX194" i="5"/>
  <c r="FT194" i="5"/>
  <c r="AJ194" i="5"/>
  <c r="HD194" i="5"/>
  <c r="EL194" i="5"/>
  <c r="AR194" i="5"/>
  <c r="AD194" i="5"/>
  <c r="IJ194" i="5"/>
  <c r="CH194" i="5"/>
  <c r="AF194" i="5"/>
  <c r="DB194" i="5"/>
  <c r="GN194" i="5"/>
  <c r="FB194" i="5"/>
  <c r="HN194" i="5"/>
  <c r="DV194" i="5"/>
  <c r="ET194" i="5"/>
  <c r="HB194" i="5"/>
  <c r="DD194" i="5"/>
  <c r="BJ194" i="5"/>
  <c r="BX194" i="5"/>
  <c r="DL194" i="5"/>
  <c r="P194" i="5"/>
  <c r="BP194" i="5"/>
  <c r="JN194" i="5"/>
  <c r="CN194" i="5"/>
  <c r="L194" i="5"/>
  <c r="EP194" i="5"/>
  <c r="IB194" i="5"/>
  <c r="EN194" i="5"/>
  <c r="BN172" i="5"/>
  <c r="EX172" i="5"/>
  <c r="GV172" i="5"/>
  <c r="IJ172" i="5"/>
  <c r="EB172" i="5"/>
  <c r="GN172" i="5"/>
  <c r="IZ172" i="5"/>
  <c r="V172" i="5"/>
  <c r="BH172" i="5"/>
  <c r="CT172" i="5"/>
  <c r="FT172" i="5"/>
  <c r="X172" i="5"/>
  <c r="AL172" i="5"/>
  <c r="ET172" i="5"/>
  <c r="GL172" i="5"/>
  <c r="EZ172" i="5"/>
  <c r="BP172" i="5"/>
  <c r="JV172" i="5"/>
  <c r="EH172" i="5"/>
  <c r="IB172" i="5"/>
  <c r="EV172" i="5"/>
  <c r="DF172" i="5"/>
  <c r="AN172" i="5"/>
  <c r="JR172" i="5"/>
  <c r="HZ172" i="5"/>
  <c r="JB172" i="5"/>
  <c r="DB172" i="5"/>
  <c r="DZ172" i="5"/>
  <c r="CB172" i="5"/>
  <c r="CP172" i="5"/>
  <c r="EF13" i="5"/>
  <c r="HZ13" i="5"/>
  <c r="BP13" i="5"/>
  <c r="IP13" i="5"/>
  <c r="JP13" i="5"/>
  <c r="FD13" i="5"/>
  <c r="CR13" i="5"/>
  <c r="IZ13" i="5"/>
  <c r="EN13" i="5"/>
  <c r="BX13" i="5"/>
  <c r="EV13" i="5"/>
  <c r="CF13" i="5"/>
  <c r="BL13" i="5"/>
  <c r="BV13" i="5"/>
  <c r="CP13" i="5"/>
  <c r="R13" i="5"/>
  <c r="GT13" i="5"/>
  <c r="ET13" i="5"/>
  <c r="GH13" i="5"/>
  <c r="GV13" i="5"/>
  <c r="JT13" i="5"/>
  <c r="EX13" i="5"/>
  <c r="BB13" i="5"/>
  <c r="BZ13" i="5"/>
  <c r="JB13" i="5"/>
  <c r="EB13" i="5"/>
  <c r="BR13" i="5"/>
  <c r="AZ13" i="5"/>
  <c r="GJ13" i="5"/>
  <c r="FH13" i="5"/>
  <c r="FF13" i="5"/>
  <c r="JL13" i="5"/>
  <c r="GR13" i="5"/>
  <c r="FV13" i="5"/>
  <c r="AX13" i="5"/>
  <c r="DR13" i="5"/>
  <c r="GD13" i="5"/>
  <c r="EZ13" i="5"/>
  <c r="EH13" i="5"/>
  <c r="DB13" i="5"/>
  <c r="DN13" i="5"/>
  <c r="AL13" i="5"/>
  <c r="JD13" i="5"/>
  <c r="GZ13" i="5"/>
  <c r="DJ13" i="5"/>
  <c r="HB13" i="5"/>
  <c r="CJ13" i="5"/>
  <c r="JZ13" i="5"/>
  <c r="HR13" i="5"/>
  <c r="DP13" i="5"/>
  <c r="GP13" i="5"/>
  <c r="AV13" i="5"/>
  <c r="BN13" i="5"/>
  <c r="JH13" i="5"/>
  <c r="CB13" i="5"/>
  <c r="CT13" i="5"/>
  <c r="JX13" i="5"/>
  <c r="AT13" i="5"/>
  <c r="DL13" i="5"/>
  <c r="AD13" i="5"/>
  <c r="HD13" i="5"/>
  <c r="EL13" i="5"/>
  <c r="BJ13" i="5"/>
  <c r="HX13" i="5"/>
  <c r="L13" i="5"/>
  <c r="BH13" i="5"/>
  <c r="DD13" i="5"/>
  <c r="IJ13" i="5"/>
  <c r="JJ13" i="5"/>
  <c r="P13" i="5"/>
  <c r="CD13" i="5"/>
  <c r="IX13" i="5"/>
  <c r="IB13" i="5"/>
  <c r="ID13" i="5"/>
  <c r="CX13" i="5"/>
  <c r="GL13" i="5"/>
  <c r="DV13" i="5"/>
  <c r="DX13" i="5"/>
  <c r="GB13" i="5"/>
  <c r="DZ13" i="5"/>
  <c r="ED13" i="5"/>
  <c r="CH13" i="5"/>
  <c r="FX13" i="5"/>
  <c r="FR13" i="5"/>
  <c r="AJ13" i="5"/>
  <c r="FP13" i="5"/>
  <c r="IF13" i="5"/>
  <c r="BD13" i="5"/>
  <c r="DF13" i="5"/>
  <c r="JR13" i="5"/>
  <c r="IV13" i="5"/>
  <c r="HV13" i="5"/>
  <c r="CV13" i="5"/>
  <c r="EP13" i="5"/>
  <c r="GF13" i="5"/>
  <c r="FT13" i="5"/>
  <c r="FB13" i="5"/>
  <c r="IN13" i="5"/>
  <c r="JN13" i="5"/>
  <c r="X13" i="5"/>
  <c r="AR13" i="5"/>
  <c r="AF13" i="5"/>
  <c r="AB13" i="5"/>
  <c r="GX13" i="5"/>
  <c r="ER13" i="5"/>
  <c r="JF13" i="5"/>
  <c r="IH13" i="5"/>
  <c r="HP13" i="5"/>
  <c r="CN13" i="5"/>
  <c r="IR13" i="5"/>
  <c r="BT13" i="5"/>
  <c r="DT13" i="5"/>
  <c r="AN13" i="5"/>
  <c r="V13" i="5"/>
  <c r="BF13" i="5"/>
  <c r="CL13" i="5"/>
  <c r="HN13" i="5"/>
  <c r="IT13" i="5"/>
  <c r="GN13" i="5"/>
  <c r="JV13" i="5"/>
  <c r="EJ13" i="5"/>
  <c r="DH13" i="5"/>
  <c r="FZ13" i="5"/>
  <c r="CP60" i="5"/>
  <c r="HZ60" i="5"/>
  <c r="AZ60" i="5"/>
  <c r="CX60" i="5"/>
  <c r="BF60" i="5"/>
  <c r="AB60" i="5"/>
  <c r="GP60" i="5"/>
  <c r="GX60" i="5"/>
  <c r="CR60" i="5"/>
  <c r="CN60" i="5"/>
  <c r="AR60" i="5"/>
  <c r="IJ60" i="5"/>
  <c r="EP60" i="5"/>
  <c r="FX60" i="5"/>
  <c r="EB60" i="5"/>
  <c r="P60" i="5"/>
  <c r="JB60" i="5"/>
  <c r="DF60" i="5"/>
  <c r="DR60" i="5"/>
  <c r="GL60" i="5"/>
  <c r="FZ60" i="5"/>
  <c r="IF60" i="5"/>
  <c r="JD60" i="5"/>
  <c r="GR60" i="5"/>
  <c r="CV60" i="5"/>
  <c r="AT60" i="5"/>
  <c r="DP60" i="5"/>
  <c r="HV60" i="5"/>
  <c r="AX60" i="5"/>
  <c r="GT60" i="5"/>
  <c r="IR60" i="5"/>
  <c r="FV60" i="5"/>
  <c r="JV60" i="5"/>
  <c r="CD60" i="5"/>
  <c r="CB60" i="5"/>
  <c r="ID60" i="5"/>
  <c r="IH60" i="5"/>
  <c r="BV60" i="5"/>
  <c r="GD60" i="5"/>
  <c r="DH60" i="5"/>
  <c r="DB60" i="5"/>
  <c r="AV60" i="5"/>
  <c r="JJ60" i="5"/>
  <c r="JF60" i="5"/>
  <c r="BL60" i="5"/>
  <c r="R60" i="5"/>
  <c r="GF60" i="5"/>
  <c r="FB60" i="5"/>
  <c r="DJ60" i="5"/>
  <c r="BH60" i="5"/>
  <c r="CF60" i="5"/>
  <c r="JZ60" i="5"/>
  <c r="JL60" i="5"/>
  <c r="BT60" i="5"/>
  <c r="CT60" i="5"/>
  <c r="CJ60" i="5"/>
  <c r="BZ60" i="5"/>
  <c r="X60" i="5"/>
  <c r="JX60" i="5"/>
  <c r="DV60" i="5"/>
  <c r="FT60" i="5"/>
  <c r="AL60" i="5"/>
  <c r="DZ60" i="5"/>
  <c r="EZ60" i="5"/>
  <c r="FP60" i="5"/>
  <c r="JT60" i="5"/>
  <c r="HB60" i="5"/>
  <c r="GJ60" i="5"/>
  <c r="EL60" i="5"/>
  <c r="ET60" i="5"/>
  <c r="AN60" i="5"/>
  <c r="HP60" i="5"/>
  <c r="EF60" i="5"/>
  <c r="DX60" i="5"/>
  <c r="JH60" i="5"/>
  <c r="DD60" i="5"/>
  <c r="HR60" i="5"/>
  <c r="EX60" i="5"/>
  <c r="EV60" i="5"/>
  <c r="HD60" i="5"/>
  <c r="DT60" i="5"/>
  <c r="L60" i="5"/>
  <c r="AJ60" i="5"/>
  <c r="CH60" i="5"/>
  <c r="IP60" i="5"/>
  <c r="ER60" i="5"/>
  <c r="BJ60" i="5"/>
  <c r="ED60" i="5"/>
  <c r="IZ60" i="5"/>
  <c r="IX60" i="5"/>
  <c r="EN60" i="5"/>
  <c r="EJ60" i="5"/>
  <c r="GH60" i="5"/>
  <c r="IB60" i="5"/>
  <c r="JN60" i="5"/>
  <c r="BN60" i="5"/>
  <c r="V60" i="5"/>
  <c r="DL60" i="5"/>
  <c r="GN60" i="5"/>
  <c r="BX60" i="5"/>
  <c r="AF60" i="5"/>
  <c r="IV60" i="5"/>
  <c r="GB60" i="5"/>
  <c r="GZ60" i="5"/>
  <c r="HN60" i="5"/>
  <c r="GV60" i="5"/>
  <c r="BD60" i="5"/>
  <c r="IN60" i="5"/>
  <c r="EH60" i="5"/>
  <c r="HX60" i="5"/>
  <c r="FH60" i="5"/>
  <c r="JR60" i="5"/>
  <c r="AD60" i="5"/>
  <c r="BB60" i="5"/>
  <c r="BR60" i="5"/>
  <c r="IT60" i="5"/>
  <c r="DN60" i="5"/>
  <c r="BP60" i="5"/>
  <c r="FR60" i="5"/>
  <c r="FF60" i="5"/>
  <c r="FD60" i="5"/>
  <c r="JP60" i="5"/>
  <c r="EN131" i="5"/>
  <c r="JH131" i="5"/>
  <c r="BR131" i="5"/>
  <c r="JL131" i="5"/>
  <c r="HR131" i="5"/>
  <c r="BN131" i="5"/>
  <c r="GF131" i="5"/>
  <c r="BD131" i="5"/>
  <c r="GP131" i="5"/>
  <c r="JF131" i="5"/>
  <c r="AZ131" i="5"/>
  <c r="GL131" i="5"/>
  <c r="EH131" i="5"/>
  <c r="BL131" i="5"/>
  <c r="CT131" i="5"/>
  <c r="DF131" i="5"/>
  <c r="AV131" i="5"/>
  <c r="CX131" i="5"/>
  <c r="CV131" i="5"/>
  <c r="GH131" i="5"/>
  <c r="EF131" i="5"/>
  <c r="AF131" i="5"/>
  <c r="FV131" i="5"/>
  <c r="HB131" i="5"/>
  <c r="GD131" i="5"/>
  <c r="BZ131" i="5"/>
  <c r="FD131" i="5"/>
  <c r="FF131" i="5"/>
  <c r="IV131" i="5"/>
  <c r="JN131" i="5"/>
  <c r="BV131" i="5"/>
  <c r="IX131" i="5"/>
  <c r="AD131" i="5"/>
  <c r="GT131" i="5"/>
  <c r="HZ131" i="5"/>
  <c r="ER131" i="5"/>
  <c r="DX131" i="5"/>
  <c r="BX131" i="5"/>
  <c r="IH131" i="5"/>
  <c r="IZ131" i="5"/>
  <c r="CF131" i="5"/>
  <c r="IN131" i="5"/>
  <c r="AJ131" i="5"/>
  <c r="DH131" i="5"/>
  <c r="DD131" i="5"/>
  <c r="GJ131" i="5"/>
  <c r="BH131" i="5"/>
  <c r="EZ131" i="5"/>
  <c r="JD131" i="5"/>
  <c r="CN131" i="5"/>
  <c r="DZ131" i="5"/>
  <c r="V131" i="5"/>
  <c r="BJ131" i="5"/>
  <c r="CB131" i="5"/>
  <c r="IR131" i="5"/>
  <c r="DJ131" i="5"/>
  <c r="HP131" i="5"/>
  <c r="GB131" i="5"/>
  <c r="EB131" i="5"/>
  <c r="DL131" i="5"/>
  <c r="IB131" i="5"/>
  <c r="IT131" i="5"/>
  <c r="HV131" i="5"/>
  <c r="DR131" i="5"/>
  <c r="AL131" i="5"/>
  <c r="JJ131" i="5"/>
  <c r="CP131" i="5"/>
  <c r="CH131" i="5"/>
  <c r="EJ131" i="5"/>
  <c r="GN131" i="5"/>
  <c r="FB131" i="5"/>
  <c r="IP131" i="5"/>
  <c r="ET131" i="5"/>
  <c r="GX131" i="5"/>
  <c r="DN131" i="5"/>
  <c r="JP131" i="5"/>
  <c r="BF131" i="5"/>
  <c r="EP131" i="5"/>
  <c r="HX131" i="5"/>
  <c r="FH131" i="5"/>
  <c r="CR131" i="5"/>
  <c r="JZ131" i="5"/>
  <c r="AT131" i="5"/>
  <c r="R131" i="5"/>
  <c r="EL131" i="5"/>
  <c r="DP131" i="5"/>
  <c r="GZ131" i="5"/>
  <c r="DB131" i="5"/>
  <c r="CD131" i="5"/>
  <c r="DV131" i="5"/>
  <c r="HN131" i="5"/>
  <c r="ED131" i="5"/>
  <c r="X131" i="5"/>
  <c r="AR131" i="5"/>
  <c r="AN131" i="5"/>
  <c r="GV131" i="5"/>
  <c r="EV131" i="5"/>
  <c r="JR131" i="5"/>
  <c r="FT131" i="5"/>
  <c r="IJ131" i="5"/>
  <c r="FX131" i="5"/>
  <c r="EX131" i="5"/>
  <c r="FZ131" i="5"/>
  <c r="HD131" i="5"/>
  <c r="BP131" i="5"/>
  <c r="FR131" i="5"/>
  <c r="GR131" i="5"/>
  <c r="CJ131" i="5"/>
  <c r="P131" i="5"/>
  <c r="L131" i="5"/>
  <c r="JV131" i="5"/>
  <c r="JX131" i="5"/>
  <c r="BB131" i="5"/>
  <c r="IF131" i="5"/>
  <c r="DT131" i="5"/>
  <c r="AB131" i="5"/>
  <c r="BT131" i="5"/>
  <c r="JT131" i="5"/>
  <c r="AX131" i="5"/>
  <c r="FP131" i="5"/>
  <c r="JB131" i="5"/>
  <c r="ID131" i="5"/>
  <c r="BZ108" i="5"/>
  <c r="ER108" i="5"/>
  <c r="CJ108" i="5"/>
  <c r="GN108" i="5"/>
  <c r="BB108" i="5"/>
  <c r="FD108" i="5"/>
  <c r="GJ108" i="5"/>
  <c r="CT108" i="5"/>
  <c r="GD108" i="5"/>
  <c r="EV108" i="5"/>
  <c r="AF108" i="5"/>
  <c r="AX108" i="5"/>
  <c r="GZ108" i="5"/>
  <c r="HN108" i="5"/>
  <c r="AT108" i="5"/>
  <c r="DR108" i="5"/>
  <c r="EB108" i="5"/>
  <c r="JL108" i="5"/>
  <c r="JN108" i="5"/>
  <c r="DZ108" i="5"/>
  <c r="GP108" i="5"/>
  <c r="FB108" i="5"/>
  <c r="AL108" i="5"/>
  <c r="DL108" i="5"/>
  <c r="GT108" i="5"/>
  <c r="CV108" i="5"/>
  <c r="L108" i="5"/>
  <c r="CH108" i="5"/>
  <c r="BH108" i="5"/>
  <c r="FP108" i="5"/>
  <c r="JZ108" i="5"/>
  <c r="HV108" i="5"/>
  <c r="BD108" i="5"/>
  <c r="DH108" i="5"/>
  <c r="IX108" i="5"/>
  <c r="AZ108" i="5"/>
  <c r="BV108" i="5"/>
  <c r="ET108" i="5"/>
  <c r="HB108" i="5"/>
  <c r="JP108" i="5"/>
  <c r="BJ108" i="5"/>
  <c r="DP108" i="5"/>
  <c r="BL108" i="5"/>
  <c r="DD108" i="5"/>
  <c r="GH108" i="5"/>
  <c r="FV108" i="5"/>
  <c r="FR108" i="5"/>
  <c r="JF108" i="5"/>
  <c r="HZ108" i="5"/>
  <c r="JR108" i="5"/>
  <c r="GB108" i="5"/>
  <c r="R108" i="5"/>
  <c r="ED108" i="5"/>
  <c r="GX108" i="5"/>
  <c r="AR108" i="5"/>
  <c r="FX108" i="5"/>
  <c r="HX108" i="5"/>
  <c r="CR108" i="5"/>
  <c r="AJ108" i="5"/>
  <c r="DJ108" i="5"/>
  <c r="GR108" i="5"/>
  <c r="FT108" i="5"/>
  <c r="DV108" i="5"/>
  <c r="GL108" i="5"/>
  <c r="FF108" i="5"/>
  <c r="CB108" i="5"/>
  <c r="GF108" i="5"/>
  <c r="BX108" i="5"/>
  <c r="IJ108" i="5"/>
  <c r="IT108" i="5"/>
  <c r="JD108" i="5"/>
  <c r="JB108" i="5"/>
  <c r="BN108" i="5"/>
  <c r="EP108" i="5"/>
  <c r="IZ108" i="5"/>
  <c r="CF108" i="5"/>
  <c r="EZ108" i="5"/>
  <c r="BP108" i="5"/>
  <c r="DN108" i="5"/>
  <c r="IF108" i="5"/>
  <c r="GV108" i="5"/>
  <c r="P108" i="5"/>
  <c r="IP108" i="5"/>
  <c r="CD108" i="5"/>
  <c r="EX108" i="5"/>
  <c r="AB108" i="5"/>
  <c r="JH108" i="5"/>
  <c r="JJ108" i="5"/>
  <c r="FH108" i="5"/>
  <c r="EN108" i="5"/>
  <c r="FZ108" i="5"/>
  <c r="JT108" i="5"/>
  <c r="CN108" i="5"/>
  <c r="BR108" i="5"/>
  <c r="DX108" i="5"/>
  <c r="IN108" i="5"/>
  <c r="IV108" i="5"/>
  <c r="BT108" i="5"/>
  <c r="EH108" i="5"/>
  <c r="HR108" i="5"/>
  <c r="AV108" i="5"/>
  <c r="DT108" i="5"/>
  <c r="HD108" i="5"/>
  <c r="JX108" i="5"/>
  <c r="CP108" i="5"/>
  <c r="CX108" i="5"/>
  <c r="JV108" i="5"/>
  <c r="EL108" i="5"/>
  <c r="ID108" i="5"/>
  <c r="IR108" i="5"/>
  <c r="IH108" i="5"/>
  <c r="DB108" i="5"/>
  <c r="AN108" i="5"/>
  <c r="HP108" i="5"/>
  <c r="EJ108" i="5"/>
  <c r="IB108" i="5"/>
  <c r="BF108" i="5"/>
  <c r="AD108" i="5"/>
  <c r="EF108" i="5"/>
  <c r="DF108" i="5"/>
  <c r="V108" i="5"/>
  <c r="X108" i="5"/>
  <c r="GD98" i="5"/>
  <c r="GR98" i="5"/>
  <c r="BT98" i="5"/>
  <c r="AB98" i="5"/>
  <c r="IV98" i="5"/>
  <c r="CR98" i="5"/>
  <c r="FH98" i="5"/>
  <c r="JH98" i="5"/>
  <c r="R98" i="5"/>
  <c r="HX98" i="5"/>
  <c r="DD98" i="5"/>
  <c r="JV98" i="5"/>
  <c r="BR98" i="5"/>
  <c r="DH98" i="5"/>
  <c r="AJ98" i="5"/>
  <c r="FF98" i="5"/>
  <c r="ET98" i="5"/>
  <c r="HZ98" i="5"/>
  <c r="GX98" i="5"/>
  <c r="DP98" i="5"/>
  <c r="DT98" i="5"/>
  <c r="GJ98" i="5"/>
  <c r="JP98" i="5"/>
  <c r="BB98" i="5"/>
  <c r="BX98" i="5"/>
  <c r="HN98" i="5"/>
  <c r="HD98" i="5"/>
  <c r="DR98" i="5"/>
  <c r="P98" i="5"/>
  <c r="BL98" i="5"/>
  <c r="JZ98" i="5"/>
  <c r="GF98" i="5"/>
  <c r="IR98" i="5"/>
  <c r="EV98" i="5"/>
  <c r="IB98" i="5"/>
  <c r="AT98" i="5"/>
  <c r="JT98" i="5"/>
  <c r="DN98" i="5"/>
  <c r="BV98" i="5"/>
  <c r="HP98" i="5"/>
  <c r="EZ98" i="5"/>
  <c r="CD98" i="5"/>
  <c r="AL98" i="5"/>
  <c r="CV98" i="5"/>
  <c r="IP98" i="5"/>
  <c r="IF98" i="5"/>
  <c r="JN98" i="5"/>
  <c r="JD98" i="5"/>
  <c r="DX98" i="5"/>
  <c r="EN98" i="5"/>
  <c r="CP98" i="5"/>
  <c r="AF98" i="5"/>
  <c r="BN98" i="5"/>
  <c r="GV98" i="5"/>
  <c r="FX98" i="5"/>
  <c r="X98" i="5"/>
  <c r="AV98" i="5"/>
  <c r="ID98" i="5"/>
  <c r="FZ98" i="5"/>
  <c r="GZ98" i="5"/>
  <c r="JL98" i="5"/>
  <c r="IH98" i="5"/>
  <c r="CX98" i="5"/>
  <c r="BP98" i="5"/>
  <c r="FP98" i="5"/>
  <c r="IT98" i="5"/>
  <c r="CB98" i="5"/>
  <c r="CN98" i="5"/>
  <c r="JR98" i="5"/>
  <c r="FR98" i="5"/>
  <c r="BZ98" i="5"/>
  <c r="EB98" i="5"/>
  <c r="ED98" i="5"/>
  <c r="AX98" i="5"/>
  <c r="BF98" i="5"/>
  <c r="DB98" i="5"/>
  <c r="GT98" i="5"/>
  <c r="IN98" i="5"/>
  <c r="EL98" i="5"/>
  <c r="HR98" i="5"/>
  <c r="BH98" i="5"/>
  <c r="GN98" i="5"/>
  <c r="AN98" i="5"/>
  <c r="IJ98" i="5"/>
  <c r="EJ98" i="5"/>
  <c r="GH98" i="5"/>
  <c r="EF98" i="5"/>
  <c r="DJ98" i="5"/>
  <c r="AD98" i="5"/>
  <c r="IX98" i="5"/>
  <c r="CH98" i="5"/>
  <c r="DV98" i="5"/>
  <c r="GL98" i="5"/>
  <c r="CF98" i="5"/>
  <c r="BD98" i="5"/>
  <c r="DZ98" i="5"/>
  <c r="GP98" i="5"/>
  <c r="EX98" i="5"/>
  <c r="AR98" i="5"/>
  <c r="CJ98" i="5"/>
  <c r="AZ98" i="5"/>
  <c r="DL98" i="5"/>
  <c r="FT98" i="5"/>
  <c r="JX98" i="5"/>
  <c r="GB98" i="5"/>
  <c r="JB98" i="5"/>
  <c r="JJ98" i="5"/>
  <c r="JF98" i="5"/>
  <c r="L98" i="5"/>
  <c r="EH98" i="5"/>
  <c r="FV98" i="5"/>
  <c r="HV98" i="5"/>
  <c r="IZ98" i="5"/>
  <c r="V98" i="5"/>
  <c r="EP98" i="5"/>
  <c r="BJ98" i="5"/>
  <c r="CT98" i="5"/>
  <c r="FB98" i="5"/>
  <c r="ER98" i="5"/>
  <c r="HB98" i="5"/>
  <c r="DF98" i="5"/>
  <c r="FD98" i="5"/>
  <c r="HP104" i="5"/>
  <c r="BZ104" i="5"/>
  <c r="GT104" i="5"/>
  <c r="GD104" i="5"/>
  <c r="IZ104" i="5"/>
  <c r="AX104" i="5"/>
  <c r="AF104" i="5"/>
  <c r="CH104" i="5"/>
  <c r="FD104" i="5"/>
  <c r="JT104" i="5"/>
  <c r="ID104" i="5"/>
  <c r="GX104" i="5"/>
  <c r="HR104" i="5"/>
  <c r="IJ104" i="5"/>
  <c r="DD104" i="5"/>
  <c r="FH104" i="5"/>
  <c r="JJ104" i="5"/>
  <c r="JH104" i="5"/>
  <c r="IX104" i="5"/>
  <c r="DT104" i="5"/>
  <c r="EB104" i="5"/>
  <c r="CB104" i="5"/>
  <c r="BR104" i="5"/>
  <c r="AN104" i="5"/>
  <c r="IB104" i="5"/>
  <c r="GP104" i="5"/>
  <c r="FX104" i="5"/>
  <c r="DR104" i="5"/>
  <c r="DX104" i="5"/>
  <c r="DZ104" i="5"/>
  <c r="CV104" i="5"/>
  <c r="DP104" i="5"/>
  <c r="AZ104" i="5"/>
  <c r="CX104" i="5"/>
  <c r="BJ104" i="5"/>
  <c r="CT104" i="5"/>
  <c r="CJ104" i="5"/>
  <c r="P104" i="5"/>
  <c r="EJ104" i="5"/>
  <c r="JR104" i="5"/>
  <c r="IH104" i="5"/>
  <c r="DL104" i="5"/>
  <c r="EP104" i="5"/>
  <c r="IT104" i="5"/>
  <c r="EL104" i="5"/>
  <c r="JL104" i="5"/>
  <c r="BF104" i="5"/>
  <c r="JB104" i="5"/>
  <c r="AR104" i="5"/>
  <c r="JD104" i="5"/>
  <c r="IF104" i="5"/>
  <c r="GB104" i="5"/>
  <c r="GZ104" i="5"/>
  <c r="AD104" i="5"/>
  <c r="BD104" i="5"/>
  <c r="DF104" i="5"/>
  <c r="BX104" i="5"/>
  <c r="GF104" i="5"/>
  <c r="FR104" i="5"/>
  <c r="BN104" i="5"/>
  <c r="BL104" i="5"/>
  <c r="R104" i="5"/>
  <c r="FT104" i="5"/>
  <c r="HV104" i="5"/>
  <c r="IN104" i="5"/>
  <c r="CF104" i="5"/>
  <c r="EH104" i="5"/>
  <c r="JN104" i="5"/>
  <c r="JF104" i="5"/>
  <c r="FZ104" i="5"/>
  <c r="BT104" i="5"/>
  <c r="HB104" i="5"/>
  <c r="IP104" i="5"/>
  <c r="DJ104" i="5"/>
  <c r="BH104" i="5"/>
  <c r="CR104" i="5"/>
  <c r="GN104" i="5"/>
  <c r="DN104" i="5"/>
  <c r="GR104" i="5"/>
  <c r="HN104" i="5"/>
  <c r="GJ104" i="5"/>
  <c r="GH104" i="5"/>
  <c r="FF104" i="5"/>
  <c r="V104" i="5"/>
  <c r="JZ104" i="5"/>
  <c r="JX104" i="5"/>
  <c r="EV104" i="5"/>
  <c r="DB104" i="5"/>
  <c r="FB104" i="5"/>
  <c r="AB104" i="5"/>
  <c r="X104" i="5"/>
  <c r="AJ104" i="5"/>
  <c r="DV104" i="5"/>
  <c r="HD104" i="5"/>
  <c r="ED104" i="5"/>
  <c r="CD104" i="5"/>
  <c r="EF104" i="5"/>
  <c r="IV104" i="5"/>
  <c r="BV104" i="5"/>
  <c r="FP104" i="5"/>
  <c r="ET104" i="5"/>
  <c r="IR104" i="5"/>
  <c r="BB104" i="5"/>
  <c r="L104" i="5"/>
  <c r="FV104" i="5"/>
  <c r="HZ104" i="5"/>
  <c r="JV104" i="5"/>
  <c r="DH104" i="5"/>
  <c r="BP104" i="5"/>
  <c r="ER104" i="5"/>
  <c r="EN104" i="5"/>
  <c r="CP104" i="5"/>
  <c r="GL104" i="5"/>
  <c r="HX104" i="5"/>
  <c r="JP104" i="5"/>
  <c r="EX104" i="5"/>
  <c r="GV104" i="5"/>
  <c r="AL104" i="5"/>
  <c r="EZ104" i="5"/>
  <c r="CN104" i="5"/>
  <c r="AT104" i="5"/>
  <c r="AV104" i="5"/>
  <c r="HN6" i="5"/>
  <c r="AT6" i="5"/>
  <c r="FZ6" i="5"/>
  <c r="R6" i="5"/>
  <c r="DV6" i="5"/>
  <c r="FX6" i="5"/>
  <c r="JZ6" i="5"/>
  <c r="HP6" i="5"/>
  <c r="DB6" i="5"/>
  <c r="BZ6" i="5"/>
  <c r="BR6" i="5"/>
  <c r="DL6" i="5"/>
  <c r="JV6" i="5"/>
  <c r="BN6" i="5"/>
  <c r="DT6" i="5"/>
  <c r="AF6" i="5"/>
  <c r="GV6" i="5"/>
  <c r="GF6" i="5"/>
  <c r="DJ6" i="5"/>
  <c r="DD6" i="5"/>
  <c r="FF6" i="5"/>
  <c r="IP6" i="5"/>
  <c r="DF6" i="5"/>
  <c r="CN6" i="5"/>
  <c r="HR6" i="5"/>
  <c r="JB6" i="5"/>
  <c r="EN6" i="5"/>
  <c r="EV6" i="5"/>
  <c r="JR6" i="5"/>
  <c r="IJ6" i="5"/>
  <c r="DH6" i="5"/>
  <c r="AL6" i="5"/>
  <c r="EF6" i="5"/>
  <c r="FD6" i="5"/>
  <c r="JX6" i="5"/>
  <c r="IN6" i="5"/>
  <c r="X6" i="5"/>
  <c r="CF6" i="5"/>
  <c r="JD6" i="5"/>
  <c r="L6" i="5"/>
  <c r="GL6" i="5"/>
  <c r="IR6" i="5"/>
  <c r="HD6" i="5"/>
  <c r="ID6" i="5"/>
  <c r="DR6" i="5"/>
  <c r="AB6" i="5"/>
  <c r="FB6" i="5"/>
  <c r="GR6" i="5"/>
  <c r="BV6" i="5"/>
  <c r="BX6" i="5"/>
  <c r="CB6" i="5"/>
  <c r="GT6" i="5"/>
  <c r="BJ6" i="5"/>
  <c r="DN6" i="5"/>
  <c r="FH6" i="5"/>
  <c r="AD6" i="5"/>
  <c r="JL6" i="5"/>
  <c r="IT6" i="5"/>
  <c r="GP6" i="5"/>
  <c r="EB6" i="5"/>
  <c r="ER6" i="5"/>
  <c r="EH6" i="5"/>
  <c r="JN6" i="5"/>
  <c r="EX6" i="5"/>
  <c r="GJ6" i="5"/>
  <c r="EP6" i="5"/>
  <c r="AJ6" i="5"/>
  <c r="CJ6" i="5"/>
  <c r="AV6" i="5"/>
  <c r="FR6" i="5"/>
  <c r="EZ6" i="5"/>
  <c r="BB6" i="5"/>
  <c r="IB6" i="5"/>
  <c r="HZ6" i="5"/>
  <c r="HV6" i="5"/>
  <c r="FT6" i="5"/>
  <c r="GD6" i="5"/>
  <c r="IX6" i="5"/>
  <c r="DX6" i="5"/>
  <c r="V6" i="5"/>
  <c r="JT6" i="5"/>
  <c r="FP6" i="5"/>
  <c r="AX6" i="5"/>
  <c r="BF6" i="5"/>
  <c r="AR6" i="5"/>
  <c r="GH6" i="5"/>
  <c r="CD6" i="5"/>
  <c r="DZ6" i="5"/>
  <c r="BL6" i="5"/>
  <c r="CR6" i="5"/>
  <c r="BP6" i="5"/>
  <c r="FV6" i="5"/>
  <c r="GZ6" i="5"/>
  <c r="AN6" i="5"/>
  <c r="IZ6" i="5"/>
  <c r="CV6" i="5"/>
  <c r="IF6" i="5"/>
  <c r="GN6" i="5"/>
  <c r="BT6" i="5"/>
  <c r="P6" i="5"/>
  <c r="HX6" i="5"/>
  <c r="BD6" i="5"/>
  <c r="CT6" i="5"/>
  <c r="ED6" i="5"/>
  <c r="JP6" i="5"/>
  <c r="CP6" i="5"/>
  <c r="GX6" i="5"/>
  <c r="IH6" i="5"/>
  <c r="GB6" i="5"/>
  <c r="IV6" i="5"/>
  <c r="HB6" i="5"/>
  <c r="JF6" i="5"/>
  <c r="CH6" i="5"/>
  <c r="CX6" i="5"/>
  <c r="DP6" i="5"/>
  <c r="ET6" i="5"/>
  <c r="AZ6" i="5"/>
  <c r="BH6" i="5"/>
  <c r="EJ6" i="5"/>
  <c r="JJ6" i="5"/>
  <c r="EL6" i="5"/>
  <c r="JH6" i="5"/>
  <c r="CR111" i="5"/>
  <c r="JX111" i="5"/>
  <c r="FP111" i="5"/>
  <c r="HR111" i="5"/>
  <c r="GJ111" i="5"/>
  <c r="BR111" i="5"/>
  <c r="EF111" i="5"/>
  <c r="IP111" i="5"/>
  <c r="FT111" i="5"/>
  <c r="DP111" i="5"/>
  <c r="BJ111" i="5"/>
  <c r="HD111" i="5"/>
  <c r="IH111" i="5"/>
  <c r="JR111" i="5"/>
  <c r="JL111" i="5"/>
  <c r="AZ111" i="5"/>
  <c r="DF111" i="5"/>
  <c r="GD111" i="5"/>
  <c r="DR111" i="5"/>
  <c r="ID111" i="5"/>
  <c r="FD111" i="5"/>
  <c r="GL111" i="5"/>
  <c r="AL111" i="5"/>
  <c r="IV111" i="5"/>
  <c r="AV111" i="5"/>
  <c r="AB111" i="5"/>
  <c r="BP111" i="5"/>
  <c r="R111" i="5"/>
  <c r="AD111" i="5"/>
  <c r="JZ111" i="5"/>
  <c r="DZ111" i="5"/>
  <c r="EL111" i="5"/>
  <c r="BZ111" i="5"/>
  <c r="IJ111" i="5"/>
  <c r="DX111" i="5"/>
  <c r="BD111" i="5"/>
  <c r="FF111" i="5"/>
  <c r="CP111" i="5"/>
  <c r="GZ111" i="5"/>
  <c r="GH111" i="5"/>
  <c r="GR111" i="5"/>
  <c r="BX111" i="5"/>
  <c r="AT111" i="5"/>
  <c r="DH111" i="5"/>
  <c r="JD111" i="5"/>
  <c r="EB111" i="5"/>
  <c r="HX111" i="5"/>
  <c r="JV111" i="5"/>
  <c r="DN111" i="5"/>
  <c r="AJ111" i="5"/>
  <c r="GP111" i="5"/>
  <c r="CT111" i="5"/>
  <c r="JF111" i="5"/>
  <c r="JB111" i="5"/>
  <c r="EH111" i="5"/>
  <c r="CD111" i="5"/>
  <c r="GV111" i="5"/>
  <c r="CV111" i="5"/>
  <c r="DV111" i="5"/>
  <c r="IR111" i="5"/>
  <c r="FX111" i="5"/>
  <c r="CX111" i="5"/>
  <c r="IT111" i="5"/>
  <c r="CJ111" i="5"/>
  <c r="AR111" i="5"/>
  <c r="BL111" i="5"/>
  <c r="BN111" i="5"/>
  <c r="HN111" i="5"/>
  <c r="GX111" i="5"/>
  <c r="GN111" i="5"/>
  <c r="IB111" i="5"/>
  <c r="IN111" i="5"/>
  <c r="P111" i="5"/>
  <c r="GF111" i="5"/>
  <c r="JJ111" i="5"/>
  <c r="BV111" i="5"/>
  <c r="FV111" i="5"/>
  <c r="IF111" i="5"/>
  <c r="JT111" i="5"/>
  <c r="HV111" i="5"/>
  <c r="EN111" i="5"/>
  <c r="AX111" i="5"/>
  <c r="JH111" i="5"/>
  <c r="AF111" i="5"/>
  <c r="DD111" i="5"/>
  <c r="CB111" i="5"/>
  <c r="HB111" i="5"/>
  <c r="FZ111" i="5"/>
  <c r="L111" i="5"/>
  <c r="BF111" i="5"/>
  <c r="FR111" i="5"/>
  <c r="HZ111" i="5"/>
  <c r="CN111" i="5"/>
  <c r="DB111" i="5"/>
  <c r="DL111" i="5"/>
  <c r="EV111" i="5"/>
  <c r="FB111" i="5"/>
  <c r="EP111" i="5"/>
  <c r="JN111" i="5"/>
  <c r="FH111" i="5"/>
  <c r="GB111" i="5"/>
  <c r="ET111" i="5"/>
  <c r="CH111" i="5"/>
  <c r="IZ111" i="5"/>
  <c r="BT111" i="5"/>
  <c r="BB111" i="5"/>
  <c r="EX111" i="5"/>
  <c r="CF111" i="5"/>
  <c r="JP111" i="5"/>
  <c r="IX111" i="5"/>
  <c r="EJ111" i="5"/>
  <c r="ER111" i="5"/>
  <c r="BH111" i="5"/>
  <c r="DJ111" i="5"/>
  <c r="EZ111" i="5"/>
  <c r="AN111" i="5"/>
  <c r="GT111" i="5"/>
  <c r="ED111" i="5"/>
  <c r="DT111" i="5"/>
  <c r="X111" i="5"/>
  <c r="V111" i="5"/>
  <c r="HP111" i="5"/>
  <c r="GN135" i="5"/>
  <c r="HR135" i="5"/>
  <c r="IX135" i="5"/>
  <c r="JT135" i="5"/>
  <c r="JF135" i="5"/>
  <c r="IH135" i="5"/>
  <c r="CX135" i="5"/>
  <c r="FD135" i="5"/>
  <c r="HN135" i="5"/>
  <c r="FX135" i="5"/>
  <c r="DP135" i="5"/>
  <c r="HV135" i="5"/>
  <c r="BJ135" i="5"/>
  <c r="DJ135" i="5"/>
  <c r="GB135" i="5"/>
  <c r="ED135" i="5"/>
  <c r="AL135" i="5"/>
  <c r="FB135" i="5"/>
  <c r="IJ135" i="5"/>
  <c r="GV135" i="5"/>
  <c r="ER135" i="5"/>
  <c r="JZ135" i="5"/>
  <c r="AF135" i="5"/>
  <c r="FH135" i="5"/>
  <c r="EP135" i="5"/>
  <c r="BB135" i="5"/>
  <c r="IZ135" i="5"/>
  <c r="CD135" i="5"/>
  <c r="BR135" i="5"/>
  <c r="JV135" i="5"/>
  <c r="GP135" i="5"/>
  <c r="EJ135" i="5"/>
  <c r="AV135" i="5"/>
  <c r="CP135" i="5"/>
  <c r="EX135" i="5"/>
  <c r="EN135" i="5"/>
  <c r="CT135" i="5"/>
  <c r="HX135" i="5"/>
  <c r="HP135" i="5"/>
  <c r="GD135" i="5"/>
  <c r="BD135" i="5"/>
  <c r="CJ135" i="5"/>
  <c r="BZ135" i="5"/>
  <c r="X135" i="5"/>
  <c r="AX135" i="5"/>
  <c r="GF135" i="5"/>
  <c r="GJ135" i="5"/>
  <c r="DR135" i="5"/>
  <c r="GT135" i="5"/>
  <c r="EH135" i="5"/>
  <c r="CB135" i="5"/>
  <c r="JD135" i="5"/>
  <c r="JB135" i="5"/>
  <c r="DT135" i="5"/>
  <c r="P135" i="5"/>
  <c r="GH135" i="5"/>
  <c r="DX135" i="5"/>
  <c r="DV135" i="5"/>
  <c r="EV135" i="5"/>
  <c r="JH135" i="5"/>
  <c r="DZ135" i="5"/>
  <c r="BV135" i="5"/>
  <c r="JX135" i="5"/>
  <c r="HD135" i="5"/>
  <c r="CF135" i="5"/>
  <c r="IF135" i="5"/>
  <c r="EL135" i="5"/>
  <c r="BX135" i="5"/>
  <c r="GL135" i="5"/>
  <c r="BN135" i="5"/>
  <c r="DB135" i="5"/>
  <c r="JN135" i="5"/>
  <c r="IP135" i="5"/>
  <c r="JP135" i="5"/>
  <c r="BH135" i="5"/>
  <c r="FR135" i="5"/>
  <c r="DF135" i="5"/>
  <c r="DL135" i="5"/>
  <c r="BL135" i="5"/>
  <c r="V135" i="5"/>
  <c r="AR135" i="5"/>
  <c r="JL135" i="5"/>
  <c r="EZ135" i="5"/>
  <c r="GR135" i="5"/>
  <c r="HZ135" i="5"/>
  <c r="FZ135" i="5"/>
  <c r="FP135" i="5"/>
  <c r="AD135" i="5"/>
  <c r="CR135" i="5"/>
  <c r="EF135" i="5"/>
  <c r="CN135" i="5"/>
  <c r="AJ135" i="5"/>
  <c r="DN135" i="5"/>
  <c r="JJ135" i="5"/>
  <c r="JR135" i="5"/>
  <c r="BF135" i="5"/>
  <c r="R135" i="5"/>
  <c r="AZ135" i="5"/>
  <c r="FV135" i="5"/>
  <c r="EB135" i="5"/>
  <c r="ID135" i="5"/>
  <c r="AN135" i="5"/>
  <c r="IR135" i="5"/>
  <c r="L135" i="5"/>
  <c r="CH135" i="5"/>
  <c r="CV135" i="5"/>
  <c r="IT135" i="5"/>
  <c r="IB135" i="5"/>
  <c r="ET135" i="5"/>
  <c r="GZ135" i="5"/>
  <c r="DH135" i="5"/>
  <c r="BP135" i="5"/>
  <c r="BT135" i="5"/>
  <c r="AT135" i="5"/>
  <c r="GX135" i="5"/>
  <c r="AB135" i="5"/>
  <c r="HB135" i="5"/>
  <c r="IN135" i="5"/>
  <c r="FT135" i="5"/>
  <c r="DD135" i="5"/>
  <c r="FF135" i="5"/>
  <c r="IV135" i="5"/>
  <c r="BJ59" i="5"/>
  <c r="BL59" i="5"/>
  <c r="GZ59" i="5"/>
  <c r="FF59" i="5"/>
  <c r="JV59" i="5"/>
  <c r="JJ59" i="5"/>
  <c r="ER59" i="5"/>
  <c r="P59" i="5"/>
  <c r="FZ59" i="5"/>
  <c r="AR59" i="5"/>
  <c r="IV59" i="5"/>
  <c r="BF59" i="5"/>
  <c r="CJ59" i="5"/>
  <c r="JD59" i="5"/>
  <c r="IP59" i="5"/>
  <c r="GP59" i="5"/>
  <c r="DT59" i="5"/>
  <c r="DF59" i="5"/>
  <c r="BX59" i="5"/>
  <c r="CN59" i="5"/>
  <c r="X59" i="5"/>
  <c r="ED59" i="5"/>
  <c r="DR59" i="5"/>
  <c r="AD59" i="5"/>
  <c r="EP59" i="5"/>
  <c r="DL59" i="5"/>
  <c r="GF59" i="5"/>
  <c r="IZ59" i="5"/>
  <c r="BH59" i="5"/>
  <c r="BV59" i="5"/>
  <c r="IR59" i="5"/>
  <c r="EX59" i="5"/>
  <c r="DB59" i="5"/>
  <c r="GL234" i="5"/>
  <c r="DJ234" i="5"/>
  <c r="AF234" i="5"/>
  <c r="DN234" i="5"/>
  <c r="HV234" i="5"/>
  <c r="AD234" i="5"/>
  <c r="EB234" i="5"/>
  <c r="BN234" i="5"/>
  <c r="FD234" i="5"/>
  <c r="HP234" i="5"/>
  <c r="FX234" i="5"/>
  <c r="DX234" i="5"/>
  <c r="AR234" i="5"/>
  <c r="HR234" i="5"/>
  <c r="ID234" i="5"/>
  <c r="BZ234" i="5"/>
  <c r="BB234" i="5"/>
  <c r="X234" i="5"/>
  <c r="V234" i="5"/>
  <c r="CB234" i="5"/>
  <c r="BD234" i="5"/>
  <c r="BF234" i="5"/>
  <c r="HN234" i="5"/>
  <c r="CP234" i="5"/>
  <c r="BJ234" i="5"/>
  <c r="GJ234" i="5"/>
  <c r="FP234" i="5"/>
  <c r="FB234" i="5"/>
  <c r="AJ234" i="5"/>
  <c r="GN234" i="5"/>
  <c r="V242" i="5"/>
  <c r="BR242" i="5"/>
  <c r="JX242" i="5"/>
  <c r="DN242" i="5"/>
  <c r="HR242" i="5"/>
  <c r="IX242" i="5"/>
  <c r="AL242" i="5"/>
  <c r="CF242" i="5"/>
  <c r="JT242" i="5"/>
  <c r="DP242" i="5"/>
  <c r="AJ242" i="5"/>
  <c r="FX242" i="5"/>
  <c r="GT242" i="5"/>
  <c r="X242" i="5"/>
  <c r="BD242" i="5"/>
  <c r="FD242" i="5"/>
  <c r="AV242" i="5"/>
  <c r="GZ242" i="5"/>
  <c r="IP242" i="5"/>
  <c r="EF242" i="5"/>
  <c r="HD242" i="5"/>
  <c r="DH242" i="5"/>
  <c r="ID242" i="5"/>
  <c r="BN242" i="5"/>
  <c r="FR242" i="5"/>
  <c r="IR242" i="5"/>
  <c r="AR242" i="5"/>
  <c r="GF242" i="5"/>
  <c r="CJ242" i="5"/>
  <c r="IN242" i="5"/>
  <c r="FT242" i="5"/>
  <c r="JJ142" i="5"/>
  <c r="AV142" i="5"/>
  <c r="AX142" i="5"/>
  <c r="BF142" i="5"/>
  <c r="ET142" i="5"/>
  <c r="DT142" i="5"/>
  <c r="GZ142" i="5"/>
  <c r="JD142" i="5"/>
  <c r="EF142" i="5"/>
  <c r="DP142" i="5"/>
  <c r="DV142" i="5"/>
  <c r="EN142" i="5"/>
  <c r="DH142" i="5"/>
  <c r="IX142" i="5"/>
  <c r="AB142" i="5"/>
  <c r="BP142" i="5"/>
  <c r="FB142" i="5"/>
  <c r="FD142" i="5"/>
  <c r="HV142" i="5"/>
  <c r="GP142" i="5"/>
  <c r="R142" i="5"/>
  <c r="BD142" i="5"/>
  <c r="AN142" i="5"/>
  <c r="AD142" i="5"/>
  <c r="AL142" i="5"/>
  <c r="EL142" i="5"/>
  <c r="AT142" i="5"/>
  <c r="HR142" i="5"/>
  <c r="FH142" i="5"/>
  <c r="GT142" i="5"/>
  <c r="AR142" i="5"/>
  <c r="BN146" i="5"/>
  <c r="FF146" i="5"/>
  <c r="IF146" i="5"/>
  <c r="GP146" i="5"/>
  <c r="AZ146" i="5"/>
  <c r="EL146" i="5"/>
  <c r="DT146" i="5"/>
  <c r="JT146" i="5"/>
  <c r="GD146" i="5"/>
  <c r="BB146" i="5"/>
  <c r="HD146" i="5"/>
  <c r="HN146" i="5"/>
  <c r="AD146" i="5"/>
  <c r="BJ146" i="5"/>
  <c r="EJ146" i="5"/>
  <c r="BZ146" i="5"/>
  <c r="DH146" i="5"/>
  <c r="GL146" i="5"/>
  <c r="FZ146" i="5"/>
  <c r="ER146" i="5"/>
  <c r="HZ146" i="5"/>
  <c r="IN146" i="5"/>
  <c r="CN146" i="5"/>
  <c r="CD146" i="5"/>
  <c r="HP146" i="5"/>
  <c r="AX146" i="5"/>
  <c r="GV146" i="5"/>
  <c r="CB146" i="5"/>
  <c r="IV146" i="5"/>
  <c r="GN183" i="5"/>
  <c r="AR183" i="5"/>
  <c r="FB183" i="5"/>
  <c r="CN183" i="5"/>
  <c r="HZ183" i="5"/>
  <c r="AZ183" i="5"/>
  <c r="IB183" i="5"/>
  <c r="JR183" i="5"/>
  <c r="GL183" i="5"/>
  <c r="ET183" i="5"/>
  <c r="EV183" i="5"/>
  <c r="FV183" i="5"/>
  <c r="IR183" i="5"/>
  <c r="P183" i="5"/>
  <c r="BX183" i="5"/>
  <c r="DB183" i="5"/>
  <c r="EL183" i="5"/>
  <c r="HP183" i="5"/>
  <c r="JD183" i="5"/>
  <c r="AL183" i="5"/>
  <c r="BF183" i="5"/>
  <c r="GJ183" i="5"/>
  <c r="EZ183" i="5"/>
  <c r="CX183" i="5"/>
  <c r="DL183" i="5"/>
  <c r="EJ183" i="5"/>
  <c r="AF183" i="5"/>
  <c r="EB183" i="5"/>
  <c r="GH183" i="5"/>
  <c r="JR194" i="5"/>
  <c r="EB194" i="5"/>
  <c r="BZ194" i="5"/>
  <c r="AX194" i="5"/>
  <c r="EJ194" i="5"/>
  <c r="EZ194" i="5"/>
  <c r="GF194" i="5"/>
  <c r="GX194" i="5"/>
  <c r="DH194" i="5"/>
  <c r="JP194" i="5"/>
  <c r="GL194" i="5"/>
  <c r="BT194" i="5"/>
  <c r="R194" i="5"/>
  <c r="IV194" i="5"/>
  <c r="GP194" i="5"/>
  <c r="IF194" i="5"/>
  <c r="ER194" i="5"/>
  <c r="BH194" i="5"/>
  <c r="FH194" i="5"/>
  <c r="FD194" i="5"/>
  <c r="CD194" i="5"/>
  <c r="IN194" i="5"/>
  <c r="AL194" i="5"/>
  <c r="HZ194" i="5"/>
  <c r="JL194" i="5"/>
  <c r="BN194" i="5"/>
  <c r="HV194" i="5"/>
  <c r="GH194" i="5"/>
  <c r="BR194" i="5"/>
  <c r="AZ194" i="5"/>
  <c r="AV194" i="5"/>
  <c r="CX172" i="5"/>
  <c r="IT172" i="5"/>
  <c r="DJ172" i="5"/>
  <c r="AV172" i="5"/>
  <c r="AT172" i="5"/>
  <c r="AX172" i="5"/>
  <c r="CH172" i="5"/>
  <c r="BL172" i="5"/>
  <c r="JF172" i="5"/>
  <c r="FX172" i="5"/>
  <c r="FB172" i="5"/>
  <c r="JT172" i="5"/>
  <c r="HV172" i="5"/>
  <c r="GZ172" i="5"/>
  <c r="JH172" i="5"/>
  <c r="EN172" i="5"/>
  <c r="DT172" i="5"/>
  <c r="EL172" i="5"/>
  <c r="GJ172" i="5"/>
  <c r="HX172" i="5"/>
  <c r="IR172" i="5"/>
  <c r="AJ172" i="5"/>
  <c r="FR172" i="5"/>
  <c r="JX172" i="5"/>
  <c r="DR172" i="5"/>
  <c r="ID172" i="5"/>
  <c r="AB172" i="5"/>
  <c r="AF172" i="5"/>
  <c r="HV17" i="5"/>
  <c r="FB17" i="5"/>
  <c r="FZ17" i="5"/>
  <c r="CT17" i="5"/>
  <c r="BF17" i="5"/>
  <c r="JN17" i="5"/>
  <c r="CB17" i="5"/>
  <c r="JD17" i="5"/>
  <c r="BX17" i="5"/>
  <c r="JX17" i="5"/>
  <c r="BL17" i="5"/>
  <c r="HX17" i="5"/>
  <c r="CF17" i="5"/>
  <c r="AB17" i="5"/>
  <c r="HP17" i="5"/>
  <c r="GT17" i="5"/>
  <c r="GF17" i="5"/>
  <c r="IF17" i="5"/>
  <c r="FP17" i="5"/>
  <c r="EF17" i="5"/>
  <c r="DB17" i="5"/>
  <c r="AT17" i="5"/>
  <c r="IB17" i="5"/>
  <c r="HZ17" i="5"/>
  <c r="DV17" i="5"/>
  <c r="JZ17" i="5"/>
  <c r="IZ17" i="5"/>
  <c r="CX17" i="5"/>
  <c r="BJ17" i="5"/>
  <c r="JJ17" i="5"/>
  <c r="BB17" i="5"/>
  <c r="FX17" i="5"/>
  <c r="GB17" i="5"/>
  <c r="BN17" i="5"/>
  <c r="IT17" i="5"/>
  <c r="DN17" i="5"/>
  <c r="DL17" i="5"/>
  <c r="DX17" i="5"/>
  <c r="CD17" i="5"/>
  <c r="FF17" i="5"/>
  <c r="AX17" i="5"/>
  <c r="CL17" i="5"/>
  <c r="FH17" i="5"/>
  <c r="AN17" i="5"/>
  <c r="EJ17" i="5"/>
  <c r="AV17" i="5"/>
  <c r="BZ17" i="5"/>
  <c r="AL17" i="5"/>
  <c r="FD17" i="5"/>
  <c r="EL17" i="5"/>
  <c r="HR17" i="5"/>
  <c r="CV17" i="5"/>
  <c r="GZ17" i="5"/>
  <c r="DH17" i="5"/>
  <c r="EH17" i="5"/>
  <c r="AZ17" i="5"/>
  <c r="DP17" i="5"/>
  <c r="X17" i="5"/>
  <c r="AR17" i="5"/>
  <c r="GN17" i="5"/>
  <c r="DF17" i="5"/>
  <c r="JT17" i="5"/>
  <c r="DT17" i="5"/>
  <c r="DR17" i="5"/>
  <c r="ET17" i="5"/>
  <c r="BT17" i="5"/>
  <c r="GL17" i="5"/>
  <c r="CN17" i="5"/>
  <c r="BP17" i="5"/>
  <c r="EX17" i="5"/>
  <c r="ED17" i="5"/>
  <c r="FR17" i="5"/>
  <c r="BD17" i="5"/>
  <c r="GP17" i="5"/>
  <c r="IN17" i="5"/>
  <c r="GR17" i="5"/>
  <c r="AJ17" i="5"/>
  <c r="FT17" i="5"/>
  <c r="CR17" i="5"/>
  <c r="ID17" i="5"/>
  <c r="JB17" i="5"/>
  <c r="ER17" i="5"/>
  <c r="GX17" i="5"/>
  <c r="JV17" i="5"/>
  <c r="GV17" i="5"/>
  <c r="JR17" i="5"/>
  <c r="IV17" i="5"/>
  <c r="BH17" i="5"/>
  <c r="BV17" i="5"/>
  <c r="IJ17" i="5"/>
  <c r="EB17" i="5"/>
  <c r="DJ17" i="5"/>
  <c r="HB17" i="5"/>
  <c r="DZ17" i="5"/>
  <c r="JH17" i="5"/>
  <c r="HN17" i="5"/>
  <c r="CH17" i="5"/>
  <c r="P17" i="5"/>
  <c r="AD17" i="5"/>
  <c r="EP17" i="5"/>
  <c r="GH17" i="5"/>
  <c r="IX17" i="5"/>
  <c r="HD17" i="5"/>
  <c r="JL17" i="5"/>
  <c r="IH17" i="5"/>
  <c r="IP17" i="5"/>
  <c r="GD17" i="5"/>
  <c r="EZ17" i="5"/>
  <c r="R17" i="5"/>
  <c r="GJ17" i="5"/>
  <c r="DD17" i="5"/>
  <c r="CP17" i="5"/>
  <c r="JF17" i="5"/>
  <c r="CJ17" i="5"/>
  <c r="JP17" i="5"/>
  <c r="FV17" i="5"/>
  <c r="BR17" i="5"/>
  <c r="L17" i="5"/>
  <c r="IR17" i="5"/>
  <c r="AF17" i="5"/>
  <c r="EN17" i="5"/>
  <c r="EV17" i="5"/>
  <c r="DZ67" i="5"/>
  <c r="JN67" i="5"/>
  <c r="IJ67" i="5"/>
  <c r="AN67" i="5"/>
  <c r="DB67" i="5"/>
  <c r="GV67" i="5"/>
  <c r="JB67" i="5"/>
  <c r="AD67" i="5"/>
  <c r="HX67" i="5"/>
  <c r="JF67" i="5"/>
  <c r="JZ67" i="5"/>
  <c r="GP67" i="5"/>
  <c r="JH67" i="5"/>
  <c r="BT67" i="5"/>
  <c r="FV67" i="5"/>
  <c r="FB67" i="5"/>
  <c r="DT67" i="5"/>
  <c r="HV67" i="5"/>
  <c r="IZ67" i="5"/>
  <c r="BV67" i="5"/>
  <c r="BP67" i="5"/>
  <c r="GB67" i="5"/>
  <c r="EH67" i="5"/>
  <c r="EF67" i="5"/>
  <c r="AF67" i="5"/>
  <c r="GR67" i="5"/>
  <c r="DV67" i="5"/>
  <c r="CP67" i="5"/>
  <c r="JV67" i="5"/>
  <c r="CJ67" i="5"/>
  <c r="ED67" i="5"/>
  <c r="BN67" i="5"/>
  <c r="IT67" i="5"/>
  <c r="DP67" i="5"/>
  <c r="HB67" i="5"/>
  <c r="CX67" i="5"/>
  <c r="GJ67" i="5"/>
  <c r="EJ67" i="5"/>
  <c r="IF67" i="5"/>
  <c r="DR67" i="5"/>
  <c r="X67" i="5"/>
  <c r="JJ67" i="5"/>
  <c r="BX67" i="5"/>
  <c r="P67" i="5"/>
  <c r="R67" i="5"/>
  <c r="AB67" i="5"/>
  <c r="GZ67" i="5"/>
  <c r="ET67" i="5"/>
  <c r="GT67" i="5"/>
  <c r="BZ67" i="5"/>
  <c r="V67" i="5"/>
  <c r="AZ67" i="5"/>
  <c r="BL67" i="5"/>
  <c r="HN67" i="5"/>
  <c r="FT67" i="5"/>
  <c r="EX67" i="5"/>
  <c r="AJ67" i="5"/>
  <c r="DX67" i="5"/>
  <c r="EB67" i="5"/>
  <c r="JX67" i="5"/>
  <c r="GN67" i="5"/>
  <c r="IP67" i="5"/>
  <c r="L67" i="5"/>
  <c r="CD67" i="5"/>
  <c r="BJ67" i="5"/>
  <c r="FR67" i="5"/>
  <c r="JR67" i="5"/>
  <c r="JP67" i="5"/>
  <c r="BD67" i="5"/>
  <c r="IN67" i="5"/>
  <c r="BR67" i="5"/>
  <c r="DN67" i="5"/>
  <c r="BH67" i="5"/>
  <c r="CH67" i="5"/>
  <c r="DJ67" i="5"/>
  <c r="CB67" i="5"/>
  <c r="DL67" i="5"/>
  <c r="ID67" i="5"/>
  <c r="HD67" i="5"/>
  <c r="GH67" i="5"/>
  <c r="CN67" i="5"/>
  <c r="ER67" i="5"/>
  <c r="FZ67" i="5"/>
  <c r="FP67" i="5"/>
  <c r="DD67" i="5"/>
  <c r="FF67" i="5"/>
  <c r="EL67" i="5"/>
  <c r="IV67" i="5"/>
  <c r="AX67" i="5"/>
  <c r="AR67" i="5"/>
  <c r="GF67" i="5"/>
  <c r="AL67" i="5"/>
  <c r="EZ67" i="5"/>
  <c r="BF67" i="5"/>
  <c r="JD67" i="5"/>
  <c r="JT67" i="5"/>
  <c r="HZ67" i="5"/>
  <c r="GX67" i="5"/>
  <c r="CT67" i="5"/>
  <c r="CV67" i="5"/>
  <c r="JL67" i="5"/>
  <c r="EV67" i="5"/>
  <c r="AT67" i="5"/>
  <c r="CF67" i="5"/>
  <c r="FD67" i="5"/>
  <c r="GD67" i="5"/>
  <c r="HR67" i="5"/>
  <c r="IX67" i="5"/>
  <c r="IB67" i="5"/>
  <c r="GL67" i="5"/>
  <c r="FH67" i="5"/>
  <c r="DF67" i="5"/>
  <c r="FX67" i="5"/>
  <c r="EN67" i="5"/>
  <c r="AV67" i="5"/>
  <c r="DH67" i="5"/>
  <c r="BB67" i="5"/>
  <c r="IH67" i="5"/>
  <c r="IR67" i="5"/>
  <c r="EP67" i="5"/>
  <c r="CR67" i="5"/>
  <c r="HP67" i="5"/>
  <c r="FT12" i="5"/>
  <c r="CT12" i="5"/>
  <c r="CN12" i="5"/>
  <c r="CR12" i="5"/>
  <c r="FH12" i="5"/>
  <c r="JR12" i="5"/>
  <c r="DZ12" i="5"/>
  <c r="GJ12" i="5"/>
  <c r="R12" i="5"/>
  <c r="DX12" i="5"/>
  <c r="FR12" i="5"/>
  <c r="DL12" i="5"/>
  <c r="JN12" i="5"/>
  <c r="IN12" i="5"/>
  <c r="FD12" i="5"/>
  <c r="GN12" i="5"/>
  <c r="JX12" i="5"/>
  <c r="IR12" i="5"/>
  <c r="FX12" i="5"/>
  <c r="JD12" i="5"/>
  <c r="JT12" i="5"/>
  <c r="X12" i="5"/>
  <c r="IH12" i="5"/>
  <c r="AZ12" i="5"/>
  <c r="BH12" i="5"/>
  <c r="GR12" i="5"/>
  <c r="BJ12" i="5"/>
  <c r="DJ12" i="5"/>
  <c r="FZ12" i="5"/>
  <c r="IT12" i="5"/>
  <c r="P12" i="5"/>
  <c r="DR12" i="5"/>
  <c r="GZ12" i="5"/>
  <c r="EX12" i="5"/>
  <c r="IJ12" i="5"/>
  <c r="DV12" i="5"/>
  <c r="EF12" i="5"/>
  <c r="JZ12" i="5"/>
  <c r="AF12" i="5"/>
  <c r="BV12" i="5"/>
  <c r="HR12" i="5"/>
  <c r="BZ12" i="5"/>
  <c r="FB12" i="5"/>
  <c r="CB12" i="5"/>
  <c r="BB12" i="5"/>
  <c r="EZ12" i="5"/>
  <c r="HB12" i="5"/>
  <c r="ED12" i="5"/>
  <c r="JL12" i="5"/>
  <c r="EV12" i="5"/>
  <c r="JV12" i="5"/>
  <c r="EJ12" i="5"/>
  <c r="BP12" i="5"/>
  <c r="FP12" i="5"/>
  <c r="BR12" i="5"/>
  <c r="GX12" i="5"/>
  <c r="CP12" i="5"/>
  <c r="JJ12" i="5"/>
  <c r="EH12" i="5"/>
  <c r="JF12" i="5"/>
  <c r="V12" i="5"/>
  <c r="HX12" i="5"/>
  <c r="DN12" i="5"/>
  <c r="DB12" i="5"/>
  <c r="HD12" i="5"/>
  <c r="DT12" i="5"/>
  <c r="HP12" i="5"/>
  <c r="CL12" i="5"/>
  <c r="CV12" i="5"/>
  <c r="AV12" i="5"/>
  <c r="JH12" i="5"/>
  <c r="ER12" i="5"/>
  <c r="EL12" i="5"/>
  <c r="GT12" i="5"/>
  <c r="CJ12" i="5"/>
  <c r="BX12" i="5"/>
  <c r="HV12" i="5"/>
  <c r="ET12" i="5"/>
  <c r="AT12" i="5"/>
  <c r="L12" i="5"/>
  <c r="AB12" i="5"/>
  <c r="AD12" i="5"/>
  <c r="DP12" i="5"/>
  <c r="BT12" i="5"/>
  <c r="IF12" i="5"/>
  <c r="GB12" i="5"/>
  <c r="CH12" i="5"/>
  <c r="DF12" i="5"/>
  <c r="ID12" i="5"/>
  <c r="IP12" i="5"/>
  <c r="IV12" i="5"/>
  <c r="HN12" i="5"/>
  <c r="AR12" i="5"/>
  <c r="FV12" i="5"/>
  <c r="CF12" i="5"/>
  <c r="AJ12" i="5"/>
  <c r="DD12" i="5"/>
  <c r="DH12" i="5"/>
  <c r="JP12" i="5"/>
  <c r="GD12" i="5"/>
  <c r="GH12" i="5"/>
  <c r="IB12" i="5"/>
  <c r="BD12" i="5"/>
  <c r="IZ12" i="5"/>
  <c r="BF12" i="5"/>
  <c r="BL12" i="5"/>
  <c r="EN12" i="5"/>
  <c r="GV12" i="5"/>
  <c r="FF12" i="5"/>
  <c r="AL12" i="5"/>
  <c r="GL12" i="5"/>
  <c r="AX12" i="5"/>
  <c r="BN12" i="5"/>
  <c r="GF12" i="5"/>
  <c r="HZ12" i="5"/>
  <c r="GP12" i="5"/>
  <c r="CD12" i="5"/>
  <c r="CX12" i="5"/>
  <c r="EP12" i="5"/>
  <c r="JB12" i="5"/>
  <c r="AN12" i="5"/>
  <c r="IX12" i="5"/>
  <c r="EB12" i="5"/>
  <c r="JT32" i="5"/>
  <c r="DP32" i="5"/>
  <c r="X32" i="5"/>
  <c r="GX32" i="5"/>
  <c r="HN32" i="5"/>
  <c r="AT32" i="5"/>
  <c r="DF32" i="5"/>
  <c r="JH32" i="5"/>
  <c r="FH32" i="5"/>
  <c r="EH32" i="5"/>
  <c r="AF32" i="5"/>
  <c r="GZ32" i="5"/>
  <c r="IZ32" i="5"/>
  <c r="GJ32" i="5"/>
  <c r="AN32" i="5"/>
  <c r="EL32" i="5"/>
  <c r="GL32" i="5"/>
  <c r="P32" i="5"/>
  <c r="IB32" i="5"/>
  <c r="AL32" i="5"/>
  <c r="CB32" i="5"/>
  <c r="BP32" i="5"/>
  <c r="IX32" i="5"/>
  <c r="EX32" i="5"/>
  <c r="JN32" i="5"/>
  <c r="DL32" i="5"/>
  <c r="DH32" i="5"/>
  <c r="AZ32" i="5"/>
  <c r="AX32" i="5"/>
  <c r="EN32" i="5"/>
  <c r="JL32" i="5"/>
  <c r="FV32" i="5"/>
  <c r="GH32" i="5"/>
  <c r="IJ32" i="5"/>
  <c r="ID32" i="5"/>
  <c r="HR32" i="5"/>
  <c r="GP32" i="5"/>
  <c r="ED32" i="5"/>
  <c r="FF32" i="5"/>
  <c r="AV32" i="5"/>
  <c r="DJ32" i="5"/>
  <c r="EB32" i="5"/>
  <c r="CR32" i="5"/>
  <c r="EZ32" i="5"/>
  <c r="FR32" i="5"/>
  <c r="CF32" i="5"/>
  <c r="HP32" i="5"/>
  <c r="GN32" i="5"/>
  <c r="JX32" i="5"/>
  <c r="IR32" i="5"/>
  <c r="R32" i="5"/>
  <c r="HX32" i="5"/>
  <c r="FD32" i="5"/>
  <c r="BX32" i="5"/>
  <c r="AR32" i="5"/>
  <c r="DX32" i="5"/>
  <c r="GR32" i="5"/>
  <c r="AB32" i="5"/>
  <c r="GV32" i="5"/>
  <c r="GD32" i="5"/>
  <c r="JV32" i="5"/>
  <c r="DR32" i="5"/>
  <c r="IV32" i="5"/>
  <c r="FZ32" i="5"/>
  <c r="HV32" i="5"/>
  <c r="CH32" i="5"/>
  <c r="CX32" i="5"/>
  <c r="JF32" i="5"/>
  <c r="EV32" i="5"/>
  <c r="IF32" i="5"/>
  <c r="BD32" i="5"/>
  <c r="BB32" i="5"/>
  <c r="EP32" i="5"/>
  <c r="AD32" i="5"/>
  <c r="DZ32" i="5"/>
  <c r="JR32" i="5"/>
  <c r="GT32" i="5"/>
  <c r="IN32" i="5"/>
  <c r="ER32" i="5"/>
  <c r="CV32" i="5"/>
  <c r="HD32" i="5"/>
  <c r="JP32" i="5"/>
  <c r="BL32" i="5"/>
  <c r="DN32" i="5"/>
  <c r="HB32" i="5"/>
  <c r="L32" i="5"/>
  <c r="IH32" i="5"/>
  <c r="FT32" i="5"/>
  <c r="CT32" i="5"/>
  <c r="CN32" i="5"/>
  <c r="JJ32" i="5"/>
  <c r="EF32" i="5"/>
  <c r="CL32" i="5"/>
  <c r="GB32" i="5"/>
  <c r="BJ32" i="5"/>
  <c r="ET32" i="5"/>
  <c r="DB32" i="5"/>
  <c r="AJ32" i="5"/>
  <c r="DV32" i="5"/>
  <c r="JZ32" i="5"/>
  <c r="BT32" i="5"/>
  <c r="CJ32" i="5"/>
  <c r="JB32" i="5"/>
  <c r="FP32" i="5"/>
  <c r="BR32" i="5"/>
  <c r="JD32" i="5"/>
  <c r="CD32" i="5"/>
  <c r="BV32" i="5"/>
  <c r="CP32" i="5"/>
  <c r="DD32" i="5"/>
  <c r="HZ32" i="5"/>
  <c r="FB32" i="5"/>
  <c r="BF32" i="5"/>
  <c r="FX32" i="5"/>
  <c r="DT32" i="5"/>
  <c r="IP32" i="5"/>
  <c r="BH32" i="5"/>
  <c r="BZ32" i="5"/>
  <c r="GF32" i="5"/>
  <c r="IT32" i="5"/>
  <c r="EJ32" i="5"/>
  <c r="V32" i="5"/>
  <c r="BN32" i="5"/>
  <c r="AR94" i="5"/>
  <c r="BR94" i="5"/>
  <c r="CN94" i="5"/>
  <c r="DN94" i="5"/>
  <c r="BZ94" i="5"/>
  <c r="EZ94" i="5"/>
  <c r="AL94" i="5"/>
  <c r="CF94" i="5"/>
  <c r="JN94" i="5"/>
  <c r="P94" i="5"/>
  <c r="HR94" i="5"/>
  <c r="AV94" i="5"/>
  <c r="IZ94" i="5"/>
  <c r="GJ94" i="5"/>
  <c r="GP94" i="5"/>
  <c r="CB94" i="5"/>
  <c r="GB94" i="5"/>
  <c r="BJ94" i="5"/>
  <c r="CP94" i="5"/>
  <c r="IV94" i="5"/>
  <c r="DJ94" i="5"/>
  <c r="DL94" i="5"/>
  <c r="BB94" i="5"/>
  <c r="AT94" i="5"/>
  <c r="AZ94" i="5"/>
  <c r="FB94" i="5"/>
  <c r="HZ94" i="5"/>
  <c r="FX94" i="5"/>
  <c r="FP94" i="5"/>
  <c r="AJ94" i="5"/>
  <c r="FR94" i="5"/>
  <c r="AB94" i="5"/>
  <c r="FT94" i="5"/>
  <c r="IF94" i="5"/>
  <c r="HD94" i="5"/>
  <c r="HX94" i="5"/>
  <c r="IR94" i="5"/>
  <c r="HP94" i="5"/>
  <c r="IN94" i="5"/>
  <c r="GV94" i="5"/>
  <c r="JF94" i="5"/>
  <c r="EF94" i="5"/>
  <c r="BL94" i="5"/>
  <c r="GN94" i="5"/>
  <c r="GX94" i="5"/>
  <c r="DD94" i="5"/>
  <c r="EB94" i="5"/>
  <c r="DR94" i="5"/>
  <c r="AD94" i="5"/>
  <c r="IT94" i="5"/>
  <c r="JZ94" i="5"/>
  <c r="HB94" i="5"/>
  <c r="JX94" i="5"/>
  <c r="GL94" i="5"/>
  <c r="GZ94" i="5"/>
  <c r="FF94" i="5"/>
  <c r="FZ94" i="5"/>
  <c r="FD94" i="5"/>
  <c r="DZ94" i="5"/>
  <c r="EL94" i="5"/>
  <c r="AF94" i="5"/>
  <c r="JV94" i="5"/>
  <c r="BV94" i="5"/>
  <c r="GH94" i="5"/>
  <c r="BN94" i="5"/>
  <c r="HV94" i="5"/>
  <c r="V94" i="5"/>
  <c r="CH94" i="5"/>
  <c r="EJ94" i="5"/>
  <c r="DX94" i="5"/>
  <c r="AX94" i="5"/>
  <c r="AN94" i="5"/>
  <c r="DT94" i="5"/>
  <c r="L94" i="5"/>
  <c r="DP94" i="5"/>
  <c r="GD94" i="5"/>
  <c r="EP94" i="5"/>
  <c r="JJ94" i="5"/>
  <c r="IB94" i="5"/>
  <c r="FH94" i="5"/>
  <c r="JT94" i="5"/>
  <c r="JR94" i="5"/>
  <c r="BP94" i="5"/>
  <c r="BD94" i="5"/>
  <c r="JD94" i="5"/>
  <c r="CX94" i="5"/>
  <c r="ER94" i="5"/>
  <c r="IJ94" i="5"/>
  <c r="EV94" i="5"/>
  <c r="JB94" i="5"/>
  <c r="EX94" i="5"/>
  <c r="DV94" i="5"/>
  <c r="BX94" i="5"/>
  <c r="ET94" i="5"/>
  <c r="ID94" i="5"/>
  <c r="BH94" i="5"/>
  <c r="IX94" i="5"/>
  <c r="EH94" i="5"/>
  <c r="JL94" i="5"/>
  <c r="X94" i="5"/>
  <c r="IP94" i="5"/>
  <c r="IH94" i="5"/>
  <c r="CT94" i="5"/>
  <c r="CJ94" i="5"/>
  <c r="R94" i="5"/>
  <c r="JP94" i="5"/>
  <c r="JH94" i="5"/>
  <c r="CV94" i="5"/>
  <c r="ED94" i="5"/>
  <c r="GT94" i="5"/>
  <c r="FV94" i="5"/>
  <c r="DH94" i="5"/>
  <c r="CR94" i="5"/>
  <c r="HN94" i="5"/>
  <c r="BF94" i="5"/>
  <c r="DF94" i="5"/>
  <c r="EN94" i="5"/>
  <c r="GF94" i="5"/>
  <c r="GR94" i="5"/>
  <c r="CD94" i="5"/>
  <c r="DB94" i="5"/>
  <c r="BT94" i="5"/>
  <c r="HX177" i="5"/>
  <c r="EL177" i="5"/>
  <c r="GH177" i="5"/>
  <c r="EH177" i="5"/>
  <c r="BX177" i="5"/>
  <c r="JR177" i="5"/>
  <c r="FT177" i="5"/>
  <c r="FP177" i="5"/>
  <c r="JV177" i="5"/>
  <c r="FB177" i="5"/>
  <c r="EB177" i="5"/>
  <c r="HB177" i="5"/>
  <c r="IV177" i="5"/>
  <c r="BT177" i="5"/>
  <c r="EV177" i="5"/>
  <c r="ID177" i="5"/>
  <c r="AN177" i="5"/>
  <c r="BN177" i="5"/>
  <c r="JJ177" i="5"/>
  <c r="IZ177" i="5"/>
  <c r="CD177" i="5"/>
  <c r="GP177" i="5"/>
  <c r="IT177" i="5"/>
  <c r="BJ177" i="5"/>
  <c r="HD177" i="5"/>
  <c r="JN177" i="5"/>
  <c r="ED177" i="5"/>
  <c r="JD177" i="5"/>
  <c r="FZ177" i="5"/>
  <c r="AT177" i="5"/>
  <c r="EN177" i="5"/>
  <c r="CX177" i="5"/>
  <c r="HR177" i="5"/>
  <c r="IR177" i="5"/>
  <c r="JL177" i="5"/>
  <c r="DV177" i="5"/>
  <c r="DL177" i="5"/>
  <c r="GR177" i="5"/>
  <c r="EF177" i="5"/>
  <c r="DD177" i="5"/>
  <c r="BF177" i="5"/>
  <c r="DN177" i="5"/>
  <c r="BP177" i="5"/>
  <c r="GZ177" i="5"/>
  <c r="CH177" i="5"/>
  <c r="CF177" i="5"/>
  <c r="CJ177" i="5"/>
  <c r="DP177" i="5"/>
  <c r="GJ177" i="5"/>
  <c r="L177" i="5"/>
  <c r="AB177" i="5"/>
  <c r="CT177" i="5"/>
  <c r="FV177" i="5"/>
  <c r="IJ177" i="5"/>
  <c r="GF177" i="5"/>
  <c r="BZ177" i="5"/>
  <c r="DZ177" i="5"/>
  <c r="BR177" i="5"/>
  <c r="CB177" i="5"/>
  <c r="HZ177" i="5"/>
  <c r="ET177" i="5"/>
  <c r="AX177" i="5"/>
  <c r="EX177" i="5"/>
  <c r="EZ177" i="5"/>
  <c r="DJ177" i="5"/>
  <c r="GL177" i="5"/>
  <c r="FX177" i="5"/>
  <c r="JH177" i="5"/>
  <c r="DF177" i="5"/>
  <c r="ER177" i="5"/>
  <c r="IN177" i="5"/>
  <c r="AV177" i="5"/>
  <c r="IP177" i="5"/>
  <c r="HV177" i="5"/>
  <c r="BL177" i="5"/>
  <c r="JZ177" i="5"/>
  <c r="JP177" i="5"/>
  <c r="AD177" i="5"/>
  <c r="DT177" i="5"/>
  <c r="DB177" i="5"/>
  <c r="AL177" i="5"/>
  <c r="CR177" i="5"/>
  <c r="JF177" i="5"/>
  <c r="CV177" i="5"/>
  <c r="JX177" i="5"/>
  <c r="AJ177" i="5"/>
  <c r="IH177" i="5"/>
  <c r="GT177" i="5"/>
  <c r="CP177" i="5"/>
  <c r="GX177" i="5"/>
  <c r="V177" i="5"/>
  <c r="X177" i="5"/>
  <c r="IX177" i="5"/>
  <c r="HN177" i="5"/>
  <c r="DH177" i="5"/>
  <c r="GN177" i="5"/>
  <c r="DX177" i="5"/>
  <c r="FF177" i="5"/>
  <c r="BV177" i="5"/>
  <c r="BD177" i="5"/>
  <c r="BH177" i="5"/>
  <c r="GV177" i="5"/>
  <c r="CN177" i="5"/>
  <c r="DR177" i="5"/>
  <c r="AF177" i="5"/>
  <c r="FD177" i="5"/>
  <c r="P177" i="5"/>
  <c r="GB177" i="5"/>
  <c r="HP177" i="5"/>
  <c r="EJ177" i="5"/>
  <c r="JT177" i="5"/>
  <c r="GD177" i="5"/>
  <c r="FH177" i="5"/>
  <c r="AR177" i="5"/>
  <c r="IB177" i="5"/>
  <c r="R177" i="5"/>
  <c r="EP177" i="5"/>
  <c r="AZ177" i="5"/>
  <c r="JB177" i="5"/>
  <c r="FR177" i="5"/>
  <c r="IF177" i="5"/>
  <c r="BB177" i="5"/>
  <c r="AT88" i="5"/>
  <c r="FZ88" i="5"/>
  <c r="EP88" i="5"/>
  <c r="CF88" i="5"/>
  <c r="IN88" i="5"/>
  <c r="L88" i="5"/>
  <c r="DN88" i="5"/>
  <c r="GB88" i="5"/>
  <c r="GR88" i="5"/>
  <c r="EF88" i="5"/>
  <c r="IH88" i="5"/>
  <c r="GV88" i="5"/>
  <c r="HZ88" i="5"/>
  <c r="CH88" i="5"/>
  <c r="EN88" i="5"/>
  <c r="JH88" i="5"/>
  <c r="DZ88" i="5"/>
  <c r="GP88" i="5"/>
  <c r="EV88" i="5"/>
  <c r="EZ88" i="5"/>
  <c r="IT88" i="5"/>
  <c r="BJ88" i="5"/>
  <c r="HV88" i="5"/>
  <c r="AF88" i="5"/>
  <c r="BN88" i="5"/>
  <c r="IF88" i="5"/>
  <c r="FV88" i="5"/>
  <c r="CB88" i="5"/>
  <c r="AD88" i="5"/>
  <c r="FH88" i="5"/>
  <c r="CV88" i="5"/>
  <c r="CT88" i="5"/>
  <c r="CX88" i="5"/>
  <c r="ET88" i="5"/>
  <c r="GX88" i="5"/>
  <c r="EH88" i="5"/>
  <c r="FP88" i="5"/>
  <c r="CN88" i="5"/>
  <c r="AX88" i="5"/>
  <c r="ER88" i="5"/>
  <c r="ED88" i="5"/>
  <c r="EL88" i="5"/>
  <c r="HX88" i="5"/>
  <c r="HP88" i="5"/>
  <c r="BF88" i="5"/>
  <c r="X88" i="5"/>
  <c r="DD88" i="5"/>
  <c r="AR88" i="5"/>
  <c r="HB88" i="5"/>
  <c r="AJ88" i="5"/>
  <c r="V88" i="5"/>
  <c r="JX88" i="5"/>
  <c r="GH88" i="5"/>
  <c r="BT88" i="5"/>
  <c r="GL88" i="5"/>
  <c r="JZ88" i="5"/>
  <c r="BZ88" i="5"/>
  <c r="IB88" i="5"/>
  <c r="P88" i="5"/>
  <c r="JF88" i="5"/>
  <c r="EX88" i="5"/>
  <c r="AB88" i="5"/>
  <c r="BB88" i="5"/>
  <c r="BL88" i="5"/>
  <c r="JP88" i="5"/>
  <c r="GN88" i="5"/>
  <c r="R88" i="5"/>
  <c r="CP88" i="5"/>
  <c r="GD88" i="5"/>
  <c r="JR88" i="5"/>
  <c r="AV88" i="5"/>
  <c r="GF88" i="5"/>
  <c r="EJ88" i="5"/>
  <c r="CD88" i="5"/>
  <c r="HR88" i="5"/>
  <c r="HN88" i="5"/>
  <c r="BX88" i="5"/>
  <c r="CR88" i="5"/>
  <c r="EB88" i="5"/>
  <c r="BD88" i="5"/>
  <c r="FR88" i="5"/>
  <c r="DV88" i="5"/>
  <c r="GJ88" i="5"/>
  <c r="DJ88" i="5"/>
  <c r="HD88" i="5"/>
  <c r="BV88" i="5"/>
  <c r="IV88" i="5"/>
  <c r="FX88" i="5"/>
  <c r="JN88" i="5"/>
  <c r="FF88" i="5"/>
  <c r="JB88" i="5"/>
  <c r="IR88" i="5"/>
  <c r="JV88" i="5"/>
  <c r="GZ88" i="5"/>
  <c r="DX88" i="5"/>
  <c r="AN88" i="5"/>
  <c r="FT88" i="5"/>
  <c r="DT88" i="5"/>
  <c r="DH88" i="5"/>
  <c r="CJ88" i="5"/>
  <c r="JT88" i="5"/>
  <c r="FD88" i="5"/>
  <c r="DF88" i="5"/>
  <c r="FB88" i="5"/>
  <c r="ID88" i="5"/>
  <c r="JJ88" i="5"/>
  <c r="BH88" i="5"/>
  <c r="BR88" i="5"/>
  <c r="JD88" i="5"/>
  <c r="IX88" i="5"/>
  <c r="IJ88" i="5"/>
  <c r="IZ88" i="5"/>
  <c r="IP88" i="5"/>
  <c r="GT88" i="5"/>
  <c r="JL88" i="5"/>
  <c r="AZ88" i="5"/>
  <c r="DL88" i="5"/>
  <c r="DR88" i="5"/>
  <c r="BP88" i="5"/>
  <c r="DB88" i="5"/>
  <c r="AL88" i="5"/>
  <c r="DP88" i="5"/>
  <c r="BP116" i="5"/>
  <c r="JB116" i="5"/>
  <c r="FV116" i="5"/>
  <c r="CV116" i="5"/>
  <c r="GP116" i="5"/>
  <c r="JZ116" i="5"/>
  <c r="BV116" i="5"/>
  <c r="JX116" i="5"/>
  <c r="EV116" i="5"/>
  <c r="HP116" i="5"/>
  <c r="X116" i="5"/>
  <c r="P116" i="5"/>
  <c r="EN116" i="5"/>
  <c r="GX116" i="5"/>
  <c r="JP116" i="5"/>
  <c r="EB116" i="5"/>
  <c r="ER116" i="5"/>
  <c r="DX116" i="5"/>
  <c r="AF116" i="5"/>
  <c r="AZ116" i="5"/>
  <c r="CR116" i="5"/>
  <c r="EJ116" i="5"/>
  <c r="JH116" i="5"/>
  <c r="JL116" i="5"/>
  <c r="CT116" i="5"/>
  <c r="CF116" i="5"/>
  <c r="IV116" i="5"/>
  <c r="EF116" i="5"/>
  <c r="BJ116" i="5"/>
  <c r="AJ116" i="5"/>
  <c r="JF116" i="5"/>
  <c r="BZ116" i="5"/>
  <c r="GB116" i="5"/>
  <c r="DR116" i="5"/>
  <c r="ED116" i="5"/>
  <c r="GH116" i="5"/>
  <c r="JV116" i="5"/>
  <c r="FT116" i="5"/>
  <c r="GL116" i="5"/>
  <c r="ID116" i="5"/>
  <c r="AB116" i="5"/>
  <c r="IH116" i="5"/>
  <c r="DZ116" i="5"/>
  <c r="IZ116" i="5"/>
  <c r="FD116" i="5"/>
  <c r="EL116" i="5"/>
  <c r="JD116" i="5"/>
  <c r="DF116" i="5"/>
  <c r="GR116" i="5"/>
  <c r="AD116" i="5"/>
  <c r="JT116" i="5"/>
  <c r="ET116" i="5"/>
  <c r="L116" i="5"/>
  <c r="JN116" i="5"/>
  <c r="DV116" i="5"/>
  <c r="HZ116" i="5"/>
  <c r="AN116" i="5"/>
  <c r="EX116" i="5"/>
  <c r="HD116" i="5"/>
  <c r="IB116" i="5"/>
  <c r="CH116" i="5"/>
  <c r="BT116" i="5"/>
  <c r="JJ116" i="5"/>
  <c r="AR116" i="5"/>
  <c r="IX116" i="5"/>
  <c r="CP116" i="5"/>
  <c r="AT116" i="5"/>
  <c r="HX116" i="5"/>
  <c r="GD116" i="5"/>
  <c r="FH116" i="5"/>
  <c r="GF116" i="5"/>
  <c r="IJ116" i="5"/>
  <c r="CX116" i="5"/>
  <c r="BH116" i="5"/>
  <c r="IF116" i="5"/>
  <c r="DP116" i="5"/>
  <c r="EZ116" i="5"/>
  <c r="V116" i="5"/>
  <c r="DH116" i="5"/>
  <c r="FZ116" i="5"/>
  <c r="BD116" i="5"/>
  <c r="IN116" i="5"/>
  <c r="DJ116" i="5"/>
  <c r="DL116" i="5"/>
  <c r="DT116" i="5"/>
  <c r="FR116" i="5"/>
  <c r="JR116" i="5"/>
  <c r="CB116" i="5"/>
  <c r="DD116" i="5"/>
  <c r="R116" i="5"/>
  <c r="FB116" i="5"/>
  <c r="CD116" i="5"/>
  <c r="AV116" i="5"/>
  <c r="HB116" i="5"/>
  <c r="AX116" i="5"/>
  <c r="IT116" i="5"/>
  <c r="DB116" i="5"/>
  <c r="BX116" i="5"/>
  <c r="FP116" i="5"/>
  <c r="BF116" i="5"/>
  <c r="FF116" i="5"/>
  <c r="HV116" i="5"/>
  <c r="EP116" i="5"/>
  <c r="GT116" i="5"/>
  <c r="BR116" i="5"/>
  <c r="GJ116" i="5"/>
  <c r="GV116" i="5"/>
  <c r="CN116" i="5"/>
  <c r="BB116" i="5"/>
  <c r="GN116" i="5"/>
  <c r="CJ116" i="5"/>
  <c r="FX116" i="5"/>
  <c r="IP116" i="5"/>
  <c r="BN116" i="5"/>
  <c r="IR116" i="5"/>
  <c r="DN116" i="5"/>
  <c r="HN116" i="5"/>
  <c r="EH116" i="5"/>
  <c r="HR116" i="5"/>
  <c r="GZ116" i="5"/>
  <c r="AL116" i="5"/>
  <c r="BL116" i="5"/>
  <c r="GT147" i="5"/>
  <c r="JN147" i="5"/>
  <c r="CV147" i="5"/>
  <c r="DT147" i="5"/>
  <c r="EP147" i="5"/>
  <c r="BN147" i="5"/>
  <c r="FZ147" i="5"/>
  <c r="IT147" i="5"/>
  <c r="IN147" i="5"/>
  <c r="L147" i="5"/>
  <c r="CX147" i="5"/>
  <c r="BZ147" i="5"/>
  <c r="JB147" i="5"/>
  <c r="DX147" i="5"/>
  <c r="AT147" i="5"/>
  <c r="BH147" i="5"/>
  <c r="DL147" i="5"/>
  <c r="GL147" i="5"/>
  <c r="FB147" i="5"/>
  <c r="BV147" i="5"/>
  <c r="FH147" i="5"/>
  <c r="DP147" i="5"/>
  <c r="CD147" i="5"/>
  <c r="HP147" i="5"/>
  <c r="FR147" i="5"/>
  <c r="IX147" i="5"/>
  <c r="CP147" i="5"/>
  <c r="IR147" i="5"/>
  <c r="JR147" i="5"/>
  <c r="AD147" i="5"/>
  <c r="EX147" i="5"/>
  <c r="IP147" i="5"/>
  <c r="CF147" i="5"/>
  <c r="DD147" i="5"/>
  <c r="AJ147" i="5"/>
  <c r="R147" i="5"/>
  <c r="GD147" i="5"/>
  <c r="JV147" i="5"/>
  <c r="EN147" i="5"/>
  <c r="ET147" i="5"/>
  <c r="JL147" i="5"/>
  <c r="CB147" i="5"/>
  <c r="JZ147" i="5"/>
  <c r="BB147" i="5"/>
  <c r="BF147" i="5"/>
  <c r="DF147" i="5"/>
  <c r="JH147" i="5"/>
  <c r="DJ147" i="5"/>
  <c r="FV147" i="5"/>
  <c r="EJ147" i="5"/>
  <c r="ED147" i="5"/>
  <c r="AL147" i="5"/>
  <c r="HD147" i="5"/>
  <c r="DV147" i="5"/>
  <c r="IV147" i="5"/>
  <c r="GH147" i="5"/>
  <c r="HV147" i="5"/>
  <c r="HB147" i="5"/>
  <c r="CR147" i="5"/>
  <c r="AX147" i="5"/>
  <c r="FT147" i="5"/>
  <c r="EF147" i="5"/>
  <c r="GP147" i="5"/>
  <c r="AR147" i="5"/>
  <c r="BP147" i="5"/>
  <c r="HZ147" i="5"/>
  <c r="HN147" i="5"/>
  <c r="AV147" i="5"/>
  <c r="IB147" i="5"/>
  <c r="JJ147" i="5"/>
  <c r="P147" i="5"/>
  <c r="CH147" i="5"/>
  <c r="HX147" i="5"/>
  <c r="BJ147" i="5"/>
  <c r="AN147" i="5"/>
  <c r="V147" i="5"/>
  <c r="BD147" i="5"/>
  <c r="BX147" i="5"/>
  <c r="AB147" i="5"/>
  <c r="EV147" i="5"/>
  <c r="JP147" i="5"/>
  <c r="GJ147" i="5"/>
  <c r="GX147" i="5"/>
  <c r="BL147" i="5"/>
  <c r="DH147" i="5"/>
  <c r="GB147" i="5"/>
  <c r="IZ147" i="5"/>
  <c r="EL147" i="5"/>
  <c r="JF147" i="5"/>
  <c r="X147" i="5"/>
  <c r="CT147" i="5"/>
  <c r="AZ147" i="5"/>
  <c r="CJ147" i="5"/>
  <c r="DR147" i="5"/>
  <c r="FF147" i="5"/>
  <c r="JT147" i="5"/>
  <c r="DN147" i="5"/>
  <c r="HR147" i="5"/>
  <c r="FX147" i="5"/>
  <c r="FD147" i="5"/>
  <c r="DB147" i="5"/>
  <c r="BR147" i="5"/>
  <c r="GV147" i="5"/>
  <c r="ID147" i="5"/>
  <c r="EZ147" i="5"/>
  <c r="IH147" i="5"/>
  <c r="JX147" i="5"/>
  <c r="GF147" i="5"/>
  <c r="EB147" i="5"/>
  <c r="CN147" i="5"/>
  <c r="AF147" i="5"/>
  <c r="BT147" i="5"/>
  <c r="IJ147" i="5"/>
  <c r="DZ147" i="5"/>
  <c r="EH147" i="5"/>
  <c r="GR147" i="5"/>
  <c r="GZ147" i="5"/>
  <c r="IF147" i="5"/>
  <c r="ER147" i="5"/>
  <c r="JD147" i="5"/>
  <c r="GN147" i="5"/>
  <c r="FP147" i="5"/>
  <c r="GN85" i="5"/>
  <c r="JT85" i="5"/>
  <c r="BD85" i="5"/>
  <c r="ID85" i="5"/>
  <c r="FX85" i="5"/>
  <c r="HV85" i="5"/>
  <c r="FD85" i="5"/>
  <c r="DZ85" i="5"/>
  <c r="DH85" i="5"/>
  <c r="HN85" i="5"/>
  <c r="R85" i="5"/>
  <c r="JR85" i="5"/>
  <c r="AN85" i="5"/>
  <c r="DV85" i="5"/>
  <c r="X85" i="5"/>
  <c r="ER85" i="5"/>
  <c r="GV85" i="5"/>
  <c r="DT85" i="5"/>
  <c r="GH85" i="5"/>
  <c r="EB85" i="5"/>
  <c r="JL85" i="5"/>
  <c r="DL85" i="5"/>
  <c r="FT85" i="5"/>
  <c r="DD85" i="5"/>
  <c r="CB85" i="5"/>
  <c r="GB85" i="5"/>
  <c r="GD85" i="5"/>
  <c r="GT85" i="5"/>
  <c r="GJ85" i="5"/>
  <c r="EH85" i="5"/>
  <c r="HB85" i="5"/>
  <c r="HX85" i="5"/>
  <c r="BB85" i="5"/>
  <c r="HD85" i="5"/>
  <c r="AT85" i="5"/>
  <c r="DF85" i="5"/>
  <c r="JH85" i="5"/>
  <c r="EN85" i="5"/>
  <c r="IP85" i="5"/>
  <c r="AV85" i="5"/>
  <c r="GX85" i="5"/>
  <c r="EP85" i="5"/>
  <c r="JB85" i="5"/>
  <c r="CV85" i="5"/>
  <c r="IB85" i="5"/>
  <c r="AD85" i="5"/>
  <c r="CX85" i="5"/>
  <c r="AX85" i="5"/>
  <c r="CD85" i="5"/>
  <c r="BZ85" i="5"/>
  <c r="ET85" i="5"/>
  <c r="CR85" i="5"/>
  <c r="DN85" i="5"/>
  <c r="GR85" i="5"/>
  <c r="BR85" i="5"/>
  <c r="FB85" i="5"/>
  <c r="CH85" i="5"/>
  <c r="JN85" i="5"/>
  <c r="IF85" i="5"/>
  <c r="IN85" i="5"/>
  <c r="FZ85" i="5"/>
  <c r="BL85" i="5"/>
  <c r="BP85" i="5"/>
  <c r="ED85" i="5"/>
  <c r="HR85" i="5"/>
  <c r="FH85" i="5"/>
  <c r="BV85" i="5"/>
  <c r="GZ85" i="5"/>
  <c r="IX85" i="5"/>
  <c r="AJ85" i="5"/>
  <c r="DX85" i="5"/>
  <c r="JX85" i="5"/>
  <c r="HP85" i="5"/>
  <c r="P85" i="5"/>
  <c r="L85" i="5"/>
  <c r="GP85" i="5"/>
  <c r="IJ85" i="5"/>
  <c r="CF85" i="5"/>
  <c r="DJ85" i="5"/>
  <c r="IR85" i="5"/>
  <c r="FV85" i="5"/>
  <c r="AB85" i="5"/>
  <c r="FR85" i="5"/>
  <c r="IV85" i="5"/>
  <c r="BJ85" i="5"/>
  <c r="IH85" i="5"/>
  <c r="EJ85" i="5"/>
  <c r="JD85" i="5"/>
  <c r="IZ85" i="5"/>
  <c r="JJ85" i="5"/>
  <c r="CP85" i="5"/>
  <c r="AF85" i="5"/>
  <c r="BH85" i="5"/>
  <c r="EL85" i="5"/>
  <c r="AR85" i="5"/>
  <c r="DB85" i="5"/>
  <c r="BX85" i="5"/>
  <c r="AZ85" i="5"/>
  <c r="GF85" i="5"/>
  <c r="AL85" i="5"/>
  <c r="IT85" i="5"/>
  <c r="EF85" i="5"/>
  <c r="EZ85" i="5"/>
  <c r="CT85" i="5"/>
  <c r="BT85" i="5"/>
  <c r="BF85" i="5"/>
  <c r="GL85" i="5"/>
  <c r="FF85" i="5"/>
  <c r="JF85" i="5"/>
  <c r="CJ85" i="5"/>
  <c r="FP85" i="5"/>
  <c r="JP85" i="5"/>
  <c r="JV85" i="5"/>
  <c r="DR85" i="5"/>
  <c r="JZ85" i="5"/>
  <c r="CN85" i="5"/>
  <c r="V85" i="5"/>
  <c r="HZ85" i="5"/>
  <c r="EV85" i="5"/>
  <c r="DP85" i="5"/>
  <c r="EX85" i="5"/>
  <c r="BN85" i="5"/>
  <c r="AB59" i="5"/>
  <c r="AV59" i="5"/>
  <c r="JB59" i="5"/>
  <c r="IX59" i="5"/>
  <c r="AT59" i="5"/>
  <c r="EH59" i="5"/>
  <c r="CX59" i="5"/>
  <c r="JZ59" i="5"/>
  <c r="EL59" i="5"/>
  <c r="EF59" i="5"/>
  <c r="DD59" i="5"/>
  <c r="AJ59" i="5"/>
  <c r="GV59" i="5"/>
  <c r="GD59" i="5"/>
  <c r="DV59" i="5"/>
  <c r="FD59" i="5"/>
  <c r="AF59" i="5"/>
  <c r="HB59" i="5"/>
  <c r="EZ59" i="5"/>
  <c r="IF59" i="5"/>
  <c r="DJ59" i="5"/>
  <c r="AX59" i="5"/>
  <c r="BT59" i="5"/>
  <c r="CF59" i="5"/>
  <c r="R59" i="5"/>
  <c r="JL59" i="5"/>
  <c r="DN59" i="5"/>
  <c r="JH59" i="5"/>
  <c r="GJ59" i="5"/>
  <c r="ER234" i="5"/>
  <c r="IX234" i="5"/>
  <c r="FZ234" i="5"/>
  <c r="IP234" i="5"/>
  <c r="ET234" i="5"/>
  <c r="FV234" i="5"/>
  <c r="ED234" i="5"/>
  <c r="P234" i="5"/>
  <c r="IZ234" i="5"/>
  <c r="DH234" i="5"/>
  <c r="DV234" i="5"/>
  <c r="BT234" i="5"/>
  <c r="BX234" i="5"/>
  <c r="BR234" i="5"/>
  <c r="EJ234" i="5"/>
  <c r="IN234" i="5"/>
  <c r="CH234" i="5"/>
  <c r="CF234" i="5"/>
  <c r="GP234" i="5"/>
  <c r="HZ234" i="5"/>
  <c r="DP234" i="5"/>
  <c r="EF234" i="5"/>
  <c r="CT234" i="5"/>
  <c r="IT234" i="5"/>
  <c r="IR234" i="5"/>
  <c r="EN234" i="5"/>
  <c r="FR234" i="5"/>
  <c r="EV234" i="5"/>
  <c r="CJ234" i="5"/>
  <c r="FT234" i="5"/>
  <c r="IV234" i="5"/>
  <c r="EP234" i="5"/>
  <c r="BF242" i="5"/>
  <c r="DB242" i="5"/>
  <c r="GH242" i="5"/>
  <c r="IT242" i="5"/>
  <c r="DL242" i="5"/>
  <c r="FF242" i="5"/>
  <c r="JZ242" i="5"/>
  <c r="JJ242" i="5"/>
  <c r="BT242" i="5"/>
  <c r="GR242" i="5"/>
  <c r="HB242" i="5"/>
  <c r="GD242" i="5"/>
  <c r="EP242" i="5"/>
  <c r="BL242" i="5"/>
  <c r="JN242" i="5"/>
  <c r="GP242" i="5"/>
  <c r="EL242" i="5"/>
  <c r="IB242" i="5"/>
  <c r="AD242" i="5"/>
  <c r="HX242" i="5"/>
  <c r="GX242" i="5"/>
  <c r="DV242" i="5"/>
  <c r="EV242" i="5"/>
  <c r="EB242" i="5"/>
  <c r="AF242" i="5"/>
  <c r="DJ242" i="5"/>
  <c r="FR142" i="5"/>
  <c r="JT142" i="5"/>
  <c r="JF142" i="5"/>
  <c r="ER142" i="5"/>
  <c r="JR142" i="5"/>
  <c r="DN142" i="5"/>
  <c r="DB142" i="5"/>
  <c r="CN142" i="5"/>
  <c r="EH142" i="5"/>
  <c r="CH142" i="5"/>
  <c r="JV142" i="5"/>
  <c r="JH142" i="5"/>
  <c r="DJ142" i="5"/>
  <c r="ED142" i="5"/>
  <c r="GB142" i="5"/>
  <c r="GN142" i="5"/>
  <c r="EX142" i="5"/>
  <c r="AJ142" i="5"/>
  <c r="BB142" i="5"/>
  <c r="BV142" i="5"/>
  <c r="EJ142" i="5"/>
  <c r="IB142" i="5"/>
  <c r="BX142" i="5"/>
  <c r="JX142" i="5"/>
  <c r="FZ142" i="5"/>
  <c r="GD142" i="5"/>
  <c r="IV142" i="5"/>
  <c r="GR142" i="5"/>
  <c r="DZ142" i="5"/>
  <c r="JP142" i="5"/>
  <c r="IR142" i="5"/>
  <c r="AZ142" i="5"/>
  <c r="IP142" i="5"/>
  <c r="GN146" i="5"/>
  <c r="DZ146" i="5"/>
  <c r="FB146" i="5"/>
  <c r="DR146" i="5"/>
  <c r="EP146" i="5"/>
  <c r="GZ146" i="5"/>
  <c r="DF146" i="5"/>
  <c r="JZ146" i="5"/>
  <c r="FR146" i="5"/>
  <c r="AT146" i="5"/>
  <c r="IP146" i="5"/>
  <c r="DN146" i="5"/>
  <c r="JX146" i="5"/>
  <c r="CR146" i="5"/>
  <c r="V146" i="5"/>
  <c r="EX146" i="5"/>
  <c r="DD146" i="5"/>
  <c r="GT146" i="5"/>
  <c r="EH146" i="5"/>
  <c r="AV146" i="5"/>
  <c r="BL146" i="5"/>
  <c r="FD146" i="5"/>
  <c r="CH146" i="5"/>
  <c r="HV146" i="5"/>
  <c r="DX146" i="5"/>
  <c r="HR146" i="5"/>
  <c r="AT183" i="5"/>
  <c r="FR183" i="5"/>
  <c r="HR183" i="5"/>
  <c r="GF183" i="5"/>
  <c r="GD183" i="5"/>
  <c r="IP183" i="5"/>
  <c r="JV183" i="5"/>
  <c r="GT183" i="5"/>
  <c r="DV183" i="5"/>
  <c r="EX183" i="5"/>
  <c r="DP183" i="5"/>
  <c r="DH183" i="5"/>
  <c r="GX183" i="5"/>
  <c r="CH183" i="5"/>
  <c r="AN183" i="5"/>
  <c r="EP183" i="5"/>
  <c r="JZ183" i="5"/>
  <c r="FD183" i="5"/>
  <c r="HB183" i="5"/>
  <c r="CB183" i="5"/>
  <c r="BP183" i="5"/>
  <c r="FZ183" i="5"/>
  <c r="GP183" i="5"/>
  <c r="CR183" i="5"/>
  <c r="FF183" i="5"/>
  <c r="DR183" i="5"/>
  <c r="HN183" i="5"/>
  <c r="JT183" i="5"/>
  <c r="IH183" i="5"/>
  <c r="FP183" i="5"/>
  <c r="GB183" i="5"/>
  <c r="JJ194" i="5"/>
  <c r="JF194" i="5"/>
  <c r="IP194" i="5"/>
  <c r="IR194" i="5"/>
  <c r="CT194" i="5"/>
  <c r="IZ194" i="5"/>
  <c r="GV194" i="5"/>
  <c r="IH194" i="5"/>
  <c r="BB194" i="5"/>
  <c r="EV194" i="5"/>
  <c r="BF194" i="5"/>
  <c r="EH194" i="5"/>
  <c r="JV194" i="5"/>
  <c r="BD194" i="5"/>
  <c r="DT194" i="5"/>
  <c r="GJ194" i="5"/>
  <c r="EX194" i="5"/>
  <c r="JB194" i="5"/>
  <c r="FV194" i="5"/>
  <c r="FZ194" i="5"/>
  <c r="DN194" i="5"/>
  <c r="DX194" i="5"/>
  <c r="BV194" i="5"/>
  <c r="CR194" i="5"/>
  <c r="CB194" i="5"/>
  <c r="CP194" i="5"/>
  <c r="ID194" i="5"/>
  <c r="JT194" i="5"/>
  <c r="DL172" i="5"/>
  <c r="JN172" i="5"/>
  <c r="AD172" i="5"/>
  <c r="DP172" i="5"/>
  <c r="IN172" i="5"/>
  <c r="GD172" i="5"/>
  <c r="GF172" i="5"/>
  <c r="BD172" i="5"/>
  <c r="BB172" i="5"/>
  <c r="CJ172" i="5"/>
  <c r="GT172" i="5"/>
  <c r="BF172" i="5"/>
  <c r="GX172" i="5"/>
  <c r="ED172" i="5"/>
  <c r="AZ172" i="5"/>
  <c r="FH172" i="5"/>
  <c r="JP172" i="5"/>
  <c r="CV172" i="5"/>
  <c r="HD172" i="5"/>
  <c r="HN172" i="5"/>
  <c r="FP172" i="5"/>
  <c r="GH172" i="5"/>
  <c r="BT172" i="5"/>
  <c r="FD172" i="5"/>
  <c r="IX172" i="5"/>
  <c r="L172" i="5"/>
  <c r="FV172" i="5"/>
  <c r="CF172" i="5"/>
  <c r="GB172" i="5"/>
  <c r="BJ172" i="5"/>
  <c r="JX33" i="5"/>
  <c r="BF33" i="5"/>
  <c r="IV33" i="5"/>
  <c r="JF33" i="5"/>
  <c r="BH33" i="5"/>
  <c r="GZ33" i="5"/>
  <c r="DF33" i="5"/>
  <c r="EB33" i="5"/>
  <c r="ER33" i="5"/>
  <c r="BJ33" i="5"/>
  <c r="JL33" i="5"/>
  <c r="IR33" i="5"/>
  <c r="FH33" i="5"/>
  <c r="FZ33" i="5"/>
  <c r="HP33" i="5"/>
  <c r="CB33" i="5"/>
  <c r="FD33" i="5"/>
  <c r="DB33" i="5"/>
  <c r="BD33" i="5"/>
  <c r="ED33" i="5"/>
  <c r="EJ33" i="5"/>
  <c r="IP33" i="5"/>
  <c r="AT33" i="5"/>
  <c r="AN33" i="5"/>
  <c r="V33" i="5"/>
  <c r="CD33" i="5"/>
  <c r="IJ33" i="5"/>
  <c r="AX33" i="5"/>
  <c r="CP33" i="5"/>
  <c r="AF33" i="5"/>
  <c r="BZ33" i="5"/>
  <c r="IX33" i="5"/>
  <c r="DR33" i="5"/>
  <c r="CJ33" i="5"/>
  <c r="BL33" i="5"/>
  <c r="AJ33" i="5"/>
  <c r="CV33" i="5"/>
  <c r="FB33" i="5"/>
  <c r="EF33" i="5"/>
  <c r="JR33" i="5"/>
  <c r="ET33" i="5"/>
  <c r="IB33" i="5"/>
  <c r="GH33" i="5"/>
  <c r="BP33" i="5"/>
  <c r="HZ33" i="5"/>
  <c r="AD33" i="5"/>
  <c r="FP33" i="5"/>
  <c r="FV33" i="5"/>
  <c r="DZ33" i="5"/>
  <c r="GR33" i="5"/>
  <c r="EV33" i="5"/>
  <c r="FF33" i="5"/>
  <c r="DH33" i="5"/>
  <c r="JN33" i="5"/>
  <c r="EZ33" i="5"/>
  <c r="GB33" i="5"/>
  <c r="GF33" i="5"/>
  <c r="BT33" i="5"/>
  <c r="GP33" i="5"/>
  <c r="CT33" i="5"/>
  <c r="JJ33" i="5"/>
  <c r="HN33" i="5"/>
  <c r="DP33" i="5"/>
  <c r="DX33" i="5"/>
  <c r="EP33" i="5"/>
  <c r="CF33" i="5"/>
  <c r="JP33" i="5"/>
  <c r="DT33" i="5"/>
  <c r="EH33" i="5"/>
  <c r="GT33" i="5"/>
  <c r="AR33" i="5"/>
  <c r="CX33" i="5"/>
  <c r="IF33" i="5"/>
  <c r="P33" i="5"/>
  <c r="IT33" i="5"/>
  <c r="DN33" i="5"/>
  <c r="AB33" i="5"/>
  <c r="JB33" i="5"/>
  <c r="HD33" i="5"/>
  <c r="FT33" i="5"/>
  <c r="JD33" i="5"/>
  <c r="FX33" i="5"/>
  <c r="BX33" i="5"/>
  <c r="HV33" i="5"/>
  <c r="EN33" i="5"/>
  <c r="DL33" i="5"/>
  <c r="GD33" i="5"/>
  <c r="CL33" i="5"/>
  <c r="HR33" i="5"/>
  <c r="DJ33" i="5"/>
  <c r="X33" i="5"/>
  <c r="GV33" i="5"/>
  <c r="R33" i="5"/>
  <c r="JT33" i="5"/>
  <c r="IZ33" i="5"/>
  <c r="IN33" i="5"/>
  <c r="DD33" i="5"/>
  <c r="JZ33" i="5"/>
  <c r="CH33" i="5"/>
  <c r="AL33" i="5"/>
  <c r="BB33" i="5"/>
  <c r="EX33" i="5"/>
  <c r="AZ33" i="5"/>
  <c r="GJ33" i="5"/>
  <c r="CN33" i="5"/>
  <c r="JV33" i="5"/>
  <c r="BV33" i="5"/>
  <c r="DV33" i="5"/>
  <c r="HX33" i="5"/>
  <c r="HB33" i="5"/>
  <c r="GN33" i="5"/>
  <c r="L33" i="5"/>
  <c r="JH33" i="5"/>
  <c r="AV33" i="5"/>
  <c r="FR33" i="5"/>
  <c r="GX33" i="5"/>
  <c r="BR33" i="5"/>
  <c r="EL33" i="5"/>
  <c r="CR33" i="5"/>
  <c r="ID33" i="5"/>
  <c r="GL33" i="5"/>
  <c r="BN33" i="5"/>
  <c r="IH33" i="5"/>
  <c r="P95" i="5"/>
  <c r="IF95" i="5"/>
  <c r="EB95" i="5"/>
  <c r="DL95" i="5"/>
  <c r="BT95" i="5"/>
  <c r="FP95" i="5"/>
  <c r="JH95" i="5"/>
  <c r="BL95" i="5"/>
  <c r="HV95" i="5"/>
  <c r="IR95" i="5"/>
  <c r="IH95" i="5"/>
  <c r="GT95" i="5"/>
  <c r="AV95" i="5"/>
  <c r="GN95" i="5"/>
  <c r="CD95" i="5"/>
  <c r="JF95" i="5"/>
  <c r="FV95" i="5"/>
  <c r="GZ95" i="5"/>
  <c r="JT95" i="5"/>
  <c r="EH95" i="5"/>
  <c r="GF95" i="5"/>
  <c r="EJ95" i="5"/>
  <c r="V95" i="5"/>
  <c r="FB95" i="5"/>
  <c r="BX95" i="5"/>
  <c r="GR95" i="5"/>
  <c r="IB95" i="5"/>
  <c r="FX95" i="5"/>
  <c r="HR95" i="5"/>
  <c r="IX95" i="5"/>
  <c r="JL95" i="5"/>
  <c r="DX95" i="5"/>
  <c r="HZ95" i="5"/>
  <c r="FT95" i="5"/>
  <c r="JV95" i="5"/>
  <c r="JD95" i="5"/>
  <c r="HB95" i="5"/>
  <c r="JR95" i="5"/>
  <c r="DR95" i="5"/>
  <c r="AR95" i="5"/>
  <c r="EN95" i="5"/>
  <c r="DJ95" i="5"/>
  <c r="JB95" i="5"/>
  <c r="EX95" i="5"/>
  <c r="DN95" i="5"/>
  <c r="EP95" i="5"/>
  <c r="JN95" i="5"/>
  <c r="DD95" i="5"/>
  <c r="DB95" i="5"/>
  <c r="ID95" i="5"/>
  <c r="GH95" i="5"/>
  <c r="EF95" i="5"/>
  <c r="BR95" i="5"/>
  <c r="CP95" i="5"/>
  <c r="R95" i="5"/>
  <c r="GL95" i="5"/>
  <c r="IV95" i="5"/>
  <c r="BP95" i="5"/>
  <c r="GB95" i="5"/>
  <c r="BF95" i="5"/>
  <c r="AJ95" i="5"/>
  <c r="CV95" i="5"/>
  <c r="BV95" i="5"/>
  <c r="GV95" i="5"/>
  <c r="X95" i="5"/>
  <c r="ED95" i="5"/>
  <c r="FF95" i="5"/>
  <c r="JJ95" i="5"/>
  <c r="GJ95" i="5"/>
  <c r="IT95" i="5"/>
  <c r="DZ95" i="5"/>
  <c r="HP95" i="5"/>
  <c r="AD95" i="5"/>
  <c r="AN95" i="5"/>
  <c r="DH95" i="5"/>
  <c r="FD95" i="5"/>
  <c r="AZ95" i="5"/>
  <c r="IN95" i="5"/>
  <c r="HX95" i="5"/>
  <c r="ER95" i="5"/>
  <c r="AB95" i="5"/>
  <c r="AT95" i="5"/>
  <c r="JP95" i="5"/>
  <c r="AX95" i="5"/>
  <c r="HN95" i="5"/>
  <c r="GD95" i="5"/>
  <c r="CN95" i="5"/>
  <c r="FZ95" i="5"/>
  <c r="AL95" i="5"/>
  <c r="DV95" i="5"/>
  <c r="FR95" i="5"/>
  <c r="GX95" i="5"/>
  <c r="DF95" i="5"/>
  <c r="IJ95" i="5"/>
  <c r="JX95" i="5"/>
  <c r="CB95" i="5"/>
  <c r="L95" i="5"/>
  <c r="BN95" i="5"/>
  <c r="DP95" i="5"/>
  <c r="BZ95" i="5"/>
  <c r="CH95" i="5"/>
  <c r="CF95" i="5"/>
  <c r="EV95" i="5"/>
  <c r="EZ95" i="5"/>
  <c r="JZ95" i="5"/>
  <c r="HD95" i="5"/>
  <c r="ET95" i="5"/>
  <c r="IZ95" i="5"/>
  <c r="AF95" i="5"/>
  <c r="BJ95" i="5"/>
  <c r="DT95" i="5"/>
  <c r="EL95" i="5"/>
  <c r="BH95" i="5"/>
  <c r="FH95" i="5"/>
  <c r="BB95" i="5"/>
  <c r="CJ95" i="5"/>
  <c r="IP95" i="5"/>
  <c r="CR95" i="5"/>
  <c r="GP95" i="5"/>
  <c r="CT95" i="5"/>
  <c r="BD95" i="5"/>
  <c r="CX95" i="5"/>
  <c r="BB96" i="5"/>
  <c r="BF96" i="5"/>
  <c r="IH96" i="5"/>
  <c r="CD96" i="5"/>
  <c r="CJ96" i="5"/>
  <c r="JB96" i="5"/>
  <c r="JR96" i="5"/>
  <c r="V96" i="5"/>
  <c r="EZ96" i="5"/>
  <c r="DX96" i="5"/>
  <c r="HX96" i="5"/>
  <c r="CT96" i="5"/>
  <c r="FT96" i="5"/>
  <c r="DL96" i="5"/>
  <c r="IR96" i="5"/>
  <c r="GT96" i="5"/>
  <c r="AT96" i="5"/>
  <c r="GB96" i="5"/>
  <c r="DD96" i="5"/>
  <c r="EP96" i="5"/>
  <c r="BD96" i="5"/>
  <c r="AL96" i="5"/>
  <c r="GH96" i="5"/>
  <c r="EX96" i="5"/>
  <c r="JD96" i="5"/>
  <c r="BP96" i="5"/>
  <c r="AX96" i="5"/>
  <c r="BV96" i="5"/>
  <c r="JZ96" i="5"/>
  <c r="FB96" i="5"/>
  <c r="DZ96" i="5"/>
  <c r="CH96" i="5"/>
  <c r="ID96" i="5"/>
  <c r="BJ96" i="5"/>
  <c r="IJ96" i="5"/>
  <c r="GZ96" i="5"/>
  <c r="DF96" i="5"/>
  <c r="HZ96" i="5"/>
  <c r="ED96" i="5"/>
  <c r="R96" i="5"/>
  <c r="BR96" i="5"/>
  <c r="AB96" i="5"/>
  <c r="DB96" i="5"/>
  <c r="CP96" i="5"/>
  <c r="IZ96" i="5"/>
  <c r="FF96" i="5"/>
  <c r="IX96" i="5"/>
  <c r="BN96" i="5"/>
  <c r="CX96" i="5"/>
  <c r="AZ96" i="5"/>
  <c r="P96" i="5"/>
  <c r="CF96" i="5"/>
  <c r="IN96" i="5"/>
  <c r="AD96" i="5"/>
  <c r="GR96" i="5"/>
  <c r="GJ96" i="5"/>
  <c r="BT96" i="5"/>
  <c r="FZ96" i="5"/>
  <c r="IT96" i="5"/>
  <c r="JV96" i="5"/>
  <c r="AV96" i="5"/>
  <c r="BX96" i="5"/>
  <c r="FH96" i="5"/>
  <c r="IV96" i="5"/>
  <c r="AR96" i="5"/>
  <c r="CB96" i="5"/>
  <c r="DJ96" i="5"/>
  <c r="GX96" i="5"/>
  <c r="FP96" i="5"/>
  <c r="FR96" i="5"/>
  <c r="BZ96" i="5"/>
  <c r="JP96" i="5"/>
  <c r="HP96" i="5"/>
  <c r="CV96" i="5"/>
  <c r="AF96" i="5"/>
  <c r="EV96" i="5"/>
  <c r="JF96" i="5"/>
  <c r="AJ96" i="5"/>
  <c r="EB96" i="5"/>
  <c r="IF96" i="5"/>
  <c r="HV96" i="5"/>
  <c r="HR96" i="5"/>
  <c r="FD96" i="5"/>
  <c r="GD96" i="5"/>
  <c r="DT96" i="5"/>
  <c r="AN96" i="5"/>
  <c r="FV96" i="5"/>
  <c r="GF96" i="5"/>
  <c r="JX96" i="5"/>
  <c r="DV96" i="5"/>
  <c r="DP96" i="5"/>
  <c r="ER96" i="5"/>
  <c r="JJ96" i="5"/>
  <c r="DR96" i="5"/>
  <c r="GL96" i="5"/>
  <c r="HD96" i="5"/>
  <c r="IB96" i="5"/>
  <c r="GP96" i="5"/>
  <c r="X96" i="5"/>
  <c r="HN96" i="5"/>
  <c r="JH96" i="5"/>
  <c r="IP96" i="5"/>
  <c r="EJ96" i="5"/>
  <c r="L96" i="5"/>
  <c r="DN96" i="5"/>
  <c r="EH96" i="5"/>
  <c r="HB96" i="5"/>
  <c r="BH96" i="5"/>
  <c r="ET96" i="5"/>
  <c r="EL96" i="5"/>
  <c r="EF96" i="5"/>
  <c r="DH96" i="5"/>
  <c r="GN96" i="5"/>
  <c r="FX96" i="5"/>
  <c r="JT96" i="5"/>
  <c r="JN96" i="5"/>
  <c r="CR96" i="5"/>
  <c r="JL96" i="5"/>
  <c r="EN96" i="5"/>
  <c r="BL96" i="5"/>
  <c r="CN96" i="5"/>
  <c r="GV96" i="5"/>
  <c r="CH237" i="5"/>
  <c r="IX237" i="5"/>
  <c r="BT237" i="5"/>
  <c r="BH237" i="5"/>
  <c r="DH237" i="5"/>
  <c r="BX237" i="5"/>
  <c r="R237" i="5"/>
  <c r="EN237" i="5"/>
  <c r="AT237" i="5"/>
  <c r="FX237" i="5"/>
  <c r="DF237" i="5"/>
  <c r="JR237" i="5"/>
  <c r="DD237" i="5"/>
  <c r="BF237" i="5"/>
  <c r="BN237" i="5"/>
  <c r="DT237" i="5"/>
  <c r="DB237" i="5"/>
  <c r="FV237" i="5"/>
  <c r="JF237" i="5"/>
  <c r="BV237" i="5"/>
  <c r="HR237" i="5"/>
  <c r="AZ237" i="5"/>
  <c r="CX237" i="5"/>
  <c r="AL237" i="5"/>
  <c r="DJ237" i="5"/>
  <c r="AF237" i="5"/>
  <c r="AD237" i="5"/>
  <c r="JZ237" i="5"/>
  <c r="BZ237" i="5"/>
  <c r="JX237" i="5"/>
  <c r="FZ237" i="5"/>
  <c r="DZ237" i="5"/>
  <c r="DV237" i="5"/>
  <c r="FD237" i="5"/>
  <c r="BP237" i="5"/>
  <c r="BL237" i="5"/>
  <c r="DR237" i="5"/>
  <c r="GB237" i="5"/>
  <c r="EH237" i="5"/>
  <c r="IV237" i="5"/>
  <c r="FP237" i="5"/>
  <c r="JH237" i="5"/>
  <c r="GZ237" i="5"/>
  <c r="DX237" i="5"/>
  <c r="JD237" i="5"/>
  <c r="CD237" i="5"/>
  <c r="CV237" i="5"/>
  <c r="P237" i="5"/>
  <c r="GL237" i="5"/>
  <c r="FH237" i="5"/>
  <c r="IJ237" i="5"/>
  <c r="EP237" i="5"/>
  <c r="GD237" i="5"/>
  <c r="V237" i="5"/>
  <c r="JP237" i="5"/>
  <c r="BD237" i="5"/>
  <c r="EB237" i="5"/>
  <c r="HN237" i="5"/>
  <c r="ET237" i="5"/>
  <c r="IH237" i="5"/>
  <c r="CN237" i="5"/>
  <c r="L237" i="5"/>
  <c r="EL237" i="5"/>
  <c r="FF237" i="5"/>
  <c r="IT237" i="5"/>
  <c r="DP237" i="5"/>
  <c r="HB237" i="5"/>
  <c r="GT237" i="5"/>
  <c r="JT237" i="5"/>
  <c r="FB237" i="5"/>
  <c r="ED237" i="5"/>
  <c r="JL237" i="5"/>
  <c r="JB237" i="5"/>
  <c r="AB237" i="5"/>
  <c r="CJ237" i="5"/>
  <c r="IN237" i="5"/>
  <c r="IP237" i="5"/>
  <c r="HX237" i="5"/>
  <c r="IF237" i="5"/>
  <c r="CT237" i="5"/>
  <c r="FR237" i="5"/>
  <c r="CF237" i="5"/>
  <c r="GH237" i="5"/>
  <c r="DL237" i="5"/>
  <c r="EF237" i="5"/>
  <c r="GJ237" i="5"/>
  <c r="X237" i="5"/>
  <c r="GN237" i="5"/>
  <c r="CR237" i="5"/>
  <c r="JV237" i="5"/>
  <c r="CB237" i="5"/>
  <c r="DN237" i="5"/>
  <c r="IR237" i="5"/>
  <c r="AX237" i="5"/>
  <c r="GR237" i="5"/>
  <c r="JN237" i="5"/>
  <c r="BJ237" i="5"/>
  <c r="HP237" i="5"/>
  <c r="AV237" i="5"/>
  <c r="HV237" i="5"/>
  <c r="IB237" i="5"/>
  <c r="EX237" i="5"/>
  <c r="GP237" i="5"/>
  <c r="GF237" i="5"/>
  <c r="AR237" i="5"/>
  <c r="HD237" i="5"/>
  <c r="AJ237" i="5"/>
  <c r="EJ237" i="5"/>
  <c r="GX237" i="5"/>
  <c r="JJ237" i="5"/>
  <c r="ER237" i="5"/>
  <c r="ID237" i="5"/>
  <c r="FT237" i="5"/>
  <c r="GV237" i="5"/>
  <c r="IZ237" i="5"/>
  <c r="HZ237" i="5"/>
  <c r="CP237" i="5"/>
  <c r="BR237" i="5"/>
  <c r="EZ237" i="5"/>
  <c r="BB237" i="5"/>
  <c r="EV237" i="5"/>
  <c r="HV51" i="5"/>
  <c r="CV51" i="5"/>
  <c r="ER51" i="5"/>
  <c r="BT51" i="5"/>
  <c r="AV51" i="5"/>
  <c r="CR51" i="5"/>
  <c r="AX51" i="5"/>
  <c r="BV51" i="5"/>
  <c r="CN51" i="5"/>
  <c r="IZ51" i="5"/>
  <c r="EP51" i="5"/>
  <c r="EL51" i="5"/>
  <c r="FX51" i="5"/>
  <c r="HB51" i="5"/>
  <c r="GL51" i="5"/>
  <c r="JR51" i="5"/>
  <c r="GZ51" i="5"/>
  <c r="IJ51" i="5"/>
  <c r="JX51" i="5"/>
  <c r="GF51" i="5"/>
  <c r="JF51" i="5"/>
  <c r="EX51" i="5"/>
  <c r="BJ51" i="5"/>
  <c r="IB51" i="5"/>
  <c r="JD51" i="5"/>
  <c r="DX51" i="5"/>
  <c r="ED51" i="5"/>
  <c r="JN51" i="5"/>
  <c r="CB51" i="5"/>
  <c r="AT51" i="5"/>
  <c r="GT51" i="5"/>
  <c r="CP51" i="5"/>
  <c r="HR51" i="5"/>
  <c r="DJ51" i="5"/>
  <c r="BX51" i="5"/>
  <c r="JL51" i="5"/>
  <c r="EZ51" i="5"/>
  <c r="JP51" i="5"/>
  <c r="ET51" i="5"/>
  <c r="GJ51" i="5"/>
  <c r="FT51" i="5"/>
  <c r="EH51" i="5"/>
  <c r="DN51" i="5"/>
  <c r="BB51" i="5"/>
  <c r="FB51" i="5"/>
  <c r="DH51" i="5"/>
  <c r="BP51" i="5"/>
  <c r="HN51" i="5"/>
  <c r="DP51" i="5"/>
  <c r="GN51" i="5"/>
  <c r="AN51" i="5"/>
  <c r="FR51" i="5"/>
  <c r="IR51" i="5"/>
  <c r="EV51" i="5"/>
  <c r="BR51" i="5"/>
  <c r="IH51" i="5"/>
  <c r="CJ51" i="5"/>
  <c r="BZ51" i="5"/>
  <c r="R51" i="5"/>
  <c r="V51" i="5"/>
  <c r="X51" i="5"/>
  <c r="HD51" i="5"/>
  <c r="AB51" i="5"/>
  <c r="AR51" i="5"/>
  <c r="FZ51" i="5"/>
  <c r="DT51" i="5"/>
  <c r="EB51" i="5"/>
  <c r="FP51" i="5"/>
  <c r="BL51" i="5"/>
  <c r="HX51" i="5"/>
  <c r="HZ51" i="5"/>
  <c r="DR51" i="5"/>
  <c r="HP51" i="5"/>
  <c r="CD51" i="5"/>
  <c r="BN51" i="5"/>
  <c r="JZ51" i="5"/>
  <c r="IT51" i="5"/>
  <c r="GV51" i="5"/>
  <c r="DZ51" i="5"/>
  <c r="JV51" i="5"/>
  <c r="ID51" i="5"/>
  <c r="IX51" i="5"/>
  <c r="P51" i="5"/>
  <c r="JJ51" i="5"/>
  <c r="AL51" i="5"/>
  <c r="BF51" i="5"/>
  <c r="CF51" i="5"/>
  <c r="DL51" i="5"/>
  <c r="BD51" i="5"/>
  <c r="GP51" i="5"/>
  <c r="GX51" i="5"/>
  <c r="FH51" i="5"/>
  <c r="BH51" i="5"/>
  <c r="CX51" i="5"/>
  <c r="JT51" i="5"/>
  <c r="JB51" i="5"/>
  <c r="AJ51" i="5"/>
  <c r="IV51" i="5"/>
  <c r="CL51" i="5"/>
  <c r="GD51" i="5"/>
  <c r="FF51" i="5"/>
  <c r="FD51" i="5"/>
  <c r="EJ51" i="5"/>
  <c r="CT51" i="5"/>
  <c r="CH51" i="5"/>
  <c r="IN51" i="5"/>
  <c r="AF51" i="5"/>
  <c r="GH51" i="5"/>
  <c r="DV51" i="5"/>
  <c r="EF51" i="5"/>
  <c r="DF51" i="5"/>
  <c r="IP51" i="5"/>
  <c r="DB51" i="5"/>
  <c r="AZ51" i="5"/>
  <c r="IF51" i="5"/>
  <c r="AD51" i="5"/>
  <c r="DD51" i="5"/>
  <c r="GB51" i="5"/>
  <c r="EN51" i="5"/>
  <c r="FV51" i="5"/>
  <c r="GR51" i="5"/>
  <c r="L51" i="5"/>
  <c r="JH51" i="5"/>
  <c r="GT89" i="5"/>
  <c r="JV89" i="5"/>
  <c r="EB89" i="5"/>
  <c r="AZ89" i="5"/>
  <c r="FX89" i="5"/>
  <c r="JD89" i="5"/>
  <c r="P89" i="5"/>
  <c r="GX89" i="5"/>
  <c r="FT89" i="5"/>
  <c r="IX89" i="5"/>
  <c r="CP89" i="5"/>
  <c r="CH89" i="5"/>
  <c r="EZ89" i="5"/>
  <c r="AD89" i="5"/>
  <c r="AR89" i="5"/>
  <c r="GD89" i="5"/>
  <c r="JT89" i="5"/>
  <c r="DZ89" i="5"/>
  <c r="HX89" i="5"/>
  <c r="GN89" i="5"/>
  <c r="AB89" i="5"/>
  <c r="FF89" i="5"/>
  <c r="IP89" i="5"/>
  <c r="BF89" i="5"/>
  <c r="ET89" i="5"/>
  <c r="FB89" i="5"/>
  <c r="EL89" i="5"/>
  <c r="EX89" i="5"/>
  <c r="HN89" i="5"/>
  <c r="JL89" i="5"/>
  <c r="BJ89" i="5"/>
  <c r="DL89" i="5"/>
  <c r="DJ89" i="5"/>
  <c r="CB89" i="5"/>
  <c r="DX89" i="5"/>
  <c r="DD89" i="5"/>
  <c r="JF89" i="5"/>
  <c r="IT89" i="5"/>
  <c r="HR89" i="5"/>
  <c r="GP89" i="5"/>
  <c r="HZ89" i="5"/>
  <c r="BZ89" i="5"/>
  <c r="IJ89" i="5"/>
  <c r="V89" i="5"/>
  <c r="R89" i="5"/>
  <c r="AN89" i="5"/>
  <c r="DN89" i="5"/>
  <c r="DP89" i="5"/>
  <c r="AF89" i="5"/>
  <c r="FP89" i="5"/>
  <c r="GJ89" i="5"/>
  <c r="DV89" i="5"/>
  <c r="CJ89" i="5"/>
  <c r="DR89" i="5"/>
  <c r="BH89" i="5"/>
  <c r="CD89" i="5"/>
  <c r="GB89" i="5"/>
  <c r="GH89" i="5"/>
  <c r="BL89" i="5"/>
  <c r="BP89" i="5"/>
  <c r="FV89" i="5"/>
  <c r="CX89" i="5"/>
  <c r="IR89" i="5"/>
  <c r="ER89" i="5"/>
  <c r="DB89" i="5"/>
  <c r="JJ89" i="5"/>
  <c r="BV89" i="5"/>
  <c r="BB89" i="5"/>
  <c r="CR89" i="5"/>
  <c r="HP89" i="5"/>
  <c r="CV89" i="5"/>
  <c r="DF89" i="5"/>
  <c r="JN89" i="5"/>
  <c r="GV89" i="5"/>
  <c r="GL89" i="5"/>
  <c r="GF89" i="5"/>
  <c r="JB89" i="5"/>
  <c r="EP89" i="5"/>
  <c r="BR89" i="5"/>
  <c r="BN89" i="5"/>
  <c r="EF89" i="5"/>
  <c r="FR89" i="5"/>
  <c r="IN89" i="5"/>
  <c r="CF89" i="5"/>
  <c r="AT89" i="5"/>
  <c r="EN89" i="5"/>
  <c r="X89" i="5"/>
  <c r="BT89" i="5"/>
  <c r="JH89" i="5"/>
  <c r="BD89" i="5"/>
  <c r="JX89" i="5"/>
  <c r="GR89" i="5"/>
  <c r="CN89" i="5"/>
  <c r="AX89" i="5"/>
  <c r="L89" i="5"/>
  <c r="FH89" i="5"/>
  <c r="EH89" i="5"/>
  <c r="HV89" i="5"/>
  <c r="IZ89" i="5"/>
  <c r="IF89" i="5"/>
  <c r="IH89" i="5"/>
  <c r="GZ89" i="5"/>
  <c r="AV89" i="5"/>
  <c r="IV89" i="5"/>
  <c r="JP89" i="5"/>
  <c r="ED89" i="5"/>
  <c r="HB89" i="5"/>
  <c r="FZ89" i="5"/>
  <c r="BX89" i="5"/>
  <c r="EJ89" i="5"/>
  <c r="CT89" i="5"/>
  <c r="AL89" i="5"/>
  <c r="FD89" i="5"/>
  <c r="IB89" i="5"/>
  <c r="HD89" i="5"/>
  <c r="DT89" i="5"/>
  <c r="ID89" i="5"/>
  <c r="AJ89" i="5"/>
  <c r="EV89" i="5"/>
  <c r="DH89" i="5"/>
  <c r="JR89" i="5"/>
  <c r="JZ89" i="5"/>
  <c r="EX246" i="5"/>
  <c r="AR246" i="5"/>
  <c r="FB246" i="5"/>
  <c r="EF246" i="5"/>
  <c r="BJ246" i="5"/>
  <c r="BV246" i="5"/>
  <c r="HN246" i="5"/>
  <c r="DB246" i="5"/>
  <c r="CT246" i="5"/>
  <c r="IT246" i="5"/>
  <c r="AB246" i="5"/>
  <c r="BH246" i="5"/>
  <c r="JZ246" i="5"/>
  <c r="BP246" i="5"/>
  <c r="AX246" i="5"/>
  <c r="CD246" i="5"/>
  <c r="DF246" i="5"/>
  <c r="FT246" i="5"/>
  <c r="JB246" i="5"/>
  <c r="HX246" i="5"/>
  <c r="JT246" i="5"/>
  <c r="HD246" i="5"/>
  <c r="JP246" i="5"/>
  <c r="JX246" i="5"/>
  <c r="BR246" i="5"/>
  <c r="FD246" i="5"/>
  <c r="CB246" i="5"/>
  <c r="GH246" i="5"/>
  <c r="IJ246" i="5"/>
  <c r="GR246" i="5"/>
  <c r="CP246" i="5"/>
  <c r="CH246" i="5"/>
  <c r="GZ246" i="5"/>
  <c r="FZ246" i="5"/>
  <c r="DZ246" i="5"/>
  <c r="GB246" i="5"/>
  <c r="EP246" i="5"/>
  <c r="GF246" i="5"/>
  <c r="GD246" i="5"/>
  <c r="GT246" i="5"/>
  <c r="ED246" i="5"/>
  <c r="HZ246" i="5"/>
  <c r="GP246" i="5"/>
  <c r="ID246" i="5"/>
  <c r="HV246" i="5"/>
  <c r="DH246" i="5"/>
  <c r="FV246" i="5"/>
  <c r="AF246" i="5"/>
  <c r="BL246" i="5"/>
  <c r="CJ246" i="5"/>
  <c r="DV246" i="5"/>
  <c r="AD246" i="5"/>
  <c r="CR246" i="5"/>
  <c r="JD246" i="5"/>
  <c r="FP246" i="5"/>
  <c r="GX246" i="5"/>
  <c r="EH246" i="5"/>
  <c r="GV246" i="5"/>
  <c r="DT246" i="5"/>
  <c r="CN246" i="5"/>
  <c r="GN246" i="5"/>
  <c r="DL246" i="5"/>
  <c r="BB246" i="5"/>
  <c r="EZ246" i="5"/>
  <c r="BX246" i="5"/>
  <c r="JJ246" i="5"/>
  <c r="IX246" i="5"/>
  <c r="JN246" i="5"/>
  <c r="BZ246" i="5"/>
  <c r="JH246" i="5"/>
  <c r="AV246" i="5"/>
  <c r="BF246" i="5"/>
  <c r="BN246" i="5"/>
  <c r="V246" i="5"/>
  <c r="JF246" i="5"/>
  <c r="GJ246" i="5"/>
  <c r="IB246" i="5"/>
  <c r="IH246" i="5"/>
  <c r="HB246" i="5"/>
  <c r="DN246" i="5"/>
  <c r="HP246" i="5"/>
  <c r="FX246" i="5"/>
  <c r="DD246" i="5"/>
  <c r="HR246" i="5"/>
  <c r="EN246" i="5"/>
  <c r="FF246" i="5"/>
  <c r="AJ246" i="5"/>
  <c r="FH246" i="5"/>
  <c r="IN246" i="5"/>
  <c r="JR246" i="5"/>
  <c r="IZ246" i="5"/>
  <c r="JL246" i="5"/>
  <c r="X246" i="5"/>
  <c r="IV246" i="5"/>
  <c r="EJ246" i="5"/>
  <c r="AT246" i="5"/>
  <c r="DX246" i="5"/>
  <c r="JV246" i="5"/>
  <c r="CF246" i="5"/>
  <c r="IR246" i="5"/>
  <c r="ER246" i="5"/>
  <c r="IP246" i="5"/>
  <c r="FR246" i="5"/>
  <c r="EB246" i="5"/>
  <c r="EV246" i="5"/>
  <c r="DR246" i="5"/>
  <c r="AL246" i="5"/>
  <c r="EL246" i="5"/>
  <c r="GL246" i="5"/>
  <c r="DP246" i="5"/>
  <c r="CV246" i="5"/>
  <c r="AZ246" i="5"/>
  <c r="BT246" i="5"/>
  <c r="BD246" i="5"/>
  <c r="CX246" i="5"/>
  <c r="IF246" i="5"/>
  <c r="ET246" i="5"/>
  <c r="DJ246" i="5"/>
  <c r="CV113" i="5"/>
  <c r="CJ113" i="5"/>
  <c r="JV113" i="5"/>
  <c r="BH113" i="5"/>
  <c r="GF113" i="5"/>
  <c r="FP113" i="5"/>
  <c r="DX113" i="5"/>
  <c r="DV113" i="5"/>
  <c r="EF113" i="5"/>
  <c r="BP113" i="5"/>
  <c r="HR113" i="5"/>
  <c r="IR113" i="5"/>
  <c r="CN113" i="5"/>
  <c r="DB113" i="5"/>
  <c r="JF113" i="5"/>
  <c r="BJ113" i="5"/>
  <c r="GV113" i="5"/>
  <c r="ED113" i="5"/>
  <c r="JB113" i="5"/>
  <c r="FB113" i="5"/>
  <c r="GH113" i="5"/>
  <c r="FR113" i="5"/>
  <c r="IN113" i="5"/>
  <c r="JT113" i="5"/>
  <c r="GR113" i="5"/>
  <c r="GJ113" i="5"/>
  <c r="CX113" i="5"/>
  <c r="AB113" i="5"/>
  <c r="AL113" i="5"/>
  <c r="GX113" i="5"/>
  <c r="BV113" i="5"/>
  <c r="IJ113" i="5"/>
  <c r="R113" i="5"/>
  <c r="IP113" i="5"/>
  <c r="HX113" i="5"/>
  <c r="EZ113" i="5"/>
  <c r="JH113" i="5"/>
  <c r="IZ113" i="5"/>
  <c r="AF113" i="5"/>
  <c r="BR113" i="5"/>
  <c r="EJ113" i="5"/>
  <c r="DH113" i="5"/>
  <c r="CF113" i="5"/>
  <c r="GD113" i="5"/>
  <c r="GL113" i="5"/>
  <c r="BB113" i="5"/>
  <c r="EN113" i="5"/>
  <c r="IF113" i="5"/>
  <c r="AN113" i="5"/>
  <c r="HV113" i="5"/>
  <c r="FT113" i="5"/>
  <c r="IH113" i="5"/>
  <c r="BN113" i="5"/>
  <c r="IT113" i="5"/>
  <c r="DJ113" i="5"/>
  <c r="AT113" i="5"/>
  <c r="DR113" i="5"/>
  <c r="EX113" i="5"/>
  <c r="IV113" i="5"/>
  <c r="V113" i="5"/>
  <c r="BD113" i="5"/>
  <c r="HD113" i="5"/>
  <c r="CR113" i="5"/>
  <c r="DL113" i="5"/>
  <c r="EB113" i="5"/>
  <c r="ID113" i="5"/>
  <c r="JL113" i="5"/>
  <c r="HB113" i="5"/>
  <c r="CB113" i="5"/>
  <c r="JD113" i="5"/>
  <c r="GB113" i="5"/>
  <c r="CD113" i="5"/>
  <c r="GN113" i="5"/>
  <c r="GZ113" i="5"/>
  <c r="JR113" i="5"/>
  <c r="FH113" i="5"/>
  <c r="IX113" i="5"/>
  <c r="ER113" i="5"/>
  <c r="DF113" i="5"/>
  <c r="HP113" i="5"/>
  <c r="AZ113" i="5"/>
  <c r="AX113" i="5"/>
  <c r="JN113" i="5"/>
  <c r="JJ113" i="5"/>
  <c r="DN113" i="5"/>
  <c r="BT113" i="5"/>
  <c r="HN113" i="5"/>
  <c r="CH113" i="5"/>
  <c r="FZ113" i="5"/>
  <c r="FX113" i="5"/>
  <c r="L113" i="5"/>
  <c r="FD113" i="5"/>
  <c r="CP113" i="5"/>
  <c r="DD113" i="5"/>
  <c r="EV113" i="5"/>
  <c r="P113" i="5"/>
  <c r="DP113" i="5"/>
  <c r="AD113" i="5"/>
  <c r="BL113" i="5"/>
  <c r="DZ113" i="5"/>
  <c r="AJ113" i="5"/>
  <c r="EP113" i="5"/>
  <c r="GT113" i="5"/>
  <c r="AR113" i="5"/>
  <c r="CT113" i="5"/>
  <c r="JZ113" i="5"/>
  <c r="JX113" i="5"/>
  <c r="BZ113" i="5"/>
  <c r="EH113" i="5"/>
  <c r="GP113" i="5"/>
  <c r="FV113" i="5"/>
  <c r="BF113" i="5"/>
  <c r="BX113" i="5"/>
  <c r="JP113" i="5"/>
  <c r="EL113" i="5"/>
  <c r="DT113" i="5"/>
  <c r="ET113" i="5"/>
  <c r="IB113" i="5"/>
  <c r="X113" i="5"/>
  <c r="HZ113" i="5"/>
  <c r="AV113" i="5"/>
  <c r="FF113" i="5"/>
  <c r="DF180" i="5"/>
  <c r="EH180" i="5"/>
  <c r="HX180" i="5"/>
  <c r="JB180" i="5"/>
  <c r="AX180" i="5"/>
  <c r="FZ180" i="5"/>
  <c r="L180" i="5"/>
  <c r="DN180" i="5"/>
  <c r="CF180" i="5"/>
  <c r="P180" i="5"/>
  <c r="CT180" i="5"/>
  <c r="ER180" i="5"/>
  <c r="GF180" i="5"/>
  <c r="JT180" i="5"/>
  <c r="BF180" i="5"/>
  <c r="HZ180" i="5"/>
  <c r="FB180" i="5"/>
  <c r="AB180" i="5"/>
  <c r="BB180" i="5"/>
  <c r="IX180" i="5"/>
  <c r="AN180" i="5"/>
  <c r="AJ180" i="5"/>
  <c r="HP180" i="5"/>
  <c r="JR180" i="5"/>
  <c r="DZ180" i="5"/>
  <c r="HR180" i="5"/>
  <c r="CV180" i="5"/>
  <c r="IH180" i="5"/>
  <c r="DX180" i="5"/>
  <c r="EX180" i="5"/>
  <c r="GZ49" i="5"/>
  <c r="EP49" i="5"/>
  <c r="CP49" i="5"/>
  <c r="AD49" i="5"/>
  <c r="GH49" i="5"/>
  <c r="AX49" i="5"/>
  <c r="BB49" i="5"/>
  <c r="JP49" i="5"/>
  <c r="IJ49" i="5"/>
  <c r="FX49" i="5"/>
  <c r="BF49" i="5"/>
  <c r="AT49" i="5"/>
  <c r="JH49" i="5"/>
  <c r="FB49" i="5"/>
  <c r="HV49" i="5"/>
  <c r="FT49" i="5"/>
  <c r="DR49" i="5"/>
  <c r="HD49" i="5"/>
  <c r="EX49" i="5"/>
  <c r="BH49" i="5"/>
  <c r="JF49" i="5"/>
  <c r="EL49" i="5"/>
  <c r="CB49" i="5"/>
  <c r="BR49" i="5"/>
  <c r="BX49" i="5"/>
  <c r="ER49" i="5"/>
  <c r="AL49" i="5"/>
  <c r="IH49" i="5"/>
  <c r="BN49" i="5"/>
  <c r="IZ49" i="5"/>
  <c r="AR49" i="5"/>
  <c r="GT49" i="5"/>
  <c r="CX49" i="5"/>
  <c r="AB49" i="5"/>
  <c r="CN49" i="5"/>
  <c r="P49" i="5"/>
  <c r="JJ49" i="5"/>
  <c r="IT49" i="5"/>
  <c r="EV49" i="5"/>
  <c r="GF49" i="5"/>
  <c r="DJ49" i="5"/>
  <c r="IF49" i="5"/>
  <c r="DZ49" i="5"/>
  <c r="BZ49" i="5"/>
  <c r="FH49" i="5"/>
  <c r="FD49" i="5"/>
  <c r="HR49" i="5"/>
  <c r="DX49" i="5"/>
  <c r="IR49" i="5"/>
  <c r="GN49" i="5"/>
  <c r="IB49" i="5"/>
  <c r="JL49" i="5"/>
  <c r="GL49" i="5"/>
  <c r="IN49" i="5"/>
  <c r="DH49" i="5"/>
  <c r="FV49" i="5"/>
  <c r="EN49" i="5"/>
  <c r="IV49" i="5"/>
  <c r="BD49" i="5"/>
  <c r="JR49" i="5"/>
  <c r="AN49" i="5"/>
  <c r="DD49" i="5"/>
  <c r="GJ49" i="5"/>
  <c r="CD49" i="5"/>
  <c r="JV49" i="5"/>
  <c r="L49" i="5"/>
  <c r="GD49" i="5"/>
  <c r="JZ49" i="5"/>
  <c r="CV49" i="5"/>
  <c r="HX49" i="5"/>
  <c r="IP49" i="5"/>
  <c r="CJ49" i="5"/>
  <c r="AZ49" i="5"/>
  <c r="CT49" i="5"/>
  <c r="BV49" i="5"/>
  <c r="FR49" i="5"/>
  <c r="R49" i="5"/>
  <c r="AJ49" i="5"/>
  <c r="GB49" i="5"/>
  <c r="CR49" i="5"/>
  <c r="AF49" i="5"/>
  <c r="EB49" i="5"/>
  <c r="DN49" i="5"/>
  <c r="EF49" i="5"/>
  <c r="EZ49" i="5"/>
  <c r="JD49" i="5"/>
  <c r="ET49" i="5"/>
  <c r="CL49" i="5"/>
  <c r="IX49" i="5"/>
  <c r="CH49" i="5"/>
  <c r="FF49" i="5"/>
  <c r="EH49" i="5"/>
  <c r="HN49" i="5"/>
  <c r="X49" i="5"/>
  <c r="DF49" i="5"/>
  <c r="FP49" i="5"/>
  <c r="HZ49" i="5"/>
  <c r="HB49" i="5"/>
  <c r="BL49" i="5"/>
  <c r="HP49" i="5"/>
  <c r="EJ49" i="5"/>
  <c r="DT49" i="5"/>
  <c r="AV49" i="5"/>
  <c r="ID49" i="5"/>
  <c r="ED49" i="5"/>
  <c r="JT49" i="5"/>
  <c r="GV49" i="5"/>
  <c r="V49" i="5"/>
  <c r="BJ49" i="5"/>
  <c r="DB49" i="5"/>
  <c r="JX49" i="5"/>
  <c r="GP49" i="5"/>
  <c r="DP49" i="5"/>
  <c r="BT49" i="5"/>
  <c r="GR49" i="5"/>
  <c r="DV49" i="5"/>
  <c r="BP49" i="5"/>
  <c r="FZ49" i="5"/>
  <c r="JB49" i="5"/>
  <c r="CF49" i="5"/>
  <c r="DL49" i="5"/>
  <c r="GX49" i="5"/>
  <c r="JN49" i="5"/>
  <c r="BH97" i="5"/>
  <c r="EJ97" i="5"/>
  <c r="BX97" i="5"/>
  <c r="IR97" i="5"/>
  <c r="CP97" i="5"/>
  <c r="GP97" i="5"/>
  <c r="GT97" i="5"/>
  <c r="JZ97" i="5"/>
  <c r="EL97" i="5"/>
  <c r="HZ97" i="5"/>
  <c r="EB97" i="5"/>
  <c r="DL97" i="5"/>
  <c r="JR97" i="5"/>
  <c r="CV97" i="5"/>
  <c r="GV97" i="5"/>
  <c r="ER97" i="5"/>
  <c r="HB97" i="5"/>
  <c r="BZ97" i="5"/>
  <c r="CH97" i="5"/>
  <c r="ID97" i="5"/>
  <c r="IV97" i="5"/>
  <c r="JN97" i="5"/>
  <c r="EP97" i="5"/>
  <c r="AX97" i="5"/>
  <c r="DZ97" i="5"/>
  <c r="GJ97" i="5"/>
  <c r="DB97" i="5"/>
  <c r="DV97" i="5"/>
  <c r="FH97" i="5"/>
  <c r="HX97" i="5"/>
  <c r="DJ97" i="5"/>
  <c r="BB97" i="5"/>
  <c r="BT97" i="5"/>
  <c r="IX97" i="5"/>
  <c r="JB97" i="5"/>
  <c r="BL97" i="5"/>
  <c r="IT97" i="5"/>
  <c r="FF97" i="5"/>
  <c r="JX97" i="5"/>
  <c r="IP97" i="5"/>
  <c r="GZ97" i="5"/>
  <c r="BP97" i="5"/>
  <c r="CX97" i="5"/>
  <c r="BV97" i="5"/>
  <c r="FR97" i="5"/>
  <c r="GH97" i="5"/>
  <c r="HD97" i="5"/>
  <c r="FZ97" i="5"/>
  <c r="AL97" i="5"/>
  <c r="ET97" i="5"/>
  <c r="HP97" i="5"/>
  <c r="GX97" i="5"/>
  <c r="EN97" i="5"/>
  <c r="EH97" i="5"/>
  <c r="IB97" i="5"/>
  <c r="AR97" i="5"/>
  <c r="JD97" i="5"/>
  <c r="X97" i="5"/>
  <c r="HR97" i="5"/>
  <c r="GR97" i="5"/>
  <c r="V97" i="5"/>
  <c r="BF97" i="5"/>
  <c r="HN97" i="5"/>
  <c r="DH97" i="5"/>
  <c r="IZ97" i="5"/>
  <c r="CT97" i="5"/>
  <c r="IF97" i="5"/>
  <c r="DF97" i="5"/>
  <c r="GD97" i="5"/>
  <c r="EZ97" i="5"/>
  <c r="GL97" i="5"/>
  <c r="FT97" i="5"/>
  <c r="DR97" i="5"/>
  <c r="AD97" i="5"/>
  <c r="FX97" i="5"/>
  <c r="FV97" i="5"/>
  <c r="BR97" i="5"/>
  <c r="BD97" i="5"/>
  <c r="CD97" i="5"/>
  <c r="FP97" i="5"/>
  <c r="BJ97" i="5"/>
  <c r="DP97" i="5"/>
  <c r="ED97" i="5"/>
  <c r="HV97" i="5"/>
  <c r="JH97" i="5"/>
  <c r="JF97" i="5"/>
  <c r="AZ97" i="5"/>
  <c r="GB97" i="5"/>
  <c r="CF97" i="5"/>
  <c r="EF97" i="5"/>
  <c r="AT97" i="5"/>
  <c r="JJ97" i="5"/>
  <c r="DT97" i="5"/>
  <c r="AJ97" i="5"/>
  <c r="JV97" i="5"/>
  <c r="IH97" i="5"/>
  <c r="AV97" i="5"/>
  <c r="CJ97" i="5"/>
  <c r="JP97" i="5"/>
  <c r="EX97" i="5"/>
  <c r="P97" i="5"/>
  <c r="CN97" i="5"/>
  <c r="CR97" i="5"/>
  <c r="AN97" i="5"/>
  <c r="AB97" i="5"/>
  <c r="CB97" i="5"/>
  <c r="DD97" i="5"/>
  <c r="JL97" i="5"/>
  <c r="L97" i="5"/>
  <c r="DX97" i="5"/>
  <c r="AF97" i="5"/>
  <c r="EV97" i="5"/>
  <c r="FD97" i="5"/>
  <c r="FB97" i="5"/>
  <c r="IN97" i="5"/>
  <c r="IJ97" i="5"/>
  <c r="GN97" i="5"/>
  <c r="DN97" i="5"/>
  <c r="GF97" i="5"/>
  <c r="JT97" i="5"/>
  <c r="R97" i="5"/>
  <c r="BN97" i="5"/>
  <c r="GD204" i="5"/>
  <c r="BX204" i="5"/>
  <c r="AR204" i="5"/>
  <c r="DR204" i="5"/>
  <c r="CX204" i="5"/>
  <c r="BH204" i="5"/>
  <c r="IP204" i="5"/>
  <c r="IB204" i="5"/>
  <c r="AN204" i="5"/>
  <c r="AJ204" i="5"/>
  <c r="GB204" i="5"/>
  <c r="ER204" i="5"/>
  <c r="IZ204" i="5"/>
  <c r="AF204" i="5"/>
  <c r="FR204" i="5"/>
  <c r="HD204" i="5"/>
  <c r="FX204" i="5"/>
  <c r="DP204" i="5"/>
  <c r="GV204" i="5"/>
  <c r="CJ204" i="5"/>
  <c r="JR204" i="5"/>
  <c r="GL204" i="5"/>
  <c r="JV204" i="5"/>
  <c r="GX204" i="5"/>
  <c r="IH204" i="5"/>
  <c r="L204" i="5"/>
  <c r="BP204" i="5"/>
  <c r="DT204" i="5"/>
  <c r="ED204" i="5"/>
  <c r="GN204" i="5"/>
  <c r="IX204" i="5"/>
  <c r="V204" i="5"/>
  <c r="HB204" i="5"/>
  <c r="CH204" i="5"/>
  <c r="DZ204" i="5"/>
  <c r="CP204" i="5"/>
  <c r="BT204" i="5"/>
  <c r="HZ204" i="5"/>
  <c r="FF204" i="5"/>
  <c r="BN204" i="5"/>
  <c r="BL204" i="5"/>
  <c r="GT204" i="5"/>
  <c r="IT204" i="5"/>
  <c r="EB204" i="5"/>
  <c r="FD204" i="5"/>
  <c r="DH204" i="5"/>
  <c r="EJ204" i="5"/>
  <c r="AB204" i="5"/>
  <c r="BZ204" i="5"/>
  <c r="GF204" i="5"/>
  <c r="FP204" i="5"/>
  <c r="AV204" i="5"/>
  <c r="BV204" i="5"/>
  <c r="ET204" i="5"/>
  <c r="BF204" i="5"/>
  <c r="IN204" i="5"/>
  <c r="DB204" i="5"/>
  <c r="JB204" i="5"/>
  <c r="DD204" i="5"/>
  <c r="AD204" i="5"/>
  <c r="HV204" i="5"/>
  <c r="JL204" i="5"/>
  <c r="GP204" i="5"/>
  <c r="AT204" i="5"/>
  <c r="GH204" i="5"/>
  <c r="IF204" i="5"/>
  <c r="X204" i="5"/>
  <c r="JH204" i="5"/>
  <c r="BB204" i="5"/>
  <c r="DF204" i="5"/>
  <c r="CB204" i="5"/>
  <c r="BD204" i="5"/>
  <c r="BJ204" i="5"/>
  <c r="CR204" i="5"/>
  <c r="HR204" i="5"/>
  <c r="JX204" i="5"/>
  <c r="DV204" i="5"/>
  <c r="IR204" i="5"/>
  <c r="AX204" i="5"/>
  <c r="JT204" i="5"/>
  <c r="IV204" i="5"/>
  <c r="CV204" i="5"/>
  <c r="DJ204" i="5"/>
  <c r="BR204" i="5"/>
  <c r="DX204" i="5"/>
  <c r="EP204" i="5"/>
  <c r="GJ204" i="5"/>
  <c r="FV204" i="5"/>
  <c r="EN204" i="5"/>
  <c r="JJ204" i="5"/>
  <c r="JF204" i="5"/>
  <c r="FH204" i="5"/>
  <c r="FT204" i="5"/>
  <c r="ID204" i="5"/>
  <c r="AL204" i="5"/>
  <c r="JD204" i="5"/>
  <c r="HX204" i="5"/>
  <c r="EF204" i="5"/>
  <c r="AZ204" i="5"/>
  <c r="JN204" i="5"/>
  <c r="P204" i="5"/>
  <c r="R204" i="5"/>
  <c r="EV204" i="5"/>
  <c r="CD204" i="5"/>
  <c r="FB204" i="5"/>
  <c r="GZ204" i="5"/>
  <c r="GR204" i="5"/>
  <c r="JZ204" i="5"/>
  <c r="EZ204" i="5"/>
  <c r="DL204" i="5"/>
  <c r="EL204" i="5"/>
  <c r="IJ204" i="5"/>
  <c r="CF204" i="5"/>
  <c r="JP204" i="5"/>
  <c r="HN204" i="5"/>
  <c r="DN204" i="5"/>
  <c r="FZ204" i="5"/>
  <c r="EH204" i="5"/>
  <c r="HP204" i="5"/>
  <c r="EX204" i="5"/>
  <c r="CT204" i="5"/>
  <c r="CN204" i="5"/>
  <c r="HV87" i="5"/>
  <c r="BJ87" i="5"/>
  <c r="FZ87" i="5"/>
  <c r="DT87" i="5"/>
  <c r="ID87" i="5"/>
  <c r="AD87" i="5"/>
  <c r="GX87" i="5"/>
  <c r="GL87" i="5"/>
  <c r="DZ87" i="5"/>
  <c r="ET87" i="5"/>
  <c r="GV87" i="5"/>
  <c r="GZ87" i="5"/>
  <c r="CR87" i="5"/>
  <c r="ER87" i="5"/>
  <c r="BP87" i="5"/>
  <c r="GD87" i="5"/>
  <c r="FH87" i="5"/>
  <c r="EV87" i="5"/>
  <c r="CX87" i="5"/>
  <c r="DH87" i="5"/>
  <c r="HP87" i="5"/>
  <c r="ED87" i="5"/>
  <c r="FD87" i="5"/>
  <c r="GN87" i="5"/>
  <c r="GT87" i="5"/>
  <c r="AZ87" i="5"/>
  <c r="DB87" i="5"/>
  <c r="BR87" i="5"/>
  <c r="FX87" i="5"/>
  <c r="IZ87" i="5"/>
  <c r="P87" i="5"/>
  <c r="JJ87" i="5"/>
  <c r="CT87" i="5"/>
  <c r="AL87" i="5"/>
  <c r="EN87" i="5"/>
  <c r="CV87" i="5"/>
  <c r="BT87" i="5"/>
  <c r="BN87" i="5"/>
  <c r="CD87" i="5"/>
  <c r="DN87" i="5"/>
  <c r="HD87" i="5"/>
  <c r="BH87" i="5"/>
  <c r="CH87" i="5"/>
  <c r="HR87" i="5"/>
  <c r="CJ87" i="5"/>
  <c r="JR87" i="5"/>
  <c r="JZ87" i="5"/>
  <c r="GJ87" i="5"/>
  <c r="HN87" i="5"/>
  <c r="CP87" i="5"/>
  <c r="EZ87" i="5"/>
  <c r="BF87" i="5"/>
  <c r="JL87" i="5"/>
  <c r="DP87" i="5"/>
  <c r="IB87" i="5"/>
  <c r="HX87" i="5"/>
  <c r="AV87" i="5"/>
  <c r="CN87" i="5"/>
  <c r="BB87" i="5"/>
  <c r="JP87" i="5"/>
  <c r="DJ87" i="5"/>
  <c r="BD87" i="5"/>
  <c r="HZ87" i="5"/>
  <c r="JV87" i="5"/>
  <c r="IT87" i="5"/>
  <c r="FT87" i="5"/>
  <c r="CB87" i="5"/>
  <c r="BL87" i="5"/>
  <c r="JF87" i="5"/>
  <c r="EB87" i="5"/>
  <c r="DL87" i="5"/>
  <c r="JB87" i="5"/>
  <c r="IR87" i="5"/>
  <c r="GF87" i="5"/>
  <c r="BZ87" i="5"/>
  <c r="FP87" i="5"/>
  <c r="JN87" i="5"/>
  <c r="EJ87" i="5"/>
  <c r="DF87" i="5"/>
  <c r="AX87" i="5"/>
  <c r="IP87" i="5"/>
  <c r="L87" i="5"/>
  <c r="EL87" i="5"/>
  <c r="AJ87" i="5"/>
  <c r="AN87" i="5"/>
  <c r="FF87" i="5"/>
  <c r="JX87" i="5"/>
  <c r="GH87" i="5"/>
  <c r="DD87" i="5"/>
  <c r="EF87" i="5"/>
  <c r="IX87" i="5"/>
  <c r="BX87" i="5"/>
  <c r="V87" i="5"/>
  <c r="EX87" i="5"/>
  <c r="R87" i="5"/>
  <c r="GB87" i="5"/>
  <c r="DX87" i="5"/>
  <c r="JD87" i="5"/>
  <c r="DR87" i="5"/>
  <c r="GR87" i="5"/>
  <c r="GP87" i="5"/>
  <c r="DV87" i="5"/>
  <c r="IN87" i="5"/>
  <c r="EP87" i="5"/>
  <c r="AB87" i="5"/>
  <c r="EH87" i="5"/>
  <c r="HB87" i="5"/>
  <c r="FR87" i="5"/>
  <c r="IJ87" i="5"/>
  <c r="AR87" i="5"/>
  <c r="AT87" i="5"/>
  <c r="JT87" i="5"/>
  <c r="FV87" i="5"/>
  <c r="AF87" i="5"/>
  <c r="IF87" i="5"/>
  <c r="BV87" i="5"/>
  <c r="IV87" i="5"/>
  <c r="IH87" i="5"/>
  <c r="CF87" i="5"/>
  <c r="FB87" i="5"/>
  <c r="X87" i="5"/>
  <c r="JH87" i="5"/>
  <c r="EV107" i="5"/>
  <c r="EP107" i="5"/>
  <c r="GB107" i="5"/>
  <c r="AR107" i="5"/>
  <c r="AD107" i="5"/>
  <c r="HZ107" i="5"/>
  <c r="JR107" i="5"/>
  <c r="AL107" i="5"/>
  <c r="HD107" i="5"/>
  <c r="JV107" i="5"/>
  <c r="EB107" i="5"/>
  <c r="HP107" i="5"/>
  <c r="FH107" i="5"/>
  <c r="GP107" i="5"/>
  <c r="HB107" i="5"/>
  <c r="AV107" i="5"/>
  <c r="DD107" i="5"/>
  <c r="DL107" i="5"/>
  <c r="DR107" i="5"/>
  <c r="BB107" i="5"/>
  <c r="BH107" i="5"/>
  <c r="JB107" i="5"/>
  <c r="GV107" i="5"/>
  <c r="BD107" i="5"/>
  <c r="EN107" i="5"/>
  <c r="GZ107" i="5"/>
  <c r="JF107" i="5"/>
  <c r="FF107" i="5"/>
  <c r="GH107" i="5"/>
  <c r="CX107" i="5"/>
  <c r="AZ107" i="5"/>
  <c r="EF107" i="5"/>
  <c r="X107" i="5"/>
  <c r="FP107" i="5"/>
  <c r="IZ107" i="5"/>
  <c r="JZ107" i="5"/>
  <c r="JJ107" i="5"/>
  <c r="IB107" i="5"/>
  <c r="IR107" i="5"/>
  <c r="JX107" i="5"/>
  <c r="DF107" i="5"/>
  <c r="DB107" i="5"/>
  <c r="CH107" i="5"/>
  <c r="IV107" i="5"/>
  <c r="BV107" i="5"/>
  <c r="FT107" i="5"/>
  <c r="CF107" i="5"/>
  <c r="GN107" i="5"/>
  <c r="FB107" i="5"/>
  <c r="ET107" i="5"/>
  <c r="R107" i="5"/>
  <c r="BN107" i="5"/>
  <c r="HX107" i="5"/>
  <c r="IJ107" i="5"/>
  <c r="DX107" i="5"/>
  <c r="ED107" i="5"/>
  <c r="CP107" i="5"/>
  <c r="V107" i="5"/>
  <c r="GL107" i="5"/>
  <c r="BR107" i="5"/>
  <c r="JD107" i="5"/>
  <c r="BJ107" i="5"/>
  <c r="EH107" i="5"/>
  <c r="AF107" i="5"/>
  <c r="IH107" i="5"/>
  <c r="BL107" i="5"/>
  <c r="IX107" i="5"/>
  <c r="AT107" i="5"/>
  <c r="HR107" i="5"/>
  <c r="AX107" i="5"/>
  <c r="FZ107" i="5"/>
  <c r="CJ107" i="5"/>
  <c r="GX107" i="5"/>
  <c r="DV107" i="5"/>
  <c r="JT107" i="5"/>
  <c r="CN107" i="5"/>
  <c r="DP107" i="5"/>
  <c r="GT107" i="5"/>
  <c r="FV107" i="5"/>
  <c r="GJ107" i="5"/>
  <c r="EJ107" i="5"/>
  <c r="FD107" i="5"/>
  <c r="EX107" i="5"/>
  <c r="BT107" i="5"/>
  <c r="HV107" i="5"/>
  <c r="L107" i="5"/>
  <c r="IT107" i="5"/>
  <c r="DH107" i="5"/>
  <c r="JL107" i="5"/>
  <c r="DN107" i="5"/>
  <c r="AB107" i="5"/>
  <c r="GF107" i="5"/>
  <c r="BF107" i="5"/>
  <c r="BX107" i="5"/>
  <c r="ER107" i="5"/>
  <c r="EZ107" i="5"/>
  <c r="JH107" i="5"/>
  <c r="AJ107" i="5"/>
  <c r="CB107" i="5"/>
  <c r="DJ107" i="5"/>
  <c r="HN107" i="5"/>
  <c r="FX107" i="5"/>
  <c r="AN107" i="5"/>
  <c r="JP107" i="5"/>
  <c r="P107" i="5"/>
  <c r="DZ107" i="5"/>
  <c r="IP107" i="5"/>
  <c r="CD107" i="5"/>
  <c r="CT107" i="5"/>
  <c r="EL107" i="5"/>
  <c r="BZ107" i="5"/>
  <c r="IF107" i="5"/>
  <c r="JN107" i="5"/>
  <c r="DT107" i="5"/>
  <c r="GR107" i="5"/>
  <c r="IN107" i="5"/>
  <c r="ID107" i="5"/>
  <c r="CR107" i="5"/>
  <c r="CV107" i="5"/>
  <c r="BP107" i="5"/>
  <c r="GD107" i="5"/>
  <c r="FR107" i="5"/>
  <c r="HV149" i="5"/>
  <c r="HR149" i="5"/>
  <c r="AD149" i="5"/>
  <c r="DT149" i="5"/>
  <c r="DX149" i="5"/>
  <c r="CH149" i="5"/>
  <c r="DH149" i="5"/>
  <c r="GV149" i="5"/>
  <c r="P149" i="5"/>
  <c r="AB149" i="5"/>
  <c r="GL149" i="5"/>
  <c r="EB149" i="5"/>
  <c r="BB149" i="5"/>
  <c r="IF149" i="5"/>
  <c r="DJ149" i="5"/>
  <c r="JT149" i="5"/>
  <c r="AL149" i="5"/>
  <c r="AX149" i="5"/>
  <c r="HZ149" i="5"/>
  <c r="EJ149" i="5"/>
  <c r="FR149" i="5"/>
  <c r="X149" i="5"/>
  <c r="GX149" i="5"/>
  <c r="FX149" i="5"/>
  <c r="JH149" i="5"/>
  <c r="GZ149" i="5"/>
  <c r="FF149" i="5"/>
  <c r="GH149" i="5"/>
  <c r="BN149" i="5"/>
  <c r="GP149" i="5"/>
  <c r="GD149" i="5"/>
  <c r="EF149" i="5"/>
  <c r="JF149" i="5"/>
  <c r="BJ149" i="5"/>
  <c r="JL149" i="5"/>
  <c r="FP149" i="5"/>
  <c r="BL149" i="5"/>
  <c r="BV149" i="5"/>
  <c r="EL149" i="5"/>
  <c r="GB149" i="5"/>
  <c r="DP149" i="5"/>
  <c r="IJ149" i="5"/>
  <c r="HX149" i="5"/>
  <c r="GT149" i="5"/>
  <c r="ID149" i="5"/>
  <c r="AJ149" i="5"/>
  <c r="FT149" i="5"/>
  <c r="BD149" i="5"/>
  <c r="FD149" i="5"/>
  <c r="CD149" i="5"/>
  <c r="EV149" i="5"/>
  <c r="ER149" i="5"/>
  <c r="JN149" i="5"/>
  <c r="GF149" i="5"/>
  <c r="JZ149" i="5"/>
  <c r="CJ149" i="5"/>
  <c r="EP149" i="5"/>
  <c r="FB149" i="5"/>
  <c r="AZ149" i="5"/>
  <c r="CN149" i="5"/>
  <c r="AR149" i="5"/>
  <c r="IT149" i="5"/>
  <c r="DD149" i="5"/>
  <c r="HB149" i="5"/>
  <c r="JV149" i="5"/>
  <c r="BZ149" i="5"/>
  <c r="CX149" i="5"/>
  <c r="DF149" i="5"/>
  <c r="CB149" i="5"/>
  <c r="DN149" i="5"/>
  <c r="BF149" i="5"/>
  <c r="GJ149" i="5"/>
  <c r="IR149" i="5"/>
  <c r="R149" i="5"/>
  <c r="BR149" i="5"/>
  <c r="JX149" i="5"/>
  <c r="BT149" i="5"/>
  <c r="JJ149" i="5"/>
  <c r="V149" i="5"/>
  <c r="CV149" i="5"/>
  <c r="EN149" i="5"/>
  <c r="EZ149" i="5"/>
  <c r="IP149" i="5"/>
  <c r="EX149" i="5"/>
  <c r="IN149" i="5"/>
  <c r="CP149" i="5"/>
  <c r="AF149" i="5"/>
  <c r="DZ149" i="5"/>
  <c r="L149" i="5"/>
  <c r="DR149" i="5"/>
  <c r="IH149" i="5"/>
  <c r="JR149" i="5"/>
  <c r="DL149" i="5"/>
  <c r="FZ149" i="5"/>
  <c r="ED149" i="5"/>
  <c r="EH149" i="5"/>
  <c r="FV149" i="5"/>
  <c r="IX149" i="5"/>
  <c r="HN149" i="5"/>
  <c r="CF149" i="5"/>
  <c r="JP149" i="5"/>
  <c r="GR149" i="5"/>
  <c r="HD149" i="5"/>
  <c r="GN149" i="5"/>
  <c r="FH149" i="5"/>
  <c r="DB149" i="5"/>
  <c r="DV149" i="5"/>
  <c r="ET149" i="5"/>
  <c r="IZ149" i="5"/>
  <c r="JB149" i="5"/>
  <c r="BP149" i="5"/>
  <c r="BX149" i="5"/>
  <c r="AV149" i="5"/>
  <c r="HP149" i="5"/>
  <c r="CR149" i="5"/>
  <c r="AT149" i="5"/>
  <c r="IB149" i="5"/>
  <c r="IV149" i="5"/>
  <c r="CT149" i="5"/>
  <c r="AN149" i="5"/>
  <c r="BH149" i="5"/>
  <c r="JD149" i="5"/>
  <c r="BV180" i="5"/>
  <c r="GH180" i="5"/>
  <c r="FF180" i="5"/>
  <c r="JX180" i="5"/>
  <c r="BH180" i="5"/>
  <c r="HN180" i="5"/>
  <c r="DR180" i="5"/>
  <c r="JF180" i="5"/>
  <c r="JP180" i="5"/>
  <c r="ID180" i="5"/>
  <c r="FH180" i="5"/>
  <c r="GZ180" i="5"/>
  <c r="DJ180" i="5"/>
  <c r="GP180" i="5"/>
  <c r="DT180" i="5"/>
  <c r="DD180" i="5"/>
  <c r="BP180" i="5"/>
  <c r="GN180" i="5"/>
  <c r="AL180" i="5"/>
  <c r="JN180" i="5"/>
  <c r="JD180" i="5"/>
  <c r="IV180" i="5"/>
  <c r="EV180" i="5"/>
  <c r="GB180" i="5"/>
  <c r="EJ180" i="5"/>
  <c r="BN180" i="5"/>
  <c r="IZ180" i="5"/>
  <c r="DL180" i="5"/>
  <c r="EF180" i="5"/>
  <c r="BR180" i="5"/>
  <c r="CB180" i="5"/>
  <c r="IN29" i="5"/>
  <c r="BT29" i="5"/>
  <c r="DB29" i="5"/>
  <c r="BH29" i="5"/>
  <c r="GX29" i="5"/>
  <c r="FP29" i="5"/>
  <c r="JJ29" i="5"/>
  <c r="CH29" i="5"/>
  <c r="EJ29" i="5"/>
  <c r="IV29" i="5"/>
  <c r="HD29" i="5"/>
  <c r="DR29" i="5"/>
  <c r="ER29" i="5"/>
  <c r="EH29" i="5"/>
  <c r="GL29" i="5"/>
  <c r="FD29" i="5"/>
  <c r="FX29" i="5"/>
  <c r="CP29" i="5"/>
  <c r="L29" i="5"/>
  <c r="DF29" i="5"/>
  <c r="HZ29" i="5"/>
  <c r="AT29" i="5"/>
  <c r="FZ29" i="5"/>
  <c r="JZ29" i="5"/>
  <c r="EB29" i="5"/>
  <c r="R29" i="5"/>
  <c r="GF29" i="5"/>
  <c r="FB29" i="5"/>
  <c r="AZ29" i="5"/>
  <c r="IZ29" i="5"/>
  <c r="FF29" i="5"/>
  <c r="GR29" i="5"/>
  <c r="DZ29" i="5"/>
  <c r="X29" i="5"/>
  <c r="DH29" i="5"/>
  <c r="CV29" i="5"/>
  <c r="JT29" i="5"/>
  <c r="ID29" i="5"/>
  <c r="FH29" i="5"/>
  <c r="IF29" i="5"/>
  <c r="GV29" i="5"/>
  <c r="CJ29" i="5"/>
  <c r="CL29" i="5"/>
  <c r="AV29" i="5"/>
  <c r="FR29" i="5"/>
  <c r="CT29" i="5"/>
  <c r="HP29" i="5"/>
  <c r="IP29" i="5"/>
  <c r="EX29" i="5"/>
  <c r="AB29" i="5"/>
  <c r="JB29" i="5"/>
  <c r="HB29" i="5"/>
  <c r="JR29" i="5"/>
  <c r="BX29" i="5"/>
  <c r="EN29" i="5"/>
  <c r="IX29" i="5"/>
  <c r="CR29" i="5"/>
  <c r="CB29" i="5"/>
  <c r="IR29" i="5"/>
  <c r="EZ29" i="5"/>
  <c r="CN29" i="5"/>
  <c r="GT29" i="5"/>
  <c r="AJ29" i="5"/>
  <c r="DP29" i="5"/>
  <c r="FT29" i="5"/>
  <c r="DX29" i="5"/>
  <c r="HX29" i="5"/>
  <c r="JH29" i="5"/>
  <c r="IJ29" i="5"/>
  <c r="BB29" i="5"/>
  <c r="FV29" i="5"/>
  <c r="BF29" i="5"/>
  <c r="GN29" i="5"/>
  <c r="BJ29" i="5"/>
  <c r="ED29" i="5"/>
  <c r="BL29" i="5"/>
  <c r="AN29" i="5"/>
  <c r="IH29" i="5"/>
  <c r="JD29" i="5"/>
  <c r="GJ29" i="5"/>
  <c r="GH29" i="5"/>
  <c r="JX29" i="5"/>
  <c r="AX29" i="5"/>
  <c r="JP29" i="5"/>
  <c r="BN29" i="5"/>
  <c r="GZ29" i="5"/>
  <c r="JV29" i="5"/>
  <c r="HV29" i="5"/>
  <c r="DD29" i="5"/>
  <c r="JL29" i="5"/>
  <c r="DV29" i="5"/>
  <c r="BR29" i="5"/>
  <c r="CD29" i="5"/>
  <c r="GD29" i="5"/>
  <c r="EF29" i="5"/>
  <c r="AD29" i="5"/>
  <c r="BD29" i="5"/>
  <c r="GP29" i="5"/>
  <c r="ET29" i="5"/>
  <c r="JF29" i="5"/>
  <c r="DN29" i="5"/>
  <c r="EL29" i="5"/>
  <c r="AF29" i="5"/>
  <c r="BP29" i="5"/>
  <c r="HR29" i="5"/>
  <c r="JN29" i="5"/>
  <c r="CX29" i="5"/>
  <c r="CF29" i="5"/>
  <c r="DT29" i="5"/>
  <c r="DL29" i="5"/>
  <c r="EP29" i="5"/>
  <c r="IB29" i="5"/>
  <c r="GB29" i="5"/>
  <c r="P29" i="5"/>
  <c r="V29" i="5"/>
  <c r="AR29" i="5"/>
  <c r="IT29" i="5"/>
  <c r="HN29" i="5"/>
  <c r="EV29" i="5"/>
  <c r="AL29" i="5"/>
  <c r="BZ29" i="5"/>
  <c r="BV29" i="5"/>
  <c r="DJ29" i="5"/>
  <c r="HN53" i="5"/>
  <c r="IF53" i="5"/>
  <c r="FB53" i="5"/>
  <c r="IX53" i="5"/>
  <c r="IR53" i="5"/>
  <c r="CF53" i="5"/>
  <c r="JX53" i="5"/>
  <c r="DP53" i="5"/>
  <c r="AB53" i="5"/>
  <c r="BR53" i="5"/>
  <c r="BJ53" i="5"/>
  <c r="DR53" i="5"/>
  <c r="HB53" i="5"/>
  <c r="AT53" i="5"/>
  <c r="BL53" i="5"/>
  <c r="DD53" i="5"/>
  <c r="FD53" i="5"/>
  <c r="GV53" i="5"/>
  <c r="GL53" i="5"/>
  <c r="GJ53" i="5"/>
  <c r="P53" i="5"/>
  <c r="DN53" i="5"/>
  <c r="EP53" i="5"/>
  <c r="GN53" i="5"/>
  <c r="DT53" i="5"/>
  <c r="CJ53" i="5"/>
  <c r="IN53" i="5"/>
  <c r="R53" i="5"/>
  <c r="ED53" i="5"/>
  <c r="DJ53" i="5"/>
  <c r="FZ53" i="5"/>
  <c r="GX53" i="5"/>
  <c r="IJ53" i="5"/>
  <c r="JP53" i="5"/>
  <c r="CH53" i="5"/>
  <c r="JJ53" i="5"/>
  <c r="ID53" i="5"/>
  <c r="GB53" i="5"/>
  <c r="JT53" i="5"/>
  <c r="FH53" i="5"/>
  <c r="AX53" i="5"/>
  <c r="JL53" i="5"/>
  <c r="IP53" i="5"/>
  <c r="BN53" i="5"/>
  <c r="BF53" i="5"/>
  <c r="DB53" i="5"/>
  <c r="EX53" i="5"/>
  <c r="AD53" i="5"/>
  <c r="AL53" i="5"/>
  <c r="EZ53" i="5"/>
  <c r="GP53" i="5"/>
  <c r="HV53" i="5"/>
  <c r="CP53" i="5"/>
  <c r="JR53" i="5"/>
  <c r="BB53" i="5"/>
  <c r="GR53" i="5"/>
  <c r="FT53" i="5"/>
  <c r="JN53" i="5"/>
  <c r="EV53" i="5"/>
  <c r="CT53" i="5"/>
  <c r="HR53" i="5"/>
  <c r="DZ53" i="5"/>
  <c r="DV53" i="5"/>
  <c r="GT53" i="5"/>
  <c r="AF53" i="5"/>
  <c r="GH53" i="5"/>
  <c r="CD53" i="5"/>
  <c r="CN53" i="5"/>
  <c r="JZ53" i="5"/>
  <c r="EB53" i="5"/>
  <c r="JV53" i="5"/>
  <c r="ER53" i="5"/>
  <c r="JD53" i="5"/>
  <c r="CV53" i="5"/>
  <c r="FX53" i="5"/>
  <c r="IB53" i="5"/>
  <c r="IV53" i="5"/>
  <c r="BV53" i="5"/>
  <c r="CB53" i="5"/>
  <c r="CX53" i="5"/>
  <c r="AN53" i="5"/>
  <c r="BD53" i="5"/>
  <c r="IH53" i="5"/>
  <c r="EN53" i="5"/>
  <c r="L53" i="5"/>
  <c r="AJ53" i="5"/>
  <c r="JH53" i="5"/>
  <c r="BZ53" i="5"/>
  <c r="JF53" i="5"/>
  <c r="DH53" i="5"/>
  <c r="ET53" i="5"/>
  <c r="CL53" i="5"/>
  <c r="BX53" i="5"/>
  <c r="BT53" i="5"/>
  <c r="CR53" i="5"/>
  <c r="X53" i="5"/>
  <c r="FP53" i="5"/>
  <c r="HP53" i="5"/>
  <c r="DF53" i="5"/>
  <c r="DL53" i="5"/>
  <c r="HZ53" i="5"/>
  <c r="BP53" i="5"/>
  <c r="FV53" i="5"/>
  <c r="EL53" i="5"/>
  <c r="HD53" i="5"/>
  <c r="AZ53" i="5"/>
  <c r="JB53" i="5"/>
  <c r="EH53" i="5"/>
  <c r="GD53" i="5"/>
  <c r="GZ53" i="5"/>
  <c r="EJ53" i="5"/>
  <c r="FR53" i="5"/>
  <c r="IZ53" i="5"/>
  <c r="EF53" i="5"/>
  <c r="FF53" i="5"/>
  <c r="GF53" i="5"/>
  <c r="AR53" i="5"/>
  <c r="DX53" i="5"/>
  <c r="AV53" i="5"/>
  <c r="BH53" i="5"/>
  <c r="HX53" i="5"/>
  <c r="IT53" i="5"/>
  <c r="V53" i="5"/>
  <c r="IN34" i="5"/>
  <c r="JT34" i="5"/>
  <c r="IR34" i="5"/>
  <c r="DL34" i="5"/>
  <c r="CB34" i="5"/>
  <c r="JB34" i="5"/>
  <c r="DD34" i="5"/>
  <c r="HX34" i="5"/>
  <c r="AF34" i="5"/>
  <c r="GP34" i="5"/>
  <c r="EH34" i="5"/>
  <c r="JR34" i="5"/>
  <c r="CR34" i="5"/>
  <c r="BD34" i="5"/>
  <c r="CX34" i="5"/>
  <c r="HV34" i="5"/>
  <c r="CH34" i="5"/>
  <c r="GZ34" i="5"/>
  <c r="P34" i="5"/>
  <c r="JJ34" i="5"/>
  <c r="JP34" i="5"/>
  <c r="EB34" i="5"/>
  <c r="DF34" i="5"/>
  <c r="EP34" i="5"/>
  <c r="AR34" i="5"/>
  <c r="HP34" i="5"/>
  <c r="X34" i="5"/>
  <c r="FD34" i="5"/>
  <c r="HB34" i="5"/>
  <c r="IF34" i="5"/>
  <c r="IH34" i="5"/>
  <c r="HR34" i="5"/>
  <c r="AX34" i="5"/>
  <c r="IT34" i="5"/>
  <c r="BJ34" i="5"/>
  <c r="R34" i="5"/>
  <c r="CP34" i="5"/>
  <c r="AZ34" i="5"/>
  <c r="DJ34" i="5"/>
  <c r="HZ34" i="5"/>
  <c r="AV34" i="5"/>
  <c r="ET34" i="5"/>
  <c r="BB34" i="5"/>
  <c r="GL34" i="5"/>
  <c r="L34" i="5"/>
  <c r="BR34" i="5"/>
  <c r="JV34" i="5"/>
  <c r="AT34" i="5"/>
  <c r="GJ34" i="5"/>
  <c r="IZ34" i="5"/>
  <c r="FR34" i="5"/>
  <c r="FB34" i="5"/>
  <c r="EJ34" i="5"/>
  <c r="CL34" i="5"/>
  <c r="DZ34" i="5"/>
  <c r="EL34" i="5"/>
  <c r="FP34" i="5"/>
  <c r="DV34" i="5"/>
  <c r="IP34" i="5"/>
  <c r="JD34" i="5"/>
  <c r="AD34" i="5"/>
  <c r="DH34" i="5"/>
  <c r="JZ34" i="5"/>
  <c r="HN34" i="5"/>
  <c r="BT34" i="5"/>
  <c r="DN34" i="5"/>
  <c r="FT34" i="5"/>
  <c r="CT34" i="5"/>
  <c r="EV34" i="5"/>
  <c r="JX34" i="5"/>
  <c r="GH34" i="5"/>
  <c r="JN34" i="5"/>
  <c r="IB34" i="5"/>
  <c r="EZ34" i="5"/>
  <c r="GT34" i="5"/>
  <c r="CF34" i="5"/>
  <c r="GX34" i="5"/>
  <c r="FH34" i="5"/>
  <c r="BL34" i="5"/>
  <c r="CV34" i="5"/>
  <c r="AL34" i="5"/>
  <c r="ER34" i="5"/>
  <c r="GD34" i="5"/>
  <c r="DR34" i="5"/>
  <c r="EN34" i="5"/>
  <c r="FZ34" i="5"/>
  <c r="CD34" i="5"/>
  <c r="DT34" i="5"/>
  <c r="FV34" i="5"/>
  <c r="FX34" i="5"/>
  <c r="GR34" i="5"/>
  <c r="BF34" i="5"/>
  <c r="JF34" i="5"/>
  <c r="AJ34" i="5"/>
  <c r="BN34" i="5"/>
  <c r="EX34" i="5"/>
  <c r="DP34" i="5"/>
  <c r="CJ34" i="5"/>
  <c r="FF34" i="5"/>
  <c r="ID34" i="5"/>
  <c r="CN34" i="5"/>
  <c r="ED34" i="5"/>
  <c r="EF34" i="5"/>
  <c r="BP34" i="5"/>
  <c r="GN34" i="5"/>
  <c r="IV34" i="5"/>
  <c r="HD34" i="5"/>
  <c r="GV34" i="5"/>
  <c r="AN34" i="5"/>
  <c r="JH34" i="5"/>
  <c r="BZ34" i="5"/>
  <c r="AB34" i="5"/>
  <c r="GB34" i="5"/>
  <c r="BV34" i="5"/>
  <c r="DB34" i="5"/>
  <c r="IX34" i="5"/>
  <c r="BH34" i="5"/>
  <c r="V34" i="5"/>
  <c r="BX34" i="5"/>
  <c r="GF34" i="5"/>
  <c r="IJ34" i="5"/>
  <c r="DX34" i="5"/>
  <c r="JL34" i="5"/>
  <c r="EH214" i="5"/>
  <c r="EF214" i="5"/>
  <c r="DR214" i="5"/>
  <c r="EL214" i="5"/>
  <c r="HX214" i="5"/>
  <c r="DD214" i="5"/>
  <c r="JN214" i="5"/>
  <c r="JL214" i="5"/>
  <c r="EN214" i="5"/>
  <c r="GB214" i="5"/>
  <c r="GN214" i="5"/>
  <c r="HV214" i="5"/>
  <c r="IV214" i="5"/>
  <c r="JJ214" i="5"/>
  <c r="EJ214" i="5"/>
  <c r="AD214" i="5"/>
  <c r="HR214" i="5"/>
  <c r="AB214" i="5"/>
  <c r="AJ214" i="5"/>
  <c r="L214" i="5"/>
  <c r="AF214" i="5"/>
  <c r="BB214" i="5"/>
  <c r="AN214" i="5"/>
  <c r="IB214" i="5"/>
  <c r="AL214" i="5"/>
  <c r="CB214" i="5"/>
  <c r="AT214" i="5"/>
  <c r="CN214" i="5"/>
  <c r="GT214" i="5"/>
  <c r="BN214" i="5"/>
  <c r="JD214" i="5"/>
  <c r="IP214" i="5"/>
  <c r="JT214" i="5"/>
  <c r="JB214" i="5"/>
  <c r="ED214" i="5"/>
  <c r="JR214" i="5"/>
  <c r="IZ214" i="5"/>
  <c r="FT214" i="5"/>
  <c r="R214" i="5"/>
  <c r="X214" i="5"/>
  <c r="FP214" i="5"/>
  <c r="GJ214" i="5"/>
  <c r="EZ214" i="5"/>
  <c r="FF214" i="5"/>
  <c r="JV214" i="5"/>
  <c r="BZ214" i="5"/>
  <c r="AZ214" i="5"/>
  <c r="CD214" i="5"/>
  <c r="AX214" i="5"/>
  <c r="P214" i="5"/>
  <c r="BL214" i="5"/>
  <c r="GX214" i="5"/>
  <c r="CF214" i="5"/>
  <c r="CJ214" i="5"/>
  <c r="CP214" i="5"/>
  <c r="IR214" i="5"/>
  <c r="CR214" i="5"/>
  <c r="DV214" i="5"/>
  <c r="JP214" i="5"/>
  <c r="AV214" i="5"/>
  <c r="DH214" i="5"/>
  <c r="BD214" i="5"/>
  <c r="BH214" i="5"/>
  <c r="GZ214" i="5"/>
  <c r="EV214" i="5"/>
  <c r="GD214" i="5"/>
  <c r="DB214" i="5"/>
  <c r="DJ214" i="5"/>
  <c r="BP214" i="5"/>
  <c r="BT214" i="5"/>
  <c r="BR214" i="5"/>
  <c r="GV214" i="5"/>
  <c r="FV214" i="5"/>
  <c r="EB214" i="5"/>
  <c r="FR214" i="5"/>
  <c r="ET214" i="5"/>
  <c r="DL214" i="5"/>
  <c r="DP214" i="5"/>
  <c r="FZ214" i="5"/>
  <c r="GP214" i="5"/>
  <c r="JH214" i="5"/>
  <c r="IX214" i="5"/>
  <c r="DT214" i="5"/>
  <c r="DZ214" i="5"/>
  <c r="ID214" i="5"/>
  <c r="DX214" i="5"/>
  <c r="CH214" i="5"/>
  <c r="GL214" i="5"/>
  <c r="BJ214" i="5"/>
  <c r="CT214" i="5"/>
  <c r="CX214" i="5"/>
  <c r="GH214" i="5"/>
  <c r="CV214" i="5"/>
  <c r="DN214" i="5"/>
  <c r="AR214" i="5"/>
  <c r="FB214" i="5"/>
  <c r="JF214" i="5"/>
  <c r="DF214" i="5"/>
  <c r="GR214" i="5"/>
  <c r="IN214" i="5"/>
  <c r="ER214" i="5"/>
  <c r="IT214" i="5"/>
  <c r="HB214" i="5"/>
  <c r="V214" i="5"/>
  <c r="BV214" i="5"/>
  <c r="GF214" i="5"/>
  <c r="HP214" i="5"/>
  <c r="JX214" i="5"/>
  <c r="HD214" i="5"/>
  <c r="EP214" i="5"/>
  <c r="BX214" i="5"/>
  <c r="EX214" i="5"/>
  <c r="FD214" i="5"/>
  <c r="IH214" i="5"/>
  <c r="HN214" i="5"/>
  <c r="IF214" i="5"/>
  <c r="FX214" i="5"/>
  <c r="HZ214" i="5"/>
  <c r="IJ214" i="5"/>
  <c r="BF214" i="5"/>
  <c r="FH214" i="5"/>
  <c r="JZ214" i="5"/>
  <c r="BJ69" i="5"/>
  <c r="BH69" i="5"/>
  <c r="AJ69" i="5"/>
  <c r="AB69" i="5"/>
  <c r="JT69" i="5"/>
  <c r="BT69" i="5"/>
  <c r="ET69" i="5"/>
  <c r="AT69" i="5"/>
  <c r="V69" i="5"/>
  <c r="DD69" i="5"/>
  <c r="BZ69" i="5"/>
  <c r="HZ69" i="5"/>
  <c r="L69" i="5"/>
  <c r="AR69" i="5"/>
  <c r="GF69" i="5"/>
  <c r="CV69" i="5"/>
  <c r="FR69" i="5"/>
  <c r="ER69" i="5"/>
  <c r="R69" i="5"/>
  <c r="CT69" i="5"/>
  <c r="IV69" i="5"/>
  <c r="AZ69" i="5"/>
  <c r="DN69" i="5"/>
  <c r="EJ69" i="5"/>
  <c r="JV69" i="5"/>
  <c r="BL69" i="5"/>
  <c r="HP69" i="5"/>
  <c r="EB69" i="5"/>
  <c r="GT69" i="5"/>
  <c r="P69" i="5"/>
  <c r="GB69" i="5"/>
  <c r="JH69" i="5"/>
  <c r="JZ69" i="5"/>
  <c r="DB69" i="5"/>
  <c r="EL69" i="5"/>
  <c r="IR69" i="5"/>
  <c r="AD69" i="5"/>
  <c r="CR69" i="5"/>
  <c r="CF69" i="5"/>
  <c r="JF69" i="5"/>
  <c r="JR69" i="5"/>
  <c r="FT69" i="5"/>
  <c r="IP69" i="5"/>
  <c r="CX69" i="5"/>
  <c r="CB69" i="5"/>
  <c r="ED69" i="5"/>
  <c r="HV69" i="5"/>
  <c r="BF69" i="5"/>
  <c r="JJ69" i="5"/>
  <c r="CD69" i="5"/>
  <c r="IN69" i="5"/>
  <c r="X69" i="5"/>
  <c r="GX69" i="5"/>
  <c r="GD69" i="5"/>
  <c r="FD69" i="5"/>
  <c r="BV69" i="5"/>
  <c r="DL69" i="5"/>
  <c r="GH69" i="5"/>
  <c r="CJ69" i="5"/>
  <c r="DX69" i="5"/>
  <c r="GN69" i="5"/>
  <c r="IT69" i="5"/>
  <c r="IX69" i="5"/>
  <c r="JP69" i="5"/>
  <c r="AF69" i="5"/>
  <c r="BX69" i="5"/>
  <c r="BD69" i="5"/>
  <c r="DH69" i="5"/>
  <c r="FP69" i="5"/>
  <c r="IF69" i="5"/>
  <c r="JN69" i="5"/>
  <c r="DP69" i="5"/>
  <c r="EF69" i="5"/>
  <c r="AV69" i="5"/>
  <c r="EP69" i="5"/>
  <c r="FZ69" i="5"/>
  <c r="GZ69" i="5"/>
  <c r="BN69" i="5"/>
  <c r="JX69" i="5"/>
  <c r="IH69" i="5"/>
  <c r="CH69" i="5"/>
  <c r="FX69" i="5"/>
  <c r="BP69" i="5"/>
  <c r="HX69" i="5"/>
  <c r="BB69" i="5"/>
  <c r="FB69" i="5"/>
  <c r="JD69" i="5"/>
  <c r="DJ69" i="5"/>
  <c r="CP69" i="5"/>
  <c r="HB69" i="5"/>
  <c r="EN69" i="5"/>
  <c r="FH69" i="5"/>
  <c r="IB69" i="5"/>
  <c r="IZ69" i="5"/>
  <c r="DZ69" i="5"/>
  <c r="ID69" i="5"/>
  <c r="FV69" i="5"/>
  <c r="AN69" i="5"/>
  <c r="AL69" i="5"/>
  <c r="CN69" i="5"/>
  <c r="JL69" i="5"/>
  <c r="GV69" i="5"/>
  <c r="DF69" i="5"/>
  <c r="DT69" i="5"/>
  <c r="HR69" i="5"/>
  <c r="HD69" i="5"/>
  <c r="IJ69" i="5"/>
  <c r="AX69" i="5"/>
  <c r="FF69" i="5"/>
  <c r="DV69" i="5"/>
  <c r="GJ69" i="5"/>
  <c r="HN69" i="5"/>
  <c r="JB69" i="5"/>
  <c r="EZ69" i="5"/>
  <c r="EV69" i="5"/>
  <c r="DR69" i="5"/>
  <c r="GL69" i="5"/>
  <c r="GR69" i="5"/>
  <c r="GP69" i="5"/>
  <c r="BR69" i="5"/>
  <c r="EH69" i="5"/>
  <c r="EX69" i="5"/>
  <c r="AT100" i="5"/>
  <c r="CV100" i="5"/>
  <c r="EF100" i="5"/>
  <c r="GZ100" i="5"/>
  <c r="JB100" i="5"/>
  <c r="GB100" i="5"/>
  <c r="AB100" i="5"/>
  <c r="BV100" i="5"/>
  <c r="EJ100" i="5"/>
  <c r="HP100" i="5"/>
  <c r="CN100" i="5"/>
  <c r="IJ100" i="5"/>
  <c r="AR100" i="5"/>
  <c r="AL100" i="5"/>
  <c r="IF100" i="5"/>
  <c r="P100" i="5"/>
  <c r="IR100" i="5"/>
  <c r="EV100" i="5"/>
  <c r="BT100" i="5"/>
  <c r="IN100" i="5"/>
  <c r="JF100" i="5"/>
  <c r="GV100" i="5"/>
  <c r="HZ100" i="5"/>
  <c r="DP100" i="5"/>
  <c r="DN100" i="5"/>
  <c r="HN100" i="5"/>
  <c r="CF100" i="5"/>
  <c r="IX100" i="5"/>
  <c r="GD100" i="5"/>
  <c r="V100" i="5"/>
  <c r="JX100" i="5"/>
  <c r="GN100" i="5"/>
  <c r="FP100" i="5"/>
  <c r="DF100" i="5"/>
  <c r="FX100" i="5"/>
  <c r="IB100" i="5"/>
  <c r="GX100" i="5"/>
  <c r="BL100" i="5"/>
  <c r="BR100" i="5"/>
  <c r="HX100" i="5"/>
  <c r="DJ100" i="5"/>
  <c r="CJ100" i="5"/>
  <c r="GH100" i="5"/>
  <c r="EH100" i="5"/>
  <c r="HB100" i="5"/>
  <c r="GL100" i="5"/>
  <c r="FV100" i="5"/>
  <c r="BH100" i="5"/>
  <c r="BX100" i="5"/>
  <c r="BD100" i="5"/>
  <c r="FZ100" i="5"/>
  <c r="FD100" i="5"/>
  <c r="HV100" i="5"/>
  <c r="DD100" i="5"/>
  <c r="GP100" i="5"/>
  <c r="DX100" i="5"/>
  <c r="ED100" i="5"/>
  <c r="FT100" i="5"/>
  <c r="FF100" i="5"/>
  <c r="JL100" i="5"/>
  <c r="R100" i="5"/>
  <c r="X100" i="5"/>
  <c r="EL100" i="5"/>
  <c r="BF100" i="5"/>
  <c r="EX100" i="5"/>
  <c r="IH100" i="5"/>
  <c r="EB100" i="5"/>
  <c r="JJ100" i="5"/>
  <c r="JH100" i="5"/>
  <c r="AF100" i="5"/>
  <c r="HR100" i="5"/>
  <c r="BZ100" i="5"/>
  <c r="GF100" i="5"/>
  <c r="ET100" i="5"/>
  <c r="ER100" i="5"/>
  <c r="BN100" i="5"/>
  <c r="IZ100" i="5"/>
  <c r="AV100" i="5"/>
  <c r="AD100" i="5"/>
  <c r="EP100" i="5"/>
  <c r="IT100" i="5"/>
  <c r="GJ100" i="5"/>
  <c r="FR100" i="5"/>
  <c r="JN100" i="5"/>
  <c r="CH100" i="5"/>
  <c r="DH100" i="5"/>
  <c r="CT100" i="5"/>
  <c r="CP100" i="5"/>
  <c r="FB100" i="5"/>
  <c r="ID100" i="5"/>
  <c r="FH100" i="5"/>
  <c r="DV100" i="5"/>
  <c r="DZ100" i="5"/>
  <c r="GR100" i="5"/>
  <c r="GT100" i="5"/>
  <c r="AZ100" i="5"/>
  <c r="L100" i="5"/>
  <c r="IP100" i="5"/>
  <c r="JP100" i="5"/>
  <c r="CD100" i="5"/>
  <c r="CB100" i="5"/>
  <c r="IV100" i="5"/>
  <c r="DL100" i="5"/>
  <c r="DR100" i="5"/>
  <c r="JD100" i="5"/>
  <c r="EN100" i="5"/>
  <c r="JR100" i="5"/>
  <c r="HD100" i="5"/>
  <c r="JT100" i="5"/>
  <c r="BJ100" i="5"/>
  <c r="DB100" i="5"/>
  <c r="BP100" i="5"/>
  <c r="DT100" i="5"/>
  <c r="JZ100" i="5"/>
  <c r="EZ100" i="5"/>
  <c r="AX100" i="5"/>
  <c r="CX100" i="5"/>
  <c r="JV100" i="5"/>
  <c r="CR100" i="5"/>
  <c r="AJ100" i="5"/>
  <c r="AN100" i="5"/>
  <c r="BB100" i="5"/>
  <c r="CJ180" i="5"/>
  <c r="AZ180" i="5"/>
  <c r="IB180" i="5"/>
  <c r="CP180" i="5"/>
  <c r="GL180" i="5"/>
  <c r="EB180" i="5"/>
  <c r="AT180" i="5"/>
  <c r="BX180" i="5"/>
  <c r="BJ180" i="5"/>
  <c r="IT180" i="5"/>
  <c r="HV180" i="5"/>
  <c r="JL180" i="5"/>
  <c r="HB180" i="5"/>
  <c r="IF180" i="5"/>
  <c r="BT180" i="5"/>
  <c r="EP180" i="5"/>
  <c r="FD180" i="5"/>
  <c r="JJ180" i="5"/>
  <c r="GV180" i="5"/>
  <c r="AV180" i="5"/>
  <c r="ET180" i="5"/>
  <c r="AR180" i="5"/>
  <c r="HD180" i="5"/>
  <c r="AF180" i="5"/>
  <c r="CR180" i="5"/>
  <c r="X180" i="5"/>
  <c r="ED180" i="5"/>
  <c r="GR180" i="5"/>
  <c r="CN180" i="5"/>
  <c r="CX180" i="5"/>
  <c r="IB109" i="5"/>
  <c r="BT109" i="5"/>
  <c r="FV109" i="5"/>
  <c r="EL109" i="5"/>
  <c r="CJ109" i="5"/>
  <c r="IP109" i="5"/>
  <c r="IF109" i="5"/>
  <c r="JR109" i="5"/>
  <c r="AV109" i="5"/>
  <c r="DH109" i="5"/>
  <c r="DT109" i="5"/>
  <c r="ED109" i="5"/>
  <c r="DR109" i="5"/>
  <c r="IT109" i="5"/>
  <c r="AJ109" i="5"/>
  <c r="X109" i="5"/>
  <c r="DD109" i="5"/>
  <c r="EF109" i="5"/>
  <c r="EV109" i="5"/>
  <c r="BJ109" i="5"/>
  <c r="GB109" i="5"/>
  <c r="JX109" i="5"/>
  <c r="FF109" i="5"/>
  <c r="JP109" i="5"/>
  <c r="AL109" i="5"/>
  <c r="HN109" i="5"/>
  <c r="BH109" i="5"/>
  <c r="EH109" i="5"/>
  <c r="HV109" i="5"/>
  <c r="GR109" i="5"/>
  <c r="L109" i="5"/>
  <c r="JJ109" i="5"/>
  <c r="CX109" i="5"/>
  <c r="GF109" i="5"/>
  <c r="GV109" i="5"/>
  <c r="CV109" i="5"/>
  <c r="GT109" i="5"/>
  <c r="DF109" i="5"/>
  <c r="GJ109" i="5"/>
  <c r="GD109" i="5"/>
  <c r="BF109" i="5"/>
  <c r="HX109" i="5"/>
  <c r="EX109" i="5"/>
  <c r="FP109" i="5"/>
  <c r="HR109" i="5"/>
  <c r="ER109" i="5"/>
  <c r="CT109" i="5"/>
  <c r="BV109" i="5"/>
  <c r="JH109" i="5"/>
  <c r="CP109" i="5"/>
  <c r="FB109" i="5"/>
  <c r="EP109" i="5"/>
  <c r="AF109" i="5"/>
  <c r="BB109" i="5"/>
  <c r="FH109" i="5"/>
  <c r="P109" i="5"/>
  <c r="EB109" i="5"/>
  <c r="IN109" i="5"/>
  <c r="HB109" i="5"/>
  <c r="AD109" i="5"/>
  <c r="BR109" i="5"/>
  <c r="AB109" i="5"/>
  <c r="FZ109" i="5"/>
  <c r="IH109" i="5"/>
  <c r="JD109" i="5"/>
  <c r="IV109" i="5"/>
  <c r="GL109" i="5"/>
  <c r="JZ109" i="5"/>
  <c r="HP109" i="5"/>
  <c r="IR109" i="5"/>
  <c r="DJ109" i="5"/>
  <c r="BP109" i="5"/>
  <c r="DP109" i="5"/>
  <c r="ET109" i="5"/>
  <c r="BL109" i="5"/>
  <c r="JF109" i="5"/>
  <c r="BZ109" i="5"/>
  <c r="EN109" i="5"/>
  <c r="AZ109" i="5"/>
  <c r="JB109" i="5"/>
  <c r="R109" i="5"/>
  <c r="CH109" i="5"/>
  <c r="FR109" i="5"/>
  <c r="DN109" i="5"/>
  <c r="HZ109" i="5"/>
  <c r="DB109" i="5"/>
  <c r="BX109" i="5"/>
  <c r="IX109" i="5"/>
  <c r="GN109" i="5"/>
  <c r="DV109" i="5"/>
  <c r="IZ109" i="5"/>
  <c r="JV109" i="5"/>
  <c r="HD109" i="5"/>
  <c r="CN109" i="5"/>
  <c r="DL109" i="5"/>
  <c r="AR109" i="5"/>
  <c r="BN109" i="5"/>
  <c r="IJ109" i="5"/>
  <c r="EJ109" i="5"/>
  <c r="CR109" i="5"/>
  <c r="CD109" i="5"/>
  <c r="DZ109" i="5"/>
  <c r="AX109" i="5"/>
  <c r="AN109" i="5"/>
  <c r="JN109" i="5"/>
  <c r="GZ109" i="5"/>
  <c r="DX109" i="5"/>
  <c r="JT109" i="5"/>
  <c r="BD109" i="5"/>
  <c r="CF109" i="5"/>
  <c r="EZ109" i="5"/>
  <c r="FT109" i="5"/>
  <c r="GX109" i="5"/>
  <c r="V109" i="5"/>
  <c r="ID109" i="5"/>
  <c r="GH109" i="5"/>
  <c r="CB109" i="5"/>
  <c r="AT109" i="5"/>
  <c r="GP109" i="5"/>
  <c r="FX109" i="5"/>
  <c r="FD109" i="5"/>
  <c r="JL109" i="5"/>
  <c r="ID20" i="5"/>
  <c r="BT20" i="5"/>
  <c r="AZ20" i="5"/>
  <c r="IT20" i="5"/>
  <c r="JL20" i="5"/>
  <c r="GF20" i="5"/>
  <c r="BZ20" i="5"/>
  <c r="JF20" i="5"/>
  <c r="IJ20" i="5"/>
  <c r="JT20" i="5"/>
  <c r="CN20" i="5"/>
  <c r="JR20" i="5"/>
  <c r="ED20" i="5"/>
  <c r="JV20" i="5"/>
  <c r="JX20" i="5"/>
  <c r="DZ20" i="5"/>
  <c r="HX20" i="5"/>
  <c r="HZ20" i="5"/>
  <c r="GX20" i="5"/>
  <c r="EN20" i="5"/>
  <c r="EB20" i="5"/>
  <c r="FP20" i="5"/>
  <c r="IZ20" i="5"/>
  <c r="CR20" i="5"/>
  <c r="FZ20" i="5"/>
  <c r="IB20" i="5"/>
  <c r="BD20" i="5"/>
  <c r="DD20" i="5"/>
  <c r="JP20" i="5"/>
  <c r="AT20" i="5"/>
  <c r="AL20" i="5"/>
  <c r="JZ20" i="5"/>
  <c r="BX20" i="5"/>
  <c r="HN20" i="5"/>
  <c r="AB20" i="5"/>
  <c r="IN20" i="5"/>
  <c r="JJ20" i="5"/>
  <c r="DF20" i="5"/>
  <c r="DB20" i="5"/>
  <c r="CB20" i="5"/>
  <c r="GD20" i="5"/>
  <c r="EJ20" i="5"/>
  <c r="FT20" i="5"/>
  <c r="ER20" i="5"/>
  <c r="FX20" i="5"/>
  <c r="DR20" i="5"/>
  <c r="BV20" i="5"/>
  <c r="CP20" i="5"/>
  <c r="DJ20" i="5"/>
  <c r="CJ20" i="5"/>
  <c r="JH20" i="5"/>
  <c r="EX20" i="5"/>
  <c r="GT20" i="5"/>
  <c r="BP20" i="5"/>
  <c r="P20" i="5"/>
  <c r="FV20" i="5"/>
  <c r="CV20" i="5"/>
  <c r="GZ20" i="5"/>
  <c r="EV20" i="5"/>
  <c r="FF20" i="5"/>
  <c r="CH20" i="5"/>
  <c r="IV20" i="5"/>
  <c r="CD20" i="5"/>
  <c r="L20" i="5"/>
  <c r="HV20" i="5"/>
  <c r="JD20" i="5"/>
  <c r="DL20" i="5"/>
  <c r="GN20" i="5"/>
  <c r="HR20" i="5"/>
  <c r="AR20" i="5"/>
  <c r="JB20" i="5"/>
  <c r="IF20" i="5"/>
  <c r="BL20" i="5"/>
  <c r="GB20" i="5"/>
  <c r="AV20" i="5"/>
  <c r="EH20" i="5"/>
  <c r="CF20" i="5"/>
  <c r="IX20" i="5"/>
  <c r="IR20" i="5"/>
  <c r="BJ20" i="5"/>
  <c r="AF20" i="5"/>
  <c r="DH20" i="5"/>
  <c r="DP20" i="5"/>
  <c r="AD20" i="5"/>
  <c r="BR20" i="5"/>
  <c r="DN20" i="5"/>
  <c r="BF20" i="5"/>
  <c r="GV20" i="5"/>
  <c r="AJ20" i="5"/>
  <c r="GL20" i="5"/>
  <c r="AN20" i="5"/>
  <c r="EP20" i="5"/>
  <c r="HB20" i="5"/>
  <c r="V20" i="5"/>
  <c r="CL20" i="5"/>
  <c r="EL20" i="5"/>
  <c r="HP20" i="5"/>
  <c r="FR20" i="5"/>
  <c r="IP20" i="5"/>
  <c r="R20" i="5"/>
  <c r="GR20" i="5"/>
  <c r="GH20" i="5"/>
  <c r="EF20" i="5"/>
  <c r="AX20" i="5"/>
  <c r="DV20" i="5"/>
  <c r="FH20" i="5"/>
  <c r="DT20" i="5"/>
  <c r="BH20" i="5"/>
  <c r="GJ20" i="5"/>
  <c r="FD20" i="5"/>
  <c r="IH20" i="5"/>
  <c r="CT20" i="5"/>
  <c r="FB20" i="5"/>
  <c r="BB20" i="5"/>
  <c r="HD20" i="5"/>
  <c r="CX20" i="5"/>
  <c r="DX20" i="5"/>
  <c r="BN20" i="5"/>
  <c r="ET20" i="5"/>
  <c r="GP20" i="5"/>
  <c r="EZ20" i="5"/>
  <c r="X20" i="5"/>
  <c r="JN20" i="5"/>
  <c r="JD61" i="5"/>
  <c r="GJ61" i="5"/>
  <c r="AL61" i="5"/>
  <c r="JN61" i="5"/>
  <c r="DP61" i="5"/>
  <c r="IP61" i="5"/>
  <c r="GV61" i="5"/>
  <c r="P61" i="5"/>
  <c r="ER61" i="5"/>
  <c r="GT61" i="5"/>
  <c r="HD61" i="5"/>
  <c r="JL61" i="5"/>
  <c r="IB61" i="5"/>
  <c r="CX61" i="5"/>
  <c r="BX61" i="5"/>
  <c r="EF61" i="5"/>
  <c r="CR61" i="5"/>
  <c r="AV61" i="5"/>
  <c r="BJ61" i="5"/>
  <c r="IR61" i="5"/>
  <c r="CT61" i="5"/>
  <c r="GN61" i="5"/>
  <c r="JF61" i="5"/>
  <c r="L61" i="5"/>
  <c r="EJ61" i="5"/>
  <c r="AX61" i="5"/>
  <c r="IV61" i="5"/>
  <c r="CP61" i="5"/>
  <c r="AD61" i="5"/>
  <c r="BV61" i="5"/>
  <c r="JV61" i="5"/>
  <c r="GR61" i="5"/>
  <c r="JT61" i="5"/>
  <c r="DJ61" i="5"/>
  <c r="JX61" i="5"/>
  <c r="GF61" i="5"/>
  <c r="DZ61" i="5"/>
  <c r="JP61" i="5"/>
  <c r="IF61" i="5"/>
  <c r="JR61" i="5"/>
  <c r="EH61" i="5"/>
  <c r="CV61" i="5"/>
  <c r="HZ61" i="5"/>
  <c r="EZ61" i="5"/>
  <c r="JB61" i="5"/>
  <c r="BH61" i="5"/>
  <c r="BN61" i="5"/>
  <c r="CD61" i="5"/>
  <c r="IZ61" i="5"/>
  <c r="EN61" i="5"/>
  <c r="GX61" i="5"/>
  <c r="HP61" i="5"/>
  <c r="FF61" i="5"/>
  <c r="HR61" i="5"/>
  <c r="FX61" i="5"/>
  <c r="GP61" i="5"/>
  <c r="AB61" i="5"/>
  <c r="BF61" i="5"/>
  <c r="DV61" i="5"/>
  <c r="DX61" i="5"/>
  <c r="AF61" i="5"/>
  <c r="FH61" i="5"/>
  <c r="GZ61" i="5"/>
  <c r="EP61" i="5"/>
  <c r="GH61" i="5"/>
  <c r="IT61" i="5"/>
  <c r="V61" i="5"/>
  <c r="CJ61" i="5"/>
  <c r="GD61" i="5"/>
  <c r="CB61" i="5"/>
  <c r="FR61" i="5"/>
  <c r="BR61" i="5"/>
  <c r="IJ61" i="5"/>
  <c r="AZ61" i="5"/>
  <c r="IX61" i="5"/>
  <c r="DB61" i="5"/>
  <c r="FV61" i="5"/>
  <c r="BT61" i="5"/>
  <c r="HX61" i="5"/>
  <c r="DN61" i="5"/>
  <c r="AJ61" i="5"/>
  <c r="FD61" i="5"/>
  <c r="HB61" i="5"/>
  <c r="ED61" i="5"/>
  <c r="AN61" i="5"/>
  <c r="CF61" i="5"/>
  <c r="FB61" i="5"/>
  <c r="EV61" i="5"/>
  <c r="ET61" i="5"/>
  <c r="HN61" i="5"/>
  <c r="EX61" i="5"/>
  <c r="IN61" i="5"/>
  <c r="FT61" i="5"/>
  <c r="GL61" i="5"/>
  <c r="DH61" i="5"/>
  <c r="GB61" i="5"/>
  <c r="DL61" i="5"/>
  <c r="EB61" i="5"/>
  <c r="BD61" i="5"/>
  <c r="DF61" i="5"/>
  <c r="CH61" i="5"/>
  <c r="DD61" i="5"/>
  <c r="FP61" i="5"/>
  <c r="X61" i="5"/>
  <c r="IH61" i="5"/>
  <c r="BP61" i="5"/>
  <c r="CN61" i="5"/>
  <c r="BB61" i="5"/>
  <c r="EL61" i="5"/>
  <c r="JH61" i="5"/>
  <c r="DR61" i="5"/>
  <c r="DT61" i="5"/>
  <c r="R61" i="5"/>
  <c r="JZ61" i="5"/>
  <c r="HV61" i="5"/>
  <c r="ID61" i="5"/>
  <c r="AR61" i="5"/>
  <c r="BZ61" i="5"/>
  <c r="JJ61" i="5"/>
  <c r="FZ61" i="5"/>
  <c r="AT61" i="5"/>
  <c r="BL61" i="5"/>
  <c r="BT186" i="5"/>
  <c r="GH186" i="5"/>
  <c r="CP186" i="5"/>
  <c r="IJ186" i="5"/>
  <c r="CN186" i="5"/>
  <c r="DJ186" i="5"/>
  <c r="EB186" i="5"/>
  <c r="X186" i="5"/>
  <c r="HP186" i="5"/>
  <c r="AN186" i="5"/>
  <c r="IF186" i="5"/>
  <c r="BX186" i="5"/>
  <c r="AJ186" i="5"/>
  <c r="EN186" i="5"/>
  <c r="ET186" i="5"/>
  <c r="AB186" i="5"/>
  <c r="EJ186" i="5"/>
  <c r="HN186" i="5"/>
  <c r="AR186" i="5"/>
  <c r="FF186" i="5"/>
  <c r="EF186" i="5"/>
  <c r="JL186" i="5"/>
  <c r="IH186" i="5"/>
  <c r="BL186" i="5"/>
  <c r="CR186" i="5"/>
  <c r="DB186" i="5"/>
  <c r="GZ186" i="5"/>
  <c r="AT186" i="5"/>
  <c r="IX186" i="5"/>
  <c r="GF186" i="5"/>
  <c r="BP186" i="5"/>
  <c r="DZ186" i="5"/>
  <c r="DN186" i="5"/>
  <c r="IB186" i="5"/>
  <c r="IZ186" i="5"/>
  <c r="JB186" i="5"/>
  <c r="AV186" i="5"/>
  <c r="JN186" i="5"/>
  <c r="BR186" i="5"/>
  <c r="JR186" i="5"/>
  <c r="GP186" i="5"/>
  <c r="BJ186" i="5"/>
  <c r="AZ186" i="5"/>
  <c r="JP186" i="5"/>
  <c r="HB186" i="5"/>
  <c r="BN186" i="5"/>
  <c r="GB186" i="5"/>
  <c r="BB186" i="5"/>
  <c r="GX186" i="5"/>
  <c r="AD186" i="5"/>
  <c r="FR186" i="5"/>
  <c r="FX186" i="5"/>
  <c r="HX186" i="5"/>
  <c r="BH186" i="5"/>
  <c r="DD186" i="5"/>
  <c r="FT186" i="5"/>
  <c r="EV186" i="5"/>
  <c r="JD186" i="5"/>
  <c r="ID186" i="5"/>
  <c r="EL186" i="5"/>
  <c r="CJ186" i="5"/>
  <c r="FH186" i="5"/>
  <c r="CB186" i="5"/>
  <c r="BF186" i="5"/>
  <c r="P186" i="5"/>
  <c r="DP186" i="5"/>
  <c r="JH186" i="5"/>
  <c r="JV186" i="5"/>
  <c r="FB186" i="5"/>
  <c r="CX186" i="5"/>
  <c r="JZ186" i="5"/>
  <c r="FZ186" i="5"/>
  <c r="JF186" i="5"/>
  <c r="DX186" i="5"/>
  <c r="HR186" i="5"/>
  <c r="ER186" i="5"/>
  <c r="IR186" i="5"/>
  <c r="V186" i="5"/>
  <c r="EX186" i="5"/>
  <c r="IN186" i="5"/>
  <c r="EH186" i="5"/>
  <c r="L186" i="5"/>
  <c r="ED186" i="5"/>
  <c r="EP186" i="5"/>
  <c r="DH186" i="5"/>
  <c r="AF186" i="5"/>
  <c r="CT186" i="5"/>
  <c r="FD186" i="5"/>
  <c r="AL186" i="5"/>
  <c r="GL186" i="5"/>
  <c r="CD186" i="5"/>
  <c r="JX186" i="5"/>
  <c r="HV186" i="5"/>
  <c r="GD186" i="5"/>
  <c r="DT186" i="5"/>
  <c r="CV186" i="5"/>
  <c r="R186" i="5"/>
  <c r="DF186" i="5"/>
  <c r="GV186" i="5"/>
  <c r="JJ186" i="5"/>
  <c r="DV186" i="5"/>
  <c r="GJ186" i="5"/>
  <c r="HD186" i="5"/>
  <c r="DL186" i="5"/>
  <c r="BD186" i="5"/>
  <c r="CH186" i="5"/>
  <c r="BV186" i="5"/>
  <c r="IV186" i="5"/>
  <c r="DR186" i="5"/>
  <c r="AX186" i="5"/>
  <c r="JT186" i="5"/>
  <c r="GN186" i="5"/>
  <c r="GT186" i="5"/>
  <c r="IP186" i="5"/>
  <c r="EZ186" i="5"/>
  <c r="FP186" i="5"/>
  <c r="IT186" i="5"/>
  <c r="GR186" i="5"/>
  <c r="CF186" i="5"/>
  <c r="FV186" i="5"/>
  <c r="HZ186" i="5"/>
  <c r="BZ186" i="5"/>
  <c r="BX171" i="5"/>
  <c r="DX171" i="5"/>
  <c r="BH171" i="5"/>
  <c r="JB171" i="5"/>
  <c r="DH171" i="5"/>
  <c r="AF171" i="5"/>
  <c r="FT171" i="5"/>
  <c r="HB171" i="5"/>
  <c r="DN171" i="5"/>
  <c r="EV171" i="5"/>
  <c r="P171" i="5"/>
  <c r="CT171" i="5"/>
  <c r="JZ171" i="5"/>
  <c r="HX171" i="5"/>
  <c r="DP171" i="5"/>
  <c r="CR171" i="5"/>
  <c r="AV171" i="5"/>
  <c r="BZ171" i="5"/>
  <c r="FB171" i="5"/>
  <c r="BP171" i="5"/>
  <c r="BB171" i="5"/>
  <c r="BJ171" i="5"/>
  <c r="AB171" i="5"/>
  <c r="HD171" i="5"/>
  <c r="GV171" i="5"/>
  <c r="GJ171" i="5"/>
  <c r="JT171" i="5"/>
  <c r="HR171" i="5"/>
  <c r="JL171" i="5"/>
  <c r="JJ171" i="5"/>
  <c r="DR171" i="5"/>
  <c r="R171" i="5"/>
  <c r="FP171" i="5"/>
  <c r="AL171" i="5"/>
  <c r="IF171" i="5"/>
  <c r="GR171" i="5"/>
  <c r="BN171" i="5"/>
  <c r="JH171" i="5"/>
  <c r="DZ171" i="5"/>
  <c r="EJ171" i="5"/>
  <c r="AJ171" i="5"/>
  <c r="IN171" i="5"/>
  <c r="GN171" i="5"/>
  <c r="GX171" i="5"/>
  <c r="FD171" i="5"/>
  <c r="GP171" i="5"/>
  <c r="IB171" i="5"/>
  <c r="BR171" i="5"/>
  <c r="IX171" i="5"/>
  <c r="IP171" i="5"/>
  <c r="BD171" i="5"/>
  <c r="JV171" i="5"/>
  <c r="JP171" i="5"/>
  <c r="DB171" i="5"/>
  <c r="HZ171" i="5"/>
  <c r="IR171" i="5"/>
  <c r="BF171" i="5"/>
  <c r="AX171" i="5"/>
  <c r="GZ171" i="5"/>
  <c r="DT171" i="5"/>
  <c r="HV171" i="5"/>
  <c r="DV171" i="5"/>
  <c r="GF171" i="5"/>
  <c r="CB171" i="5"/>
  <c r="L171" i="5"/>
  <c r="GH171" i="5"/>
  <c r="GD171" i="5"/>
  <c r="FF171" i="5"/>
  <c r="EB171" i="5"/>
  <c r="AT171" i="5"/>
  <c r="JD171" i="5"/>
  <c r="FV171" i="5"/>
  <c r="CF171" i="5"/>
  <c r="DF171" i="5"/>
  <c r="FX171" i="5"/>
  <c r="JX171" i="5"/>
  <c r="BL171" i="5"/>
  <c r="IZ171" i="5"/>
  <c r="EP171" i="5"/>
  <c r="CN171" i="5"/>
  <c r="CH171" i="5"/>
  <c r="ER171" i="5"/>
  <c r="DJ171" i="5"/>
  <c r="BT171" i="5"/>
  <c r="IT171" i="5"/>
  <c r="EN171" i="5"/>
  <c r="EF171" i="5"/>
  <c r="CD171" i="5"/>
  <c r="JF171" i="5"/>
  <c r="JN171" i="5"/>
  <c r="FZ171" i="5"/>
  <c r="AD171" i="5"/>
  <c r="HP171" i="5"/>
  <c r="ET171" i="5"/>
  <c r="AR171" i="5"/>
  <c r="EL171" i="5"/>
  <c r="AZ171" i="5"/>
  <c r="V171" i="5"/>
  <c r="ED171" i="5"/>
  <c r="CV171" i="5"/>
  <c r="X171" i="5"/>
  <c r="HN171" i="5"/>
  <c r="IH171" i="5"/>
  <c r="EZ171" i="5"/>
  <c r="FR171" i="5"/>
  <c r="JR171" i="5"/>
  <c r="CX171" i="5"/>
  <c r="ID171" i="5"/>
  <c r="DD171" i="5"/>
  <c r="GT171" i="5"/>
  <c r="AN171" i="5"/>
  <c r="EX171" i="5"/>
  <c r="GL171" i="5"/>
  <c r="FH171" i="5"/>
  <c r="IJ171" i="5"/>
  <c r="GB171" i="5"/>
  <c r="CP171" i="5"/>
  <c r="DL171" i="5"/>
  <c r="EH171" i="5"/>
  <c r="CJ171" i="5"/>
  <c r="IV171" i="5"/>
  <c r="BV171" i="5"/>
  <c r="AN66" i="5"/>
  <c r="EN66" i="5"/>
  <c r="IB66" i="5"/>
  <c r="EF66" i="5"/>
  <c r="CX66" i="5"/>
  <c r="EH66" i="5"/>
  <c r="JX66" i="5"/>
  <c r="JZ66" i="5"/>
  <c r="JN66" i="5"/>
  <c r="EB66" i="5"/>
  <c r="HZ66" i="5"/>
  <c r="BP66" i="5"/>
  <c r="EV66" i="5"/>
  <c r="FH66" i="5"/>
  <c r="GF66" i="5"/>
  <c r="FD66" i="5"/>
  <c r="DJ66" i="5"/>
  <c r="GP66" i="5"/>
  <c r="AR66" i="5"/>
  <c r="AJ66" i="5"/>
  <c r="DX66" i="5"/>
  <c r="JD66" i="5"/>
  <c r="DF66" i="5"/>
  <c r="CF66" i="5"/>
  <c r="GR66" i="5"/>
  <c r="GH66" i="5"/>
  <c r="HR66" i="5"/>
  <c r="GN66" i="5"/>
  <c r="X66" i="5"/>
  <c r="DL66" i="5"/>
  <c r="IJ66" i="5"/>
  <c r="CT66" i="5"/>
  <c r="IF66" i="5"/>
  <c r="AT66" i="5"/>
  <c r="GZ66" i="5"/>
  <c r="ER66" i="5"/>
  <c r="JR66" i="5"/>
  <c r="CV66" i="5"/>
  <c r="EJ66" i="5"/>
  <c r="BB66" i="5"/>
  <c r="JJ66" i="5"/>
  <c r="FT66" i="5"/>
  <c r="P66" i="5"/>
  <c r="DR66" i="5"/>
  <c r="CN66" i="5"/>
  <c r="JT66" i="5"/>
  <c r="DD66" i="5"/>
  <c r="R66" i="5"/>
  <c r="BD66" i="5"/>
  <c r="AF66" i="5"/>
  <c r="FX66" i="5"/>
  <c r="JV66" i="5"/>
  <c r="AZ66" i="5"/>
  <c r="AX66" i="5"/>
  <c r="BN66" i="5"/>
  <c r="FZ66" i="5"/>
  <c r="BL66" i="5"/>
  <c r="IX66" i="5"/>
  <c r="ED66" i="5"/>
  <c r="GJ66" i="5"/>
  <c r="FF66" i="5"/>
  <c r="BF66" i="5"/>
  <c r="JF66" i="5"/>
  <c r="IP66" i="5"/>
  <c r="HV66" i="5"/>
  <c r="CP66" i="5"/>
  <c r="HP66" i="5"/>
  <c r="GT66" i="5"/>
  <c r="GB66" i="5"/>
  <c r="HB66" i="5"/>
  <c r="CR66" i="5"/>
  <c r="AV66" i="5"/>
  <c r="BR66" i="5"/>
  <c r="HN66" i="5"/>
  <c r="JB66" i="5"/>
  <c r="FP66" i="5"/>
  <c r="IZ66" i="5"/>
  <c r="JP66" i="5"/>
  <c r="AB66" i="5"/>
  <c r="V66" i="5"/>
  <c r="BH66" i="5"/>
  <c r="AD66" i="5"/>
  <c r="GD66" i="5"/>
  <c r="HX66" i="5"/>
  <c r="FR66" i="5"/>
  <c r="IR66" i="5"/>
  <c r="AL66" i="5"/>
  <c r="EP66" i="5"/>
  <c r="JL66" i="5"/>
  <c r="BZ66" i="5"/>
  <c r="IN66" i="5"/>
  <c r="CB66" i="5"/>
  <c r="DH66" i="5"/>
  <c r="ET66" i="5"/>
  <c r="BJ66" i="5"/>
  <c r="IH66" i="5"/>
  <c r="HD66" i="5"/>
  <c r="L66" i="5"/>
  <c r="BX66" i="5"/>
  <c r="FV66" i="5"/>
  <c r="GV66" i="5"/>
  <c r="IT66" i="5"/>
  <c r="EL66" i="5"/>
  <c r="BV66" i="5"/>
  <c r="EX66" i="5"/>
  <c r="GX66" i="5"/>
  <c r="DB66" i="5"/>
  <c r="GL66" i="5"/>
  <c r="DP66" i="5"/>
  <c r="EZ66" i="5"/>
  <c r="ID66" i="5"/>
  <c r="IV66" i="5"/>
  <c r="DV66" i="5"/>
  <c r="CJ66" i="5"/>
  <c r="FB66" i="5"/>
  <c r="DN66" i="5"/>
  <c r="BT66" i="5"/>
  <c r="DT66" i="5"/>
  <c r="DZ66" i="5"/>
  <c r="CH66" i="5"/>
  <c r="JH66" i="5"/>
  <c r="CD66" i="5"/>
  <c r="IT36" i="5"/>
  <c r="AD36" i="5"/>
  <c r="CN36" i="5"/>
  <c r="BJ36" i="5"/>
  <c r="AR36" i="5"/>
  <c r="JP36" i="5"/>
  <c r="AZ36" i="5"/>
  <c r="X36" i="5"/>
  <c r="BH36" i="5"/>
  <c r="CJ36" i="5"/>
  <c r="DN36" i="5"/>
  <c r="JV36" i="5"/>
  <c r="FP36" i="5"/>
  <c r="BN36" i="5"/>
  <c r="BT36" i="5"/>
  <c r="DF36" i="5"/>
  <c r="DH36" i="5"/>
  <c r="DP36" i="5"/>
  <c r="DZ36" i="5"/>
  <c r="BL36" i="5"/>
  <c r="DJ36" i="5"/>
  <c r="BD36" i="5"/>
  <c r="BP36" i="5"/>
  <c r="AX36" i="5"/>
  <c r="L36" i="5"/>
  <c r="EB36" i="5"/>
  <c r="FB36" i="5"/>
  <c r="IZ36" i="5"/>
  <c r="FF36" i="5"/>
  <c r="DB36" i="5"/>
  <c r="AB36" i="5"/>
  <c r="CB36" i="5"/>
  <c r="FV36" i="5"/>
  <c r="FR36" i="5"/>
  <c r="FX36" i="5"/>
  <c r="HV36" i="5"/>
  <c r="EF36" i="5"/>
  <c r="EX36" i="5"/>
  <c r="HR36" i="5"/>
  <c r="JB36" i="5"/>
  <c r="CH36" i="5"/>
  <c r="V36" i="5"/>
  <c r="FH36" i="5"/>
  <c r="HB36" i="5"/>
  <c r="ET36" i="5"/>
  <c r="EL36" i="5"/>
  <c r="GJ36" i="5"/>
  <c r="CR36" i="5"/>
  <c r="CV36" i="5"/>
  <c r="HX36" i="5"/>
  <c r="JH36" i="5"/>
  <c r="JZ36" i="5"/>
  <c r="EJ36" i="5"/>
  <c r="R36" i="5"/>
  <c r="BF36" i="5"/>
  <c r="ED36" i="5"/>
  <c r="DT36" i="5"/>
  <c r="IF36" i="5"/>
  <c r="DV36" i="5"/>
  <c r="BX36" i="5"/>
  <c r="BZ36" i="5"/>
  <c r="EH36" i="5"/>
  <c r="GT36" i="5"/>
  <c r="GR36" i="5"/>
  <c r="EZ36" i="5"/>
  <c r="BB36" i="5"/>
  <c r="IH36" i="5"/>
  <c r="GV36" i="5"/>
  <c r="GF36" i="5"/>
  <c r="IB36" i="5"/>
  <c r="IR36" i="5"/>
  <c r="HP36" i="5"/>
  <c r="HZ36" i="5"/>
  <c r="GH36" i="5"/>
  <c r="JL36" i="5"/>
  <c r="FT36" i="5"/>
  <c r="IX36" i="5"/>
  <c r="GZ36" i="5"/>
  <c r="DL36" i="5"/>
  <c r="AL36" i="5"/>
  <c r="HN36" i="5"/>
  <c r="JJ36" i="5"/>
  <c r="CT36" i="5"/>
  <c r="FZ36" i="5"/>
  <c r="EP36" i="5"/>
  <c r="BR36" i="5"/>
  <c r="ID36" i="5"/>
  <c r="EV36" i="5"/>
  <c r="CF36" i="5"/>
  <c r="GD36" i="5"/>
  <c r="GL36" i="5"/>
  <c r="EN36" i="5"/>
  <c r="AN36" i="5"/>
  <c r="GN36" i="5"/>
  <c r="ER36" i="5"/>
  <c r="AV36" i="5"/>
  <c r="JX36" i="5"/>
  <c r="DD36" i="5"/>
  <c r="FD36" i="5"/>
  <c r="JF36" i="5"/>
  <c r="AT36" i="5"/>
  <c r="IV36" i="5"/>
  <c r="IJ36" i="5"/>
  <c r="DR36" i="5"/>
  <c r="GB36" i="5"/>
  <c r="GX36" i="5"/>
  <c r="JN36" i="5"/>
  <c r="JD36" i="5"/>
  <c r="IN36" i="5"/>
  <c r="CD36" i="5"/>
  <c r="AF36" i="5"/>
  <c r="CX36" i="5"/>
  <c r="JT36" i="5"/>
  <c r="AJ36" i="5"/>
  <c r="BV36" i="5"/>
  <c r="HD36" i="5"/>
  <c r="DX36" i="5"/>
  <c r="IP36" i="5"/>
  <c r="CL36" i="5"/>
  <c r="GP36" i="5"/>
  <c r="CP36" i="5"/>
  <c r="JR36" i="5"/>
  <c r="P36" i="5"/>
  <c r="FT180" i="5"/>
  <c r="DV180" i="5"/>
  <c r="IJ180" i="5"/>
  <c r="IN180" i="5"/>
  <c r="CD180" i="5"/>
  <c r="GD180" i="5"/>
  <c r="AD180" i="5"/>
  <c r="R180" i="5"/>
  <c r="GJ180" i="5"/>
  <c r="V180" i="5"/>
  <c r="JV180" i="5"/>
  <c r="FP180" i="5"/>
  <c r="IR180" i="5"/>
  <c r="FV180" i="5"/>
  <c r="FX180" i="5"/>
  <c r="CH180" i="5"/>
  <c r="EN180" i="5"/>
  <c r="EL180" i="5"/>
  <c r="BL180" i="5"/>
  <c r="BZ180" i="5"/>
  <c r="IP180" i="5"/>
  <c r="EZ180" i="5"/>
  <c r="BD180" i="5"/>
  <c r="JH180" i="5"/>
  <c r="JZ180" i="5"/>
  <c r="DB180" i="5"/>
  <c r="FR180" i="5"/>
  <c r="GX180" i="5"/>
  <c r="GT180" i="5"/>
  <c r="DH180" i="5"/>
  <c r="DT45" i="5"/>
  <c r="IZ45" i="5"/>
  <c r="JX45" i="5"/>
  <c r="AZ45" i="5"/>
  <c r="GB45" i="5"/>
  <c r="AD45" i="5"/>
  <c r="BH45" i="5"/>
  <c r="BN45" i="5"/>
  <c r="ET45" i="5"/>
  <c r="L45" i="5"/>
  <c r="AB45" i="5"/>
  <c r="FP45" i="5"/>
  <c r="GF45" i="5"/>
  <c r="DF45" i="5"/>
  <c r="DL45" i="5"/>
  <c r="JH45" i="5"/>
  <c r="HR45" i="5"/>
  <c r="EL45" i="5"/>
  <c r="CN45" i="5"/>
  <c r="BD45" i="5"/>
  <c r="BX45" i="5"/>
  <c r="DJ45" i="5"/>
  <c r="FH45" i="5"/>
  <c r="GL45" i="5"/>
  <c r="GH45" i="5"/>
  <c r="AJ45" i="5"/>
  <c r="GR45" i="5"/>
  <c r="HV45" i="5"/>
  <c r="FZ45" i="5"/>
  <c r="ID45" i="5"/>
  <c r="JP45" i="5"/>
  <c r="JZ45" i="5"/>
  <c r="IF45" i="5"/>
  <c r="GV45" i="5"/>
  <c r="CB45" i="5"/>
  <c r="DD45" i="5"/>
  <c r="JV45" i="5"/>
  <c r="V45" i="5"/>
  <c r="JD45" i="5"/>
  <c r="DR45" i="5"/>
  <c r="BT45" i="5"/>
  <c r="AR45" i="5"/>
  <c r="JB45" i="5"/>
  <c r="GZ45" i="5"/>
  <c r="BV45" i="5"/>
  <c r="CF45" i="5"/>
  <c r="CD45" i="5"/>
  <c r="FV45" i="5"/>
  <c r="GN45" i="5"/>
  <c r="DH45" i="5"/>
  <c r="IV45" i="5"/>
  <c r="JR45" i="5"/>
  <c r="FF45" i="5"/>
  <c r="AV45" i="5"/>
  <c r="IX45" i="5"/>
  <c r="ED45" i="5"/>
  <c r="EF45" i="5"/>
  <c r="BF45" i="5"/>
  <c r="HB45" i="5"/>
  <c r="FD45" i="5"/>
  <c r="GT45" i="5"/>
  <c r="BZ45" i="5"/>
  <c r="CV45" i="5"/>
  <c r="BR45" i="5"/>
  <c r="HD45" i="5"/>
  <c r="BJ45" i="5"/>
  <c r="BP45" i="5"/>
  <c r="JL45" i="5"/>
  <c r="CH45" i="5"/>
  <c r="FT45" i="5"/>
  <c r="IB45" i="5"/>
  <c r="IP45" i="5"/>
  <c r="GP45" i="5"/>
  <c r="JF45" i="5"/>
  <c r="JT45" i="5"/>
  <c r="DP45" i="5"/>
  <c r="EB45" i="5"/>
  <c r="AT45" i="5"/>
  <c r="CT45" i="5"/>
  <c r="CR45" i="5"/>
  <c r="P45" i="5"/>
  <c r="BB45" i="5"/>
  <c r="IH45" i="5"/>
  <c r="ER45" i="5"/>
  <c r="CP45" i="5"/>
  <c r="IR45" i="5"/>
  <c r="X45" i="5"/>
  <c r="DN45" i="5"/>
  <c r="HX45" i="5"/>
  <c r="R45" i="5"/>
  <c r="JN45" i="5"/>
  <c r="AF45" i="5"/>
  <c r="IJ45" i="5"/>
  <c r="DX45" i="5"/>
  <c r="EP45" i="5"/>
  <c r="AX45" i="5"/>
  <c r="FX45" i="5"/>
  <c r="GX45" i="5"/>
  <c r="JJ45" i="5"/>
  <c r="GJ45" i="5"/>
  <c r="EN45" i="5"/>
  <c r="AN45" i="5"/>
  <c r="EH45" i="5"/>
  <c r="HZ45" i="5"/>
  <c r="AL45" i="5"/>
  <c r="EZ45" i="5"/>
  <c r="BL45" i="5"/>
  <c r="FB45" i="5"/>
  <c r="IN45" i="5"/>
  <c r="IT45" i="5"/>
  <c r="EJ45" i="5"/>
  <c r="DZ45" i="5"/>
  <c r="EV45" i="5"/>
  <c r="GD45" i="5"/>
  <c r="DV45" i="5"/>
  <c r="CL45" i="5"/>
  <c r="DB45" i="5"/>
  <c r="HP45" i="5"/>
  <c r="CX45" i="5"/>
  <c r="CJ45" i="5"/>
  <c r="HN45" i="5"/>
  <c r="EX45" i="5"/>
  <c r="FR45" i="5"/>
  <c r="DH118" i="5"/>
  <c r="AB118" i="5"/>
  <c r="HN118" i="5"/>
  <c r="AX118" i="5"/>
  <c r="DL118" i="5"/>
  <c r="BN118" i="5"/>
  <c r="ER118" i="5"/>
  <c r="AD118" i="5"/>
  <c r="HZ118" i="5"/>
  <c r="DN118" i="5"/>
  <c r="BJ118" i="5"/>
  <c r="EP118" i="5"/>
  <c r="FF118" i="5"/>
  <c r="GP118" i="5"/>
  <c r="CV118" i="5"/>
  <c r="AF118" i="5"/>
  <c r="HR118" i="5"/>
  <c r="EV118" i="5"/>
  <c r="GJ118" i="5"/>
  <c r="FH118" i="5"/>
  <c r="JF118" i="5"/>
  <c r="EJ118" i="5"/>
  <c r="BR118" i="5"/>
  <c r="IX118" i="5"/>
  <c r="FZ118" i="5"/>
  <c r="CH118" i="5"/>
  <c r="AL118" i="5"/>
  <c r="JJ118" i="5"/>
  <c r="JP118" i="5"/>
  <c r="HX118" i="5"/>
  <c r="ED118" i="5"/>
  <c r="BH118" i="5"/>
  <c r="IT118" i="5"/>
  <c r="EN118" i="5"/>
  <c r="ID118" i="5"/>
  <c r="GD118" i="5"/>
  <c r="IH118" i="5"/>
  <c r="DX118" i="5"/>
  <c r="FP118" i="5"/>
  <c r="JX118" i="5"/>
  <c r="EX118" i="5"/>
  <c r="BV118" i="5"/>
  <c r="AR118" i="5"/>
  <c r="IB118" i="5"/>
  <c r="DP118" i="5"/>
  <c r="BP118" i="5"/>
  <c r="AN118" i="5"/>
  <c r="FR118" i="5"/>
  <c r="FD118" i="5"/>
  <c r="JD118" i="5"/>
  <c r="GH118" i="5"/>
  <c r="GT118" i="5"/>
  <c r="DF118" i="5"/>
  <c r="BB118" i="5"/>
  <c r="EL118" i="5"/>
  <c r="BT118" i="5"/>
  <c r="IZ118" i="5"/>
  <c r="CR118" i="5"/>
  <c r="IR118" i="5"/>
  <c r="DV118" i="5"/>
  <c r="CB118" i="5"/>
  <c r="JV118" i="5"/>
  <c r="FV118" i="5"/>
  <c r="CT118" i="5"/>
  <c r="L118" i="5"/>
  <c r="CJ118" i="5"/>
  <c r="BL118" i="5"/>
  <c r="IJ118" i="5"/>
  <c r="DZ118" i="5"/>
  <c r="BX118" i="5"/>
  <c r="IV118" i="5"/>
  <c r="FX118" i="5"/>
  <c r="CF118" i="5"/>
  <c r="IP118" i="5"/>
  <c r="GX118" i="5"/>
  <c r="JN118" i="5"/>
  <c r="GR118" i="5"/>
  <c r="CX118" i="5"/>
  <c r="AJ118" i="5"/>
  <c r="HD118" i="5"/>
  <c r="DR118" i="5"/>
  <c r="AV118" i="5"/>
  <c r="GN118" i="5"/>
  <c r="V118" i="5"/>
  <c r="JT118" i="5"/>
  <c r="GB118" i="5"/>
  <c r="DB118" i="5"/>
  <c r="GV118" i="5"/>
  <c r="EH118" i="5"/>
  <c r="IF118" i="5"/>
  <c r="P118" i="5"/>
  <c r="FB118" i="5"/>
  <c r="GF118" i="5"/>
  <c r="DD118" i="5"/>
  <c r="X118" i="5"/>
  <c r="HP118" i="5"/>
  <c r="ET118" i="5"/>
  <c r="BZ118" i="5"/>
  <c r="JR118" i="5"/>
  <c r="CD118" i="5"/>
  <c r="JB118" i="5"/>
  <c r="CN118" i="5"/>
  <c r="GZ118" i="5"/>
  <c r="R118" i="5"/>
  <c r="JL118" i="5"/>
  <c r="JZ118" i="5"/>
  <c r="AT118" i="5"/>
  <c r="HV118" i="5"/>
  <c r="EB118" i="5"/>
  <c r="BF118" i="5"/>
  <c r="IN118" i="5"/>
  <c r="AZ118" i="5"/>
  <c r="DJ118" i="5"/>
  <c r="GL118" i="5"/>
  <c r="JH118" i="5"/>
  <c r="CN101" i="5"/>
  <c r="DD101" i="5"/>
  <c r="CP101" i="5"/>
  <c r="DR101" i="5"/>
  <c r="GL101" i="5"/>
  <c r="CR101" i="5"/>
  <c r="DL101" i="5"/>
  <c r="IB101" i="5"/>
  <c r="ED101" i="5"/>
  <c r="AF101" i="5"/>
  <c r="DJ101" i="5"/>
  <c r="FZ101" i="5"/>
  <c r="CB101" i="5"/>
  <c r="DB101" i="5"/>
  <c r="GF101" i="5"/>
  <c r="BR101" i="5"/>
  <c r="AJ101" i="5"/>
  <c r="JB101" i="5"/>
  <c r="JX101" i="5"/>
  <c r="JJ101" i="5"/>
  <c r="IZ101" i="5"/>
  <c r="EB101" i="5"/>
  <c r="GB101" i="5"/>
  <c r="GH101" i="5"/>
  <c r="IP101" i="5"/>
  <c r="BJ101" i="5"/>
  <c r="FH101" i="5"/>
  <c r="BL101" i="5"/>
  <c r="BT101" i="5"/>
  <c r="IF101" i="5"/>
  <c r="GZ101" i="5"/>
  <c r="AL101" i="5"/>
  <c r="IX101" i="5"/>
  <c r="AX101" i="5"/>
  <c r="AD101" i="5"/>
  <c r="EV101" i="5"/>
  <c r="JP101" i="5"/>
  <c r="BP101" i="5"/>
  <c r="DX101" i="5"/>
  <c r="DH101" i="5"/>
  <c r="GX101" i="5"/>
  <c r="FV101" i="5"/>
  <c r="L101" i="5"/>
  <c r="JL101" i="5"/>
  <c r="EZ101" i="5"/>
  <c r="CH101" i="5"/>
  <c r="IR101" i="5"/>
  <c r="BH101" i="5"/>
  <c r="AZ101" i="5"/>
  <c r="AV101" i="5"/>
  <c r="GV101" i="5"/>
  <c r="DT101" i="5"/>
  <c r="V101" i="5"/>
  <c r="IV101" i="5"/>
  <c r="GP101" i="5"/>
  <c r="BD101" i="5"/>
  <c r="CT101" i="5"/>
  <c r="HP101" i="5"/>
  <c r="IJ101" i="5"/>
  <c r="FD101" i="5"/>
  <c r="ID101" i="5"/>
  <c r="EL101" i="5"/>
  <c r="JV101" i="5"/>
  <c r="ER101" i="5"/>
  <c r="BB101" i="5"/>
  <c r="GJ101" i="5"/>
  <c r="GD101" i="5"/>
  <c r="AT101" i="5"/>
  <c r="JR101" i="5"/>
  <c r="DF101" i="5"/>
  <c r="CV101" i="5"/>
  <c r="GT101" i="5"/>
  <c r="AN101" i="5"/>
  <c r="IH101" i="5"/>
  <c r="FR101" i="5"/>
  <c r="BN101" i="5"/>
  <c r="BZ101" i="5"/>
  <c r="JH101" i="5"/>
  <c r="IT101" i="5"/>
  <c r="DZ101" i="5"/>
  <c r="FX101" i="5"/>
  <c r="AB101" i="5"/>
  <c r="EF101" i="5"/>
  <c r="JN101" i="5"/>
  <c r="JF101" i="5"/>
  <c r="DV101" i="5"/>
  <c r="HZ101" i="5"/>
  <c r="DP101" i="5"/>
  <c r="DN101" i="5"/>
  <c r="CF101" i="5"/>
  <c r="R101" i="5"/>
  <c r="GR101" i="5"/>
  <c r="HB101" i="5"/>
  <c r="HV101" i="5"/>
  <c r="HD101" i="5"/>
  <c r="CX101" i="5"/>
  <c r="CD101" i="5"/>
  <c r="EN101" i="5"/>
  <c r="FF101" i="5"/>
  <c r="BF101" i="5"/>
  <c r="HN101" i="5"/>
  <c r="JD101" i="5"/>
  <c r="EH101" i="5"/>
  <c r="GN101" i="5"/>
  <c r="P101" i="5"/>
  <c r="FT101" i="5"/>
  <c r="AR101" i="5"/>
  <c r="ET101" i="5"/>
  <c r="BV101" i="5"/>
  <c r="JT101" i="5"/>
  <c r="EP101" i="5"/>
  <c r="FP101" i="5"/>
  <c r="X101" i="5"/>
  <c r="EX101" i="5"/>
  <c r="CJ101" i="5"/>
  <c r="EJ101" i="5"/>
  <c r="HX101" i="5"/>
  <c r="HR101" i="5"/>
  <c r="BX101" i="5"/>
  <c r="IN101" i="5"/>
  <c r="FB101" i="5"/>
  <c r="JZ101" i="5"/>
  <c r="DD192" i="5"/>
  <c r="AX192" i="5"/>
  <c r="IB192" i="5"/>
  <c r="ET192" i="5"/>
  <c r="AZ192" i="5"/>
  <c r="DR192" i="5"/>
  <c r="FP192" i="5"/>
  <c r="EJ192" i="5"/>
  <c r="GX192" i="5"/>
  <c r="CR192" i="5"/>
  <c r="IN192" i="5"/>
  <c r="AV192" i="5"/>
  <c r="DT192" i="5"/>
  <c r="AB192" i="5"/>
  <c r="BF192" i="5"/>
  <c r="FV192" i="5"/>
  <c r="GV192" i="5"/>
  <c r="BX192" i="5"/>
  <c r="AF192" i="5"/>
  <c r="CV192" i="5"/>
  <c r="V192" i="5"/>
  <c r="HR192" i="5"/>
  <c r="DJ192" i="5"/>
  <c r="JV192" i="5"/>
  <c r="GD192" i="5"/>
  <c r="DZ192" i="5"/>
  <c r="DL192" i="5"/>
  <c r="IP192" i="5"/>
  <c r="AD192" i="5"/>
  <c r="JX192" i="5"/>
  <c r="JF192" i="5"/>
  <c r="GR192" i="5"/>
  <c r="IX192" i="5"/>
  <c r="IJ192" i="5"/>
  <c r="IH192" i="5"/>
  <c r="HX192" i="5"/>
  <c r="FH192" i="5"/>
  <c r="ID192" i="5"/>
  <c r="HB192" i="5"/>
  <c r="JL192" i="5"/>
  <c r="JP192" i="5"/>
  <c r="GN192" i="5"/>
  <c r="EZ192" i="5"/>
  <c r="EX192" i="5"/>
  <c r="CP192" i="5"/>
  <c r="JN192" i="5"/>
  <c r="EL192" i="5"/>
  <c r="R192" i="5"/>
  <c r="JZ192" i="5"/>
  <c r="HN192" i="5"/>
  <c r="DB192" i="5"/>
  <c r="BH192" i="5"/>
  <c r="BD192" i="5"/>
  <c r="EF192" i="5"/>
  <c r="DV192" i="5"/>
  <c r="AN192" i="5"/>
  <c r="BN192" i="5"/>
  <c r="FB192" i="5"/>
  <c r="HD192" i="5"/>
  <c r="HV192" i="5"/>
  <c r="BT192" i="5"/>
  <c r="BJ192" i="5"/>
  <c r="FX192" i="5"/>
  <c r="CJ192" i="5"/>
  <c r="IT192" i="5"/>
  <c r="CH192" i="5"/>
  <c r="EH192" i="5"/>
  <c r="DH192" i="5"/>
  <c r="GP192" i="5"/>
  <c r="BV192" i="5"/>
  <c r="JJ192" i="5"/>
  <c r="JD192" i="5"/>
  <c r="GZ192" i="5"/>
  <c r="HZ192" i="5"/>
  <c r="IR192" i="5"/>
  <c r="JH192" i="5"/>
  <c r="CN192" i="5"/>
  <c r="HP192" i="5"/>
  <c r="AR192" i="5"/>
  <c r="DN192" i="5"/>
  <c r="EB192" i="5"/>
  <c r="GF192" i="5"/>
  <c r="GL192" i="5"/>
  <c r="EP192" i="5"/>
  <c r="JT192" i="5"/>
  <c r="L192" i="5"/>
  <c r="AT192" i="5"/>
  <c r="EN192" i="5"/>
  <c r="BL192" i="5"/>
  <c r="JR192" i="5"/>
  <c r="DP192" i="5"/>
  <c r="GT192" i="5"/>
  <c r="FT192" i="5"/>
  <c r="ED192" i="5"/>
  <c r="X192" i="5"/>
  <c r="IV192" i="5"/>
  <c r="CT192" i="5"/>
  <c r="CD192" i="5"/>
  <c r="FF192" i="5"/>
  <c r="AJ192" i="5"/>
  <c r="P192" i="5"/>
  <c r="BR192" i="5"/>
  <c r="CF192" i="5"/>
  <c r="IZ192" i="5"/>
  <c r="JB192" i="5"/>
  <c r="FZ192" i="5"/>
  <c r="GB192" i="5"/>
  <c r="FD192" i="5"/>
  <c r="FR192" i="5"/>
  <c r="AL192" i="5"/>
  <c r="BZ192" i="5"/>
  <c r="EV192" i="5"/>
  <c r="CX192" i="5"/>
  <c r="CB192" i="5"/>
  <c r="DF192" i="5"/>
  <c r="IF192" i="5"/>
  <c r="ER192" i="5"/>
  <c r="BP192" i="5"/>
  <c r="GJ192" i="5"/>
  <c r="BB192" i="5"/>
  <c r="DX192" i="5"/>
  <c r="GH192" i="5"/>
  <c r="BJ255" i="5"/>
  <c r="CD255" i="5"/>
  <c r="EH255" i="5"/>
  <c r="IT255" i="5"/>
  <c r="DH255" i="5"/>
  <c r="JL255" i="5"/>
  <c r="AL255" i="5"/>
  <c r="DV255" i="5"/>
  <c r="AJ255" i="5"/>
  <c r="GJ255" i="5"/>
  <c r="HN255" i="5"/>
  <c r="EF255" i="5"/>
  <c r="JH255" i="5"/>
  <c r="GT255" i="5"/>
  <c r="CH255" i="5"/>
  <c r="IZ255" i="5"/>
  <c r="FB255" i="5"/>
  <c r="DT255" i="5"/>
  <c r="GH255" i="5"/>
  <c r="FX255" i="5"/>
  <c r="EL255" i="5"/>
  <c r="FR255" i="5"/>
  <c r="JX255" i="5"/>
  <c r="JT255" i="5"/>
  <c r="JN255" i="5"/>
  <c r="GF255" i="5"/>
  <c r="DD255" i="5"/>
  <c r="JP255" i="5"/>
  <c r="HP255" i="5"/>
  <c r="DL255" i="5"/>
  <c r="AR255" i="5"/>
  <c r="BF255" i="5"/>
  <c r="DB255" i="5"/>
  <c r="IB255" i="5"/>
  <c r="JD255" i="5"/>
  <c r="FD255" i="5"/>
  <c r="AT255" i="5"/>
  <c r="EZ255" i="5"/>
  <c r="BH255" i="5"/>
  <c r="GP255" i="5"/>
  <c r="GZ255" i="5"/>
  <c r="HV255" i="5"/>
  <c r="ED255" i="5"/>
  <c r="IV255" i="5"/>
  <c r="HR255" i="5"/>
  <c r="BN255" i="5"/>
  <c r="DR255" i="5"/>
  <c r="HD255" i="5"/>
  <c r="FZ255" i="5"/>
  <c r="EP255" i="5"/>
  <c r="JV255" i="5"/>
  <c r="JZ255" i="5"/>
  <c r="AX255" i="5"/>
  <c r="ID255" i="5"/>
  <c r="FP255" i="5"/>
  <c r="IJ255" i="5"/>
  <c r="HX255" i="5"/>
  <c r="EJ255" i="5"/>
  <c r="CT255" i="5"/>
  <c r="FH255" i="5"/>
  <c r="AF255" i="5"/>
  <c r="V255" i="5"/>
  <c r="L255" i="5"/>
  <c r="GR255" i="5"/>
  <c r="BD255" i="5"/>
  <c r="IN255" i="5"/>
  <c r="HZ255" i="5"/>
  <c r="JJ255" i="5"/>
  <c r="IX255" i="5"/>
  <c r="DX255" i="5"/>
  <c r="CV255" i="5"/>
  <c r="CR255" i="5"/>
  <c r="AV255" i="5"/>
  <c r="BZ255" i="5"/>
  <c r="AB255" i="5"/>
  <c r="JB255" i="5"/>
  <c r="IP255" i="5"/>
  <c r="X255" i="5"/>
  <c r="CN255" i="5"/>
  <c r="JF255" i="5"/>
  <c r="EN255" i="5"/>
  <c r="HB255" i="5"/>
  <c r="IH255" i="5"/>
  <c r="GN255" i="5"/>
  <c r="BT255" i="5"/>
  <c r="DJ255" i="5"/>
  <c r="GD255" i="5"/>
  <c r="CJ255" i="5"/>
  <c r="IF255" i="5"/>
  <c r="AD255" i="5"/>
  <c r="BP255" i="5"/>
  <c r="BV255" i="5"/>
  <c r="AZ255" i="5"/>
  <c r="FV255" i="5"/>
  <c r="BR255" i="5"/>
  <c r="GX255" i="5"/>
  <c r="CB255" i="5"/>
  <c r="EB255" i="5"/>
  <c r="ER255" i="5"/>
  <c r="CF255" i="5"/>
  <c r="ET255" i="5"/>
  <c r="GV255" i="5"/>
  <c r="DN255" i="5"/>
  <c r="EV255" i="5"/>
  <c r="GL255" i="5"/>
  <c r="IR255" i="5"/>
  <c r="GB255" i="5"/>
  <c r="CX255" i="5"/>
  <c r="DF255" i="5"/>
  <c r="BX255" i="5"/>
  <c r="BL255" i="5"/>
  <c r="JR255" i="5"/>
  <c r="CP255" i="5"/>
  <c r="FT255" i="5"/>
  <c r="EX255" i="5"/>
  <c r="AN255" i="5"/>
  <c r="FF255" i="5"/>
  <c r="DZ255" i="5"/>
  <c r="DP255" i="5"/>
  <c r="BB255" i="5"/>
  <c r="BH263" i="5"/>
  <c r="CD263" i="5"/>
  <c r="CF263" i="5"/>
  <c r="R263" i="5"/>
  <c r="GN263" i="5"/>
  <c r="EV263" i="5"/>
  <c r="BT263" i="5"/>
  <c r="CH263" i="5"/>
  <c r="DH263" i="5"/>
  <c r="HR263" i="5"/>
  <c r="IT263" i="5"/>
  <c r="FX263" i="5"/>
  <c r="JL263" i="5"/>
  <c r="FD263" i="5"/>
  <c r="JN263" i="5"/>
  <c r="JR263" i="5"/>
  <c r="CT263" i="5"/>
  <c r="GT263" i="5"/>
  <c r="AR263" i="5"/>
  <c r="DD263" i="5"/>
  <c r="GF263" i="5"/>
  <c r="BV263" i="5"/>
  <c r="CX263" i="5"/>
  <c r="AJ263" i="5"/>
  <c r="ID263" i="5"/>
  <c r="HP263" i="5"/>
  <c r="DN263" i="5"/>
  <c r="GZ263" i="5"/>
  <c r="GH263" i="5"/>
  <c r="CV263" i="5"/>
  <c r="FT263" i="5"/>
  <c r="BZ263" i="5"/>
  <c r="EF263" i="5"/>
  <c r="AB263" i="5"/>
  <c r="IV263" i="5"/>
  <c r="FF263" i="5"/>
  <c r="JP263" i="5"/>
  <c r="FH263" i="5"/>
  <c r="AF263" i="5"/>
  <c r="FV263" i="5"/>
  <c r="HD263" i="5"/>
  <c r="EL263" i="5"/>
  <c r="BB263" i="5"/>
  <c r="IF263" i="5"/>
  <c r="GV263" i="5"/>
  <c r="AZ263" i="5"/>
  <c r="DX263" i="5"/>
  <c r="HV263" i="5"/>
  <c r="DP263" i="5"/>
  <c r="HB263" i="5"/>
  <c r="DJ263" i="5"/>
  <c r="CB263" i="5"/>
  <c r="HX263" i="5"/>
  <c r="AN263" i="5"/>
  <c r="AL263" i="5"/>
  <c r="EZ263" i="5"/>
  <c r="ER263" i="5"/>
  <c r="JF263" i="5"/>
  <c r="FR263" i="5"/>
  <c r="BL263" i="5"/>
  <c r="JJ263" i="5"/>
  <c r="AD263" i="5"/>
  <c r="FP263" i="5"/>
  <c r="BJ263" i="5"/>
  <c r="DL263" i="5"/>
  <c r="JZ263" i="5"/>
  <c r="CP263" i="5"/>
  <c r="GD263" i="5"/>
  <c r="FZ263" i="5"/>
  <c r="JB263" i="5"/>
  <c r="EB263" i="5"/>
  <c r="JT263" i="5"/>
  <c r="GR263" i="5"/>
  <c r="IX263" i="5"/>
  <c r="DV263" i="5"/>
  <c r="EJ263" i="5"/>
  <c r="CJ263" i="5"/>
  <c r="BP263" i="5"/>
  <c r="JV263" i="5"/>
  <c r="GL263" i="5"/>
  <c r="BN263" i="5"/>
  <c r="V263" i="5"/>
  <c r="FB263" i="5"/>
  <c r="HN263" i="5"/>
  <c r="AV263" i="5"/>
  <c r="IP263" i="5"/>
  <c r="DR263" i="5"/>
  <c r="IZ263" i="5"/>
  <c r="BX263" i="5"/>
  <c r="IN263" i="5"/>
  <c r="JH263" i="5"/>
  <c r="BD263" i="5"/>
  <c r="JD263" i="5"/>
  <c r="DF263" i="5"/>
  <c r="BF263" i="5"/>
  <c r="EP263" i="5"/>
  <c r="BR263" i="5"/>
  <c r="AT263" i="5"/>
  <c r="EH263" i="5"/>
  <c r="GJ263" i="5"/>
  <c r="GB263" i="5"/>
  <c r="EN263" i="5"/>
  <c r="IH263" i="5"/>
  <c r="DB263" i="5"/>
  <c r="CR263" i="5"/>
  <c r="IB263" i="5"/>
  <c r="L263" i="5"/>
  <c r="CN263" i="5"/>
  <c r="X263" i="5"/>
  <c r="HZ263" i="5"/>
  <c r="EX263" i="5"/>
  <c r="P263" i="5"/>
  <c r="DT263" i="5"/>
  <c r="DZ263" i="5"/>
  <c r="JX263" i="5"/>
  <c r="GX263" i="5"/>
  <c r="IR263" i="5"/>
  <c r="IJ263" i="5"/>
  <c r="ED263" i="5"/>
  <c r="AX263" i="5"/>
  <c r="GP263" i="5"/>
  <c r="ET263" i="5"/>
  <c r="HP77" i="5"/>
  <c r="AB77" i="5"/>
  <c r="IN77" i="5"/>
  <c r="IT77" i="5"/>
  <c r="AR77" i="5"/>
  <c r="AF77" i="5"/>
  <c r="JF77" i="5"/>
  <c r="IX77" i="5"/>
  <c r="BX77" i="5"/>
  <c r="R77" i="5"/>
  <c r="GF77" i="5"/>
  <c r="ER77" i="5"/>
  <c r="DD77" i="5"/>
  <c r="GL77" i="5"/>
  <c r="DX77" i="5"/>
  <c r="GV77" i="5"/>
  <c r="GB77" i="5"/>
  <c r="AV77" i="5"/>
  <c r="ED77" i="5"/>
  <c r="EP77" i="5"/>
  <c r="IH77" i="5"/>
  <c r="EX77" i="5"/>
  <c r="FH77" i="5"/>
  <c r="EJ77" i="5"/>
  <c r="BD77" i="5"/>
  <c r="JX77" i="5"/>
  <c r="DL77" i="5"/>
  <c r="JD77" i="5"/>
  <c r="IB77" i="5"/>
  <c r="BV77" i="5"/>
  <c r="GN77" i="5"/>
  <c r="CD77" i="5"/>
  <c r="JT77" i="5"/>
  <c r="CB77" i="5"/>
  <c r="EL77" i="5"/>
  <c r="DH77" i="5"/>
  <c r="GX77" i="5"/>
  <c r="JL77" i="5"/>
  <c r="HB77" i="5"/>
  <c r="BZ77" i="5"/>
  <c r="GH77" i="5"/>
  <c r="DP77" i="5"/>
  <c r="CT77" i="5"/>
  <c r="CH77" i="5"/>
  <c r="CP77" i="5"/>
  <c r="V77" i="5"/>
  <c r="JZ77" i="5"/>
  <c r="FZ77" i="5"/>
  <c r="BJ77" i="5"/>
  <c r="CV77" i="5"/>
  <c r="FV77" i="5"/>
  <c r="IF77" i="5"/>
  <c r="GP77" i="5"/>
  <c r="DV77" i="5"/>
  <c r="BN77" i="5"/>
  <c r="JB77" i="5"/>
  <c r="DN77" i="5"/>
  <c r="CN77" i="5"/>
  <c r="ID77" i="5"/>
  <c r="AN77" i="5"/>
  <c r="HV77" i="5"/>
  <c r="JH77" i="5"/>
  <c r="IZ77" i="5"/>
  <c r="DJ77" i="5"/>
  <c r="IP77" i="5"/>
  <c r="AX77" i="5"/>
  <c r="DZ77" i="5"/>
  <c r="L77" i="5"/>
  <c r="FD77" i="5"/>
  <c r="JP77" i="5"/>
  <c r="BP77" i="5"/>
  <c r="ET77" i="5"/>
  <c r="EV77" i="5"/>
  <c r="AD77" i="5"/>
  <c r="JN77" i="5"/>
  <c r="BL77" i="5"/>
  <c r="FT77" i="5"/>
  <c r="EF77" i="5"/>
  <c r="FP77" i="5"/>
  <c r="GJ77" i="5"/>
  <c r="CX77" i="5"/>
  <c r="X77" i="5"/>
  <c r="CJ77" i="5"/>
  <c r="JJ77" i="5"/>
  <c r="HR77" i="5"/>
  <c r="CF77" i="5"/>
  <c r="GZ77" i="5"/>
  <c r="EN77" i="5"/>
  <c r="EB77" i="5"/>
  <c r="AZ77" i="5"/>
  <c r="BH77" i="5"/>
  <c r="FF77" i="5"/>
  <c r="DB77" i="5"/>
  <c r="HD77" i="5"/>
  <c r="P77" i="5"/>
  <c r="CR77" i="5"/>
  <c r="IJ77" i="5"/>
  <c r="BF77" i="5"/>
  <c r="GT77" i="5"/>
  <c r="HN77" i="5"/>
  <c r="IR77" i="5"/>
  <c r="AJ77" i="5"/>
  <c r="AL77" i="5"/>
  <c r="EH77" i="5"/>
  <c r="DF77" i="5"/>
  <c r="EZ77" i="5"/>
  <c r="DR77" i="5"/>
  <c r="GR77" i="5"/>
  <c r="BT77" i="5"/>
  <c r="BB77" i="5"/>
  <c r="HX77" i="5"/>
  <c r="HZ77" i="5"/>
  <c r="GD77" i="5"/>
  <c r="FR77" i="5"/>
  <c r="FX77" i="5"/>
  <c r="JV77" i="5"/>
  <c r="DT77" i="5"/>
  <c r="IV77" i="5"/>
  <c r="BR77" i="5"/>
  <c r="AT77" i="5"/>
  <c r="JR77" i="5"/>
  <c r="FB77" i="5"/>
  <c r="HR169" i="5"/>
  <c r="JN169" i="5"/>
  <c r="FB169" i="5"/>
  <c r="EX169" i="5"/>
  <c r="IN169" i="5"/>
  <c r="HD169" i="5"/>
  <c r="AX169" i="5"/>
  <c r="GN169" i="5"/>
  <c r="EZ169" i="5"/>
  <c r="FD169" i="5"/>
  <c r="IB169" i="5"/>
  <c r="L169" i="5"/>
  <c r="EV169" i="5"/>
  <c r="DP169" i="5"/>
  <c r="HX169" i="5"/>
  <c r="ET169" i="5"/>
  <c r="AR169" i="5"/>
  <c r="P169" i="5"/>
  <c r="JP169" i="5"/>
  <c r="EJ169" i="5"/>
  <c r="EN169" i="5"/>
  <c r="IP169" i="5"/>
  <c r="FV169" i="5"/>
  <c r="JD169" i="5"/>
  <c r="BJ169" i="5"/>
  <c r="HN169" i="5"/>
  <c r="DD169" i="5"/>
  <c r="CH169" i="5"/>
  <c r="DL169" i="5"/>
  <c r="FP169" i="5"/>
  <c r="JB169" i="5"/>
  <c r="AZ169" i="5"/>
  <c r="GF169" i="5"/>
  <c r="DF169" i="5"/>
  <c r="DV58" i="5"/>
  <c r="AJ58" i="5"/>
  <c r="GN58" i="5"/>
  <c r="FT58" i="5"/>
  <c r="DB58" i="5"/>
  <c r="AT58" i="5"/>
  <c r="AB58" i="5"/>
  <c r="V58" i="5"/>
  <c r="GX58" i="5"/>
  <c r="IX58" i="5"/>
  <c r="AV58" i="5"/>
  <c r="CJ58" i="5"/>
  <c r="DZ58" i="5"/>
  <c r="BR58" i="5"/>
  <c r="BN58" i="5"/>
  <c r="FZ58" i="5"/>
  <c r="BT58" i="5"/>
  <c r="FX58" i="5"/>
  <c r="DD58" i="5"/>
  <c r="DX58" i="5"/>
  <c r="DT58" i="5"/>
  <c r="BV58" i="5"/>
  <c r="AD58" i="5"/>
  <c r="DP58" i="5"/>
  <c r="CT58" i="5"/>
  <c r="EZ58" i="5"/>
  <c r="GV58" i="5"/>
  <c r="DL58" i="5"/>
  <c r="IV58" i="5"/>
  <c r="JH143" i="5"/>
  <c r="JP143" i="5"/>
  <c r="EX143" i="5"/>
  <c r="DZ143" i="5"/>
  <c r="IN143" i="5"/>
  <c r="CH143" i="5"/>
  <c r="ER143" i="5"/>
  <c r="FR143" i="5"/>
  <c r="JL143" i="5"/>
  <c r="DR143" i="5"/>
  <c r="GB143" i="5"/>
  <c r="CX143" i="5"/>
  <c r="AF143" i="5"/>
  <c r="IZ143" i="5"/>
  <c r="JD143" i="5"/>
  <c r="BL143" i="5"/>
  <c r="FF143" i="5"/>
  <c r="GN143" i="5"/>
  <c r="EB143" i="5"/>
  <c r="CV143" i="5"/>
  <c r="HP143" i="5"/>
  <c r="IR143" i="5"/>
  <c r="CB143" i="5"/>
  <c r="JB143" i="5"/>
  <c r="DJ143" i="5"/>
  <c r="CJ143" i="5"/>
  <c r="BP143" i="5"/>
  <c r="GR143" i="5"/>
  <c r="GX143" i="5"/>
  <c r="FV143" i="5"/>
  <c r="BJ143" i="5"/>
  <c r="BN30" i="5"/>
  <c r="GX30" i="5"/>
  <c r="EV30" i="5"/>
  <c r="BZ30" i="5"/>
  <c r="AR30" i="5"/>
  <c r="DT30" i="5"/>
  <c r="AB30" i="5"/>
  <c r="HV30" i="5"/>
  <c r="AV30" i="5"/>
  <c r="AT30" i="5"/>
  <c r="JT30" i="5"/>
  <c r="DF30" i="5"/>
  <c r="HN30" i="5"/>
  <c r="EF30" i="5"/>
  <c r="P30" i="5"/>
  <c r="DB30" i="5"/>
  <c r="GL30" i="5"/>
  <c r="GZ30" i="5"/>
  <c r="JX30" i="5"/>
  <c r="GF30" i="5"/>
  <c r="EZ30" i="5"/>
  <c r="BV30" i="5"/>
  <c r="GD30" i="5"/>
  <c r="BB30" i="5"/>
  <c r="GV30" i="5"/>
  <c r="BR30" i="5"/>
  <c r="HX30" i="5"/>
  <c r="ID30" i="5"/>
  <c r="EN30" i="5"/>
  <c r="IX30" i="5"/>
  <c r="EL259" i="5"/>
  <c r="HZ259" i="5"/>
  <c r="AZ259" i="5"/>
  <c r="IF259" i="5"/>
  <c r="JV259" i="5"/>
  <c r="IJ259" i="5"/>
  <c r="HB259" i="5"/>
  <c r="DP259" i="5"/>
  <c r="EF259" i="5"/>
  <c r="JJ259" i="5"/>
  <c r="JN259" i="5"/>
  <c r="BJ259" i="5"/>
  <c r="IB259" i="5"/>
  <c r="FZ259" i="5"/>
  <c r="EJ259" i="5"/>
  <c r="BH259" i="5"/>
  <c r="BV259" i="5"/>
  <c r="JR259" i="5"/>
  <c r="FH259" i="5"/>
  <c r="BN259" i="5"/>
  <c r="EX259" i="5"/>
  <c r="DL259" i="5"/>
  <c r="GX259" i="5"/>
  <c r="HP259" i="5"/>
  <c r="FB259" i="5"/>
  <c r="IN259" i="5"/>
  <c r="IR259" i="5"/>
  <c r="ER259" i="5"/>
  <c r="GP259" i="5"/>
  <c r="HN259" i="5"/>
  <c r="EJ223" i="5"/>
  <c r="HB223" i="5"/>
  <c r="AZ223" i="5"/>
  <c r="AB223" i="5"/>
  <c r="DV223" i="5"/>
  <c r="ER223" i="5"/>
  <c r="AF223" i="5"/>
  <c r="AD223" i="5"/>
  <c r="IB223" i="5"/>
  <c r="AV223" i="5"/>
  <c r="DP223" i="5"/>
  <c r="CF223" i="5"/>
  <c r="V223" i="5"/>
  <c r="L223" i="5"/>
  <c r="IF223" i="5"/>
  <c r="CN223" i="5"/>
  <c r="GN223" i="5"/>
  <c r="JH223" i="5"/>
  <c r="ET223" i="5"/>
  <c r="DT223" i="5"/>
  <c r="BT223" i="5"/>
  <c r="BZ223" i="5"/>
  <c r="CH223" i="5"/>
  <c r="AT223" i="5"/>
  <c r="IJ223" i="5"/>
  <c r="BX223" i="5"/>
  <c r="FR223" i="5"/>
  <c r="CB223" i="5"/>
  <c r="GX223" i="5"/>
  <c r="CB233" i="5"/>
  <c r="BB233" i="5"/>
  <c r="BR233" i="5"/>
  <c r="JT233" i="5"/>
  <c r="GT233" i="5"/>
  <c r="BD233" i="5"/>
  <c r="DH233" i="5"/>
  <c r="DN233" i="5"/>
  <c r="BV233" i="5"/>
  <c r="DP233" i="5"/>
  <c r="AR233" i="5"/>
  <c r="GN233" i="5"/>
  <c r="GR233" i="5"/>
  <c r="GP233" i="5"/>
  <c r="DR233" i="5"/>
  <c r="FZ233" i="5"/>
  <c r="AV233" i="5"/>
  <c r="IN233" i="5"/>
  <c r="IP233" i="5"/>
  <c r="EZ233" i="5"/>
  <c r="DF233" i="5"/>
  <c r="HD233" i="5"/>
  <c r="GH233" i="5"/>
  <c r="JH233" i="5"/>
  <c r="EN233" i="5"/>
  <c r="DV233" i="5"/>
  <c r="EL233" i="5"/>
  <c r="FH233" i="5"/>
  <c r="JV233" i="5"/>
  <c r="CT141" i="5"/>
  <c r="JP141" i="5"/>
  <c r="EV141" i="5"/>
  <c r="IP141" i="5"/>
  <c r="BT141" i="5"/>
  <c r="HX141" i="5"/>
  <c r="IJ141" i="5"/>
  <c r="DJ141" i="5"/>
  <c r="EL141" i="5"/>
  <c r="JT141" i="5"/>
  <c r="DN141" i="5"/>
  <c r="DD141" i="5"/>
  <c r="FT141" i="5"/>
  <c r="CN141" i="5"/>
  <c r="GR141" i="5"/>
  <c r="BV141" i="5"/>
  <c r="AX141" i="5"/>
  <c r="FB141" i="5"/>
  <c r="EX141" i="5"/>
  <c r="BP141" i="5"/>
  <c r="JV141" i="5"/>
  <c r="CH141" i="5"/>
  <c r="FF141" i="5"/>
  <c r="FD141" i="5"/>
  <c r="JX141" i="5"/>
  <c r="GB141" i="5"/>
  <c r="EF141" i="5"/>
  <c r="IX141" i="5"/>
  <c r="EN141" i="5"/>
  <c r="HB141" i="5"/>
  <c r="BJ141" i="5"/>
  <c r="JZ22" i="5"/>
  <c r="JH22" i="5"/>
  <c r="JR22" i="5"/>
  <c r="BD22" i="5"/>
  <c r="HN22" i="5"/>
  <c r="AR22" i="5"/>
  <c r="DN22" i="5"/>
  <c r="CP22" i="5"/>
  <c r="HV22" i="5"/>
  <c r="EJ22" i="5"/>
  <c r="CF22" i="5"/>
  <c r="JB22" i="5"/>
  <c r="EH22" i="5"/>
  <c r="HD22" i="5"/>
  <c r="AN22" i="5"/>
  <c r="JT22" i="5"/>
  <c r="EZ22" i="5"/>
  <c r="AT22" i="5"/>
  <c r="EF22" i="5"/>
  <c r="IZ22" i="5"/>
  <c r="IF22" i="5"/>
  <c r="GV22" i="5"/>
  <c r="GP22" i="5"/>
  <c r="DT22" i="5"/>
  <c r="AZ22" i="5"/>
  <c r="DV22" i="5"/>
  <c r="IJ22" i="5"/>
  <c r="JV22" i="5"/>
  <c r="IX22" i="5"/>
  <c r="BX182" i="5"/>
  <c r="FB182" i="5"/>
  <c r="R182" i="5"/>
  <c r="CD182" i="5"/>
  <c r="ER182" i="5"/>
  <c r="IB182" i="5"/>
  <c r="BH182" i="5"/>
  <c r="FF182" i="5"/>
  <c r="AJ182" i="5"/>
  <c r="AL182" i="5"/>
  <c r="GZ182" i="5"/>
  <c r="EX182" i="5"/>
  <c r="CR182" i="5"/>
  <c r="IV182" i="5"/>
  <c r="FX182" i="5"/>
  <c r="EP182" i="5"/>
  <c r="GT182" i="5"/>
  <c r="BL182" i="5"/>
  <c r="CT182" i="5"/>
  <c r="JP182" i="5"/>
  <c r="L182" i="5"/>
  <c r="GH182" i="5"/>
  <c r="DF182" i="5"/>
  <c r="EN182" i="5"/>
  <c r="JB182" i="5"/>
  <c r="BD182" i="5"/>
  <c r="JT182" i="5"/>
  <c r="AN182" i="5"/>
  <c r="ET182" i="5"/>
  <c r="IX182" i="5"/>
  <c r="DJ182" i="5"/>
  <c r="AX164" i="5"/>
  <c r="JX164" i="5"/>
  <c r="FP164" i="5"/>
  <c r="EF164" i="5"/>
  <c r="BN164" i="5"/>
  <c r="JB164" i="5"/>
  <c r="AB164" i="5"/>
  <c r="GD164" i="5"/>
  <c r="EH164" i="5"/>
  <c r="DH164" i="5"/>
  <c r="JH164" i="5"/>
  <c r="FZ164" i="5"/>
  <c r="HD164" i="5"/>
  <c r="IR164" i="5"/>
  <c r="AR164" i="5"/>
  <c r="L164" i="5"/>
  <c r="FF164" i="5"/>
  <c r="JJ164" i="5"/>
  <c r="BF164" i="5"/>
  <c r="CP164" i="5"/>
  <c r="GR164" i="5"/>
  <c r="DP164" i="5"/>
  <c r="AD164" i="5"/>
  <c r="FT164" i="5"/>
  <c r="IX164" i="5"/>
  <c r="BD164" i="5"/>
  <c r="FR164" i="5"/>
  <c r="JV164" i="5"/>
  <c r="IV164" i="5"/>
  <c r="EX164" i="5"/>
  <c r="JT164" i="5"/>
  <c r="GP164" i="5"/>
  <c r="GR215" i="5"/>
  <c r="DR215" i="5"/>
  <c r="EH215" i="5"/>
  <c r="FX215" i="5"/>
  <c r="IX215" i="5"/>
  <c r="DD215" i="5"/>
  <c r="HX215" i="5"/>
  <c r="CP215" i="5"/>
  <c r="CR215" i="5"/>
  <c r="CJ215" i="5"/>
  <c r="AB215" i="5"/>
  <c r="DJ215" i="5"/>
  <c r="BR215" i="5"/>
  <c r="BP215" i="5"/>
  <c r="JT215" i="5"/>
  <c r="DZ215" i="5"/>
  <c r="JR215" i="5"/>
  <c r="EP215" i="5"/>
  <c r="CX215" i="5"/>
  <c r="DF215" i="5"/>
  <c r="R215" i="5"/>
  <c r="DP215" i="5"/>
  <c r="BJ215" i="5"/>
  <c r="AR215" i="5"/>
  <c r="IF215" i="5"/>
  <c r="EX215" i="5"/>
  <c r="ID215" i="5"/>
  <c r="BD215" i="5"/>
  <c r="GP215" i="5"/>
  <c r="JB215" i="5"/>
  <c r="IH215" i="5"/>
  <c r="BF215" i="5"/>
  <c r="IB215" i="5"/>
  <c r="GD215" i="5"/>
  <c r="X215" i="5"/>
  <c r="JF215" i="5"/>
  <c r="BH215" i="5"/>
  <c r="GL215" i="5"/>
  <c r="HD215" i="5"/>
  <c r="BL215" i="5"/>
  <c r="ED215" i="5"/>
  <c r="DH215" i="5"/>
  <c r="AX215" i="5"/>
  <c r="L215" i="5"/>
  <c r="EF215" i="5"/>
  <c r="JJ215" i="5"/>
  <c r="FT215" i="5"/>
  <c r="GH215" i="5"/>
  <c r="FD215" i="5"/>
  <c r="IV215" i="5"/>
  <c r="FF215" i="5"/>
  <c r="JN215" i="5"/>
  <c r="JX215" i="5"/>
  <c r="CD215" i="5"/>
  <c r="GX215" i="5"/>
  <c r="CN215" i="5"/>
  <c r="JH215" i="5"/>
  <c r="DN215" i="5"/>
  <c r="JL215" i="5"/>
  <c r="BN215" i="5"/>
  <c r="FV215" i="5"/>
  <c r="HR215" i="5"/>
  <c r="JV215" i="5"/>
  <c r="ER215" i="5"/>
  <c r="IZ215" i="5"/>
  <c r="EL215" i="5"/>
  <c r="CV215" i="5"/>
  <c r="HP215" i="5"/>
  <c r="IJ215" i="5"/>
  <c r="HN215" i="5"/>
  <c r="AJ215" i="5"/>
  <c r="JP215" i="5"/>
  <c r="BX215" i="5"/>
  <c r="EJ215" i="5"/>
  <c r="GJ215" i="5"/>
  <c r="FH215" i="5"/>
  <c r="P215" i="5"/>
  <c r="CH215" i="5"/>
  <c r="BB215" i="5"/>
  <c r="DB215" i="5"/>
  <c r="EZ215" i="5"/>
  <c r="AT215" i="5"/>
  <c r="AZ215" i="5"/>
  <c r="DX215" i="5"/>
  <c r="V215" i="5"/>
  <c r="IP215" i="5"/>
  <c r="FB215" i="5"/>
  <c r="HZ215" i="5"/>
  <c r="GT215" i="5"/>
  <c r="JD215" i="5"/>
  <c r="EN215" i="5"/>
  <c r="BZ215" i="5"/>
  <c r="AV215" i="5"/>
  <c r="DL215" i="5"/>
  <c r="CF215" i="5"/>
  <c r="BT215" i="5"/>
  <c r="HV215" i="5"/>
  <c r="CB215" i="5"/>
  <c r="DV215" i="5"/>
  <c r="AN215" i="5"/>
  <c r="IN215" i="5"/>
  <c r="EB215" i="5"/>
  <c r="BV215" i="5"/>
  <c r="AF215" i="5"/>
  <c r="FP215" i="5"/>
  <c r="GV215" i="5"/>
  <c r="GB215" i="5"/>
  <c r="GN215" i="5"/>
  <c r="EV215" i="5"/>
  <c r="IR215" i="5"/>
  <c r="GZ215" i="5"/>
  <c r="FR215" i="5"/>
  <c r="IT215" i="5"/>
  <c r="DT215" i="5"/>
  <c r="AD215" i="5"/>
  <c r="FZ215" i="5"/>
  <c r="GF215" i="5"/>
  <c r="ET215" i="5"/>
  <c r="HB215" i="5"/>
  <c r="AL215" i="5"/>
  <c r="CT215" i="5"/>
  <c r="CV81" i="5"/>
  <c r="BH81" i="5"/>
  <c r="EL81" i="5"/>
  <c r="DR81" i="5"/>
  <c r="HV81" i="5"/>
  <c r="CP81" i="5"/>
  <c r="V81" i="5"/>
  <c r="IB81" i="5"/>
  <c r="DD81" i="5"/>
  <c r="JT81" i="5"/>
  <c r="DJ81" i="5"/>
  <c r="GT81" i="5"/>
  <c r="EP81" i="5"/>
  <c r="IX81" i="5"/>
  <c r="P81" i="5"/>
  <c r="DV81" i="5"/>
  <c r="FV81" i="5"/>
  <c r="AJ81" i="5"/>
  <c r="DZ81" i="5"/>
  <c r="GJ81" i="5"/>
  <c r="EF81" i="5"/>
  <c r="AR81" i="5"/>
  <c r="JR81" i="5"/>
  <c r="CD81" i="5"/>
  <c r="ER81" i="5"/>
  <c r="EB81" i="5"/>
  <c r="FT81" i="5"/>
  <c r="HZ81" i="5"/>
  <c r="IP81" i="5"/>
  <c r="R81" i="5"/>
  <c r="AN81" i="5"/>
  <c r="JL81" i="5"/>
  <c r="BF81" i="5"/>
  <c r="AD81" i="5"/>
  <c r="JX81" i="5"/>
  <c r="AT81" i="5"/>
  <c r="GP81" i="5"/>
  <c r="HN81" i="5"/>
  <c r="JH81" i="5"/>
  <c r="GZ81" i="5"/>
  <c r="AB81" i="5"/>
  <c r="L81" i="5"/>
  <c r="IN81" i="5"/>
  <c r="BZ81" i="5"/>
  <c r="GV81" i="5"/>
  <c r="FB81" i="5"/>
  <c r="GD81" i="5"/>
  <c r="JZ81" i="5"/>
  <c r="JB81" i="5"/>
  <c r="FP81" i="5"/>
  <c r="IT81" i="5"/>
  <c r="BP81" i="5"/>
  <c r="EN81" i="5"/>
  <c r="DH81" i="5"/>
  <c r="HR81" i="5"/>
  <c r="JP81" i="5"/>
  <c r="DP81" i="5"/>
  <c r="EH81" i="5"/>
  <c r="IR81" i="5"/>
  <c r="EX81" i="5"/>
  <c r="GX81" i="5"/>
  <c r="FR81" i="5"/>
  <c r="X81" i="5"/>
  <c r="CF81" i="5"/>
  <c r="FX81" i="5"/>
  <c r="CJ81" i="5"/>
  <c r="GB81" i="5"/>
  <c r="HD81" i="5"/>
  <c r="BV81" i="5"/>
  <c r="HP81" i="5"/>
  <c r="IZ81" i="5"/>
  <c r="CN81" i="5"/>
  <c r="BR81" i="5"/>
  <c r="GR81" i="5"/>
  <c r="DT81" i="5"/>
  <c r="JF81" i="5"/>
  <c r="ID81" i="5"/>
  <c r="BT81" i="5"/>
  <c r="AX81" i="5"/>
  <c r="CH81" i="5"/>
  <c r="AF81" i="5"/>
  <c r="BB81" i="5"/>
  <c r="HX81" i="5"/>
  <c r="EZ81" i="5"/>
  <c r="IH81" i="5"/>
  <c r="DL81" i="5"/>
  <c r="GF81" i="5"/>
  <c r="HB81" i="5"/>
  <c r="FF81" i="5"/>
  <c r="JN81" i="5"/>
  <c r="CT81" i="5"/>
  <c r="BX81" i="5"/>
  <c r="ET81" i="5"/>
  <c r="DF81" i="5"/>
  <c r="CX81" i="5"/>
  <c r="BD81" i="5"/>
  <c r="BN81" i="5"/>
  <c r="JJ81" i="5"/>
  <c r="CB81" i="5"/>
  <c r="AZ81" i="5"/>
  <c r="CR81" i="5"/>
  <c r="DB81" i="5"/>
  <c r="IV81" i="5"/>
  <c r="IJ81" i="5"/>
  <c r="DX81" i="5"/>
  <c r="BL81" i="5"/>
  <c r="DN81" i="5"/>
  <c r="JD81" i="5"/>
  <c r="IF81" i="5"/>
  <c r="AL81" i="5"/>
  <c r="GN81" i="5"/>
  <c r="BJ81" i="5"/>
  <c r="ED81" i="5"/>
  <c r="FH81" i="5"/>
  <c r="FZ81" i="5"/>
  <c r="GH81" i="5"/>
  <c r="AV81" i="5"/>
  <c r="EV81" i="5"/>
  <c r="JV81" i="5"/>
  <c r="EJ81" i="5"/>
  <c r="FD81" i="5"/>
  <c r="GL81" i="5"/>
  <c r="JL169" i="5"/>
  <c r="BN169" i="5"/>
  <c r="ER169" i="5"/>
  <c r="BH169" i="5"/>
  <c r="AJ169" i="5"/>
  <c r="GB169" i="5"/>
  <c r="JJ169" i="5"/>
  <c r="BX169" i="5"/>
  <c r="FT169" i="5"/>
  <c r="GT169" i="5"/>
  <c r="FZ169" i="5"/>
  <c r="DH169" i="5"/>
  <c r="GJ169" i="5"/>
  <c r="FF169" i="5"/>
  <c r="JR169" i="5"/>
  <c r="R169" i="5"/>
  <c r="EB169" i="5"/>
  <c r="AL169" i="5"/>
  <c r="HV169" i="5"/>
  <c r="CV169" i="5"/>
  <c r="DZ169" i="5"/>
  <c r="IF169" i="5"/>
  <c r="GL169" i="5"/>
  <c r="V169" i="5"/>
  <c r="CP169" i="5"/>
  <c r="CJ169" i="5"/>
  <c r="ID169" i="5"/>
  <c r="CD169" i="5"/>
  <c r="EH169" i="5"/>
  <c r="JZ58" i="5"/>
  <c r="ER58" i="5"/>
  <c r="IR58" i="5"/>
  <c r="IN58" i="5"/>
  <c r="JD58" i="5"/>
  <c r="AX58" i="5"/>
  <c r="BH58" i="5"/>
  <c r="IF58" i="5"/>
  <c r="IP58" i="5"/>
  <c r="BL58" i="5"/>
  <c r="JV58" i="5"/>
  <c r="GH58" i="5"/>
  <c r="CF58" i="5"/>
  <c r="EB58" i="5"/>
  <c r="AN58" i="5"/>
  <c r="JJ58" i="5"/>
  <c r="HP58" i="5"/>
  <c r="ET58" i="5"/>
  <c r="CH58" i="5"/>
  <c r="EN58" i="5"/>
  <c r="AR58" i="5"/>
  <c r="EV58" i="5"/>
  <c r="DF58" i="5"/>
  <c r="JR58" i="5"/>
  <c r="AL58" i="5"/>
  <c r="FP58" i="5"/>
  <c r="FB58" i="5"/>
  <c r="FV58" i="5"/>
  <c r="CN58" i="5"/>
  <c r="IT58" i="5"/>
  <c r="EP58" i="5"/>
  <c r="HD58" i="5"/>
  <c r="GL143" i="5"/>
  <c r="EP143" i="5"/>
  <c r="L143" i="5"/>
  <c r="AV143" i="5"/>
  <c r="IP143" i="5"/>
  <c r="ET143" i="5"/>
  <c r="JR143" i="5"/>
  <c r="DH143" i="5"/>
  <c r="CF143" i="5"/>
  <c r="HV143" i="5"/>
  <c r="GZ143" i="5"/>
  <c r="GJ143" i="5"/>
  <c r="GD143" i="5"/>
  <c r="AZ143" i="5"/>
  <c r="JN143" i="5"/>
  <c r="IX143" i="5"/>
  <c r="HX143" i="5"/>
  <c r="CD143" i="5"/>
  <c r="JT143" i="5"/>
  <c r="FX143" i="5"/>
  <c r="GT143" i="5"/>
  <c r="FB143" i="5"/>
  <c r="DL143" i="5"/>
  <c r="BN143" i="5"/>
  <c r="AT143" i="5"/>
  <c r="JX143" i="5"/>
  <c r="FZ143" i="5"/>
  <c r="DX143" i="5"/>
  <c r="ID143" i="5"/>
  <c r="GP143" i="5"/>
  <c r="JN30" i="5"/>
  <c r="HB30" i="5"/>
  <c r="DL30" i="5"/>
  <c r="BJ30" i="5"/>
  <c r="DZ30" i="5"/>
  <c r="DH30" i="5"/>
  <c r="FV30" i="5"/>
  <c r="GH30" i="5"/>
  <c r="JB30" i="5"/>
  <c r="FR30" i="5"/>
  <c r="CJ30" i="5"/>
  <c r="DX30" i="5"/>
  <c r="GB30" i="5"/>
  <c r="CD30" i="5"/>
  <c r="IJ30" i="5"/>
  <c r="IT30" i="5"/>
  <c r="CX30" i="5"/>
  <c r="JF30" i="5"/>
  <c r="BH30" i="5"/>
  <c r="AZ30" i="5"/>
  <c r="BF30" i="5"/>
  <c r="IP30" i="5"/>
  <c r="EJ30" i="5"/>
  <c r="IH30" i="5"/>
  <c r="JL30" i="5"/>
  <c r="FZ30" i="5"/>
  <c r="EL30" i="5"/>
  <c r="IR30" i="5"/>
  <c r="CF30" i="5"/>
  <c r="IB30" i="5"/>
  <c r="IV30" i="5"/>
  <c r="GN30" i="5"/>
  <c r="AN259" i="5"/>
  <c r="JH259" i="5"/>
  <c r="V259" i="5"/>
  <c r="BX259" i="5"/>
  <c r="GZ259" i="5"/>
  <c r="DR259" i="5"/>
  <c r="JB259" i="5"/>
  <c r="GD259" i="5"/>
  <c r="DX259" i="5"/>
  <c r="CD259" i="5"/>
  <c r="CN259" i="5"/>
  <c r="BF259" i="5"/>
  <c r="IP259" i="5"/>
  <c r="IX259" i="5"/>
  <c r="AJ259" i="5"/>
  <c r="HV259" i="5"/>
  <c r="FT259" i="5"/>
  <c r="GL259" i="5"/>
  <c r="EH259" i="5"/>
  <c r="ED259" i="5"/>
  <c r="CH259" i="5"/>
  <c r="DD259" i="5"/>
  <c r="FP259" i="5"/>
  <c r="CJ259" i="5"/>
  <c r="AB259" i="5"/>
  <c r="BT259" i="5"/>
  <c r="GV259" i="5"/>
  <c r="DZ259" i="5"/>
  <c r="EN259" i="5"/>
  <c r="DT259" i="5"/>
  <c r="DJ259" i="5"/>
  <c r="AF259" i="5"/>
  <c r="HX259" i="5"/>
  <c r="JJ223" i="5"/>
  <c r="BV223" i="5"/>
  <c r="GH223" i="5"/>
  <c r="P223" i="5"/>
  <c r="CD223" i="5"/>
  <c r="AX223" i="5"/>
  <c r="DR223" i="5"/>
  <c r="DF223" i="5"/>
  <c r="AJ223" i="5"/>
  <c r="JT223" i="5"/>
  <c r="BL223" i="5"/>
  <c r="EF223" i="5"/>
  <c r="JF223" i="5"/>
  <c r="BR223" i="5"/>
  <c r="DH223" i="5"/>
  <c r="HN223" i="5"/>
  <c r="JD223" i="5"/>
  <c r="EB223" i="5"/>
  <c r="FV223" i="5"/>
  <c r="AR223" i="5"/>
  <c r="JX223" i="5"/>
  <c r="BH223" i="5"/>
  <c r="DL223" i="5"/>
  <c r="BB223" i="5"/>
  <c r="IV223" i="5"/>
  <c r="EX223" i="5"/>
  <c r="HP223" i="5"/>
  <c r="JR223" i="5"/>
  <c r="BP223" i="5"/>
  <c r="DN223" i="5"/>
  <c r="GJ233" i="5"/>
  <c r="DL233" i="5"/>
  <c r="L233" i="5"/>
  <c r="CN233" i="5"/>
  <c r="IB233" i="5"/>
  <c r="GB233" i="5"/>
  <c r="BF233" i="5"/>
  <c r="R233" i="5"/>
  <c r="FR233" i="5"/>
  <c r="FV233" i="5"/>
  <c r="HB233" i="5"/>
  <c r="CH233" i="5"/>
  <c r="BN233" i="5"/>
  <c r="HN233" i="5"/>
  <c r="JL233" i="5"/>
  <c r="IV233" i="5"/>
  <c r="JF233" i="5"/>
  <c r="CP233" i="5"/>
  <c r="ET233" i="5"/>
  <c r="JJ233" i="5"/>
  <c r="IX233" i="5"/>
  <c r="EV233" i="5"/>
  <c r="BH233" i="5"/>
  <c r="EF233" i="5"/>
  <c r="EB233" i="5"/>
  <c r="JB233" i="5"/>
  <c r="HZ233" i="5"/>
  <c r="BT233" i="5"/>
  <c r="JX233" i="5"/>
  <c r="BX233" i="5"/>
  <c r="GZ233" i="5"/>
  <c r="L141" i="5"/>
  <c r="DT141" i="5"/>
  <c r="ET141" i="5"/>
  <c r="X141" i="5"/>
  <c r="DZ141" i="5"/>
  <c r="DX141" i="5"/>
  <c r="CD141" i="5"/>
  <c r="IF141" i="5"/>
  <c r="ID141" i="5"/>
  <c r="EZ141" i="5"/>
  <c r="HD141" i="5"/>
  <c r="AT141" i="5"/>
  <c r="DF141" i="5"/>
  <c r="GF141" i="5"/>
  <c r="BH141" i="5"/>
  <c r="AB141" i="5"/>
  <c r="EH141" i="5"/>
  <c r="AD141" i="5"/>
  <c r="IN141" i="5"/>
  <c r="V141" i="5"/>
  <c r="JJ141" i="5"/>
  <c r="GD141" i="5"/>
  <c r="IR141" i="5"/>
  <c r="AN141" i="5"/>
  <c r="FX141" i="5"/>
  <c r="GZ141" i="5"/>
  <c r="CR141" i="5"/>
  <c r="IZ141" i="5"/>
  <c r="IH141" i="5"/>
  <c r="AR141" i="5"/>
  <c r="HR141" i="5"/>
  <c r="FV141" i="5"/>
  <c r="HN141" i="5"/>
  <c r="ED141" i="5"/>
  <c r="R22" i="5"/>
  <c r="CT22" i="5"/>
  <c r="GH22" i="5"/>
  <c r="BR22" i="5"/>
  <c r="DR22" i="5"/>
  <c r="FZ22" i="5"/>
  <c r="EN22" i="5"/>
  <c r="CL22" i="5"/>
  <c r="CJ22" i="5"/>
  <c r="BB22" i="5"/>
  <c r="DL22" i="5"/>
  <c r="ET22" i="5"/>
  <c r="GX22" i="5"/>
  <c r="AB22" i="5"/>
  <c r="CD22" i="5"/>
  <c r="GR22" i="5"/>
  <c r="JJ22" i="5"/>
  <c r="FR22" i="5"/>
  <c r="EL22" i="5"/>
  <c r="FB22" i="5"/>
  <c r="X22" i="5"/>
  <c r="DJ22" i="5"/>
  <c r="GT22" i="5"/>
  <c r="HP22" i="5"/>
  <c r="P22" i="5"/>
  <c r="GL22" i="5"/>
  <c r="FD22" i="5"/>
  <c r="AD22" i="5"/>
  <c r="DZ22" i="5"/>
  <c r="DX22" i="5"/>
  <c r="IN22" i="5"/>
  <c r="JX22" i="5"/>
  <c r="JH182" i="5"/>
  <c r="CN182" i="5"/>
  <c r="DB182" i="5"/>
  <c r="GL182" i="5"/>
  <c r="GF182" i="5"/>
  <c r="GX182" i="5"/>
  <c r="ID182" i="5"/>
  <c r="DN182" i="5"/>
  <c r="DR182" i="5"/>
  <c r="P182" i="5"/>
  <c r="JV182" i="5"/>
  <c r="JL182" i="5"/>
  <c r="HD182" i="5"/>
  <c r="FT182" i="5"/>
  <c r="GB182" i="5"/>
  <c r="HZ182" i="5"/>
  <c r="DV182" i="5"/>
  <c r="CX182" i="5"/>
  <c r="EJ182" i="5"/>
  <c r="AD182" i="5"/>
  <c r="BT182" i="5"/>
  <c r="DD182" i="5"/>
  <c r="BV182" i="5"/>
  <c r="JD182" i="5"/>
  <c r="BP182" i="5"/>
  <c r="EH182" i="5"/>
  <c r="HR182" i="5"/>
  <c r="BB182" i="5"/>
  <c r="GV182" i="5"/>
  <c r="GD182" i="5"/>
  <c r="GR182" i="5"/>
  <c r="JL164" i="5"/>
  <c r="DV164" i="5"/>
  <c r="IB164" i="5"/>
  <c r="BX164" i="5"/>
  <c r="AJ164" i="5"/>
  <c r="BH164" i="5"/>
  <c r="EZ164" i="5"/>
  <c r="HN164" i="5"/>
  <c r="GT164" i="5"/>
  <c r="JZ164" i="5"/>
  <c r="IF164" i="5"/>
  <c r="DR164" i="5"/>
  <c r="AF164" i="5"/>
  <c r="CV164" i="5"/>
  <c r="CB164" i="5"/>
  <c r="GL164" i="5"/>
  <c r="P164" i="5"/>
  <c r="CD164" i="5"/>
  <c r="CJ164" i="5"/>
  <c r="JD164" i="5"/>
  <c r="AL164" i="5"/>
  <c r="ED164" i="5"/>
  <c r="FX164" i="5"/>
  <c r="JF164" i="5"/>
  <c r="HR164" i="5"/>
  <c r="FH164" i="5"/>
  <c r="CR164" i="5"/>
  <c r="GJ164" i="5"/>
  <c r="EJ164" i="5"/>
  <c r="AX228" i="5"/>
  <c r="GZ228" i="5"/>
  <c r="BT228" i="5"/>
  <c r="AZ228" i="5"/>
  <c r="JR228" i="5"/>
  <c r="JF228" i="5"/>
  <c r="EP228" i="5"/>
  <c r="FX228" i="5"/>
  <c r="DR228" i="5"/>
  <c r="BH228" i="5"/>
  <c r="BL228" i="5"/>
  <c r="BV228" i="5"/>
  <c r="GL228" i="5"/>
  <c r="EB228" i="5"/>
  <c r="BJ228" i="5"/>
  <c r="CP228" i="5"/>
  <c r="DN228" i="5"/>
  <c r="GX228" i="5"/>
  <c r="JZ228" i="5"/>
  <c r="EX228" i="5"/>
  <c r="DD228" i="5"/>
  <c r="CD228" i="5"/>
  <c r="IF228" i="5"/>
  <c r="GJ228" i="5"/>
  <c r="GT228" i="5"/>
  <c r="DJ228" i="5"/>
  <c r="DB228" i="5"/>
  <c r="FF228" i="5"/>
  <c r="ID228" i="5"/>
  <c r="GH228" i="5"/>
  <c r="GR228" i="5"/>
  <c r="CR228" i="5"/>
  <c r="GD228" i="5"/>
  <c r="BN228" i="5"/>
  <c r="FV228" i="5"/>
  <c r="AJ228" i="5"/>
  <c r="HB228" i="5"/>
  <c r="CN228" i="5"/>
  <c r="DH228" i="5"/>
  <c r="IJ228" i="5"/>
  <c r="GB228" i="5"/>
  <c r="GF228" i="5"/>
  <c r="AV228" i="5"/>
  <c r="JB228" i="5"/>
  <c r="BX228" i="5"/>
  <c r="AT228" i="5"/>
  <c r="IB228" i="5"/>
  <c r="AR228" i="5"/>
  <c r="BF228" i="5"/>
  <c r="FT228" i="5"/>
  <c r="JT228" i="5"/>
  <c r="BR228" i="5"/>
  <c r="HZ228" i="5"/>
  <c r="BD228" i="5"/>
  <c r="BZ228" i="5"/>
  <c r="DT228" i="5"/>
  <c r="DX228" i="5"/>
  <c r="HX228" i="5"/>
  <c r="JH228" i="5"/>
  <c r="IV228" i="5"/>
  <c r="FP228" i="5"/>
  <c r="FZ228" i="5"/>
  <c r="AD228" i="5"/>
  <c r="AF228" i="5"/>
  <c r="IR228" i="5"/>
  <c r="FR228" i="5"/>
  <c r="IP228" i="5"/>
  <c r="EL228" i="5"/>
  <c r="JV228" i="5"/>
  <c r="IX228" i="5"/>
  <c r="EN228" i="5"/>
  <c r="JP228" i="5"/>
  <c r="HP228" i="5"/>
  <c r="IT228" i="5"/>
  <c r="HV228" i="5"/>
  <c r="EF228" i="5"/>
  <c r="CV228" i="5"/>
  <c r="GN228" i="5"/>
  <c r="FD228" i="5"/>
  <c r="JL228" i="5"/>
  <c r="CB228" i="5"/>
  <c r="IZ228" i="5"/>
  <c r="DZ228" i="5"/>
  <c r="JJ228" i="5"/>
  <c r="DV228" i="5"/>
  <c r="CF228" i="5"/>
  <c r="ED228" i="5"/>
  <c r="ER228" i="5"/>
  <c r="JX228" i="5"/>
  <c r="X228" i="5"/>
  <c r="CX228" i="5"/>
  <c r="GP228" i="5"/>
  <c r="IN228" i="5"/>
  <c r="AB228" i="5"/>
  <c r="EZ228" i="5"/>
  <c r="DF228" i="5"/>
  <c r="CH228" i="5"/>
  <c r="DL228" i="5"/>
  <c r="BP228" i="5"/>
  <c r="IH228" i="5"/>
  <c r="ET228" i="5"/>
  <c r="JN228" i="5"/>
  <c r="BB228" i="5"/>
  <c r="EH228" i="5"/>
  <c r="EV228" i="5"/>
  <c r="JD228" i="5"/>
  <c r="GV228" i="5"/>
  <c r="FH228" i="5"/>
  <c r="V228" i="5"/>
  <c r="CJ228" i="5"/>
  <c r="HN228" i="5"/>
  <c r="AL228" i="5"/>
  <c r="HD228" i="5"/>
  <c r="DP228" i="5"/>
  <c r="CT228" i="5"/>
  <c r="FB228" i="5"/>
  <c r="EJ228" i="5"/>
  <c r="HR228" i="5"/>
  <c r="FT74" i="5"/>
  <c r="HP74" i="5"/>
  <c r="DH74" i="5"/>
  <c r="EB74" i="5"/>
  <c r="CT74" i="5"/>
  <c r="FF74" i="5"/>
  <c r="FB74" i="5"/>
  <c r="HV74" i="5"/>
  <c r="AD74" i="5"/>
  <c r="DP74" i="5"/>
  <c r="DJ74" i="5"/>
  <c r="BR74" i="5"/>
  <c r="BJ74" i="5"/>
  <c r="JN74" i="5"/>
  <c r="EV74" i="5"/>
  <c r="L74" i="5"/>
  <c r="DN74" i="5"/>
  <c r="CP74" i="5"/>
  <c r="CB74" i="5"/>
  <c r="BT74" i="5"/>
  <c r="JD74" i="5"/>
  <c r="JJ74" i="5"/>
  <c r="EZ74" i="5"/>
  <c r="BH74" i="5"/>
  <c r="ID74" i="5"/>
  <c r="CJ74" i="5"/>
  <c r="EJ74" i="5"/>
  <c r="AN74" i="5"/>
  <c r="BV74" i="5"/>
  <c r="IZ74" i="5"/>
  <c r="GB74" i="5"/>
  <c r="EP74" i="5"/>
  <c r="AL74" i="5"/>
  <c r="HR74" i="5"/>
  <c r="ER74" i="5"/>
  <c r="AV74" i="5"/>
  <c r="JZ74" i="5"/>
  <c r="ET74" i="5"/>
  <c r="JB74" i="5"/>
  <c r="AF74" i="5"/>
  <c r="CF74" i="5"/>
  <c r="DL74" i="5"/>
  <c r="AZ74" i="5"/>
  <c r="GX74" i="5"/>
  <c r="BN74" i="5"/>
  <c r="IR74" i="5"/>
  <c r="DF74" i="5"/>
  <c r="CH74" i="5"/>
  <c r="EF74" i="5"/>
  <c r="HB74" i="5"/>
  <c r="BB74" i="5"/>
  <c r="JX74" i="5"/>
  <c r="IN74" i="5"/>
  <c r="JV74" i="5"/>
  <c r="GF74" i="5"/>
  <c r="DZ74" i="5"/>
  <c r="DX74" i="5"/>
  <c r="DV74" i="5"/>
  <c r="FP74" i="5"/>
  <c r="IJ74" i="5"/>
  <c r="CR74" i="5"/>
  <c r="IF74" i="5"/>
  <c r="AJ74" i="5"/>
  <c r="CD74" i="5"/>
  <c r="GD74" i="5"/>
  <c r="FR74" i="5"/>
  <c r="ED74" i="5"/>
  <c r="X74" i="5"/>
  <c r="EH74" i="5"/>
  <c r="JT74" i="5"/>
  <c r="FV74" i="5"/>
  <c r="FX74" i="5"/>
  <c r="DB74" i="5"/>
  <c r="JL74" i="5"/>
  <c r="FH74" i="5"/>
  <c r="AT74" i="5"/>
  <c r="HD74" i="5"/>
  <c r="GN74" i="5"/>
  <c r="HZ74" i="5"/>
  <c r="HX74" i="5"/>
  <c r="GZ74" i="5"/>
  <c r="DT74" i="5"/>
  <c r="V74" i="5"/>
  <c r="JP74" i="5"/>
  <c r="BZ74" i="5"/>
  <c r="CV74" i="5"/>
  <c r="EX74" i="5"/>
  <c r="BP74" i="5"/>
  <c r="GH74" i="5"/>
  <c r="AB74" i="5"/>
  <c r="JF74" i="5"/>
  <c r="GT74" i="5"/>
  <c r="DD74" i="5"/>
  <c r="IB74" i="5"/>
  <c r="GP74" i="5"/>
  <c r="IH74" i="5"/>
  <c r="JR74" i="5"/>
  <c r="BL74" i="5"/>
  <c r="IT74" i="5"/>
  <c r="CN74" i="5"/>
  <c r="GJ74" i="5"/>
  <c r="GV74" i="5"/>
  <c r="BF74" i="5"/>
  <c r="IX74" i="5"/>
  <c r="HN74" i="5"/>
  <c r="FD74" i="5"/>
  <c r="P74" i="5"/>
  <c r="AX74" i="5"/>
  <c r="BX74" i="5"/>
  <c r="IP74" i="5"/>
  <c r="BD74" i="5"/>
  <c r="GR74" i="5"/>
  <c r="IV74" i="5"/>
  <c r="JH74" i="5"/>
  <c r="EN74" i="5"/>
  <c r="FZ74" i="5"/>
  <c r="CX74" i="5"/>
  <c r="R74" i="5"/>
  <c r="EL74" i="5"/>
  <c r="DR74" i="5"/>
  <c r="AR74" i="5"/>
  <c r="GL74" i="5"/>
  <c r="BP248" i="5"/>
  <c r="AL248" i="5"/>
  <c r="DH248" i="5"/>
  <c r="HN248" i="5"/>
  <c r="FV248" i="5"/>
  <c r="FX248" i="5"/>
  <c r="JP248" i="5"/>
  <c r="BF248" i="5"/>
  <c r="DJ248" i="5"/>
  <c r="CN248" i="5"/>
  <c r="GF248" i="5"/>
  <c r="CD248" i="5"/>
  <c r="DX248" i="5"/>
  <c r="BJ248" i="5"/>
  <c r="CH248" i="5"/>
  <c r="FR248" i="5"/>
  <c r="DT248" i="5"/>
  <c r="GP248" i="5"/>
  <c r="JD248" i="5"/>
  <c r="IT248" i="5"/>
  <c r="AX248" i="5"/>
  <c r="ID248" i="5"/>
  <c r="DV248" i="5"/>
  <c r="EZ248" i="5"/>
  <c r="GZ248" i="5"/>
  <c r="IF248" i="5"/>
  <c r="IZ248" i="5"/>
  <c r="EL248" i="5"/>
  <c r="BH248" i="5"/>
  <c r="DD248" i="5"/>
  <c r="GJ248" i="5"/>
  <c r="JF248" i="5"/>
  <c r="EX248" i="5"/>
  <c r="HZ248" i="5"/>
  <c r="ER248" i="5"/>
  <c r="X248" i="5"/>
  <c r="HR248" i="5"/>
  <c r="DR248" i="5"/>
  <c r="BB248" i="5"/>
  <c r="IH248" i="5"/>
  <c r="DL248" i="5"/>
  <c r="AD248" i="5"/>
  <c r="DN248" i="5"/>
  <c r="AV248" i="5"/>
  <c r="GX248" i="5"/>
  <c r="BV248" i="5"/>
  <c r="IR248" i="5"/>
  <c r="CF248" i="5"/>
  <c r="AR248" i="5"/>
  <c r="GR248" i="5"/>
  <c r="CP248" i="5"/>
  <c r="JX248" i="5"/>
  <c r="EV248" i="5"/>
  <c r="GL248" i="5"/>
  <c r="FT248" i="5"/>
  <c r="AZ248" i="5"/>
  <c r="HB248" i="5"/>
  <c r="CX248" i="5"/>
  <c r="JV248" i="5"/>
  <c r="IX248" i="5"/>
  <c r="GD248" i="5"/>
  <c r="JJ248" i="5"/>
  <c r="GT248" i="5"/>
  <c r="JT248" i="5"/>
  <c r="EP248" i="5"/>
  <c r="BT248" i="5"/>
  <c r="IB248" i="5"/>
  <c r="EN248" i="5"/>
  <c r="EF248" i="5"/>
  <c r="BN248" i="5"/>
  <c r="FZ248" i="5"/>
  <c r="IJ248" i="5"/>
  <c r="ET248" i="5"/>
  <c r="AF248" i="5"/>
  <c r="GV248" i="5"/>
  <c r="AB248" i="5"/>
  <c r="JH248" i="5"/>
  <c r="FB248" i="5"/>
  <c r="CJ248" i="5"/>
  <c r="IV248" i="5"/>
  <c r="DZ248" i="5"/>
  <c r="AT248" i="5"/>
  <c r="FP248" i="5"/>
  <c r="JN248" i="5"/>
  <c r="JB248" i="5"/>
  <c r="EH248" i="5"/>
  <c r="BD248" i="5"/>
  <c r="BZ248" i="5"/>
  <c r="DB248" i="5"/>
  <c r="AJ248" i="5"/>
  <c r="FH248" i="5"/>
  <c r="V248" i="5"/>
  <c r="HV248" i="5"/>
  <c r="DF248" i="5"/>
  <c r="HX248" i="5"/>
  <c r="CR248" i="5"/>
  <c r="IP248" i="5"/>
  <c r="FD248" i="5"/>
  <c r="BL248" i="5"/>
  <c r="GB248" i="5"/>
  <c r="CB248" i="5"/>
  <c r="DP248" i="5"/>
  <c r="JL248" i="5"/>
  <c r="IN248" i="5"/>
  <c r="GN248" i="5"/>
  <c r="CV248" i="5"/>
  <c r="EB248" i="5"/>
  <c r="ED248" i="5"/>
  <c r="GH248" i="5"/>
  <c r="FF248" i="5"/>
  <c r="CT248" i="5"/>
  <c r="BR248" i="5"/>
  <c r="EJ248" i="5"/>
  <c r="HP248" i="5"/>
  <c r="HD248" i="5"/>
  <c r="BX248" i="5"/>
  <c r="JZ248" i="5"/>
  <c r="JR248" i="5"/>
  <c r="JH169" i="5"/>
  <c r="GP169" i="5"/>
  <c r="JX169" i="5"/>
  <c r="IV169" i="5"/>
  <c r="DT169" i="5"/>
  <c r="IT169" i="5"/>
  <c r="AV169" i="5"/>
  <c r="EF169" i="5"/>
  <c r="BB169" i="5"/>
  <c r="FR169" i="5"/>
  <c r="DR169" i="5"/>
  <c r="BD169" i="5"/>
  <c r="HB169" i="5"/>
  <c r="AF169" i="5"/>
  <c r="ED169" i="5"/>
  <c r="IZ169" i="5"/>
  <c r="AT169" i="5"/>
  <c r="JF169" i="5"/>
  <c r="BL169" i="5"/>
  <c r="BF169" i="5"/>
  <c r="BR169" i="5"/>
  <c r="DN169" i="5"/>
  <c r="GH169" i="5"/>
  <c r="DJ169" i="5"/>
  <c r="BV169" i="5"/>
  <c r="GZ169" i="5"/>
  <c r="AB169" i="5"/>
  <c r="EP169" i="5"/>
  <c r="BP169" i="5"/>
  <c r="DX169" i="5"/>
  <c r="GR169" i="5"/>
  <c r="CF169" i="5"/>
  <c r="FH58" i="5"/>
  <c r="BD58" i="5"/>
  <c r="BF58" i="5"/>
  <c r="GP58" i="5"/>
  <c r="ID58" i="5"/>
  <c r="IJ58" i="5"/>
  <c r="JF58" i="5"/>
  <c r="GL58" i="5"/>
  <c r="DR58" i="5"/>
  <c r="P58" i="5"/>
  <c r="CB58" i="5"/>
  <c r="CV58" i="5"/>
  <c r="JX58" i="5"/>
  <c r="AZ58" i="5"/>
  <c r="FF58" i="5"/>
  <c r="GD58" i="5"/>
  <c r="GF58" i="5"/>
  <c r="JT58" i="5"/>
  <c r="CX58" i="5"/>
  <c r="EX58" i="5"/>
  <c r="DH58" i="5"/>
  <c r="EJ58" i="5"/>
  <c r="HV58" i="5"/>
  <c r="JP58" i="5"/>
  <c r="CR58" i="5"/>
  <c r="R58" i="5"/>
  <c r="IH58" i="5"/>
  <c r="DN58" i="5"/>
  <c r="HB58" i="5"/>
  <c r="DJ58" i="5"/>
  <c r="FD143" i="5"/>
  <c r="IV143" i="5"/>
  <c r="DP143" i="5"/>
  <c r="X143" i="5"/>
  <c r="AJ143" i="5"/>
  <c r="BF143" i="5"/>
  <c r="DV143" i="5"/>
  <c r="P143" i="5"/>
  <c r="AB143" i="5"/>
  <c r="EL143" i="5"/>
  <c r="GV143" i="5"/>
  <c r="AX143" i="5"/>
  <c r="DF143" i="5"/>
  <c r="IB143" i="5"/>
  <c r="ED143" i="5"/>
  <c r="JF143" i="5"/>
  <c r="IH143" i="5"/>
  <c r="HZ143" i="5"/>
  <c r="AL143" i="5"/>
  <c r="GH143" i="5"/>
  <c r="CN143" i="5"/>
  <c r="EF143" i="5"/>
  <c r="FT143" i="5"/>
  <c r="JJ143" i="5"/>
  <c r="JZ143" i="5"/>
  <c r="HD143" i="5"/>
  <c r="CT143" i="5"/>
  <c r="BZ143" i="5"/>
  <c r="DD143" i="5"/>
  <c r="AD143" i="5"/>
  <c r="FD30" i="5"/>
  <c r="HP30" i="5"/>
  <c r="CP30" i="5"/>
  <c r="ER30" i="5"/>
  <c r="CL30" i="5"/>
  <c r="FX30" i="5"/>
  <c r="BP30" i="5"/>
  <c r="JP30" i="5"/>
  <c r="FF30" i="5"/>
  <c r="DN30" i="5"/>
  <c r="AL30" i="5"/>
  <c r="ED30" i="5"/>
  <c r="DR30" i="5"/>
  <c r="GT30" i="5"/>
  <c r="AX30" i="5"/>
  <c r="JZ30" i="5"/>
  <c r="AF30" i="5"/>
  <c r="DP30" i="5"/>
  <c r="JV30" i="5"/>
  <c r="AN30" i="5"/>
  <c r="GP30" i="5"/>
  <c r="FP30" i="5"/>
  <c r="HD30" i="5"/>
  <c r="JH30" i="5"/>
  <c r="BX30" i="5"/>
  <c r="CB30" i="5"/>
  <c r="JD30" i="5"/>
  <c r="CH30" i="5"/>
  <c r="AJ30" i="5"/>
  <c r="DD30" i="5"/>
  <c r="FT30" i="5"/>
  <c r="ET259" i="5"/>
  <c r="IT259" i="5"/>
  <c r="HD259" i="5"/>
  <c r="JP259" i="5"/>
  <c r="GR259" i="5"/>
  <c r="EB259" i="5"/>
  <c r="CB259" i="5"/>
  <c r="AX259" i="5"/>
  <c r="FR259" i="5"/>
  <c r="GF259" i="5"/>
  <c r="GT259" i="5"/>
  <c r="IH259" i="5"/>
  <c r="GH259" i="5"/>
  <c r="CR259" i="5"/>
  <c r="CP259" i="5"/>
  <c r="GN259" i="5"/>
  <c r="JF259" i="5"/>
  <c r="JT259" i="5"/>
  <c r="AV259" i="5"/>
  <c r="IV259" i="5"/>
  <c r="BP259" i="5"/>
  <c r="BR259" i="5"/>
  <c r="DN259" i="5"/>
  <c r="DV259" i="5"/>
  <c r="BL259" i="5"/>
  <c r="FX259" i="5"/>
  <c r="AL259" i="5"/>
  <c r="HR259" i="5"/>
  <c r="FV259" i="5"/>
  <c r="FH223" i="5"/>
  <c r="AL223" i="5"/>
  <c r="GZ223" i="5"/>
  <c r="JP223" i="5"/>
  <c r="GJ223" i="5"/>
  <c r="BF223" i="5"/>
  <c r="DJ223" i="5"/>
  <c r="BN223" i="5"/>
  <c r="FZ223" i="5"/>
  <c r="GF223" i="5"/>
  <c r="JV223" i="5"/>
  <c r="IN223" i="5"/>
  <c r="CX223" i="5"/>
  <c r="HD223" i="5"/>
  <c r="IP223" i="5"/>
  <c r="X223" i="5"/>
  <c r="GT223" i="5"/>
  <c r="JZ223" i="5"/>
  <c r="IH223" i="5"/>
  <c r="IZ223" i="5"/>
  <c r="GV223" i="5"/>
  <c r="JB223" i="5"/>
  <c r="HX223" i="5"/>
  <c r="CV223" i="5"/>
  <c r="EZ223" i="5"/>
  <c r="ED223" i="5"/>
  <c r="EP223" i="5"/>
  <c r="JL223" i="5"/>
  <c r="FX223" i="5"/>
  <c r="HV223" i="5"/>
  <c r="BD223" i="5"/>
  <c r="FP223" i="5"/>
  <c r="DT233" i="5"/>
  <c r="AJ233" i="5"/>
  <c r="AB233" i="5"/>
  <c r="GX233" i="5"/>
  <c r="CV233" i="5"/>
  <c r="BL233" i="5"/>
  <c r="ER233" i="5"/>
  <c r="BJ233" i="5"/>
  <c r="EH233" i="5"/>
  <c r="JP233" i="5"/>
  <c r="AT233" i="5"/>
  <c r="JN233" i="5"/>
  <c r="AZ233" i="5"/>
  <c r="CT233" i="5"/>
  <c r="ID233" i="5"/>
  <c r="CD233" i="5"/>
  <c r="DZ233" i="5"/>
  <c r="HX233" i="5"/>
  <c r="CJ233" i="5"/>
  <c r="JR233" i="5"/>
  <c r="GV233" i="5"/>
  <c r="AL233" i="5"/>
  <c r="DJ233" i="5"/>
  <c r="EP233" i="5"/>
  <c r="CR233" i="5"/>
  <c r="ED233" i="5"/>
  <c r="FX233" i="5"/>
  <c r="EJ233" i="5"/>
  <c r="BP233" i="5"/>
  <c r="GD233" i="5"/>
  <c r="AD233" i="5"/>
  <c r="BB141" i="5"/>
  <c r="GH141" i="5"/>
  <c r="BL141" i="5"/>
  <c r="GX141" i="5"/>
  <c r="AV141" i="5"/>
  <c r="AL141" i="5"/>
  <c r="HV141" i="5"/>
  <c r="FR141" i="5"/>
  <c r="GL141" i="5"/>
  <c r="DV141" i="5"/>
  <c r="BN141" i="5"/>
  <c r="BR141" i="5"/>
  <c r="IV141" i="5"/>
  <c r="BX141" i="5"/>
  <c r="JZ141" i="5"/>
  <c r="JH141" i="5"/>
  <c r="GV141" i="5"/>
  <c r="FZ141" i="5"/>
  <c r="HZ141" i="5"/>
  <c r="AJ141" i="5"/>
  <c r="FP141" i="5"/>
  <c r="AZ141" i="5"/>
  <c r="DB141" i="5"/>
  <c r="EJ141" i="5"/>
  <c r="P141" i="5"/>
  <c r="AF141" i="5"/>
  <c r="GN141" i="5"/>
  <c r="CV141" i="5"/>
  <c r="JB141" i="5"/>
  <c r="AL22" i="5"/>
  <c r="GJ22" i="5"/>
  <c r="GN22" i="5"/>
  <c r="GD22" i="5"/>
  <c r="EP22" i="5"/>
  <c r="AX22" i="5"/>
  <c r="BF22" i="5"/>
  <c r="EV22" i="5"/>
  <c r="IV22" i="5"/>
  <c r="JF22" i="5"/>
  <c r="JN22" i="5"/>
  <c r="BJ22" i="5"/>
  <c r="DP22" i="5"/>
  <c r="CX22" i="5"/>
  <c r="DD22" i="5"/>
  <c r="DB22" i="5"/>
  <c r="V22" i="5"/>
  <c r="FH22" i="5"/>
  <c r="HZ22" i="5"/>
  <c r="IR22" i="5"/>
  <c r="ED22" i="5"/>
  <c r="AJ22" i="5"/>
  <c r="HR22" i="5"/>
  <c r="EB22" i="5"/>
  <c r="HB22" i="5"/>
  <c r="JD22" i="5"/>
  <c r="BP22" i="5"/>
  <c r="CR22" i="5"/>
  <c r="IB22" i="5"/>
  <c r="CN22" i="5"/>
  <c r="FD182" i="5"/>
  <c r="JZ182" i="5"/>
  <c r="BF182" i="5"/>
  <c r="JN182" i="5"/>
  <c r="GP182" i="5"/>
  <c r="EB182" i="5"/>
  <c r="CV182" i="5"/>
  <c r="JF182" i="5"/>
  <c r="CF182" i="5"/>
  <c r="IR182" i="5"/>
  <c r="FH182" i="5"/>
  <c r="DL182" i="5"/>
  <c r="AT182" i="5"/>
  <c r="EF182" i="5"/>
  <c r="HX182" i="5"/>
  <c r="IH182" i="5"/>
  <c r="CJ182" i="5"/>
  <c r="FV182" i="5"/>
  <c r="IN182" i="5"/>
  <c r="DT182" i="5"/>
  <c r="EZ182" i="5"/>
  <c r="AR182" i="5"/>
  <c r="BZ182" i="5"/>
  <c r="CP182" i="5"/>
  <c r="AV182" i="5"/>
  <c r="BN182" i="5"/>
  <c r="DZ182" i="5"/>
  <c r="FR182" i="5"/>
  <c r="ED182" i="5"/>
  <c r="HN182" i="5"/>
  <c r="DZ164" i="5"/>
  <c r="HB164" i="5"/>
  <c r="R164" i="5"/>
  <c r="BR164" i="5"/>
  <c r="IZ164" i="5"/>
  <c r="IJ164" i="5"/>
  <c r="ER164" i="5"/>
  <c r="BJ164" i="5"/>
  <c r="GV164" i="5"/>
  <c r="V164" i="5"/>
  <c r="DJ164" i="5"/>
  <c r="IN164" i="5"/>
  <c r="DL164" i="5"/>
  <c r="FB164" i="5"/>
  <c r="DF164" i="5"/>
  <c r="ET164" i="5"/>
  <c r="CT164" i="5"/>
  <c r="CN164" i="5"/>
  <c r="JN164" i="5"/>
  <c r="DB164" i="5"/>
  <c r="EB164" i="5"/>
  <c r="CX164" i="5"/>
  <c r="BB164" i="5"/>
  <c r="BV164" i="5"/>
  <c r="BZ164" i="5"/>
  <c r="EL164" i="5"/>
  <c r="FV164" i="5"/>
  <c r="EN164" i="5"/>
  <c r="ID164" i="5"/>
  <c r="AT164" i="5"/>
  <c r="AX174" i="5"/>
  <c r="BP174" i="5"/>
  <c r="IJ174" i="5"/>
  <c r="GT174" i="5"/>
  <c r="AB174" i="5"/>
  <c r="CJ174" i="5"/>
  <c r="BB174" i="5"/>
  <c r="CH174" i="5"/>
  <c r="GD174" i="5"/>
  <c r="R174" i="5"/>
  <c r="JF174" i="5"/>
  <c r="GV174" i="5"/>
  <c r="DJ174" i="5"/>
  <c r="BT174" i="5"/>
  <c r="BD174" i="5"/>
  <c r="EP174" i="5"/>
  <c r="GN174" i="5"/>
  <c r="HP174" i="5"/>
  <c r="BF174" i="5"/>
  <c r="AV174" i="5"/>
  <c r="AJ174" i="5"/>
  <c r="IV174" i="5"/>
  <c r="CV174" i="5"/>
  <c r="DL174" i="5"/>
  <c r="EX174" i="5"/>
  <c r="DB174" i="5"/>
  <c r="HZ174" i="5"/>
  <c r="HV174" i="5"/>
  <c r="FT174" i="5"/>
  <c r="JV174" i="5"/>
  <c r="GJ174" i="5"/>
  <c r="AD174" i="5"/>
  <c r="IZ174" i="5"/>
  <c r="JT174" i="5"/>
  <c r="BL174" i="5"/>
  <c r="BZ174" i="5"/>
  <c r="IB174" i="5"/>
  <c r="FB174" i="5"/>
  <c r="DF174" i="5"/>
  <c r="BR174" i="5"/>
  <c r="EJ174" i="5"/>
  <c r="GZ174" i="5"/>
  <c r="FX174" i="5"/>
  <c r="BV174" i="5"/>
  <c r="JD174" i="5"/>
  <c r="EN174" i="5"/>
  <c r="CR174" i="5"/>
  <c r="HX174" i="5"/>
  <c r="EV174" i="5"/>
  <c r="FP174" i="5"/>
  <c r="FF174" i="5"/>
  <c r="EH174" i="5"/>
  <c r="IH174" i="5"/>
  <c r="CF174" i="5"/>
  <c r="AN174" i="5"/>
  <c r="GH174" i="5"/>
  <c r="BJ174" i="5"/>
  <c r="L174" i="5"/>
  <c r="IT174" i="5"/>
  <c r="BN174" i="5"/>
  <c r="DT174" i="5"/>
  <c r="DR174" i="5"/>
  <c r="AL174" i="5"/>
  <c r="JH174" i="5"/>
  <c r="GB174" i="5"/>
  <c r="P174" i="5"/>
  <c r="DX174" i="5"/>
  <c r="JZ174" i="5"/>
  <c r="DZ174" i="5"/>
  <c r="AF174" i="5"/>
  <c r="AR174" i="5"/>
  <c r="CN174" i="5"/>
  <c r="CT174" i="5"/>
  <c r="CB174" i="5"/>
  <c r="FH174" i="5"/>
  <c r="AZ174" i="5"/>
  <c r="CX174" i="5"/>
  <c r="HD174" i="5"/>
  <c r="HB174" i="5"/>
  <c r="JP174" i="5"/>
  <c r="ED174" i="5"/>
  <c r="JL174" i="5"/>
  <c r="CP174" i="5"/>
  <c r="ER174" i="5"/>
  <c r="JJ174" i="5"/>
  <c r="EB174" i="5"/>
  <c r="FV174" i="5"/>
  <c r="FD174" i="5"/>
  <c r="GL174" i="5"/>
  <c r="DN174" i="5"/>
  <c r="EL174" i="5"/>
  <c r="DV174" i="5"/>
  <c r="HN174" i="5"/>
  <c r="HR174" i="5"/>
  <c r="BX174" i="5"/>
  <c r="DP174" i="5"/>
  <c r="CD174" i="5"/>
  <c r="AT174" i="5"/>
  <c r="JR174" i="5"/>
  <c r="IF174" i="5"/>
  <c r="X174" i="5"/>
  <c r="GF174" i="5"/>
  <c r="JX174" i="5"/>
  <c r="JN174" i="5"/>
  <c r="GP174" i="5"/>
  <c r="FR174" i="5"/>
  <c r="DH174" i="5"/>
  <c r="DD174" i="5"/>
  <c r="EZ174" i="5"/>
  <c r="ET174" i="5"/>
  <c r="IP174" i="5"/>
  <c r="IX174" i="5"/>
  <c r="BH174" i="5"/>
  <c r="IN174" i="5"/>
  <c r="FZ174" i="5"/>
  <c r="GX174" i="5"/>
  <c r="JB174" i="5"/>
  <c r="EF174" i="5"/>
  <c r="ID174" i="5"/>
  <c r="GR174" i="5"/>
  <c r="V174" i="5"/>
  <c r="IR174" i="5"/>
  <c r="GX249" i="5"/>
  <c r="AD249" i="5"/>
  <c r="HX249" i="5"/>
  <c r="DJ249" i="5"/>
  <c r="IX249" i="5"/>
  <c r="IF249" i="5"/>
  <c r="GV249" i="5"/>
  <c r="FP249" i="5"/>
  <c r="BH249" i="5"/>
  <c r="CD249" i="5"/>
  <c r="IZ249" i="5"/>
  <c r="CB249" i="5"/>
  <c r="AX249" i="5"/>
  <c r="FD249" i="5"/>
  <c r="CJ249" i="5"/>
  <c r="FT249" i="5"/>
  <c r="HZ249" i="5"/>
  <c r="BD249" i="5"/>
  <c r="IT249" i="5"/>
  <c r="CX249" i="5"/>
  <c r="BB249" i="5"/>
  <c r="IR249" i="5"/>
  <c r="JH249" i="5"/>
  <c r="JX249" i="5"/>
  <c r="EZ249" i="5"/>
  <c r="ER249" i="5"/>
  <c r="GZ249" i="5"/>
  <c r="GR249" i="5"/>
  <c r="AR249" i="5"/>
  <c r="JV249" i="5"/>
  <c r="IH249" i="5"/>
  <c r="CF249" i="5"/>
  <c r="CN249" i="5"/>
  <c r="BR249" i="5"/>
  <c r="ID249" i="5"/>
  <c r="FH249" i="5"/>
  <c r="HN249" i="5"/>
  <c r="AZ249" i="5"/>
  <c r="IP249" i="5"/>
  <c r="BJ249" i="5"/>
  <c r="AF249" i="5"/>
  <c r="JF249" i="5"/>
  <c r="BF249" i="5"/>
  <c r="AJ249" i="5"/>
  <c r="JB249" i="5"/>
  <c r="DD249" i="5"/>
  <c r="IB249" i="5"/>
  <c r="JD249" i="5"/>
  <c r="FB249" i="5"/>
  <c r="FV249" i="5"/>
  <c r="CR249" i="5"/>
  <c r="HP249" i="5"/>
  <c r="EH249" i="5"/>
  <c r="HD249" i="5"/>
  <c r="EF249" i="5"/>
  <c r="FZ249" i="5"/>
  <c r="BT249" i="5"/>
  <c r="JP249" i="5"/>
  <c r="JZ249" i="5"/>
  <c r="GD249" i="5"/>
  <c r="ET249" i="5"/>
  <c r="HR249" i="5"/>
  <c r="X249" i="5"/>
  <c r="BP249" i="5"/>
  <c r="CV249" i="5"/>
  <c r="DL249" i="5"/>
  <c r="IJ249" i="5"/>
  <c r="BV249" i="5"/>
  <c r="BX249" i="5"/>
  <c r="AL249" i="5"/>
  <c r="DN249" i="5"/>
  <c r="EJ249" i="5"/>
  <c r="GT249" i="5"/>
  <c r="HV249" i="5"/>
  <c r="FX249" i="5"/>
  <c r="V249" i="5"/>
  <c r="JR249" i="5"/>
  <c r="CT249" i="5"/>
  <c r="DB249" i="5"/>
  <c r="GH249" i="5"/>
  <c r="FR249" i="5"/>
  <c r="BL249" i="5"/>
  <c r="AB249" i="5"/>
  <c r="DF249" i="5"/>
  <c r="IN249" i="5"/>
  <c r="IV249" i="5"/>
  <c r="GL249" i="5"/>
  <c r="EN249" i="5"/>
  <c r="JT249" i="5"/>
  <c r="CP249" i="5"/>
  <c r="GF249" i="5"/>
  <c r="EL249" i="5"/>
  <c r="GN249" i="5"/>
  <c r="JN249" i="5"/>
  <c r="DH249" i="5"/>
  <c r="GB249" i="5"/>
  <c r="AV249" i="5"/>
  <c r="FF249" i="5"/>
  <c r="BN249" i="5"/>
  <c r="JJ249" i="5"/>
  <c r="GJ249" i="5"/>
  <c r="ED249" i="5"/>
  <c r="AT249" i="5"/>
  <c r="BZ249" i="5"/>
  <c r="EP249" i="5"/>
  <c r="CH249" i="5"/>
  <c r="JL249" i="5"/>
  <c r="HB249" i="5"/>
  <c r="GP249" i="5"/>
  <c r="HR83" i="5"/>
  <c r="IT83" i="5"/>
  <c r="IF83" i="5"/>
  <c r="EV83" i="5"/>
  <c r="R83" i="5"/>
  <c r="JV83" i="5"/>
  <c r="JP83" i="5"/>
  <c r="BL83" i="5"/>
  <c r="JT83" i="5"/>
  <c r="DP83" i="5"/>
  <c r="DN83" i="5"/>
  <c r="EL83" i="5"/>
  <c r="GZ83" i="5"/>
  <c r="FZ83" i="5"/>
  <c r="FD83" i="5"/>
  <c r="DT83" i="5"/>
  <c r="BZ83" i="5"/>
  <c r="AX83" i="5"/>
  <c r="GH83" i="5"/>
  <c r="CR83" i="5"/>
  <c r="BF83" i="5"/>
  <c r="BV83" i="5"/>
  <c r="CH83" i="5"/>
  <c r="ET83" i="5"/>
  <c r="AZ83" i="5"/>
  <c r="HN83" i="5"/>
  <c r="IJ83" i="5"/>
  <c r="EB83" i="5"/>
  <c r="AN83" i="5"/>
  <c r="FR83" i="5"/>
  <c r="FH83" i="5"/>
  <c r="GR83" i="5"/>
  <c r="EZ83" i="5"/>
  <c r="AD83" i="5"/>
  <c r="ID83" i="5"/>
  <c r="AV83" i="5"/>
  <c r="EH83" i="5"/>
  <c r="CT83" i="5"/>
  <c r="FF83" i="5"/>
  <c r="IV83" i="5"/>
  <c r="BR83" i="5"/>
  <c r="DZ83" i="5"/>
  <c r="CF83" i="5"/>
  <c r="FV83" i="5"/>
  <c r="ED83" i="5"/>
  <c r="JD83" i="5"/>
  <c r="JJ83" i="5"/>
  <c r="CN83" i="5"/>
  <c r="GN83" i="5"/>
  <c r="HB83" i="5"/>
  <c r="EP83" i="5"/>
  <c r="BT83" i="5"/>
  <c r="AF83" i="5"/>
  <c r="DV83" i="5"/>
  <c r="FP83" i="5"/>
  <c r="BH83" i="5"/>
  <c r="IP83" i="5"/>
  <c r="GP83" i="5"/>
  <c r="HP83" i="5"/>
  <c r="AT83" i="5"/>
  <c r="HZ83" i="5"/>
  <c r="JF83" i="5"/>
  <c r="DB83" i="5"/>
  <c r="GT83" i="5"/>
  <c r="IN83" i="5"/>
  <c r="DX83" i="5"/>
  <c r="EF83" i="5"/>
  <c r="BP83" i="5"/>
  <c r="DL83" i="5"/>
  <c r="P83" i="5"/>
  <c r="JN83" i="5"/>
  <c r="EJ83" i="5"/>
  <c r="IR83" i="5"/>
  <c r="AB83" i="5"/>
  <c r="BX83" i="5"/>
  <c r="FT83" i="5"/>
  <c r="X83" i="5"/>
  <c r="GX83" i="5"/>
  <c r="BB83" i="5"/>
  <c r="L83" i="5"/>
  <c r="CV83" i="5"/>
  <c r="CP83" i="5"/>
  <c r="EX83" i="5"/>
  <c r="AJ83" i="5"/>
  <c r="JH83" i="5"/>
  <c r="HD83" i="5"/>
  <c r="GV83" i="5"/>
  <c r="IH83" i="5"/>
  <c r="CJ83" i="5"/>
  <c r="JB83" i="5"/>
  <c r="CD83" i="5"/>
  <c r="GD83" i="5"/>
  <c r="JL83" i="5"/>
  <c r="JX83" i="5"/>
  <c r="HX83" i="5"/>
  <c r="DR83" i="5"/>
  <c r="IB83" i="5"/>
  <c r="DJ83" i="5"/>
  <c r="AL83" i="5"/>
  <c r="JZ83" i="5"/>
  <c r="DH83" i="5"/>
  <c r="GF83" i="5"/>
  <c r="BJ83" i="5"/>
  <c r="IZ83" i="5"/>
  <c r="GB83" i="5"/>
  <c r="FX83" i="5"/>
  <c r="V83" i="5"/>
  <c r="CX83" i="5"/>
  <c r="IX83" i="5"/>
  <c r="AR83" i="5"/>
  <c r="DF83" i="5"/>
  <c r="BD83" i="5"/>
  <c r="CB83" i="5"/>
  <c r="GJ83" i="5"/>
  <c r="GL83" i="5"/>
  <c r="DD83" i="5"/>
  <c r="ER83" i="5"/>
  <c r="HV83" i="5"/>
  <c r="FB83" i="5"/>
  <c r="EN83" i="5"/>
  <c r="JR83" i="5"/>
  <c r="BN83" i="5"/>
  <c r="IZ68" i="5"/>
  <c r="GF68" i="5"/>
  <c r="GP68" i="5"/>
  <c r="BX68" i="5"/>
  <c r="FZ68" i="5"/>
  <c r="EZ68" i="5"/>
  <c r="GX68" i="5"/>
  <c r="BL68" i="5"/>
  <c r="BF68" i="5"/>
  <c r="AF68" i="5"/>
  <c r="CT68" i="5"/>
  <c r="BD68" i="5"/>
  <c r="DT68" i="5"/>
  <c r="FD68" i="5"/>
  <c r="DV68" i="5"/>
  <c r="EH68" i="5"/>
  <c r="X68" i="5"/>
  <c r="DL68" i="5"/>
  <c r="JD68" i="5"/>
  <c r="GJ68" i="5"/>
  <c r="HX68" i="5"/>
  <c r="JH68" i="5"/>
  <c r="JZ68" i="5"/>
  <c r="FB68" i="5"/>
  <c r="DB68" i="5"/>
  <c r="CH68" i="5"/>
  <c r="JT68" i="5"/>
  <c r="EX68" i="5"/>
  <c r="ER68" i="5"/>
  <c r="P68" i="5"/>
  <c r="IH68" i="5"/>
  <c r="AL68" i="5"/>
  <c r="GN68" i="5"/>
  <c r="IX68" i="5"/>
  <c r="AR68" i="5"/>
  <c r="BJ68" i="5"/>
  <c r="JP68" i="5"/>
  <c r="V68" i="5"/>
  <c r="DN68" i="5"/>
  <c r="EN68" i="5"/>
  <c r="HV68" i="5"/>
  <c r="CP68" i="5"/>
  <c r="CF68" i="5"/>
  <c r="DP68" i="5"/>
  <c r="JL68" i="5"/>
  <c r="JR68" i="5"/>
  <c r="AN68" i="5"/>
  <c r="EJ68" i="5"/>
  <c r="JX68" i="5"/>
  <c r="JV68" i="5"/>
  <c r="AD68" i="5"/>
  <c r="IV68" i="5"/>
  <c r="L68" i="5"/>
  <c r="GL68" i="5"/>
  <c r="FX68" i="5"/>
  <c r="AZ68" i="5"/>
  <c r="IR68" i="5"/>
  <c r="DD68" i="5"/>
  <c r="HD68" i="5"/>
  <c r="BP68" i="5"/>
  <c r="GH68" i="5"/>
  <c r="BN68" i="5"/>
  <c r="GR68" i="5"/>
  <c r="EB68" i="5"/>
  <c r="GZ68" i="5"/>
  <c r="FT68" i="5"/>
  <c r="AB68" i="5"/>
  <c r="CJ68" i="5"/>
  <c r="FF68" i="5"/>
  <c r="AT68" i="5"/>
  <c r="HZ68" i="5"/>
  <c r="IP68" i="5"/>
  <c r="HR68" i="5"/>
  <c r="HB68" i="5"/>
  <c r="GV68" i="5"/>
  <c r="AJ68" i="5"/>
  <c r="FH68" i="5"/>
  <c r="CX68" i="5"/>
  <c r="ET68" i="5"/>
  <c r="EL68" i="5"/>
  <c r="CN68" i="5"/>
  <c r="BR68" i="5"/>
  <c r="R68" i="5"/>
  <c r="BB68" i="5"/>
  <c r="JN68" i="5"/>
  <c r="EF68" i="5"/>
  <c r="BZ68" i="5"/>
  <c r="DJ68" i="5"/>
  <c r="ID68" i="5"/>
  <c r="GB68" i="5"/>
  <c r="HN68" i="5"/>
  <c r="EP68" i="5"/>
  <c r="BV68" i="5"/>
  <c r="HP68" i="5"/>
  <c r="GT68" i="5"/>
  <c r="CR68" i="5"/>
  <c r="JB68" i="5"/>
  <c r="FP68" i="5"/>
  <c r="CD68" i="5"/>
  <c r="EV68" i="5"/>
  <c r="BT68" i="5"/>
  <c r="DX68" i="5"/>
  <c r="DF68" i="5"/>
  <c r="IT68" i="5"/>
  <c r="IB68" i="5"/>
  <c r="IJ68" i="5"/>
  <c r="GD68" i="5"/>
  <c r="FR68" i="5"/>
  <c r="BH68" i="5"/>
  <c r="IF68" i="5"/>
  <c r="FV68" i="5"/>
  <c r="DH68" i="5"/>
  <c r="DR68" i="5"/>
  <c r="JJ68" i="5"/>
  <c r="ED68" i="5"/>
  <c r="IN68" i="5"/>
  <c r="AX68" i="5"/>
  <c r="CV68" i="5"/>
  <c r="DZ68" i="5"/>
  <c r="AV68" i="5"/>
  <c r="CB68" i="5"/>
  <c r="JF68" i="5"/>
  <c r="CX169" i="5"/>
  <c r="IJ169" i="5"/>
  <c r="BZ169" i="5"/>
  <c r="CN169" i="5"/>
  <c r="CR169" i="5"/>
  <c r="X169" i="5"/>
  <c r="HZ169" i="5"/>
  <c r="CB169" i="5"/>
  <c r="JZ169" i="5"/>
  <c r="FH169" i="5"/>
  <c r="GX169" i="5"/>
  <c r="GD169" i="5"/>
  <c r="GV169" i="5"/>
  <c r="IX169" i="5"/>
  <c r="IH169" i="5"/>
  <c r="IR169" i="5"/>
  <c r="FX169" i="5"/>
  <c r="BT169" i="5"/>
  <c r="AD169" i="5"/>
  <c r="EL169" i="5"/>
  <c r="JT169" i="5"/>
  <c r="DV169" i="5"/>
  <c r="JV169" i="5"/>
  <c r="DB169" i="5"/>
  <c r="AN169" i="5"/>
  <c r="HP169" i="5"/>
  <c r="CT169" i="5"/>
  <c r="JH58" i="5"/>
  <c r="FR58" i="5"/>
  <c r="BB58" i="5"/>
  <c r="X58" i="5"/>
  <c r="GZ58" i="5"/>
  <c r="HX58" i="5"/>
  <c r="BJ58" i="5"/>
  <c r="ED58" i="5"/>
  <c r="FD58" i="5"/>
  <c r="IZ58" i="5"/>
  <c r="L58" i="5"/>
  <c r="JB58" i="5"/>
  <c r="BZ58" i="5"/>
  <c r="GJ58" i="5"/>
  <c r="JL58" i="5"/>
  <c r="HN58" i="5"/>
  <c r="GB58" i="5"/>
  <c r="BP58" i="5"/>
  <c r="EL58" i="5"/>
  <c r="BX58" i="5"/>
  <c r="HR58" i="5"/>
  <c r="CP58" i="5"/>
  <c r="GR58" i="5"/>
  <c r="JN58" i="5"/>
  <c r="EH58" i="5"/>
  <c r="AF58" i="5"/>
  <c r="CD58" i="5"/>
  <c r="GT58" i="5"/>
  <c r="IB58" i="5"/>
  <c r="EF58" i="5"/>
  <c r="BB143" i="5"/>
  <c r="HR143" i="5"/>
  <c r="GF143" i="5"/>
  <c r="BR143" i="5"/>
  <c r="IF143" i="5"/>
  <c r="HN143" i="5"/>
  <c r="EV143" i="5"/>
  <c r="FP143" i="5"/>
  <c r="FH143" i="5"/>
  <c r="DN143" i="5"/>
  <c r="IJ143" i="5"/>
  <c r="DT143" i="5"/>
  <c r="BH143" i="5"/>
  <c r="DB143" i="5"/>
  <c r="IT143" i="5"/>
  <c r="AR143" i="5"/>
  <c r="BV143" i="5"/>
  <c r="BD143" i="5"/>
  <c r="EN143" i="5"/>
  <c r="AN143" i="5"/>
  <c r="HB143" i="5"/>
  <c r="BX143" i="5"/>
  <c r="CR143" i="5"/>
  <c r="BT143" i="5"/>
  <c r="V143" i="5"/>
  <c r="JV143" i="5"/>
  <c r="CP143" i="5"/>
  <c r="EZ143" i="5"/>
  <c r="R143" i="5"/>
  <c r="EJ143" i="5"/>
  <c r="FH30" i="5"/>
  <c r="JJ30" i="5"/>
  <c r="EB30" i="5"/>
  <c r="IF30" i="5"/>
  <c r="BT30" i="5"/>
  <c r="GR30" i="5"/>
  <c r="BD30" i="5"/>
  <c r="IZ30" i="5"/>
  <c r="DV30" i="5"/>
  <c r="JR30" i="5"/>
  <c r="HZ30" i="5"/>
  <c r="FB30" i="5"/>
  <c r="ET30" i="5"/>
  <c r="DJ30" i="5"/>
  <c r="X30" i="5"/>
  <c r="IN30" i="5"/>
  <c r="BL30" i="5"/>
  <c r="L30" i="5"/>
  <c r="HR30" i="5"/>
  <c r="CN30" i="5"/>
  <c r="CR30" i="5"/>
  <c r="EX30" i="5"/>
  <c r="R30" i="5"/>
  <c r="AD30" i="5"/>
  <c r="V30" i="5"/>
  <c r="CT30" i="5"/>
  <c r="CV30" i="5"/>
  <c r="GJ30" i="5"/>
  <c r="EP30" i="5"/>
  <c r="JZ259" i="5"/>
  <c r="CF259" i="5"/>
  <c r="DF259" i="5"/>
  <c r="R259" i="5"/>
  <c r="DB259" i="5"/>
  <c r="JX259" i="5"/>
  <c r="GB259" i="5"/>
  <c r="BB259" i="5"/>
  <c r="AT259" i="5"/>
  <c r="BZ259" i="5"/>
  <c r="CX259" i="5"/>
  <c r="DH259" i="5"/>
  <c r="L259" i="5"/>
  <c r="AD259" i="5"/>
  <c r="CV259" i="5"/>
  <c r="JL259" i="5"/>
  <c r="X259" i="5"/>
  <c r="AR259" i="5"/>
  <c r="GJ259" i="5"/>
  <c r="BD259" i="5"/>
  <c r="EZ259" i="5"/>
  <c r="IZ259" i="5"/>
  <c r="FF259" i="5"/>
  <c r="EP259" i="5"/>
  <c r="EV259" i="5"/>
  <c r="FD259" i="5"/>
  <c r="CT259" i="5"/>
  <c r="JD259" i="5"/>
  <c r="ID259" i="5"/>
  <c r="EV223" i="5"/>
  <c r="CR223" i="5"/>
  <c r="FD223" i="5"/>
  <c r="BJ223" i="5"/>
  <c r="DX223" i="5"/>
  <c r="HZ223" i="5"/>
  <c r="GB223" i="5"/>
  <c r="GP223" i="5"/>
  <c r="CJ223" i="5"/>
  <c r="FF223" i="5"/>
  <c r="DZ223" i="5"/>
  <c r="CP223" i="5"/>
  <c r="R223" i="5"/>
  <c r="GD223" i="5"/>
  <c r="EN223" i="5"/>
  <c r="GR223" i="5"/>
  <c r="HR223" i="5"/>
  <c r="EH223" i="5"/>
  <c r="IT223" i="5"/>
  <c r="JN223" i="5"/>
  <c r="ID223" i="5"/>
  <c r="FT223" i="5"/>
  <c r="IX223" i="5"/>
  <c r="EL223" i="5"/>
  <c r="GL223" i="5"/>
  <c r="IR223" i="5"/>
  <c r="CT223" i="5"/>
  <c r="DD223" i="5"/>
  <c r="FB223" i="5"/>
  <c r="EX233" i="5"/>
  <c r="FD233" i="5"/>
  <c r="V233" i="5"/>
  <c r="X233" i="5"/>
  <c r="HR233" i="5"/>
  <c r="CX233" i="5"/>
  <c r="FP233" i="5"/>
  <c r="FF233" i="5"/>
  <c r="JZ233" i="5"/>
  <c r="GF233" i="5"/>
  <c r="AX233" i="5"/>
  <c r="DX233" i="5"/>
  <c r="BZ233" i="5"/>
  <c r="IR233" i="5"/>
  <c r="JD233" i="5"/>
  <c r="AF233" i="5"/>
  <c r="GL233" i="5"/>
  <c r="IF233" i="5"/>
  <c r="IH233" i="5"/>
  <c r="DD233" i="5"/>
  <c r="IJ233" i="5"/>
  <c r="IT233" i="5"/>
  <c r="HP233" i="5"/>
  <c r="HV233" i="5"/>
  <c r="IZ233" i="5"/>
  <c r="DB233" i="5"/>
  <c r="FB233" i="5"/>
  <c r="P233" i="5"/>
  <c r="CF233" i="5"/>
  <c r="JL141" i="5"/>
  <c r="JR141" i="5"/>
  <c r="R141" i="5"/>
  <c r="GP141" i="5"/>
  <c r="GJ141" i="5"/>
  <c r="DL141" i="5"/>
  <c r="CJ141" i="5"/>
  <c r="JF141" i="5"/>
  <c r="CX141" i="5"/>
  <c r="ER141" i="5"/>
  <c r="DH141" i="5"/>
  <c r="DR141" i="5"/>
  <c r="CB141" i="5"/>
  <c r="BD141" i="5"/>
  <c r="HP141" i="5"/>
  <c r="EB141" i="5"/>
  <c r="DP141" i="5"/>
  <c r="IT141" i="5"/>
  <c r="CP141" i="5"/>
  <c r="EP141" i="5"/>
  <c r="BF141" i="5"/>
  <c r="JD141" i="5"/>
  <c r="JN141" i="5"/>
  <c r="FH141" i="5"/>
  <c r="GT141" i="5"/>
  <c r="CF141" i="5"/>
  <c r="BZ141" i="5"/>
  <c r="BL22" i="5"/>
  <c r="EX22" i="5"/>
  <c r="BN22" i="5"/>
  <c r="FX22" i="5"/>
  <c r="DF22" i="5"/>
  <c r="IH22" i="5"/>
  <c r="BZ22" i="5"/>
  <c r="FF22" i="5"/>
  <c r="JL22" i="5"/>
  <c r="HX22" i="5"/>
  <c r="FP22" i="5"/>
  <c r="GB22" i="5"/>
  <c r="CV22" i="5"/>
  <c r="BT22" i="5"/>
  <c r="FT22" i="5"/>
  <c r="ER22" i="5"/>
  <c r="AF22" i="5"/>
  <c r="JP22" i="5"/>
  <c r="CH22" i="5"/>
  <c r="FV22" i="5"/>
  <c r="DH22" i="5"/>
  <c r="AV22" i="5"/>
  <c r="BH22" i="5"/>
  <c r="L22" i="5"/>
  <c r="GZ22" i="5"/>
  <c r="BV22" i="5"/>
  <c r="ID22" i="5"/>
  <c r="GF22" i="5"/>
  <c r="CB22" i="5"/>
  <c r="IP22" i="5"/>
  <c r="IT22" i="5"/>
  <c r="JX182" i="5"/>
  <c r="IF182" i="5"/>
  <c r="JJ182" i="5"/>
  <c r="IZ182" i="5"/>
  <c r="IT182" i="5"/>
  <c r="FZ182" i="5"/>
  <c r="GJ182" i="5"/>
  <c r="CB182" i="5"/>
  <c r="DP182" i="5"/>
  <c r="DH182" i="5"/>
  <c r="HV182" i="5"/>
  <c r="JR182" i="5"/>
  <c r="AF182" i="5"/>
  <c r="BJ182" i="5"/>
  <c r="FP182" i="5"/>
  <c r="BR182" i="5"/>
  <c r="HP182" i="5"/>
  <c r="IJ182" i="5"/>
  <c r="X182" i="5"/>
  <c r="AZ182" i="5"/>
  <c r="HB182" i="5"/>
  <c r="EV182" i="5"/>
  <c r="DX182" i="5"/>
  <c r="V182" i="5"/>
  <c r="AX182" i="5"/>
  <c r="IP182" i="5"/>
  <c r="GN182" i="5"/>
  <c r="EL182" i="5"/>
  <c r="AB182" i="5"/>
  <c r="BP164" i="5"/>
  <c r="EV164" i="5"/>
  <c r="BL164" i="5"/>
  <c r="HV164" i="5"/>
  <c r="IT164" i="5"/>
  <c r="AN164" i="5"/>
  <c r="IP164" i="5"/>
  <c r="AV164" i="5"/>
  <c r="DT164" i="5"/>
  <c r="BT164" i="5"/>
  <c r="HX164" i="5"/>
  <c r="FD164" i="5"/>
  <c r="HP164" i="5"/>
  <c r="DD164" i="5"/>
  <c r="GX164" i="5"/>
  <c r="DX164" i="5"/>
  <c r="EP164" i="5"/>
  <c r="GF164" i="5"/>
  <c r="HZ164" i="5"/>
  <c r="GZ164" i="5"/>
  <c r="JP164" i="5"/>
  <c r="GN164" i="5"/>
  <c r="CH164" i="5"/>
  <c r="DN164" i="5"/>
  <c r="AZ164" i="5"/>
  <c r="JR164" i="5"/>
  <c r="X164" i="5"/>
  <c r="IH164" i="5"/>
  <c r="CF164" i="5"/>
  <c r="GB164" i="5"/>
  <c r="GD140" i="5"/>
  <c r="IP140" i="5"/>
  <c r="BN140" i="5"/>
  <c r="BB140" i="5"/>
  <c r="HD140" i="5"/>
  <c r="GX140" i="5"/>
  <c r="CN140" i="5"/>
  <c r="FH140" i="5"/>
  <c r="HV140" i="5"/>
  <c r="V140" i="5"/>
  <c r="AR140" i="5"/>
  <c r="DZ140" i="5"/>
  <c r="JB140" i="5"/>
  <c r="CR140" i="5"/>
  <c r="ED140" i="5"/>
  <c r="DR140" i="5"/>
  <c r="CT140" i="5"/>
  <c r="ER140" i="5"/>
  <c r="JV140" i="5"/>
  <c r="GF140" i="5"/>
  <c r="IX140" i="5"/>
  <c r="BH140" i="5"/>
  <c r="CF140" i="5"/>
  <c r="JL140" i="5"/>
  <c r="BP140" i="5"/>
  <c r="AX140" i="5"/>
  <c r="JP140" i="5"/>
  <c r="EL140" i="5"/>
  <c r="IN140" i="5"/>
  <c r="CD140" i="5"/>
  <c r="BF140" i="5"/>
  <c r="IB140" i="5"/>
  <c r="HX140" i="5"/>
  <c r="FB140" i="5"/>
  <c r="HZ140" i="5"/>
  <c r="EZ140" i="5"/>
  <c r="GZ140" i="5"/>
  <c r="DT140" i="5"/>
  <c r="BR140" i="5"/>
  <c r="DH140" i="5"/>
  <c r="IH140" i="5"/>
  <c r="GT140" i="5"/>
  <c r="DL140" i="5"/>
  <c r="L140" i="5"/>
  <c r="FF140" i="5"/>
  <c r="DV140" i="5"/>
  <c r="DJ140" i="5"/>
  <c r="BX140" i="5"/>
  <c r="AB140" i="5"/>
  <c r="BL140" i="5"/>
  <c r="EV140" i="5"/>
  <c r="EP140" i="5"/>
  <c r="GB140" i="5"/>
  <c r="HB140" i="5"/>
  <c r="IZ140" i="5"/>
  <c r="JT140" i="5"/>
  <c r="AV140" i="5"/>
  <c r="FR140" i="5"/>
  <c r="EJ140" i="5"/>
  <c r="AN140" i="5"/>
  <c r="CJ140" i="5"/>
  <c r="IR140" i="5"/>
  <c r="EH140" i="5"/>
  <c r="ET140" i="5"/>
  <c r="CX140" i="5"/>
  <c r="GJ140" i="5"/>
  <c r="DD140" i="5"/>
  <c r="CV140" i="5"/>
  <c r="CP140" i="5"/>
  <c r="JD140" i="5"/>
  <c r="CH140" i="5"/>
  <c r="JJ140" i="5"/>
  <c r="EX140" i="5"/>
  <c r="FZ140" i="5"/>
  <c r="DX140" i="5"/>
  <c r="FV140" i="5"/>
  <c r="BD140" i="5"/>
  <c r="JH140" i="5"/>
  <c r="BT140" i="5"/>
  <c r="DN140" i="5"/>
  <c r="GN140" i="5"/>
  <c r="AD140" i="5"/>
  <c r="HP140" i="5"/>
  <c r="JF140" i="5"/>
  <c r="IJ140" i="5"/>
  <c r="DP140" i="5"/>
  <c r="IV140" i="5"/>
  <c r="AL140" i="5"/>
  <c r="IT140" i="5"/>
  <c r="JZ140" i="5"/>
  <c r="FT140" i="5"/>
  <c r="DF140" i="5"/>
  <c r="X140" i="5"/>
  <c r="ID140" i="5"/>
  <c r="JR140" i="5"/>
  <c r="BZ140" i="5"/>
  <c r="AZ140" i="5"/>
  <c r="R140" i="5"/>
  <c r="AT140" i="5"/>
  <c r="BJ140" i="5"/>
  <c r="GV140" i="5"/>
  <c r="CB140" i="5"/>
  <c r="IF140" i="5"/>
  <c r="GH140" i="5"/>
  <c r="FP140" i="5"/>
  <c r="FD140" i="5"/>
  <c r="AJ140" i="5"/>
  <c r="FX140" i="5"/>
  <c r="EB140" i="5"/>
  <c r="AF140" i="5"/>
  <c r="EF140" i="5"/>
  <c r="GP140" i="5"/>
  <c r="JN140" i="5"/>
  <c r="HR140" i="5"/>
  <c r="JX140" i="5"/>
  <c r="DB140" i="5"/>
  <c r="GL140" i="5"/>
  <c r="HN140" i="5"/>
  <c r="GR140" i="5"/>
  <c r="EN140" i="5"/>
  <c r="P140" i="5"/>
  <c r="BV140" i="5"/>
  <c r="AD80" i="5"/>
  <c r="EP80" i="5"/>
  <c r="IZ80" i="5"/>
  <c r="CR80" i="5"/>
  <c r="BF80" i="5"/>
  <c r="AX80" i="5"/>
  <c r="CD80" i="5"/>
  <c r="FR80" i="5"/>
  <c r="HB80" i="5"/>
  <c r="ER80" i="5"/>
  <c r="IV80" i="5"/>
  <c r="HD80" i="5"/>
  <c r="BX80" i="5"/>
  <c r="EH80" i="5"/>
  <c r="EN80" i="5"/>
  <c r="JL80" i="5"/>
  <c r="FT80" i="5"/>
  <c r="CH80" i="5"/>
  <c r="DP80" i="5"/>
  <c r="CN80" i="5"/>
  <c r="AZ80" i="5"/>
  <c r="P80" i="5"/>
  <c r="JD80" i="5"/>
  <c r="JH80" i="5"/>
  <c r="GT80" i="5"/>
  <c r="DT80" i="5"/>
  <c r="DL80" i="5"/>
  <c r="IR80" i="5"/>
  <c r="BH80" i="5"/>
  <c r="HN80" i="5"/>
  <c r="GL80" i="5"/>
  <c r="CV80" i="5"/>
  <c r="R80" i="5"/>
  <c r="AF80" i="5"/>
  <c r="IN80" i="5"/>
  <c r="EL80" i="5"/>
  <c r="AV80" i="5"/>
  <c r="FH80" i="5"/>
  <c r="CF80" i="5"/>
  <c r="FX80" i="5"/>
  <c r="DZ80" i="5"/>
  <c r="IX80" i="5"/>
  <c r="HP80" i="5"/>
  <c r="IF80" i="5"/>
  <c r="GX80" i="5"/>
  <c r="JZ80" i="5"/>
  <c r="IT80" i="5"/>
  <c r="HX80" i="5"/>
  <c r="EF80" i="5"/>
  <c r="EZ80" i="5"/>
  <c r="BR80" i="5"/>
  <c r="GZ80" i="5"/>
  <c r="FV80" i="5"/>
  <c r="FD80" i="5"/>
  <c r="JV80" i="5"/>
  <c r="FP80" i="5"/>
  <c r="AT80" i="5"/>
  <c r="DF80" i="5"/>
  <c r="JX80" i="5"/>
  <c r="DN80" i="5"/>
  <c r="BP80" i="5"/>
  <c r="BL80" i="5"/>
  <c r="BJ80" i="5"/>
  <c r="GP80" i="5"/>
  <c r="X80" i="5"/>
  <c r="HR80" i="5"/>
  <c r="IP80" i="5"/>
  <c r="IB80" i="5"/>
  <c r="EB80" i="5"/>
  <c r="V80" i="5"/>
  <c r="GV80" i="5"/>
  <c r="CX80" i="5"/>
  <c r="DR80" i="5"/>
  <c r="DD80" i="5"/>
  <c r="BZ80" i="5"/>
  <c r="AR80" i="5"/>
  <c r="JJ80" i="5"/>
  <c r="BT80" i="5"/>
  <c r="BD80" i="5"/>
  <c r="CB80" i="5"/>
  <c r="AJ80" i="5"/>
  <c r="ED80" i="5"/>
  <c r="HZ80" i="5"/>
  <c r="BN80" i="5"/>
  <c r="EJ80" i="5"/>
  <c r="DX80" i="5"/>
  <c r="DB80" i="5"/>
  <c r="FZ80" i="5"/>
  <c r="L80" i="5"/>
  <c r="BV80" i="5"/>
  <c r="AL80" i="5"/>
  <c r="AN80" i="5"/>
  <c r="JB80" i="5"/>
  <c r="AB80" i="5"/>
  <c r="GB80" i="5"/>
  <c r="ID80" i="5"/>
  <c r="FF80" i="5"/>
  <c r="JR80" i="5"/>
  <c r="ET80" i="5"/>
  <c r="GF80" i="5"/>
  <c r="GJ80" i="5"/>
  <c r="FB80" i="5"/>
  <c r="JT80" i="5"/>
  <c r="GN80" i="5"/>
  <c r="JN80" i="5"/>
  <c r="DH80" i="5"/>
  <c r="CT80" i="5"/>
  <c r="EX80" i="5"/>
  <c r="HV80" i="5"/>
  <c r="IJ80" i="5"/>
  <c r="BB80" i="5"/>
  <c r="GD80" i="5"/>
  <c r="DV80" i="5"/>
  <c r="DJ80" i="5"/>
  <c r="IH80" i="5"/>
  <c r="CP80" i="5"/>
  <c r="GH80" i="5"/>
  <c r="GR80" i="5"/>
  <c r="CJ80" i="5"/>
  <c r="EV80" i="5"/>
  <c r="JF80" i="5"/>
  <c r="JP80" i="5"/>
  <c r="GB112" i="5"/>
  <c r="AR112" i="5"/>
  <c r="IZ112" i="5"/>
  <c r="HD112" i="5"/>
  <c r="GJ112" i="5"/>
  <c r="DX112" i="5"/>
  <c r="FF112" i="5"/>
  <c r="ID112" i="5"/>
  <c r="CJ112" i="5"/>
  <c r="HV112" i="5"/>
  <c r="AN112" i="5"/>
  <c r="DP112" i="5"/>
  <c r="BJ112" i="5"/>
  <c r="DV112" i="5"/>
  <c r="JT112" i="5"/>
  <c r="AJ112" i="5"/>
  <c r="HN112" i="5"/>
  <c r="BT112" i="5"/>
  <c r="BR112" i="5"/>
  <c r="DL112" i="5"/>
  <c r="BX112" i="5"/>
  <c r="GD112" i="5"/>
  <c r="BL112" i="5"/>
  <c r="DB112" i="5"/>
  <c r="CT112" i="5"/>
  <c r="IF112" i="5"/>
  <c r="AV112" i="5"/>
  <c r="CF112" i="5"/>
  <c r="EL112" i="5"/>
  <c r="DR112" i="5"/>
  <c r="GL112" i="5"/>
  <c r="AX112" i="5"/>
  <c r="CR112" i="5"/>
  <c r="GR112" i="5"/>
  <c r="JX112" i="5"/>
  <c r="EP112" i="5"/>
  <c r="CP112" i="5"/>
  <c r="IR112" i="5"/>
  <c r="GF112" i="5"/>
  <c r="HB112" i="5"/>
  <c r="CD112" i="5"/>
  <c r="BF112" i="5"/>
  <c r="JH112" i="5"/>
  <c r="DJ112" i="5"/>
  <c r="EZ112" i="5"/>
  <c r="FP112" i="5"/>
  <c r="ER112" i="5"/>
  <c r="CV112" i="5"/>
  <c r="ET112" i="5"/>
  <c r="EN112" i="5"/>
  <c r="BN112" i="5"/>
  <c r="BP112" i="5"/>
  <c r="IP112" i="5"/>
  <c r="IT112" i="5"/>
  <c r="X112" i="5"/>
  <c r="BZ112" i="5"/>
  <c r="FZ112" i="5"/>
  <c r="IX112" i="5"/>
  <c r="IV112" i="5"/>
  <c r="JJ112" i="5"/>
  <c r="IN112" i="5"/>
  <c r="GZ112" i="5"/>
  <c r="EX112" i="5"/>
  <c r="HP112" i="5"/>
  <c r="HX112" i="5"/>
  <c r="FT112" i="5"/>
  <c r="HR112" i="5"/>
  <c r="JR112" i="5"/>
  <c r="CN112" i="5"/>
  <c r="HZ112" i="5"/>
  <c r="ED112" i="5"/>
  <c r="R112" i="5"/>
  <c r="DD112" i="5"/>
  <c r="GH112" i="5"/>
  <c r="CB112" i="5"/>
  <c r="JD112" i="5"/>
  <c r="AF112" i="5"/>
  <c r="AB112" i="5"/>
  <c r="FR112" i="5"/>
  <c r="V112" i="5"/>
  <c r="DT112" i="5"/>
  <c r="FB112" i="5"/>
  <c r="JV112" i="5"/>
  <c r="AZ112" i="5"/>
  <c r="EJ112" i="5"/>
  <c r="DZ112" i="5"/>
  <c r="JN112" i="5"/>
  <c r="BH112" i="5"/>
  <c r="L112" i="5"/>
  <c r="EV112" i="5"/>
  <c r="JZ112" i="5"/>
  <c r="GV112" i="5"/>
  <c r="EH112" i="5"/>
  <c r="GP112" i="5"/>
  <c r="AD112" i="5"/>
  <c r="AT112" i="5"/>
  <c r="DH112" i="5"/>
  <c r="FV112" i="5"/>
  <c r="FH112" i="5"/>
  <c r="AL112" i="5"/>
  <c r="DF112" i="5"/>
  <c r="GX112" i="5"/>
  <c r="JF112" i="5"/>
  <c r="CH112" i="5"/>
  <c r="IJ112" i="5"/>
  <c r="BD112" i="5"/>
  <c r="EB112" i="5"/>
  <c r="DN112" i="5"/>
  <c r="JB112" i="5"/>
  <c r="BV112" i="5"/>
  <c r="GN112" i="5"/>
  <c r="JP112" i="5"/>
  <c r="BB112" i="5"/>
  <c r="FX112" i="5"/>
  <c r="IH112" i="5"/>
  <c r="CX112" i="5"/>
  <c r="IB112" i="5"/>
  <c r="GT112" i="5"/>
  <c r="EF112" i="5"/>
  <c r="P112" i="5"/>
  <c r="JL112" i="5"/>
  <c r="FD112" i="5"/>
  <c r="JB160" i="5"/>
  <c r="V160" i="5"/>
  <c r="IJ160" i="5"/>
  <c r="FH160" i="5"/>
  <c r="HD160" i="5"/>
  <c r="P160" i="5"/>
  <c r="EV160" i="5"/>
  <c r="EB160" i="5"/>
  <c r="DR160" i="5"/>
  <c r="BB160" i="5"/>
  <c r="BX160" i="5"/>
  <c r="BN160" i="5"/>
  <c r="FF160" i="5"/>
  <c r="EH160" i="5"/>
  <c r="DT160" i="5"/>
  <c r="FX160" i="5"/>
  <c r="DJ160" i="5"/>
  <c r="EP160" i="5"/>
  <c r="JD160" i="5"/>
  <c r="CJ160" i="5"/>
  <c r="JZ160" i="5"/>
  <c r="JH160" i="5"/>
  <c r="ID160" i="5"/>
  <c r="JT160" i="5"/>
  <c r="EL160" i="5"/>
  <c r="IZ160" i="5"/>
  <c r="CP160" i="5"/>
  <c r="AJ160" i="5"/>
  <c r="CT160" i="5"/>
  <c r="ET160" i="5"/>
  <c r="GZ138" i="5"/>
  <c r="AT138" i="5"/>
  <c r="GP138" i="5"/>
  <c r="HR138" i="5"/>
  <c r="BP138" i="5"/>
  <c r="IN138" i="5"/>
  <c r="BN138" i="5"/>
  <c r="ID138" i="5"/>
  <c r="JX138" i="5"/>
  <c r="HP138" i="5"/>
  <c r="HD138" i="5"/>
  <c r="EJ138" i="5"/>
  <c r="FX138" i="5"/>
  <c r="FT138" i="5"/>
  <c r="BL138" i="5"/>
  <c r="BB138" i="5"/>
  <c r="HZ138" i="5"/>
  <c r="JT138" i="5"/>
  <c r="V138" i="5"/>
  <c r="EP138" i="5"/>
  <c r="DR138" i="5"/>
  <c r="CX138" i="5"/>
  <c r="CN138" i="5"/>
  <c r="HV138" i="5"/>
  <c r="GV138" i="5"/>
  <c r="IT138" i="5"/>
  <c r="JZ138" i="5"/>
  <c r="GB138" i="5"/>
  <c r="DN138" i="5"/>
  <c r="DD138" i="5"/>
  <c r="JR138" i="5"/>
  <c r="CT138" i="5"/>
  <c r="FZ138" i="5"/>
  <c r="CB138" i="5"/>
  <c r="DF138" i="5"/>
  <c r="IX138" i="5"/>
  <c r="CJ138" i="5"/>
  <c r="JB138" i="5"/>
  <c r="FF138" i="5"/>
  <c r="BV138" i="5"/>
  <c r="IZ138" i="5"/>
  <c r="HB138" i="5"/>
  <c r="BD138" i="5"/>
  <c r="CD138" i="5"/>
  <c r="BR138" i="5"/>
  <c r="AD138" i="5"/>
  <c r="JH138" i="5"/>
  <c r="EZ138" i="5"/>
  <c r="FP138" i="5"/>
  <c r="ET138" i="5"/>
  <c r="EH138" i="5"/>
  <c r="JN138" i="5"/>
  <c r="IR138" i="5"/>
  <c r="IP138" i="5"/>
  <c r="GR138" i="5"/>
  <c r="BF138" i="5"/>
  <c r="CV138" i="5"/>
  <c r="DT138" i="5"/>
  <c r="JL138" i="5"/>
  <c r="IB138" i="5"/>
  <c r="JD138" i="5"/>
  <c r="CR138" i="5"/>
  <c r="DV138" i="5"/>
  <c r="DZ138" i="5"/>
  <c r="L138" i="5"/>
  <c r="AV138" i="5"/>
  <c r="DL138" i="5"/>
  <c r="AR138" i="5"/>
  <c r="JV138" i="5"/>
  <c r="IJ138" i="5"/>
  <c r="JP138" i="5"/>
  <c r="FB138" i="5"/>
  <c r="CP138" i="5"/>
  <c r="EB138" i="5"/>
  <c r="BT138" i="5"/>
  <c r="BH138" i="5"/>
  <c r="FD138" i="5"/>
  <c r="AB138" i="5"/>
  <c r="IH138" i="5"/>
  <c r="GH138" i="5"/>
  <c r="GF138" i="5"/>
  <c r="FH138" i="5"/>
  <c r="X138" i="5"/>
  <c r="EL138" i="5"/>
  <c r="IV138" i="5"/>
  <c r="DJ138" i="5"/>
  <c r="BX138" i="5"/>
  <c r="CF138" i="5"/>
  <c r="GX138" i="5"/>
  <c r="DP138" i="5"/>
  <c r="EV138" i="5"/>
  <c r="DX138" i="5"/>
  <c r="R138" i="5"/>
  <c r="JF138" i="5"/>
  <c r="ER138" i="5"/>
  <c r="IF138" i="5"/>
  <c r="CH138" i="5"/>
  <c r="GJ138" i="5"/>
  <c r="AF138" i="5"/>
  <c r="GN138" i="5"/>
  <c r="FR138" i="5"/>
  <c r="ED138" i="5"/>
  <c r="DB138" i="5"/>
  <c r="DH138" i="5"/>
  <c r="GT138" i="5"/>
  <c r="GD138" i="5"/>
  <c r="P138" i="5"/>
  <c r="BZ138" i="5"/>
  <c r="AJ138" i="5"/>
  <c r="HN138" i="5"/>
  <c r="AN138" i="5"/>
  <c r="AL138" i="5"/>
  <c r="BJ138" i="5"/>
  <c r="HX138" i="5"/>
  <c r="GL138" i="5"/>
  <c r="EX138" i="5"/>
  <c r="EF138" i="5"/>
  <c r="AZ138" i="5"/>
  <c r="JJ138" i="5"/>
  <c r="EN138" i="5"/>
  <c r="FV138" i="5"/>
  <c r="AX138" i="5"/>
  <c r="BX90" i="5"/>
  <c r="BP90" i="5"/>
  <c r="GV90" i="5"/>
  <c r="EX90" i="5"/>
  <c r="DD90" i="5"/>
  <c r="JX90" i="5"/>
  <c r="FT90" i="5"/>
  <c r="JF90" i="5"/>
  <c r="HZ90" i="5"/>
  <c r="BF90" i="5"/>
  <c r="GT90" i="5"/>
  <c r="AL90" i="5"/>
  <c r="DJ90" i="5"/>
  <c r="FB90" i="5"/>
  <c r="EH90" i="5"/>
  <c r="JN90" i="5"/>
  <c r="CF90" i="5"/>
  <c r="JB90" i="5"/>
  <c r="IX90" i="5"/>
  <c r="EN90" i="5"/>
  <c r="HD90" i="5"/>
  <c r="GJ90" i="5"/>
  <c r="IV90" i="5"/>
  <c r="GX90" i="5"/>
  <c r="BV90" i="5"/>
  <c r="GN90" i="5"/>
  <c r="GZ90" i="5"/>
  <c r="CJ90" i="5"/>
  <c r="EZ90" i="5"/>
  <c r="GH90" i="5"/>
  <c r="JH90" i="5"/>
  <c r="CX90" i="5"/>
  <c r="IF90" i="5"/>
  <c r="IP90" i="5"/>
  <c r="IB90" i="5"/>
  <c r="HV90" i="5"/>
  <c r="ID90" i="5"/>
  <c r="GD90" i="5"/>
  <c r="FH90" i="5"/>
  <c r="CP90" i="5"/>
  <c r="DF90" i="5"/>
  <c r="IR90" i="5"/>
  <c r="EJ90" i="5"/>
  <c r="HN90" i="5"/>
  <c r="JD90" i="5"/>
  <c r="BB90" i="5"/>
  <c r="IH90" i="5"/>
  <c r="CB90" i="5"/>
  <c r="DT90" i="5"/>
  <c r="EB90" i="5"/>
  <c r="JV90" i="5"/>
  <c r="P90" i="5"/>
  <c r="V90" i="5"/>
  <c r="IZ90" i="5"/>
  <c r="GR90" i="5"/>
  <c r="R90" i="5"/>
  <c r="FX90" i="5"/>
  <c r="AV90" i="5"/>
  <c r="HP90" i="5"/>
  <c r="EP90" i="5"/>
  <c r="GL90" i="5"/>
  <c r="BJ90" i="5"/>
  <c r="ER90" i="5"/>
  <c r="BZ90" i="5"/>
  <c r="DN90" i="5"/>
  <c r="JT90" i="5"/>
  <c r="GB90" i="5"/>
  <c r="JR90" i="5"/>
  <c r="BN90" i="5"/>
  <c r="DB90" i="5"/>
  <c r="DR90" i="5"/>
  <c r="AT90" i="5"/>
  <c r="HB90" i="5"/>
  <c r="CR90" i="5"/>
  <c r="EF90" i="5"/>
  <c r="X90" i="5"/>
  <c r="JP90" i="5"/>
  <c r="BL90" i="5"/>
  <c r="ET90" i="5"/>
  <c r="FZ90" i="5"/>
  <c r="EV90" i="5"/>
  <c r="DP90" i="5"/>
  <c r="DH90" i="5"/>
  <c r="FD90" i="5"/>
  <c r="DX90" i="5"/>
  <c r="CN90" i="5"/>
  <c r="BD90" i="5"/>
  <c r="AB90" i="5"/>
  <c r="ED90" i="5"/>
  <c r="FP90" i="5"/>
  <c r="JL90" i="5"/>
  <c r="BH90" i="5"/>
  <c r="AN90" i="5"/>
  <c r="IN90" i="5"/>
  <c r="CH90" i="5"/>
  <c r="AJ90" i="5"/>
  <c r="FR90" i="5"/>
  <c r="JZ90" i="5"/>
  <c r="AZ90" i="5"/>
  <c r="FV90" i="5"/>
  <c r="GF90" i="5"/>
  <c r="DZ90" i="5"/>
  <c r="IT90" i="5"/>
  <c r="CD90" i="5"/>
  <c r="FF90" i="5"/>
  <c r="DL90" i="5"/>
  <c r="CT90" i="5"/>
  <c r="GP90" i="5"/>
  <c r="AR90" i="5"/>
  <c r="HR90" i="5"/>
  <c r="AF90" i="5"/>
  <c r="AD90" i="5"/>
  <c r="BR90" i="5"/>
  <c r="JJ90" i="5"/>
  <c r="BT90" i="5"/>
  <c r="IJ90" i="5"/>
  <c r="EL90" i="5"/>
  <c r="L90" i="5"/>
  <c r="AX90" i="5"/>
  <c r="CV90" i="5"/>
  <c r="HX90" i="5"/>
  <c r="DV90" i="5"/>
  <c r="FB103" i="5"/>
  <c r="HV103" i="5"/>
  <c r="BR103" i="5"/>
  <c r="HX103" i="5"/>
  <c r="AT103" i="5"/>
  <c r="GR103" i="5"/>
  <c r="CV103" i="5"/>
  <c r="JN103" i="5"/>
  <c r="EZ103" i="5"/>
  <c r="CR103" i="5"/>
  <c r="GH103" i="5"/>
  <c r="AZ103" i="5"/>
  <c r="GD103" i="5"/>
  <c r="HP103" i="5"/>
  <c r="IT103" i="5"/>
  <c r="AR103" i="5"/>
  <c r="JL103" i="5"/>
  <c r="EB103" i="5"/>
  <c r="CF103" i="5"/>
  <c r="DD103" i="5"/>
  <c r="CX103" i="5"/>
  <c r="AJ103" i="5"/>
  <c r="JP103" i="5"/>
  <c r="FF103" i="5"/>
  <c r="BF103" i="5"/>
  <c r="CT103" i="5"/>
  <c r="GX103" i="5"/>
  <c r="BD103" i="5"/>
  <c r="IH103" i="5"/>
  <c r="FZ103" i="5"/>
  <c r="EH103" i="5"/>
  <c r="DF103" i="5"/>
  <c r="IX103" i="5"/>
  <c r="DL103" i="5"/>
  <c r="IP103" i="5"/>
  <c r="FR103" i="5"/>
  <c r="IR103" i="5"/>
  <c r="DR103" i="5"/>
  <c r="ID103" i="5"/>
  <c r="AN103" i="5"/>
  <c r="FX103" i="5"/>
  <c r="JV103" i="5"/>
  <c r="GT103" i="5"/>
  <c r="FH103" i="5"/>
  <c r="JZ103" i="5"/>
  <c r="JX103" i="5"/>
  <c r="X103" i="5"/>
  <c r="CP103" i="5"/>
  <c r="AF103" i="5"/>
  <c r="BZ103" i="5"/>
  <c r="JR103" i="5"/>
  <c r="GZ103" i="5"/>
  <c r="BP103" i="5"/>
  <c r="HR103" i="5"/>
  <c r="AV103" i="5"/>
  <c r="HZ103" i="5"/>
  <c r="JD103" i="5"/>
  <c r="CN103" i="5"/>
  <c r="DZ103" i="5"/>
  <c r="DV103" i="5"/>
  <c r="DB103" i="5"/>
  <c r="CH103" i="5"/>
  <c r="IV103" i="5"/>
  <c r="BX103" i="5"/>
  <c r="HB103" i="5"/>
  <c r="GF103" i="5"/>
  <c r="JF103" i="5"/>
  <c r="BV103" i="5"/>
  <c r="ER103" i="5"/>
  <c r="AB103" i="5"/>
  <c r="P103" i="5"/>
  <c r="GB103" i="5"/>
  <c r="HD103" i="5"/>
  <c r="DN103" i="5"/>
  <c r="FV103" i="5"/>
  <c r="GN103" i="5"/>
  <c r="L103" i="5"/>
  <c r="EV103" i="5"/>
  <c r="IN103" i="5"/>
  <c r="EF103" i="5"/>
  <c r="IJ103" i="5"/>
  <c r="BH103" i="5"/>
  <c r="EL103" i="5"/>
  <c r="R103" i="5"/>
  <c r="BJ103" i="5"/>
  <c r="IB103" i="5"/>
  <c r="ED103" i="5"/>
  <c r="EX103" i="5"/>
  <c r="EJ103" i="5"/>
  <c r="BN103" i="5"/>
  <c r="JJ103" i="5"/>
  <c r="AD103" i="5"/>
  <c r="GP103" i="5"/>
  <c r="BB103" i="5"/>
  <c r="DX103" i="5"/>
  <c r="IF103" i="5"/>
  <c r="CB103" i="5"/>
  <c r="V103" i="5"/>
  <c r="GL103" i="5"/>
  <c r="JB103" i="5"/>
  <c r="GJ103" i="5"/>
  <c r="EN103" i="5"/>
  <c r="JT103" i="5"/>
  <c r="FP103" i="5"/>
  <c r="ET103" i="5"/>
  <c r="CJ103" i="5"/>
  <c r="BL103" i="5"/>
  <c r="FT103" i="5"/>
  <c r="AL103" i="5"/>
  <c r="GV103" i="5"/>
  <c r="DJ103" i="5"/>
  <c r="IZ103" i="5"/>
  <c r="BT103" i="5"/>
  <c r="JH103" i="5"/>
  <c r="DT103" i="5"/>
  <c r="AX103" i="5"/>
  <c r="HN103" i="5"/>
  <c r="DH103" i="5"/>
  <c r="CD103" i="5"/>
  <c r="DP103" i="5"/>
  <c r="EP103" i="5"/>
  <c r="FD103" i="5"/>
  <c r="JL160" i="5"/>
  <c r="JX160" i="5"/>
  <c r="CH160" i="5"/>
  <c r="AZ160" i="5"/>
  <c r="GF160" i="5"/>
  <c r="R160" i="5"/>
  <c r="JF160" i="5"/>
  <c r="JV160" i="5"/>
  <c r="BT160" i="5"/>
  <c r="FD160" i="5"/>
  <c r="AB160" i="5"/>
  <c r="GR160" i="5"/>
  <c r="DX160" i="5"/>
  <c r="GV160" i="5"/>
  <c r="AV160" i="5"/>
  <c r="DN160" i="5"/>
  <c r="CB160" i="5"/>
  <c r="HZ160" i="5"/>
  <c r="HR160" i="5"/>
  <c r="GL160" i="5"/>
  <c r="DZ160" i="5"/>
  <c r="AF160" i="5"/>
  <c r="HP160" i="5"/>
  <c r="AT160" i="5"/>
  <c r="GB160" i="5"/>
  <c r="ED160" i="5"/>
  <c r="EJ160" i="5"/>
  <c r="FV160" i="5"/>
  <c r="HX160" i="5"/>
  <c r="GD160" i="5"/>
  <c r="DH160" i="5"/>
  <c r="IH160" i="5"/>
  <c r="BF160" i="5"/>
  <c r="DV160" i="5"/>
  <c r="DP160" i="5"/>
  <c r="JJ160" i="5"/>
  <c r="AD160" i="5"/>
  <c r="IR160" i="5"/>
  <c r="GH160" i="5"/>
  <c r="IX160" i="5"/>
  <c r="FB160" i="5"/>
  <c r="FR160" i="5"/>
  <c r="JN160" i="5"/>
  <c r="BD160" i="5"/>
  <c r="IV160" i="5"/>
  <c r="IP160" i="5"/>
  <c r="BR160" i="5"/>
  <c r="GT160" i="5"/>
  <c r="HN160" i="5"/>
  <c r="FP160" i="5"/>
  <c r="CX160" i="5"/>
  <c r="DB160" i="5"/>
  <c r="AL160" i="5"/>
  <c r="CR160" i="5"/>
  <c r="CF160" i="5"/>
  <c r="GJ160" i="5"/>
  <c r="GP160" i="5"/>
  <c r="BJ160" i="5"/>
  <c r="EZ160" i="5"/>
  <c r="GX160" i="5"/>
  <c r="GZ160" i="5"/>
  <c r="FT160" i="5"/>
  <c r="EL40" i="5"/>
  <c r="AJ40" i="5"/>
  <c r="EJ40" i="5"/>
  <c r="IH40" i="5"/>
  <c r="GP40" i="5"/>
  <c r="AX40" i="5"/>
  <c r="AF40" i="5"/>
  <c r="FH40" i="5"/>
  <c r="GL40" i="5"/>
  <c r="DZ40" i="5"/>
  <c r="BT40" i="5"/>
  <c r="IB40" i="5"/>
  <c r="IN40" i="5"/>
  <c r="HN40" i="5"/>
  <c r="FD40" i="5"/>
  <c r="HV40" i="5"/>
  <c r="IZ40" i="5"/>
  <c r="R40" i="5"/>
  <c r="BB40" i="5"/>
  <c r="EX40" i="5"/>
  <c r="DD40" i="5"/>
  <c r="BF40" i="5"/>
  <c r="AZ40" i="5"/>
  <c r="V40" i="5"/>
  <c r="BZ40" i="5"/>
  <c r="CJ40" i="5"/>
  <c r="CT40" i="5"/>
  <c r="P40" i="5"/>
  <c r="CN40" i="5"/>
  <c r="EP40" i="5"/>
  <c r="CH40" i="5"/>
  <c r="AV40" i="5"/>
  <c r="FR40" i="5"/>
  <c r="IP40" i="5"/>
  <c r="L40" i="5"/>
  <c r="BD40" i="5"/>
  <c r="GV40" i="5"/>
  <c r="AL40" i="5"/>
  <c r="DT40" i="5"/>
  <c r="JZ40" i="5"/>
  <c r="AD40" i="5"/>
  <c r="JD40" i="5"/>
  <c r="GH40" i="5"/>
  <c r="CP40" i="5"/>
  <c r="GF40" i="5"/>
  <c r="JX40" i="5"/>
  <c r="IV40" i="5"/>
  <c r="JN40" i="5"/>
  <c r="DX40" i="5"/>
  <c r="GB40" i="5"/>
  <c r="IF40" i="5"/>
  <c r="IR40" i="5"/>
  <c r="EB40" i="5"/>
  <c r="JL40" i="5"/>
  <c r="JB40" i="5"/>
  <c r="JP40" i="5"/>
  <c r="ID40" i="5"/>
  <c r="BP40" i="5"/>
  <c r="IX40" i="5"/>
  <c r="EZ40" i="5"/>
  <c r="BJ40" i="5"/>
  <c r="FZ40" i="5"/>
  <c r="JT40" i="5"/>
  <c r="HP40" i="5"/>
  <c r="FP40" i="5"/>
  <c r="DR40" i="5"/>
  <c r="DV40" i="5"/>
  <c r="BX40" i="5"/>
  <c r="HD40" i="5"/>
  <c r="AT40" i="5"/>
  <c r="X40" i="5"/>
  <c r="DJ40" i="5"/>
  <c r="GD40" i="5"/>
  <c r="FF40" i="5"/>
  <c r="FX40" i="5"/>
  <c r="ED40" i="5"/>
  <c r="DN40" i="5"/>
  <c r="JR40" i="5"/>
  <c r="ER40" i="5"/>
  <c r="FV40" i="5"/>
  <c r="CV40" i="5"/>
  <c r="FB40" i="5"/>
  <c r="HX40" i="5"/>
  <c r="GZ40" i="5"/>
  <c r="EH40" i="5"/>
  <c r="BV40" i="5"/>
  <c r="DP40" i="5"/>
  <c r="HB40" i="5"/>
  <c r="GN40" i="5"/>
  <c r="BL40" i="5"/>
  <c r="EN40" i="5"/>
  <c r="HR40" i="5"/>
  <c r="DH40" i="5"/>
  <c r="CB40" i="5"/>
  <c r="CR40" i="5"/>
  <c r="BR40" i="5"/>
  <c r="GJ40" i="5"/>
  <c r="GX40" i="5"/>
  <c r="JH40" i="5"/>
  <c r="AB40" i="5"/>
  <c r="HZ40" i="5"/>
  <c r="CD40" i="5"/>
  <c r="IT40" i="5"/>
  <c r="ET40" i="5"/>
  <c r="GR40" i="5"/>
  <c r="BN40" i="5"/>
  <c r="JV40" i="5"/>
  <c r="CF40" i="5"/>
  <c r="BH40" i="5"/>
  <c r="AN40" i="5"/>
  <c r="JF40" i="5"/>
  <c r="DL40" i="5"/>
  <c r="AR40" i="5"/>
  <c r="DB40" i="5"/>
  <c r="CL40" i="5"/>
  <c r="EF40" i="5"/>
  <c r="GT40" i="5"/>
  <c r="FT40" i="5"/>
  <c r="IJ40" i="5"/>
  <c r="EV40" i="5"/>
  <c r="DF40" i="5"/>
  <c r="CX40" i="5"/>
  <c r="JJ40" i="5"/>
  <c r="GN35" i="5"/>
  <c r="IJ35" i="5"/>
  <c r="X35" i="5"/>
  <c r="AN35" i="5"/>
  <c r="CV35" i="5"/>
  <c r="CD35" i="5"/>
  <c r="AZ35" i="5"/>
  <c r="ET35" i="5"/>
  <c r="IR35" i="5"/>
  <c r="GB35" i="5"/>
  <c r="IT35" i="5"/>
  <c r="ID35" i="5"/>
  <c r="HB35" i="5"/>
  <c r="AX35" i="5"/>
  <c r="EJ35" i="5"/>
  <c r="JN35" i="5"/>
  <c r="L35" i="5"/>
  <c r="AT35" i="5"/>
  <c r="IX35" i="5"/>
  <c r="ED35" i="5"/>
  <c r="JX35" i="5"/>
  <c r="GP35" i="5"/>
  <c r="FF35" i="5"/>
  <c r="BF35" i="5"/>
  <c r="BZ35" i="5"/>
  <c r="BJ35" i="5"/>
  <c r="AB35" i="5"/>
  <c r="GR35" i="5"/>
  <c r="HN35" i="5"/>
  <c r="BL35" i="5"/>
  <c r="CL35" i="5"/>
  <c r="DD35" i="5"/>
  <c r="BX35" i="5"/>
  <c r="BP35" i="5"/>
  <c r="IZ35" i="5"/>
  <c r="EH35" i="5"/>
  <c r="GD35" i="5"/>
  <c r="DV35" i="5"/>
  <c r="AR35" i="5"/>
  <c r="CR35" i="5"/>
  <c r="AJ35" i="5"/>
  <c r="JT35" i="5"/>
  <c r="GJ35" i="5"/>
  <c r="FV35" i="5"/>
  <c r="JZ35" i="5"/>
  <c r="HP35" i="5"/>
  <c r="BT35" i="5"/>
  <c r="BH35" i="5"/>
  <c r="DR35" i="5"/>
  <c r="EX35" i="5"/>
  <c r="JF35" i="5"/>
  <c r="DZ35" i="5"/>
  <c r="IP35" i="5"/>
  <c r="EN35" i="5"/>
  <c r="AD35" i="5"/>
  <c r="CF35" i="5"/>
  <c r="CT35" i="5"/>
  <c r="GX35" i="5"/>
  <c r="JH35" i="5"/>
  <c r="IB35" i="5"/>
  <c r="EL35" i="5"/>
  <c r="GH35" i="5"/>
  <c r="DF35" i="5"/>
  <c r="GV35" i="5"/>
  <c r="DT35" i="5"/>
  <c r="FB35" i="5"/>
  <c r="JP35" i="5"/>
  <c r="JJ35" i="5"/>
  <c r="DX35" i="5"/>
  <c r="CH35" i="5"/>
  <c r="CJ35" i="5"/>
  <c r="FZ35" i="5"/>
  <c r="BR35" i="5"/>
  <c r="EV35" i="5"/>
  <c r="BN35" i="5"/>
  <c r="GL35" i="5"/>
  <c r="DB35" i="5"/>
  <c r="EB35" i="5"/>
  <c r="DP35" i="5"/>
  <c r="DL35" i="5"/>
  <c r="HV35" i="5"/>
  <c r="JB35" i="5"/>
  <c r="V35" i="5"/>
  <c r="IV35" i="5"/>
  <c r="CB35" i="5"/>
  <c r="HD35" i="5"/>
  <c r="GF35" i="5"/>
  <c r="AV35" i="5"/>
  <c r="CX35" i="5"/>
  <c r="FT35" i="5"/>
  <c r="JR35" i="5"/>
  <c r="BV35" i="5"/>
  <c r="JD35" i="5"/>
  <c r="FX35" i="5"/>
  <c r="CN35" i="5"/>
  <c r="IN35" i="5"/>
  <c r="GZ35" i="5"/>
  <c r="HX35" i="5"/>
  <c r="ER35" i="5"/>
  <c r="FH35" i="5"/>
  <c r="FR35" i="5"/>
  <c r="GT35" i="5"/>
  <c r="EF35" i="5"/>
  <c r="HZ35" i="5"/>
  <c r="FP35" i="5"/>
  <c r="AF35" i="5"/>
  <c r="R35" i="5"/>
  <c r="EZ35" i="5"/>
  <c r="FD35" i="5"/>
  <c r="HR35" i="5"/>
  <c r="JV35" i="5"/>
  <c r="DJ35" i="5"/>
  <c r="DH35" i="5"/>
  <c r="CP35" i="5"/>
  <c r="P35" i="5"/>
  <c r="JL35" i="5"/>
  <c r="AL35" i="5"/>
  <c r="IF35" i="5"/>
  <c r="EP35" i="5"/>
  <c r="BD35" i="5"/>
  <c r="IH35" i="5"/>
  <c r="DN35" i="5"/>
  <c r="BB35" i="5"/>
  <c r="AX160" i="5"/>
  <c r="AN160" i="5"/>
  <c r="ER160" i="5"/>
  <c r="AR160" i="5"/>
  <c r="BV160" i="5"/>
  <c r="EF160" i="5"/>
  <c r="CN160" i="5"/>
  <c r="BP160" i="5"/>
  <c r="BZ160" i="5"/>
  <c r="FZ160" i="5"/>
  <c r="JR160" i="5"/>
  <c r="CV160" i="5"/>
  <c r="X160" i="5"/>
  <c r="EN160" i="5"/>
  <c r="L160" i="5"/>
  <c r="BH160" i="5"/>
  <c r="IF160" i="5"/>
  <c r="HB160" i="5"/>
  <c r="IN160" i="5"/>
  <c r="IB160" i="5"/>
  <c r="JP160" i="5"/>
  <c r="GN160" i="5"/>
  <c r="BL160" i="5"/>
  <c r="DF160" i="5"/>
  <c r="IT160" i="5"/>
  <c r="CD160" i="5"/>
  <c r="EX160" i="5"/>
  <c r="HV160" i="5"/>
  <c r="DL160" i="5"/>
  <c r="BR221" i="5"/>
  <c r="JD221" i="5"/>
  <c r="CB221" i="5"/>
  <c r="AJ221" i="5"/>
  <c r="DJ221" i="5"/>
  <c r="HN221" i="5"/>
  <c r="V221" i="5"/>
  <c r="GJ221" i="5"/>
  <c r="GZ221" i="5"/>
  <c r="BP221" i="5"/>
  <c r="HV221" i="5"/>
  <c r="AV221" i="5"/>
  <c r="GT221" i="5"/>
  <c r="BF221" i="5"/>
  <c r="GD221" i="5"/>
  <c r="JF221" i="5"/>
  <c r="FP221" i="5"/>
  <c r="AX221" i="5"/>
  <c r="IX221" i="5"/>
  <c r="CT221" i="5"/>
  <c r="CF221" i="5"/>
  <c r="AR221" i="5"/>
  <c r="P221" i="5"/>
  <c r="HD221" i="5"/>
  <c r="BX221" i="5"/>
  <c r="BT221" i="5"/>
  <c r="DV221" i="5"/>
  <c r="GB221" i="5"/>
  <c r="CX221" i="5"/>
  <c r="EB221" i="5"/>
  <c r="GX221" i="5"/>
  <c r="BJ221" i="5"/>
  <c r="GR221" i="5"/>
  <c r="GF221" i="5"/>
  <c r="GH221" i="5"/>
  <c r="HP221" i="5"/>
  <c r="JL221" i="5"/>
  <c r="BD221" i="5"/>
  <c r="JV221" i="5"/>
  <c r="EH221" i="5"/>
  <c r="JX221" i="5"/>
  <c r="IN221" i="5"/>
  <c r="BN221" i="5"/>
  <c r="GL221" i="5"/>
  <c r="DR221" i="5"/>
  <c r="CJ221" i="5"/>
  <c r="GN221" i="5"/>
  <c r="AB221" i="5"/>
  <c r="R221" i="5"/>
  <c r="IP221" i="5"/>
  <c r="FZ221" i="5"/>
  <c r="EN221" i="5"/>
  <c r="AF221" i="5"/>
  <c r="DP221" i="5"/>
  <c r="IH221" i="5"/>
  <c r="BL221" i="5"/>
  <c r="HZ221" i="5"/>
  <c r="EP221" i="5"/>
  <c r="DT221" i="5"/>
  <c r="DB221" i="5"/>
  <c r="ET221" i="5"/>
  <c r="L221" i="5"/>
  <c r="DZ221" i="5"/>
  <c r="FH221" i="5"/>
  <c r="JJ221" i="5"/>
  <c r="X221" i="5"/>
  <c r="DF221" i="5"/>
  <c r="EF221" i="5"/>
  <c r="GV221" i="5"/>
  <c r="EV221" i="5"/>
  <c r="CD221" i="5"/>
  <c r="CN221" i="5"/>
  <c r="JR221" i="5"/>
  <c r="JN221" i="5"/>
  <c r="IJ221" i="5"/>
  <c r="IR221" i="5"/>
  <c r="BB221" i="5"/>
  <c r="CH221" i="5"/>
  <c r="FV221" i="5"/>
  <c r="AT221" i="5"/>
  <c r="CV221" i="5"/>
  <c r="EJ221" i="5"/>
  <c r="BH221" i="5"/>
  <c r="DH221" i="5"/>
  <c r="FB221" i="5"/>
  <c r="ID221" i="5"/>
  <c r="ED221" i="5"/>
  <c r="GP221" i="5"/>
  <c r="JP221" i="5"/>
  <c r="DL221" i="5"/>
  <c r="BZ221" i="5"/>
  <c r="HX221" i="5"/>
  <c r="FX221" i="5"/>
  <c r="IF221" i="5"/>
  <c r="EL221" i="5"/>
  <c r="JZ221" i="5"/>
  <c r="EX221" i="5"/>
  <c r="DX221" i="5"/>
  <c r="JT221" i="5"/>
  <c r="AD221" i="5"/>
  <c r="DD221" i="5"/>
  <c r="IB221" i="5"/>
  <c r="CP221" i="5"/>
  <c r="FT221" i="5"/>
  <c r="BV221" i="5"/>
  <c r="IV221" i="5"/>
  <c r="HB221" i="5"/>
  <c r="IT221" i="5"/>
  <c r="ER221" i="5"/>
  <c r="JH221" i="5"/>
  <c r="EZ221" i="5"/>
  <c r="JB221" i="5"/>
  <c r="HR221" i="5"/>
  <c r="FD221" i="5"/>
  <c r="AZ221" i="5"/>
  <c r="AN221" i="5"/>
  <c r="DN221" i="5"/>
  <c r="FF221" i="5"/>
  <c r="AL221" i="5"/>
  <c r="CR221" i="5"/>
  <c r="IZ221" i="5"/>
  <c r="FR221" i="5"/>
  <c r="HX184" i="5"/>
  <c r="X184" i="5"/>
  <c r="AV184" i="5"/>
  <c r="DR184" i="5"/>
  <c r="EL184" i="5"/>
  <c r="GZ184" i="5"/>
  <c r="HD184" i="5"/>
  <c r="FT184" i="5"/>
  <c r="GL184" i="5"/>
  <c r="CP184" i="5"/>
  <c r="AZ184" i="5"/>
  <c r="AF184" i="5"/>
  <c r="BJ184" i="5"/>
  <c r="BZ184" i="5"/>
  <c r="CD184" i="5"/>
  <c r="DD184" i="5"/>
  <c r="JZ184" i="5"/>
  <c r="CH184" i="5"/>
  <c r="FZ184" i="5"/>
  <c r="EJ184" i="5"/>
  <c r="DJ184" i="5"/>
  <c r="EN184" i="5"/>
  <c r="GT184" i="5"/>
  <c r="JN184" i="5"/>
  <c r="JR184" i="5"/>
  <c r="IJ184" i="5"/>
  <c r="JL184" i="5"/>
  <c r="GF184" i="5"/>
  <c r="IX184" i="5"/>
  <c r="IP184" i="5"/>
  <c r="FB184" i="5"/>
  <c r="HV184" i="5"/>
  <c r="CX184" i="5"/>
  <c r="CV184" i="5"/>
  <c r="BX184" i="5"/>
  <c r="ER184" i="5"/>
  <c r="DH184" i="5"/>
  <c r="GD184" i="5"/>
  <c r="EV184" i="5"/>
  <c r="IZ184" i="5"/>
  <c r="GB184" i="5"/>
  <c r="CF184" i="5"/>
  <c r="ED184" i="5"/>
  <c r="DP184" i="5"/>
  <c r="DV184" i="5"/>
  <c r="BV184" i="5"/>
  <c r="HZ184" i="5"/>
  <c r="EX184" i="5"/>
  <c r="DZ184" i="5"/>
  <c r="EF184" i="5"/>
  <c r="FF184" i="5"/>
  <c r="IH184" i="5"/>
  <c r="HB184" i="5"/>
  <c r="GH184" i="5"/>
  <c r="FR184" i="5"/>
  <c r="BP184" i="5"/>
  <c r="FD184" i="5"/>
  <c r="ID184" i="5"/>
  <c r="GR184" i="5"/>
  <c r="BF184" i="5"/>
  <c r="CT184" i="5"/>
  <c r="BT184" i="5"/>
  <c r="AJ184" i="5"/>
  <c r="L184" i="5"/>
  <c r="V184" i="5"/>
  <c r="FH184" i="5"/>
  <c r="BD184" i="5"/>
  <c r="EH184" i="5"/>
  <c r="EZ184" i="5"/>
  <c r="DX184" i="5"/>
  <c r="JT184" i="5"/>
  <c r="DL184" i="5"/>
  <c r="EB184" i="5"/>
  <c r="JF184" i="5"/>
  <c r="DF184" i="5"/>
  <c r="DB184" i="5"/>
  <c r="CR184" i="5"/>
  <c r="HR184" i="5"/>
  <c r="JD184" i="5"/>
  <c r="IV184" i="5"/>
  <c r="AT184" i="5"/>
  <c r="BN184" i="5"/>
  <c r="HP184" i="5"/>
  <c r="BH184" i="5"/>
  <c r="GP184" i="5"/>
  <c r="DN184" i="5"/>
  <c r="R184" i="5"/>
  <c r="BL184" i="5"/>
  <c r="JJ184" i="5"/>
  <c r="GN184" i="5"/>
  <c r="FX184" i="5"/>
  <c r="JX184" i="5"/>
  <c r="EP184" i="5"/>
  <c r="JB184" i="5"/>
  <c r="IF184" i="5"/>
  <c r="IB184" i="5"/>
  <c r="GJ184" i="5"/>
  <c r="JH184" i="5"/>
  <c r="BR184" i="5"/>
  <c r="IT184" i="5"/>
  <c r="DT184" i="5"/>
  <c r="FP184" i="5"/>
  <c r="ET184" i="5"/>
  <c r="CN184" i="5"/>
  <c r="GX184" i="5"/>
  <c r="P184" i="5"/>
  <c r="FV184" i="5"/>
  <c r="IR184" i="5"/>
  <c r="GV184" i="5"/>
  <c r="AB184" i="5"/>
  <c r="AX184" i="5"/>
  <c r="AR184" i="5"/>
  <c r="JV184" i="5"/>
  <c r="JP184" i="5"/>
  <c r="BB184" i="5"/>
  <c r="HN184" i="5"/>
  <c r="CB184" i="5"/>
  <c r="CJ184" i="5"/>
  <c r="IN184" i="5"/>
  <c r="AL184" i="5"/>
  <c r="AN184" i="5"/>
  <c r="AD184" i="5"/>
  <c r="EP211" i="5"/>
  <c r="JP211" i="5"/>
  <c r="DH211" i="5"/>
  <c r="HV211" i="5"/>
  <c r="FB211" i="5"/>
  <c r="BH211" i="5"/>
  <c r="DJ211" i="5"/>
  <c r="DT211" i="5"/>
  <c r="GB211" i="5"/>
  <c r="DP211" i="5"/>
  <c r="IN211" i="5"/>
  <c r="HD211" i="5"/>
  <c r="CV211" i="5"/>
  <c r="IV211" i="5"/>
  <c r="EZ211" i="5"/>
  <c r="JH211" i="5"/>
  <c r="AF211" i="5"/>
  <c r="HZ211" i="5"/>
  <c r="CP211" i="5"/>
  <c r="GZ211" i="5"/>
  <c r="L211" i="5"/>
  <c r="ER211" i="5"/>
  <c r="FP211" i="5"/>
  <c r="GX211" i="5"/>
  <c r="HR211" i="5"/>
  <c r="FD211" i="5"/>
  <c r="GF211" i="5"/>
  <c r="AB211" i="5"/>
  <c r="HP211" i="5"/>
  <c r="EX211" i="5"/>
  <c r="JT211" i="5"/>
  <c r="JP129" i="5"/>
  <c r="CF129" i="5"/>
  <c r="GV129" i="5"/>
  <c r="EX129" i="5"/>
  <c r="BT129" i="5"/>
  <c r="AN129" i="5"/>
  <c r="R129" i="5"/>
  <c r="JR129" i="5"/>
  <c r="FH129" i="5"/>
  <c r="JD129" i="5"/>
  <c r="CH129" i="5"/>
  <c r="HN129" i="5"/>
  <c r="DL129" i="5"/>
  <c r="EL129" i="5"/>
  <c r="GF129" i="5"/>
  <c r="DF129" i="5"/>
  <c r="BL129" i="5"/>
  <c r="FF129" i="5"/>
  <c r="GJ129" i="5"/>
  <c r="X129" i="5"/>
  <c r="CT129" i="5"/>
  <c r="AJ129" i="5"/>
  <c r="AL129" i="5"/>
  <c r="BN129" i="5"/>
  <c r="HV129" i="5"/>
  <c r="BZ129" i="5"/>
  <c r="IF129" i="5"/>
  <c r="CB129" i="5"/>
  <c r="JJ62" i="5"/>
  <c r="IP62" i="5"/>
  <c r="BB62" i="5"/>
  <c r="JT62" i="5"/>
  <c r="ID62" i="5"/>
  <c r="IJ62" i="5"/>
  <c r="FT62" i="5"/>
  <c r="JH62" i="5"/>
  <c r="FR62" i="5"/>
  <c r="P62" i="5"/>
  <c r="DD62" i="5"/>
  <c r="AF62" i="5"/>
  <c r="CJ62" i="5"/>
  <c r="CF62" i="5"/>
  <c r="GT62" i="5"/>
  <c r="FD62" i="5"/>
  <c r="CH62" i="5"/>
  <c r="EB62" i="5"/>
  <c r="AR62" i="5"/>
  <c r="CR62" i="5"/>
  <c r="FV62" i="5"/>
  <c r="HD62" i="5"/>
  <c r="ED62" i="5"/>
  <c r="JN62" i="5"/>
  <c r="IH62" i="5"/>
  <c r="FZ62" i="5"/>
  <c r="HR62" i="5"/>
  <c r="CP62" i="5"/>
  <c r="GJ62" i="5"/>
  <c r="AZ62" i="5"/>
  <c r="JN65" i="5"/>
  <c r="GP65" i="5"/>
  <c r="EH65" i="5"/>
  <c r="AT65" i="5"/>
  <c r="CJ65" i="5"/>
  <c r="AN65" i="5"/>
  <c r="CT65" i="5"/>
  <c r="JR65" i="5"/>
  <c r="FR65" i="5"/>
  <c r="FB65" i="5"/>
  <c r="EL65" i="5"/>
  <c r="ED65" i="5"/>
  <c r="BX65" i="5"/>
  <c r="EN65" i="5"/>
  <c r="IV65" i="5"/>
  <c r="JP65" i="5"/>
  <c r="FF65" i="5"/>
  <c r="GH65" i="5"/>
  <c r="BJ65" i="5"/>
  <c r="AR65" i="5"/>
  <c r="EF65" i="5"/>
  <c r="AZ65" i="5"/>
  <c r="HB65" i="5"/>
  <c r="CD65" i="5"/>
  <c r="FD65" i="5"/>
  <c r="EJ65" i="5"/>
  <c r="JX65" i="5"/>
  <c r="AX65" i="5"/>
  <c r="BF65" i="5"/>
  <c r="BR65" i="5"/>
  <c r="IN65" i="5"/>
  <c r="R65" i="5"/>
  <c r="FD84" i="5"/>
  <c r="EV84" i="5"/>
  <c r="AX84" i="5"/>
  <c r="GP84" i="5"/>
  <c r="DD84" i="5"/>
  <c r="AB84" i="5"/>
  <c r="CT84" i="5"/>
  <c r="FR84" i="5"/>
  <c r="FH84" i="5"/>
  <c r="AZ84" i="5"/>
  <c r="AL84" i="5"/>
  <c r="AV84" i="5"/>
  <c r="JT84" i="5"/>
  <c r="CX84" i="5"/>
  <c r="BV84" i="5"/>
  <c r="GX84" i="5"/>
  <c r="HR84" i="5"/>
  <c r="CH84" i="5"/>
  <c r="IJ84" i="5"/>
  <c r="EP84" i="5"/>
  <c r="DR84" i="5"/>
  <c r="AT84" i="5"/>
  <c r="JH84" i="5"/>
  <c r="IZ84" i="5"/>
  <c r="EH84" i="5"/>
  <c r="DX84" i="5"/>
  <c r="BH84" i="5"/>
  <c r="IV84" i="5"/>
  <c r="IX84" i="5"/>
  <c r="BN99" i="5"/>
  <c r="FP99" i="5"/>
  <c r="JD99" i="5"/>
  <c r="GL99" i="5"/>
  <c r="FH99" i="5"/>
  <c r="X99" i="5"/>
  <c r="GT99" i="5"/>
  <c r="DD99" i="5"/>
  <c r="FR99" i="5"/>
  <c r="HZ99" i="5"/>
  <c r="AX99" i="5"/>
  <c r="ER99" i="5"/>
  <c r="JZ99" i="5"/>
  <c r="FX99" i="5"/>
  <c r="CR99" i="5"/>
  <c r="JV99" i="5"/>
  <c r="JR99" i="5"/>
  <c r="HN99" i="5"/>
  <c r="EH99" i="5"/>
  <c r="AL99" i="5"/>
  <c r="AZ99" i="5"/>
  <c r="CX99" i="5"/>
  <c r="HR99" i="5"/>
  <c r="IH99" i="5"/>
  <c r="V99" i="5"/>
  <c r="FT99" i="5"/>
  <c r="HD99" i="5"/>
  <c r="DF99" i="5"/>
  <c r="FV99" i="5"/>
  <c r="DJ99" i="5"/>
  <c r="CJ99" i="5"/>
  <c r="BV236" i="5"/>
  <c r="DZ236" i="5"/>
  <c r="ID236" i="5"/>
  <c r="CD236" i="5"/>
  <c r="DH236" i="5"/>
  <c r="BJ236" i="5"/>
  <c r="GZ236" i="5"/>
  <c r="BF236" i="5"/>
  <c r="GD236" i="5"/>
  <c r="GP236" i="5"/>
  <c r="FX236" i="5"/>
  <c r="EB236" i="5"/>
  <c r="JP236" i="5"/>
  <c r="X236" i="5"/>
  <c r="HR236" i="5"/>
  <c r="FB236" i="5"/>
  <c r="JF236" i="5"/>
  <c r="AJ236" i="5"/>
  <c r="AX236" i="5"/>
  <c r="IP236" i="5"/>
  <c r="CV236" i="5"/>
  <c r="EJ236" i="5"/>
  <c r="BB236" i="5"/>
  <c r="FF236" i="5"/>
  <c r="IF236" i="5"/>
  <c r="DJ236" i="5"/>
  <c r="AF236" i="5"/>
  <c r="JX236" i="5"/>
  <c r="AB236" i="5"/>
  <c r="AD236" i="5"/>
  <c r="ER236" i="5"/>
  <c r="FD39" i="5"/>
  <c r="JN39" i="5"/>
  <c r="FF39" i="5"/>
  <c r="P39" i="5"/>
  <c r="HX39" i="5"/>
  <c r="CF39" i="5"/>
  <c r="BF39" i="5"/>
  <c r="EP39" i="5"/>
  <c r="AN39" i="5"/>
  <c r="HR39" i="5"/>
  <c r="IP39" i="5"/>
  <c r="CT39" i="5"/>
  <c r="IR39" i="5"/>
  <c r="EJ39" i="5"/>
  <c r="ER39" i="5"/>
  <c r="JH39" i="5"/>
  <c r="GX39" i="5"/>
  <c r="DZ39" i="5"/>
  <c r="GT39" i="5"/>
  <c r="GH39" i="5"/>
  <c r="BP39" i="5"/>
  <c r="L39" i="5"/>
  <c r="DB39" i="5"/>
  <c r="X39" i="5"/>
  <c r="AL39" i="5"/>
  <c r="IH39" i="5"/>
  <c r="DP39" i="5"/>
  <c r="IV39" i="5"/>
  <c r="FR125" i="5"/>
  <c r="DH125" i="5"/>
  <c r="BF125" i="5"/>
  <c r="IB125" i="5"/>
  <c r="AJ125" i="5"/>
  <c r="CH125" i="5"/>
  <c r="GJ125" i="5"/>
  <c r="HX125" i="5"/>
  <c r="CN125" i="5"/>
  <c r="IZ125" i="5"/>
  <c r="JJ125" i="5"/>
  <c r="HP125" i="5"/>
  <c r="DN125" i="5"/>
  <c r="AL125" i="5"/>
  <c r="ID125" i="5"/>
  <c r="JZ125" i="5"/>
  <c r="GX125" i="5"/>
  <c r="GB125" i="5"/>
  <c r="AB125" i="5"/>
  <c r="DP125" i="5"/>
  <c r="ET125" i="5"/>
  <c r="FB125" i="5"/>
  <c r="EF125" i="5"/>
  <c r="FX125" i="5"/>
  <c r="GP125" i="5"/>
  <c r="X125" i="5"/>
  <c r="R125" i="5"/>
  <c r="BX125" i="5"/>
  <c r="GN125" i="5"/>
  <c r="DL125" i="5"/>
  <c r="BR125" i="5"/>
  <c r="FP153" i="5"/>
  <c r="HN153" i="5"/>
  <c r="X153" i="5"/>
  <c r="JR153" i="5"/>
  <c r="FX153" i="5"/>
  <c r="AN153" i="5"/>
  <c r="ID153" i="5"/>
  <c r="FH153" i="5"/>
  <c r="JN153" i="5"/>
  <c r="GZ153" i="5"/>
  <c r="CB153" i="5"/>
  <c r="CH153" i="5"/>
  <c r="DZ153" i="5"/>
  <c r="GT153" i="5"/>
  <c r="IZ153" i="5"/>
  <c r="BB153" i="5"/>
  <c r="EZ153" i="5"/>
  <c r="CX153" i="5"/>
  <c r="HX153" i="5"/>
  <c r="GV153" i="5"/>
  <c r="FZ153" i="5"/>
  <c r="EJ153" i="5"/>
  <c r="EL153" i="5"/>
  <c r="FD153" i="5"/>
  <c r="GP153" i="5"/>
  <c r="BR153" i="5"/>
  <c r="CV151" i="5"/>
  <c r="JX151" i="5"/>
  <c r="IV247" i="5"/>
  <c r="GN247" i="5"/>
  <c r="JD247" i="5"/>
  <c r="DP247" i="5"/>
  <c r="BD247" i="5"/>
  <c r="AT247" i="5"/>
  <c r="GX247" i="5"/>
  <c r="JL247" i="5"/>
  <c r="EB247" i="5"/>
  <c r="DZ247" i="5"/>
  <c r="BP247" i="5"/>
  <c r="HP247" i="5"/>
  <c r="IR247" i="5"/>
  <c r="JH247" i="5"/>
  <c r="FH247" i="5"/>
  <c r="BJ247" i="5"/>
  <c r="IF247" i="5"/>
  <c r="CX247" i="5"/>
  <c r="FV247" i="5"/>
  <c r="DN247" i="5"/>
  <c r="CH247" i="5"/>
  <c r="BL247" i="5"/>
  <c r="FF247" i="5"/>
  <c r="DJ247" i="5"/>
  <c r="AL247" i="5"/>
  <c r="IN247" i="5"/>
  <c r="HB247" i="5"/>
  <c r="GL247" i="5"/>
  <c r="DF247" i="5"/>
  <c r="AV247" i="5"/>
  <c r="CT247" i="5"/>
  <c r="IT247" i="5"/>
  <c r="FP247" i="5"/>
  <c r="AR247" i="5"/>
  <c r="FD247" i="5"/>
  <c r="JZ247" i="5"/>
  <c r="GP247" i="5"/>
  <c r="DD247" i="5"/>
  <c r="IZ247" i="5"/>
  <c r="CB247" i="5"/>
  <c r="BR247" i="5"/>
  <c r="GH247" i="5"/>
  <c r="EL247" i="5"/>
  <c r="JP247" i="5"/>
  <c r="V247" i="5"/>
  <c r="EH247" i="5"/>
  <c r="BX247" i="5"/>
  <c r="HZ247" i="5"/>
  <c r="AB247" i="5"/>
  <c r="AF247" i="5"/>
  <c r="HV247" i="5"/>
  <c r="JJ247" i="5"/>
  <c r="FT247" i="5"/>
  <c r="EZ247" i="5"/>
  <c r="CF247" i="5"/>
  <c r="GV247" i="5"/>
  <c r="IX247" i="5"/>
  <c r="EJ247" i="5"/>
  <c r="GT247" i="5"/>
  <c r="GF247" i="5"/>
  <c r="JR247" i="5"/>
  <c r="IJ247" i="5"/>
  <c r="ED247" i="5"/>
  <c r="AD247" i="5"/>
  <c r="ID247" i="5"/>
  <c r="CV247" i="5"/>
  <c r="CD247" i="5"/>
  <c r="BF247" i="5"/>
  <c r="EX247" i="5"/>
  <c r="JB247" i="5"/>
  <c r="EP247" i="5"/>
  <c r="IP247" i="5"/>
  <c r="ER247" i="5"/>
  <c r="FR247" i="5"/>
  <c r="FB247" i="5"/>
  <c r="JT247" i="5"/>
  <c r="DH247" i="5"/>
  <c r="BZ247" i="5"/>
  <c r="HR247" i="5"/>
  <c r="DL247" i="5"/>
  <c r="CN247" i="5"/>
  <c r="GD247" i="5"/>
  <c r="BV247" i="5"/>
  <c r="GJ247" i="5"/>
  <c r="IH247" i="5"/>
  <c r="DT247" i="5"/>
  <c r="BB247" i="5"/>
  <c r="HN247" i="5"/>
  <c r="IB247" i="5"/>
  <c r="X247" i="5"/>
  <c r="JF247" i="5"/>
  <c r="GR247" i="5"/>
  <c r="EF247" i="5"/>
  <c r="DB247" i="5"/>
  <c r="HD247" i="5"/>
  <c r="EV247" i="5"/>
  <c r="DV247" i="5"/>
  <c r="EN247" i="5"/>
  <c r="FZ247" i="5"/>
  <c r="HX247" i="5"/>
  <c r="CP247" i="5"/>
  <c r="JX247" i="5"/>
  <c r="BN247" i="5"/>
  <c r="AZ247" i="5"/>
  <c r="ET247" i="5"/>
  <c r="JV247" i="5"/>
  <c r="GB247" i="5"/>
  <c r="BH247" i="5"/>
  <c r="CJ247" i="5"/>
  <c r="AX247" i="5"/>
  <c r="BT247" i="5"/>
  <c r="CR247" i="5"/>
  <c r="DX247" i="5"/>
  <c r="AJ247" i="5"/>
  <c r="GZ247" i="5"/>
  <c r="FX247" i="5"/>
  <c r="JN247" i="5"/>
  <c r="DR247" i="5"/>
  <c r="CR258" i="5"/>
  <c r="BD258" i="5"/>
  <c r="IZ258" i="5"/>
  <c r="JB258" i="5"/>
  <c r="GF258" i="5"/>
  <c r="ID258" i="5"/>
  <c r="AF258" i="5"/>
  <c r="ET258" i="5"/>
  <c r="CJ258" i="5"/>
  <c r="BX258" i="5"/>
  <c r="FP258" i="5"/>
  <c r="L258" i="5"/>
  <c r="JF258" i="5"/>
  <c r="R258" i="5"/>
  <c r="CX258" i="5"/>
  <c r="BJ258" i="5"/>
  <c r="GJ258" i="5"/>
  <c r="IN258" i="5"/>
  <c r="ED258" i="5"/>
  <c r="JR258" i="5"/>
  <c r="JN258" i="5"/>
  <c r="CB258" i="5"/>
  <c r="HR258" i="5"/>
  <c r="HN258" i="5"/>
  <c r="CP258" i="5"/>
  <c r="EH258" i="5"/>
  <c r="IR258" i="5"/>
  <c r="DZ258" i="5"/>
  <c r="IX258" i="5"/>
  <c r="GH258" i="5"/>
  <c r="EJ258" i="5"/>
  <c r="CF258" i="5"/>
  <c r="CN258" i="5"/>
  <c r="CT258" i="5"/>
  <c r="BN258" i="5"/>
  <c r="FR258" i="5"/>
  <c r="DJ258" i="5"/>
  <c r="HZ258" i="5"/>
  <c r="HB258" i="5"/>
  <c r="AT258" i="5"/>
  <c r="DH258" i="5"/>
  <c r="GT258" i="5"/>
  <c r="AJ258" i="5"/>
  <c r="BL258" i="5"/>
  <c r="BB258" i="5"/>
  <c r="FB258" i="5"/>
  <c r="JX258" i="5"/>
  <c r="GV258" i="5"/>
  <c r="CD258" i="5"/>
  <c r="AR258" i="5"/>
  <c r="GX258" i="5"/>
  <c r="IT258" i="5"/>
  <c r="JL258" i="5"/>
  <c r="DX258" i="5"/>
  <c r="JJ258" i="5"/>
  <c r="JP258" i="5"/>
  <c r="FT258" i="5"/>
  <c r="AB258" i="5"/>
  <c r="IV258" i="5"/>
  <c r="AD258" i="5"/>
  <c r="JT258" i="5"/>
  <c r="EB258" i="5"/>
  <c r="JV258" i="5"/>
  <c r="EF258" i="5"/>
  <c r="V258" i="5"/>
  <c r="EZ258" i="5"/>
  <c r="AX258" i="5"/>
  <c r="BP258" i="5"/>
  <c r="DL258" i="5"/>
  <c r="DB258" i="5"/>
  <c r="AV258" i="5"/>
  <c r="GR258" i="5"/>
  <c r="JH258" i="5"/>
  <c r="EX258" i="5"/>
  <c r="CH258" i="5"/>
  <c r="IP258" i="5"/>
  <c r="BT258" i="5"/>
  <c r="BZ258" i="5"/>
  <c r="EL258" i="5"/>
  <c r="GD258" i="5"/>
  <c r="DV258" i="5"/>
  <c r="GP258" i="5"/>
  <c r="JD258" i="5"/>
  <c r="EV258" i="5"/>
  <c r="GZ258" i="5"/>
  <c r="ER258" i="5"/>
  <c r="BR258" i="5"/>
  <c r="BV258" i="5"/>
  <c r="GN258" i="5"/>
  <c r="FF258" i="5"/>
  <c r="IB258" i="5"/>
  <c r="DP258" i="5"/>
  <c r="GB258" i="5"/>
  <c r="BH258" i="5"/>
  <c r="EN258" i="5"/>
  <c r="BF258" i="5"/>
  <c r="HP258" i="5"/>
  <c r="FD258" i="5"/>
  <c r="IH258" i="5"/>
  <c r="AZ258" i="5"/>
  <c r="HX258" i="5"/>
  <c r="IF258" i="5"/>
  <c r="CV258" i="5"/>
  <c r="GL258" i="5"/>
  <c r="HD258" i="5"/>
  <c r="X258" i="5"/>
  <c r="HV258" i="5"/>
  <c r="EP258" i="5"/>
  <c r="FZ258" i="5"/>
  <c r="DR258" i="5"/>
  <c r="AN258" i="5"/>
  <c r="FH258" i="5"/>
  <c r="JZ258" i="5"/>
  <c r="DD258" i="5"/>
  <c r="FX258" i="5"/>
  <c r="AL258" i="5"/>
  <c r="DN258" i="5"/>
  <c r="DF258" i="5"/>
  <c r="FV258" i="5"/>
  <c r="DT258" i="5"/>
  <c r="IJ258" i="5"/>
  <c r="JB133" i="5"/>
  <c r="IR133" i="5"/>
  <c r="CJ133" i="5"/>
  <c r="IV133" i="5"/>
  <c r="GT133" i="5"/>
  <c r="FT133" i="5"/>
  <c r="JJ133" i="5"/>
  <c r="JX133" i="5"/>
  <c r="AD133" i="5"/>
  <c r="HV133" i="5"/>
  <c r="HR133" i="5"/>
  <c r="GP133" i="5"/>
  <c r="JT133" i="5"/>
  <c r="HP133" i="5"/>
  <c r="FD133" i="5"/>
  <c r="BB133" i="5"/>
  <c r="EH133" i="5"/>
  <c r="HB133" i="5"/>
  <c r="JL133" i="5"/>
  <c r="AT133" i="5"/>
  <c r="DF133" i="5"/>
  <c r="IF133" i="5"/>
  <c r="R133" i="5"/>
  <c r="GZ133" i="5"/>
  <c r="DB133" i="5"/>
  <c r="DN133" i="5"/>
  <c r="V133" i="5"/>
  <c r="FH133" i="5"/>
  <c r="AV133" i="5"/>
  <c r="AF133" i="5"/>
  <c r="CD133" i="5"/>
  <c r="BX133" i="5"/>
  <c r="DP133" i="5"/>
  <c r="ED133" i="5"/>
  <c r="DV133" i="5"/>
  <c r="FR133" i="5"/>
  <c r="CV133" i="5"/>
  <c r="JN133" i="5"/>
  <c r="GD133" i="5"/>
  <c r="EP133" i="5"/>
  <c r="AJ133" i="5"/>
  <c r="IB133" i="5"/>
  <c r="GB133" i="5"/>
  <c r="DD133" i="5"/>
  <c r="GN133" i="5"/>
  <c r="BP133" i="5"/>
  <c r="DL133" i="5"/>
  <c r="JZ133" i="5"/>
  <c r="BZ133" i="5"/>
  <c r="IN133" i="5"/>
  <c r="DR133" i="5"/>
  <c r="IH133" i="5"/>
  <c r="FV133" i="5"/>
  <c r="CB133" i="5"/>
  <c r="BR133" i="5"/>
  <c r="JH133" i="5"/>
  <c r="AN133" i="5"/>
  <c r="GH133" i="5"/>
  <c r="HZ133" i="5"/>
  <c r="CH133" i="5"/>
  <c r="HX133" i="5"/>
  <c r="BF133" i="5"/>
  <c r="FP133" i="5"/>
  <c r="JF133" i="5"/>
  <c r="BD133" i="5"/>
  <c r="BH133" i="5"/>
  <c r="FX133" i="5"/>
  <c r="JP133" i="5"/>
  <c r="GR133" i="5"/>
  <c r="X133" i="5"/>
  <c r="CP133" i="5"/>
  <c r="GJ133" i="5"/>
  <c r="GV133" i="5"/>
  <c r="AL133" i="5"/>
  <c r="DZ133" i="5"/>
  <c r="EX133" i="5"/>
  <c r="L133" i="5"/>
  <c r="IX133" i="5"/>
  <c r="DH133" i="5"/>
  <c r="CT133" i="5"/>
  <c r="EN133" i="5"/>
  <c r="DX133" i="5"/>
  <c r="CX133" i="5"/>
  <c r="GL133" i="5"/>
  <c r="FB133" i="5"/>
  <c r="ET133" i="5"/>
  <c r="IJ133" i="5"/>
  <c r="CN133" i="5"/>
  <c r="EV133" i="5"/>
  <c r="IP133" i="5"/>
  <c r="ER133" i="5"/>
  <c r="P133" i="5"/>
  <c r="IZ133" i="5"/>
  <c r="EZ133" i="5"/>
  <c r="AX133" i="5"/>
  <c r="AZ133" i="5"/>
  <c r="BL133" i="5"/>
  <c r="HN133" i="5"/>
  <c r="JR133" i="5"/>
  <c r="FF133" i="5"/>
  <c r="BJ133" i="5"/>
  <c r="HD133" i="5"/>
  <c r="AB133" i="5"/>
  <c r="EF133" i="5"/>
  <c r="CR133" i="5"/>
  <c r="CF133" i="5"/>
  <c r="BV133" i="5"/>
  <c r="ID133" i="5"/>
  <c r="JV133" i="5"/>
  <c r="EB133" i="5"/>
  <c r="DJ133" i="5"/>
  <c r="GF133" i="5"/>
  <c r="EJ133" i="5"/>
  <c r="GX133" i="5"/>
  <c r="BN133" i="5"/>
  <c r="EL133" i="5"/>
  <c r="BT133" i="5"/>
  <c r="JD133" i="5"/>
  <c r="AR133" i="5"/>
  <c r="DT133" i="5"/>
  <c r="IT133" i="5"/>
  <c r="FZ133" i="5"/>
  <c r="FH211" i="5"/>
  <c r="IB211" i="5"/>
  <c r="BR211" i="5"/>
  <c r="GV211" i="5"/>
  <c r="IJ211" i="5"/>
  <c r="CF211" i="5"/>
  <c r="CJ211" i="5"/>
  <c r="IR211" i="5"/>
  <c r="CB211" i="5"/>
  <c r="JF211" i="5"/>
  <c r="FV211" i="5"/>
  <c r="AT211" i="5"/>
  <c r="DD211" i="5"/>
  <c r="AV211" i="5"/>
  <c r="GJ211" i="5"/>
  <c r="ED211" i="5"/>
  <c r="GL211" i="5"/>
  <c r="BT211" i="5"/>
  <c r="BP211" i="5"/>
  <c r="BF211" i="5"/>
  <c r="BJ211" i="5"/>
  <c r="CD211" i="5"/>
  <c r="P211" i="5"/>
  <c r="JL211" i="5"/>
  <c r="FZ211" i="5"/>
  <c r="FX211" i="5"/>
  <c r="GN211" i="5"/>
  <c r="AX211" i="5"/>
  <c r="GP211" i="5"/>
  <c r="EL211" i="5"/>
  <c r="BR129" i="5"/>
  <c r="GL129" i="5"/>
  <c r="EV129" i="5"/>
  <c r="CX129" i="5"/>
  <c r="DB129" i="5"/>
  <c r="ID129" i="5"/>
  <c r="AF129" i="5"/>
  <c r="AD129" i="5"/>
  <c r="EZ129" i="5"/>
  <c r="BV129" i="5"/>
  <c r="JJ129" i="5"/>
  <c r="AT129" i="5"/>
  <c r="EJ129" i="5"/>
  <c r="JT129" i="5"/>
  <c r="GP129" i="5"/>
  <c r="FT129" i="5"/>
  <c r="DX129" i="5"/>
  <c r="DH129" i="5"/>
  <c r="DV129" i="5"/>
  <c r="IB129" i="5"/>
  <c r="HB129" i="5"/>
  <c r="FP129" i="5"/>
  <c r="HR129" i="5"/>
  <c r="AB129" i="5"/>
  <c r="AX129" i="5"/>
  <c r="DD129" i="5"/>
  <c r="GD129" i="5"/>
  <c r="IH129" i="5"/>
  <c r="IP129" i="5"/>
  <c r="HD129" i="5"/>
  <c r="JV129" i="5"/>
  <c r="FF62" i="5"/>
  <c r="JX62" i="5"/>
  <c r="BX62" i="5"/>
  <c r="HV62" i="5"/>
  <c r="CX62" i="5"/>
  <c r="BD62" i="5"/>
  <c r="HX62" i="5"/>
  <c r="AN62" i="5"/>
  <c r="DV62" i="5"/>
  <c r="GD62" i="5"/>
  <c r="GB62" i="5"/>
  <c r="AJ62" i="5"/>
  <c r="HB62" i="5"/>
  <c r="EV62" i="5"/>
  <c r="DN62" i="5"/>
  <c r="GZ62" i="5"/>
  <c r="BR62" i="5"/>
  <c r="V62" i="5"/>
  <c r="GF62" i="5"/>
  <c r="HZ62" i="5"/>
  <c r="IZ62" i="5"/>
  <c r="EF62" i="5"/>
  <c r="DJ62" i="5"/>
  <c r="R62" i="5"/>
  <c r="ET62" i="5"/>
  <c r="BN62" i="5"/>
  <c r="GR62" i="5"/>
  <c r="IT62" i="5"/>
  <c r="AB62" i="5"/>
  <c r="GH62" i="5"/>
  <c r="JV62" i="5"/>
  <c r="DV65" i="5"/>
  <c r="JH65" i="5"/>
  <c r="FX65" i="5"/>
  <c r="BZ65" i="5"/>
  <c r="GZ65" i="5"/>
  <c r="HX65" i="5"/>
  <c r="V65" i="5"/>
  <c r="JJ65" i="5"/>
  <c r="GN65" i="5"/>
  <c r="EZ65" i="5"/>
  <c r="HZ65" i="5"/>
  <c r="JT65" i="5"/>
  <c r="L65" i="5"/>
  <c r="DR65" i="5"/>
  <c r="CN65" i="5"/>
  <c r="BN65" i="5"/>
  <c r="IJ65" i="5"/>
  <c r="IF65" i="5"/>
  <c r="DP65" i="5"/>
  <c r="HN65" i="5"/>
  <c r="EP65" i="5"/>
  <c r="IZ65" i="5"/>
  <c r="JF65" i="5"/>
  <c r="DD65" i="5"/>
  <c r="CV65" i="5"/>
  <c r="BP65" i="5"/>
  <c r="CR65" i="5"/>
  <c r="HV65" i="5"/>
  <c r="DB65" i="5"/>
  <c r="JP84" i="5"/>
  <c r="FT84" i="5"/>
  <c r="AN84" i="5"/>
  <c r="GJ84" i="5"/>
  <c r="IB84" i="5"/>
  <c r="BZ84" i="5"/>
  <c r="JX84" i="5"/>
  <c r="IR84" i="5"/>
  <c r="JJ84" i="5"/>
  <c r="GF84" i="5"/>
  <c r="DJ84" i="5"/>
  <c r="AJ84" i="5"/>
  <c r="HD84" i="5"/>
  <c r="JB84" i="5"/>
  <c r="CV84" i="5"/>
  <c r="EL84" i="5"/>
  <c r="DV84" i="5"/>
  <c r="DF84" i="5"/>
  <c r="BT84" i="5"/>
  <c r="CF84" i="5"/>
  <c r="EF84" i="5"/>
  <c r="GN84" i="5"/>
  <c r="V84" i="5"/>
  <c r="BJ84" i="5"/>
  <c r="BF84" i="5"/>
  <c r="X84" i="5"/>
  <c r="HX84" i="5"/>
  <c r="R84" i="5"/>
  <c r="JJ99" i="5"/>
  <c r="P99" i="5"/>
  <c r="HB99" i="5"/>
  <c r="GB99" i="5"/>
  <c r="JN99" i="5"/>
  <c r="DT99" i="5"/>
  <c r="AD99" i="5"/>
  <c r="HX99" i="5"/>
  <c r="FD99" i="5"/>
  <c r="BD99" i="5"/>
  <c r="IJ99" i="5"/>
  <c r="AT99" i="5"/>
  <c r="AJ99" i="5"/>
  <c r="GD99" i="5"/>
  <c r="IF99" i="5"/>
  <c r="L99" i="5"/>
  <c r="JT99" i="5"/>
  <c r="JL99" i="5"/>
  <c r="AF99" i="5"/>
  <c r="IR99" i="5"/>
  <c r="CP99" i="5"/>
  <c r="DB99" i="5"/>
  <c r="CD99" i="5"/>
  <c r="GN99" i="5"/>
  <c r="BL99" i="5"/>
  <c r="EN99" i="5"/>
  <c r="EB99" i="5"/>
  <c r="IX99" i="5"/>
  <c r="DR99" i="5"/>
  <c r="BX99" i="5"/>
  <c r="V236" i="5"/>
  <c r="HP236" i="5"/>
  <c r="DT236" i="5"/>
  <c r="IH236" i="5"/>
  <c r="JL236" i="5"/>
  <c r="JV236" i="5"/>
  <c r="FP236" i="5"/>
  <c r="IX236" i="5"/>
  <c r="FV236" i="5"/>
  <c r="DX236" i="5"/>
  <c r="IZ236" i="5"/>
  <c r="BN236" i="5"/>
  <c r="CR236" i="5"/>
  <c r="HB236" i="5"/>
  <c r="GF236" i="5"/>
  <c r="GL236" i="5"/>
  <c r="GX236" i="5"/>
  <c r="CP236" i="5"/>
  <c r="EF236" i="5"/>
  <c r="EP236" i="5"/>
  <c r="L236" i="5"/>
  <c r="R236" i="5"/>
  <c r="AT236" i="5"/>
  <c r="DV236" i="5"/>
  <c r="AV236" i="5"/>
  <c r="HV236" i="5"/>
  <c r="BZ236" i="5"/>
  <c r="BT236" i="5"/>
  <c r="DL236" i="5"/>
  <c r="HD236" i="5"/>
  <c r="BN39" i="5"/>
  <c r="JZ39" i="5"/>
  <c r="GL39" i="5"/>
  <c r="EZ39" i="5"/>
  <c r="DD39" i="5"/>
  <c r="JL39" i="5"/>
  <c r="FT39" i="5"/>
  <c r="FZ39" i="5"/>
  <c r="EB39" i="5"/>
  <c r="CX39" i="5"/>
  <c r="AD39" i="5"/>
  <c r="EF39" i="5"/>
  <c r="FP39" i="5"/>
  <c r="CD39" i="5"/>
  <c r="DT39" i="5"/>
  <c r="EN39" i="5"/>
  <c r="EH39" i="5"/>
  <c r="JB39" i="5"/>
  <c r="DV39" i="5"/>
  <c r="BB39" i="5"/>
  <c r="CR39" i="5"/>
  <c r="CV39" i="5"/>
  <c r="ID39" i="5"/>
  <c r="AF39" i="5"/>
  <c r="BH39" i="5"/>
  <c r="IX39" i="5"/>
  <c r="EX39" i="5"/>
  <c r="IN39" i="5"/>
  <c r="CJ39" i="5"/>
  <c r="DL39" i="5"/>
  <c r="GZ39" i="5"/>
  <c r="GV39" i="5"/>
  <c r="JT39" i="5"/>
  <c r="ED64" i="5"/>
  <c r="GP64" i="5"/>
  <c r="HD64" i="5"/>
  <c r="AF64" i="5"/>
  <c r="FV64" i="5"/>
  <c r="IT64" i="5"/>
  <c r="FR64" i="5"/>
  <c r="JZ64" i="5"/>
  <c r="CP64" i="5"/>
  <c r="GB64" i="5"/>
  <c r="DH64" i="5"/>
  <c r="DZ64" i="5"/>
  <c r="EV64" i="5"/>
  <c r="ID64" i="5"/>
  <c r="IJ64" i="5"/>
  <c r="JR64" i="5"/>
  <c r="FZ64" i="5"/>
  <c r="BH64" i="5"/>
  <c r="IN64" i="5"/>
  <c r="EF64" i="5"/>
  <c r="CT64" i="5"/>
  <c r="BP64" i="5"/>
  <c r="BB64" i="5"/>
  <c r="JP64" i="5"/>
  <c r="AL64" i="5"/>
  <c r="DT64" i="5"/>
  <c r="DF64" i="5"/>
  <c r="DR64" i="5"/>
  <c r="ER64" i="5"/>
  <c r="GT64" i="5"/>
  <c r="HX64" i="5"/>
  <c r="FB64" i="5"/>
  <c r="DL64" i="5"/>
  <c r="AZ64" i="5"/>
  <c r="HP64" i="5"/>
  <c r="IB64" i="5"/>
  <c r="CB64" i="5"/>
  <c r="GN64" i="5"/>
  <c r="FT64" i="5"/>
  <c r="DV64" i="5"/>
  <c r="EZ64" i="5"/>
  <c r="BZ64" i="5"/>
  <c r="JT64" i="5"/>
  <c r="IX64" i="5"/>
  <c r="FX64" i="5"/>
  <c r="IV64" i="5"/>
  <c r="L64" i="5"/>
  <c r="P64" i="5"/>
  <c r="DP64" i="5"/>
  <c r="DN64" i="5"/>
  <c r="JB64" i="5"/>
  <c r="EL64" i="5"/>
  <c r="ET64" i="5"/>
  <c r="AD64" i="5"/>
  <c r="GD64" i="5"/>
  <c r="FF64" i="5"/>
  <c r="JV64" i="5"/>
  <c r="BL64" i="5"/>
  <c r="R64" i="5"/>
  <c r="X64" i="5"/>
  <c r="HB64" i="5"/>
  <c r="DX64" i="5"/>
  <c r="AB64" i="5"/>
  <c r="GH64" i="5"/>
  <c r="GV64" i="5"/>
  <c r="CN64" i="5"/>
  <c r="JD64" i="5"/>
  <c r="AV64" i="5"/>
  <c r="HR64" i="5"/>
  <c r="GJ64" i="5"/>
  <c r="JH64" i="5"/>
  <c r="FP64" i="5"/>
  <c r="BR64" i="5"/>
  <c r="IF64" i="5"/>
  <c r="HZ64" i="5"/>
  <c r="BF64" i="5"/>
  <c r="CV64" i="5"/>
  <c r="JF64" i="5"/>
  <c r="IP64" i="5"/>
  <c r="DD64" i="5"/>
  <c r="CX64" i="5"/>
  <c r="CH64" i="5"/>
  <c r="EB64" i="5"/>
  <c r="EH64" i="5"/>
  <c r="BN64" i="5"/>
  <c r="GF64" i="5"/>
  <c r="HV64" i="5"/>
  <c r="IR64" i="5"/>
  <c r="BD64" i="5"/>
  <c r="FD64" i="5"/>
  <c r="GX64" i="5"/>
  <c r="V64" i="5"/>
  <c r="GZ64" i="5"/>
  <c r="EX64" i="5"/>
  <c r="AN64" i="5"/>
  <c r="JX64" i="5"/>
  <c r="DJ64" i="5"/>
  <c r="CF64" i="5"/>
  <c r="AJ64" i="5"/>
  <c r="FH64" i="5"/>
  <c r="JL64" i="5"/>
  <c r="CJ64" i="5"/>
  <c r="CD64" i="5"/>
  <c r="GR64" i="5"/>
  <c r="JJ64" i="5"/>
  <c r="GL64" i="5"/>
  <c r="BT64" i="5"/>
  <c r="EN64" i="5"/>
  <c r="BX64" i="5"/>
  <c r="DB64" i="5"/>
  <c r="AR64" i="5"/>
  <c r="HN64" i="5"/>
  <c r="JN64" i="5"/>
  <c r="IH64" i="5"/>
  <c r="EJ64" i="5"/>
  <c r="IZ64" i="5"/>
  <c r="EP64" i="5"/>
  <c r="AX64" i="5"/>
  <c r="AT64" i="5"/>
  <c r="CR64" i="5"/>
  <c r="BV64" i="5"/>
  <c r="BJ64" i="5"/>
  <c r="CD225" i="5"/>
  <c r="DX225" i="5"/>
  <c r="AR225" i="5"/>
  <c r="DZ225" i="5"/>
  <c r="HN225" i="5"/>
  <c r="FD225" i="5"/>
  <c r="GL225" i="5"/>
  <c r="DF225" i="5"/>
  <c r="IV225" i="5"/>
  <c r="HX225" i="5"/>
  <c r="FX225" i="5"/>
  <c r="DH225" i="5"/>
  <c r="EB225" i="5"/>
  <c r="EF225" i="5"/>
  <c r="V225" i="5"/>
  <c r="FB225" i="5"/>
  <c r="GB225" i="5"/>
  <c r="CR225" i="5"/>
  <c r="DP225" i="5"/>
  <c r="AL225" i="5"/>
  <c r="JH225" i="5"/>
  <c r="IF225" i="5"/>
  <c r="AD225" i="5"/>
  <c r="BP225" i="5"/>
  <c r="IX225" i="5"/>
  <c r="GJ225" i="5"/>
  <c r="EV225" i="5"/>
  <c r="JB225" i="5"/>
  <c r="GV225" i="5"/>
  <c r="EX225" i="5"/>
  <c r="HP225" i="5"/>
  <c r="CN225" i="5"/>
  <c r="JX225" i="5"/>
  <c r="BH225" i="5"/>
  <c r="X225" i="5"/>
  <c r="CT225" i="5"/>
  <c r="HD225" i="5"/>
  <c r="JN225" i="5"/>
  <c r="EZ225" i="5"/>
  <c r="CJ225" i="5"/>
  <c r="DN225" i="5"/>
  <c r="HZ225" i="5"/>
  <c r="CP225" i="5"/>
  <c r="FV225" i="5"/>
  <c r="JD225" i="5"/>
  <c r="GX225" i="5"/>
  <c r="JJ225" i="5"/>
  <c r="CF225" i="5"/>
  <c r="R225" i="5"/>
  <c r="CH225" i="5"/>
  <c r="EL225" i="5"/>
  <c r="DJ225" i="5"/>
  <c r="DD225" i="5"/>
  <c r="IZ225" i="5"/>
  <c r="JP225" i="5"/>
  <c r="BV225" i="5"/>
  <c r="DB225" i="5"/>
  <c r="AJ225" i="5"/>
  <c r="IR225" i="5"/>
  <c r="ED225" i="5"/>
  <c r="IB225" i="5"/>
  <c r="BD225" i="5"/>
  <c r="HV225" i="5"/>
  <c r="ER225" i="5"/>
  <c r="IT225" i="5"/>
  <c r="CX225" i="5"/>
  <c r="GH225" i="5"/>
  <c r="GD225" i="5"/>
  <c r="FR225" i="5"/>
  <c r="AV225" i="5"/>
  <c r="DL225" i="5"/>
  <c r="AX225" i="5"/>
  <c r="DT225" i="5"/>
  <c r="AZ225" i="5"/>
  <c r="JV225" i="5"/>
  <c r="FH225" i="5"/>
  <c r="JZ225" i="5"/>
  <c r="HB225" i="5"/>
  <c r="AT225" i="5"/>
  <c r="AF225" i="5"/>
  <c r="BR225" i="5"/>
  <c r="EP225" i="5"/>
  <c r="BZ225" i="5"/>
  <c r="HR225" i="5"/>
  <c r="FZ225" i="5"/>
  <c r="DV225" i="5"/>
  <c r="CV225" i="5"/>
  <c r="JR225" i="5"/>
  <c r="L225" i="5"/>
  <c r="DR225" i="5"/>
  <c r="EN225" i="5"/>
  <c r="CB225" i="5"/>
  <c r="FP225" i="5"/>
  <c r="GZ225" i="5"/>
  <c r="GT225" i="5"/>
  <c r="GN225" i="5"/>
  <c r="GP225" i="5"/>
  <c r="JF225" i="5"/>
  <c r="JL225" i="5"/>
  <c r="JT225" i="5"/>
  <c r="EJ225" i="5"/>
  <c r="IH225" i="5"/>
  <c r="AB225" i="5"/>
  <c r="FT225" i="5"/>
  <c r="ID225" i="5"/>
  <c r="BB225" i="5"/>
  <c r="P225" i="5"/>
  <c r="EH225" i="5"/>
  <c r="GR225" i="5"/>
  <c r="BX225" i="5"/>
  <c r="IN225" i="5"/>
  <c r="GF225" i="5"/>
  <c r="BJ225" i="5"/>
  <c r="BL225" i="5"/>
  <c r="IJ225" i="5"/>
  <c r="IP225" i="5"/>
  <c r="BF225" i="5"/>
  <c r="ET225" i="5"/>
  <c r="FF225" i="5"/>
  <c r="BT225" i="5"/>
  <c r="BN225" i="5"/>
  <c r="AX254" i="5"/>
  <c r="BT254" i="5"/>
  <c r="ID254" i="5"/>
  <c r="JT254" i="5"/>
  <c r="IB254" i="5"/>
  <c r="CD254" i="5"/>
  <c r="BL254" i="5"/>
  <c r="JZ254" i="5"/>
  <c r="EF254" i="5"/>
  <c r="IJ254" i="5"/>
  <c r="BJ254" i="5"/>
  <c r="AF254" i="5"/>
  <c r="HN254" i="5"/>
  <c r="BB254" i="5"/>
  <c r="CX254" i="5"/>
  <c r="AV254" i="5"/>
  <c r="EN254" i="5"/>
  <c r="L254" i="5"/>
  <c r="DT254" i="5"/>
  <c r="FT254" i="5"/>
  <c r="DD254" i="5"/>
  <c r="JL254" i="5"/>
  <c r="FH254" i="5"/>
  <c r="GX254" i="5"/>
  <c r="GJ254" i="5"/>
  <c r="AD254" i="5"/>
  <c r="DF254" i="5"/>
  <c r="JD254" i="5"/>
  <c r="HB254" i="5"/>
  <c r="AL254" i="5"/>
  <c r="BR254" i="5"/>
  <c r="AJ254" i="5"/>
  <c r="ED254" i="5"/>
  <c r="BZ254" i="5"/>
  <c r="AT254" i="5"/>
  <c r="IZ254" i="5"/>
  <c r="GR254" i="5"/>
  <c r="DV254" i="5"/>
  <c r="IN254" i="5"/>
  <c r="DB254" i="5"/>
  <c r="CT254" i="5"/>
  <c r="GB254" i="5"/>
  <c r="CP254" i="5"/>
  <c r="FZ254" i="5"/>
  <c r="EP254" i="5"/>
  <c r="FR254" i="5"/>
  <c r="DP254" i="5"/>
  <c r="CV254" i="5"/>
  <c r="HV254" i="5"/>
  <c r="DX254" i="5"/>
  <c r="EL254" i="5"/>
  <c r="IT254" i="5"/>
  <c r="JJ254" i="5"/>
  <c r="GT254" i="5"/>
  <c r="IP254" i="5"/>
  <c r="DL254" i="5"/>
  <c r="JH254" i="5"/>
  <c r="IV254" i="5"/>
  <c r="EZ254" i="5"/>
  <c r="EH254" i="5"/>
  <c r="CB254" i="5"/>
  <c r="EX254" i="5"/>
  <c r="EV254" i="5"/>
  <c r="DJ254" i="5"/>
  <c r="X254" i="5"/>
  <c r="CJ254" i="5"/>
  <c r="AR254" i="5"/>
  <c r="GL254" i="5"/>
  <c r="EB254" i="5"/>
  <c r="HD254" i="5"/>
  <c r="FP254" i="5"/>
  <c r="CN254" i="5"/>
  <c r="DZ254" i="5"/>
  <c r="BP254" i="5"/>
  <c r="JR254" i="5"/>
  <c r="JF254" i="5"/>
  <c r="HP254" i="5"/>
  <c r="HZ254" i="5"/>
  <c r="BF254" i="5"/>
  <c r="GP254" i="5"/>
  <c r="BD254" i="5"/>
  <c r="FV254" i="5"/>
  <c r="JN254" i="5"/>
  <c r="GV254" i="5"/>
  <c r="AB254" i="5"/>
  <c r="ET254" i="5"/>
  <c r="DN254" i="5"/>
  <c r="FF254" i="5"/>
  <c r="HR254" i="5"/>
  <c r="V254" i="5"/>
  <c r="IF254" i="5"/>
  <c r="AN254" i="5"/>
  <c r="GZ254" i="5"/>
  <c r="JV254" i="5"/>
  <c r="ER254" i="5"/>
  <c r="BX254" i="5"/>
  <c r="GD254" i="5"/>
  <c r="BV254" i="5"/>
  <c r="CF254" i="5"/>
  <c r="FX254" i="5"/>
  <c r="CR254" i="5"/>
  <c r="CH254" i="5"/>
  <c r="GH254" i="5"/>
  <c r="JP254" i="5"/>
  <c r="IR254" i="5"/>
  <c r="BH254" i="5"/>
  <c r="AZ254" i="5"/>
  <c r="HX254" i="5"/>
  <c r="DH254" i="5"/>
  <c r="BN254" i="5"/>
  <c r="JB254" i="5"/>
  <c r="DR254" i="5"/>
  <c r="GF254" i="5"/>
  <c r="GN254" i="5"/>
  <c r="EJ254" i="5"/>
  <c r="IH254" i="5"/>
  <c r="FB254" i="5"/>
  <c r="FD254" i="5"/>
  <c r="JX254" i="5"/>
  <c r="IV120" i="5"/>
  <c r="FZ120" i="5"/>
  <c r="EL120" i="5"/>
  <c r="CB120" i="5"/>
  <c r="GP120" i="5"/>
  <c r="IZ120" i="5"/>
  <c r="DN120" i="5"/>
  <c r="DV120" i="5"/>
  <c r="AN120" i="5"/>
  <c r="EN120" i="5"/>
  <c r="DZ120" i="5"/>
  <c r="FP120" i="5"/>
  <c r="ID120" i="5"/>
  <c r="BT120" i="5"/>
  <c r="FH120" i="5"/>
  <c r="HP120" i="5"/>
  <c r="BP120" i="5"/>
  <c r="JT120" i="5"/>
  <c r="EP120" i="5"/>
  <c r="JV120" i="5"/>
  <c r="AR120" i="5"/>
  <c r="GZ120" i="5"/>
  <c r="JJ120" i="5"/>
  <c r="V120" i="5"/>
  <c r="JD120" i="5"/>
  <c r="JL120" i="5"/>
  <c r="R120" i="5"/>
  <c r="ED120" i="5"/>
  <c r="CP120" i="5"/>
  <c r="AV120" i="5"/>
  <c r="AF120" i="5"/>
  <c r="BL120" i="5"/>
  <c r="GH120" i="5"/>
  <c r="BX120" i="5"/>
  <c r="IJ120" i="5"/>
  <c r="GF120" i="5"/>
  <c r="GJ120" i="5"/>
  <c r="AX120" i="5"/>
  <c r="HN120" i="5"/>
  <c r="GL120" i="5"/>
  <c r="EX120" i="5"/>
  <c r="CX120" i="5"/>
  <c r="HD120" i="5"/>
  <c r="FX120" i="5"/>
  <c r="EB120" i="5"/>
  <c r="HB120" i="5"/>
  <c r="BJ120" i="5"/>
  <c r="FD120" i="5"/>
  <c r="AD120" i="5"/>
  <c r="BF120" i="5"/>
  <c r="BZ120" i="5"/>
  <c r="BD120" i="5"/>
  <c r="CF120" i="5"/>
  <c r="IX120" i="5"/>
  <c r="FF120" i="5"/>
  <c r="CT120" i="5"/>
  <c r="JX120" i="5"/>
  <c r="JR120" i="5"/>
  <c r="CR120" i="5"/>
  <c r="GD120" i="5"/>
  <c r="IB120" i="5"/>
  <c r="DX120" i="5"/>
  <c r="GT120" i="5"/>
  <c r="GV120" i="5"/>
  <c r="FB120" i="5"/>
  <c r="DT120" i="5"/>
  <c r="L120" i="5"/>
  <c r="HR120" i="5"/>
  <c r="CJ120" i="5"/>
  <c r="IT120" i="5"/>
  <c r="GX120" i="5"/>
  <c r="JF120" i="5"/>
  <c r="HZ120" i="5"/>
  <c r="CN120" i="5"/>
  <c r="CV120" i="5"/>
  <c r="IR120" i="5"/>
  <c r="EV120" i="5"/>
  <c r="CH120" i="5"/>
  <c r="BH120" i="5"/>
  <c r="JN120" i="5"/>
  <c r="P120" i="5"/>
  <c r="HV120" i="5"/>
  <c r="DD120" i="5"/>
  <c r="CD120" i="5"/>
  <c r="HX120" i="5"/>
  <c r="EF120" i="5"/>
  <c r="GB120" i="5"/>
  <c r="ER120" i="5"/>
  <c r="JP120" i="5"/>
  <c r="AT120" i="5"/>
  <c r="EJ120" i="5"/>
  <c r="IF120" i="5"/>
  <c r="BV120" i="5"/>
  <c r="JH120" i="5"/>
  <c r="GR120" i="5"/>
  <c r="IP120" i="5"/>
  <c r="AB120" i="5"/>
  <c r="X120" i="5"/>
  <c r="DL120" i="5"/>
  <c r="EH120" i="5"/>
  <c r="AJ120" i="5"/>
  <c r="BB120" i="5"/>
  <c r="DP120" i="5"/>
  <c r="DR120" i="5"/>
  <c r="DJ120" i="5"/>
  <c r="GN120" i="5"/>
  <c r="FR120" i="5"/>
  <c r="AL120" i="5"/>
  <c r="IN120" i="5"/>
  <c r="FT120" i="5"/>
  <c r="DB120" i="5"/>
  <c r="JB120" i="5"/>
  <c r="FV120" i="5"/>
  <c r="BR120" i="5"/>
  <c r="JZ120" i="5"/>
  <c r="IH120" i="5"/>
  <c r="AZ120" i="5"/>
  <c r="DH120" i="5"/>
  <c r="EZ120" i="5"/>
  <c r="BN120" i="5"/>
  <c r="ET120" i="5"/>
  <c r="DF120" i="5"/>
  <c r="V125" i="5"/>
  <c r="JL125" i="5"/>
  <c r="AT125" i="5"/>
  <c r="DX125" i="5"/>
  <c r="GF125" i="5"/>
  <c r="FD125" i="5"/>
  <c r="JN125" i="5"/>
  <c r="IN125" i="5"/>
  <c r="DB125" i="5"/>
  <c r="JT125" i="5"/>
  <c r="BV125" i="5"/>
  <c r="DV125" i="5"/>
  <c r="HD125" i="5"/>
  <c r="CJ125" i="5"/>
  <c r="FH125" i="5"/>
  <c r="FT125" i="5"/>
  <c r="JV125" i="5"/>
  <c r="EV125" i="5"/>
  <c r="CB125" i="5"/>
  <c r="BJ125" i="5"/>
  <c r="IX125" i="5"/>
  <c r="CF125" i="5"/>
  <c r="GT125" i="5"/>
  <c r="EZ125" i="5"/>
  <c r="HZ125" i="5"/>
  <c r="GZ125" i="5"/>
  <c r="IJ125" i="5"/>
  <c r="DD125" i="5"/>
  <c r="HR125" i="5"/>
  <c r="CR153" i="5"/>
  <c r="EH153" i="5"/>
  <c r="EV153" i="5"/>
  <c r="IF153" i="5"/>
  <c r="CD153" i="5"/>
  <c r="EX153" i="5"/>
  <c r="BX153" i="5"/>
  <c r="DD153" i="5"/>
  <c r="AT153" i="5"/>
  <c r="CF153" i="5"/>
  <c r="GN153" i="5"/>
  <c r="EB153" i="5"/>
  <c r="GD153" i="5"/>
  <c r="GR153" i="5"/>
  <c r="ED153" i="5"/>
  <c r="AZ153" i="5"/>
  <c r="DR153" i="5"/>
  <c r="DB153" i="5"/>
  <c r="DX153" i="5"/>
  <c r="IB153" i="5"/>
  <c r="BN153" i="5"/>
  <c r="BL153" i="5"/>
  <c r="DH153" i="5"/>
  <c r="DL153" i="5"/>
  <c r="JT153" i="5"/>
  <c r="DF153" i="5"/>
  <c r="DN153" i="5"/>
  <c r="JZ153" i="5"/>
  <c r="V153" i="5"/>
  <c r="IX153" i="5"/>
  <c r="AX153" i="5"/>
  <c r="AJ153" i="5"/>
  <c r="IJ153" i="5"/>
  <c r="ER153" i="5"/>
  <c r="FF153" i="5"/>
  <c r="DJ153" i="5"/>
  <c r="AV153" i="5"/>
  <c r="FV153" i="5"/>
  <c r="EV151" i="5"/>
  <c r="FP151" i="5"/>
  <c r="JL151" i="5"/>
  <c r="CF227" i="5"/>
  <c r="HX227" i="5"/>
  <c r="BX227" i="5"/>
  <c r="JT227" i="5"/>
  <c r="EH227" i="5"/>
  <c r="IH227" i="5"/>
  <c r="FD227" i="5"/>
  <c r="BD227" i="5"/>
  <c r="DH227" i="5"/>
  <c r="GR227" i="5"/>
  <c r="GP227" i="5"/>
  <c r="GB227" i="5"/>
  <c r="CD227" i="5"/>
  <c r="GL227" i="5"/>
  <c r="HV227" i="5"/>
  <c r="GN227" i="5"/>
  <c r="IB227" i="5"/>
  <c r="GJ227" i="5"/>
  <c r="DP227" i="5"/>
  <c r="BZ227" i="5"/>
  <c r="FT227" i="5"/>
  <c r="BB227" i="5"/>
  <c r="JN227" i="5"/>
  <c r="IZ227" i="5"/>
  <c r="CN227" i="5"/>
  <c r="IX227" i="5"/>
  <c r="AJ227" i="5"/>
  <c r="FZ227" i="5"/>
  <c r="AV227" i="5"/>
  <c r="CP227" i="5"/>
  <c r="JX227" i="5"/>
  <c r="BP227" i="5"/>
  <c r="EJ227" i="5"/>
  <c r="IJ227" i="5"/>
  <c r="CX227" i="5"/>
  <c r="HN227" i="5"/>
  <c r="JL227" i="5"/>
  <c r="GF227" i="5"/>
  <c r="GV227" i="5"/>
  <c r="BH227" i="5"/>
  <c r="EL227" i="5"/>
  <c r="EF227" i="5"/>
  <c r="JF227" i="5"/>
  <c r="FB227" i="5"/>
  <c r="EN227" i="5"/>
  <c r="GT227" i="5"/>
  <c r="DF227" i="5"/>
  <c r="ED227" i="5"/>
  <c r="HB227" i="5"/>
  <c r="BL227" i="5"/>
  <c r="EX227" i="5"/>
  <c r="GH227" i="5"/>
  <c r="JP227" i="5"/>
  <c r="IN227" i="5"/>
  <c r="FF227" i="5"/>
  <c r="AZ227" i="5"/>
  <c r="CV227" i="5"/>
  <c r="CJ227" i="5"/>
  <c r="DR227" i="5"/>
  <c r="IT227" i="5"/>
  <c r="FV227" i="5"/>
  <c r="X227" i="5"/>
  <c r="BT227" i="5"/>
  <c r="DX227" i="5"/>
  <c r="AD227" i="5"/>
  <c r="JJ227" i="5"/>
  <c r="ET227" i="5"/>
  <c r="IV227" i="5"/>
  <c r="DD227" i="5"/>
  <c r="CH227" i="5"/>
  <c r="BJ227" i="5"/>
  <c r="V227" i="5"/>
  <c r="IP227" i="5"/>
  <c r="ID227" i="5"/>
  <c r="DT227" i="5"/>
  <c r="BR227" i="5"/>
  <c r="ER227" i="5"/>
  <c r="DJ227" i="5"/>
  <c r="GD227" i="5"/>
  <c r="DV227" i="5"/>
  <c r="IR227" i="5"/>
  <c r="FX227" i="5"/>
  <c r="DL227" i="5"/>
  <c r="DB227" i="5"/>
  <c r="BV227" i="5"/>
  <c r="JR227" i="5"/>
  <c r="CB227" i="5"/>
  <c r="AR227" i="5"/>
  <c r="AL227" i="5"/>
  <c r="FP227" i="5"/>
  <c r="CR227" i="5"/>
  <c r="DN227" i="5"/>
  <c r="JD227" i="5"/>
  <c r="JV227" i="5"/>
  <c r="DZ227" i="5"/>
  <c r="BN227" i="5"/>
  <c r="HD227" i="5"/>
  <c r="EB227" i="5"/>
  <c r="CT227" i="5"/>
  <c r="AX227" i="5"/>
  <c r="AB227" i="5"/>
  <c r="HP227" i="5"/>
  <c r="JH227" i="5"/>
  <c r="GZ227" i="5"/>
  <c r="BF227" i="5"/>
  <c r="EZ227" i="5"/>
  <c r="AF227" i="5"/>
  <c r="EV227" i="5"/>
  <c r="FH227" i="5"/>
  <c r="FR227" i="5"/>
  <c r="HR227" i="5"/>
  <c r="AT227" i="5"/>
  <c r="EP227" i="5"/>
  <c r="JB227" i="5"/>
  <c r="IF227" i="5"/>
  <c r="HZ227" i="5"/>
  <c r="JZ227" i="5"/>
  <c r="GX227" i="5"/>
  <c r="L11" i="5"/>
  <c r="IP11" i="5"/>
  <c r="BR11" i="5"/>
  <c r="IX11" i="5"/>
  <c r="HP11" i="5"/>
  <c r="DJ11" i="5"/>
  <c r="ER11" i="5"/>
  <c r="JL11" i="5"/>
  <c r="EP11" i="5"/>
  <c r="ED11" i="5"/>
  <c r="IT11" i="5"/>
  <c r="JT11" i="5"/>
  <c r="IN11" i="5"/>
  <c r="AF11" i="5"/>
  <c r="BZ11" i="5"/>
  <c r="BL11" i="5"/>
  <c r="GB11" i="5"/>
  <c r="IB11" i="5"/>
  <c r="AL11" i="5"/>
  <c r="DX11" i="5"/>
  <c r="GR11" i="5"/>
  <c r="AJ11" i="5"/>
  <c r="BB11" i="5"/>
  <c r="JZ11" i="5"/>
  <c r="FP11" i="5"/>
  <c r="FD11" i="5"/>
  <c r="HZ11" i="5"/>
  <c r="HN11" i="5"/>
  <c r="CR11" i="5"/>
  <c r="HV11" i="5"/>
  <c r="FB11" i="5"/>
  <c r="IJ11" i="5"/>
  <c r="IH11" i="5"/>
  <c r="CV11" i="5"/>
  <c r="GZ11" i="5"/>
  <c r="CP11" i="5"/>
  <c r="JN11" i="5"/>
  <c r="CJ11" i="5"/>
  <c r="FX11" i="5"/>
  <c r="IZ11" i="5"/>
  <c r="IF11" i="5"/>
  <c r="CH11" i="5"/>
  <c r="AR11" i="5"/>
  <c r="JF11" i="5"/>
  <c r="EX11" i="5"/>
  <c r="AX11" i="5"/>
  <c r="AV11" i="5"/>
  <c r="DZ11" i="5"/>
  <c r="DF11" i="5"/>
  <c r="HB11" i="5"/>
  <c r="DT11" i="5"/>
  <c r="P11" i="5"/>
  <c r="JH11" i="5"/>
  <c r="JD11" i="5"/>
  <c r="CT11" i="5"/>
  <c r="FF11" i="5"/>
  <c r="EJ11" i="5"/>
  <c r="CF11" i="5"/>
  <c r="AT11" i="5"/>
  <c r="DH11" i="5"/>
  <c r="ID11" i="5"/>
  <c r="FV11" i="5"/>
  <c r="FZ11" i="5"/>
  <c r="GN11" i="5"/>
  <c r="AN11" i="5"/>
  <c r="GF11" i="5"/>
  <c r="GP11" i="5"/>
  <c r="GX11" i="5"/>
  <c r="BV11" i="5"/>
  <c r="BT11" i="5"/>
  <c r="BD11" i="5"/>
  <c r="DD11" i="5"/>
  <c r="CL11" i="5"/>
  <c r="DL11" i="5"/>
  <c r="DV11" i="5"/>
  <c r="GV11" i="5"/>
  <c r="AB11" i="5"/>
  <c r="GJ11" i="5"/>
  <c r="CB11" i="5"/>
  <c r="HD11" i="5"/>
  <c r="HR11" i="5"/>
  <c r="EB11" i="5"/>
  <c r="GD11" i="5"/>
  <c r="V11" i="5"/>
  <c r="AZ11" i="5"/>
  <c r="AD11" i="5"/>
  <c r="EZ11" i="5"/>
  <c r="EH11" i="5"/>
  <c r="FR11" i="5"/>
  <c r="CX11" i="5"/>
  <c r="BP11" i="5"/>
  <c r="DP11" i="5"/>
  <c r="EF11" i="5"/>
  <c r="R11" i="5"/>
  <c r="JX11" i="5"/>
  <c r="DB11" i="5"/>
  <c r="BJ11" i="5"/>
  <c r="BH11" i="5"/>
  <c r="IR11" i="5"/>
  <c r="BN11" i="5"/>
  <c r="GH11" i="5"/>
  <c r="EL11" i="5"/>
  <c r="EN11" i="5"/>
  <c r="X11" i="5"/>
  <c r="ET11" i="5"/>
  <c r="DR11" i="5"/>
  <c r="JJ11" i="5"/>
  <c r="JB11" i="5"/>
  <c r="DN11" i="5"/>
  <c r="GT11" i="5"/>
  <c r="HX11" i="5"/>
  <c r="JV11" i="5"/>
  <c r="FT11" i="5"/>
  <c r="JR11" i="5"/>
  <c r="FH11" i="5"/>
  <c r="EV11" i="5"/>
  <c r="IV11" i="5"/>
  <c r="BF11" i="5"/>
  <c r="CN11" i="5"/>
  <c r="BX11" i="5"/>
  <c r="GL11" i="5"/>
  <c r="CD11" i="5"/>
  <c r="JP11" i="5"/>
  <c r="JJ211" i="5"/>
  <c r="EV211" i="5"/>
  <c r="BV211" i="5"/>
  <c r="JX211" i="5"/>
  <c r="JV211" i="5"/>
  <c r="CN211" i="5"/>
  <c r="HB211" i="5"/>
  <c r="AL211" i="5"/>
  <c r="GD211" i="5"/>
  <c r="JR211" i="5"/>
  <c r="BB211" i="5"/>
  <c r="CH211" i="5"/>
  <c r="BD211" i="5"/>
  <c r="DR211" i="5"/>
  <c r="EH211" i="5"/>
  <c r="GT211" i="5"/>
  <c r="HX211" i="5"/>
  <c r="HN211" i="5"/>
  <c r="IT211" i="5"/>
  <c r="BN211" i="5"/>
  <c r="DZ211" i="5"/>
  <c r="JB211" i="5"/>
  <c r="EB211" i="5"/>
  <c r="AZ211" i="5"/>
  <c r="EF211" i="5"/>
  <c r="GR211" i="5"/>
  <c r="JN211" i="5"/>
  <c r="CT211" i="5"/>
  <c r="BX211" i="5"/>
  <c r="BZ211" i="5"/>
  <c r="IZ211" i="5"/>
  <c r="EN211" i="5"/>
  <c r="DB211" i="5"/>
  <c r="ID211" i="5"/>
  <c r="V129" i="5"/>
  <c r="AR129" i="5"/>
  <c r="EN129" i="5"/>
  <c r="ET129" i="5"/>
  <c r="DP129" i="5"/>
  <c r="DJ129" i="5"/>
  <c r="BJ129" i="5"/>
  <c r="EF129" i="5"/>
  <c r="BB129" i="5"/>
  <c r="P129" i="5"/>
  <c r="EB129" i="5"/>
  <c r="JX129" i="5"/>
  <c r="BP129" i="5"/>
  <c r="CN129" i="5"/>
  <c r="IN129" i="5"/>
  <c r="JB129" i="5"/>
  <c r="CV129" i="5"/>
  <c r="JF129" i="5"/>
  <c r="GR129" i="5"/>
  <c r="IT129" i="5"/>
  <c r="FV129" i="5"/>
  <c r="GX129" i="5"/>
  <c r="FB129" i="5"/>
  <c r="ED129" i="5"/>
  <c r="JZ129" i="5"/>
  <c r="EH129" i="5"/>
  <c r="GZ129" i="5"/>
  <c r="FZ129" i="5"/>
  <c r="IV129" i="5"/>
  <c r="IZ129" i="5"/>
  <c r="DN129" i="5"/>
  <c r="GB129" i="5"/>
  <c r="BV62" i="5"/>
  <c r="EX62" i="5"/>
  <c r="HN62" i="5"/>
  <c r="GV62" i="5"/>
  <c r="IR62" i="5"/>
  <c r="JZ62" i="5"/>
  <c r="BZ62" i="5"/>
  <c r="EL62" i="5"/>
  <c r="HP62" i="5"/>
  <c r="DX62" i="5"/>
  <c r="GN62" i="5"/>
  <c r="JB62" i="5"/>
  <c r="AD62" i="5"/>
  <c r="BL62" i="5"/>
  <c r="L62" i="5"/>
  <c r="X62" i="5"/>
  <c r="EN62" i="5"/>
  <c r="EZ62" i="5"/>
  <c r="BT62" i="5"/>
  <c r="IV62" i="5"/>
  <c r="FB62" i="5"/>
  <c r="EH62" i="5"/>
  <c r="JL62" i="5"/>
  <c r="FX62" i="5"/>
  <c r="BF62" i="5"/>
  <c r="DL62" i="5"/>
  <c r="JD62" i="5"/>
  <c r="BJ62" i="5"/>
  <c r="BH62" i="5"/>
  <c r="AX62" i="5"/>
  <c r="P65" i="5"/>
  <c r="BB65" i="5"/>
  <c r="DJ65" i="5"/>
  <c r="HP65" i="5"/>
  <c r="CX65" i="5"/>
  <c r="CP65" i="5"/>
  <c r="IR65" i="5"/>
  <c r="BL65" i="5"/>
  <c r="GD65" i="5"/>
  <c r="IB65" i="5"/>
  <c r="GR65" i="5"/>
  <c r="CH65" i="5"/>
  <c r="JV65" i="5"/>
  <c r="ER65" i="5"/>
  <c r="AD65" i="5"/>
  <c r="AB65" i="5"/>
  <c r="GL65" i="5"/>
  <c r="DT65" i="5"/>
  <c r="JB65" i="5"/>
  <c r="IX65" i="5"/>
  <c r="GT65" i="5"/>
  <c r="FZ65" i="5"/>
  <c r="EB65" i="5"/>
  <c r="GX65" i="5"/>
  <c r="FV65" i="5"/>
  <c r="GF65" i="5"/>
  <c r="IH65" i="5"/>
  <c r="GV65" i="5"/>
  <c r="JZ84" i="5"/>
  <c r="AR84" i="5"/>
  <c r="DZ84" i="5"/>
  <c r="JV84" i="5"/>
  <c r="FV84" i="5"/>
  <c r="HV84" i="5"/>
  <c r="DL84" i="5"/>
  <c r="JN84" i="5"/>
  <c r="ID84" i="5"/>
  <c r="BP84" i="5"/>
  <c r="DH84" i="5"/>
  <c r="GZ84" i="5"/>
  <c r="CD84" i="5"/>
  <c r="DP84" i="5"/>
  <c r="DT84" i="5"/>
  <c r="EX84" i="5"/>
  <c r="BL84" i="5"/>
  <c r="HN84" i="5"/>
  <c r="L84" i="5"/>
  <c r="EB84" i="5"/>
  <c r="IP84" i="5"/>
  <c r="GH84" i="5"/>
  <c r="GV84" i="5"/>
  <c r="EZ84" i="5"/>
  <c r="BN84" i="5"/>
  <c r="P84" i="5"/>
  <c r="BB84" i="5"/>
  <c r="ER84" i="5"/>
  <c r="HP84" i="5"/>
  <c r="BR84" i="5"/>
  <c r="IT84" i="5"/>
  <c r="HB84" i="5"/>
  <c r="JF99" i="5"/>
  <c r="BH99" i="5"/>
  <c r="IP99" i="5"/>
  <c r="CH99" i="5"/>
  <c r="DH99" i="5"/>
  <c r="JH99" i="5"/>
  <c r="GJ99" i="5"/>
  <c r="BZ99" i="5"/>
  <c r="GH99" i="5"/>
  <c r="IT99" i="5"/>
  <c r="JP99" i="5"/>
  <c r="DZ99" i="5"/>
  <c r="HP99" i="5"/>
  <c r="HV99" i="5"/>
  <c r="BV99" i="5"/>
  <c r="AB99" i="5"/>
  <c r="CT99" i="5"/>
  <c r="EL99" i="5"/>
  <c r="R99" i="5"/>
  <c r="BP99" i="5"/>
  <c r="GR99" i="5"/>
  <c r="CB99" i="5"/>
  <c r="EZ99" i="5"/>
  <c r="DX99" i="5"/>
  <c r="ID99" i="5"/>
  <c r="ED99" i="5"/>
  <c r="JB99" i="5"/>
  <c r="GZ99" i="5"/>
  <c r="GF99" i="5"/>
  <c r="IV99" i="5"/>
  <c r="DN99" i="5"/>
  <c r="BF99" i="5"/>
  <c r="FH236" i="5"/>
  <c r="ET236" i="5"/>
  <c r="EV236" i="5"/>
  <c r="DR236" i="5"/>
  <c r="JR236" i="5"/>
  <c r="HZ236" i="5"/>
  <c r="BP236" i="5"/>
  <c r="JB236" i="5"/>
  <c r="JH236" i="5"/>
  <c r="ED236" i="5"/>
  <c r="AL236" i="5"/>
  <c r="JD236" i="5"/>
  <c r="DP236" i="5"/>
  <c r="IT236" i="5"/>
  <c r="FD236" i="5"/>
  <c r="P236" i="5"/>
  <c r="IJ236" i="5"/>
  <c r="GN236" i="5"/>
  <c r="GV236" i="5"/>
  <c r="JT236" i="5"/>
  <c r="BD236" i="5"/>
  <c r="IN236" i="5"/>
  <c r="BL236" i="5"/>
  <c r="FT236" i="5"/>
  <c r="IB236" i="5"/>
  <c r="CB236" i="5"/>
  <c r="FZ236" i="5"/>
  <c r="BH236" i="5"/>
  <c r="HX236" i="5"/>
  <c r="EZ236" i="5"/>
  <c r="CP39" i="5"/>
  <c r="FH39" i="5"/>
  <c r="V39" i="5"/>
  <c r="JF39" i="5"/>
  <c r="BT39" i="5"/>
  <c r="JP39" i="5"/>
  <c r="DJ39" i="5"/>
  <c r="IT39" i="5"/>
  <c r="AB39" i="5"/>
  <c r="IB39" i="5"/>
  <c r="CL39" i="5"/>
  <c r="JX39" i="5"/>
  <c r="AJ39" i="5"/>
  <c r="EV39" i="5"/>
  <c r="DH39" i="5"/>
  <c r="GF39" i="5"/>
  <c r="EL39" i="5"/>
  <c r="JJ39" i="5"/>
  <c r="BL39" i="5"/>
  <c r="ET39" i="5"/>
  <c r="AR39" i="5"/>
  <c r="R39" i="5"/>
  <c r="AV39" i="5"/>
  <c r="HD39" i="5"/>
  <c r="IJ39" i="5"/>
  <c r="GN39" i="5"/>
  <c r="FX39" i="5"/>
  <c r="CB39" i="5"/>
  <c r="DX39" i="5"/>
  <c r="GB39" i="5"/>
  <c r="FV39" i="5"/>
  <c r="GJ39" i="5"/>
  <c r="JF125" i="5"/>
  <c r="AX125" i="5"/>
  <c r="DT125" i="5"/>
  <c r="IF125" i="5"/>
  <c r="BP125" i="5"/>
  <c r="BN125" i="5"/>
  <c r="GD125" i="5"/>
  <c r="IR125" i="5"/>
  <c r="DZ125" i="5"/>
  <c r="EN125" i="5"/>
  <c r="BB125" i="5"/>
  <c r="AR125" i="5"/>
  <c r="BH125" i="5"/>
  <c r="FV125" i="5"/>
  <c r="JR125" i="5"/>
  <c r="FF125" i="5"/>
  <c r="CV125" i="5"/>
  <c r="DF125" i="5"/>
  <c r="JX125" i="5"/>
  <c r="CR125" i="5"/>
  <c r="FP125" i="5"/>
  <c r="GV125" i="5"/>
  <c r="DJ125" i="5"/>
  <c r="ER125" i="5"/>
  <c r="CP125" i="5"/>
  <c r="AZ125" i="5"/>
  <c r="IP125" i="5"/>
  <c r="BZ125" i="5"/>
  <c r="CX125" i="5"/>
  <c r="EJ125" i="5"/>
  <c r="JJ153" i="5"/>
  <c r="HR153" i="5"/>
  <c r="GH153" i="5"/>
  <c r="CN153" i="5"/>
  <c r="BJ153" i="5"/>
  <c r="GJ153" i="5"/>
  <c r="CT153" i="5"/>
  <c r="IV153" i="5"/>
  <c r="AD153" i="5"/>
  <c r="GL153" i="5"/>
  <c r="IP153" i="5"/>
  <c r="EN153" i="5"/>
  <c r="GB153" i="5"/>
  <c r="CP153" i="5"/>
  <c r="JD153" i="5"/>
  <c r="IT153" i="5"/>
  <c r="FB153" i="5"/>
  <c r="JL153" i="5"/>
  <c r="JX153" i="5"/>
  <c r="R153" i="5"/>
  <c r="IN153" i="5"/>
  <c r="DP153" i="5"/>
  <c r="AR153" i="5"/>
  <c r="AL153" i="5"/>
  <c r="HB153" i="5"/>
  <c r="L153" i="5"/>
  <c r="JH153" i="5"/>
  <c r="IH153" i="5"/>
  <c r="IR153" i="5"/>
  <c r="BT153" i="5"/>
  <c r="HD151" i="5"/>
  <c r="HV134" i="5"/>
  <c r="CJ134" i="5"/>
  <c r="AL134" i="5"/>
  <c r="EV134" i="5"/>
  <c r="CV134" i="5"/>
  <c r="EZ134" i="5"/>
  <c r="GB134" i="5"/>
  <c r="GX134" i="5"/>
  <c r="JJ134" i="5"/>
  <c r="R134" i="5"/>
  <c r="BR134" i="5"/>
  <c r="IB134" i="5"/>
  <c r="FZ134" i="5"/>
  <c r="DX134" i="5"/>
  <c r="EL134" i="5"/>
  <c r="BN134" i="5"/>
  <c r="BV134" i="5"/>
  <c r="IP134" i="5"/>
  <c r="IZ134" i="5"/>
  <c r="AV134" i="5"/>
  <c r="GT134" i="5"/>
  <c r="CT134" i="5"/>
  <c r="BJ134" i="5"/>
  <c r="ER134" i="5"/>
  <c r="JF134" i="5"/>
  <c r="JN134" i="5"/>
  <c r="IV134" i="5"/>
  <c r="X134" i="5"/>
  <c r="FH134" i="5"/>
  <c r="GF134" i="5"/>
  <c r="DR134" i="5"/>
  <c r="CP134" i="5"/>
  <c r="BF134" i="5"/>
  <c r="AX134" i="5"/>
  <c r="CR134" i="5"/>
  <c r="JB134" i="5"/>
  <c r="BX134" i="5"/>
  <c r="EH134" i="5"/>
  <c r="FV134" i="5"/>
  <c r="FF134" i="5"/>
  <c r="FR134" i="5"/>
  <c r="DZ134" i="5"/>
  <c r="AD134" i="5"/>
  <c r="GP134" i="5"/>
  <c r="JD134" i="5"/>
  <c r="CN134" i="5"/>
  <c r="HN134" i="5"/>
  <c r="V134" i="5"/>
  <c r="BB134" i="5"/>
  <c r="BT134" i="5"/>
  <c r="IT134" i="5"/>
  <c r="AZ134" i="5"/>
  <c r="CX134" i="5"/>
  <c r="FP134" i="5"/>
  <c r="BL134" i="5"/>
  <c r="BD134" i="5"/>
  <c r="GN134" i="5"/>
  <c r="DH134" i="5"/>
  <c r="HZ134" i="5"/>
  <c r="GL134" i="5"/>
  <c r="IH134" i="5"/>
  <c r="GD134" i="5"/>
  <c r="JR134" i="5"/>
  <c r="JV134" i="5"/>
  <c r="EF134" i="5"/>
  <c r="IX134" i="5"/>
  <c r="IJ134" i="5"/>
  <c r="HX134" i="5"/>
  <c r="DN134" i="5"/>
  <c r="HR134" i="5"/>
  <c r="CF134" i="5"/>
  <c r="FD134" i="5"/>
  <c r="EX134" i="5"/>
  <c r="IR134" i="5"/>
  <c r="DL134" i="5"/>
  <c r="FT134" i="5"/>
  <c r="GH134" i="5"/>
  <c r="CB134" i="5"/>
  <c r="CD134" i="5"/>
  <c r="JL134" i="5"/>
  <c r="FB134" i="5"/>
  <c r="GZ134" i="5"/>
  <c r="IN134" i="5"/>
  <c r="EB134" i="5"/>
  <c r="AR134" i="5"/>
  <c r="DD134" i="5"/>
  <c r="JH134" i="5"/>
  <c r="HB134" i="5"/>
  <c r="AN134" i="5"/>
  <c r="ID134" i="5"/>
  <c r="HD134" i="5"/>
  <c r="GR134" i="5"/>
  <c r="EJ134" i="5"/>
  <c r="CH134" i="5"/>
  <c r="JT134" i="5"/>
  <c r="DV134" i="5"/>
  <c r="JX134" i="5"/>
  <c r="EP134" i="5"/>
  <c r="GV134" i="5"/>
  <c r="AT134" i="5"/>
  <c r="EN134" i="5"/>
  <c r="DP134" i="5"/>
  <c r="JP134" i="5"/>
  <c r="BH134" i="5"/>
  <c r="IF134" i="5"/>
  <c r="DB134" i="5"/>
  <c r="AB134" i="5"/>
  <c r="AF134" i="5"/>
  <c r="DT134" i="5"/>
  <c r="P134" i="5"/>
  <c r="GJ134" i="5"/>
  <c r="BZ134" i="5"/>
  <c r="ED134" i="5"/>
  <c r="AJ134" i="5"/>
  <c r="JZ134" i="5"/>
  <c r="DJ134" i="5"/>
  <c r="DF134" i="5"/>
  <c r="FX134" i="5"/>
  <c r="L134" i="5"/>
  <c r="HP134" i="5"/>
  <c r="ET134" i="5"/>
  <c r="BP134" i="5"/>
  <c r="CT19" i="5"/>
  <c r="BP19" i="5"/>
  <c r="X19" i="5"/>
  <c r="ED19" i="5"/>
  <c r="CD19" i="5"/>
  <c r="IN19" i="5"/>
  <c r="BT19" i="5"/>
  <c r="GD19" i="5"/>
  <c r="ER19" i="5"/>
  <c r="CN19" i="5"/>
  <c r="DH19" i="5"/>
  <c r="AD19" i="5"/>
  <c r="BZ19" i="5"/>
  <c r="IV19" i="5"/>
  <c r="FX19" i="5"/>
  <c r="JJ19" i="5"/>
  <c r="JP19" i="5"/>
  <c r="GB19" i="5"/>
  <c r="L19" i="5"/>
  <c r="FT19" i="5"/>
  <c r="V19" i="5"/>
  <c r="BB19" i="5"/>
  <c r="FZ19" i="5"/>
  <c r="GN19" i="5"/>
  <c r="AZ19" i="5"/>
  <c r="JD19" i="5"/>
  <c r="EF19" i="5"/>
  <c r="IP19" i="5"/>
  <c r="EL19" i="5"/>
  <c r="IB19" i="5"/>
  <c r="DT19" i="5"/>
  <c r="AR19" i="5"/>
  <c r="DP19" i="5"/>
  <c r="AL19" i="5"/>
  <c r="GT19" i="5"/>
  <c r="JN19" i="5"/>
  <c r="BV19" i="5"/>
  <c r="GH19" i="5"/>
  <c r="AF19" i="5"/>
  <c r="CP19" i="5"/>
  <c r="EV19" i="5"/>
  <c r="BD19" i="5"/>
  <c r="P19" i="5"/>
  <c r="GL19" i="5"/>
  <c r="JL19" i="5"/>
  <c r="EB19" i="5"/>
  <c r="JV19" i="5"/>
  <c r="JX19" i="5"/>
  <c r="ET19" i="5"/>
  <c r="DX19" i="5"/>
  <c r="AN19" i="5"/>
  <c r="FP19" i="5"/>
  <c r="BL19" i="5"/>
  <c r="DZ19" i="5"/>
  <c r="HX19" i="5"/>
  <c r="JH19" i="5"/>
  <c r="BR19" i="5"/>
  <c r="FR19" i="5"/>
  <c r="GX19" i="5"/>
  <c r="FH19" i="5"/>
  <c r="GZ19" i="5"/>
  <c r="GJ19" i="5"/>
  <c r="EH19" i="5"/>
  <c r="DB19" i="5"/>
  <c r="CJ19" i="5"/>
  <c r="GV19" i="5"/>
  <c r="FF19" i="5"/>
  <c r="EZ19" i="5"/>
  <c r="JT19" i="5"/>
  <c r="EP19" i="5"/>
  <c r="AX19" i="5"/>
  <c r="HP19" i="5"/>
  <c r="HZ19" i="5"/>
  <c r="R19" i="5"/>
  <c r="JB19" i="5"/>
  <c r="FD19" i="5"/>
  <c r="EX19" i="5"/>
  <c r="FV19" i="5"/>
  <c r="CL19" i="5"/>
  <c r="GF19" i="5"/>
  <c r="EJ19" i="5"/>
  <c r="AV19" i="5"/>
  <c r="HN19" i="5"/>
  <c r="CH19" i="5"/>
  <c r="BN19" i="5"/>
  <c r="CX19" i="5"/>
  <c r="BF19" i="5"/>
  <c r="BJ19" i="5"/>
  <c r="IT19" i="5"/>
  <c r="DL19" i="5"/>
  <c r="AJ19" i="5"/>
  <c r="FB19" i="5"/>
  <c r="DV19" i="5"/>
  <c r="CB19" i="5"/>
  <c r="CV19" i="5"/>
  <c r="HB19" i="5"/>
  <c r="DD19" i="5"/>
  <c r="AT19" i="5"/>
  <c r="CR19" i="5"/>
  <c r="BX19" i="5"/>
  <c r="JR19" i="5"/>
  <c r="IZ19" i="5"/>
  <c r="HD19" i="5"/>
  <c r="IR19" i="5"/>
  <c r="IJ19" i="5"/>
  <c r="BH19" i="5"/>
  <c r="DN19" i="5"/>
  <c r="DF19" i="5"/>
  <c r="JF19" i="5"/>
  <c r="GP19" i="5"/>
  <c r="EN19" i="5"/>
  <c r="GR19" i="5"/>
  <c r="HV19" i="5"/>
  <c r="HR19" i="5"/>
  <c r="JZ19" i="5"/>
  <c r="DR19" i="5"/>
  <c r="DJ19" i="5"/>
  <c r="IH19" i="5"/>
  <c r="IF19" i="5"/>
  <c r="CF19" i="5"/>
  <c r="ID19" i="5"/>
  <c r="AB19" i="5"/>
  <c r="IX19" i="5"/>
  <c r="JZ211" i="5"/>
  <c r="DL211" i="5"/>
  <c r="FF211" i="5"/>
  <c r="ET211" i="5"/>
  <c r="IH211" i="5"/>
  <c r="CX211" i="5"/>
  <c r="AJ211" i="5"/>
  <c r="EJ211" i="5"/>
  <c r="BL211" i="5"/>
  <c r="FR211" i="5"/>
  <c r="FT211" i="5"/>
  <c r="CR211" i="5"/>
  <c r="IF211" i="5"/>
  <c r="AR211" i="5"/>
  <c r="DV211" i="5"/>
  <c r="V211" i="5"/>
  <c r="IX211" i="5"/>
  <c r="GH211" i="5"/>
  <c r="DX211" i="5"/>
  <c r="AD211" i="5"/>
  <c r="IP211" i="5"/>
  <c r="X211" i="5"/>
  <c r="DN211" i="5"/>
  <c r="DF211" i="5"/>
  <c r="AN211" i="5"/>
  <c r="R211" i="5"/>
  <c r="JD211" i="5"/>
  <c r="FD129" i="5"/>
  <c r="JL129" i="5"/>
  <c r="IR129" i="5"/>
  <c r="IJ129" i="5"/>
  <c r="DZ129" i="5"/>
  <c r="AZ129" i="5"/>
  <c r="HX129" i="5"/>
  <c r="HP129" i="5"/>
  <c r="DT129" i="5"/>
  <c r="FX129" i="5"/>
  <c r="JN129" i="5"/>
  <c r="BH129" i="5"/>
  <c r="CJ129" i="5"/>
  <c r="ER129" i="5"/>
  <c r="BX129" i="5"/>
  <c r="IX129" i="5"/>
  <c r="HZ129" i="5"/>
  <c r="DR129" i="5"/>
  <c r="AV129" i="5"/>
  <c r="CR129" i="5"/>
  <c r="GH129" i="5"/>
  <c r="CP129" i="5"/>
  <c r="EP129" i="5"/>
  <c r="BF129" i="5"/>
  <c r="FR129" i="5"/>
  <c r="JH129" i="5"/>
  <c r="BD129" i="5"/>
  <c r="GT129" i="5"/>
  <c r="CD129" i="5"/>
  <c r="L129" i="5"/>
  <c r="JR62" i="5"/>
  <c r="BP62" i="5"/>
  <c r="IF62" i="5"/>
  <c r="DT62" i="5"/>
  <c r="DZ62" i="5"/>
  <c r="CN62" i="5"/>
  <c r="FP62" i="5"/>
  <c r="FH62" i="5"/>
  <c r="IX62" i="5"/>
  <c r="AL62" i="5"/>
  <c r="DP62" i="5"/>
  <c r="EP62" i="5"/>
  <c r="ER62" i="5"/>
  <c r="CD62" i="5"/>
  <c r="JF62" i="5"/>
  <c r="GL62" i="5"/>
  <c r="CV62" i="5"/>
  <c r="EJ62" i="5"/>
  <c r="DF62" i="5"/>
  <c r="DB62" i="5"/>
  <c r="IN62" i="5"/>
  <c r="AV62" i="5"/>
  <c r="AT62" i="5"/>
  <c r="JP62" i="5"/>
  <c r="GX62" i="5"/>
  <c r="CB62" i="5"/>
  <c r="CT62" i="5"/>
  <c r="IB62" i="5"/>
  <c r="DR62" i="5"/>
  <c r="GP62" i="5"/>
  <c r="FH65" i="5"/>
  <c r="FT65" i="5"/>
  <c r="AJ65" i="5"/>
  <c r="FP65" i="5"/>
  <c r="CB65" i="5"/>
  <c r="HR65" i="5"/>
  <c r="BH65" i="5"/>
  <c r="DZ65" i="5"/>
  <c r="IT65" i="5"/>
  <c r="BV65" i="5"/>
  <c r="AF65" i="5"/>
  <c r="EV65" i="5"/>
  <c r="DN65" i="5"/>
  <c r="DL65" i="5"/>
  <c r="ET65" i="5"/>
  <c r="AL65" i="5"/>
  <c r="EX65" i="5"/>
  <c r="JZ65" i="5"/>
  <c r="BT65" i="5"/>
  <c r="JD65" i="5"/>
  <c r="CF65" i="5"/>
  <c r="HD65" i="5"/>
  <c r="IP65" i="5"/>
  <c r="GJ65" i="5"/>
  <c r="DH65" i="5"/>
  <c r="JL65" i="5"/>
  <c r="DX65" i="5"/>
  <c r="X65" i="5"/>
  <c r="DF65" i="5"/>
  <c r="AV65" i="5"/>
  <c r="BD65" i="5"/>
  <c r="ID65" i="5"/>
  <c r="JL84" i="5"/>
  <c r="HZ84" i="5"/>
  <c r="CP84" i="5"/>
  <c r="EJ84" i="5"/>
  <c r="IN84" i="5"/>
  <c r="GR84" i="5"/>
  <c r="BD84" i="5"/>
  <c r="FB84" i="5"/>
  <c r="JR84" i="5"/>
  <c r="DB84" i="5"/>
  <c r="IF84" i="5"/>
  <c r="IH84" i="5"/>
  <c r="CJ84" i="5"/>
  <c r="CR84" i="5"/>
  <c r="AF84" i="5"/>
  <c r="CB84" i="5"/>
  <c r="FF84" i="5"/>
  <c r="JF84" i="5"/>
  <c r="CN84" i="5"/>
  <c r="FX84" i="5"/>
  <c r="BX84" i="5"/>
  <c r="DN84" i="5"/>
  <c r="FP84" i="5"/>
  <c r="AD84" i="5"/>
  <c r="ET84" i="5"/>
  <c r="GL84" i="5"/>
  <c r="GD84" i="5"/>
  <c r="JD84" i="5"/>
  <c r="ED84" i="5"/>
  <c r="FZ84" i="5"/>
  <c r="GT84" i="5"/>
  <c r="EN84" i="5"/>
  <c r="GB84" i="5"/>
  <c r="BB99" i="5"/>
  <c r="AN99" i="5"/>
  <c r="IZ99" i="5"/>
  <c r="AV99" i="5"/>
  <c r="IN99" i="5"/>
  <c r="DV99" i="5"/>
  <c r="EX99" i="5"/>
  <c r="CN99" i="5"/>
  <c r="FB99" i="5"/>
  <c r="GX99" i="5"/>
  <c r="DL99" i="5"/>
  <c r="DP99" i="5"/>
  <c r="EF99" i="5"/>
  <c r="FF99" i="5"/>
  <c r="CV99" i="5"/>
  <c r="GV99" i="5"/>
  <c r="EJ99" i="5"/>
  <c r="EV99" i="5"/>
  <c r="BJ99" i="5"/>
  <c r="ET99" i="5"/>
  <c r="BR99" i="5"/>
  <c r="GP99" i="5"/>
  <c r="JX99" i="5"/>
  <c r="CF99" i="5"/>
  <c r="EP99" i="5"/>
  <c r="AR99" i="5"/>
  <c r="IB99" i="5"/>
  <c r="BT99" i="5"/>
  <c r="HN236" i="5"/>
  <c r="CX236" i="5"/>
  <c r="DN236" i="5"/>
  <c r="BX236" i="5"/>
  <c r="AR236" i="5"/>
  <c r="DF236" i="5"/>
  <c r="FR236" i="5"/>
  <c r="IV236" i="5"/>
  <c r="GT236" i="5"/>
  <c r="CH236" i="5"/>
  <c r="JN236" i="5"/>
  <c r="AZ236" i="5"/>
  <c r="DB236" i="5"/>
  <c r="BR236" i="5"/>
  <c r="EL236" i="5"/>
  <c r="JJ236" i="5"/>
  <c r="CF236" i="5"/>
  <c r="EN236" i="5"/>
  <c r="IR236" i="5"/>
  <c r="CT236" i="5"/>
  <c r="CJ236" i="5"/>
  <c r="CN236" i="5"/>
  <c r="JZ236" i="5"/>
  <c r="GH236" i="5"/>
  <c r="DD236" i="5"/>
  <c r="EH236" i="5"/>
  <c r="GR236" i="5"/>
  <c r="GB236" i="5"/>
  <c r="EX236" i="5"/>
  <c r="HN39" i="5"/>
  <c r="FB39" i="5"/>
  <c r="GD39" i="5"/>
  <c r="JR39" i="5"/>
  <c r="BV39" i="5"/>
  <c r="HP39" i="5"/>
  <c r="BJ39" i="5"/>
  <c r="IF39" i="5"/>
  <c r="GP39" i="5"/>
  <c r="HZ39" i="5"/>
  <c r="DF39" i="5"/>
  <c r="BR39" i="5"/>
  <c r="CN39" i="5"/>
  <c r="AX39" i="5"/>
  <c r="BD39" i="5"/>
  <c r="CH39" i="5"/>
  <c r="HV39" i="5"/>
  <c r="DR39" i="5"/>
  <c r="FR39" i="5"/>
  <c r="GR39" i="5"/>
  <c r="DN39" i="5"/>
  <c r="IZ39" i="5"/>
  <c r="ED39" i="5"/>
  <c r="HB39" i="5"/>
  <c r="AZ39" i="5"/>
  <c r="JV39" i="5"/>
  <c r="JD39" i="5"/>
  <c r="BZ39" i="5"/>
  <c r="BX39" i="5"/>
  <c r="AB151" i="5"/>
  <c r="BH151" i="5"/>
  <c r="EJ151" i="5"/>
  <c r="BX151" i="5"/>
  <c r="AR151" i="5"/>
  <c r="CP151" i="5"/>
  <c r="DV151" i="5"/>
  <c r="JJ151" i="5"/>
  <c r="HR151" i="5"/>
  <c r="AJ151" i="5"/>
  <c r="EF151" i="5"/>
  <c r="JD151" i="5"/>
  <c r="CD151" i="5"/>
  <c r="FB151" i="5"/>
  <c r="FR151" i="5"/>
  <c r="FZ151" i="5"/>
  <c r="CR151" i="5"/>
  <c r="IB151" i="5"/>
  <c r="HP151" i="5"/>
  <c r="DP151" i="5"/>
  <c r="IT151" i="5"/>
  <c r="FH151" i="5"/>
  <c r="BV151" i="5"/>
  <c r="DN151" i="5"/>
  <c r="EZ151" i="5"/>
  <c r="JT151" i="5"/>
  <c r="L151" i="5"/>
  <c r="CT151" i="5"/>
  <c r="FT151" i="5"/>
  <c r="FX151" i="5"/>
  <c r="BT151" i="5"/>
  <c r="EX151" i="5"/>
  <c r="GL151" i="5"/>
  <c r="JH151" i="5"/>
  <c r="IF151" i="5"/>
  <c r="CF151" i="5"/>
  <c r="AT151" i="5"/>
  <c r="DR151" i="5"/>
  <c r="IP151" i="5"/>
  <c r="ID151" i="5"/>
  <c r="HX151" i="5"/>
  <c r="JZ151" i="5"/>
  <c r="EL151" i="5"/>
  <c r="HB151" i="5"/>
  <c r="AZ151" i="5"/>
  <c r="GN151" i="5"/>
  <c r="IN151" i="5"/>
  <c r="GZ151" i="5"/>
  <c r="AF151" i="5"/>
  <c r="P151" i="5"/>
  <c r="JN151" i="5"/>
  <c r="EH151" i="5"/>
  <c r="V151" i="5"/>
  <c r="BD151" i="5"/>
  <c r="JB151" i="5"/>
  <c r="DH151" i="5"/>
  <c r="JP151" i="5"/>
  <c r="EP151" i="5"/>
  <c r="GV151" i="5"/>
  <c r="JV151" i="5"/>
  <c r="CH151" i="5"/>
  <c r="DL151" i="5"/>
  <c r="IV151" i="5"/>
  <c r="DT151" i="5"/>
  <c r="BN151" i="5"/>
  <c r="IR151" i="5"/>
  <c r="EN151" i="5"/>
  <c r="AX151" i="5"/>
  <c r="IX151" i="5"/>
  <c r="CJ151" i="5"/>
  <c r="BL151" i="5"/>
  <c r="JF151" i="5"/>
  <c r="EB151" i="5"/>
  <c r="IJ151" i="5"/>
  <c r="DD151" i="5"/>
  <c r="GF151" i="5"/>
  <c r="GJ151" i="5"/>
  <c r="HV151" i="5"/>
  <c r="GP151" i="5"/>
  <c r="FD151" i="5"/>
  <c r="AV151" i="5"/>
  <c r="DF151" i="5"/>
  <c r="AN151" i="5"/>
  <c r="DB151" i="5"/>
  <c r="GH151" i="5"/>
  <c r="ET151" i="5"/>
  <c r="GT151" i="5"/>
  <c r="R151" i="5"/>
  <c r="CN151" i="5"/>
  <c r="BB151" i="5"/>
  <c r="HN151" i="5"/>
  <c r="BP151" i="5"/>
  <c r="DJ151" i="5"/>
  <c r="ED151" i="5"/>
  <c r="GB151" i="5"/>
  <c r="JR151" i="5"/>
  <c r="BJ151" i="5"/>
  <c r="BF151" i="5"/>
  <c r="CB151" i="5"/>
  <c r="GR151" i="5"/>
  <c r="BZ151" i="5"/>
  <c r="FF151" i="5"/>
  <c r="GX151" i="5"/>
  <c r="DZ151" i="5"/>
  <c r="AL151" i="5"/>
  <c r="DX151" i="5"/>
  <c r="FV151" i="5"/>
  <c r="BR151" i="5"/>
  <c r="HZ151" i="5"/>
  <c r="AD151" i="5"/>
  <c r="IH151" i="5"/>
  <c r="ER151" i="5"/>
  <c r="CP106" i="5"/>
  <c r="GH106" i="5"/>
  <c r="AR106" i="5"/>
  <c r="AZ106" i="5"/>
  <c r="IP106" i="5"/>
  <c r="DF106" i="5"/>
  <c r="HP106" i="5"/>
  <c r="JL106" i="5"/>
  <c r="JH106" i="5"/>
  <c r="FV106" i="5"/>
  <c r="DP106" i="5"/>
  <c r="JD106" i="5"/>
  <c r="BZ106" i="5"/>
  <c r="GT106" i="5"/>
  <c r="HB106" i="5"/>
  <c r="BN106" i="5"/>
  <c r="EV106" i="5"/>
  <c r="EP106" i="5"/>
  <c r="AF106" i="5"/>
  <c r="BR106" i="5"/>
  <c r="GB106" i="5"/>
  <c r="CR106" i="5"/>
  <c r="V106" i="5"/>
  <c r="DB106" i="5"/>
  <c r="CT106" i="5"/>
  <c r="BH106" i="5"/>
  <c r="DH106" i="5"/>
  <c r="IB106" i="5"/>
  <c r="CH106" i="5"/>
  <c r="ID106" i="5"/>
  <c r="EX106" i="5"/>
  <c r="JT106" i="5"/>
  <c r="BJ106" i="5"/>
  <c r="X106" i="5"/>
  <c r="P106" i="5"/>
  <c r="JR106" i="5"/>
  <c r="EZ106" i="5"/>
  <c r="FZ106" i="5"/>
  <c r="CJ106" i="5"/>
  <c r="IF106" i="5"/>
  <c r="R106" i="5"/>
  <c r="IZ106" i="5"/>
  <c r="JP106" i="5"/>
  <c r="IV106" i="5"/>
  <c r="EJ106" i="5"/>
  <c r="AX106" i="5"/>
  <c r="ED106" i="5"/>
  <c r="IJ106" i="5"/>
  <c r="FP106" i="5"/>
  <c r="DZ106" i="5"/>
  <c r="GX106" i="5"/>
  <c r="JZ106" i="5"/>
  <c r="CB106" i="5"/>
  <c r="JN106" i="5"/>
  <c r="HV106" i="5"/>
  <c r="HN106" i="5"/>
  <c r="EF106" i="5"/>
  <c r="DL106" i="5"/>
  <c r="IT106" i="5"/>
  <c r="IH106" i="5"/>
  <c r="EL106" i="5"/>
  <c r="AL106" i="5"/>
  <c r="AD106" i="5"/>
  <c r="GV106" i="5"/>
  <c r="GN106" i="5"/>
  <c r="HZ106" i="5"/>
  <c r="GD106" i="5"/>
  <c r="FR106" i="5"/>
  <c r="FB106" i="5"/>
  <c r="HX106" i="5"/>
  <c r="FX106" i="5"/>
  <c r="GR106" i="5"/>
  <c r="CV106" i="5"/>
  <c r="BD106" i="5"/>
  <c r="EB106" i="5"/>
  <c r="JF106" i="5"/>
  <c r="CX106" i="5"/>
  <c r="JB106" i="5"/>
  <c r="DR106" i="5"/>
  <c r="AV106" i="5"/>
  <c r="BT106" i="5"/>
  <c r="DN106" i="5"/>
  <c r="GJ106" i="5"/>
  <c r="AN106" i="5"/>
  <c r="HD106" i="5"/>
  <c r="BV106" i="5"/>
  <c r="AT106" i="5"/>
  <c r="BB106" i="5"/>
  <c r="DJ106" i="5"/>
  <c r="AJ106" i="5"/>
  <c r="CD106" i="5"/>
  <c r="IX106" i="5"/>
  <c r="BF106" i="5"/>
  <c r="EN106" i="5"/>
  <c r="AB106" i="5"/>
  <c r="ER106" i="5"/>
  <c r="JJ106" i="5"/>
  <c r="FF106" i="5"/>
  <c r="DD106" i="5"/>
  <c r="CF106" i="5"/>
  <c r="GF106" i="5"/>
  <c r="GP106" i="5"/>
  <c r="DT106" i="5"/>
  <c r="HR106" i="5"/>
  <c r="FT106" i="5"/>
  <c r="GL106" i="5"/>
  <c r="FD106" i="5"/>
  <c r="L106" i="5"/>
  <c r="BX106" i="5"/>
  <c r="GZ106" i="5"/>
  <c r="JV106" i="5"/>
  <c r="EH106" i="5"/>
  <c r="JX106" i="5"/>
  <c r="CN106" i="5"/>
  <c r="BL106" i="5"/>
  <c r="DX106" i="5"/>
  <c r="IN106" i="5"/>
  <c r="IR106" i="5"/>
  <c r="ET106" i="5"/>
  <c r="BP106" i="5"/>
  <c r="DV106" i="5"/>
  <c r="FH106" i="5"/>
  <c r="GZ231" i="5"/>
  <c r="BH231" i="5"/>
  <c r="IP231" i="5"/>
  <c r="HZ231" i="5"/>
  <c r="CH231" i="5"/>
  <c r="AJ231" i="5"/>
  <c r="JR231" i="5"/>
  <c r="JN231" i="5"/>
  <c r="AV231" i="5"/>
  <c r="IJ231" i="5"/>
  <c r="BJ231" i="5"/>
  <c r="GT231" i="5"/>
  <c r="EP231" i="5"/>
  <c r="GH231" i="5"/>
  <c r="HN231" i="5"/>
  <c r="JL231" i="5"/>
  <c r="JT231" i="5"/>
  <c r="AR231" i="5"/>
  <c r="BD231" i="5"/>
  <c r="R231" i="5"/>
  <c r="IH231" i="5"/>
  <c r="IN231" i="5"/>
  <c r="GR231" i="5"/>
  <c r="JH231" i="5"/>
  <c r="JD231" i="5"/>
  <c r="P231" i="5"/>
  <c r="IB231" i="5"/>
  <c r="EB231" i="5"/>
  <c r="IT231" i="5"/>
  <c r="EX231" i="5"/>
  <c r="EN231" i="5"/>
  <c r="HP231" i="5"/>
  <c r="BT231" i="5"/>
  <c r="DT231" i="5"/>
  <c r="GF231" i="5"/>
  <c r="AD231" i="5"/>
  <c r="JP231" i="5"/>
  <c r="FB231" i="5"/>
  <c r="JB231" i="5"/>
  <c r="HV231" i="5"/>
  <c r="DZ231" i="5"/>
  <c r="FZ231" i="5"/>
  <c r="AZ231" i="5"/>
  <c r="CJ231" i="5"/>
  <c r="FT231" i="5"/>
  <c r="JJ231" i="5"/>
  <c r="IF231" i="5"/>
  <c r="EV231" i="5"/>
  <c r="X231" i="5"/>
  <c r="DX231" i="5"/>
  <c r="ED231" i="5"/>
  <c r="FX231" i="5"/>
  <c r="GX231" i="5"/>
  <c r="GL231" i="5"/>
  <c r="CT231" i="5"/>
  <c r="BL231" i="5"/>
  <c r="CP231" i="5"/>
  <c r="GD231" i="5"/>
  <c r="DP231" i="5"/>
  <c r="IX231" i="5"/>
  <c r="AB231" i="5"/>
  <c r="JV231" i="5"/>
  <c r="GN231" i="5"/>
  <c r="DL231" i="5"/>
  <c r="HB231" i="5"/>
  <c r="BR231" i="5"/>
  <c r="IV231" i="5"/>
  <c r="FD231" i="5"/>
  <c r="GV231" i="5"/>
  <c r="AX231" i="5"/>
  <c r="FP231" i="5"/>
  <c r="EH231" i="5"/>
  <c r="CV231" i="5"/>
  <c r="JX231" i="5"/>
  <c r="EF231" i="5"/>
  <c r="JZ231" i="5"/>
  <c r="EL231" i="5"/>
  <c r="DF231" i="5"/>
  <c r="DN231" i="5"/>
  <c r="HX231" i="5"/>
  <c r="EJ231" i="5"/>
  <c r="BN231" i="5"/>
  <c r="ET231" i="5"/>
  <c r="AT231" i="5"/>
  <c r="GB231" i="5"/>
  <c r="BV231" i="5"/>
  <c r="AL231" i="5"/>
  <c r="JF231" i="5"/>
  <c r="BX231" i="5"/>
  <c r="CD231" i="5"/>
  <c r="DB231" i="5"/>
  <c r="BF231" i="5"/>
  <c r="EZ231" i="5"/>
  <c r="HR231" i="5"/>
  <c r="GJ231" i="5"/>
  <c r="FV231" i="5"/>
  <c r="FH231" i="5"/>
  <c r="FR231" i="5"/>
  <c r="ER231" i="5"/>
  <c r="GP231" i="5"/>
  <c r="CN231" i="5"/>
  <c r="IR231" i="5"/>
  <c r="CB231" i="5"/>
  <c r="CX231" i="5"/>
  <c r="DD231" i="5"/>
  <c r="FF231" i="5"/>
  <c r="BB231" i="5"/>
  <c r="CF231" i="5"/>
  <c r="HD231" i="5"/>
  <c r="DR231" i="5"/>
  <c r="BP231" i="5"/>
  <c r="AF231" i="5"/>
  <c r="IZ231" i="5"/>
  <c r="V231" i="5"/>
  <c r="CR231" i="5"/>
  <c r="BZ231" i="5"/>
  <c r="L231" i="5"/>
  <c r="DH231" i="5"/>
  <c r="DJ231" i="5"/>
  <c r="ID231" i="5"/>
  <c r="DV231" i="5"/>
  <c r="DZ137" i="5"/>
  <c r="AR137" i="5"/>
  <c r="FB137" i="5"/>
  <c r="EH137" i="5"/>
  <c r="EZ137" i="5"/>
  <c r="JB137" i="5"/>
  <c r="IN137" i="5"/>
  <c r="BT137" i="5"/>
  <c r="DL137" i="5"/>
  <c r="DF137" i="5"/>
  <c r="CH137" i="5"/>
  <c r="IT137" i="5"/>
  <c r="GV137" i="5"/>
  <c r="BZ137" i="5"/>
  <c r="HR137" i="5"/>
  <c r="JR137" i="5"/>
  <c r="FF137" i="5"/>
  <c r="DN137" i="5"/>
  <c r="CP137" i="5"/>
  <c r="GH137" i="5"/>
  <c r="GX137" i="5"/>
  <c r="BB137" i="5"/>
  <c r="AV137" i="5"/>
  <c r="EB137" i="5"/>
  <c r="JX137" i="5"/>
  <c r="HN137" i="5"/>
  <c r="FR137" i="5"/>
  <c r="DR137" i="5"/>
  <c r="JP137" i="5"/>
  <c r="IX137" i="5"/>
  <c r="CV137" i="5"/>
  <c r="CJ137" i="5"/>
  <c r="AF137" i="5"/>
  <c r="HD137" i="5"/>
  <c r="IR137" i="5"/>
  <c r="AB137" i="5"/>
  <c r="BR137" i="5"/>
  <c r="EN137" i="5"/>
  <c r="DB137" i="5"/>
  <c r="FP137" i="5"/>
  <c r="BD137" i="5"/>
  <c r="R137" i="5"/>
  <c r="GZ137" i="5"/>
  <c r="EJ137" i="5"/>
  <c r="L137" i="5"/>
  <c r="AZ137" i="5"/>
  <c r="HV137" i="5"/>
  <c r="ED137" i="5"/>
  <c r="GD137" i="5"/>
  <c r="JH137" i="5"/>
  <c r="DJ137" i="5"/>
  <c r="DT137" i="5"/>
  <c r="X137" i="5"/>
  <c r="JF137" i="5"/>
  <c r="GL137" i="5"/>
  <c r="HB137" i="5"/>
  <c r="EF137" i="5"/>
  <c r="BX137" i="5"/>
  <c r="JN137" i="5"/>
  <c r="CT137" i="5"/>
  <c r="IV137" i="5"/>
  <c r="BL137" i="5"/>
  <c r="FX137" i="5"/>
  <c r="JJ137" i="5"/>
  <c r="BH137" i="5"/>
  <c r="BJ137" i="5"/>
  <c r="GF137" i="5"/>
  <c r="FV137" i="5"/>
  <c r="CF137" i="5"/>
  <c r="JV137" i="5"/>
  <c r="GJ137" i="5"/>
  <c r="IZ137" i="5"/>
  <c r="FT137" i="5"/>
  <c r="IP137" i="5"/>
  <c r="DX137" i="5"/>
  <c r="FH137" i="5"/>
  <c r="HZ137" i="5"/>
  <c r="GN137" i="5"/>
  <c r="DP137" i="5"/>
  <c r="CX137" i="5"/>
  <c r="BF137" i="5"/>
  <c r="DD137" i="5"/>
  <c r="AL137" i="5"/>
  <c r="DH137" i="5"/>
  <c r="AX137" i="5"/>
  <c r="GR137" i="5"/>
  <c r="EX137" i="5"/>
  <c r="CR137" i="5"/>
  <c r="EP137" i="5"/>
  <c r="HX137" i="5"/>
  <c r="V137" i="5"/>
  <c r="JL137" i="5"/>
  <c r="EV137" i="5"/>
  <c r="JT137" i="5"/>
  <c r="ET137" i="5"/>
  <c r="IF137" i="5"/>
  <c r="HP137" i="5"/>
  <c r="AN137" i="5"/>
  <c r="IH137" i="5"/>
  <c r="BN137" i="5"/>
  <c r="GP137" i="5"/>
  <c r="AD137" i="5"/>
  <c r="FD137" i="5"/>
  <c r="ID137" i="5"/>
  <c r="ER137" i="5"/>
  <c r="BV137" i="5"/>
  <c r="CD137" i="5"/>
  <c r="JZ137" i="5"/>
  <c r="CN137" i="5"/>
  <c r="IJ137" i="5"/>
  <c r="AJ137" i="5"/>
  <c r="GT137" i="5"/>
  <c r="JD137" i="5"/>
  <c r="FZ137" i="5"/>
  <c r="P137" i="5"/>
  <c r="GB137" i="5"/>
  <c r="EL137" i="5"/>
  <c r="DV137" i="5"/>
  <c r="IB137" i="5"/>
  <c r="CB137" i="5"/>
  <c r="BP137" i="5"/>
  <c r="AT137" i="5"/>
  <c r="IV72" i="5"/>
  <c r="FZ72" i="5"/>
  <c r="CN72" i="5"/>
  <c r="JV72" i="5"/>
  <c r="CF72" i="5"/>
  <c r="EV72" i="5"/>
  <c r="GH72" i="5"/>
  <c r="JN72" i="5"/>
  <c r="BV72" i="5"/>
  <c r="DP72" i="5"/>
  <c r="IP72" i="5"/>
  <c r="CP72" i="5"/>
  <c r="BJ72" i="5"/>
  <c r="IR72" i="5"/>
  <c r="GB72" i="5"/>
  <c r="JH72" i="5"/>
  <c r="BP72" i="5"/>
  <c r="CR72" i="5"/>
  <c r="IX72" i="5"/>
  <c r="FB72" i="5"/>
  <c r="JB72" i="5"/>
  <c r="BT72" i="5"/>
  <c r="BN72" i="5"/>
  <c r="ID72" i="5"/>
  <c r="JR72" i="5"/>
  <c r="DZ72" i="5"/>
  <c r="GJ72" i="5"/>
  <c r="IJ72" i="5"/>
  <c r="CD72" i="5"/>
  <c r="FH72" i="5"/>
  <c r="GX72" i="5"/>
  <c r="JP72" i="5"/>
  <c r="HV72" i="5"/>
  <c r="AF72" i="5"/>
  <c r="EN72" i="5"/>
  <c r="CT72" i="5"/>
  <c r="DN72" i="5"/>
  <c r="GN72" i="5"/>
  <c r="AX72" i="5"/>
  <c r="JL72" i="5"/>
  <c r="AJ72" i="5"/>
  <c r="DJ72" i="5"/>
  <c r="X72" i="5"/>
  <c r="AT72" i="5"/>
  <c r="DD72" i="5"/>
  <c r="FP72" i="5"/>
  <c r="BR72" i="5"/>
  <c r="BB72" i="5"/>
  <c r="FD72" i="5"/>
  <c r="DR72" i="5"/>
  <c r="CB72" i="5"/>
  <c r="JX72" i="5"/>
  <c r="JD72" i="5"/>
  <c r="EH72" i="5"/>
  <c r="DV72" i="5"/>
  <c r="CH72" i="5"/>
  <c r="FX72" i="5"/>
  <c r="BL72" i="5"/>
  <c r="HB72" i="5"/>
  <c r="FT72" i="5"/>
  <c r="EJ72" i="5"/>
  <c r="AV72" i="5"/>
  <c r="EZ72" i="5"/>
  <c r="AB72" i="5"/>
  <c r="GR72" i="5"/>
  <c r="BZ72" i="5"/>
  <c r="DH72" i="5"/>
  <c r="GF72" i="5"/>
  <c r="AN72" i="5"/>
  <c r="DT72" i="5"/>
  <c r="FF72" i="5"/>
  <c r="ER72" i="5"/>
  <c r="HD72" i="5"/>
  <c r="DX72" i="5"/>
  <c r="HR72" i="5"/>
  <c r="GD72" i="5"/>
  <c r="P72" i="5"/>
  <c r="ET72" i="5"/>
  <c r="EP72" i="5"/>
  <c r="L72" i="5"/>
  <c r="AR72" i="5"/>
  <c r="IZ72" i="5"/>
  <c r="HN72" i="5"/>
  <c r="JF72" i="5"/>
  <c r="AZ72" i="5"/>
  <c r="AD72" i="5"/>
  <c r="EX72" i="5"/>
  <c r="IF72" i="5"/>
  <c r="FR72" i="5"/>
  <c r="ED72" i="5"/>
  <c r="GV72" i="5"/>
  <c r="CV72" i="5"/>
  <c r="DB72" i="5"/>
  <c r="DL72" i="5"/>
  <c r="HZ72" i="5"/>
  <c r="EL72" i="5"/>
  <c r="DF72" i="5"/>
  <c r="IH72" i="5"/>
  <c r="AL72" i="5"/>
  <c r="JZ72" i="5"/>
  <c r="GZ72" i="5"/>
  <c r="FV72" i="5"/>
  <c r="CJ72" i="5"/>
  <c r="HP72" i="5"/>
  <c r="HX72" i="5"/>
  <c r="BF72" i="5"/>
  <c r="V72" i="5"/>
  <c r="IT72" i="5"/>
  <c r="BD72" i="5"/>
  <c r="CX72" i="5"/>
  <c r="IB72" i="5"/>
  <c r="JT72" i="5"/>
  <c r="BX72" i="5"/>
  <c r="GL72" i="5"/>
  <c r="GT72" i="5"/>
  <c r="EF72" i="5"/>
  <c r="R72" i="5"/>
  <c r="GP72" i="5"/>
  <c r="JJ72" i="5"/>
  <c r="BH72" i="5"/>
  <c r="IN72" i="5"/>
  <c r="EB72" i="5"/>
  <c r="DP230" i="5"/>
  <c r="ER230" i="5"/>
  <c r="AV230" i="5"/>
  <c r="BD230" i="5"/>
  <c r="CJ230" i="5"/>
  <c r="GL230" i="5"/>
  <c r="P230" i="5"/>
  <c r="CR230" i="5"/>
  <c r="BR230" i="5"/>
  <c r="DD230" i="5"/>
  <c r="AX230" i="5"/>
  <c r="AZ230" i="5"/>
  <c r="JZ230" i="5"/>
  <c r="BH230" i="5"/>
  <c r="ID230" i="5"/>
  <c r="L230" i="5"/>
  <c r="EJ230" i="5"/>
  <c r="IB230" i="5"/>
  <c r="CH230" i="5"/>
  <c r="FF230" i="5"/>
  <c r="JN230" i="5"/>
  <c r="GV230" i="5"/>
  <c r="FX230" i="5"/>
  <c r="AF230" i="5"/>
  <c r="HV230" i="5"/>
  <c r="JV230" i="5"/>
  <c r="IZ230" i="5"/>
  <c r="HP230" i="5"/>
  <c r="JB230" i="5"/>
  <c r="BV230" i="5"/>
  <c r="BJ230" i="5"/>
  <c r="X230" i="5"/>
  <c r="AJ230" i="5"/>
  <c r="HR230" i="5"/>
  <c r="CN230" i="5"/>
  <c r="GN230" i="5"/>
  <c r="EV230" i="5"/>
  <c r="JF230" i="5"/>
  <c r="EX230" i="5"/>
  <c r="AD230" i="5"/>
  <c r="EF230" i="5"/>
  <c r="JD230" i="5"/>
  <c r="CF230" i="5"/>
  <c r="GD230" i="5"/>
  <c r="V230" i="5"/>
  <c r="IV230" i="5"/>
  <c r="EB230" i="5"/>
  <c r="FT230" i="5"/>
  <c r="GR230" i="5"/>
  <c r="JP230" i="5"/>
  <c r="FB230" i="5"/>
  <c r="DF230" i="5"/>
  <c r="JR230" i="5"/>
  <c r="AB230" i="5"/>
  <c r="JJ230" i="5"/>
  <c r="HZ230" i="5"/>
  <c r="BP230" i="5"/>
  <c r="IJ230" i="5"/>
  <c r="CX230" i="5"/>
  <c r="EZ230" i="5"/>
  <c r="HX230" i="5"/>
  <c r="GZ230" i="5"/>
  <c r="BZ230" i="5"/>
  <c r="EH230" i="5"/>
  <c r="EL230" i="5"/>
  <c r="ED230" i="5"/>
  <c r="FD230" i="5"/>
  <c r="GJ230" i="5"/>
  <c r="DN230" i="5"/>
  <c r="GH230" i="5"/>
  <c r="IH230" i="5"/>
  <c r="DH230" i="5"/>
  <c r="CT230" i="5"/>
  <c r="FR230" i="5"/>
  <c r="DV230" i="5"/>
  <c r="DR230" i="5"/>
  <c r="HN230" i="5"/>
  <c r="GF230" i="5"/>
  <c r="HD230" i="5"/>
  <c r="AL230" i="5"/>
  <c r="BB230" i="5"/>
  <c r="GB230" i="5"/>
  <c r="CD230" i="5"/>
  <c r="CP230" i="5"/>
  <c r="IN230" i="5"/>
  <c r="JL230" i="5"/>
  <c r="IT230" i="5"/>
  <c r="CV230" i="5"/>
  <c r="FV230" i="5"/>
  <c r="AR230" i="5"/>
  <c r="BF230" i="5"/>
  <c r="DZ230" i="5"/>
  <c r="DT230" i="5"/>
  <c r="CB230" i="5"/>
  <c r="ET230" i="5"/>
  <c r="IX230" i="5"/>
  <c r="FZ230" i="5"/>
  <c r="DB230" i="5"/>
  <c r="GP230" i="5"/>
  <c r="DL230" i="5"/>
  <c r="BX230" i="5"/>
  <c r="IP230" i="5"/>
  <c r="FH230" i="5"/>
  <c r="DX230" i="5"/>
  <c r="EP230" i="5"/>
  <c r="BT230" i="5"/>
  <c r="IF230" i="5"/>
  <c r="HB230" i="5"/>
  <c r="JT230" i="5"/>
  <c r="EN230" i="5"/>
  <c r="BL230" i="5"/>
  <c r="JX230" i="5"/>
  <c r="DJ230" i="5"/>
  <c r="AT230" i="5"/>
  <c r="FP230" i="5"/>
  <c r="GT230" i="5"/>
  <c r="JH230" i="5"/>
  <c r="GX230" i="5"/>
  <c r="BN230" i="5"/>
  <c r="IR230" i="5"/>
  <c r="P125" i="5"/>
  <c r="HN125" i="5"/>
  <c r="IV125" i="5"/>
  <c r="L125" i="5"/>
  <c r="ED125" i="5"/>
  <c r="HB125" i="5"/>
  <c r="GL125" i="5"/>
  <c r="EL125" i="5"/>
  <c r="HV125" i="5"/>
  <c r="BT125" i="5"/>
  <c r="GR125" i="5"/>
  <c r="JP125" i="5"/>
  <c r="AD125" i="5"/>
  <c r="AN125" i="5"/>
  <c r="EH125" i="5"/>
  <c r="BL125" i="5"/>
  <c r="JH125" i="5"/>
  <c r="AF125" i="5"/>
  <c r="EX125" i="5"/>
  <c r="BD125" i="5"/>
  <c r="EP125" i="5"/>
  <c r="EB125" i="5"/>
  <c r="JD125" i="5"/>
  <c r="FZ125" i="5"/>
  <c r="DR125" i="5"/>
  <c r="CT125" i="5"/>
  <c r="IT125" i="5"/>
  <c r="GH125" i="5"/>
  <c r="CD125" i="5"/>
  <c r="IH125" i="5"/>
  <c r="AV125" i="5"/>
  <c r="BF153" i="5"/>
  <c r="P153" i="5"/>
  <c r="EP153" i="5"/>
  <c r="JP153" i="5"/>
  <c r="GF153" i="5"/>
  <c r="HD153" i="5"/>
  <c r="HZ153" i="5"/>
  <c r="BD153" i="5"/>
  <c r="FR153" i="5"/>
  <c r="AB153" i="5"/>
  <c r="BZ153" i="5"/>
  <c r="JV153" i="5"/>
  <c r="HP153" i="5"/>
  <c r="HV153" i="5"/>
  <c r="GX153" i="5"/>
  <c r="JB153" i="5"/>
  <c r="BV153" i="5"/>
  <c r="DV153" i="5"/>
  <c r="BH153" i="5"/>
  <c r="DT153" i="5"/>
  <c r="CJ153" i="5"/>
  <c r="CV153" i="5"/>
  <c r="FT153" i="5"/>
  <c r="JF153" i="5"/>
  <c r="AF153" i="5"/>
  <c r="EF153" i="5"/>
  <c r="BP153" i="5"/>
  <c r="X151" i="5"/>
  <c r="GD151" i="5"/>
  <c r="IZ151" i="5"/>
  <c r="FV91" i="5"/>
  <c r="DJ91" i="5"/>
  <c r="AL91" i="5"/>
  <c r="CH91" i="5"/>
  <c r="FX91" i="5"/>
  <c r="EF91" i="5"/>
  <c r="IB91" i="5"/>
  <c r="V91" i="5"/>
  <c r="BX91" i="5"/>
  <c r="DD91" i="5"/>
  <c r="HV91" i="5"/>
  <c r="JX91" i="5"/>
  <c r="AZ91" i="5"/>
  <c r="ER91" i="5"/>
  <c r="IF91" i="5"/>
  <c r="JN91" i="5"/>
  <c r="IT91" i="5"/>
  <c r="HX91" i="5"/>
  <c r="IZ91" i="5"/>
  <c r="GF91" i="5"/>
  <c r="BR91" i="5"/>
  <c r="AT91" i="5"/>
  <c r="HB91" i="5"/>
  <c r="JR91" i="5"/>
  <c r="FR91" i="5"/>
  <c r="CN91" i="5"/>
  <c r="GX91" i="5"/>
  <c r="ET91" i="5"/>
  <c r="FT91" i="5"/>
  <c r="IN91" i="5"/>
  <c r="BJ91" i="5"/>
  <c r="EL91" i="5"/>
  <c r="FB91" i="5"/>
  <c r="DX91" i="5"/>
  <c r="HD91" i="5"/>
  <c r="CP91" i="5"/>
  <c r="BH91" i="5"/>
  <c r="JJ91" i="5"/>
  <c r="L91" i="5"/>
  <c r="DT91" i="5"/>
  <c r="R91" i="5"/>
  <c r="JD91" i="5"/>
  <c r="CB91" i="5"/>
  <c r="AX91" i="5"/>
  <c r="AF91" i="5"/>
  <c r="BL91" i="5"/>
  <c r="EZ91" i="5"/>
  <c r="CV91" i="5"/>
  <c r="ED91" i="5"/>
  <c r="BF91" i="5"/>
  <c r="ID91" i="5"/>
  <c r="DN91" i="5"/>
  <c r="DH91" i="5"/>
  <c r="JZ91" i="5"/>
  <c r="GB91" i="5"/>
  <c r="HZ91" i="5"/>
  <c r="BB91" i="5"/>
  <c r="DR91" i="5"/>
  <c r="JP91" i="5"/>
  <c r="EH91" i="5"/>
  <c r="JL91" i="5"/>
  <c r="JV91" i="5"/>
  <c r="GR91" i="5"/>
  <c r="EP91" i="5"/>
  <c r="CX91" i="5"/>
  <c r="DP91" i="5"/>
  <c r="IX91" i="5"/>
  <c r="HR91" i="5"/>
  <c r="GD91" i="5"/>
  <c r="BV91" i="5"/>
  <c r="IH91" i="5"/>
  <c r="IJ91" i="5"/>
  <c r="BT91" i="5"/>
  <c r="HN91" i="5"/>
  <c r="AJ91" i="5"/>
  <c r="BP91" i="5"/>
  <c r="DV91" i="5"/>
  <c r="GN91" i="5"/>
  <c r="DB91" i="5"/>
  <c r="X91" i="5"/>
  <c r="EN91" i="5"/>
  <c r="BZ91" i="5"/>
  <c r="AN91" i="5"/>
  <c r="JF91" i="5"/>
  <c r="AB91" i="5"/>
  <c r="DL91" i="5"/>
  <c r="GZ91" i="5"/>
  <c r="FZ91" i="5"/>
  <c r="EX91" i="5"/>
  <c r="FF91" i="5"/>
  <c r="DZ91" i="5"/>
  <c r="CT91" i="5"/>
  <c r="CJ91" i="5"/>
  <c r="IP91" i="5"/>
  <c r="GT91" i="5"/>
  <c r="CF91" i="5"/>
  <c r="BN91" i="5"/>
  <c r="GP91" i="5"/>
  <c r="CD91" i="5"/>
  <c r="GV91" i="5"/>
  <c r="DF91" i="5"/>
  <c r="IV91" i="5"/>
  <c r="BD91" i="5"/>
  <c r="JB91" i="5"/>
  <c r="JH91" i="5"/>
  <c r="CR91" i="5"/>
  <c r="AV91" i="5"/>
  <c r="EV91" i="5"/>
  <c r="AR91" i="5"/>
  <c r="GH91" i="5"/>
  <c r="EJ91" i="5"/>
  <c r="JT91" i="5"/>
  <c r="FH91" i="5"/>
  <c r="FD91" i="5"/>
  <c r="FP91" i="5"/>
  <c r="P91" i="5"/>
  <c r="EB91" i="5"/>
  <c r="IR91" i="5"/>
  <c r="HP91" i="5"/>
  <c r="GJ91" i="5"/>
  <c r="AD91" i="5"/>
  <c r="GL91" i="5"/>
  <c r="DR235" i="5"/>
  <c r="JX235" i="5"/>
  <c r="HD235" i="5"/>
  <c r="EH235" i="5"/>
  <c r="DN235" i="5"/>
  <c r="DL235" i="5"/>
  <c r="CH235" i="5"/>
  <c r="BB235" i="5"/>
  <c r="CP235" i="5"/>
  <c r="GR235" i="5"/>
  <c r="EJ235" i="5"/>
  <c r="EL235" i="5"/>
  <c r="BD235" i="5"/>
  <c r="HX235" i="5"/>
  <c r="FF235" i="5"/>
  <c r="JN235" i="5"/>
  <c r="BJ235" i="5"/>
  <c r="CD235" i="5"/>
  <c r="DX235" i="5"/>
  <c r="IZ235" i="5"/>
  <c r="CJ235" i="5"/>
  <c r="BN235" i="5"/>
  <c r="JH235" i="5"/>
  <c r="DF235" i="5"/>
  <c r="BL235" i="5"/>
  <c r="ER235" i="5"/>
  <c r="X235" i="5"/>
  <c r="AR235" i="5"/>
  <c r="EB235" i="5"/>
  <c r="ET235" i="5"/>
  <c r="FB235" i="5"/>
  <c r="GB235" i="5"/>
  <c r="CX235" i="5"/>
  <c r="AL235" i="5"/>
  <c r="CB235" i="5"/>
  <c r="GP235" i="5"/>
  <c r="AX235" i="5"/>
  <c r="DV235" i="5"/>
  <c r="GT235" i="5"/>
  <c r="L235" i="5"/>
  <c r="BR235" i="5"/>
  <c r="FP235" i="5"/>
  <c r="JP235" i="5"/>
  <c r="EZ235" i="5"/>
  <c r="AV235" i="5"/>
  <c r="AD235" i="5"/>
  <c r="EN235" i="5"/>
  <c r="HB235" i="5"/>
  <c r="FX235" i="5"/>
  <c r="IF235" i="5"/>
  <c r="HP235" i="5"/>
  <c r="FD235" i="5"/>
  <c r="CR235" i="5"/>
  <c r="BF235" i="5"/>
  <c r="GJ235" i="5"/>
  <c r="HZ235" i="5"/>
  <c r="JZ235" i="5"/>
  <c r="GL235" i="5"/>
  <c r="HN235" i="5"/>
  <c r="AJ235" i="5"/>
  <c r="IP235" i="5"/>
  <c r="BH235" i="5"/>
  <c r="R235" i="5"/>
  <c r="AF235" i="5"/>
  <c r="BP235" i="5"/>
  <c r="CF235" i="5"/>
  <c r="AB235" i="5"/>
  <c r="GF235" i="5"/>
  <c r="FR235" i="5"/>
  <c r="P235" i="5"/>
  <c r="IT235" i="5"/>
  <c r="GZ235" i="5"/>
  <c r="JD235" i="5"/>
  <c r="EF235" i="5"/>
  <c r="IN235" i="5"/>
  <c r="JR235" i="5"/>
  <c r="BX235" i="5"/>
  <c r="GH235" i="5"/>
  <c r="JT235" i="5"/>
  <c r="EV235" i="5"/>
  <c r="DJ235" i="5"/>
  <c r="GD235" i="5"/>
  <c r="GN235" i="5"/>
  <c r="CV235" i="5"/>
  <c r="ED235" i="5"/>
  <c r="AZ235" i="5"/>
  <c r="FV235" i="5"/>
  <c r="EX235" i="5"/>
  <c r="V235" i="5"/>
  <c r="FT235" i="5"/>
  <c r="DT235" i="5"/>
  <c r="IV235" i="5"/>
  <c r="AT235" i="5"/>
  <c r="GV235" i="5"/>
  <c r="HR235" i="5"/>
  <c r="DD235" i="5"/>
  <c r="IB235" i="5"/>
  <c r="HV235" i="5"/>
  <c r="FH235" i="5"/>
  <c r="JB235" i="5"/>
  <c r="IX235" i="5"/>
  <c r="DZ235" i="5"/>
  <c r="DH235" i="5"/>
  <c r="IR235" i="5"/>
  <c r="GX235" i="5"/>
  <c r="JF235" i="5"/>
  <c r="DP235" i="5"/>
  <c r="CN235" i="5"/>
  <c r="DB235" i="5"/>
  <c r="CT235" i="5"/>
  <c r="JV235" i="5"/>
  <c r="BZ235" i="5"/>
  <c r="EP235" i="5"/>
  <c r="JJ235" i="5"/>
  <c r="JL235" i="5"/>
  <c r="IH235" i="5"/>
  <c r="ID235" i="5"/>
  <c r="IJ235" i="5"/>
  <c r="BT235" i="5"/>
  <c r="FZ235" i="5"/>
  <c r="BV235" i="5"/>
  <c r="FP245" i="5"/>
  <c r="JV245" i="5"/>
  <c r="HV245" i="5"/>
  <c r="BJ245" i="5"/>
  <c r="JD245" i="5"/>
  <c r="ER245" i="5"/>
  <c r="EL245" i="5"/>
  <c r="JF245" i="5"/>
  <c r="HZ245" i="5"/>
  <c r="EH245" i="5"/>
  <c r="IF245" i="5"/>
  <c r="AB245" i="5"/>
  <c r="GF245" i="5"/>
  <c r="FT245" i="5"/>
  <c r="JR245" i="5"/>
  <c r="EX245" i="5"/>
  <c r="CF245" i="5"/>
  <c r="ID245" i="5"/>
  <c r="IB245" i="5"/>
  <c r="AT245" i="5"/>
  <c r="HX245" i="5"/>
  <c r="AZ245" i="5"/>
  <c r="GD245" i="5"/>
  <c r="JH245" i="5"/>
  <c r="BN245" i="5"/>
  <c r="GT245" i="5"/>
  <c r="HB245" i="5"/>
  <c r="DZ245" i="5"/>
  <c r="EZ245" i="5"/>
  <c r="CD245" i="5"/>
  <c r="IZ245" i="5"/>
  <c r="BX245" i="5"/>
  <c r="BR245" i="5"/>
  <c r="DB245" i="5"/>
  <c r="GZ245" i="5"/>
  <c r="BL245" i="5"/>
  <c r="DF245" i="5"/>
  <c r="CN245" i="5"/>
  <c r="HR245" i="5"/>
  <c r="BZ245" i="5"/>
  <c r="EV245" i="5"/>
  <c r="BD245" i="5"/>
  <c r="JZ245" i="5"/>
  <c r="JX245" i="5"/>
  <c r="DN245" i="5"/>
  <c r="CX245" i="5"/>
  <c r="IX245" i="5"/>
  <c r="FV245" i="5"/>
  <c r="FZ245" i="5"/>
  <c r="HP245" i="5"/>
  <c r="GL245" i="5"/>
  <c r="BF245" i="5"/>
  <c r="CR245" i="5"/>
  <c r="EP245" i="5"/>
  <c r="V245" i="5"/>
  <c r="FR245" i="5"/>
  <c r="CV245" i="5"/>
  <c r="BB245" i="5"/>
  <c r="AF245" i="5"/>
  <c r="DP245" i="5"/>
  <c r="DD245" i="5"/>
  <c r="IR245" i="5"/>
  <c r="DT245" i="5"/>
  <c r="JN245" i="5"/>
  <c r="DV245" i="5"/>
  <c r="AL245" i="5"/>
  <c r="GB245" i="5"/>
  <c r="ET245" i="5"/>
  <c r="IH245" i="5"/>
  <c r="AX245" i="5"/>
  <c r="JJ245" i="5"/>
  <c r="JP245" i="5"/>
  <c r="CJ245" i="5"/>
  <c r="AV245" i="5"/>
  <c r="DR245" i="5"/>
  <c r="CB245" i="5"/>
  <c r="BP245" i="5"/>
  <c r="BH245" i="5"/>
  <c r="CH245" i="5"/>
  <c r="FF245" i="5"/>
  <c r="JB245" i="5"/>
  <c r="JT245" i="5"/>
  <c r="GH245" i="5"/>
  <c r="GV245" i="5"/>
  <c r="BT245" i="5"/>
  <c r="DX245" i="5"/>
  <c r="BV245" i="5"/>
  <c r="IP245" i="5"/>
  <c r="EJ245" i="5"/>
  <c r="AD245" i="5"/>
  <c r="IJ245" i="5"/>
  <c r="GJ245" i="5"/>
  <c r="EF245" i="5"/>
  <c r="IV245" i="5"/>
  <c r="JL245" i="5"/>
  <c r="EN245" i="5"/>
  <c r="AR245" i="5"/>
  <c r="GN245" i="5"/>
  <c r="ED245" i="5"/>
  <c r="CT245" i="5"/>
  <c r="HD245" i="5"/>
  <c r="FH245" i="5"/>
  <c r="FB245" i="5"/>
  <c r="FX245" i="5"/>
  <c r="DL245" i="5"/>
  <c r="AJ245" i="5"/>
  <c r="EB245" i="5"/>
  <c r="GR245" i="5"/>
  <c r="GX245" i="5"/>
  <c r="FD245" i="5"/>
  <c r="DH245" i="5"/>
  <c r="X245" i="5"/>
  <c r="CP245" i="5"/>
  <c r="HN245" i="5"/>
  <c r="IT245" i="5"/>
  <c r="DJ245" i="5"/>
  <c r="IN245" i="5"/>
  <c r="GP245" i="5"/>
  <c r="AN187" i="5"/>
  <c r="EV187" i="5"/>
  <c r="BT187" i="5"/>
  <c r="AL187" i="5"/>
  <c r="IX187" i="5"/>
  <c r="GR187" i="5"/>
  <c r="CF187" i="5"/>
  <c r="FD187" i="5"/>
  <c r="DP187" i="5"/>
  <c r="AZ187" i="5"/>
  <c r="JV187" i="5"/>
  <c r="CT187" i="5"/>
  <c r="BD187" i="5"/>
  <c r="GT187" i="5"/>
  <c r="JN187" i="5"/>
  <c r="IR187" i="5"/>
  <c r="IV187" i="5"/>
  <c r="HR187" i="5"/>
  <c r="BR187" i="5"/>
  <c r="HN187" i="5"/>
  <c r="BB187" i="5"/>
  <c r="DZ187" i="5"/>
  <c r="AB187" i="5"/>
  <c r="JZ187" i="5"/>
  <c r="GF187" i="5"/>
  <c r="FT187" i="5"/>
  <c r="GN187" i="5"/>
  <c r="ED187" i="5"/>
  <c r="DN187" i="5"/>
  <c r="ET187" i="5"/>
  <c r="JB187" i="5"/>
  <c r="CP187" i="5"/>
  <c r="EJ187" i="5"/>
  <c r="DT187" i="5"/>
  <c r="AT187" i="5"/>
  <c r="BV187" i="5"/>
  <c r="IH187" i="5"/>
  <c r="IB187" i="5"/>
  <c r="HP187" i="5"/>
  <c r="IJ187" i="5"/>
  <c r="IZ187" i="5"/>
  <c r="HD187" i="5"/>
  <c r="FH187" i="5"/>
  <c r="L187" i="5"/>
  <c r="DH187" i="5"/>
  <c r="JX187" i="5"/>
  <c r="HV187" i="5"/>
  <c r="FP187" i="5"/>
  <c r="ER187" i="5"/>
  <c r="AJ187" i="5"/>
  <c r="DV187" i="5"/>
  <c r="DB187" i="5"/>
  <c r="EH187" i="5"/>
  <c r="FZ187" i="5"/>
  <c r="P187" i="5"/>
  <c r="AX187" i="5"/>
  <c r="GD187" i="5"/>
  <c r="IF187" i="5"/>
  <c r="CX187" i="5"/>
  <c r="X187" i="5"/>
  <c r="CJ187" i="5"/>
  <c r="AD187" i="5"/>
  <c r="GZ187" i="5"/>
  <c r="IT187" i="5"/>
  <c r="EN187" i="5"/>
  <c r="GX187" i="5"/>
  <c r="JF187" i="5"/>
  <c r="EX187" i="5"/>
  <c r="DF187" i="5"/>
  <c r="DR187" i="5"/>
  <c r="EF187" i="5"/>
  <c r="CV187" i="5"/>
  <c r="BF187" i="5"/>
  <c r="BX187" i="5"/>
  <c r="FR187" i="5"/>
  <c r="GV187" i="5"/>
  <c r="CR187" i="5"/>
  <c r="FB187" i="5"/>
  <c r="DJ187" i="5"/>
  <c r="BP187" i="5"/>
  <c r="R187" i="5"/>
  <c r="AV187" i="5"/>
  <c r="JJ187" i="5"/>
  <c r="EZ187" i="5"/>
  <c r="IN187" i="5"/>
  <c r="DL187" i="5"/>
  <c r="AF187" i="5"/>
  <c r="GL187" i="5"/>
  <c r="V187" i="5"/>
  <c r="JL187" i="5"/>
  <c r="FV187" i="5"/>
  <c r="HZ187" i="5"/>
  <c r="BJ187" i="5"/>
  <c r="GJ187" i="5"/>
  <c r="DX187" i="5"/>
  <c r="CN187" i="5"/>
  <c r="ID187" i="5"/>
  <c r="BL187" i="5"/>
  <c r="BN187" i="5"/>
  <c r="EB187" i="5"/>
  <c r="AR187" i="5"/>
  <c r="CB187" i="5"/>
  <c r="JD187" i="5"/>
  <c r="HB187" i="5"/>
  <c r="EL187" i="5"/>
  <c r="GH187" i="5"/>
  <c r="JH187" i="5"/>
  <c r="CH187" i="5"/>
  <c r="IP187" i="5"/>
  <c r="JT187" i="5"/>
  <c r="HX187" i="5"/>
  <c r="DD187" i="5"/>
  <c r="JR187" i="5"/>
  <c r="FF187" i="5"/>
  <c r="BZ187" i="5"/>
  <c r="JP187" i="5"/>
  <c r="GP187" i="5"/>
  <c r="CD187" i="5"/>
  <c r="FX187" i="5"/>
  <c r="BH187" i="5"/>
  <c r="GB187" i="5"/>
  <c r="EP187" i="5"/>
  <c r="ID181" i="5"/>
  <c r="IF181" i="5"/>
  <c r="CB181" i="5"/>
  <c r="AF181" i="5"/>
  <c r="CN181" i="5"/>
  <c r="DB181" i="5"/>
  <c r="GF181" i="5"/>
  <c r="CX181" i="5"/>
  <c r="FH181" i="5"/>
  <c r="EN181" i="5"/>
  <c r="CF181" i="5"/>
  <c r="BP181" i="5"/>
  <c r="JH181" i="5"/>
  <c r="HB181" i="5"/>
  <c r="IH181" i="5"/>
  <c r="BJ181" i="5"/>
  <c r="DJ181" i="5"/>
  <c r="AB185" i="5"/>
  <c r="CR185" i="5"/>
  <c r="FV185" i="5"/>
  <c r="CP185" i="5"/>
  <c r="JP185" i="5"/>
  <c r="HP185" i="5"/>
  <c r="IB185" i="5"/>
  <c r="EB185" i="5"/>
  <c r="GN185" i="5"/>
  <c r="FT185" i="5"/>
  <c r="FX185" i="5"/>
  <c r="BP185" i="5"/>
  <c r="DZ264" i="5"/>
  <c r="IP264" i="5"/>
  <c r="GB264" i="5"/>
  <c r="IX264" i="5"/>
  <c r="IB264" i="5"/>
  <c r="BN264" i="5"/>
  <c r="HR264" i="5"/>
  <c r="CH264" i="5"/>
  <c r="EZ264" i="5"/>
  <c r="IV264" i="5"/>
  <c r="BF264" i="5"/>
  <c r="CF264" i="5"/>
  <c r="IR264" i="5"/>
  <c r="GX264" i="5"/>
  <c r="V264" i="5"/>
  <c r="GP264" i="5"/>
  <c r="JV264" i="5"/>
  <c r="JD264" i="5"/>
  <c r="DJ264" i="5"/>
  <c r="L264" i="5"/>
  <c r="JN264" i="5"/>
  <c r="JT264" i="5"/>
  <c r="DN264" i="5"/>
  <c r="JR264" i="5"/>
  <c r="FP264" i="5"/>
  <c r="GD264" i="5"/>
  <c r="EJ264" i="5"/>
  <c r="CT264" i="5"/>
  <c r="DP264" i="5"/>
  <c r="EB264" i="5"/>
  <c r="X264" i="5"/>
  <c r="IZ264" i="5"/>
  <c r="GV264" i="5"/>
  <c r="AB264" i="5"/>
  <c r="CN264" i="5"/>
  <c r="ET264" i="5"/>
  <c r="FF264" i="5"/>
  <c r="FV264" i="5"/>
  <c r="IT264" i="5"/>
  <c r="DH264" i="5"/>
  <c r="EL264" i="5"/>
  <c r="GH264" i="5"/>
  <c r="EF264" i="5"/>
  <c r="JP264" i="5"/>
  <c r="P264" i="5"/>
  <c r="AX264" i="5"/>
  <c r="BT264" i="5"/>
  <c r="CV264" i="5"/>
  <c r="GT264" i="5"/>
  <c r="BZ264" i="5"/>
  <c r="BP264" i="5"/>
  <c r="JZ264" i="5"/>
  <c r="EH264" i="5"/>
  <c r="EN264" i="5"/>
  <c r="AR264" i="5"/>
  <c r="BB264" i="5"/>
  <c r="R264" i="5"/>
  <c r="GL264" i="5"/>
  <c r="HX264" i="5"/>
  <c r="HV264" i="5"/>
  <c r="CB264" i="5"/>
  <c r="CX264" i="5"/>
  <c r="CP264" i="5"/>
  <c r="DL264" i="5"/>
  <c r="GR264" i="5"/>
  <c r="ID264" i="5"/>
  <c r="DT264" i="5"/>
  <c r="FD264" i="5"/>
  <c r="EX264" i="5"/>
  <c r="FB264" i="5"/>
  <c r="IH264" i="5"/>
  <c r="DB264" i="5"/>
  <c r="AZ264" i="5"/>
  <c r="FT264" i="5"/>
  <c r="DF264" i="5"/>
  <c r="EP264" i="5"/>
  <c r="IJ264" i="5"/>
  <c r="HB264" i="5"/>
  <c r="AV264" i="5"/>
  <c r="GJ264" i="5"/>
  <c r="BL264" i="5"/>
  <c r="CR264" i="5"/>
  <c r="FZ264" i="5"/>
  <c r="AD264" i="5"/>
  <c r="JX264" i="5"/>
  <c r="HZ264" i="5"/>
  <c r="CD264" i="5"/>
  <c r="DV264" i="5"/>
  <c r="FH264" i="5"/>
  <c r="DR264" i="5"/>
  <c r="HP264" i="5"/>
  <c r="GN264" i="5"/>
  <c r="AF264" i="5"/>
  <c r="AT264" i="5"/>
  <c r="BX264" i="5"/>
  <c r="CJ264" i="5"/>
  <c r="JF264" i="5"/>
  <c r="BV264" i="5"/>
  <c r="GF264" i="5"/>
  <c r="BH264" i="5"/>
  <c r="DX264" i="5"/>
  <c r="HD264" i="5"/>
  <c r="IN264" i="5"/>
  <c r="IF264" i="5"/>
  <c r="HN264" i="5"/>
  <c r="FR264" i="5"/>
  <c r="AN264" i="5"/>
  <c r="EV264" i="5"/>
  <c r="BD264" i="5"/>
  <c r="ER264" i="5"/>
  <c r="ED264" i="5"/>
  <c r="JB264" i="5"/>
  <c r="JL264" i="5"/>
  <c r="JH264" i="5"/>
  <c r="BR264" i="5"/>
  <c r="AL264" i="5"/>
  <c r="FX264" i="5"/>
  <c r="DD264" i="5"/>
  <c r="BJ264" i="5"/>
  <c r="GZ264" i="5"/>
  <c r="JJ264" i="5"/>
  <c r="GX181" i="5"/>
  <c r="JR181" i="5"/>
  <c r="BN181" i="5"/>
  <c r="JJ181" i="5"/>
  <c r="ED181" i="5"/>
  <c r="IX181" i="5"/>
  <c r="GP181" i="5"/>
  <c r="DN181" i="5"/>
  <c r="AL181" i="5"/>
  <c r="JL181" i="5"/>
  <c r="GR181" i="5"/>
  <c r="EZ181" i="5"/>
  <c r="DJ185" i="5"/>
  <c r="EH185" i="5"/>
  <c r="IJ185" i="5"/>
  <c r="ED185" i="5"/>
  <c r="JN185" i="5"/>
  <c r="JV185" i="5"/>
  <c r="EP185" i="5"/>
  <c r="DH185" i="5"/>
  <c r="GX185" i="5"/>
  <c r="DX185" i="5"/>
  <c r="EV185" i="5"/>
  <c r="EZ185" i="5"/>
  <c r="EJ155" i="5"/>
  <c r="DB155" i="5"/>
  <c r="CD155" i="5"/>
  <c r="FZ155" i="5"/>
  <c r="JT155" i="5"/>
  <c r="ET155" i="5"/>
  <c r="V155" i="5"/>
  <c r="AX155" i="5"/>
  <c r="DT155" i="5"/>
  <c r="R155" i="5"/>
  <c r="FX155" i="5"/>
  <c r="GV155" i="5"/>
  <c r="JN155" i="5"/>
  <c r="BV155" i="5"/>
  <c r="GN155" i="5"/>
  <c r="EH155" i="5"/>
  <c r="AT155" i="5"/>
  <c r="DR155" i="5"/>
  <c r="EL155" i="5"/>
  <c r="EX155" i="5"/>
  <c r="BH155" i="5"/>
  <c r="FF155" i="5"/>
  <c r="DH155" i="5"/>
  <c r="EZ155" i="5"/>
  <c r="HR155" i="5"/>
  <c r="JR155" i="5"/>
  <c r="CP155" i="5"/>
  <c r="EF155" i="5"/>
  <c r="FD155" i="5"/>
  <c r="CF155" i="5"/>
  <c r="DP155" i="5"/>
  <c r="CB155" i="5"/>
  <c r="BR155" i="5"/>
  <c r="BP155" i="5"/>
  <c r="AN155" i="5"/>
  <c r="IT155" i="5"/>
  <c r="JF155" i="5"/>
  <c r="JH155" i="5"/>
  <c r="EV155" i="5"/>
  <c r="CJ155" i="5"/>
  <c r="AL155" i="5"/>
  <c r="FB155" i="5"/>
  <c r="HZ155" i="5"/>
  <c r="DJ155" i="5"/>
  <c r="HN155" i="5"/>
  <c r="GT155" i="5"/>
  <c r="IP155" i="5"/>
  <c r="ED155" i="5"/>
  <c r="BD155" i="5"/>
  <c r="GD155" i="5"/>
  <c r="FR155" i="5"/>
  <c r="BT155" i="5"/>
  <c r="ER155" i="5"/>
  <c r="DF155" i="5"/>
  <c r="CV155" i="5"/>
  <c r="DL155" i="5"/>
  <c r="ID155" i="5"/>
  <c r="IH155" i="5"/>
  <c r="IF155" i="5"/>
  <c r="HX155" i="5"/>
  <c r="GZ155" i="5"/>
  <c r="IV155" i="5"/>
  <c r="GP155" i="5"/>
  <c r="JP155" i="5"/>
  <c r="EN155" i="5"/>
  <c r="DD155" i="5"/>
  <c r="EB155" i="5"/>
  <c r="BB155" i="5"/>
  <c r="AR155" i="5"/>
  <c r="IJ155" i="5"/>
  <c r="JV155" i="5"/>
  <c r="FT155" i="5"/>
  <c r="L155" i="5"/>
  <c r="GB155" i="5"/>
  <c r="JZ155" i="5"/>
  <c r="DX155" i="5"/>
  <c r="BX155" i="5"/>
  <c r="CN155" i="5"/>
  <c r="FP155" i="5"/>
  <c r="DN155" i="5"/>
  <c r="DZ155" i="5"/>
  <c r="HP155" i="5"/>
  <c r="FV155" i="5"/>
  <c r="BL155" i="5"/>
  <c r="AB155" i="5"/>
  <c r="AJ155" i="5"/>
  <c r="JJ155" i="5"/>
  <c r="IB155" i="5"/>
  <c r="GJ155" i="5"/>
  <c r="CH155" i="5"/>
  <c r="AV155" i="5"/>
  <c r="IR155" i="5"/>
  <c r="HV155" i="5"/>
  <c r="CX155" i="5"/>
  <c r="BJ155" i="5"/>
  <c r="AD155" i="5"/>
  <c r="GR155" i="5"/>
  <c r="CR155" i="5"/>
  <c r="DV155" i="5"/>
  <c r="GH155" i="5"/>
  <c r="HD155" i="5"/>
  <c r="JD155" i="5"/>
  <c r="FH155" i="5"/>
  <c r="GF155" i="5"/>
  <c r="EP155" i="5"/>
  <c r="JB155" i="5"/>
  <c r="GL155" i="5"/>
  <c r="IX155" i="5"/>
  <c r="JX155" i="5"/>
  <c r="BN155" i="5"/>
  <c r="AZ155" i="5"/>
  <c r="IN155" i="5"/>
  <c r="IZ155" i="5"/>
  <c r="BZ155" i="5"/>
  <c r="X155" i="5"/>
  <c r="BF155" i="5"/>
  <c r="CT155" i="5"/>
  <c r="P155" i="5"/>
  <c r="JL155" i="5"/>
  <c r="GX155" i="5"/>
  <c r="HB155" i="5"/>
  <c r="AF155" i="5"/>
  <c r="CH209" i="5"/>
  <c r="GN209" i="5"/>
  <c r="DH209" i="5"/>
  <c r="EH209" i="5"/>
  <c r="BR209" i="5"/>
  <c r="EV209" i="5"/>
  <c r="IF209" i="5"/>
  <c r="CF209" i="5"/>
  <c r="DN209" i="5"/>
  <c r="AX209" i="5"/>
  <c r="AF209" i="5"/>
  <c r="HB209" i="5"/>
  <c r="GP209" i="5"/>
  <c r="EJ209" i="5"/>
  <c r="JN209" i="5"/>
  <c r="CV209" i="5"/>
  <c r="ID209" i="5"/>
  <c r="CX209" i="5"/>
  <c r="DT209" i="5"/>
  <c r="EL209" i="5"/>
  <c r="HR209" i="5"/>
  <c r="FD209" i="5"/>
  <c r="FF209" i="5"/>
  <c r="AR209" i="5"/>
  <c r="GL209" i="5"/>
  <c r="BD209" i="5"/>
  <c r="AB209" i="5"/>
  <c r="JD209" i="5"/>
  <c r="IP209" i="5"/>
  <c r="GB209" i="5"/>
  <c r="EP209" i="5"/>
  <c r="DX209" i="5"/>
  <c r="CP209" i="5"/>
  <c r="CJ209" i="5"/>
  <c r="GJ209" i="5"/>
  <c r="EZ209" i="5"/>
  <c r="GX209" i="5"/>
  <c r="FR209" i="5"/>
  <c r="DZ209" i="5"/>
  <c r="BH209" i="5"/>
  <c r="DL209" i="5"/>
  <c r="GV209" i="5"/>
  <c r="JV209" i="5"/>
  <c r="BP209" i="5"/>
  <c r="CD209" i="5"/>
  <c r="JP209" i="5"/>
  <c r="JZ209" i="5"/>
  <c r="HX209" i="5"/>
  <c r="ER209" i="5"/>
  <c r="X209" i="5"/>
  <c r="IN209" i="5"/>
  <c r="FZ209" i="5"/>
  <c r="JR209" i="5"/>
  <c r="AJ209" i="5"/>
  <c r="CN209" i="5"/>
  <c r="JH209" i="5"/>
  <c r="HP209" i="5"/>
  <c r="JJ209" i="5"/>
  <c r="P209" i="5"/>
  <c r="HD209" i="5"/>
  <c r="BF209" i="5"/>
  <c r="GH209" i="5"/>
  <c r="AL209" i="5"/>
  <c r="IH209" i="5"/>
  <c r="DD209" i="5"/>
  <c r="FV209" i="5"/>
  <c r="DB209" i="5"/>
  <c r="DV209" i="5"/>
  <c r="BB209" i="5"/>
  <c r="IV209" i="5"/>
  <c r="IB209" i="5"/>
  <c r="DR209" i="5"/>
  <c r="EF209" i="5"/>
  <c r="IT209" i="5"/>
  <c r="BV209" i="5"/>
  <c r="BL209" i="5"/>
  <c r="CR209" i="5"/>
  <c r="GF209" i="5"/>
  <c r="CT209" i="5"/>
  <c r="IZ209" i="5"/>
  <c r="AD209" i="5"/>
  <c r="FX209" i="5"/>
  <c r="FT209" i="5"/>
  <c r="BT209" i="5"/>
  <c r="BJ209" i="5"/>
  <c r="AT209" i="5"/>
  <c r="L209" i="5"/>
  <c r="IX209" i="5"/>
  <c r="HZ209" i="5"/>
  <c r="EB209" i="5"/>
  <c r="BN209" i="5"/>
  <c r="FP209" i="5"/>
  <c r="JB209" i="5"/>
  <c r="JT209" i="5"/>
  <c r="CB209" i="5"/>
  <c r="BZ209" i="5"/>
  <c r="AV209" i="5"/>
  <c r="IR209" i="5"/>
  <c r="JL209" i="5"/>
  <c r="FH209" i="5"/>
  <c r="ET209" i="5"/>
  <c r="GR209" i="5"/>
  <c r="GT209" i="5"/>
  <c r="EN209" i="5"/>
  <c r="BX209" i="5"/>
  <c r="FB209" i="5"/>
  <c r="HN209" i="5"/>
  <c r="JF209" i="5"/>
  <c r="JX209" i="5"/>
  <c r="ED209" i="5"/>
  <c r="HV209" i="5"/>
  <c r="IJ209" i="5"/>
  <c r="AN209" i="5"/>
  <c r="DF209" i="5"/>
  <c r="GD209" i="5"/>
  <c r="V209" i="5"/>
  <c r="EX209" i="5"/>
  <c r="DJ209" i="5"/>
  <c r="DP209" i="5"/>
  <c r="R209" i="5"/>
  <c r="GZ209" i="5"/>
  <c r="AZ209" i="5"/>
  <c r="DX181" i="5"/>
  <c r="CP181" i="5"/>
  <c r="GN181" i="5"/>
  <c r="JZ181" i="5"/>
  <c r="EB181" i="5"/>
  <c r="GZ181" i="5"/>
  <c r="EX181" i="5"/>
  <c r="P181" i="5"/>
  <c r="DT181" i="5"/>
  <c r="ET181" i="5"/>
  <c r="EJ181" i="5"/>
  <c r="DR181" i="5"/>
  <c r="FR181" i="5"/>
  <c r="JT181" i="5"/>
  <c r="GH181" i="5"/>
  <c r="CH185" i="5"/>
  <c r="BN185" i="5"/>
  <c r="FB185" i="5"/>
  <c r="AR185" i="5"/>
  <c r="HR185" i="5"/>
  <c r="AZ185" i="5"/>
  <c r="JX185" i="5"/>
  <c r="FR185" i="5"/>
  <c r="AJ185" i="5"/>
  <c r="CT185" i="5"/>
  <c r="ER185" i="5"/>
  <c r="IP178" i="5"/>
  <c r="AZ178" i="5"/>
  <c r="JX178" i="5"/>
  <c r="CP178" i="5"/>
  <c r="IV178" i="5"/>
  <c r="HN178" i="5"/>
  <c r="FR178" i="5"/>
  <c r="IH178" i="5"/>
  <c r="HZ178" i="5"/>
  <c r="GZ178" i="5"/>
  <c r="CB178" i="5"/>
  <c r="AD178" i="5"/>
  <c r="DN178" i="5"/>
  <c r="EX178" i="5"/>
  <c r="BB178" i="5"/>
  <c r="DR178" i="5"/>
  <c r="CN178" i="5"/>
  <c r="GT178" i="5"/>
  <c r="CH178" i="5"/>
  <c r="JV178" i="5"/>
  <c r="CT178" i="5"/>
  <c r="EV178" i="5"/>
  <c r="DZ178" i="5"/>
  <c r="DT178" i="5"/>
  <c r="GD178" i="5"/>
  <c r="JR178" i="5"/>
  <c r="BL178" i="5"/>
  <c r="GN178" i="5"/>
  <c r="ED178" i="5"/>
  <c r="ID178" i="5"/>
  <c r="JB178" i="5"/>
  <c r="IB178" i="5"/>
  <c r="FP178" i="5"/>
  <c r="CV178" i="5"/>
  <c r="FF178" i="5"/>
  <c r="CX178" i="5"/>
  <c r="IF178" i="5"/>
  <c r="BP178" i="5"/>
  <c r="JZ178" i="5"/>
  <c r="JT178" i="5"/>
  <c r="EJ178" i="5"/>
  <c r="AN178" i="5"/>
  <c r="JJ178" i="5"/>
  <c r="IJ178" i="5"/>
  <c r="AX178" i="5"/>
  <c r="HV178" i="5"/>
  <c r="GR178" i="5"/>
  <c r="AJ178" i="5"/>
  <c r="HB178" i="5"/>
  <c r="FD178" i="5"/>
  <c r="JL178" i="5"/>
  <c r="AT178" i="5"/>
  <c r="BR178" i="5"/>
  <c r="IN178" i="5"/>
  <c r="GH178" i="5"/>
  <c r="JF178" i="5"/>
  <c r="CF178" i="5"/>
  <c r="FX178" i="5"/>
  <c r="BJ178" i="5"/>
  <c r="EL178" i="5"/>
  <c r="GV178" i="5"/>
  <c r="GJ178" i="5"/>
  <c r="JN178" i="5"/>
  <c r="DX178" i="5"/>
  <c r="IR178" i="5"/>
  <c r="BD178" i="5"/>
  <c r="GB178" i="5"/>
  <c r="DL178" i="5"/>
  <c r="HP178" i="5"/>
  <c r="BN178" i="5"/>
  <c r="HD178" i="5"/>
  <c r="FV178" i="5"/>
  <c r="DF178" i="5"/>
  <c r="DP178" i="5"/>
  <c r="IX178" i="5"/>
  <c r="ER178" i="5"/>
  <c r="BX178" i="5"/>
  <c r="EN178" i="5"/>
  <c r="BZ178" i="5"/>
  <c r="BH178" i="5"/>
  <c r="DH178" i="5"/>
  <c r="DV178" i="5"/>
  <c r="IT178" i="5"/>
  <c r="AL178" i="5"/>
  <c r="HX178" i="5"/>
  <c r="JD178" i="5"/>
  <c r="IZ178" i="5"/>
  <c r="FZ178" i="5"/>
  <c r="ET178" i="5"/>
  <c r="X178" i="5"/>
  <c r="GF178" i="5"/>
  <c r="JH178" i="5"/>
  <c r="FH178" i="5"/>
  <c r="EB178" i="5"/>
  <c r="V178" i="5"/>
  <c r="EF178" i="5"/>
  <c r="BF178" i="5"/>
  <c r="AF178" i="5"/>
  <c r="CD178" i="5"/>
  <c r="GP178" i="5"/>
  <c r="L178" i="5"/>
  <c r="FT178" i="5"/>
  <c r="DB178" i="5"/>
  <c r="P178" i="5"/>
  <c r="AR178" i="5"/>
  <c r="BT178" i="5"/>
  <c r="CR178" i="5"/>
  <c r="JP178" i="5"/>
  <c r="CJ178" i="5"/>
  <c r="FB178" i="5"/>
  <c r="AB178" i="5"/>
  <c r="EP178" i="5"/>
  <c r="DJ178" i="5"/>
  <c r="DD178" i="5"/>
  <c r="BV178" i="5"/>
  <c r="EH178" i="5"/>
  <c r="GL178" i="5"/>
  <c r="EZ178" i="5"/>
  <c r="HR178" i="5"/>
  <c r="GX178" i="5"/>
  <c r="AV178" i="5"/>
  <c r="R178" i="5"/>
  <c r="FX181" i="5"/>
  <c r="IP181" i="5"/>
  <c r="CD181" i="5"/>
  <c r="BR181" i="5"/>
  <c r="X181" i="5"/>
  <c r="BH181" i="5"/>
  <c r="GD181" i="5"/>
  <c r="AT181" i="5"/>
  <c r="JD181" i="5"/>
  <c r="EL181" i="5"/>
  <c r="HR181" i="5"/>
  <c r="FV181" i="5"/>
  <c r="HD181" i="5"/>
  <c r="AB181" i="5"/>
  <c r="JN181" i="5"/>
  <c r="JP181" i="5"/>
  <c r="HZ181" i="5"/>
  <c r="CT181" i="5"/>
  <c r="IJ181" i="5"/>
  <c r="JV181" i="5"/>
  <c r="AN181" i="5"/>
  <c r="AV181" i="5"/>
  <c r="FF181" i="5"/>
  <c r="FZ181" i="5"/>
  <c r="EH181" i="5"/>
  <c r="JB181" i="5"/>
  <c r="BT181" i="5"/>
  <c r="AX181" i="5"/>
  <c r="CV181" i="5"/>
  <c r="BB181" i="5"/>
  <c r="GL181" i="5"/>
  <c r="BX181" i="5"/>
  <c r="BZ181" i="5"/>
  <c r="EF181" i="5"/>
  <c r="JX181" i="5"/>
  <c r="ER181" i="5"/>
  <c r="FT181" i="5"/>
  <c r="JF181" i="5"/>
  <c r="DV181" i="5"/>
  <c r="IB181" i="5"/>
  <c r="DZ181" i="5"/>
  <c r="AD181" i="5"/>
  <c r="GT181" i="5"/>
  <c r="CR181" i="5"/>
  <c r="HV181" i="5"/>
  <c r="CJ181" i="5"/>
  <c r="FB181" i="5"/>
  <c r="HX181" i="5"/>
  <c r="EV181" i="5"/>
  <c r="IR181" i="5"/>
  <c r="R181" i="5"/>
  <c r="HP181" i="5"/>
  <c r="IT181" i="5"/>
  <c r="IV181" i="5"/>
  <c r="BL181" i="5"/>
  <c r="IZ181" i="5"/>
  <c r="HN181" i="5"/>
  <c r="L181" i="5"/>
  <c r="GB181" i="5"/>
  <c r="FP181" i="5"/>
  <c r="DD181" i="5"/>
  <c r="BV181" i="5"/>
  <c r="IX185" i="5"/>
  <c r="BD185" i="5"/>
  <c r="GT185" i="5"/>
  <c r="ID185" i="5"/>
  <c r="CN185" i="5"/>
  <c r="X185" i="5"/>
  <c r="EX185" i="5"/>
  <c r="BR185" i="5"/>
  <c r="DZ185" i="5"/>
  <c r="DT185" i="5"/>
  <c r="GV185" i="5"/>
  <c r="CV185" i="5"/>
  <c r="GD185" i="5"/>
  <c r="JF185" i="5"/>
  <c r="GR185" i="5"/>
  <c r="ET185" i="5"/>
  <c r="HZ185" i="5"/>
  <c r="IF185" i="5"/>
  <c r="GF185" i="5"/>
  <c r="CJ185" i="5"/>
  <c r="GZ185" i="5"/>
  <c r="JJ185" i="5"/>
  <c r="BV185" i="5"/>
  <c r="DD185" i="5"/>
  <c r="EF185" i="5"/>
  <c r="AT185" i="5"/>
  <c r="IT185" i="5"/>
  <c r="BX185" i="5"/>
  <c r="HN185" i="5"/>
  <c r="FF185" i="5"/>
  <c r="FZ185" i="5"/>
  <c r="AD185" i="5"/>
  <c r="BL185" i="5"/>
  <c r="GB185" i="5"/>
  <c r="IN185" i="5"/>
  <c r="BF185" i="5"/>
  <c r="CX185" i="5"/>
  <c r="HB185" i="5"/>
  <c r="JD185" i="5"/>
  <c r="DP185" i="5"/>
  <c r="IR185" i="5"/>
  <c r="IV185" i="5"/>
  <c r="IZ185" i="5"/>
  <c r="JR185" i="5"/>
  <c r="DN185" i="5"/>
  <c r="AF185" i="5"/>
  <c r="CD185" i="5"/>
  <c r="EJ185" i="5"/>
  <c r="BZ185" i="5"/>
  <c r="JZ185" i="5"/>
  <c r="HX185" i="5"/>
  <c r="FP185" i="5"/>
  <c r="EL185" i="5"/>
  <c r="JB185" i="5"/>
  <c r="CF185" i="5"/>
  <c r="AX185" i="5"/>
  <c r="FH185" i="5"/>
  <c r="L185" i="5"/>
  <c r="HD185" i="5"/>
  <c r="BJ185" i="5"/>
  <c r="GP185" i="5"/>
  <c r="DL185" i="5"/>
  <c r="BT185" i="5"/>
  <c r="JH185" i="5"/>
  <c r="JL185" i="5"/>
  <c r="JT185" i="5"/>
  <c r="DV185" i="5"/>
  <c r="GH185" i="5"/>
  <c r="AV185" i="5"/>
  <c r="AL185" i="5"/>
  <c r="EN185" i="5"/>
  <c r="CB185" i="5"/>
  <c r="BB185" i="5"/>
  <c r="AJ181" i="5"/>
  <c r="EP181" i="5"/>
  <c r="GJ181" i="5"/>
  <c r="DF181" i="5"/>
  <c r="FD181" i="5"/>
  <c r="DH181" i="5"/>
  <c r="DP181" i="5"/>
  <c r="IN181" i="5"/>
  <c r="V181" i="5"/>
  <c r="DL181" i="5"/>
  <c r="BD181" i="5"/>
  <c r="BF181" i="5"/>
  <c r="AR181" i="5"/>
  <c r="GV181" i="5"/>
  <c r="CH181" i="5"/>
  <c r="DF185" i="5"/>
  <c r="HV185" i="5"/>
  <c r="FD185" i="5"/>
  <c r="V185" i="5"/>
  <c r="IP185" i="5"/>
  <c r="GJ185" i="5"/>
  <c r="R185" i="5"/>
  <c r="BH185" i="5"/>
  <c r="IH185" i="5"/>
  <c r="AN185" i="5"/>
  <c r="DB185" i="5"/>
  <c r="DR185" i="5"/>
  <c r="GL185" i="5"/>
  <c r="GV220" i="5"/>
  <c r="IR220" i="5"/>
  <c r="CD220" i="5"/>
  <c r="GH220" i="5"/>
  <c r="FD220" i="5"/>
  <c r="DX220" i="5"/>
  <c r="JF220" i="5"/>
  <c r="JL220" i="5"/>
  <c r="AV220" i="5"/>
  <c r="DR220" i="5"/>
  <c r="IB220" i="5"/>
  <c r="EJ220" i="5"/>
  <c r="IZ220" i="5"/>
  <c r="HN220" i="5"/>
  <c r="BD220" i="5"/>
  <c r="JP220" i="5"/>
  <c r="BL220" i="5"/>
  <c r="EN220" i="5"/>
  <c r="GJ220" i="5"/>
  <c r="BZ220" i="5"/>
  <c r="IF220" i="5"/>
  <c r="DB220" i="5"/>
  <c r="HB220" i="5"/>
  <c r="FX220" i="5"/>
  <c r="DV220" i="5"/>
  <c r="IJ220" i="5"/>
  <c r="CJ220" i="5"/>
  <c r="AT220" i="5"/>
  <c r="DP220" i="5"/>
  <c r="HX220" i="5"/>
  <c r="ED220" i="5"/>
  <c r="IB243" i="5"/>
  <c r="BL243" i="5"/>
  <c r="IT243" i="5"/>
  <c r="EB243" i="5"/>
  <c r="HN243" i="5"/>
  <c r="CN243" i="5"/>
  <c r="IX243" i="5"/>
  <c r="JZ243" i="5"/>
  <c r="BX243" i="5"/>
  <c r="FP243" i="5"/>
  <c r="JX243" i="5"/>
  <c r="ER243" i="5"/>
  <c r="AJ243" i="5"/>
  <c r="IH243" i="5"/>
  <c r="CT243" i="5"/>
  <c r="AB243" i="5"/>
  <c r="BD243" i="5"/>
  <c r="EF243" i="5"/>
  <c r="FT243" i="5"/>
  <c r="DR243" i="5"/>
  <c r="DL243" i="5"/>
  <c r="CH243" i="5"/>
  <c r="CP243" i="5"/>
  <c r="FB243" i="5"/>
  <c r="CX243" i="5"/>
  <c r="FV243" i="5"/>
  <c r="GJ243" i="5"/>
  <c r="IN243" i="5"/>
  <c r="HP243" i="5"/>
  <c r="DJ243" i="5"/>
  <c r="IZ243" i="5"/>
  <c r="BZ243" i="5"/>
  <c r="GH195" i="5"/>
  <c r="DP195" i="5"/>
  <c r="GJ195" i="5"/>
  <c r="HD195" i="5"/>
  <c r="IT195" i="5"/>
  <c r="FH195" i="5"/>
  <c r="JB195" i="5"/>
  <c r="BV195" i="5"/>
  <c r="BL195" i="5"/>
  <c r="EF195" i="5"/>
  <c r="BF195" i="5"/>
  <c r="IH195" i="5"/>
  <c r="DF195" i="5"/>
  <c r="FX195" i="5"/>
  <c r="CD195" i="5"/>
  <c r="DN195" i="5"/>
  <c r="GL195" i="5"/>
  <c r="P195" i="5"/>
  <c r="HN195" i="5"/>
  <c r="GB195" i="5"/>
  <c r="AZ195" i="5"/>
  <c r="DJ195" i="5"/>
  <c r="GR195" i="5"/>
  <c r="JX195" i="5"/>
  <c r="DL195" i="5"/>
  <c r="BB195" i="5"/>
  <c r="EJ195" i="5"/>
  <c r="X195" i="5"/>
  <c r="BJ195" i="5"/>
  <c r="BD195" i="5"/>
  <c r="AR195" i="5"/>
  <c r="BP195" i="5"/>
  <c r="GL78" i="5"/>
  <c r="AT78" i="5"/>
  <c r="IV78" i="5"/>
  <c r="IN78" i="5"/>
  <c r="AV78" i="5"/>
  <c r="GD78" i="5"/>
  <c r="HB78" i="5"/>
  <c r="FH78" i="5"/>
  <c r="V78" i="5"/>
  <c r="ED78" i="5"/>
  <c r="HR78" i="5"/>
  <c r="AX78" i="5"/>
  <c r="HP78" i="5"/>
  <c r="DL78" i="5"/>
  <c r="AZ78" i="5"/>
  <c r="BV78" i="5"/>
  <c r="JP78" i="5"/>
  <c r="DP78" i="5"/>
  <c r="BJ78" i="5"/>
  <c r="JT78" i="5"/>
  <c r="ET78" i="5"/>
  <c r="BR78" i="5"/>
  <c r="JZ78" i="5"/>
  <c r="GF78" i="5"/>
  <c r="FT78" i="5"/>
  <c r="DJ78" i="5"/>
  <c r="CV78" i="5"/>
  <c r="HD78" i="5"/>
  <c r="EV78" i="5"/>
  <c r="IZ78" i="5"/>
  <c r="IX200" i="5"/>
  <c r="GR200" i="5"/>
  <c r="DB200" i="5"/>
  <c r="IH200" i="5"/>
  <c r="ED200" i="5"/>
  <c r="FF200" i="5"/>
  <c r="FT200" i="5"/>
  <c r="DV200" i="5"/>
  <c r="FH200" i="5"/>
  <c r="DL200" i="5"/>
  <c r="CT200" i="5"/>
  <c r="EP200" i="5"/>
  <c r="EJ200" i="5"/>
  <c r="CH200" i="5"/>
  <c r="GH200" i="5"/>
  <c r="JJ200" i="5"/>
  <c r="FR200" i="5"/>
  <c r="GV200" i="5"/>
  <c r="HN200" i="5"/>
  <c r="GJ200" i="5"/>
  <c r="X200" i="5"/>
  <c r="DJ200" i="5"/>
  <c r="CN200" i="5"/>
  <c r="FB200" i="5"/>
  <c r="JL200" i="5"/>
  <c r="BT200" i="5"/>
  <c r="CX200" i="5"/>
  <c r="IJ200" i="5"/>
  <c r="AN200" i="5"/>
  <c r="CD200" i="5"/>
  <c r="GN200" i="5"/>
  <c r="EH206" i="5"/>
  <c r="FT206" i="5"/>
  <c r="BV206" i="5"/>
  <c r="HD206" i="5"/>
  <c r="JZ206" i="5"/>
  <c r="FB206" i="5"/>
  <c r="FP206" i="5"/>
  <c r="EZ206" i="5"/>
  <c r="EV206" i="5"/>
  <c r="BN206" i="5"/>
  <c r="HN206" i="5"/>
  <c r="EF206" i="5"/>
  <c r="JB206" i="5"/>
  <c r="HR206" i="5"/>
  <c r="BD206" i="5"/>
  <c r="DB206" i="5"/>
  <c r="DX206" i="5"/>
  <c r="BT206" i="5"/>
  <c r="IX206" i="5"/>
  <c r="AJ206" i="5"/>
  <c r="FX206" i="5"/>
  <c r="GZ206" i="5"/>
  <c r="X206" i="5"/>
  <c r="FH206" i="5"/>
  <c r="IH206" i="5"/>
  <c r="EX206" i="5"/>
  <c r="AV206" i="5"/>
  <c r="BZ206" i="5"/>
  <c r="HP206" i="5"/>
  <c r="AB206" i="5"/>
  <c r="GR162" i="5"/>
  <c r="X162" i="5"/>
  <c r="P162" i="5"/>
  <c r="CX162" i="5"/>
  <c r="JV162" i="5"/>
  <c r="BD162" i="5"/>
  <c r="L162" i="5"/>
  <c r="AT162" i="5"/>
  <c r="BN162" i="5"/>
  <c r="EH162" i="5"/>
  <c r="BP162" i="5"/>
  <c r="CT162" i="5"/>
  <c r="IH162" i="5"/>
  <c r="DR162" i="5"/>
  <c r="FH162" i="5"/>
  <c r="GV162" i="5"/>
  <c r="EL162" i="5"/>
  <c r="AV162" i="5"/>
  <c r="CJ162" i="5"/>
  <c r="GN162" i="5"/>
  <c r="BR162" i="5"/>
  <c r="DV162" i="5"/>
  <c r="JF162" i="5"/>
  <c r="CD162" i="5"/>
  <c r="DB162" i="5"/>
  <c r="DF162" i="5"/>
  <c r="IZ162" i="5"/>
  <c r="CV162" i="5"/>
  <c r="HP162" i="5"/>
  <c r="ET162" i="5"/>
  <c r="CD18" i="5"/>
  <c r="DR18" i="5"/>
  <c r="IV18" i="5"/>
  <c r="ID18" i="5"/>
  <c r="JF18" i="5"/>
  <c r="DT18" i="5"/>
  <c r="HP18" i="5"/>
  <c r="FZ18" i="5"/>
  <c r="FB18" i="5"/>
  <c r="GJ18" i="5"/>
  <c r="AX18" i="5"/>
  <c r="L18" i="5"/>
  <c r="JN18" i="5"/>
  <c r="AB18" i="5"/>
  <c r="BZ44" i="5"/>
  <c r="ED44" i="5"/>
  <c r="JT191" i="5"/>
  <c r="DL191" i="5"/>
  <c r="BD191" i="5"/>
  <c r="BZ191" i="5"/>
  <c r="GB191" i="5"/>
  <c r="GX191" i="5"/>
  <c r="JN191" i="5"/>
  <c r="HZ191" i="5"/>
  <c r="CJ191" i="5"/>
  <c r="IJ191" i="5"/>
  <c r="IB191" i="5"/>
  <c r="JV191" i="5"/>
  <c r="GT191" i="5"/>
  <c r="JH191" i="5"/>
  <c r="AB191" i="5"/>
  <c r="HP191" i="5"/>
  <c r="DP191" i="5"/>
  <c r="EH191" i="5"/>
  <c r="GJ191" i="5"/>
  <c r="EZ191" i="5"/>
  <c r="JL191" i="5"/>
  <c r="BH191" i="5"/>
  <c r="CP191" i="5"/>
  <c r="CB191" i="5"/>
  <c r="GD191" i="5"/>
  <c r="DR191" i="5"/>
  <c r="JP191" i="5"/>
  <c r="DX191" i="5"/>
  <c r="IR191" i="5"/>
  <c r="GR191" i="5"/>
  <c r="HV191" i="5"/>
  <c r="IX191" i="5"/>
  <c r="EF191" i="5"/>
  <c r="R191" i="5"/>
  <c r="IN191" i="5"/>
  <c r="BL191" i="5"/>
  <c r="JF191" i="5"/>
  <c r="EL191" i="5"/>
  <c r="FP191" i="5"/>
  <c r="GZ191" i="5"/>
  <c r="BP191" i="5"/>
  <c r="BR191" i="5"/>
  <c r="BJ191" i="5"/>
  <c r="P191" i="5"/>
  <c r="BV191" i="5"/>
  <c r="ID191" i="5"/>
  <c r="CH191" i="5"/>
  <c r="EN191" i="5"/>
  <c r="X191" i="5"/>
  <c r="JB191" i="5"/>
  <c r="FZ191" i="5"/>
  <c r="DV191" i="5"/>
  <c r="CN191" i="5"/>
  <c r="ET191" i="5"/>
  <c r="AR191" i="5"/>
  <c r="JD191" i="5"/>
  <c r="IH191" i="5"/>
  <c r="IT191" i="5"/>
  <c r="FD191" i="5"/>
  <c r="DH191" i="5"/>
  <c r="DB191" i="5"/>
  <c r="HD191" i="5"/>
  <c r="DZ191" i="5"/>
  <c r="CT191" i="5"/>
  <c r="AN191" i="5"/>
  <c r="GP191" i="5"/>
  <c r="GN191" i="5"/>
  <c r="FF191" i="5"/>
  <c r="IZ191" i="5"/>
  <c r="EJ191" i="5"/>
  <c r="BB191" i="5"/>
  <c r="DT191" i="5"/>
  <c r="FX191" i="5"/>
  <c r="AX191" i="5"/>
  <c r="CF191" i="5"/>
  <c r="HR191" i="5"/>
  <c r="HB191" i="5"/>
  <c r="CV191" i="5"/>
  <c r="JJ191" i="5"/>
  <c r="JX191" i="5"/>
  <c r="BX191" i="5"/>
  <c r="DD191" i="5"/>
  <c r="EB191" i="5"/>
  <c r="GH191" i="5"/>
  <c r="AF191" i="5"/>
  <c r="FB191" i="5"/>
  <c r="V191" i="5"/>
  <c r="HN191" i="5"/>
  <c r="IP191" i="5"/>
  <c r="HX191" i="5"/>
  <c r="GV191" i="5"/>
  <c r="CR191" i="5"/>
  <c r="AT191" i="5"/>
  <c r="CD191" i="5"/>
  <c r="JZ191" i="5"/>
  <c r="CX191" i="5"/>
  <c r="IF191" i="5"/>
  <c r="AZ191" i="5"/>
  <c r="JR191" i="5"/>
  <c r="ER191" i="5"/>
  <c r="DN191" i="5"/>
  <c r="IV191" i="5"/>
  <c r="EX191" i="5"/>
  <c r="FV191" i="5"/>
  <c r="ED191" i="5"/>
  <c r="FR191" i="5"/>
  <c r="GL191" i="5"/>
  <c r="FT191" i="5"/>
  <c r="AJ191" i="5"/>
  <c r="BF191" i="5"/>
  <c r="GF191" i="5"/>
  <c r="AL191" i="5"/>
  <c r="FH191" i="5"/>
  <c r="DF191" i="5"/>
  <c r="EP191" i="5"/>
  <c r="BN191" i="5"/>
  <c r="DJ191" i="5"/>
  <c r="BT191" i="5"/>
  <c r="L191" i="5"/>
  <c r="EV191" i="5"/>
  <c r="AD191" i="5"/>
  <c r="AV191" i="5"/>
  <c r="GV163" i="5"/>
  <c r="GF163" i="5"/>
  <c r="AD163" i="5"/>
  <c r="DT163" i="5"/>
  <c r="HR163" i="5"/>
  <c r="BX163" i="5"/>
  <c r="IF163" i="5"/>
  <c r="GX163" i="5"/>
  <c r="JZ163" i="5"/>
  <c r="FB163" i="5"/>
  <c r="GP163" i="5"/>
  <c r="CV163" i="5"/>
  <c r="BR163" i="5"/>
  <c r="GH163" i="5"/>
  <c r="CN163" i="5"/>
  <c r="FT163" i="5"/>
  <c r="JN163" i="5"/>
  <c r="EV163" i="5"/>
  <c r="AF163" i="5"/>
  <c r="DH163" i="5"/>
  <c r="DR163" i="5"/>
  <c r="IZ163" i="5"/>
  <c r="GR163" i="5"/>
  <c r="JH163" i="5"/>
  <c r="JR163" i="5"/>
  <c r="CH163" i="5"/>
  <c r="HB163" i="5"/>
  <c r="CP163" i="5"/>
  <c r="CF163" i="5"/>
  <c r="JD163" i="5"/>
  <c r="BN163" i="5"/>
  <c r="EB163" i="5"/>
  <c r="JV163" i="5"/>
  <c r="EJ163" i="5"/>
  <c r="ED163" i="5"/>
  <c r="EF163" i="5"/>
  <c r="JT163" i="5"/>
  <c r="DV163" i="5"/>
  <c r="EP163" i="5"/>
  <c r="BP163" i="5"/>
  <c r="AR163" i="5"/>
  <c r="HD163" i="5"/>
  <c r="BJ163" i="5"/>
  <c r="CB163" i="5"/>
  <c r="P163" i="5"/>
  <c r="AB163" i="5"/>
  <c r="L163" i="5"/>
  <c r="GT163" i="5"/>
  <c r="HV163" i="5"/>
  <c r="DJ163" i="5"/>
  <c r="HN163" i="5"/>
  <c r="JJ163" i="5"/>
  <c r="IP163" i="5"/>
  <c r="DN163" i="5"/>
  <c r="FD163" i="5"/>
  <c r="GD163" i="5"/>
  <c r="AX163" i="5"/>
  <c r="BF163" i="5"/>
  <c r="GL163" i="5"/>
  <c r="DZ163" i="5"/>
  <c r="BZ163" i="5"/>
  <c r="AV163" i="5"/>
  <c r="CR163" i="5"/>
  <c r="IH163" i="5"/>
  <c r="CT163" i="5"/>
  <c r="EL163" i="5"/>
  <c r="JF163" i="5"/>
  <c r="FV163" i="5"/>
  <c r="EZ163" i="5"/>
  <c r="DL163" i="5"/>
  <c r="IR163" i="5"/>
  <c r="R163" i="5"/>
  <c r="HX163" i="5"/>
  <c r="JB163" i="5"/>
  <c r="FF163" i="5"/>
  <c r="BB163" i="5"/>
  <c r="BT163" i="5"/>
  <c r="IJ163" i="5"/>
  <c r="X163" i="5"/>
  <c r="AT163" i="5"/>
  <c r="ID163" i="5"/>
  <c r="DP163" i="5"/>
  <c r="CJ163" i="5"/>
  <c r="JL163" i="5"/>
  <c r="DF163" i="5"/>
  <c r="DD163" i="5"/>
  <c r="ET163" i="5"/>
  <c r="BV163" i="5"/>
  <c r="BL163" i="5"/>
  <c r="GN163" i="5"/>
  <c r="ER163" i="5"/>
  <c r="CX163" i="5"/>
  <c r="HZ163" i="5"/>
  <c r="IX163" i="5"/>
  <c r="GZ163" i="5"/>
  <c r="CD163" i="5"/>
  <c r="GB163" i="5"/>
  <c r="JX163" i="5"/>
  <c r="FH163" i="5"/>
  <c r="HP163" i="5"/>
  <c r="EX163" i="5"/>
  <c r="EN163" i="5"/>
  <c r="FZ163" i="5"/>
  <c r="IV163" i="5"/>
  <c r="AJ163" i="5"/>
  <c r="JP163" i="5"/>
  <c r="AZ163" i="5"/>
  <c r="EH163" i="5"/>
  <c r="FP163" i="5"/>
  <c r="IT163" i="5"/>
  <c r="AN163" i="5"/>
  <c r="GJ163" i="5"/>
  <c r="FR163" i="5"/>
  <c r="DB163" i="5"/>
  <c r="IB163" i="5"/>
  <c r="BH163" i="5"/>
  <c r="DX163" i="5"/>
  <c r="AL163" i="5"/>
  <c r="FX163" i="5"/>
  <c r="V163" i="5"/>
  <c r="BD163" i="5"/>
  <c r="IN163" i="5"/>
  <c r="JJ220" i="5"/>
  <c r="DN220" i="5"/>
  <c r="AZ220" i="5"/>
  <c r="R220" i="5"/>
  <c r="JD220" i="5"/>
  <c r="DZ220" i="5"/>
  <c r="GR220" i="5"/>
  <c r="AF220" i="5"/>
  <c r="BN220" i="5"/>
  <c r="FR220" i="5"/>
  <c r="BJ220" i="5"/>
  <c r="IV220" i="5"/>
  <c r="HR220" i="5"/>
  <c r="EB220" i="5"/>
  <c r="DL220" i="5"/>
  <c r="BT220" i="5"/>
  <c r="FH220" i="5"/>
  <c r="HV220" i="5"/>
  <c r="HZ220" i="5"/>
  <c r="AN220" i="5"/>
  <c r="BR220" i="5"/>
  <c r="JT220" i="5"/>
  <c r="EZ220" i="5"/>
  <c r="GP220" i="5"/>
  <c r="EH220" i="5"/>
  <c r="CF220" i="5"/>
  <c r="GF220" i="5"/>
  <c r="CB220" i="5"/>
  <c r="DT220" i="5"/>
  <c r="FT220" i="5"/>
  <c r="DD220" i="5"/>
  <c r="DX243" i="5"/>
  <c r="DN243" i="5"/>
  <c r="ED243" i="5"/>
  <c r="HZ243" i="5"/>
  <c r="ET243" i="5"/>
  <c r="HB243" i="5"/>
  <c r="BF243" i="5"/>
  <c r="BV243" i="5"/>
  <c r="JP243" i="5"/>
  <c r="DH243" i="5"/>
  <c r="JD243" i="5"/>
  <c r="DZ243" i="5"/>
  <c r="AF243" i="5"/>
  <c r="DP243" i="5"/>
  <c r="EJ243" i="5"/>
  <c r="BR243" i="5"/>
  <c r="BB243" i="5"/>
  <c r="FH243" i="5"/>
  <c r="FX243" i="5"/>
  <c r="DB243" i="5"/>
  <c r="FZ243" i="5"/>
  <c r="GF243" i="5"/>
  <c r="AZ243" i="5"/>
  <c r="EL243" i="5"/>
  <c r="FF243" i="5"/>
  <c r="HR243" i="5"/>
  <c r="GN243" i="5"/>
  <c r="IR243" i="5"/>
  <c r="AV243" i="5"/>
  <c r="L195" i="5"/>
  <c r="JN195" i="5"/>
  <c r="CX195" i="5"/>
  <c r="AF195" i="5"/>
  <c r="GF195" i="5"/>
  <c r="CH195" i="5"/>
  <c r="IB195" i="5"/>
  <c r="AD195" i="5"/>
  <c r="BZ195" i="5"/>
  <c r="JF195" i="5"/>
  <c r="JZ195" i="5"/>
  <c r="DT195" i="5"/>
  <c r="BX195" i="5"/>
  <c r="HZ195" i="5"/>
  <c r="EB195" i="5"/>
  <c r="DD195" i="5"/>
  <c r="FV195" i="5"/>
  <c r="DV195" i="5"/>
  <c r="GD195" i="5"/>
  <c r="CP195" i="5"/>
  <c r="JT195" i="5"/>
  <c r="IN195" i="5"/>
  <c r="DZ195" i="5"/>
  <c r="CR195" i="5"/>
  <c r="FB195" i="5"/>
  <c r="JR195" i="5"/>
  <c r="HX195" i="5"/>
  <c r="AJ195" i="5"/>
  <c r="GT195" i="5"/>
  <c r="BH195" i="5"/>
  <c r="IZ195" i="5"/>
  <c r="JD195" i="5"/>
  <c r="HV78" i="5"/>
  <c r="P78" i="5"/>
  <c r="GJ78" i="5"/>
  <c r="L78" i="5"/>
  <c r="AN78" i="5"/>
  <c r="HX78" i="5"/>
  <c r="IX78" i="5"/>
  <c r="BB78" i="5"/>
  <c r="CN78" i="5"/>
  <c r="ID78" i="5"/>
  <c r="BT78" i="5"/>
  <c r="CF78" i="5"/>
  <c r="AF78" i="5"/>
  <c r="HZ78" i="5"/>
  <c r="JL78" i="5"/>
  <c r="CD78" i="5"/>
  <c r="GR78" i="5"/>
  <c r="ER78" i="5"/>
  <c r="AJ78" i="5"/>
  <c r="DH78" i="5"/>
  <c r="AB78" i="5"/>
  <c r="GP78" i="5"/>
  <c r="JF78" i="5"/>
  <c r="CH78" i="5"/>
  <c r="IT78" i="5"/>
  <c r="DN78" i="5"/>
  <c r="DD78" i="5"/>
  <c r="IP78" i="5"/>
  <c r="BV200" i="5"/>
  <c r="CR200" i="5"/>
  <c r="IR200" i="5"/>
  <c r="CV200" i="5"/>
  <c r="IF200" i="5"/>
  <c r="HP200" i="5"/>
  <c r="GP200" i="5"/>
  <c r="ER200" i="5"/>
  <c r="DP200" i="5"/>
  <c r="GL200" i="5"/>
  <c r="JN200" i="5"/>
  <c r="EV200" i="5"/>
  <c r="GZ200" i="5"/>
  <c r="EN200" i="5"/>
  <c r="BD200" i="5"/>
  <c r="BR200" i="5"/>
  <c r="JH200" i="5"/>
  <c r="AX200" i="5"/>
  <c r="JD200" i="5"/>
  <c r="JV200" i="5"/>
  <c r="R200" i="5"/>
  <c r="EL200" i="5"/>
  <c r="EX200" i="5"/>
  <c r="BN200" i="5"/>
  <c r="DN200" i="5"/>
  <c r="CP200" i="5"/>
  <c r="BP200" i="5"/>
  <c r="CF200" i="5"/>
  <c r="DH200" i="5"/>
  <c r="ET200" i="5"/>
  <c r="IT200" i="5"/>
  <c r="EX18" i="5"/>
  <c r="CJ18" i="5"/>
  <c r="CR18" i="5"/>
  <c r="IX18" i="5"/>
  <c r="ED18" i="5"/>
  <c r="BL18" i="5"/>
  <c r="DF18" i="5"/>
  <c r="JB18" i="5"/>
  <c r="IF18" i="5"/>
  <c r="HB18" i="5"/>
  <c r="DP18" i="5"/>
  <c r="JJ18" i="5"/>
  <c r="JP18" i="5"/>
  <c r="IN18" i="5"/>
  <c r="CX18" i="5"/>
  <c r="CN18" i="5"/>
  <c r="CH18" i="5"/>
  <c r="BR18" i="5"/>
  <c r="HX18" i="5"/>
  <c r="FD18" i="5"/>
  <c r="CB18" i="5"/>
  <c r="GH18" i="5"/>
  <c r="EJ18" i="5"/>
  <c r="EL18" i="5"/>
  <c r="DV18" i="5"/>
  <c r="EN18" i="5"/>
  <c r="BB18" i="5"/>
  <c r="GX18" i="5"/>
  <c r="AJ18" i="5"/>
  <c r="BD18" i="5"/>
  <c r="CV18" i="5"/>
  <c r="CL18" i="5"/>
  <c r="EH18" i="5"/>
  <c r="FV18" i="5"/>
  <c r="GB18" i="5"/>
  <c r="FT18" i="5"/>
  <c r="FH18" i="5"/>
  <c r="JL18" i="5"/>
  <c r="AF18" i="5"/>
  <c r="BF18" i="5"/>
  <c r="AL18" i="5"/>
  <c r="DX18" i="5"/>
  <c r="DJ18" i="5"/>
  <c r="BP18" i="5"/>
  <c r="JR18" i="5"/>
  <c r="BT18" i="5"/>
  <c r="IB18" i="5"/>
  <c r="AZ18" i="5"/>
  <c r="DL18" i="5"/>
  <c r="GR18" i="5"/>
  <c r="DN18" i="5"/>
  <c r="IR18" i="5"/>
  <c r="BN18" i="5"/>
  <c r="JZ18" i="5"/>
  <c r="CF18" i="5"/>
  <c r="V18" i="5"/>
  <c r="AV18" i="5"/>
  <c r="HN18" i="5"/>
  <c r="EB18" i="5"/>
  <c r="IH18" i="5"/>
  <c r="IT18" i="5"/>
  <c r="JT18" i="5"/>
  <c r="HP210" i="5"/>
  <c r="CX210" i="5"/>
  <c r="DH210" i="5"/>
  <c r="AJ210" i="5"/>
  <c r="BP210" i="5"/>
  <c r="FT210" i="5"/>
  <c r="DR210" i="5"/>
  <c r="HX210" i="5"/>
  <c r="BJ210" i="5"/>
  <c r="DP210" i="5"/>
  <c r="ID210" i="5"/>
  <c r="HD210" i="5"/>
  <c r="IV210" i="5"/>
  <c r="CJ210" i="5"/>
  <c r="FR210" i="5"/>
  <c r="IX210" i="5"/>
  <c r="EP210" i="5"/>
  <c r="X210" i="5"/>
  <c r="DX210" i="5"/>
  <c r="AV210" i="5"/>
  <c r="IP210" i="5"/>
  <c r="BD210" i="5"/>
  <c r="BL210" i="5"/>
  <c r="GT210" i="5"/>
  <c r="DN210" i="5"/>
  <c r="BB210" i="5"/>
  <c r="GP210" i="5"/>
  <c r="GD210" i="5"/>
  <c r="L210" i="5"/>
  <c r="JR210" i="5"/>
  <c r="EJ210" i="5"/>
  <c r="HZ210" i="5"/>
  <c r="EN210" i="5"/>
  <c r="CD210" i="5"/>
  <c r="DB210" i="5"/>
  <c r="AN210" i="5"/>
  <c r="AL210" i="5"/>
  <c r="DV210" i="5"/>
  <c r="IZ210" i="5"/>
  <c r="GN210" i="5"/>
  <c r="FV210" i="5"/>
  <c r="EB210" i="5"/>
  <c r="GH210" i="5"/>
  <c r="JF210" i="5"/>
  <c r="JN210" i="5"/>
  <c r="CN210" i="5"/>
  <c r="IN210" i="5"/>
  <c r="EV210" i="5"/>
  <c r="R210" i="5"/>
  <c r="EZ210" i="5"/>
  <c r="GX210" i="5"/>
  <c r="JJ210" i="5"/>
  <c r="DD210" i="5"/>
  <c r="JT210" i="5"/>
  <c r="IH210" i="5"/>
  <c r="GL210" i="5"/>
  <c r="BF210" i="5"/>
  <c r="FF210" i="5"/>
  <c r="EL210" i="5"/>
  <c r="DJ210" i="5"/>
  <c r="CR210" i="5"/>
  <c r="GZ210" i="5"/>
  <c r="HV210" i="5"/>
  <c r="FZ210" i="5"/>
  <c r="JV210" i="5"/>
  <c r="GB210" i="5"/>
  <c r="JH210" i="5"/>
  <c r="BV210" i="5"/>
  <c r="CV210" i="5"/>
  <c r="HR210" i="5"/>
  <c r="ET210" i="5"/>
  <c r="IR210" i="5"/>
  <c r="GV210" i="5"/>
  <c r="DL210" i="5"/>
  <c r="CB210" i="5"/>
  <c r="FD210" i="5"/>
  <c r="FP210" i="5"/>
  <c r="BH210" i="5"/>
  <c r="BR210" i="5"/>
  <c r="ED210" i="5"/>
  <c r="CP210" i="5"/>
  <c r="JX210" i="5"/>
  <c r="EX210" i="5"/>
  <c r="FH210" i="5"/>
  <c r="P210" i="5"/>
  <c r="JD210" i="5"/>
  <c r="HN210" i="5"/>
  <c r="BX210" i="5"/>
  <c r="IJ210" i="5"/>
  <c r="CH210" i="5"/>
  <c r="JZ210" i="5"/>
  <c r="FX210" i="5"/>
  <c r="CT210" i="5"/>
  <c r="EH210" i="5"/>
  <c r="JB210" i="5"/>
  <c r="AB210" i="5"/>
  <c r="EF210" i="5"/>
  <c r="AZ210" i="5"/>
  <c r="DT210" i="5"/>
  <c r="FB210" i="5"/>
  <c r="JL210" i="5"/>
  <c r="BN210" i="5"/>
  <c r="DZ210" i="5"/>
  <c r="DF210" i="5"/>
  <c r="GJ210" i="5"/>
  <c r="AT210" i="5"/>
  <c r="CF210" i="5"/>
  <c r="JP210" i="5"/>
  <c r="HB210" i="5"/>
  <c r="IT210" i="5"/>
  <c r="GR210" i="5"/>
  <c r="AX210" i="5"/>
  <c r="AF210" i="5"/>
  <c r="AD210" i="5"/>
  <c r="V210" i="5"/>
  <c r="AR210" i="5"/>
  <c r="IF210" i="5"/>
  <c r="BZ210" i="5"/>
  <c r="ER210" i="5"/>
  <c r="IB210" i="5"/>
  <c r="GF210" i="5"/>
  <c r="BT210" i="5"/>
  <c r="AL206" i="5"/>
  <c r="CT206" i="5"/>
  <c r="AD206" i="5"/>
  <c r="CD206" i="5"/>
  <c r="IB206" i="5"/>
  <c r="JJ206" i="5"/>
  <c r="JF206" i="5"/>
  <c r="GN206" i="5"/>
  <c r="CV206" i="5"/>
  <c r="P206" i="5"/>
  <c r="BX206" i="5"/>
  <c r="CN206" i="5"/>
  <c r="EP206" i="5"/>
  <c r="IV206" i="5"/>
  <c r="ID206" i="5"/>
  <c r="DL206" i="5"/>
  <c r="JR206" i="5"/>
  <c r="GX206" i="5"/>
  <c r="DJ206" i="5"/>
  <c r="FV206" i="5"/>
  <c r="GT206" i="5"/>
  <c r="EN206" i="5"/>
  <c r="IZ206" i="5"/>
  <c r="FF206" i="5"/>
  <c r="DN206" i="5"/>
  <c r="EL206" i="5"/>
  <c r="CX206" i="5"/>
  <c r="EB206" i="5"/>
  <c r="HB206" i="5"/>
  <c r="IF206" i="5"/>
  <c r="JD162" i="5"/>
  <c r="GL162" i="5"/>
  <c r="V162" i="5"/>
  <c r="ED162" i="5"/>
  <c r="GJ162" i="5"/>
  <c r="ID162" i="5"/>
  <c r="AJ162" i="5"/>
  <c r="JZ162" i="5"/>
  <c r="EP162" i="5"/>
  <c r="GF162" i="5"/>
  <c r="BT162" i="5"/>
  <c r="EV162" i="5"/>
  <c r="BX162" i="5"/>
  <c r="IT162" i="5"/>
  <c r="DD162" i="5"/>
  <c r="BB162" i="5"/>
  <c r="JP162" i="5"/>
  <c r="CF162" i="5"/>
  <c r="IX162" i="5"/>
  <c r="HD162" i="5"/>
  <c r="AX162" i="5"/>
  <c r="AF162" i="5"/>
  <c r="GT162" i="5"/>
  <c r="BL162" i="5"/>
  <c r="IP162" i="5"/>
  <c r="AZ162" i="5"/>
  <c r="EZ162" i="5"/>
  <c r="CN162" i="5"/>
  <c r="BF162" i="5"/>
  <c r="EF162" i="5"/>
  <c r="CP18" i="5"/>
  <c r="AR18" i="5"/>
  <c r="IZ18" i="5"/>
  <c r="X18" i="5"/>
  <c r="GL18" i="5"/>
  <c r="JV18" i="5"/>
  <c r="EP18" i="5"/>
  <c r="IJ18" i="5"/>
  <c r="P18" i="5"/>
  <c r="AT18" i="5"/>
  <c r="BZ18" i="5"/>
  <c r="EZ18" i="5"/>
  <c r="DZ18" i="5"/>
  <c r="CT18" i="5"/>
  <c r="AN18" i="5"/>
  <c r="HD257" i="5"/>
  <c r="HN257" i="5"/>
  <c r="GB257" i="5"/>
  <c r="AN257" i="5"/>
  <c r="BL257" i="5"/>
  <c r="BX257" i="5"/>
  <c r="IR257" i="5"/>
  <c r="FB257" i="5"/>
  <c r="IT257" i="5"/>
  <c r="EZ257" i="5"/>
  <c r="JL257" i="5"/>
  <c r="FX257" i="5"/>
  <c r="JV257" i="5"/>
  <c r="AD257" i="5"/>
  <c r="X257" i="5"/>
  <c r="HX257" i="5"/>
  <c r="JT257" i="5"/>
  <c r="IB257" i="5"/>
  <c r="DH257" i="5"/>
  <c r="HR257" i="5"/>
  <c r="GL257" i="5"/>
  <c r="BF257" i="5"/>
  <c r="AV257" i="5"/>
  <c r="FR257" i="5"/>
  <c r="GF257" i="5"/>
  <c r="FD257" i="5"/>
  <c r="CH257" i="5"/>
  <c r="IF257" i="5"/>
  <c r="L257" i="5"/>
  <c r="CX257" i="5"/>
  <c r="BR257" i="5"/>
  <c r="IN257" i="5"/>
  <c r="IZ257" i="5"/>
  <c r="CJ257" i="5"/>
  <c r="JN257" i="5"/>
  <c r="CT257" i="5"/>
  <c r="JD257" i="5"/>
  <c r="HP257" i="5"/>
  <c r="JR257" i="5"/>
  <c r="HV257" i="5"/>
  <c r="CN257" i="5"/>
  <c r="BT257" i="5"/>
  <c r="DT257" i="5"/>
  <c r="JJ257" i="5"/>
  <c r="AJ257" i="5"/>
  <c r="AR257" i="5"/>
  <c r="JZ257" i="5"/>
  <c r="IH257" i="5"/>
  <c r="GT257" i="5"/>
  <c r="AF257" i="5"/>
  <c r="EL257" i="5"/>
  <c r="BP257" i="5"/>
  <c r="JP257" i="5"/>
  <c r="HZ257" i="5"/>
  <c r="EP257" i="5"/>
  <c r="CD257" i="5"/>
  <c r="GR257" i="5"/>
  <c r="GH257" i="5"/>
  <c r="DZ257" i="5"/>
  <c r="JF257" i="5"/>
  <c r="DL257" i="5"/>
  <c r="GJ257" i="5"/>
  <c r="ED257" i="5"/>
  <c r="FV257" i="5"/>
  <c r="FZ257" i="5"/>
  <c r="GD257" i="5"/>
  <c r="BB257" i="5"/>
  <c r="FF257" i="5"/>
  <c r="EV257" i="5"/>
  <c r="IP257" i="5"/>
  <c r="FP257" i="5"/>
  <c r="DV257" i="5"/>
  <c r="EH257" i="5"/>
  <c r="ER257" i="5"/>
  <c r="FT257" i="5"/>
  <c r="GN257" i="5"/>
  <c r="FH257" i="5"/>
  <c r="BD257" i="5"/>
  <c r="DR257" i="5"/>
  <c r="EX257" i="5"/>
  <c r="BH257" i="5"/>
  <c r="DP257" i="5"/>
  <c r="CF257" i="5"/>
  <c r="EF257" i="5"/>
  <c r="V257" i="5"/>
  <c r="BJ257" i="5"/>
  <c r="BN257" i="5"/>
  <c r="ET257" i="5"/>
  <c r="EJ257" i="5"/>
  <c r="GP257" i="5"/>
  <c r="EB257" i="5"/>
  <c r="CV257" i="5"/>
  <c r="AX257" i="5"/>
  <c r="GZ257" i="5"/>
  <c r="GX257" i="5"/>
  <c r="DJ257" i="5"/>
  <c r="DD257" i="5"/>
  <c r="HB257" i="5"/>
  <c r="DX257" i="5"/>
  <c r="ID257" i="5"/>
  <c r="AT257" i="5"/>
  <c r="AZ257" i="5"/>
  <c r="IJ257" i="5"/>
  <c r="DB257" i="5"/>
  <c r="AB257" i="5"/>
  <c r="BV257" i="5"/>
  <c r="R257" i="5"/>
  <c r="GV257" i="5"/>
  <c r="AL257" i="5"/>
  <c r="JH257" i="5"/>
  <c r="JX257" i="5"/>
  <c r="CR257" i="5"/>
  <c r="IX257" i="5"/>
  <c r="IV257" i="5"/>
  <c r="CP257" i="5"/>
  <c r="EN257" i="5"/>
  <c r="DF257" i="5"/>
  <c r="BZ257" i="5"/>
  <c r="JB257" i="5"/>
  <c r="CB257" i="5"/>
  <c r="DN257" i="5"/>
  <c r="CX44" i="5"/>
  <c r="CV44" i="5"/>
  <c r="CR44" i="5"/>
  <c r="IP44" i="5"/>
  <c r="DD44" i="5"/>
  <c r="HN44" i="5"/>
  <c r="GX44" i="5"/>
  <c r="BV44" i="5"/>
  <c r="IV44" i="5"/>
  <c r="EV44" i="5"/>
  <c r="FZ44" i="5"/>
  <c r="EJ44" i="5"/>
  <c r="BD44" i="5"/>
  <c r="BF44" i="5"/>
  <c r="FV44" i="5"/>
  <c r="BL44" i="5"/>
  <c r="FR44" i="5"/>
  <c r="BT44" i="5"/>
  <c r="AX44" i="5"/>
  <c r="GN44" i="5"/>
  <c r="JR44" i="5"/>
  <c r="FB44" i="5"/>
  <c r="EP44" i="5"/>
  <c r="DZ44" i="5"/>
  <c r="IT44" i="5"/>
  <c r="CD44" i="5"/>
  <c r="JX44" i="5"/>
  <c r="GV44" i="5"/>
  <c r="HV44" i="5"/>
  <c r="IF44" i="5"/>
  <c r="BN44" i="5"/>
  <c r="DF44" i="5"/>
  <c r="GZ44" i="5"/>
  <c r="EN44" i="5"/>
  <c r="BJ44" i="5"/>
  <c r="CF44" i="5"/>
  <c r="BH44" i="5"/>
  <c r="DV44" i="5"/>
  <c r="HR44" i="5"/>
  <c r="IB44" i="5"/>
  <c r="GF44" i="5"/>
  <c r="DN44" i="5"/>
  <c r="AV44" i="5"/>
  <c r="CN44" i="5"/>
  <c r="CB44" i="5"/>
  <c r="AZ44" i="5"/>
  <c r="FF44" i="5"/>
  <c r="DT44" i="5"/>
  <c r="IX44" i="5"/>
  <c r="HB44" i="5"/>
  <c r="GJ44" i="5"/>
  <c r="DB44" i="5"/>
  <c r="EL44" i="5"/>
  <c r="EX44" i="5"/>
  <c r="ER44" i="5"/>
  <c r="BB44" i="5"/>
  <c r="IN44" i="5"/>
  <c r="JD44" i="5"/>
  <c r="L44" i="5"/>
  <c r="HZ44" i="5"/>
  <c r="AR44" i="5"/>
  <c r="CH44" i="5"/>
  <c r="GB44" i="5"/>
  <c r="V44" i="5"/>
  <c r="ID44" i="5"/>
  <c r="JB44" i="5"/>
  <c r="HX44" i="5"/>
  <c r="EF44" i="5"/>
  <c r="AF44" i="5"/>
  <c r="DP44" i="5"/>
  <c r="EH44" i="5"/>
  <c r="JF44" i="5"/>
  <c r="JV44" i="5"/>
  <c r="AB44" i="5"/>
  <c r="EB44" i="5"/>
  <c r="IR44" i="5"/>
  <c r="JT44" i="5"/>
  <c r="DJ44" i="5"/>
  <c r="GD44" i="5"/>
  <c r="JN44" i="5"/>
  <c r="FP44" i="5"/>
  <c r="DR44" i="5"/>
  <c r="BR44" i="5"/>
  <c r="EZ44" i="5"/>
  <c r="HP44" i="5"/>
  <c r="CT44" i="5"/>
  <c r="IH44" i="5"/>
  <c r="HD44" i="5"/>
  <c r="CL44" i="5"/>
  <c r="CP44" i="5"/>
  <c r="JH44" i="5"/>
  <c r="AN44" i="5"/>
  <c r="DH44" i="5"/>
  <c r="BX44" i="5"/>
  <c r="FT44" i="5"/>
  <c r="P44" i="5"/>
  <c r="JJ44" i="5"/>
  <c r="GR44" i="5"/>
  <c r="R44" i="5"/>
  <c r="AJ44" i="5"/>
  <c r="DX44" i="5"/>
  <c r="AL44" i="5"/>
  <c r="CJ44" i="5"/>
  <c r="FH44" i="5"/>
  <c r="GL44" i="5"/>
  <c r="AT44" i="5"/>
  <c r="IZ44" i="5"/>
  <c r="X44" i="5"/>
  <c r="FX44" i="5"/>
  <c r="GH44" i="5"/>
  <c r="FD44" i="5"/>
  <c r="ET44" i="5"/>
  <c r="IJ44" i="5"/>
  <c r="BP44" i="5"/>
  <c r="JZ44" i="5"/>
  <c r="EZ55" i="5"/>
  <c r="AR55" i="5"/>
  <c r="FV55" i="5"/>
  <c r="DJ55" i="5"/>
  <c r="HB55" i="5"/>
  <c r="AV55" i="5"/>
  <c r="DT55" i="5"/>
  <c r="JP55" i="5"/>
  <c r="GJ55" i="5"/>
  <c r="X55" i="5"/>
  <c r="EL55" i="5"/>
  <c r="AJ55" i="5"/>
  <c r="BT55" i="5"/>
  <c r="JT55" i="5"/>
  <c r="GT55" i="5"/>
  <c r="BB55" i="5"/>
  <c r="HR55" i="5"/>
  <c r="CH55" i="5"/>
  <c r="EH55" i="5"/>
  <c r="HD55" i="5"/>
  <c r="AL55" i="5"/>
  <c r="GZ55" i="5"/>
  <c r="ED55" i="5"/>
  <c r="JH55" i="5"/>
  <c r="EX55" i="5"/>
  <c r="DD55" i="5"/>
  <c r="IX55" i="5"/>
  <c r="CN55" i="5"/>
  <c r="IP55" i="5"/>
  <c r="AD55" i="5"/>
  <c r="JF55" i="5"/>
  <c r="CD55" i="5"/>
  <c r="HX55" i="5"/>
  <c r="IN55" i="5"/>
  <c r="DX55" i="5"/>
  <c r="FD55" i="5"/>
  <c r="IH55" i="5"/>
  <c r="JD55" i="5"/>
  <c r="GV55" i="5"/>
  <c r="L55" i="5"/>
  <c r="JV55" i="5"/>
  <c r="DZ55" i="5"/>
  <c r="CV55" i="5"/>
  <c r="HN55" i="5"/>
  <c r="BR55" i="5"/>
  <c r="GB55" i="5"/>
  <c r="FZ55" i="5"/>
  <c r="ER55" i="5"/>
  <c r="CP55" i="5"/>
  <c r="ET55" i="5"/>
  <c r="FF55" i="5"/>
  <c r="FB55" i="5"/>
  <c r="GF55" i="5"/>
  <c r="CJ55" i="5"/>
  <c r="CR55" i="5"/>
  <c r="CF55" i="5"/>
  <c r="JB55" i="5"/>
  <c r="FX55" i="5"/>
  <c r="GP55" i="5"/>
  <c r="BN55" i="5"/>
  <c r="EP55" i="5"/>
  <c r="BH55" i="5"/>
  <c r="BP55" i="5"/>
  <c r="EN55" i="5"/>
  <c r="IT55" i="5"/>
  <c r="IR55" i="5"/>
  <c r="DN55" i="5"/>
  <c r="DV55" i="5"/>
  <c r="DB55" i="5"/>
  <c r="HP55" i="5"/>
  <c r="BV55" i="5"/>
  <c r="JX55" i="5"/>
  <c r="EJ55" i="5"/>
  <c r="HZ55" i="5"/>
  <c r="HV55" i="5"/>
  <c r="JN55" i="5"/>
  <c r="DH55" i="5"/>
  <c r="FH55" i="5"/>
  <c r="AB55" i="5"/>
  <c r="JJ55" i="5"/>
  <c r="EB55" i="5"/>
  <c r="BX55" i="5"/>
  <c r="AX55" i="5"/>
  <c r="FP55" i="5"/>
  <c r="BF55" i="5"/>
  <c r="BZ55" i="5"/>
  <c r="DP55" i="5"/>
  <c r="DL55" i="5"/>
  <c r="BJ55" i="5"/>
  <c r="IJ55" i="5"/>
  <c r="V55" i="5"/>
  <c r="ID55" i="5"/>
  <c r="GH55" i="5"/>
  <c r="R55" i="5"/>
  <c r="GL55" i="5"/>
  <c r="IB55" i="5"/>
  <c r="EV55" i="5"/>
  <c r="IZ55" i="5"/>
  <c r="GR55" i="5"/>
  <c r="CX55" i="5"/>
  <c r="AT55" i="5"/>
  <c r="P55" i="5"/>
  <c r="DF55" i="5"/>
  <c r="IF55" i="5"/>
  <c r="EF55" i="5"/>
  <c r="BL55" i="5"/>
  <c r="FR55" i="5"/>
  <c r="JZ55" i="5"/>
  <c r="JL55" i="5"/>
  <c r="GN55" i="5"/>
  <c r="AZ55" i="5"/>
  <c r="CB55" i="5"/>
  <c r="GD55" i="5"/>
  <c r="DR55" i="5"/>
  <c r="BD55" i="5"/>
  <c r="IV55" i="5"/>
  <c r="FT55" i="5"/>
  <c r="CT55" i="5"/>
  <c r="AF55" i="5"/>
  <c r="JR55" i="5"/>
  <c r="GX55" i="5"/>
  <c r="AN55" i="5"/>
  <c r="CX220" i="5"/>
  <c r="JH220" i="5"/>
  <c r="ER220" i="5"/>
  <c r="JZ220" i="5"/>
  <c r="EF220" i="5"/>
  <c r="EX220" i="5"/>
  <c r="FP220" i="5"/>
  <c r="IT220" i="5"/>
  <c r="JR220" i="5"/>
  <c r="JV220" i="5"/>
  <c r="JX220" i="5"/>
  <c r="CV220" i="5"/>
  <c r="GZ220" i="5"/>
  <c r="BX220" i="5"/>
  <c r="AD220" i="5"/>
  <c r="AJ220" i="5"/>
  <c r="ET220" i="5"/>
  <c r="DJ220" i="5"/>
  <c r="IP220" i="5"/>
  <c r="BH220" i="5"/>
  <c r="BF220" i="5"/>
  <c r="IH220" i="5"/>
  <c r="BV220" i="5"/>
  <c r="V220" i="5"/>
  <c r="HD220" i="5"/>
  <c r="CP220" i="5"/>
  <c r="AL220" i="5"/>
  <c r="FV220" i="5"/>
  <c r="EP220" i="5"/>
  <c r="CV243" i="5"/>
  <c r="GR243" i="5"/>
  <c r="JB243" i="5"/>
  <c r="JH243" i="5"/>
  <c r="AT243" i="5"/>
  <c r="ID243" i="5"/>
  <c r="FR243" i="5"/>
  <c r="GL243" i="5"/>
  <c r="BJ243" i="5"/>
  <c r="JV243" i="5"/>
  <c r="DT243" i="5"/>
  <c r="AD243" i="5"/>
  <c r="BH243" i="5"/>
  <c r="BP243" i="5"/>
  <c r="JT243" i="5"/>
  <c r="JJ243" i="5"/>
  <c r="GT243" i="5"/>
  <c r="EH243" i="5"/>
  <c r="GV243" i="5"/>
  <c r="GH243" i="5"/>
  <c r="IP243" i="5"/>
  <c r="AL243" i="5"/>
  <c r="JR243" i="5"/>
  <c r="GD243" i="5"/>
  <c r="IV243" i="5"/>
  <c r="CD243" i="5"/>
  <c r="GZ243" i="5"/>
  <c r="HD243" i="5"/>
  <c r="X243" i="5"/>
  <c r="CJ195" i="5"/>
  <c r="ET195" i="5"/>
  <c r="FD195" i="5"/>
  <c r="EV195" i="5"/>
  <c r="CN195" i="5"/>
  <c r="BT195" i="5"/>
  <c r="DX195" i="5"/>
  <c r="R195" i="5"/>
  <c r="CT195" i="5"/>
  <c r="FF195" i="5"/>
  <c r="FP195" i="5"/>
  <c r="GZ195" i="5"/>
  <c r="IF195" i="5"/>
  <c r="DR195" i="5"/>
  <c r="CV195" i="5"/>
  <c r="EL195" i="5"/>
  <c r="FT195" i="5"/>
  <c r="GX195" i="5"/>
  <c r="CF195" i="5"/>
  <c r="HR195" i="5"/>
  <c r="ID195" i="5"/>
  <c r="IX195" i="5"/>
  <c r="EP195" i="5"/>
  <c r="IP195" i="5"/>
  <c r="JJ195" i="5"/>
  <c r="BN195" i="5"/>
  <c r="AT195" i="5"/>
  <c r="GV195" i="5"/>
  <c r="DB195" i="5"/>
  <c r="IV195" i="5"/>
  <c r="AN195" i="5"/>
  <c r="GZ78" i="5"/>
  <c r="CJ78" i="5"/>
  <c r="DF78" i="5"/>
  <c r="EP78" i="5"/>
  <c r="BH78" i="5"/>
  <c r="FX78" i="5"/>
  <c r="JB78" i="5"/>
  <c r="BP78" i="5"/>
  <c r="DZ78" i="5"/>
  <c r="JJ78" i="5"/>
  <c r="EZ78" i="5"/>
  <c r="DT78" i="5"/>
  <c r="CP78" i="5"/>
  <c r="BF78" i="5"/>
  <c r="JX78" i="5"/>
  <c r="JV78" i="5"/>
  <c r="R78" i="5"/>
  <c r="IJ78" i="5"/>
  <c r="JN78" i="5"/>
  <c r="EH78" i="5"/>
  <c r="AD78" i="5"/>
  <c r="AL78" i="5"/>
  <c r="GV78" i="5"/>
  <c r="CT78" i="5"/>
  <c r="BD78" i="5"/>
  <c r="GX78" i="5"/>
  <c r="EL78" i="5"/>
  <c r="EX78" i="5"/>
  <c r="BX78" i="5"/>
  <c r="IB78" i="5"/>
  <c r="HN78" i="5"/>
  <c r="V200" i="5"/>
  <c r="FP200" i="5"/>
  <c r="JZ200" i="5"/>
  <c r="JX200" i="5"/>
  <c r="EZ200" i="5"/>
  <c r="DR200" i="5"/>
  <c r="HD200" i="5"/>
  <c r="JB200" i="5"/>
  <c r="AJ200" i="5"/>
  <c r="BL200" i="5"/>
  <c r="DF200" i="5"/>
  <c r="BZ200" i="5"/>
  <c r="FV200" i="5"/>
  <c r="IZ200" i="5"/>
  <c r="AR200" i="5"/>
  <c r="BF200" i="5"/>
  <c r="JF200" i="5"/>
  <c r="EB200" i="5"/>
  <c r="HB200" i="5"/>
  <c r="DZ200" i="5"/>
  <c r="HX200" i="5"/>
  <c r="BH200" i="5"/>
  <c r="BJ200" i="5"/>
  <c r="AL200" i="5"/>
  <c r="JR200" i="5"/>
  <c r="P200" i="5"/>
  <c r="IV200" i="5"/>
  <c r="HV200" i="5"/>
  <c r="IP200" i="5"/>
  <c r="GF200" i="5"/>
  <c r="EF200" i="5"/>
  <c r="HZ200" i="5"/>
  <c r="BH206" i="5"/>
  <c r="BB206" i="5"/>
  <c r="JP206" i="5"/>
  <c r="HZ206" i="5"/>
  <c r="JX206" i="5"/>
  <c r="AT206" i="5"/>
  <c r="DT206" i="5"/>
  <c r="BR206" i="5"/>
  <c r="FD206" i="5"/>
  <c r="JN206" i="5"/>
  <c r="GP206" i="5"/>
  <c r="GH206" i="5"/>
  <c r="EJ206" i="5"/>
  <c r="FZ206" i="5"/>
  <c r="GB206" i="5"/>
  <c r="AF206" i="5"/>
  <c r="AX206" i="5"/>
  <c r="V206" i="5"/>
  <c r="BP206" i="5"/>
  <c r="CF206" i="5"/>
  <c r="DZ206" i="5"/>
  <c r="JL206" i="5"/>
  <c r="GL206" i="5"/>
  <c r="CH206" i="5"/>
  <c r="IN206" i="5"/>
  <c r="DD206" i="5"/>
  <c r="L206" i="5"/>
  <c r="GJ206" i="5"/>
  <c r="GF206" i="5"/>
  <c r="GP162" i="5"/>
  <c r="GD162" i="5"/>
  <c r="JB162" i="5"/>
  <c r="CP162" i="5"/>
  <c r="FZ162" i="5"/>
  <c r="R162" i="5"/>
  <c r="FR162" i="5"/>
  <c r="AR162" i="5"/>
  <c r="JH162" i="5"/>
  <c r="JJ162" i="5"/>
  <c r="AD162" i="5"/>
  <c r="BZ162" i="5"/>
  <c r="IJ162" i="5"/>
  <c r="IN162" i="5"/>
  <c r="DN162" i="5"/>
  <c r="DT162" i="5"/>
  <c r="JR162" i="5"/>
  <c r="EN162" i="5"/>
  <c r="DP162" i="5"/>
  <c r="DX162" i="5"/>
  <c r="HV162" i="5"/>
  <c r="IF162" i="5"/>
  <c r="AN162" i="5"/>
  <c r="HZ162" i="5"/>
  <c r="BV162" i="5"/>
  <c r="BH162" i="5"/>
  <c r="JX162" i="5"/>
  <c r="HB162" i="5"/>
  <c r="FP162" i="5"/>
  <c r="DL162" i="5"/>
  <c r="EF18" i="5"/>
  <c r="BV18" i="5"/>
  <c r="FX18" i="5"/>
  <c r="HD18" i="5"/>
  <c r="FP18" i="5"/>
  <c r="GD18" i="5"/>
  <c r="DB18" i="5"/>
  <c r="R18" i="5"/>
  <c r="FF18" i="5"/>
  <c r="GT18" i="5"/>
  <c r="EV18" i="5"/>
  <c r="JH18" i="5"/>
  <c r="GF18" i="5"/>
  <c r="BX18" i="5"/>
  <c r="JX18" i="5"/>
  <c r="DD18" i="5"/>
  <c r="DL44" i="5"/>
  <c r="JP44" i="5"/>
  <c r="JL44" i="5"/>
  <c r="FB50" i="5"/>
  <c r="CF50" i="5"/>
  <c r="CL50" i="5"/>
  <c r="ER50" i="5"/>
  <c r="EP50" i="5"/>
  <c r="IN50" i="5"/>
  <c r="DL50" i="5"/>
  <c r="JJ50" i="5"/>
  <c r="FR50" i="5"/>
  <c r="ID50" i="5"/>
  <c r="IT50" i="5"/>
  <c r="AT50" i="5"/>
  <c r="BZ50" i="5"/>
  <c r="BT50" i="5"/>
  <c r="FT50" i="5"/>
  <c r="GL50" i="5"/>
  <c r="DV50" i="5"/>
  <c r="CP50" i="5"/>
  <c r="AN50" i="5"/>
  <c r="EB50" i="5"/>
  <c r="GV50" i="5"/>
  <c r="IP50" i="5"/>
  <c r="AR50" i="5"/>
  <c r="BF50" i="5"/>
  <c r="BN50" i="5"/>
  <c r="EN50" i="5"/>
  <c r="BD50" i="5"/>
  <c r="AL50" i="5"/>
  <c r="FX50" i="5"/>
  <c r="EX50" i="5"/>
  <c r="DX50" i="5"/>
  <c r="JH50" i="5"/>
  <c r="EF50" i="5"/>
  <c r="DB50" i="5"/>
  <c r="HD50" i="5"/>
  <c r="GN50" i="5"/>
  <c r="X50" i="5"/>
  <c r="AD50" i="5"/>
  <c r="CN50" i="5"/>
  <c r="DD50" i="5"/>
  <c r="JR50" i="5"/>
  <c r="BR50" i="5"/>
  <c r="JT50" i="5"/>
  <c r="JD50" i="5"/>
  <c r="GH50" i="5"/>
  <c r="BH50" i="5"/>
  <c r="AJ50" i="5"/>
  <c r="HN50" i="5"/>
  <c r="FD50" i="5"/>
  <c r="EZ50" i="5"/>
  <c r="JV50" i="5"/>
  <c r="IF50" i="5"/>
  <c r="CV50" i="5"/>
  <c r="DP50" i="5"/>
  <c r="BX50" i="5"/>
  <c r="P50" i="5"/>
  <c r="BV50" i="5"/>
  <c r="HX50" i="5"/>
  <c r="JF50" i="5"/>
  <c r="JB50" i="5"/>
  <c r="IV50" i="5"/>
  <c r="CB50" i="5"/>
  <c r="HZ50" i="5"/>
  <c r="CT50" i="5"/>
  <c r="ED50" i="5"/>
  <c r="FH50" i="5"/>
  <c r="HB50" i="5"/>
  <c r="DN50" i="5"/>
  <c r="CD50" i="5"/>
  <c r="CJ50" i="5"/>
  <c r="AX50" i="5"/>
  <c r="R50" i="5"/>
  <c r="CX50" i="5"/>
  <c r="V50" i="5"/>
  <c r="DH50" i="5"/>
  <c r="DT50" i="5"/>
  <c r="CH50" i="5"/>
  <c r="FP50" i="5"/>
  <c r="IZ50" i="5"/>
  <c r="EH50" i="5"/>
  <c r="GT50" i="5"/>
  <c r="JZ50" i="5"/>
  <c r="HR50" i="5"/>
  <c r="IB50" i="5"/>
  <c r="GX50" i="5"/>
  <c r="BJ50" i="5"/>
  <c r="DR50" i="5"/>
  <c r="GF50" i="5"/>
  <c r="IX50" i="5"/>
  <c r="BL50" i="5"/>
  <c r="FF50" i="5"/>
  <c r="CR50" i="5"/>
  <c r="FV50" i="5"/>
  <c r="JX50" i="5"/>
  <c r="AF50" i="5"/>
  <c r="FZ50" i="5"/>
  <c r="JN50" i="5"/>
  <c r="GZ50" i="5"/>
  <c r="ET50" i="5"/>
  <c r="AB50" i="5"/>
  <c r="JP50" i="5"/>
  <c r="IR50" i="5"/>
  <c r="GJ50" i="5"/>
  <c r="DJ50" i="5"/>
  <c r="GD50" i="5"/>
  <c r="HV50" i="5"/>
  <c r="EV50" i="5"/>
  <c r="BP50" i="5"/>
  <c r="L50" i="5"/>
  <c r="DZ50" i="5"/>
  <c r="AV50" i="5"/>
  <c r="GR50" i="5"/>
  <c r="DF50" i="5"/>
  <c r="IH50" i="5"/>
  <c r="JL50" i="5"/>
  <c r="EJ50" i="5"/>
  <c r="EL50" i="5"/>
  <c r="GB50" i="5"/>
  <c r="BB50" i="5"/>
  <c r="IJ50" i="5"/>
  <c r="AZ50" i="5"/>
  <c r="GP50" i="5"/>
  <c r="HP50" i="5"/>
  <c r="FZ220" i="5"/>
  <c r="CR220" i="5"/>
  <c r="X220" i="5"/>
  <c r="BB220" i="5"/>
  <c r="AR220" i="5"/>
  <c r="P220" i="5"/>
  <c r="ID220" i="5"/>
  <c r="AX220" i="5"/>
  <c r="FF220" i="5"/>
  <c r="GD220" i="5"/>
  <c r="GT220" i="5"/>
  <c r="JB220" i="5"/>
  <c r="CN220" i="5"/>
  <c r="HP220" i="5"/>
  <c r="GN220" i="5"/>
  <c r="JN220" i="5"/>
  <c r="IX220" i="5"/>
  <c r="IN220" i="5"/>
  <c r="DH220" i="5"/>
  <c r="BP220" i="5"/>
  <c r="GB220" i="5"/>
  <c r="CH220" i="5"/>
  <c r="GL220" i="5"/>
  <c r="GX220" i="5"/>
  <c r="EL220" i="5"/>
  <c r="CT220" i="5"/>
  <c r="DF220" i="5"/>
  <c r="AB220" i="5"/>
  <c r="EV220" i="5"/>
  <c r="GX243" i="5"/>
  <c r="IF243" i="5"/>
  <c r="AX243" i="5"/>
  <c r="EV243" i="5"/>
  <c r="DD243" i="5"/>
  <c r="CF243" i="5"/>
  <c r="JN243" i="5"/>
  <c r="FD243" i="5"/>
  <c r="BT243" i="5"/>
  <c r="GB243" i="5"/>
  <c r="EZ243" i="5"/>
  <c r="DF243" i="5"/>
  <c r="HV243" i="5"/>
  <c r="DV243" i="5"/>
  <c r="JF243" i="5"/>
  <c r="EP243" i="5"/>
  <c r="GP243" i="5"/>
  <c r="HX243" i="5"/>
  <c r="EX243" i="5"/>
  <c r="JL195" i="5"/>
  <c r="IJ195" i="5"/>
  <c r="AB195" i="5"/>
  <c r="HP195" i="5"/>
  <c r="BR195" i="5"/>
  <c r="FR195" i="5"/>
  <c r="DH195" i="5"/>
  <c r="JP195" i="5"/>
  <c r="EH195" i="5"/>
  <c r="GP195" i="5"/>
  <c r="ER195" i="5"/>
  <c r="GN195" i="5"/>
  <c r="AX195" i="5"/>
  <c r="V195" i="5"/>
  <c r="EN195" i="5"/>
  <c r="IR195" i="5"/>
  <c r="CB195" i="5"/>
  <c r="HV195" i="5"/>
  <c r="ED195" i="5"/>
  <c r="HB195" i="5"/>
  <c r="JH195" i="5"/>
  <c r="JV195" i="5"/>
  <c r="EZ195" i="5"/>
  <c r="AV195" i="5"/>
  <c r="FZ195" i="5"/>
  <c r="AL195" i="5"/>
  <c r="IB200" i="5"/>
  <c r="AZ200" i="5"/>
  <c r="GX200" i="5"/>
  <c r="BX200" i="5"/>
  <c r="JP200" i="5"/>
  <c r="AF200" i="5"/>
  <c r="DT200" i="5"/>
  <c r="DD200" i="5"/>
  <c r="IN200" i="5"/>
  <c r="CJ200" i="5"/>
  <c r="JT200" i="5"/>
  <c r="EH200" i="5"/>
  <c r="BB200" i="5"/>
  <c r="CB200" i="5"/>
  <c r="FX200" i="5"/>
  <c r="GB200" i="5"/>
  <c r="ID200" i="5"/>
  <c r="AD200" i="5"/>
  <c r="HR200" i="5"/>
  <c r="FD200" i="5"/>
  <c r="GD200" i="5"/>
  <c r="L200" i="5"/>
  <c r="AT200" i="5"/>
  <c r="DX200" i="5"/>
  <c r="AV200" i="5"/>
  <c r="AB200" i="5"/>
  <c r="FZ200" i="5"/>
  <c r="IJ93" i="5"/>
  <c r="AD93" i="5"/>
  <c r="CB93" i="5"/>
  <c r="ID93" i="5"/>
  <c r="AT93" i="5"/>
  <c r="JT93" i="5"/>
  <c r="JH93" i="5"/>
  <c r="GN93" i="5"/>
  <c r="HV93" i="5"/>
  <c r="GT93" i="5"/>
  <c r="EH93" i="5"/>
  <c r="FV93" i="5"/>
  <c r="IX93" i="5"/>
  <c r="DV93" i="5"/>
  <c r="EZ93" i="5"/>
  <c r="FZ93" i="5"/>
  <c r="DR93" i="5"/>
  <c r="BZ93" i="5"/>
  <c r="IR93" i="5"/>
  <c r="CV93" i="5"/>
  <c r="AZ93" i="5"/>
  <c r="JR93" i="5"/>
  <c r="FF93" i="5"/>
  <c r="CJ93" i="5"/>
  <c r="DL93" i="5"/>
  <c r="HZ93" i="5"/>
  <c r="EJ93" i="5"/>
  <c r="ED93" i="5"/>
  <c r="FT93" i="5"/>
  <c r="JV93" i="5"/>
  <c r="R93" i="5"/>
  <c r="DP93" i="5"/>
  <c r="BX93" i="5"/>
  <c r="CF93" i="5"/>
  <c r="CP93" i="5"/>
  <c r="IB93" i="5"/>
  <c r="GD93" i="5"/>
  <c r="P93" i="5"/>
  <c r="BJ93" i="5"/>
  <c r="DB93" i="5"/>
  <c r="ET93" i="5"/>
  <c r="HX93" i="5"/>
  <c r="IV93" i="5"/>
  <c r="CT93" i="5"/>
  <c r="JZ93" i="5"/>
  <c r="GJ93" i="5"/>
  <c r="DZ93" i="5"/>
  <c r="BF93" i="5"/>
  <c r="IH93" i="5"/>
  <c r="DN93" i="5"/>
  <c r="FH93" i="5"/>
  <c r="EX93" i="5"/>
  <c r="CN93" i="5"/>
  <c r="BB93" i="5"/>
  <c r="L93" i="5"/>
  <c r="JP93" i="5"/>
  <c r="GV93" i="5"/>
  <c r="HB93" i="5"/>
  <c r="AX93" i="5"/>
  <c r="CH93" i="5"/>
  <c r="ER93" i="5"/>
  <c r="EP93" i="5"/>
  <c r="AF93" i="5"/>
  <c r="GH93" i="5"/>
  <c r="GB93" i="5"/>
  <c r="BN93" i="5"/>
  <c r="BV93" i="5"/>
  <c r="FP93" i="5"/>
  <c r="X93" i="5"/>
  <c r="JB93" i="5"/>
  <c r="AR93" i="5"/>
  <c r="AJ93" i="5"/>
  <c r="HN93" i="5"/>
  <c r="JF93" i="5"/>
  <c r="GL93" i="5"/>
  <c r="EF93" i="5"/>
  <c r="AB93" i="5"/>
  <c r="DX93" i="5"/>
  <c r="EV93" i="5"/>
  <c r="BH93" i="5"/>
  <c r="HR93" i="5"/>
  <c r="EB93" i="5"/>
  <c r="JN93" i="5"/>
  <c r="HD93" i="5"/>
  <c r="DJ93" i="5"/>
  <c r="IT93" i="5"/>
  <c r="BR93" i="5"/>
  <c r="JJ93" i="5"/>
  <c r="FD93" i="5"/>
  <c r="GZ93" i="5"/>
  <c r="JL93" i="5"/>
  <c r="EN93" i="5"/>
  <c r="CX93" i="5"/>
  <c r="FX93" i="5"/>
  <c r="JX93" i="5"/>
  <c r="IZ93" i="5"/>
  <c r="EL93" i="5"/>
  <c r="V93" i="5"/>
  <c r="HP93" i="5"/>
  <c r="AV93" i="5"/>
  <c r="AN93" i="5"/>
  <c r="BP93" i="5"/>
  <c r="GR93" i="5"/>
  <c r="CD93" i="5"/>
  <c r="BL93" i="5"/>
  <c r="FB93" i="5"/>
  <c r="BD93" i="5"/>
  <c r="IF93" i="5"/>
  <c r="DH93" i="5"/>
  <c r="JD93" i="5"/>
  <c r="BT93" i="5"/>
  <c r="DD93" i="5"/>
  <c r="GX93" i="5"/>
  <c r="FR93" i="5"/>
  <c r="AL93" i="5"/>
  <c r="DT93" i="5"/>
  <c r="GP93" i="5"/>
  <c r="DF93" i="5"/>
  <c r="IP93" i="5"/>
  <c r="CR93" i="5"/>
  <c r="GF93" i="5"/>
  <c r="IN93" i="5"/>
  <c r="GZ260" i="5"/>
  <c r="AZ260" i="5"/>
  <c r="AJ260" i="5"/>
  <c r="CJ260" i="5"/>
  <c r="FX260" i="5"/>
  <c r="GV260" i="5"/>
  <c r="GX260" i="5"/>
  <c r="FD260" i="5"/>
  <c r="AF260" i="5"/>
  <c r="ID260" i="5"/>
  <c r="EB260" i="5"/>
  <c r="IZ260" i="5"/>
  <c r="BT260" i="5"/>
  <c r="GD260" i="5"/>
  <c r="JH260" i="5"/>
  <c r="FB260" i="5"/>
  <c r="BJ260" i="5"/>
  <c r="ET260" i="5"/>
  <c r="IH260" i="5"/>
  <c r="CR260" i="5"/>
  <c r="IN260" i="5"/>
  <c r="EV260" i="5"/>
  <c r="BN260" i="5"/>
  <c r="JR260" i="5"/>
  <c r="EL260" i="5"/>
  <c r="GF260" i="5"/>
  <c r="CP260" i="5"/>
  <c r="AT260" i="5"/>
  <c r="CT260" i="5"/>
  <c r="BH260" i="5"/>
  <c r="JP260" i="5"/>
  <c r="DJ260" i="5"/>
  <c r="HZ260" i="5"/>
  <c r="CD260" i="5"/>
  <c r="HD260" i="5"/>
  <c r="BD260" i="5"/>
  <c r="FT260" i="5"/>
  <c r="DD260" i="5"/>
  <c r="JN260" i="5"/>
  <c r="FR260" i="5"/>
  <c r="R260" i="5"/>
  <c r="CB260" i="5"/>
  <c r="DN260" i="5"/>
  <c r="EH260" i="5"/>
  <c r="JV260" i="5"/>
  <c r="AX260" i="5"/>
  <c r="IF260" i="5"/>
  <c r="JL260" i="5"/>
  <c r="JZ260" i="5"/>
  <c r="GT260" i="5"/>
  <c r="FZ260" i="5"/>
  <c r="DT260" i="5"/>
  <c r="IV260" i="5"/>
  <c r="AN260" i="5"/>
  <c r="FV260" i="5"/>
  <c r="EN260" i="5"/>
  <c r="FF260" i="5"/>
  <c r="IJ260" i="5"/>
  <c r="JF260" i="5"/>
  <c r="EP260" i="5"/>
  <c r="JT260" i="5"/>
  <c r="DP260" i="5"/>
  <c r="HR260" i="5"/>
  <c r="GP260" i="5"/>
  <c r="ED260" i="5"/>
  <c r="GJ260" i="5"/>
  <c r="IP260" i="5"/>
  <c r="JB260" i="5"/>
  <c r="FP260" i="5"/>
  <c r="CX260" i="5"/>
  <c r="AV260" i="5"/>
  <c r="JJ260" i="5"/>
  <c r="EZ260" i="5"/>
  <c r="BZ260" i="5"/>
  <c r="AL260" i="5"/>
  <c r="GR260" i="5"/>
  <c r="JD260" i="5"/>
  <c r="AD260" i="5"/>
  <c r="IX260" i="5"/>
  <c r="FH260" i="5"/>
  <c r="BB260" i="5"/>
  <c r="BP260" i="5"/>
  <c r="GB260" i="5"/>
  <c r="DX260" i="5"/>
  <c r="IR260" i="5"/>
  <c r="CH260" i="5"/>
  <c r="L260" i="5"/>
  <c r="DL260" i="5"/>
  <c r="IT260" i="5"/>
  <c r="EX260" i="5"/>
  <c r="HB260" i="5"/>
  <c r="BV260" i="5"/>
  <c r="V260" i="5"/>
  <c r="GN260" i="5"/>
  <c r="CF260" i="5"/>
  <c r="EJ260" i="5"/>
  <c r="DH260" i="5"/>
  <c r="ER260" i="5"/>
  <c r="JX260" i="5"/>
  <c r="DZ260" i="5"/>
  <c r="BL260" i="5"/>
  <c r="GL260" i="5"/>
  <c r="IB260" i="5"/>
  <c r="HV260" i="5"/>
  <c r="GH260" i="5"/>
  <c r="DB260" i="5"/>
  <c r="CN260" i="5"/>
  <c r="HN260" i="5"/>
  <c r="P260" i="5"/>
  <c r="BX260" i="5"/>
  <c r="BR260" i="5"/>
  <c r="AR260" i="5"/>
  <c r="HP260" i="5"/>
  <c r="DF260" i="5"/>
  <c r="HX260" i="5"/>
  <c r="DV260" i="5"/>
  <c r="DR260" i="5"/>
  <c r="CV260" i="5"/>
  <c r="BF260" i="5"/>
  <c r="X260" i="5"/>
  <c r="AB260" i="5"/>
  <c r="EF260" i="5"/>
  <c r="EB122" i="5"/>
  <c r="DR122" i="5"/>
  <c r="EL122" i="5"/>
  <c r="AZ122" i="5"/>
  <c r="AT122" i="5"/>
  <c r="HV122" i="5"/>
  <c r="GD122" i="5"/>
  <c r="JH122" i="5"/>
  <c r="FZ122" i="5"/>
  <c r="IT122" i="5"/>
  <c r="CB122" i="5"/>
  <c r="FV122" i="5"/>
  <c r="EX122" i="5"/>
  <c r="FH122" i="5"/>
  <c r="IV122" i="5"/>
  <c r="CV122" i="5"/>
  <c r="CT122" i="5"/>
  <c r="DZ122" i="5"/>
  <c r="HR122" i="5"/>
  <c r="EJ122" i="5"/>
  <c r="IP122" i="5"/>
  <c r="FR122" i="5"/>
  <c r="HX122" i="5"/>
  <c r="BX122" i="5"/>
  <c r="IJ122" i="5"/>
  <c r="HP122" i="5"/>
  <c r="CF122" i="5"/>
  <c r="AJ122" i="5"/>
  <c r="JL122" i="5"/>
  <c r="HN122" i="5"/>
  <c r="AL122" i="5"/>
  <c r="JX122" i="5"/>
  <c r="CR122" i="5"/>
  <c r="DH122" i="5"/>
  <c r="EV122" i="5"/>
  <c r="HB122" i="5"/>
  <c r="BF122" i="5"/>
  <c r="JP122" i="5"/>
  <c r="IZ122" i="5"/>
  <c r="GB122" i="5"/>
  <c r="IR122" i="5"/>
  <c r="FX122" i="5"/>
  <c r="HZ122" i="5"/>
  <c r="FB122" i="5"/>
  <c r="FT122" i="5"/>
  <c r="BB122" i="5"/>
  <c r="CJ122" i="5"/>
  <c r="EF122" i="5"/>
  <c r="DL122" i="5"/>
  <c r="CP122" i="5"/>
  <c r="DB122" i="5"/>
  <c r="AR122" i="5"/>
  <c r="JJ122" i="5"/>
  <c r="BV122" i="5"/>
  <c r="CN122" i="5"/>
  <c r="GX122" i="5"/>
  <c r="GT122" i="5"/>
  <c r="CD122" i="5"/>
  <c r="BD122" i="5"/>
  <c r="AB122" i="5"/>
  <c r="JD122" i="5"/>
  <c r="GP122" i="5"/>
  <c r="BZ122" i="5"/>
  <c r="BR122" i="5"/>
  <c r="ED122" i="5"/>
  <c r="JT122" i="5"/>
  <c r="DP122" i="5"/>
  <c r="DF122" i="5"/>
  <c r="DT122" i="5"/>
  <c r="JF122" i="5"/>
  <c r="L122" i="5"/>
  <c r="GZ122" i="5"/>
  <c r="AV122" i="5"/>
  <c r="BH122" i="5"/>
  <c r="GV122" i="5"/>
  <c r="EH122" i="5"/>
  <c r="BL122" i="5"/>
  <c r="JV122" i="5"/>
  <c r="GF122" i="5"/>
  <c r="ET122" i="5"/>
  <c r="AX122" i="5"/>
  <c r="DX122" i="5"/>
  <c r="FF122" i="5"/>
  <c r="IN122" i="5"/>
  <c r="DN122" i="5"/>
  <c r="JZ122" i="5"/>
  <c r="ID122" i="5"/>
  <c r="GL122" i="5"/>
  <c r="AD122" i="5"/>
  <c r="AF122" i="5"/>
  <c r="CH122" i="5"/>
  <c r="GN122" i="5"/>
  <c r="GR122" i="5"/>
  <c r="HD122" i="5"/>
  <c r="AN122" i="5"/>
  <c r="JB122" i="5"/>
  <c r="DJ122" i="5"/>
  <c r="V122" i="5"/>
  <c r="IX122" i="5"/>
  <c r="BT122" i="5"/>
  <c r="ER122" i="5"/>
  <c r="EN122" i="5"/>
  <c r="BJ122" i="5"/>
  <c r="BP122" i="5"/>
  <c r="EZ122" i="5"/>
  <c r="JN122" i="5"/>
  <c r="P122" i="5"/>
  <c r="IB122" i="5"/>
  <c r="IH122" i="5"/>
  <c r="GH122" i="5"/>
  <c r="CX122" i="5"/>
  <c r="FP122" i="5"/>
  <c r="IF122" i="5"/>
  <c r="JR122" i="5"/>
  <c r="DD122" i="5"/>
  <c r="EP122" i="5"/>
  <c r="X122" i="5"/>
  <c r="DV122" i="5"/>
  <c r="R122" i="5"/>
  <c r="BN122" i="5"/>
  <c r="GJ122" i="5"/>
  <c r="FD122" i="5"/>
  <c r="HX206" i="5"/>
  <c r="BJ206" i="5"/>
  <c r="BL206" i="5"/>
  <c r="JD206" i="5"/>
  <c r="JV206" i="5"/>
  <c r="DH206" i="5"/>
  <c r="IR206" i="5"/>
  <c r="ET206" i="5"/>
  <c r="DR206" i="5"/>
  <c r="JH206" i="5"/>
  <c r="AN206" i="5"/>
  <c r="AR206" i="5"/>
  <c r="AZ206" i="5"/>
  <c r="ER206" i="5"/>
  <c r="R206" i="5"/>
  <c r="GV206" i="5"/>
  <c r="GR206" i="5"/>
  <c r="DV206" i="5"/>
  <c r="ED206" i="5"/>
  <c r="HV206" i="5"/>
  <c r="IP206" i="5"/>
  <c r="BF206" i="5"/>
  <c r="DF206" i="5"/>
  <c r="DP206" i="5"/>
  <c r="FR206" i="5"/>
  <c r="GD206" i="5"/>
  <c r="JT206" i="5"/>
  <c r="CP206" i="5"/>
  <c r="CR206" i="5"/>
  <c r="IJ206" i="5"/>
  <c r="IT206" i="5"/>
  <c r="CB206" i="5"/>
  <c r="DH162" i="5"/>
  <c r="EJ162" i="5"/>
  <c r="DZ162" i="5"/>
  <c r="CB162" i="5"/>
  <c r="EB162" i="5"/>
  <c r="HN162" i="5"/>
  <c r="GZ162" i="5"/>
  <c r="FF162" i="5"/>
  <c r="GX162" i="5"/>
  <c r="EX162" i="5"/>
  <c r="FX162" i="5"/>
  <c r="GB162" i="5"/>
  <c r="HR162" i="5"/>
  <c r="CR162" i="5"/>
  <c r="BJ162" i="5"/>
  <c r="IB162" i="5"/>
  <c r="JL162" i="5"/>
  <c r="HX162" i="5"/>
  <c r="FB162" i="5"/>
  <c r="IR162" i="5"/>
  <c r="CH162" i="5"/>
  <c r="IV162" i="5"/>
  <c r="DJ162" i="5"/>
  <c r="FD162" i="5"/>
  <c r="JN162" i="5"/>
  <c r="FT162" i="5"/>
  <c r="FV162" i="5"/>
  <c r="ER162" i="5"/>
  <c r="AL162" i="5"/>
  <c r="GH162" i="5"/>
  <c r="AB162" i="5"/>
  <c r="DH18" i="5"/>
  <c r="GZ18" i="5"/>
  <c r="ER18" i="5"/>
  <c r="JD18" i="5"/>
  <c r="GV18" i="5"/>
  <c r="ET18" i="5"/>
  <c r="BJ18" i="5"/>
  <c r="GN18" i="5"/>
  <c r="HR18" i="5"/>
  <c r="GP18" i="5"/>
  <c r="HZ18" i="5"/>
  <c r="FR18" i="5"/>
  <c r="IP18" i="5"/>
  <c r="AD18" i="5"/>
  <c r="HV18" i="5"/>
  <c r="IR102" i="5"/>
  <c r="DN102" i="5"/>
  <c r="IJ102" i="5"/>
  <c r="HD102" i="5"/>
  <c r="EX102" i="5"/>
  <c r="FZ102" i="5"/>
  <c r="JR102" i="5"/>
  <c r="GZ102" i="5"/>
  <c r="AZ102" i="5"/>
  <c r="ER102" i="5"/>
  <c r="CD102" i="5"/>
  <c r="HX102" i="5"/>
  <c r="FV102" i="5"/>
  <c r="JZ102" i="5"/>
  <c r="IB102" i="5"/>
  <c r="JT102" i="5"/>
  <c r="CT102" i="5"/>
  <c r="DX102" i="5"/>
  <c r="ET102" i="5"/>
  <c r="DJ102" i="5"/>
  <c r="GD102" i="5"/>
  <c r="FX102" i="5"/>
  <c r="JB102" i="5"/>
  <c r="IF102" i="5"/>
  <c r="CF102" i="5"/>
  <c r="EB102" i="5"/>
  <c r="DR102" i="5"/>
  <c r="AF102" i="5"/>
  <c r="HR102" i="5"/>
  <c r="GH102" i="5"/>
  <c r="L102" i="5"/>
  <c r="BX102" i="5"/>
  <c r="DT102" i="5"/>
  <c r="IN102" i="5"/>
  <c r="DZ102" i="5"/>
  <c r="P102" i="5"/>
  <c r="X102" i="5"/>
  <c r="HP102" i="5"/>
  <c r="AL102" i="5"/>
  <c r="JX102" i="5"/>
  <c r="BH102" i="5"/>
  <c r="IX102" i="5"/>
  <c r="DV102" i="5"/>
  <c r="DF102" i="5"/>
  <c r="IH102" i="5"/>
  <c r="EN102" i="5"/>
  <c r="EJ102" i="5"/>
  <c r="IZ102" i="5"/>
  <c r="AX102" i="5"/>
  <c r="EH102" i="5"/>
  <c r="JJ102" i="5"/>
  <c r="JL102" i="5"/>
  <c r="EF102" i="5"/>
  <c r="BN102" i="5"/>
  <c r="DB102" i="5"/>
  <c r="CV102" i="5"/>
  <c r="CP102" i="5"/>
  <c r="FP102" i="5"/>
  <c r="EZ102" i="5"/>
  <c r="GX102" i="5"/>
  <c r="GT102" i="5"/>
  <c r="ED102" i="5"/>
  <c r="BT102" i="5"/>
  <c r="HB102" i="5"/>
  <c r="HZ102" i="5"/>
  <c r="HV102" i="5"/>
  <c r="BF102" i="5"/>
  <c r="JH102" i="5"/>
  <c r="GF102" i="5"/>
  <c r="AN102" i="5"/>
  <c r="CH102" i="5"/>
  <c r="JV102" i="5"/>
  <c r="DP102" i="5"/>
  <c r="BZ102" i="5"/>
  <c r="CN102" i="5"/>
  <c r="JN102" i="5"/>
  <c r="JP102" i="5"/>
  <c r="EV102" i="5"/>
  <c r="IT102" i="5"/>
  <c r="BD102" i="5"/>
  <c r="FB102" i="5"/>
  <c r="GP102" i="5"/>
  <c r="AV102" i="5"/>
  <c r="V102" i="5"/>
  <c r="DL102" i="5"/>
  <c r="GL102" i="5"/>
  <c r="AR102" i="5"/>
  <c r="BL102" i="5"/>
  <c r="AJ102" i="5"/>
  <c r="EL102" i="5"/>
  <c r="R102" i="5"/>
  <c r="JD102" i="5"/>
  <c r="IP102" i="5"/>
  <c r="GR102" i="5"/>
  <c r="EP102" i="5"/>
  <c r="BR102" i="5"/>
  <c r="GV102" i="5"/>
  <c r="FR102" i="5"/>
  <c r="JF102" i="5"/>
  <c r="ID102" i="5"/>
  <c r="DH102" i="5"/>
  <c r="CX102" i="5"/>
  <c r="AD102" i="5"/>
  <c r="CB102" i="5"/>
  <c r="FF102" i="5"/>
  <c r="BB102" i="5"/>
  <c r="GJ102" i="5"/>
  <c r="IV102" i="5"/>
  <c r="DD102" i="5"/>
  <c r="GB102" i="5"/>
  <c r="AB102" i="5"/>
  <c r="HN102" i="5"/>
  <c r="FH102" i="5"/>
  <c r="CJ102" i="5"/>
  <c r="AT102" i="5"/>
  <c r="CR102" i="5"/>
  <c r="GN102" i="5"/>
  <c r="BJ102" i="5"/>
  <c r="BP102" i="5"/>
  <c r="FD102" i="5"/>
  <c r="FT102" i="5"/>
  <c r="BV102" i="5"/>
  <c r="GP44" i="5"/>
  <c r="AD44" i="5"/>
  <c r="BH203" i="5"/>
  <c r="AZ203" i="5"/>
  <c r="EB203" i="5"/>
  <c r="X203" i="5"/>
  <c r="FP203" i="5"/>
  <c r="EX203" i="5"/>
  <c r="JR203" i="5"/>
  <c r="EL203" i="5"/>
  <c r="GF203" i="5"/>
  <c r="DR203" i="5"/>
  <c r="AJ203" i="5"/>
  <c r="CB203" i="5"/>
  <c r="HV203" i="5"/>
  <c r="DD203" i="5"/>
  <c r="GX203" i="5"/>
  <c r="DX203" i="5"/>
  <c r="DF203" i="5"/>
  <c r="BP203" i="5"/>
  <c r="GH203" i="5"/>
  <c r="L203" i="5"/>
  <c r="GJ203" i="5"/>
  <c r="BF203" i="5"/>
  <c r="JF203" i="5"/>
  <c r="CJ203" i="5"/>
  <c r="IP203" i="5"/>
  <c r="JP203" i="5"/>
  <c r="DL203" i="5"/>
  <c r="CD203" i="5"/>
  <c r="FB203" i="5"/>
  <c r="FX203" i="5"/>
  <c r="BD203" i="5"/>
  <c r="CT203" i="5"/>
  <c r="AT203" i="5"/>
  <c r="FV203" i="5"/>
  <c r="ID203" i="5"/>
  <c r="JN203" i="5"/>
  <c r="JZ203" i="5"/>
  <c r="ER203" i="5"/>
  <c r="DJ203" i="5"/>
  <c r="ET203" i="5"/>
  <c r="EZ203" i="5"/>
  <c r="V203" i="5"/>
  <c r="DZ203" i="5"/>
  <c r="AL203" i="5"/>
  <c r="CF203" i="5"/>
  <c r="GZ203" i="5"/>
  <c r="IJ203" i="5"/>
  <c r="DT203" i="5"/>
  <c r="GP203" i="5"/>
  <c r="JJ203" i="5"/>
  <c r="EF203" i="5"/>
  <c r="BX203" i="5"/>
  <c r="CH203" i="5"/>
  <c r="CN203" i="5"/>
  <c r="P203" i="5"/>
  <c r="IV203" i="5"/>
  <c r="BZ203" i="5"/>
  <c r="HR203" i="5"/>
  <c r="IF203" i="5"/>
  <c r="GB203" i="5"/>
  <c r="FR203" i="5"/>
  <c r="JV203" i="5"/>
  <c r="EP203" i="5"/>
  <c r="FD203" i="5"/>
  <c r="DN203" i="5"/>
  <c r="HZ203" i="5"/>
  <c r="CV203" i="5"/>
  <c r="FT203" i="5"/>
  <c r="DP203" i="5"/>
  <c r="JD203" i="5"/>
  <c r="BL203" i="5"/>
  <c r="IX203" i="5"/>
  <c r="AR203" i="5"/>
  <c r="GN203" i="5"/>
  <c r="GT203" i="5"/>
  <c r="JT203" i="5"/>
  <c r="EH203" i="5"/>
  <c r="BB203" i="5"/>
  <c r="R203" i="5"/>
  <c r="ED203" i="5"/>
  <c r="JL203" i="5"/>
  <c r="AD203" i="5"/>
  <c r="JB203" i="5"/>
  <c r="DH203" i="5"/>
  <c r="BN203" i="5"/>
  <c r="BT203" i="5"/>
  <c r="HB203" i="5"/>
  <c r="FZ203" i="5"/>
  <c r="HX203" i="5"/>
  <c r="FH203" i="5"/>
  <c r="IB203" i="5"/>
  <c r="CX203" i="5"/>
  <c r="CR203" i="5"/>
  <c r="GD203" i="5"/>
  <c r="AX203" i="5"/>
  <c r="HD203" i="5"/>
  <c r="BR203" i="5"/>
  <c r="GL203" i="5"/>
  <c r="IT203" i="5"/>
  <c r="AV203" i="5"/>
  <c r="IH203" i="5"/>
  <c r="JH203" i="5"/>
  <c r="IZ203" i="5"/>
  <c r="GR203" i="5"/>
  <c r="CP203" i="5"/>
  <c r="DV203" i="5"/>
  <c r="GV203" i="5"/>
  <c r="DB203" i="5"/>
  <c r="AB203" i="5"/>
  <c r="FF203" i="5"/>
  <c r="IR203" i="5"/>
  <c r="HP203" i="5"/>
  <c r="AF203" i="5"/>
  <c r="HN203" i="5"/>
  <c r="JX203" i="5"/>
  <c r="EJ203" i="5"/>
  <c r="EV203" i="5"/>
  <c r="EN203" i="5"/>
  <c r="BV203" i="5"/>
  <c r="IN203" i="5"/>
  <c r="BJ203" i="5"/>
  <c r="AN203" i="5"/>
  <c r="DN156" i="5"/>
  <c r="IF156" i="5"/>
  <c r="HN156" i="5"/>
  <c r="JD156" i="5"/>
  <c r="FT156" i="5"/>
  <c r="GN156" i="5"/>
  <c r="BF156" i="5"/>
  <c r="FF156" i="5"/>
  <c r="JH156" i="5"/>
  <c r="GJ156" i="5"/>
  <c r="AZ156" i="5"/>
  <c r="IR156" i="5"/>
  <c r="DZ156" i="5"/>
  <c r="HR156" i="5"/>
  <c r="FR156" i="5"/>
  <c r="JJ156" i="5"/>
  <c r="IP156" i="5"/>
  <c r="AR156" i="5"/>
  <c r="AD156" i="5"/>
  <c r="CR156" i="5"/>
  <c r="HX156" i="5"/>
  <c r="DF156" i="5"/>
  <c r="FD156" i="5"/>
  <c r="GD156" i="5"/>
  <c r="CB156" i="5"/>
  <c r="EN156" i="5"/>
  <c r="HB156" i="5"/>
  <c r="BZ156" i="5"/>
  <c r="GP156" i="5"/>
  <c r="CT156" i="5"/>
  <c r="CT207" i="5"/>
  <c r="BP207" i="5"/>
  <c r="EN207" i="5"/>
  <c r="IZ207" i="5"/>
  <c r="DX207" i="5"/>
  <c r="ED207" i="5"/>
  <c r="FH207" i="5"/>
  <c r="EX207" i="5"/>
  <c r="ID207" i="5"/>
  <c r="HR207" i="5"/>
  <c r="AJ207" i="5"/>
  <c r="HB207" i="5"/>
  <c r="JV207" i="5"/>
  <c r="AB207" i="5"/>
  <c r="GL207" i="5"/>
  <c r="CB207" i="5"/>
  <c r="IV207" i="5"/>
  <c r="BF207" i="5"/>
  <c r="BH207" i="5"/>
  <c r="AL207" i="5"/>
  <c r="AT207" i="5"/>
  <c r="GP207" i="5"/>
  <c r="IF207" i="5"/>
  <c r="BL207" i="5"/>
  <c r="CX207" i="5"/>
  <c r="JN207" i="5"/>
  <c r="FZ207" i="5"/>
  <c r="FF207" i="5"/>
  <c r="DN207" i="5"/>
  <c r="DF207" i="5"/>
  <c r="EV207" i="5"/>
  <c r="JD207" i="5"/>
  <c r="IH207" i="5"/>
  <c r="FT207" i="5"/>
  <c r="JJ207" i="5"/>
  <c r="AN207" i="5"/>
  <c r="ET207" i="5"/>
  <c r="GH207" i="5"/>
  <c r="CN207" i="5"/>
  <c r="FV207" i="5"/>
  <c r="ER207" i="5"/>
  <c r="GD207" i="5"/>
  <c r="BV207" i="5"/>
  <c r="GB207" i="5"/>
  <c r="CH207" i="5"/>
  <c r="CV207" i="5"/>
  <c r="BJ207" i="5"/>
  <c r="AV207" i="5"/>
  <c r="IX207" i="5"/>
  <c r="DV207" i="5"/>
  <c r="P207" i="5"/>
  <c r="DH207" i="5"/>
  <c r="EJ207" i="5"/>
  <c r="EL207" i="5"/>
  <c r="GT207" i="5"/>
  <c r="CJ207" i="5"/>
  <c r="DB207" i="5"/>
  <c r="IN207" i="5"/>
  <c r="IJ207" i="5"/>
  <c r="DR207" i="5"/>
  <c r="AD207" i="5"/>
  <c r="FP207" i="5"/>
  <c r="JF207" i="5"/>
  <c r="IT207" i="5"/>
  <c r="R207" i="5"/>
  <c r="FR207" i="5"/>
  <c r="JT207" i="5"/>
  <c r="HX207" i="5"/>
  <c r="BZ207" i="5"/>
  <c r="AZ207" i="5"/>
  <c r="BT207" i="5"/>
  <c r="GR207" i="5"/>
  <c r="FX207" i="5"/>
  <c r="EZ207" i="5"/>
  <c r="JX262" i="5"/>
  <c r="GF262" i="5"/>
  <c r="HP262" i="5"/>
  <c r="AB262" i="5"/>
  <c r="HZ262" i="5"/>
  <c r="BH262" i="5"/>
  <c r="FH262" i="5"/>
  <c r="HX262" i="5"/>
  <c r="ED262" i="5"/>
  <c r="DB262" i="5"/>
  <c r="JV262" i="5"/>
  <c r="GJ262" i="5"/>
  <c r="AX262" i="5"/>
  <c r="EV262" i="5"/>
  <c r="JJ262" i="5"/>
  <c r="JZ262" i="5"/>
  <c r="CR262" i="5"/>
  <c r="BZ262" i="5"/>
  <c r="GB262" i="5"/>
  <c r="AJ262" i="5"/>
  <c r="DZ262" i="5"/>
  <c r="EH262" i="5"/>
  <c r="BN262" i="5"/>
  <c r="JH262" i="5"/>
  <c r="FZ262" i="5"/>
  <c r="FR262" i="5"/>
  <c r="IF262" i="5"/>
  <c r="AV262" i="5"/>
  <c r="HN262" i="5"/>
  <c r="GR262" i="5"/>
  <c r="BD262" i="5"/>
  <c r="EJ262" i="5"/>
  <c r="IJ262" i="5"/>
  <c r="IR262" i="5"/>
  <c r="HR262" i="5"/>
  <c r="EL262" i="5"/>
  <c r="AF262" i="5"/>
  <c r="GX262" i="5"/>
  <c r="P262" i="5"/>
  <c r="FB262" i="5"/>
  <c r="GN262" i="5"/>
  <c r="EF262" i="5"/>
  <c r="ET262" i="5"/>
  <c r="JB262" i="5"/>
  <c r="FT262" i="5"/>
  <c r="BT262" i="5"/>
  <c r="JL262" i="5"/>
  <c r="FV262" i="5"/>
  <c r="BF262" i="5"/>
  <c r="CD262" i="5"/>
  <c r="CB262" i="5"/>
  <c r="CX262" i="5"/>
  <c r="FX262" i="5"/>
  <c r="CH262" i="5"/>
  <c r="V262" i="5"/>
  <c r="IT262" i="5"/>
  <c r="DJ262" i="5"/>
  <c r="IH262" i="5"/>
  <c r="IN262" i="5"/>
  <c r="JF262" i="5"/>
  <c r="BX262" i="5"/>
  <c r="GD262" i="5"/>
  <c r="BB262" i="5"/>
  <c r="AN262" i="5"/>
  <c r="BR262" i="5"/>
  <c r="CF262" i="5"/>
  <c r="DD262" i="5"/>
  <c r="X262" i="5"/>
  <c r="CP262" i="5"/>
  <c r="JP262" i="5"/>
  <c r="JR262" i="5"/>
  <c r="EP262" i="5"/>
  <c r="AT262" i="5"/>
  <c r="BJ262" i="5"/>
  <c r="L262" i="5"/>
  <c r="AL262" i="5"/>
  <c r="FF262" i="5"/>
  <c r="DX262" i="5"/>
  <c r="HD262" i="5"/>
  <c r="FP262" i="5"/>
  <c r="JT262" i="5"/>
  <c r="GP262" i="5"/>
  <c r="IZ262" i="5"/>
  <c r="AD262" i="5"/>
  <c r="ID262" i="5"/>
  <c r="DP262" i="5"/>
  <c r="ER262" i="5"/>
  <c r="DL262" i="5"/>
  <c r="AZ262" i="5"/>
  <c r="BV262" i="5"/>
  <c r="GT262" i="5"/>
  <c r="GV262" i="5"/>
  <c r="CJ262" i="5"/>
  <c r="EX262" i="5"/>
  <c r="BP262" i="5"/>
  <c r="JD262" i="5"/>
  <c r="CN262" i="5"/>
  <c r="CV262" i="5"/>
  <c r="JN262" i="5"/>
  <c r="HV262" i="5"/>
  <c r="IV262" i="5"/>
  <c r="EN262" i="5"/>
  <c r="AR262" i="5"/>
  <c r="R262" i="5"/>
  <c r="DR262" i="5"/>
  <c r="BL262" i="5"/>
  <c r="IB262" i="5"/>
  <c r="EB262" i="5"/>
  <c r="GH262" i="5"/>
  <c r="DT262" i="5"/>
  <c r="CT262" i="5"/>
  <c r="DF262" i="5"/>
  <c r="GZ262" i="5"/>
  <c r="GL262" i="5"/>
  <c r="FD262" i="5"/>
  <c r="DN262" i="5"/>
  <c r="IP262" i="5"/>
  <c r="DH262" i="5"/>
  <c r="IX262" i="5"/>
  <c r="EZ262" i="5"/>
  <c r="HB262" i="5"/>
  <c r="DV262" i="5"/>
  <c r="ED179" i="5"/>
  <c r="CT179" i="5"/>
  <c r="JB179" i="5"/>
  <c r="AD179" i="5"/>
  <c r="CN179" i="5"/>
  <c r="BR179" i="5"/>
  <c r="HN179" i="5"/>
  <c r="BL179" i="5"/>
  <c r="HR179" i="5"/>
  <c r="EB179" i="5"/>
  <c r="HZ179" i="5"/>
  <c r="BD179" i="5"/>
  <c r="GR179" i="5"/>
  <c r="DN179" i="5"/>
  <c r="X179" i="5"/>
  <c r="FF179" i="5"/>
  <c r="DH179" i="5"/>
  <c r="IH179" i="5"/>
  <c r="AL179" i="5"/>
  <c r="ET179" i="5"/>
  <c r="GH179" i="5"/>
  <c r="EZ179" i="5"/>
  <c r="BN179" i="5"/>
  <c r="GL179" i="5"/>
  <c r="DR179" i="5"/>
  <c r="V179" i="5"/>
  <c r="GD179" i="5"/>
  <c r="EP179" i="5"/>
  <c r="IX179" i="5"/>
  <c r="JF179" i="5"/>
  <c r="CB179" i="5"/>
  <c r="AJ179" i="5"/>
  <c r="FX179" i="5"/>
  <c r="AT179" i="5"/>
  <c r="EN179" i="5"/>
  <c r="HV179" i="5"/>
  <c r="GN179" i="5"/>
  <c r="GX179" i="5"/>
  <c r="DV179" i="5"/>
  <c r="JT179" i="5"/>
  <c r="DP179" i="5"/>
  <c r="CH179" i="5"/>
  <c r="DZ179" i="5"/>
  <c r="EL179" i="5"/>
  <c r="CP179" i="5"/>
  <c r="AR179" i="5"/>
  <c r="JP179" i="5"/>
  <c r="JL179" i="5"/>
  <c r="IJ179" i="5"/>
  <c r="BX179" i="5"/>
  <c r="FV179" i="5"/>
  <c r="EV179" i="5"/>
  <c r="R179" i="5"/>
  <c r="FD179" i="5"/>
  <c r="DD179" i="5"/>
  <c r="CX179" i="5"/>
  <c r="GF179" i="5"/>
  <c r="BZ179" i="5"/>
  <c r="JH179" i="5"/>
  <c r="CD179" i="5"/>
  <c r="HX179" i="5"/>
  <c r="GB179" i="5"/>
  <c r="IT179" i="5"/>
  <c r="EJ179" i="5"/>
  <c r="DX179" i="5"/>
  <c r="IZ179" i="5"/>
  <c r="BP179" i="5"/>
  <c r="FB179" i="5"/>
  <c r="FH179" i="5"/>
  <c r="JZ179" i="5"/>
  <c r="EF179" i="5"/>
  <c r="L179" i="5"/>
  <c r="DJ179" i="5"/>
  <c r="ID179" i="5"/>
  <c r="IP179" i="5"/>
  <c r="GJ179" i="5"/>
  <c r="FZ179" i="5"/>
  <c r="JR179" i="5"/>
  <c r="AB179" i="5"/>
  <c r="JX179" i="5"/>
  <c r="CV179" i="5"/>
  <c r="GP179" i="5"/>
  <c r="DL179" i="5"/>
  <c r="IV179" i="5"/>
  <c r="JJ179" i="5"/>
  <c r="GT179" i="5"/>
  <c r="IN179" i="5"/>
  <c r="DF179" i="5"/>
  <c r="AZ179" i="5"/>
  <c r="BJ179" i="5"/>
  <c r="P179" i="5"/>
  <c r="BT179" i="5"/>
  <c r="HB179" i="5"/>
  <c r="AX179" i="5"/>
  <c r="FP179" i="5"/>
  <c r="HD179" i="5"/>
  <c r="AF179" i="5"/>
  <c r="CJ179" i="5"/>
  <c r="JV179" i="5"/>
  <c r="FR179" i="5"/>
  <c r="BF179" i="5"/>
  <c r="ER179" i="5"/>
  <c r="CR179" i="5"/>
  <c r="DB179" i="5"/>
  <c r="EX179" i="5"/>
  <c r="FT179" i="5"/>
  <c r="JN179" i="5"/>
  <c r="GZ179" i="5"/>
  <c r="CF179" i="5"/>
  <c r="JD179" i="5"/>
  <c r="EH179" i="5"/>
  <c r="AN179" i="5"/>
  <c r="GV179" i="5"/>
  <c r="HP179" i="5"/>
  <c r="IF179" i="5"/>
  <c r="BV179" i="5"/>
  <c r="AV179" i="5"/>
  <c r="BH179" i="5"/>
  <c r="DT179" i="5"/>
  <c r="IB179" i="5"/>
  <c r="IR179" i="5"/>
  <c r="BB179" i="5"/>
  <c r="IB156" i="5"/>
  <c r="IH156" i="5"/>
  <c r="EX156" i="5"/>
  <c r="EB156" i="5"/>
  <c r="CN156" i="5"/>
  <c r="GR156" i="5"/>
  <c r="JF156" i="5"/>
  <c r="GX156" i="5"/>
  <c r="FV156" i="5"/>
  <c r="BJ156" i="5"/>
  <c r="FB156" i="5"/>
  <c r="IV156" i="5"/>
  <c r="HD156" i="5"/>
  <c r="EJ156" i="5"/>
  <c r="JX156" i="5"/>
  <c r="BN156" i="5"/>
  <c r="P156" i="5"/>
  <c r="DH156" i="5"/>
  <c r="AB156" i="5"/>
  <c r="L156" i="5"/>
  <c r="EL156" i="5"/>
  <c r="DT156" i="5"/>
  <c r="DX156" i="5"/>
  <c r="GL156" i="5"/>
  <c r="HP156" i="5"/>
  <c r="EZ156" i="5"/>
  <c r="CD156" i="5"/>
  <c r="AT156" i="5"/>
  <c r="HZ156" i="5"/>
  <c r="IT156" i="5"/>
  <c r="ET156" i="5"/>
  <c r="FP167" i="5"/>
  <c r="IT167" i="5"/>
  <c r="BH167" i="5"/>
  <c r="DT167" i="5"/>
  <c r="AF167" i="5"/>
  <c r="DR167" i="5"/>
  <c r="ED167" i="5"/>
  <c r="JN167" i="5"/>
  <c r="EZ167" i="5"/>
  <c r="IH167" i="5"/>
  <c r="BD167" i="5"/>
  <c r="ID167" i="5"/>
  <c r="ET167" i="5"/>
  <c r="GJ167" i="5"/>
  <c r="HD167" i="5"/>
  <c r="JH167" i="5"/>
  <c r="FR167" i="5"/>
  <c r="X167" i="5"/>
  <c r="DJ167" i="5"/>
  <c r="EF167" i="5"/>
  <c r="IR167" i="5"/>
  <c r="CR167" i="5"/>
  <c r="GF167" i="5"/>
  <c r="GL167" i="5"/>
  <c r="AV167" i="5"/>
  <c r="JR167" i="5"/>
  <c r="JT167" i="5"/>
  <c r="CH167" i="5"/>
  <c r="FZ167" i="5"/>
  <c r="IN167" i="5"/>
  <c r="BJ167" i="5"/>
  <c r="CJ167" i="5"/>
  <c r="CF167" i="5"/>
  <c r="GV167" i="5"/>
  <c r="DD167" i="5"/>
  <c r="BT167" i="5"/>
  <c r="JD167" i="5"/>
  <c r="JB167" i="5"/>
  <c r="JF167" i="5"/>
  <c r="FX167" i="5"/>
  <c r="AD167" i="5"/>
  <c r="CX167" i="5"/>
  <c r="HB167" i="5"/>
  <c r="DH167" i="5"/>
  <c r="HV167" i="5"/>
  <c r="HN167" i="5"/>
  <c r="JJ167" i="5"/>
  <c r="AT167" i="5"/>
  <c r="AR167" i="5"/>
  <c r="HX167" i="5"/>
  <c r="CP167" i="5"/>
  <c r="DL167" i="5"/>
  <c r="BN167" i="5"/>
  <c r="JX167" i="5"/>
  <c r="CD167" i="5"/>
  <c r="FH167" i="5"/>
  <c r="EJ167" i="5"/>
  <c r="P167" i="5"/>
  <c r="L167" i="5"/>
  <c r="FT167" i="5"/>
  <c r="FV167" i="5"/>
  <c r="GZ167" i="5"/>
  <c r="EP167" i="5"/>
  <c r="GH167" i="5"/>
  <c r="GB167" i="5"/>
  <c r="JV167" i="5"/>
  <c r="DN167" i="5"/>
  <c r="R167" i="5"/>
  <c r="AX167" i="5"/>
  <c r="FD167" i="5"/>
  <c r="FF167" i="5"/>
  <c r="AB167" i="5"/>
  <c r="DP167" i="5"/>
  <c r="IB167" i="5"/>
  <c r="CB167" i="5"/>
  <c r="AN167" i="5"/>
  <c r="DZ167" i="5"/>
  <c r="EV167" i="5"/>
  <c r="JL167" i="5"/>
  <c r="GT167" i="5"/>
  <c r="DX167" i="5"/>
  <c r="BR167" i="5"/>
  <c r="HZ167" i="5"/>
  <c r="ER167" i="5"/>
  <c r="IP167" i="5"/>
  <c r="GD167" i="5"/>
  <c r="BB167" i="5"/>
  <c r="IZ167" i="5"/>
  <c r="BZ167" i="5"/>
  <c r="EH167" i="5"/>
  <c r="V167" i="5"/>
  <c r="BX167" i="5"/>
  <c r="DV167" i="5"/>
  <c r="GX167" i="5"/>
  <c r="EB167" i="5"/>
  <c r="EX167" i="5"/>
  <c r="EL167" i="5"/>
  <c r="CN167" i="5"/>
  <c r="DB167" i="5"/>
  <c r="BP167" i="5"/>
  <c r="AZ167" i="5"/>
  <c r="JP167" i="5"/>
  <c r="BF167" i="5"/>
  <c r="GR167" i="5"/>
  <c r="HR167" i="5"/>
  <c r="GN167" i="5"/>
  <c r="GP167" i="5"/>
  <c r="JZ167" i="5"/>
  <c r="FB167" i="5"/>
  <c r="AL167" i="5"/>
  <c r="AJ167" i="5"/>
  <c r="IF167" i="5"/>
  <c r="EN167" i="5"/>
  <c r="IX167" i="5"/>
  <c r="BL167" i="5"/>
  <c r="BV167" i="5"/>
  <c r="IJ167" i="5"/>
  <c r="CT167" i="5"/>
  <c r="DF167" i="5"/>
  <c r="CV167" i="5"/>
  <c r="IV167" i="5"/>
  <c r="HP167" i="5"/>
  <c r="JN156" i="5"/>
  <c r="JV156" i="5"/>
  <c r="HV156" i="5"/>
  <c r="BR156" i="5"/>
  <c r="GH156" i="5"/>
  <c r="CH156" i="5"/>
  <c r="BB156" i="5"/>
  <c r="IZ156" i="5"/>
  <c r="JT156" i="5"/>
  <c r="CP156" i="5"/>
  <c r="EP156" i="5"/>
  <c r="X156" i="5"/>
  <c r="BD156" i="5"/>
  <c r="IN156" i="5"/>
  <c r="DV156" i="5"/>
  <c r="EH156" i="5"/>
  <c r="GZ156" i="5"/>
  <c r="ER156" i="5"/>
  <c r="BP156" i="5"/>
  <c r="EF156" i="5"/>
  <c r="CV156" i="5"/>
  <c r="JB156" i="5"/>
  <c r="AN156" i="5"/>
  <c r="CF156" i="5"/>
  <c r="AL156" i="5"/>
  <c r="CJ156" i="5"/>
  <c r="AV156" i="5"/>
  <c r="ED156" i="5"/>
  <c r="JP207" i="5"/>
  <c r="EH207" i="5"/>
  <c r="DD207" i="5"/>
  <c r="JR207" i="5"/>
  <c r="JZ207" i="5"/>
  <c r="EP207" i="5"/>
  <c r="HP207" i="5"/>
  <c r="JH207" i="5"/>
  <c r="HN207" i="5"/>
  <c r="DZ207" i="5"/>
  <c r="BX207" i="5"/>
  <c r="V207" i="5"/>
  <c r="GF207" i="5"/>
  <c r="DP207" i="5"/>
  <c r="L207" i="5"/>
  <c r="EL92" i="5"/>
  <c r="DN92" i="5"/>
  <c r="FV92" i="5"/>
  <c r="IN92" i="5"/>
  <c r="DJ92" i="5"/>
  <c r="JD92" i="5"/>
  <c r="HD92" i="5"/>
  <c r="BL92" i="5"/>
  <c r="DT92" i="5"/>
  <c r="BP92" i="5"/>
  <c r="EH92" i="5"/>
  <c r="BJ92" i="5"/>
  <c r="IH92" i="5"/>
  <c r="ER92" i="5"/>
  <c r="BN92" i="5"/>
  <c r="FR92" i="5"/>
  <c r="EJ92" i="5"/>
  <c r="GF92" i="5"/>
  <c r="BF92" i="5"/>
  <c r="X92" i="5"/>
  <c r="BX92" i="5"/>
  <c r="P92" i="5"/>
  <c r="JJ92" i="5"/>
  <c r="FP92" i="5"/>
  <c r="GT92" i="5"/>
  <c r="IP92" i="5"/>
  <c r="CX92" i="5"/>
  <c r="AT92" i="5"/>
  <c r="IX92" i="5"/>
  <c r="GJ92" i="5"/>
  <c r="EF92" i="5"/>
  <c r="GB92" i="5"/>
  <c r="EP92" i="5"/>
  <c r="DL92" i="5"/>
  <c r="HR92" i="5"/>
  <c r="JL92" i="5"/>
  <c r="JN92" i="5"/>
  <c r="FB92" i="5"/>
  <c r="GR92" i="5"/>
  <c r="DP92" i="5"/>
  <c r="AR92" i="5"/>
  <c r="AN92" i="5"/>
  <c r="FF92" i="5"/>
  <c r="JZ92" i="5"/>
  <c r="HB92" i="5"/>
  <c r="IV92" i="5"/>
  <c r="IJ92" i="5"/>
  <c r="JV92" i="5"/>
  <c r="DH92" i="5"/>
  <c r="DX92" i="5"/>
  <c r="HN92" i="5"/>
  <c r="V92" i="5"/>
  <c r="CH92" i="5"/>
  <c r="CN92" i="5"/>
  <c r="JH92" i="5"/>
  <c r="FZ92" i="5"/>
  <c r="JR92" i="5"/>
  <c r="DR92" i="5"/>
  <c r="CP92" i="5"/>
  <c r="ID92" i="5"/>
  <c r="HP92" i="5"/>
  <c r="EZ92" i="5"/>
  <c r="JT92" i="5"/>
  <c r="DF92" i="5"/>
  <c r="GP92" i="5"/>
  <c r="IB92" i="5"/>
  <c r="GN92" i="5"/>
  <c r="BD92" i="5"/>
  <c r="FH92" i="5"/>
  <c r="GZ92" i="5"/>
  <c r="BH92" i="5"/>
  <c r="IT92" i="5"/>
  <c r="FT92" i="5"/>
  <c r="EB92" i="5"/>
  <c r="HV92" i="5"/>
  <c r="JP92" i="5"/>
  <c r="JB92" i="5"/>
  <c r="GH92" i="5"/>
  <c r="ET92" i="5"/>
  <c r="HX92" i="5"/>
  <c r="EV92" i="5"/>
  <c r="DZ92" i="5"/>
  <c r="BR92" i="5"/>
  <c r="FD92" i="5"/>
  <c r="CF92" i="5"/>
  <c r="ED92" i="5"/>
  <c r="L92" i="5"/>
  <c r="AB92" i="5"/>
  <c r="DV92" i="5"/>
  <c r="BB92" i="5"/>
  <c r="JF92" i="5"/>
  <c r="JX92" i="5"/>
  <c r="CR92" i="5"/>
  <c r="CD92" i="5"/>
  <c r="DD92" i="5"/>
  <c r="BZ92" i="5"/>
  <c r="CJ92" i="5"/>
  <c r="AL92" i="5"/>
  <c r="DB92" i="5"/>
  <c r="AD92" i="5"/>
  <c r="BT92" i="5"/>
  <c r="IR92" i="5"/>
  <c r="GV92" i="5"/>
  <c r="FX92" i="5"/>
  <c r="GD92" i="5"/>
  <c r="BV92" i="5"/>
  <c r="AZ92" i="5"/>
  <c r="AF92" i="5"/>
  <c r="HZ92" i="5"/>
  <c r="IZ92" i="5"/>
  <c r="AX92" i="5"/>
  <c r="CT92" i="5"/>
  <c r="CB92" i="5"/>
  <c r="GX92" i="5"/>
  <c r="GL92" i="5"/>
  <c r="IF92" i="5"/>
  <c r="R92" i="5"/>
  <c r="EN92" i="5"/>
  <c r="CV92" i="5"/>
  <c r="AV92" i="5"/>
  <c r="AJ92" i="5"/>
  <c r="EX92" i="5"/>
  <c r="IX156" i="5"/>
  <c r="R156" i="5"/>
  <c r="JL156" i="5"/>
  <c r="FZ156" i="5"/>
  <c r="BL156" i="5"/>
  <c r="BT156" i="5"/>
  <c r="JZ156" i="5"/>
  <c r="GT156" i="5"/>
  <c r="DP156" i="5"/>
  <c r="JR156" i="5"/>
  <c r="AJ156" i="5"/>
  <c r="AX156" i="5"/>
  <c r="IJ156" i="5"/>
  <c r="DB156" i="5"/>
  <c r="GV156" i="5"/>
  <c r="V156" i="5"/>
  <c r="BV156" i="5"/>
  <c r="FX156" i="5"/>
  <c r="DD156" i="5"/>
  <c r="GF156" i="5"/>
  <c r="DL156" i="5"/>
  <c r="CX156" i="5"/>
  <c r="BH156" i="5"/>
  <c r="DR156" i="5"/>
  <c r="FH156" i="5"/>
  <c r="JP156" i="5"/>
  <c r="ID156" i="5"/>
  <c r="DJ156" i="5"/>
  <c r="EV156" i="5"/>
  <c r="FP156" i="5"/>
  <c r="AF156" i="5"/>
  <c r="BX156" i="5"/>
  <c r="ER157" i="5"/>
  <c r="EL157" i="5"/>
  <c r="DT157" i="5"/>
  <c r="AF157" i="5"/>
  <c r="DP157" i="5"/>
  <c r="IT157" i="5"/>
  <c r="FZ157" i="5"/>
  <c r="JL157" i="5"/>
  <c r="DN157" i="5"/>
  <c r="AR157" i="5"/>
  <c r="DF157" i="5"/>
  <c r="GR157" i="5"/>
  <c r="JT157" i="5"/>
  <c r="FX157" i="5"/>
  <c r="GT157" i="5"/>
  <c r="DZ157" i="5"/>
  <c r="CT157" i="5"/>
  <c r="EP157" i="5"/>
  <c r="DL157" i="5"/>
  <c r="CJ157" i="5"/>
  <c r="BD157" i="5"/>
  <c r="JH157" i="5"/>
  <c r="V157" i="5"/>
  <c r="EB157" i="5"/>
  <c r="GH157" i="5"/>
  <c r="HX157" i="5"/>
  <c r="AZ157" i="5"/>
  <c r="JV157" i="5"/>
  <c r="DD157" i="5"/>
  <c r="HD157" i="5"/>
  <c r="HV157" i="5"/>
  <c r="GX157" i="5"/>
  <c r="EV157" i="5"/>
  <c r="IN157" i="5"/>
  <c r="AD157" i="5"/>
  <c r="DV157" i="5"/>
  <c r="JZ157" i="5"/>
  <c r="ID157" i="5"/>
  <c r="IB157" i="5"/>
  <c r="AX157" i="5"/>
  <c r="IP157" i="5"/>
  <c r="BR157" i="5"/>
  <c r="X157" i="5"/>
  <c r="JP157" i="5"/>
  <c r="BL157" i="5"/>
  <c r="DX157" i="5"/>
  <c r="JJ157" i="5"/>
  <c r="GP157" i="5"/>
  <c r="JN157" i="5"/>
  <c r="IH157" i="5"/>
  <c r="FF157" i="5"/>
  <c r="BF157" i="5"/>
  <c r="IJ157" i="5"/>
  <c r="DJ157" i="5"/>
  <c r="AN157" i="5"/>
  <c r="GL157" i="5"/>
  <c r="EF157" i="5"/>
  <c r="JF157" i="5"/>
  <c r="BB157" i="5"/>
  <c r="CH157" i="5"/>
  <c r="IV157" i="5"/>
  <c r="CX157" i="5"/>
  <c r="L157" i="5"/>
  <c r="GJ157" i="5"/>
  <c r="FV157" i="5"/>
  <c r="FT157" i="5"/>
  <c r="DH157" i="5"/>
  <c r="JD157" i="5"/>
  <c r="R157" i="5"/>
  <c r="EN157" i="5"/>
  <c r="JB157" i="5"/>
  <c r="IZ157" i="5"/>
  <c r="P157" i="5"/>
  <c r="FD157" i="5"/>
  <c r="HR157" i="5"/>
  <c r="BX157" i="5"/>
  <c r="ED157" i="5"/>
  <c r="AT157" i="5"/>
  <c r="JR157" i="5"/>
  <c r="HZ157" i="5"/>
  <c r="DR157" i="5"/>
  <c r="BJ157" i="5"/>
  <c r="GD157" i="5"/>
  <c r="BN157" i="5"/>
  <c r="CD157" i="5"/>
  <c r="BP157" i="5"/>
  <c r="IF157" i="5"/>
  <c r="FP157" i="5"/>
  <c r="CB157" i="5"/>
  <c r="FB157" i="5"/>
  <c r="ET157" i="5"/>
  <c r="GB157" i="5"/>
  <c r="EH157" i="5"/>
  <c r="AL157" i="5"/>
  <c r="JX157" i="5"/>
  <c r="CR157" i="5"/>
  <c r="GN157" i="5"/>
  <c r="CV157" i="5"/>
  <c r="BH157" i="5"/>
  <c r="EX157" i="5"/>
  <c r="IR157" i="5"/>
  <c r="HB157" i="5"/>
  <c r="AB157" i="5"/>
  <c r="EZ157" i="5"/>
  <c r="GZ157" i="5"/>
  <c r="FR157" i="5"/>
  <c r="GF157" i="5"/>
  <c r="CP157" i="5"/>
  <c r="AV157" i="5"/>
  <c r="HP157" i="5"/>
  <c r="IX157" i="5"/>
  <c r="BZ157" i="5"/>
  <c r="GV157" i="5"/>
  <c r="FH157" i="5"/>
  <c r="BV157" i="5"/>
  <c r="AJ157" i="5"/>
  <c r="BT157" i="5"/>
  <c r="HN157" i="5"/>
  <c r="CF157" i="5"/>
  <c r="DB157" i="5"/>
  <c r="CN157" i="5"/>
  <c r="EJ157" i="5"/>
  <c r="BJ213" i="5"/>
  <c r="JZ213" i="5"/>
  <c r="JJ213" i="5"/>
  <c r="GP213" i="5"/>
  <c r="IH213" i="5"/>
  <c r="BN213" i="5"/>
  <c r="ID213" i="5"/>
  <c r="IF213" i="5"/>
  <c r="DX213" i="5"/>
  <c r="EJ213" i="5"/>
  <c r="AB213" i="5"/>
  <c r="DP213" i="5"/>
  <c r="CR213" i="5"/>
  <c r="GX213" i="5"/>
  <c r="GV213" i="5"/>
  <c r="AR213" i="5"/>
  <c r="JB126" i="5"/>
  <c r="CR126" i="5"/>
  <c r="HX126" i="5"/>
  <c r="EH126" i="5"/>
  <c r="AR126" i="5"/>
  <c r="AZ126" i="5"/>
  <c r="JX126" i="5"/>
  <c r="DN126" i="5"/>
  <c r="FZ126" i="5"/>
  <c r="BP126" i="5"/>
  <c r="AL126" i="5"/>
  <c r="GL126" i="5"/>
  <c r="BD126" i="5"/>
  <c r="BT126" i="5"/>
  <c r="FT126" i="5"/>
  <c r="BN126" i="5"/>
  <c r="R126" i="5"/>
  <c r="GV126" i="5"/>
  <c r="DB126" i="5"/>
  <c r="GB126" i="5"/>
  <c r="EJ126" i="5"/>
  <c r="CF126" i="5"/>
  <c r="JP126" i="5"/>
  <c r="JZ126" i="5"/>
  <c r="HZ126" i="5"/>
  <c r="EV126" i="5"/>
  <c r="IX126" i="5"/>
  <c r="IB126" i="5"/>
  <c r="AV126" i="5"/>
  <c r="X126" i="5"/>
  <c r="HN126" i="5"/>
  <c r="FH126" i="5"/>
  <c r="AX126" i="5"/>
  <c r="DJ126" i="5"/>
  <c r="DX126" i="5"/>
  <c r="IV126" i="5"/>
  <c r="IJ126" i="5"/>
  <c r="ED126" i="5"/>
  <c r="EX126" i="5"/>
  <c r="EF126" i="5"/>
  <c r="BJ126" i="5"/>
  <c r="BF126" i="5"/>
  <c r="DP126" i="5"/>
  <c r="BL126" i="5"/>
  <c r="IF126" i="5"/>
  <c r="GT126" i="5"/>
  <c r="IH126" i="5"/>
  <c r="GP126" i="5"/>
  <c r="AJ126" i="5"/>
  <c r="IP126" i="5"/>
  <c r="FR126" i="5"/>
  <c r="FB126" i="5"/>
  <c r="GN126" i="5"/>
  <c r="ER126" i="5"/>
  <c r="CD126" i="5"/>
  <c r="AD126" i="5"/>
  <c r="DT126" i="5"/>
  <c r="V126" i="5"/>
  <c r="CX126" i="5"/>
  <c r="HV126" i="5"/>
  <c r="DF126" i="5"/>
  <c r="DL126" i="5"/>
  <c r="BR126" i="5"/>
  <c r="FF126" i="5"/>
  <c r="CB126" i="5"/>
  <c r="CP126" i="5"/>
  <c r="AN126" i="5"/>
  <c r="IT126" i="5"/>
  <c r="CT126" i="5"/>
  <c r="GD126" i="5"/>
  <c r="JL126" i="5"/>
  <c r="JT126" i="5"/>
  <c r="HP126" i="5"/>
  <c r="EB126" i="5"/>
  <c r="BX126" i="5"/>
  <c r="L126" i="5"/>
  <c r="DH126" i="5"/>
  <c r="GR126" i="5"/>
  <c r="P126" i="5"/>
  <c r="GH126" i="5"/>
  <c r="FP126" i="5"/>
  <c r="BH126" i="5"/>
  <c r="ET126" i="5"/>
  <c r="IZ126" i="5"/>
  <c r="IN126" i="5"/>
  <c r="JJ126" i="5"/>
  <c r="JR126" i="5"/>
  <c r="DR126" i="5"/>
  <c r="JH126" i="5"/>
  <c r="CJ126" i="5"/>
  <c r="ID126" i="5"/>
  <c r="HD126" i="5"/>
  <c r="FV126" i="5"/>
  <c r="BB126" i="5"/>
  <c r="AF126" i="5"/>
  <c r="JD126" i="5"/>
  <c r="CV126" i="5"/>
  <c r="GF126" i="5"/>
  <c r="DV126" i="5"/>
  <c r="EZ126" i="5"/>
  <c r="HB126" i="5"/>
  <c r="EP126" i="5"/>
  <c r="CN126" i="5"/>
  <c r="HR126" i="5"/>
  <c r="EL126" i="5"/>
  <c r="JF126" i="5"/>
  <c r="FX126" i="5"/>
  <c r="AB126" i="5"/>
  <c r="AT126" i="5"/>
  <c r="DD126" i="5"/>
  <c r="GJ126" i="5"/>
  <c r="BZ126" i="5"/>
  <c r="DZ126" i="5"/>
  <c r="JN126" i="5"/>
  <c r="CH126" i="5"/>
  <c r="IR126" i="5"/>
  <c r="BV126" i="5"/>
  <c r="FD126" i="5"/>
  <c r="JV126" i="5"/>
  <c r="GZ126" i="5"/>
  <c r="GX126" i="5"/>
  <c r="EN126" i="5"/>
  <c r="BL213" i="5"/>
  <c r="DL213" i="5"/>
  <c r="AD213" i="5"/>
  <c r="GF213" i="5"/>
  <c r="FD213" i="5"/>
  <c r="FT213" i="5"/>
  <c r="GZ213" i="5"/>
  <c r="AT213" i="5"/>
  <c r="EB213" i="5"/>
  <c r="JF213" i="5"/>
  <c r="FB213" i="5"/>
  <c r="AX213" i="5"/>
  <c r="BT213" i="5"/>
  <c r="DV213" i="5"/>
  <c r="EX213" i="5"/>
  <c r="EF213" i="5"/>
  <c r="FX10" i="5"/>
  <c r="IP10" i="5"/>
  <c r="GZ10" i="5"/>
  <c r="CP10" i="5"/>
  <c r="CB10" i="5"/>
  <c r="EP10" i="5"/>
  <c r="DT10" i="5"/>
  <c r="AL10" i="5"/>
  <c r="IV10" i="5"/>
  <c r="AD10" i="5"/>
  <c r="HP10" i="5"/>
  <c r="AT10" i="5"/>
  <c r="GH10" i="5"/>
  <c r="CT10" i="5"/>
  <c r="GX10" i="5"/>
  <c r="JH10" i="5"/>
  <c r="DB10" i="5"/>
  <c r="DZ10" i="5"/>
  <c r="FD10" i="5"/>
  <c r="IB10" i="5"/>
  <c r="HV10" i="5"/>
  <c r="DD10" i="5"/>
  <c r="AZ10" i="5"/>
  <c r="FR10" i="5"/>
  <c r="GL10" i="5"/>
  <c r="HR10" i="5"/>
  <c r="GT10" i="5"/>
  <c r="EN10" i="5"/>
  <c r="ER10" i="5"/>
  <c r="CF10" i="5"/>
  <c r="BF10" i="5"/>
  <c r="DH10" i="5"/>
  <c r="IN10" i="5"/>
  <c r="DX10" i="5"/>
  <c r="JX10" i="5"/>
  <c r="FP10" i="5"/>
  <c r="HZ10" i="5"/>
  <c r="AF10" i="5"/>
  <c r="AN10" i="5"/>
  <c r="GN10" i="5"/>
  <c r="AV10" i="5"/>
  <c r="ET10" i="5"/>
  <c r="EL10" i="5"/>
  <c r="FB10" i="5"/>
  <c r="DF10" i="5"/>
  <c r="BN10" i="5"/>
  <c r="JZ10" i="5"/>
  <c r="DN10" i="5"/>
  <c r="EV10" i="5"/>
  <c r="JB10" i="5"/>
  <c r="BV10" i="5"/>
  <c r="CR10" i="5"/>
  <c r="CV10" i="5"/>
  <c r="CL10" i="5"/>
  <c r="GD10" i="5"/>
  <c r="JF10" i="5"/>
  <c r="CN10" i="5"/>
  <c r="JJ10" i="5"/>
  <c r="ED10" i="5"/>
  <c r="FV10" i="5"/>
  <c r="JL10" i="5"/>
  <c r="IR10" i="5"/>
  <c r="AB10" i="5"/>
  <c r="IZ10" i="5"/>
  <c r="GB10" i="5"/>
  <c r="GF10" i="5"/>
  <c r="R10" i="5"/>
  <c r="GR10" i="5"/>
  <c r="GJ10" i="5"/>
  <c r="IX10" i="5"/>
  <c r="DP10" i="5"/>
  <c r="HB10" i="5"/>
  <c r="EJ10" i="5"/>
  <c r="JV10" i="5"/>
  <c r="BJ10" i="5"/>
  <c r="BT10" i="5"/>
  <c r="EB10" i="5"/>
  <c r="V10" i="5"/>
  <c r="BX10" i="5"/>
  <c r="BZ10" i="5"/>
  <c r="JD10" i="5"/>
  <c r="IF10" i="5"/>
  <c r="BL10" i="5"/>
  <c r="P10" i="5"/>
  <c r="X10" i="5"/>
  <c r="L10" i="5"/>
  <c r="JR10" i="5"/>
  <c r="FH10" i="5"/>
  <c r="AJ10" i="5"/>
  <c r="AR10" i="5"/>
  <c r="BB10" i="5"/>
  <c r="AX10" i="5"/>
  <c r="GV10" i="5"/>
  <c r="ID10" i="5"/>
  <c r="DJ10" i="5"/>
  <c r="CH10" i="5"/>
  <c r="DR10" i="5"/>
  <c r="CJ10" i="5"/>
  <c r="HX10" i="5"/>
  <c r="IT10" i="5"/>
  <c r="DL10" i="5"/>
  <c r="BR10" i="5"/>
  <c r="GP10" i="5"/>
  <c r="IH10" i="5"/>
  <c r="EH10" i="5"/>
  <c r="HD10" i="5"/>
  <c r="FT10" i="5"/>
  <c r="HN10" i="5"/>
  <c r="FF10" i="5"/>
  <c r="BH10" i="5"/>
  <c r="BD10" i="5"/>
  <c r="EX10" i="5"/>
  <c r="JT10" i="5"/>
  <c r="DV10" i="5"/>
  <c r="CD10" i="5"/>
  <c r="IJ10" i="5"/>
  <c r="FZ10" i="5"/>
  <c r="JN10" i="5"/>
  <c r="JP10" i="5"/>
  <c r="EZ10" i="5"/>
  <c r="EF10" i="5"/>
  <c r="CX10" i="5"/>
  <c r="BP10" i="5"/>
  <c r="AD152" i="5"/>
  <c r="FZ152" i="5"/>
  <c r="ET152" i="5"/>
  <c r="DJ152" i="5"/>
  <c r="DT152" i="5"/>
  <c r="GH152" i="5"/>
  <c r="CF152" i="5"/>
  <c r="AB152" i="5"/>
  <c r="CB152" i="5"/>
  <c r="BD152" i="5"/>
  <c r="DN152" i="5"/>
  <c r="JD152" i="5"/>
  <c r="AT152" i="5"/>
  <c r="DH152" i="5"/>
  <c r="BR152" i="5"/>
  <c r="HD152" i="5"/>
  <c r="IZ152" i="5"/>
  <c r="BT152" i="5"/>
  <c r="JX152" i="5"/>
  <c r="EJ152" i="5"/>
  <c r="GF152" i="5"/>
  <c r="JT152" i="5"/>
  <c r="CJ152" i="5"/>
  <c r="EF152" i="5"/>
  <c r="GX152" i="5"/>
  <c r="BN152" i="5"/>
  <c r="EH152" i="5"/>
  <c r="IV152" i="5"/>
  <c r="BP152" i="5"/>
  <c r="EZ152" i="5"/>
  <c r="JP152" i="5"/>
  <c r="BV152" i="5"/>
  <c r="HB152" i="5"/>
  <c r="BF152" i="5"/>
  <c r="BJ152" i="5"/>
  <c r="IF152" i="5"/>
  <c r="HN152" i="5"/>
  <c r="FH152" i="5"/>
  <c r="GV152" i="5"/>
  <c r="JN152" i="5"/>
  <c r="HR152" i="5"/>
  <c r="CX152" i="5"/>
  <c r="EV152" i="5"/>
  <c r="BB152" i="5"/>
  <c r="IJ152" i="5"/>
  <c r="IH152" i="5"/>
  <c r="AX152" i="5"/>
  <c r="CT152" i="5"/>
  <c r="FV152" i="5"/>
  <c r="DF152" i="5"/>
  <c r="HZ152" i="5"/>
  <c r="DD152" i="5"/>
  <c r="HP152" i="5"/>
  <c r="CN152" i="5"/>
  <c r="JV152" i="5"/>
  <c r="BX152" i="5"/>
  <c r="IR152" i="5"/>
  <c r="DR152" i="5"/>
  <c r="BH152" i="5"/>
  <c r="IP152" i="5"/>
  <c r="EB152" i="5"/>
  <c r="CR152" i="5"/>
  <c r="DX152" i="5"/>
  <c r="GP152" i="5"/>
  <c r="CH152" i="5"/>
  <c r="L152" i="5"/>
  <c r="DV152" i="5"/>
  <c r="BL152" i="5"/>
  <c r="AR152" i="5"/>
  <c r="DZ152" i="5"/>
  <c r="FT152" i="5"/>
  <c r="GL152" i="5"/>
  <c r="AF152" i="5"/>
  <c r="X152" i="5"/>
  <c r="DL152" i="5"/>
  <c r="DB152" i="5"/>
  <c r="AV152" i="5"/>
  <c r="JJ152" i="5"/>
  <c r="V152" i="5"/>
  <c r="FP152" i="5"/>
  <c r="GR152" i="5"/>
  <c r="JZ152" i="5"/>
  <c r="JH152" i="5"/>
  <c r="FD152" i="5"/>
  <c r="BZ152" i="5"/>
  <c r="GT152" i="5"/>
  <c r="GD152" i="5"/>
  <c r="IN152" i="5"/>
  <c r="EP152" i="5"/>
  <c r="GN152" i="5"/>
  <c r="IX152" i="5"/>
  <c r="GJ152" i="5"/>
  <c r="AN152" i="5"/>
  <c r="JB152" i="5"/>
  <c r="JL152" i="5"/>
  <c r="FX152" i="5"/>
  <c r="AJ152" i="5"/>
  <c r="ER152" i="5"/>
  <c r="AZ152" i="5"/>
  <c r="CV152" i="5"/>
  <c r="ED152" i="5"/>
  <c r="GB152" i="5"/>
  <c r="GZ152" i="5"/>
  <c r="AL152" i="5"/>
  <c r="HV152" i="5"/>
  <c r="FB152" i="5"/>
  <c r="JF152" i="5"/>
  <c r="R152" i="5"/>
  <c r="ID152" i="5"/>
  <c r="FR152" i="5"/>
  <c r="EL152" i="5"/>
  <c r="FF152" i="5"/>
  <c r="IB152" i="5"/>
  <c r="CD152" i="5"/>
  <c r="EX152" i="5"/>
  <c r="DP152" i="5"/>
  <c r="CP152" i="5"/>
  <c r="HX152" i="5"/>
  <c r="JR152" i="5"/>
  <c r="P152" i="5"/>
  <c r="EN152" i="5"/>
  <c r="IT152" i="5"/>
  <c r="GD213" i="5"/>
  <c r="GT213" i="5"/>
  <c r="EL213" i="5"/>
  <c r="L213" i="5"/>
  <c r="EN213" i="5"/>
  <c r="BX213" i="5"/>
  <c r="DF213" i="5"/>
  <c r="DZ213" i="5"/>
  <c r="AL213" i="5"/>
  <c r="V213" i="5"/>
  <c r="GH213" i="5"/>
  <c r="JT213" i="5"/>
  <c r="CF213" i="5"/>
  <c r="JP213" i="5"/>
  <c r="FX213" i="5"/>
  <c r="JV213" i="5"/>
  <c r="IH189" i="5"/>
  <c r="CX189" i="5"/>
  <c r="ER189" i="5"/>
  <c r="GR189" i="5"/>
  <c r="IZ189" i="5"/>
  <c r="DZ189" i="5"/>
  <c r="DV189" i="5"/>
  <c r="BR189" i="5"/>
  <c r="DJ189" i="5"/>
  <c r="GZ189" i="5"/>
  <c r="AX189" i="5"/>
  <c r="ED189" i="5"/>
  <c r="GV189" i="5"/>
  <c r="X189" i="5"/>
  <c r="FR189" i="5"/>
  <c r="JZ189" i="5"/>
  <c r="BD189" i="5"/>
  <c r="HP189" i="5"/>
  <c r="BH189" i="5"/>
  <c r="AJ189" i="5"/>
  <c r="HR189" i="5"/>
  <c r="R189" i="5"/>
  <c r="FB189" i="5"/>
  <c r="FP189" i="5"/>
  <c r="EX189" i="5"/>
  <c r="CF189" i="5"/>
  <c r="V189" i="5"/>
  <c r="JL189" i="5"/>
  <c r="EB189" i="5"/>
  <c r="DD189" i="5"/>
  <c r="CV189" i="5"/>
  <c r="BP189" i="5"/>
  <c r="DP189" i="5"/>
  <c r="GT189" i="5"/>
  <c r="CN189" i="5"/>
  <c r="GL189" i="5"/>
  <c r="JJ189" i="5"/>
  <c r="CH189" i="5"/>
  <c r="BZ189" i="5"/>
  <c r="AF189" i="5"/>
  <c r="AV189" i="5"/>
  <c r="DR189" i="5"/>
  <c r="EJ189" i="5"/>
  <c r="BV189" i="5"/>
  <c r="JH189" i="5"/>
  <c r="HX189" i="5"/>
  <c r="CD189" i="5"/>
  <c r="EF189" i="5"/>
  <c r="EN189" i="5"/>
  <c r="GP189" i="5"/>
  <c r="HN189" i="5"/>
  <c r="IJ189" i="5"/>
  <c r="BL189" i="5"/>
  <c r="DF189" i="5"/>
  <c r="HV189" i="5"/>
  <c r="AZ189" i="5"/>
  <c r="CB189" i="5"/>
  <c r="JV189" i="5"/>
  <c r="FX189" i="5"/>
  <c r="EL189" i="5"/>
  <c r="BJ189" i="5"/>
  <c r="EP189" i="5"/>
  <c r="JB189" i="5"/>
  <c r="L189" i="5"/>
  <c r="ID189" i="5"/>
  <c r="CT189" i="5"/>
  <c r="FF189" i="5"/>
  <c r="JF189" i="5"/>
  <c r="EZ189" i="5"/>
  <c r="IV189" i="5"/>
  <c r="CR189" i="5"/>
  <c r="AT189" i="5"/>
  <c r="DX189" i="5"/>
  <c r="JT189" i="5"/>
  <c r="FT189" i="5"/>
  <c r="BN189" i="5"/>
  <c r="EH189" i="5"/>
  <c r="BF189" i="5"/>
  <c r="GH189" i="5"/>
  <c r="AR189" i="5"/>
  <c r="IP189" i="5"/>
  <c r="ET189" i="5"/>
  <c r="DL189" i="5"/>
  <c r="GX189" i="5"/>
  <c r="FD189" i="5"/>
  <c r="DB189" i="5"/>
  <c r="GF189" i="5"/>
  <c r="HB189" i="5"/>
  <c r="IT189" i="5"/>
  <c r="BX189" i="5"/>
  <c r="FZ189" i="5"/>
  <c r="HD189" i="5"/>
  <c r="DT189" i="5"/>
  <c r="JD189" i="5"/>
  <c r="IB189" i="5"/>
  <c r="CJ189" i="5"/>
  <c r="CP189" i="5"/>
  <c r="GJ189" i="5"/>
  <c r="EV189" i="5"/>
  <c r="DH189" i="5"/>
  <c r="P189" i="5"/>
  <c r="IN189" i="5"/>
  <c r="JX189" i="5"/>
  <c r="DN189" i="5"/>
  <c r="FV189" i="5"/>
  <c r="GB189" i="5"/>
  <c r="AB189" i="5"/>
  <c r="AD189" i="5"/>
  <c r="GD189" i="5"/>
  <c r="JP189" i="5"/>
  <c r="BT189" i="5"/>
  <c r="IF189" i="5"/>
  <c r="AN189" i="5"/>
  <c r="GN189" i="5"/>
  <c r="IR189" i="5"/>
  <c r="IX189" i="5"/>
  <c r="JN189" i="5"/>
  <c r="JR189" i="5"/>
  <c r="HZ189" i="5"/>
  <c r="FH189" i="5"/>
  <c r="AL189" i="5"/>
  <c r="BB189" i="5"/>
  <c r="AR26" i="5"/>
  <c r="BD26" i="5"/>
  <c r="EV26" i="5"/>
  <c r="CL26" i="5"/>
  <c r="IT26" i="5"/>
  <c r="IP26" i="5"/>
  <c r="FD26" i="5"/>
  <c r="AF26" i="5"/>
  <c r="EP26" i="5"/>
  <c r="AV26" i="5"/>
  <c r="BR26" i="5"/>
  <c r="ET26" i="5"/>
  <c r="JX26" i="5"/>
  <c r="DX26" i="5"/>
  <c r="BN26" i="5"/>
  <c r="CR26" i="5"/>
  <c r="CT26" i="5"/>
  <c r="FV26" i="5"/>
  <c r="EJ26" i="5"/>
  <c r="GT26" i="5"/>
  <c r="GB26" i="5"/>
  <c r="DD26" i="5"/>
  <c r="GD26" i="5"/>
  <c r="JF26" i="5"/>
  <c r="IF26" i="5"/>
  <c r="FX26" i="5"/>
  <c r="EX26" i="5"/>
  <c r="IX26" i="5"/>
  <c r="BV26" i="5"/>
  <c r="AL26" i="5"/>
  <c r="AB26" i="5"/>
  <c r="CN26" i="5"/>
  <c r="JT26" i="5"/>
  <c r="AJ26" i="5"/>
  <c r="DB26" i="5"/>
  <c r="IN26" i="5"/>
  <c r="CJ26" i="5"/>
  <c r="EB26" i="5"/>
  <c r="JP26" i="5"/>
  <c r="AD26" i="5"/>
  <c r="DP26" i="5"/>
  <c r="BF26" i="5"/>
  <c r="ER26" i="5"/>
  <c r="CD26" i="5"/>
  <c r="JV26" i="5"/>
  <c r="JZ26" i="5"/>
  <c r="CB26" i="5"/>
  <c r="JB26" i="5"/>
  <c r="DJ26" i="5"/>
  <c r="GJ26" i="5"/>
  <c r="CF26" i="5"/>
  <c r="CX26" i="5"/>
  <c r="JN26" i="5"/>
  <c r="BB26" i="5"/>
  <c r="HD26" i="5"/>
  <c r="CH26" i="5"/>
  <c r="GN26" i="5"/>
  <c r="GP26" i="5"/>
  <c r="EF26" i="5"/>
  <c r="DR26" i="5"/>
  <c r="DZ26" i="5"/>
  <c r="L26" i="5"/>
  <c r="ED26" i="5"/>
  <c r="ID26" i="5"/>
  <c r="IV26" i="5"/>
  <c r="BZ26" i="5"/>
  <c r="DN26" i="5"/>
  <c r="HX26" i="5"/>
  <c r="GX26" i="5"/>
  <c r="V26" i="5"/>
  <c r="FP26" i="5"/>
  <c r="FB26" i="5"/>
  <c r="DH26" i="5"/>
  <c r="CP26" i="5"/>
  <c r="HR26" i="5"/>
  <c r="HN26" i="5"/>
  <c r="DV26" i="5"/>
  <c r="JR26" i="5"/>
  <c r="IJ26" i="5"/>
  <c r="GV26" i="5"/>
  <c r="AT26" i="5"/>
  <c r="IH26" i="5"/>
  <c r="GF26" i="5"/>
  <c r="IZ26" i="5"/>
  <c r="BP26" i="5"/>
  <c r="JL26" i="5"/>
  <c r="AZ26" i="5"/>
  <c r="FH26" i="5"/>
  <c r="GR26" i="5"/>
  <c r="BH26" i="5"/>
  <c r="BT26" i="5"/>
  <c r="FF26" i="5"/>
  <c r="X26" i="5"/>
  <c r="BX26" i="5"/>
  <c r="HZ26" i="5"/>
  <c r="IR26" i="5"/>
  <c r="EH26" i="5"/>
  <c r="EL26" i="5"/>
  <c r="GH26" i="5"/>
  <c r="JH26" i="5"/>
  <c r="BL26" i="5"/>
  <c r="EZ26" i="5"/>
  <c r="CV26" i="5"/>
  <c r="FZ26" i="5"/>
  <c r="DF26" i="5"/>
  <c r="HV26" i="5"/>
  <c r="FT26" i="5"/>
  <c r="GL26" i="5"/>
  <c r="P26" i="5"/>
  <c r="DL26" i="5"/>
  <c r="DT26" i="5"/>
  <c r="IB26" i="5"/>
  <c r="GZ26" i="5"/>
  <c r="HB26" i="5"/>
  <c r="BJ26" i="5"/>
  <c r="R26" i="5"/>
  <c r="HP26" i="5"/>
  <c r="AX26" i="5"/>
  <c r="JD26" i="5"/>
  <c r="FR26" i="5"/>
  <c r="EN26" i="5"/>
  <c r="JJ26" i="5"/>
  <c r="AN26" i="5"/>
  <c r="CT213" i="5"/>
  <c r="HB213" i="5"/>
  <c r="CV213" i="5"/>
  <c r="IP213" i="5"/>
  <c r="JD213" i="5"/>
  <c r="AZ213" i="5"/>
  <c r="JN213" i="5"/>
  <c r="FR213" i="5"/>
  <c r="IB213" i="5"/>
  <c r="GN213" i="5"/>
  <c r="AV213" i="5"/>
  <c r="ET213" i="5"/>
  <c r="IX213" i="5"/>
  <c r="BZ213" i="5"/>
  <c r="P213" i="5"/>
  <c r="IV213" i="5"/>
  <c r="BP213" i="5"/>
  <c r="AN213" i="5"/>
  <c r="ED213" i="5"/>
  <c r="EV213" i="5"/>
  <c r="HD213" i="5"/>
  <c r="CX213" i="5"/>
  <c r="DH213" i="5"/>
  <c r="FH213" i="5"/>
  <c r="JR213" i="5"/>
  <c r="DR213" i="5"/>
  <c r="HP213" i="5"/>
  <c r="DJ213" i="5"/>
  <c r="FP213" i="5"/>
  <c r="HR213" i="5"/>
  <c r="R213" i="5"/>
  <c r="EP213" i="5"/>
  <c r="IN213" i="5"/>
  <c r="IR213" i="5"/>
  <c r="HZ213" i="5"/>
  <c r="EH213" i="5"/>
  <c r="JX213" i="5"/>
  <c r="JH213" i="5"/>
  <c r="FZ213" i="5"/>
  <c r="BF213" i="5"/>
  <c r="CN213" i="5"/>
  <c r="IJ213" i="5"/>
  <c r="CB213" i="5"/>
  <c r="JL213" i="5"/>
  <c r="DN213" i="5"/>
  <c r="AF213" i="5"/>
  <c r="BR213" i="5"/>
  <c r="CD213" i="5"/>
  <c r="GL213" i="5"/>
  <c r="BH213" i="5"/>
  <c r="DB213" i="5"/>
  <c r="BV213" i="5"/>
  <c r="GR213" i="5"/>
  <c r="FF213" i="5"/>
  <c r="IT213" i="5"/>
  <c r="AJ213" i="5"/>
  <c r="BD213" i="5"/>
  <c r="EZ213" i="5"/>
  <c r="FV213" i="5"/>
  <c r="CP213" i="5"/>
  <c r="GB213" i="5"/>
  <c r="CH213" i="5"/>
  <c r="CJ213" i="5"/>
  <c r="DT213" i="5"/>
  <c r="BB213" i="5"/>
  <c r="HN213" i="5"/>
  <c r="GJ213" i="5"/>
  <c r="X213" i="5"/>
  <c r="HV213" i="5"/>
  <c r="JB213" i="5"/>
  <c r="ER213" i="5"/>
  <c r="IZ213" i="5"/>
  <c r="DD213" i="5"/>
  <c r="GH148" i="5"/>
  <c r="IN148" i="5"/>
  <c r="AJ148" i="5"/>
  <c r="IH148" i="5"/>
  <c r="GP148" i="5"/>
  <c r="EX148" i="5"/>
  <c r="GL148" i="5"/>
  <c r="JJ148" i="5"/>
  <c r="BH148" i="5"/>
  <c r="JT148" i="5"/>
  <c r="EJ148" i="5"/>
  <c r="BT148" i="5"/>
  <c r="BZ148" i="5"/>
  <c r="FH148" i="5"/>
  <c r="JH148" i="5"/>
  <c r="CV148" i="5"/>
  <c r="ET148" i="5"/>
  <c r="EN148" i="5"/>
  <c r="FP148" i="5"/>
  <c r="IX148" i="5"/>
  <c r="EV148" i="5"/>
  <c r="JR148" i="5"/>
  <c r="ER148" i="5"/>
  <c r="DX148" i="5"/>
  <c r="AR148" i="5"/>
  <c r="CN148" i="5"/>
  <c r="IR148" i="5"/>
  <c r="JD148" i="5"/>
  <c r="FR148" i="5"/>
  <c r="AZ148" i="5"/>
  <c r="IZ148" i="5"/>
  <c r="HR148" i="5"/>
  <c r="CT148" i="5"/>
  <c r="R148" i="5"/>
  <c r="CP148" i="5"/>
  <c r="AD148" i="5"/>
  <c r="HN148" i="5"/>
  <c r="V148" i="5"/>
  <c r="JX148" i="5"/>
  <c r="ED148" i="5"/>
  <c r="GV148" i="5"/>
  <c r="AV148" i="5"/>
  <c r="IT148" i="5"/>
  <c r="ID148" i="5"/>
  <c r="IV148" i="5"/>
  <c r="GX148" i="5"/>
  <c r="DV148" i="5"/>
  <c r="AN148" i="5"/>
  <c r="BD148" i="5"/>
  <c r="HX148" i="5"/>
  <c r="HP148" i="5"/>
  <c r="DR148" i="5"/>
  <c r="IF148" i="5"/>
  <c r="DB148" i="5"/>
  <c r="JN148" i="5"/>
  <c r="P148" i="5"/>
  <c r="DN148" i="5"/>
  <c r="JL148" i="5"/>
  <c r="AF148" i="5"/>
  <c r="CR148" i="5"/>
  <c r="CD148" i="5"/>
  <c r="BF148" i="5"/>
  <c r="BN148" i="5"/>
  <c r="IJ148" i="5"/>
  <c r="GT148" i="5"/>
  <c r="FZ148" i="5"/>
  <c r="GD148" i="5"/>
  <c r="CJ148" i="5"/>
  <c r="BP148" i="5"/>
  <c r="JV148" i="5"/>
  <c r="AX148" i="5"/>
  <c r="JP148" i="5"/>
  <c r="AB148" i="5"/>
  <c r="CX148" i="5"/>
  <c r="FF148" i="5"/>
  <c r="BR148" i="5"/>
  <c r="IP148" i="5"/>
  <c r="DD148" i="5"/>
  <c r="DL148" i="5"/>
  <c r="HD148" i="5"/>
  <c r="BJ148" i="5"/>
  <c r="EB148" i="5"/>
  <c r="BL148" i="5"/>
  <c r="EL148" i="5"/>
  <c r="JB148" i="5"/>
  <c r="CH148" i="5"/>
  <c r="FB148" i="5"/>
  <c r="IB148" i="5"/>
  <c r="EP148" i="5"/>
  <c r="HZ148" i="5"/>
  <c r="DF148" i="5"/>
  <c r="BB148" i="5"/>
  <c r="FT148" i="5"/>
  <c r="EZ148" i="5"/>
  <c r="GN148" i="5"/>
  <c r="FX148" i="5"/>
  <c r="DP148" i="5"/>
  <c r="GZ148" i="5"/>
  <c r="BV148" i="5"/>
  <c r="DZ148" i="5"/>
  <c r="GF148" i="5"/>
  <c r="DH148" i="5"/>
  <c r="GJ148" i="5"/>
  <c r="HB148" i="5"/>
  <c r="AL148" i="5"/>
  <c r="FV148" i="5"/>
  <c r="FD148" i="5"/>
  <c r="BX148" i="5"/>
  <c r="HV148" i="5"/>
  <c r="CF148" i="5"/>
  <c r="GR148" i="5"/>
  <c r="JF148" i="5"/>
  <c r="GB148" i="5"/>
  <c r="EF148" i="5"/>
  <c r="CB148" i="5"/>
  <c r="JZ148" i="5"/>
  <c r="EH148" i="5"/>
  <c r="AT148" i="5"/>
  <c r="X148" i="5"/>
  <c r="DJ148" i="5"/>
  <c r="DT148" i="5"/>
  <c r="L148" i="5"/>
  <c r="GP47" i="5"/>
  <c r="BH47" i="5"/>
  <c r="GZ47" i="5"/>
  <c r="CP47" i="5"/>
  <c r="BT47" i="5"/>
  <c r="ED47" i="5"/>
  <c r="DH47" i="5"/>
  <c r="HB47" i="5"/>
  <c r="FZ47" i="5"/>
  <c r="L47" i="5"/>
  <c r="IB47" i="5"/>
  <c r="BR47" i="5"/>
  <c r="EJ47" i="5"/>
  <c r="EB47" i="5"/>
  <c r="GD47" i="5"/>
  <c r="GJ47" i="5"/>
  <c r="JF47" i="5"/>
  <c r="AV47" i="5"/>
  <c r="BL47" i="5"/>
  <c r="HV47" i="5"/>
  <c r="JH47" i="5"/>
  <c r="IF47" i="5"/>
  <c r="BJ47" i="5"/>
  <c r="FH47" i="5"/>
  <c r="IN47" i="5"/>
  <c r="AR47" i="5"/>
  <c r="ET47" i="5"/>
  <c r="EH47" i="5"/>
  <c r="HN47" i="5"/>
  <c r="CN47" i="5"/>
  <c r="EP47" i="5"/>
  <c r="FT47" i="5"/>
  <c r="IV47" i="5"/>
  <c r="DF47" i="5"/>
  <c r="DP47" i="5"/>
  <c r="FP47" i="5"/>
  <c r="HX47" i="5"/>
  <c r="BV47" i="5"/>
  <c r="ER47" i="5"/>
  <c r="GN47" i="5"/>
  <c r="BF47" i="5"/>
  <c r="IZ47" i="5"/>
  <c r="CD47" i="5"/>
  <c r="DR47" i="5"/>
  <c r="X47" i="5"/>
  <c r="GR47" i="5"/>
  <c r="DD47" i="5"/>
  <c r="AX47" i="5"/>
  <c r="HZ47" i="5"/>
  <c r="FV47" i="5"/>
  <c r="DJ47" i="5"/>
  <c r="DT47" i="5"/>
  <c r="CJ47" i="5"/>
  <c r="AT47" i="5"/>
  <c r="CB47" i="5"/>
  <c r="EL47" i="5"/>
  <c r="JR47" i="5"/>
  <c r="CF47" i="5"/>
  <c r="HD47" i="5"/>
  <c r="IP47" i="5"/>
  <c r="EF47" i="5"/>
  <c r="JD47" i="5"/>
  <c r="EX47" i="5"/>
  <c r="P47" i="5"/>
  <c r="ID47" i="5"/>
  <c r="JT47" i="5"/>
  <c r="CL47" i="5"/>
  <c r="AD47" i="5"/>
  <c r="GV47" i="5"/>
  <c r="CH47" i="5"/>
  <c r="JJ47" i="5"/>
  <c r="V47" i="5"/>
  <c r="BN47" i="5"/>
  <c r="HP47" i="5"/>
  <c r="DZ47" i="5"/>
  <c r="DB47" i="5"/>
  <c r="HN31" i="5"/>
  <c r="EB31" i="5"/>
  <c r="AL31" i="5"/>
  <c r="JX31" i="5"/>
  <c r="JZ31" i="5"/>
  <c r="BJ31" i="5"/>
  <c r="FX31" i="5"/>
  <c r="GH31" i="5"/>
  <c r="HX31" i="5"/>
  <c r="JR31" i="5"/>
  <c r="DT31" i="5"/>
  <c r="L31" i="5"/>
  <c r="GL31" i="5"/>
  <c r="JT31" i="5"/>
  <c r="GZ31" i="5"/>
  <c r="FZ31" i="5"/>
  <c r="BD144" i="5"/>
  <c r="AF144" i="5"/>
  <c r="BZ144" i="5"/>
  <c r="DB144" i="5"/>
  <c r="V144" i="5"/>
  <c r="IB144" i="5"/>
  <c r="CT144" i="5"/>
  <c r="IN144" i="5"/>
  <c r="CH144" i="5"/>
  <c r="DJ144" i="5"/>
  <c r="CV144" i="5"/>
  <c r="BL144" i="5"/>
  <c r="BH144" i="5"/>
  <c r="BF144" i="5"/>
  <c r="ED144" i="5"/>
  <c r="CX144" i="5"/>
  <c r="EB144" i="5"/>
  <c r="FF144" i="5"/>
  <c r="JZ144" i="5"/>
  <c r="HD144" i="5"/>
  <c r="HZ144" i="5"/>
  <c r="BB144" i="5"/>
  <c r="DH144" i="5"/>
  <c r="GZ144" i="5"/>
  <c r="ET144" i="5"/>
  <c r="JX144" i="5"/>
  <c r="L144" i="5"/>
  <c r="DL144" i="5"/>
  <c r="IT144" i="5"/>
  <c r="BX144" i="5"/>
  <c r="FZ144" i="5"/>
  <c r="HN144" i="5"/>
  <c r="JF144" i="5"/>
  <c r="EV144" i="5"/>
  <c r="AT144" i="5"/>
  <c r="JP144" i="5"/>
  <c r="ID144" i="5"/>
  <c r="GJ144" i="5"/>
  <c r="IF144" i="5"/>
  <c r="CF144" i="5"/>
  <c r="CR144" i="5"/>
  <c r="JJ144" i="5"/>
  <c r="FD144" i="5"/>
  <c r="HP144" i="5"/>
  <c r="GH144" i="5"/>
  <c r="GX144" i="5"/>
  <c r="IX144" i="5"/>
  <c r="JR144" i="5"/>
  <c r="JT144" i="5"/>
  <c r="FP144" i="5"/>
  <c r="P144" i="5"/>
  <c r="AD144" i="5"/>
  <c r="EJ144" i="5"/>
  <c r="DP144" i="5"/>
  <c r="EZ144" i="5"/>
  <c r="AZ144" i="5"/>
  <c r="DZ144" i="5"/>
  <c r="GV144" i="5"/>
  <c r="DR144" i="5"/>
  <c r="IJ144" i="5"/>
  <c r="IV144" i="5"/>
  <c r="ER144" i="5"/>
  <c r="GR144" i="5"/>
  <c r="GT144" i="5"/>
  <c r="AX144" i="5"/>
  <c r="IZ144" i="5"/>
  <c r="FR144" i="5"/>
  <c r="EX144" i="5"/>
  <c r="CN144" i="5"/>
  <c r="BT144" i="5"/>
  <c r="AR144" i="5"/>
  <c r="EL144" i="5"/>
  <c r="BN144" i="5"/>
  <c r="AL144" i="5"/>
  <c r="GL144" i="5"/>
  <c r="FB144" i="5"/>
  <c r="IP144" i="5"/>
  <c r="EN144" i="5"/>
  <c r="EF144" i="5"/>
  <c r="AJ144" i="5"/>
  <c r="IR144" i="5"/>
  <c r="JB144" i="5"/>
  <c r="CP144" i="5"/>
  <c r="BR144" i="5"/>
  <c r="JV144" i="5"/>
  <c r="EH144" i="5"/>
  <c r="EP144" i="5"/>
  <c r="JL144" i="5"/>
  <c r="JD144" i="5"/>
  <c r="HR144" i="5"/>
  <c r="DT144" i="5"/>
  <c r="DN144" i="5"/>
  <c r="AB144" i="5"/>
  <c r="FH144" i="5"/>
  <c r="GF144" i="5"/>
  <c r="IH144" i="5"/>
  <c r="DD144" i="5"/>
  <c r="GB144" i="5"/>
  <c r="FV144" i="5"/>
  <c r="JH144" i="5"/>
  <c r="JN144" i="5"/>
  <c r="CJ144" i="5"/>
  <c r="BP144" i="5"/>
  <c r="DV144" i="5"/>
  <c r="BV144" i="5"/>
  <c r="X144" i="5"/>
  <c r="HX144" i="5"/>
  <c r="AV144" i="5"/>
  <c r="R144" i="5"/>
  <c r="FT144" i="5"/>
  <c r="HB144" i="5"/>
  <c r="HV144" i="5"/>
  <c r="DX144" i="5"/>
  <c r="GP144" i="5"/>
  <c r="FX144" i="5"/>
  <c r="CB144" i="5"/>
  <c r="DF144" i="5"/>
  <c r="GD144" i="5"/>
  <c r="AN144" i="5"/>
  <c r="CD144" i="5"/>
  <c r="GN144" i="5"/>
  <c r="BJ144" i="5"/>
  <c r="AD24" i="5"/>
  <c r="AX24" i="5"/>
  <c r="AJ24" i="5"/>
  <c r="FB24" i="5"/>
  <c r="HB24" i="5"/>
  <c r="FZ24" i="5"/>
  <c r="AL24" i="5"/>
  <c r="DJ24" i="5"/>
  <c r="AR24" i="5"/>
  <c r="IV24" i="5"/>
  <c r="CD24" i="5"/>
  <c r="AF24" i="5"/>
  <c r="CV24" i="5"/>
  <c r="CR24" i="5"/>
  <c r="FF24" i="5"/>
  <c r="DB24" i="5"/>
  <c r="DN24" i="5"/>
  <c r="BZ24" i="5"/>
  <c r="GR24" i="5"/>
  <c r="EH24" i="5"/>
  <c r="EF24" i="5"/>
  <c r="FD24" i="5"/>
  <c r="HZ24" i="5"/>
  <c r="GZ24" i="5"/>
  <c r="BV24" i="5"/>
  <c r="DZ24" i="5"/>
  <c r="CB24" i="5"/>
  <c r="FV24" i="5"/>
  <c r="BJ24" i="5"/>
  <c r="CT24" i="5"/>
  <c r="HP24" i="5"/>
  <c r="IJ24" i="5"/>
  <c r="CF24" i="5"/>
  <c r="ED24" i="5"/>
  <c r="HX24" i="5"/>
  <c r="EL24" i="5"/>
  <c r="P24" i="5"/>
  <c r="DH24" i="5"/>
  <c r="DX24" i="5"/>
  <c r="EJ24" i="5"/>
  <c r="BN24" i="5"/>
  <c r="V24" i="5"/>
  <c r="X24" i="5"/>
  <c r="R24" i="5"/>
  <c r="JF24" i="5"/>
  <c r="JT24" i="5"/>
  <c r="JV24" i="5"/>
  <c r="IH24" i="5"/>
  <c r="CN24" i="5"/>
  <c r="JB24" i="5"/>
  <c r="GD24" i="5"/>
  <c r="AT24" i="5"/>
  <c r="BT24" i="5"/>
  <c r="AV24" i="5"/>
  <c r="FH24" i="5"/>
  <c r="GV24" i="5"/>
  <c r="IX24" i="5"/>
  <c r="CJ24" i="5"/>
  <c r="CH24" i="5"/>
  <c r="GP24" i="5"/>
  <c r="GF24" i="5"/>
  <c r="JR24" i="5"/>
  <c r="GL24" i="5"/>
  <c r="JZ24" i="5"/>
  <c r="FP24" i="5"/>
  <c r="DV24" i="5"/>
  <c r="BD24" i="5"/>
  <c r="AN24" i="5"/>
  <c r="JH24" i="5"/>
  <c r="IR24" i="5"/>
  <c r="GH24" i="5"/>
  <c r="IT24" i="5"/>
  <c r="IZ24" i="5"/>
  <c r="DF24" i="5"/>
  <c r="DP24" i="5"/>
  <c r="JN24" i="5"/>
  <c r="EB24" i="5"/>
  <c r="JL24" i="5"/>
  <c r="ID24" i="5"/>
  <c r="GT24" i="5"/>
  <c r="BB24" i="5"/>
  <c r="FR24" i="5"/>
  <c r="CX24" i="5"/>
  <c r="EX24" i="5"/>
  <c r="JD24" i="5"/>
  <c r="JX24" i="5"/>
  <c r="HR24" i="5"/>
  <c r="DD24" i="5"/>
  <c r="DR24" i="5"/>
  <c r="EP24" i="5"/>
  <c r="IB24" i="5"/>
  <c r="BX24" i="5"/>
  <c r="EZ24" i="5"/>
  <c r="L24" i="5"/>
  <c r="EN24" i="5"/>
  <c r="GX24" i="5"/>
  <c r="ET24" i="5"/>
  <c r="GB24" i="5"/>
  <c r="FX24" i="5"/>
  <c r="HN24" i="5"/>
  <c r="HD24" i="5"/>
  <c r="BF24" i="5"/>
  <c r="AZ24" i="5"/>
  <c r="FT24" i="5"/>
  <c r="CP24" i="5"/>
  <c r="IF24" i="5"/>
  <c r="IP24" i="5"/>
  <c r="ER24" i="5"/>
  <c r="BH24" i="5"/>
  <c r="CL24" i="5"/>
  <c r="HV24" i="5"/>
  <c r="EV24" i="5"/>
  <c r="BP24" i="5"/>
  <c r="DT24" i="5"/>
  <c r="GN24" i="5"/>
  <c r="BL24" i="5"/>
  <c r="BR24" i="5"/>
  <c r="GJ24" i="5"/>
  <c r="DL24" i="5"/>
  <c r="AB24" i="5"/>
  <c r="IN24" i="5"/>
  <c r="JP24" i="5"/>
  <c r="JJ24" i="5"/>
  <c r="GH47" i="5"/>
  <c r="AN47" i="5"/>
  <c r="DV47" i="5"/>
  <c r="DX47" i="5"/>
  <c r="JN47" i="5"/>
  <c r="AB47" i="5"/>
  <c r="JB47" i="5"/>
  <c r="AF47" i="5"/>
  <c r="GT47" i="5"/>
  <c r="DL47" i="5"/>
  <c r="IJ47" i="5"/>
  <c r="GL47" i="5"/>
  <c r="FB47" i="5"/>
  <c r="FX47" i="5"/>
  <c r="EN47" i="5"/>
  <c r="IH31" i="5"/>
  <c r="BH31" i="5"/>
  <c r="ED31" i="5"/>
  <c r="DL31" i="5"/>
  <c r="DP31" i="5"/>
  <c r="DV31" i="5"/>
  <c r="IX31" i="5"/>
  <c r="AN31" i="5"/>
  <c r="EP31" i="5"/>
  <c r="GB31" i="5"/>
  <c r="HV31" i="5"/>
  <c r="BF31" i="5"/>
  <c r="CD31" i="5"/>
  <c r="FR31" i="5"/>
  <c r="GP31" i="5"/>
  <c r="CX31" i="5"/>
  <c r="CF31" i="5"/>
  <c r="DN31" i="5"/>
  <c r="HD31" i="5"/>
  <c r="JP31" i="5"/>
  <c r="AD31" i="5"/>
  <c r="HR31" i="5"/>
  <c r="EJ31" i="5"/>
  <c r="FP31" i="5"/>
  <c r="CT31" i="5"/>
  <c r="R31" i="5"/>
  <c r="GV31" i="5"/>
  <c r="BD31" i="5"/>
  <c r="AB31" i="5"/>
  <c r="JD31" i="5"/>
  <c r="EV31" i="5"/>
  <c r="AX31" i="5"/>
  <c r="GX31" i="5"/>
  <c r="BN31" i="5"/>
  <c r="CJ31" i="5"/>
  <c r="ER31" i="5"/>
  <c r="CV31" i="5"/>
  <c r="IN31" i="5"/>
  <c r="GT31" i="5"/>
  <c r="EF31" i="5"/>
  <c r="DB31" i="5"/>
  <c r="JN31" i="5"/>
  <c r="FH31" i="5"/>
  <c r="CP31" i="5"/>
  <c r="JV31" i="5"/>
  <c r="BZ31" i="5"/>
  <c r="HB31" i="5"/>
  <c r="CR31" i="5"/>
  <c r="IJ31" i="5"/>
  <c r="JJ31" i="5"/>
  <c r="FB31" i="5"/>
  <c r="IZ31" i="5"/>
  <c r="FD31" i="5"/>
  <c r="IP31" i="5"/>
  <c r="GD31" i="5"/>
  <c r="DX31" i="5"/>
  <c r="ID31" i="5"/>
  <c r="EH31" i="5"/>
  <c r="DR31" i="5"/>
  <c r="IT31" i="5"/>
  <c r="AV31" i="5"/>
  <c r="ET31" i="5"/>
  <c r="JL31" i="5"/>
  <c r="GR31" i="5"/>
  <c r="DZ31" i="5"/>
  <c r="EL31" i="5"/>
  <c r="JF31" i="5"/>
  <c r="DH31" i="5"/>
  <c r="AT31" i="5"/>
  <c r="IB31" i="5"/>
  <c r="IV31" i="5"/>
  <c r="GF31" i="5"/>
  <c r="AJ31" i="5"/>
  <c r="AR31" i="5"/>
  <c r="DT173" i="5"/>
  <c r="EF173" i="5"/>
  <c r="ER173" i="5"/>
  <c r="HZ173" i="5"/>
  <c r="FX173" i="5"/>
  <c r="IP173" i="5"/>
  <c r="EV173" i="5"/>
  <c r="JP173" i="5"/>
  <c r="GR173" i="5"/>
  <c r="JX173" i="5"/>
  <c r="EB173" i="5"/>
  <c r="HV173" i="5"/>
  <c r="FV173" i="5"/>
  <c r="ED173" i="5"/>
  <c r="AN173" i="5"/>
  <c r="IR173" i="5"/>
  <c r="IZ173" i="5"/>
  <c r="IX173" i="5"/>
  <c r="GH173" i="5"/>
  <c r="DP173" i="5"/>
  <c r="AV173" i="5"/>
  <c r="IV173" i="5"/>
  <c r="JJ173" i="5"/>
  <c r="HN173" i="5"/>
  <c r="IN173" i="5"/>
  <c r="GX173" i="5"/>
  <c r="AZ173" i="5"/>
  <c r="JT173" i="5"/>
  <c r="BF173" i="5"/>
  <c r="CH173" i="5"/>
  <c r="DL173" i="5"/>
  <c r="AT173" i="5"/>
  <c r="EL173" i="5"/>
  <c r="CJ173" i="5"/>
  <c r="EN173" i="5"/>
  <c r="GD173" i="5"/>
  <c r="BN173" i="5"/>
  <c r="EH173" i="5"/>
  <c r="BB173" i="5"/>
  <c r="HR173" i="5"/>
  <c r="EJ173" i="5"/>
  <c r="JV173" i="5"/>
  <c r="GF173" i="5"/>
  <c r="ID173" i="5"/>
  <c r="JF173" i="5"/>
  <c r="AJ173" i="5"/>
  <c r="CB173" i="5"/>
  <c r="AX173" i="5"/>
  <c r="AD173" i="5"/>
  <c r="IJ173" i="5"/>
  <c r="EZ173" i="5"/>
  <c r="JN173" i="5"/>
  <c r="EP173" i="5"/>
  <c r="FF173" i="5"/>
  <c r="GJ173" i="5"/>
  <c r="BR173" i="5"/>
  <c r="AF173" i="5"/>
  <c r="FD173" i="5"/>
  <c r="IF173" i="5"/>
  <c r="BT173" i="5"/>
  <c r="ET173" i="5"/>
  <c r="DJ173" i="5"/>
  <c r="CD173" i="5"/>
  <c r="X173" i="5"/>
  <c r="CP173" i="5"/>
  <c r="DD173" i="5"/>
  <c r="P173" i="5"/>
  <c r="BP173" i="5"/>
  <c r="DF173" i="5"/>
  <c r="DN173" i="5"/>
  <c r="AL173" i="5"/>
  <c r="GT173" i="5"/>
  <c r="IT173" i="5"/>
  <c r="FR173" i="5"/>
  <c r="BD173" i="5"/>
  <c r="JH173" i="5"/>
  <c r="FZ173" i="5"/>
  <c r="DB173" i="5"/>
  <c r="GN173" i="5"/>
  <c r="CR173" i="5"/>
  <c r="FT173" i="5"/>
  <c r="BL173" i="5"/>
  <c r="JB173" i="5"/>
  <c r="GZ173" i="5"/>
  <c r="JD173" i="5"/>
  <c r="IB173" i="5"/>
  <c r="HX173" i="5"/>
  <c r="HD173" i="5"/>
  <c r="JR173" i="5"/>
  <c r="BV173" i="5"/>
  <c r="DH173" i="5"/>
  <c r="IH173" i="5"/>
  <c r="BH173" i="5"/>
  <c r="CF173" i="5"/>
  <c r="DX173" i="5"/>
  <c r="EX173" i="5"/>
  <c r="GL173" i="5"/>
  <c r="JL173" i="5"/>
  <c r="DV173" i="5"/>
  <c r="CT173" i="5"/>
  <c r="L173" i="5"/>
  <c r="AB173" i="5"/>
  <c r="CV173" i="5"/>
  <c r="AR173" i="5"/>
  <c r="CN173" i="5"/>
  <c r="DZ173" i="5"/>
  <c r="V173" i="5"/>
  <c r="HB173" i="5"/>
  <c r="DR173" i="5"/>
  <c r="FP173" i="5"/>
  <c r="BJ173" i="5"/>
  <c r="GP173" i="5"/>
  <c r="BZ173" i="5"/>
  <c r="FH173" i="5"/>
  <c r="R173" i="5"/>
  <c r="BX173" i="5"/>
  <c r="HP173" i="5"/>
  <c r="FB173" i="5"/>
  <c r="GB173" i="5"/>
  <c r="GV173" i="5"/>
  <c r="JZ173" i="5"/>
  <c r="CX173" i="5"/>
  <c r="GT16" i="5"/>
  <c r="EJ16" i="5"/>
  <c r="BX16" i="5"/>
  <c r="BP16" i="5"/>
  <c r="CR16" i="5"/>
  <c r="EX16" i="5"/>
  <c r="JP16" i="5"/>
  <c r="BV16" i="5"/>
  <c r="EF16" i="5"/>
  <c r="IZ16" i="5"/>
  <c r="JV16" i="5"/>
  <c r="DL16" i="5"/>
  <c r="GH16" i="5"/>
  <c r="IN16" i="5"/>
  <c r="AJ16" i="5"/>
  <c r="JL16" i="5"/>
  <c r="IP16" i="5"/>
  <c r="BR16" i="5"/>
  <c r="CT16" i="5"/>
  <c r="DP16" i="5"/>
  <c r="GB16" i="5"/>
  <c r="GN16" i="5"/>
  <c r="IT16" i="5"/>
  <c r="FR16" i="5"/>
  <c r="EH16" i="5"/>
  <c r="ID16" i="5"/>
  <c r="AL16" i="5"/>
  <c r="JX16" i="5"/>
  <c r="JD16" i="5"/>
  <c r="JJ16" i="5"/>
  <c r="FV16" i="5"/>
  <c r="EN16" i="5"/>
  <c r="DZ16" i="5"/>
  <c r="BF16" i="5"/>
  <c r="FZ16" i="5"/>
  <c r="JT16" i="5"/>
  <c r="FH16" i="5"/>
  <c r="FF16" i="5"/>
  <c r="BD16" i="5"/>
  <c r="FX16" i="5"/>
  <c r="HP16" i="5"/>
  <c r="L16" i="5"/>
  <c r="DJ16" i="5"/>
  <c r="EZ16" i="5"/>
  <c r="R16" i="5"/>
  <c r="GF16" i="5"/>
  <c r="BZ16" i="5"/>
  <c r="BH16" i="5"/>
  <c r="DH16" i="5"/>
  <c r="AB16" i="5"/>
  <c r="FB16" i="5"/>
  <c r="JH16" i="5"/>
  <c r="V16" i="5"/>
  <c r="BJ16" i="5"/>
  <c r="ER16" i="5"/>
  <c r="IV16" i="5"/>
  <c r="HN16" i="5"/>
  <c r="AX16" i="5"/>
  <c r="GR16" i="5"/>
  <c r="CL16" i="5"/>
  <c r="CN16" i="5"/>
  <c r="FD16" i="5"/>
  <c r="CD16" i="5"/>
  <c r="HD16" i="5"/>
  <c r="IH16" i="5"/>
  <c r="AR16" i="5"/>
  <c r="CJ16" i="5"/>
  <c r="FT16" i="5"/>
  <c r="IR16" i="5"/>
  <c r="CH16" i="5"/>
  <c r="CV16" i="5"/>
  <c r="DR16" i="5"/>
  <c r="EP16" i="5"/>
  <c r="HZ16" i="5"/>
  <c r="GV16" i="5"/>
  <c r="DV16" i="5"/>
  <c r="DF16" i="5"/>
  <c r="IJ16" i="5"/>
  <c r="AF16" i="5"/>
  <c r="HV16" i="5"/>
  <c r="GZ16" i="5"/>
  <c r="DD16" i="5"/>
  <c r="BN16" i="5"/>
  <c r="DT16" i="5"/>
  <c r="IF16" i="5"/>
  <c r="BB16" i="5"/>
  <c r="JB16" i="5"/>
  <c r="BL16" i="5"/>
  <c r="AZ16" i="5"/>
  <c r="DB16" i="5"/>
  <c r="JR16" i="5"/>
  <c r="IX16" i="5"/>
  <c r="X16" i="5"/>
  <c r="DX16" i="5"/>
  <c r="EB16" i="5"/>
  <c r="HR16" i="5"/>
  <c r="AD16" i="5"/>
  <c r="EV16" i="5"/>
  <c r="JF16" i="5"/>
  <c r="EL16" i="5"/>
  <c r="GJ16" i="5"/>
  <c r="CP16" i="5"/>
  <c r="AV16" i="5"/>
  <c r="CX16" i="5"/>
  <c r="ED16" i="5"/>
  <c r="GL16" i="5"/>
  <c r="JZ16" i="5"/>
  <c r="ET16" i="5"/>
  <c r="FP16" i="5"/>
  <c r="GP16" i="5"/>
  <c r="BT16" i="5"/>
  <c r="CB16" i="5"/>
  <c r="AN16" i="5"/>
  <c r="GX16" i="5"/>
  <c r="JN16" i="5"/>
  <c r="IB16" i="5"/>
  <c r="HB16" i="5"/>
  <c r="CF16" i="5"/>
  <c r="DN16" i="5"/>
  <c r="P16" i="5"/>
  <c r="GD16" i="5"/>
  <c r="AT16" i="5"/>
  <c r="HX16" i="5"/>
  <c r="FF54" i="5"/>
  <c r="IN54" i="5"/>
  <c r="P54" i="5"/>
  <c r="GN54" i="5"/>
  <c r="AZ54" i="5"/>
  <c r="HV54" i="5"/>
  <c r="EB54" i="5"/>
  <c r="JP54" i="5"/>
  <c r="EP54" i="5"/>
  <c r="L54" i="5"/>
  <c r="FX54" i="5"/>
  <c r="FD54" i="5"/>
  <c r="EX54" i="5"/>
  <c r="CT54" i="5"/>
  <c r="CJ54" i="5"/>
  <c r="DH130" i="5"/>
  <c r="BH130" i="5"/>
  <c r="FV130" i="5"/>
  <c r="IB130" i="5"/>
  <c r="GL130" i="5"/>
  <c r="BP130" i="5"/>
  <c r="IV130" i="5"/>
  <c r="IF130" i="5"/>
  <c r="JV130" i="5"/>
  <c r="GD130" i="5"/>
  <c r="IH130" i="5"/>
  <c r="DR130" i="5"/>
  <c r="AJ130" i="5"/>
  <c r="DV130" i="5"/>
  <c r="CN130" i="5"/>
  <c r="EX23" i="5"/>
  <c r="HB23" i="5"/>
  <c r="DP23" i="5"/>
  <c r="EB23" i="5"/>
  <c r="FH23" i="5"/>
  <c r="DD23" i="5"/>
  <c r="FD23" i="5"/>
  <c r="CN23" i="5"/>
  <c r="GB23" i="5"/>
  <c r="GX23" i="5"/>
  <c r="AL23" i="5"/>
  <c r="P23" i="5"/>
  <c r="IN23" i="5"/>
  <c r="FV23" i="5"/>
  <c r="BH23" i="5"/>
  <c r="EN23" i="5"/>
  <c r="JL23" i="5"/>
  <c r="HZ23" i="5"/>
  <c r="BV23" i="5"/>
  <c r="FX23" i="5"/>
  <c r="DX23" i="5"/>
  <c r="DR23" i="5"/>
  <c r="GL23" i="5"/>
  <c r="HN23" i="5"/>
  <c r="BL23" i="5"/>
  <c r="GD23" i="5"/>
  <c r="GR23" i="5"/>
  <c r="AF23" i="5"/>
  <c r="EP23" i="5"/>
  <c r="JZ23" i="5"/>
  <c r="JR23" i="5"/>
  <c r="EZ23" i="5"/>
  <c r="IF23" i="5"/>
  <c r="CF23" i="5"/>
  <c r="HX23" i="5"/>
  <c r="CJ23" i="5"/>
  <c r="DT23" i="5"/>
  <c r="CB23" i="5"/>
  <c r="AT23" i="5"/>
  <c r="R23" i="5"/>
  <c r="DH23" i="5"/>
  <c r="IB23" i="5"/>
  <c r="ID23" i="5"/>
  <c r="JX23" i="5"/>
  <c r="CD23" i="5"/>
  <c r="FB23" i="5"/>
  <c r="CH23" i="5"/>
  <c r="IR23" i="5"/>
  <c r="IV23" i="5"/>
  <c r="GF23" i="5"/>
  <c r="EJ23" i="5"/>
  <c r="GT23" i="5"/>
  <c r="JJ23" i="5"/>
  <c r="BB23" i="5"/>
  <c r="JT23" i="5"/>
  <c r="IJ23" i="5"/>
  <c r="AZ23" i="5"/>
  <c r="IZ23" i="5"/>
  <c r="HD23" i="5"/>
  <c r="JD23" i="5"/>
  <c r="CV23" i="5"/>
  <c r="DJ23" i="5"/>
  <c r="AX23" i="5"/>
  <c r="AN23" i="5"/>
  <c r="BF23" i="5"/>
  <c r="BX23" i="5"/>
  <c r="EF23" i="5"/>
  <c r="CX23" i="5"/>
  <c r="V23" i="5"/>
  <c r="FF23" i="5"/>
  <c r="IT23" i="5"/>
  <c r="FT23" i="5"/>
  <c r="X23" i="5"/>
  <c r="L23" i="5"/>
  <c r="AJ23" i="5"/>
  <c r="DN23" i="5"/>
  <c r="CD54" i="5"/>
  <c r="DJ54" i="5"/>
  <c r="GT54" i="5"/>
  <c r="IB54" i="5"/>
  <c r="DR54" i="5"/>
  <c r="GV54" i="5"/>
  <c r="GD54" i="5"/>
  <c r="FR54" i="5"/>
  <c r="FV54" i="5"/>
  <c r="IV54" i="5"/>
  <c r="BT54" i="5"/>
  <c r="DZ54" i="5"/>
  <c r="BL54" i="5"/>
  <c r="HX54" i="5"/>
  <c r="DN54" i="5"/>
  <c r="FP54" i="5"/>
  <c r="AD54" i="5"/>
  <c r="IF54" i="5"/>
  <c r="AF54" i="5"/>
  <c r="AX54" i="5"/>
  <c r="V54" i="5"/>
  <c r="BX54" i="5"/>
  <c r="JL54" i="5"/>
  <c r="AT54" i="5"/>
  <c r="FZ54" i="5"/>
  <c r="FB54" i="5"/>
  <c r="GF54" i="5"/>
  <c r="DP54" i="5"/>
  <c r="BP54" i="5"/>
  <c r="AL54" i="5"/>
  <c r="CB54" i="5"/>
  <c r="IR54" i="5"/>
  <c r="IJ54" i="5"/>
  <c r="CN54" i="5"/>
  <c r="BN54" i="5"/>
  <c r="JN54" i="5"/>
  <c r="CR54" i="5"/>
  <c r="DF54" i="5"/>
  <c r="EJ54" i="5"/>
  <c r="GJ54" i="5"/>
  <c r="AR54" i="5"/>
  <c r="BV54" i="5"/>
  <c r="GP54" i="5"/>
  <c r="BF54" i="5"/>
  <c r="AB54" i="5"/>
  <c r="DH54" i="5"/>
  <c r="BH54" i="5"/>
  <c r="BR54" i="5"/>
  <c r="R54" i="5"/>
  <c r="FH54" i="5"/>
  <c r="JF54" i="5"/>
  <c r="AN54" i="5"/>
  <c r="BD54" i="5"/>
  <c r="EH54" i="5"/>
  <c r="ED54" i="5"/>
  <c r="GL54" i="5"/>
  <c r="JB54" i="5"/>
  <c r="DV54" i="5"/>
  <c r="GX54" i="5"/>
  <c r="AV54" i="5"/>
  <c r="IT54" i="5"/>
  <c r="GH54" i="5"/>
  <c r="DX54" i="5"/>
  <c r="HN54" i="5"/>
  <c r="JJ54" i="5"/>
  <c r="FT54" i="5"/>
  <c r="HB54" i="5"/>
  <c r="AJ54" i="5"/>
  <c r="GB54" i="5"/>
  <c r="ID54" i="5"/>
  <c r="DT54" i="5"/>
  <c r="DB54" i="5"/>
  <c r="JR54" i="5"/>
  <c r="JT54" i="5"/>
  <c r="HD54" i="5"/>
  <c r="AB38" i="5"/>
  <c r="GT38" i="5"/>
  <c r="JH38" i="5"/>
  <c r="ED38" i="5"/>
  <c r="EF38" i="5"/>
  <c r="DR38" i="5"/>
  <c r="FB38" i="5"/>
  <c r="CX38" i="5"/>
  <c r="BR38" i="5"/>
  <c r="DF38" i="5"/>
  <c r="ID38" i="5"/>
  <c r="HZ38" i="5"/>
  <c r="BB38" i="5"/>
  <c r="X38" i="5"/>
  <c r="AR38" i="5"/>
  <c r="CB38" i="5"/>
  <c r="V38" i="5"/>
  <c r="DT38" i="5"/>
  <c r="FD38" i="5"/>
  <c r="JR38" i="5"/>
  <c r="BT38" i="5"/>
  <c r="ER38" i="5"/>
  <c r="AN38" i="5"/>
  <c r="CP38" i="5"/>
  <c r="GJ38" i="5"/>
  <c r="CJ38" i="5"/>
  <c r="FR38" i="5"/>
  <c r="GF38" i="5"/>
  <c r="JL38" i="5"/>
  <c r="BF38" i="5"/>
  <c r="BL38" i="5"/>
  <c r="JV38" i="5"/>
  <c r="DX38" i="5"/>
  <c r="GD38" i="5"/>
  <c r="FZ38" i="5"/>
  <c r="HX38" i="5"/>
  <c r="IV38" i="5"/>
  <c r="DD38" i="5"/>
  <c r="IF38" i="5"/>
  <c r="GL38" i="5"/>
  <c r="EL38" i="5"/>
  <c r="BN38" i="5"/>
  <c r="JN38" i="5"/>
  <c r="CN38" i="5"/>
  <c r="EV38" i="5"/>
  <c r="JZ38" i="5"/>
  <c r="AF38" i="5"/>
  <c r="AZ38" i="5"/>
  <c r="IP38" i="5"/>
  <c r="BJ38" i="5"/>
  <c r="CF38" i="5"/>
  <c r="CT38" i="5"/>
  <c r="EN38" i="5"/>
  <c r="AD38" i="5"/>
  <c r="DN38" i="5"/>
  <c r="FF38" i="5"/>
  <c r="BZ38" i="5"/>
  <c r="IH38" i="5"/>
  <c r="AT38" i="5"/>
  <c r="EH38" i="5"/>
  <c r="BX38" i="5"/>
  <c r="JP38" i="5"/>
  <c r="DP38" i="5"/>
  <c r="AJ38" i="5"/>
  <c r="CD38" i="5"/>
  <c r="L38" i="5"/>
  <c r="DL38" i="5"/>
  <c r="R38" i="5"/>
  <c r="DB38" i="5"/>
  <c r="JB38" i="5"/>
  <c r="JF38" i="5"/>
  <c r="BD38" i="5"/>
  <c r="AL38" i="5"/>
  <c r="BP38" i="5"/>
  <c r="IN38" i="5"/>
  <c r="IT38" i="5"/>
  <c r="FV38" i="5"/>
  <c r="ET38" i="5"/>
  <c r="CV38" i="5"/>
  <c r="BH38" i="5"/>
  <c r="GP38" i="5"/>
  <c r="BV38" i="5"/>
  <c r="CL38" i="5"/>
  <c r="FT38" i="5"/>
  <c r="EX38" i="5"/>
  <c r="FX38" i="5"/>
  <c r="CH38" i="5"/>
  <c r="GH38" i="5"/>
  <c r="AV38" i="5"/>
  <c r="JD38" i="5"/>
  <c r="IJ38" i="5"/>
  <c r="GN38" i="5"/>
  <c r="IB38" i="5"/>
  <c r="EZ38" i="5"/>
  <c r="EP38" i="5"/>
  <c r="HP38" i="5"/>
  <c r="HR38" i="5"/>
  <c r="AX38" i="5"/>
  <c r="GB38" i="5"/>
  <c r="DZ38" i="5"/>
  <c r="HB38" i="5"/>
  <c r="HD38" i="5"/>
  <c r="GR38" i="5"/>
  <c r="GZ38" i="5"/>
  <c r="HN38" i="5"/>
  <c r="CR38" i="5"/>
  <c r="FH38" i="5"/>
  <c r="JX38" i="5"/>
  <c r="JT38" i="5"/>
  <c r="FP38" i="5"/>
  <c r="IR38" i="5"/>
  <c r="DV38" i="5"/>
  <c r="GX38" i="5"/>
  <c r="GV38" i="5"/>
  <c r="IZ38" i="5"/>
  <c r="DJ38" i="5"/>
  <c r="DH38" i="5"/>
  <c r="HV38" i="5"/>
  <c r="P38" i="5"/>
  <c r="EJ38" i="5"/>
  <c r="IX38" i="5"/>
  <c r="EB38" i="5"/>
  <c r="JJ38" i="5"/>
  <c r="EN54" i="5"/>
  <c r="GZ54" i="5"/>
  <c r="X54" i="5"/>
  <c r="IX54" i="5"/>
  <c r="EZ54" i="5"/>
  <c r="HR54" i="5"/>
  <c r="ET54" i="5"/>
  <c r="JD54" i="5"/>
  <c r="CF54" i="5"/>
  <c r="IZ54" i="5"/>
  <c r="EV54" i="5"/>
  <c r="JV54" i="5"/>
  <c r="GR54" i="5"/>
  <c r="EF54" i="5"/>
  <c r="ER54" i="5"/>
  <c r="EX130" i="5"/>
  <c r="CD130" i="5"/>
  <c r="AR130" i="5"/>
  <c r="ID130" i="5"/>
  <c r="CH130" i="5"/>
  <c r="DF130" i="5"/>
  <c r="EB130" i="5"/>
  <c r="JN130" i="5"/>
  <c r="EH130" i="5"/>
  <c r="BD130" i="5"/>
  <c r="IN130" i="5"/>
  <c r="EJ130" i="5"/>
  <c r="V130" i="5"/>
  <c r="JF130" i="5"/>
  <c r="CV130" i="5"/>
  <c r="BZ130" i="5"/>
  <c r="HZ130" i="5"/>
  <c r="DX130" i="5"/>
  <c r="GN130" i="5"/>
  <c r="AT130" i="5"/>
  <c r="BL130" i="5"/>
  <c r="FH130" i="5"/>
  <c r="CB130" i="5"/>
  <c r="ED130" i="5"/>
  <c r="JB130" i="5"/>
  <c r="DJ130" i="5"/>
  <c r="FT130" i="5"/>
  <c r="EV130" i="5"/>
  <c r="ET130" i="5"/>
  <c r="CX130" i="5"/>
  <c r="AX130" i="5"/>
  <c r="HB130" i="5"/>
  <c r="AZ130" i="5"/>
  <c r="DP130" i="5"/>
  <c r="AV130" i="5"/>
  <c r="IJ130" i="5"/>
  <c r="EL130" i="5"/>
  <c r="JX130" i="5"/>
  <c r="AB130" i="5"/>
  <c r="GB130" i="5"/>
  <c r="CJ130" i="5"/>
  <c r="HD130" i="5"/>
  <c r="FR130" i="5"/>
  <c r="AD130" i="5"/>
  <c r="EF130" i="5"/>
  <c r="FX130" i="5"/>
  <c r="HR130" i="5"/>
  <c r="GV130" i="5"/>
  <c r="GF130" i="5"/>
  <c r="GX130" i="5"/>
  <c r="JZ130" i="5"/>
  <c r="DZ130" i="5"/>
  <c r="HV130" i="5"/>
  <c r="IP130" i="5"/>
  <c r="DD130" i="5"/>
  <c r="P130" i="5"/>
  <c r="BF130" i="5"/>
  <c r="BV130" i="5"/>
  <c r="JH130" i="5"/>
  <c r="CT130" i="5"/>
  <c r="GP130" i="5"/>
  <c r="CF130" i="5"/>
  <c r="BR130" i="5"/>
  <c r="DB130" i="5"/>
  <c r="L130" i="5"/>
  <c r="GH130" i="5"/>
  <c r="JL130" i="5"/>
  <c r="BX130" i="5"/>
  <c r="JT130" i="5"/>
  <c r="EZ130" i="5"/>
  <c r="FP130" i="5"/>
  <c r="CR130" i="5"/>
  <c r="AL130" i="5"/>
  <c r="FX14" i="5"/>
  <c r="CP14" i="5"/>
  <c r="BZ14" i="5"/>
  <c r="CR14" i="5"/>
  <c r="L14" i="5"/>
  <c r="JJ14" i="5"/>
  <c r="GL14" i="5"/>
  <c r="EB14" i="5"/>
  <c r="IJ14" i="5"/>
  <c r="AV14" i="5"/>
  <c r="CJ14" i="5"/>
  <c r="BF14" i="5"/>
  <c r="EZ14" i="5"/>
  <c r="BN14" i="5"/>
  <c r="AB14" i="5"/>
  <c r="ET14" i="5"/>
  <c r="IP14" i="5"/>
  <c r="DB14" i="5"/>
  <c r="V14" i="5"/>
  <c r="CN14" i="5"/>
  <c r="JV14" i="5"/>
  <c r="EH14" i="5"/>
  <c r="P14" i="5"/>
  <c r="FP14" i="5"/>
  <c r="ID14" i="5"/>
  <c r="JD14" i="5"/>
  <c r="AX14" i="5"/>
  <c r="HB14" i="5"/>
  <c r="FV14" i="5"/>
  <c r="FT14" i="5"/>
  <c r="FF14" i="5"/>
  <c r="ER14" i="5"/>
  <c r="EV14" i="5"/>
  <c r="EP14" i="5"/>
  <c r="IV14" i="5"/>
  <c r="X14" i="5"/>
  <c r="GJ14" i="5"/>
  <c r="CL14" i="5"/>
  <c r="HN14" i="5"/>
  <c r="FD14" i="5"/>
  <c r="IB14" i="5"/>
  <c r="CX14" i="5"/>
  <c r="HV14" i="5"/>
  <c r="GR14" i="5"/>
  <c r="AD14" i="5"/>
  <c r="DD14" i="5"/>
  <c r="GX14" i="5"/>
  <c r="BV14" i="5"/>
  <c r="GF14" i="5"/>
  <c r="JR14" i="5"/>
  <c r="BH14" i="5"/>
  <c r="GV14" i="5"/>
  <c r="AZ14" i="5"/>
  <c r="DZ14" i="5"/>
  <c r="HR14" i="5"/>
  <c r="IX14" i="5"/>
  <c r="CD14" i="5"/>
  <c r="DR14" i="5"/>
  <c r="GH14" i="5"/>
  <c r="JX14" i="5"/>
  <c r="BT14" i="5"/>
  <c r="DF14" i="5"/>
  <c r="JH14" i="5"/>
  <c r="BP14" i="5"/>
  <c r="EF14" i="5"/>
  <c r="HX14" i="5"/>
  <c r="IR14" i="5"/>
  <c r="AR14" i="5"/>
  <c r="JB14" i="5"/>
  <c r="GD14" i="5"/>
  <c r="JZ14" i="5"/>
  <c r="GZ14" i="5"/>
  <c r="AL14" i="5"/>
  <c r="BR14" i="5"/>
  <c r="DX14" i="5"/>
  <c r="CV14" i="5"/>
  <c r="GN14" i="5"/>
  <c r="FB14" i="5"/>
  <c r="BL14" i="5"/>
  <c r="IF14" i="5"/>
  <c r="FZ14" i="5"/>
  <c r="FH14" i="5"/>
  <c r="ED14" i="5"/>
  <c r="HD14" i="5"/>
  <c r="CB14" i="5"/>
  <c r="BX14" i="5"/>
  <c r="EN14" i="5"/>
  <c r="DT14" i="5"/>
  <c r="IZ14" i="5"/>
  <c r="HP14" i="5"/>
  <c r="JL14" i="5"/>
  <c r="JP14" i="5"/>
  <c r="GP14" i="5"/>
  <c r="AT14" i="5"/>
  <c r="DH14" i="5"/>
  <c r="GB14" i="5"/>
  <c r="IH14" i="5"/>
  <c r="CH14" i="5"/>
  <c r="JF14" i="5"/>
  <c r="BB14" i="5"/>
  <c r="EJ14" i="5"/>
  <c r="HZ14" i="5"/>
  <c r="R14" i="5"/>
  <c r="AJ14" i="5"/>
  <c r="AN14" i="5"/>
  <c r="EX14" i="5"/>
  <c r="DV14" i="5"/>
  <c r="BJ14" i="5"/>
  <c r="AF14" i="5"/>
  <c r="EL14" i="5"/>
  <c r="BD14" i="5"/>
  <c r="DJ14" i="5"/>
  <c r="IT14" i="5"/>
  <c r="DL14" i="5"/>
  <c r="JT14" i="5"/>
  <c r="CT14" i="5"/>
  <c r="JD193" i="5"/>
  <c r="EL193" i="5"/>
  <c r="DB193" i="5"/>
  <c r="AN193" i="5"/>
  <c r="JV193" i="5"/>
  <c r="EP193" i="5"/>
  <c r="AR193" i="5"/>
  <c r="JZ193" i="5"/>
  <c r="ER193" i="5"/>
  <c r="IR193" i="5"/>
  <c r="AB193" i="5"/>
  <c r="HV193" i="5"/>
  <c r="AL193" i="5"/>
  <c r="FZ193" i="5"/>
  <c r="BJ193" i="5"/>
  <c r="CF193" i="5"/>
  <c r="IP193" i="5"/>
  <c r="DT193" i="5"/>
  <c r="AJ193" i="5"/>
  <c r="BT193" i="5"/>
  <c r="DR193" i="5"/>
  <c r="FH193" i="5"/>
  <c r="ED193" i="5"/>
  <c r="IB193" i="5"/>
  <c r="FP193" i="5"/>
  <c r="BH193" i="5"/>
  <c r="CR193" i="5"/>
  <c r="GZ193" i="5"/>
  <c r="IN193" i="5"/>
  <c r="DN193" i="5"/>
  <c r="JN193" i="5"/>
  <c r="GL193" i="5"/>
  <c r="CV193" i="5"/>
  <c r="JT193" i="5"/>
  <c r="DX193" i="5"/>
  <c r="JL193" i="5"/>
  <c r="GB193" i="5"/>
  <c r="HB193" i="5"/>
  <c r="DD193" i="5"/>
  <c r="FF193" i="5"/>
  <c r="BL193" i="5"/>
  <c r="HR193" i="5"/>
  <c r="CH193" i="5"/>
  <c r="GF193" i="5"/>
  <c r="CJ193" i="5"/>
  <c r="GV193" i="5"/>
  <c r="DJ193" i="5"/>
  <c r="V193" i="5"/>
  <c r="BF193" i="5"/>
  <c r="AF193" i="5"/>
  <c r="IX193" i="5"/>
  <c r="JR193" i="5"/>
  <c r="FV193" i="5"/>
  <c r="X193" i="5"/>
  <c r="CP193" i="5"/>
  <c r="R193" i="5"/>
  <c r="GT193" i="5"/>
  <c r="DV193" i="5"/>
  <c r="CN193" i="5"/>
  <c r="CB193" i="5"/>
  <c r="DF193" i="5"/>
  <c r="IV193" i="5"/>
  <c r="CD193" i="5"/>
  <c r="BN193" i="5"/>
  <c r="ET193" i="5"/>
  <c r="BD193" i="5"/>
  <c r="EB193" i="5"/>
  <c r="FR193" i="5"/>
  <c r="EX193" i="5"/>
  <c r="BB193" i="5"/>
  <c r="IT193" i="5"/>
  <c r="FD193" i="5"/>
  <c r="FB193" i="5"/>
  <c r="AT193" i="5"/>
  <c r="AX193" i="5"/>
  <c r="IF193" i="5"/>
  <c r="EV193" i="5"/>
  <c r="AZ193" i="5"/>
  <c r="EH193" i="5"/>
  <c r="JX193" i="5"/>
  <c r="HX193" i="5"/>
  <c r="EF193" i="5"/>
  <c r="EN193" i="5"/>
  <c r="AV193" i="5"/>
  <c r="DZ193" i="5"/>
  <c r="FT193" i="5"/>
  <c r="GH193" i="5"/>
  <c r="HD193" i="5"/>
  <c r="HP193" i="5"/>
  <c r="IJ193" i="5"/>
  <c r="JJ193" i="5"/>
  <c r="DH193" i="5"/>
  <c r="GR193" i="5"/>
  <c r="IH193" i="5"/>
  <c r="DL193" i="5"/>
  <c r="BX193" i="5"/>
  <c r="BP193" i="5"/>
  <c r="GN193" i="5"/>
  <c r="DP193" i="5"/>
  <c r="P193" i="5"/>
  <c r="GX193" i="5"/>
  <c r="BZ193" i="5"/>
  <c r="FX193" i="5"/>
  <c r="JP193" i="5"/>
  <c r="GJ193" i="5"/>
  <c r="CT193" i="5"/>
  <c r="GP193" i="5"/>
  <c r="BV193" i="5"/>
  <c r="JH193" i="5"/>
  <c r="HZ193" i="5"/>
  <c r="ID193" i="5"/>
  <c r="JF193" i="5"/>
  <c r="EZ193" i="5"/>
  <c r="EJ193" i="5"/>
  <c r="GD193" i="5"/>
  <c r="L193" i="5"/>
  <c r="HN193" i="5"/>
  <c r="BR193" i="5"/>
  <c r="IZ193" i="5"/>
  <c r="AD193" i="5"/>
  <c r="CX193" i="5"/>
  <c r="JB193" i="5"/>
  <c r="BT23" i="5"/>
  <c r="EV23" i="5"/>
  <c r="HR23" i="5"/>
  <c r="DV23" i="5"/>
  <c r="BN23" i="5"/>
  <c r="JN23" i="5"/>
  <c r="GP23" i="5"/>
  <c r="BR23" i="5"/>
  <c r="GJ23" i="5"/>
  <c r="GN23" i="5"/>
  <c r="BZ23" i="5"/>
  <c r="AB23" i="5"/>
  <c r="IP23" i="5"/>
  <c r="AD23" i="5"/>
  <c r="DP14" i="5"/>
  <c r="GT14" i="5"/>
  <c r="BJ54" i="5"/>
  <c r="CL54" i="5"/>
  <c r="DL54" i="5"/>
  <c r="HP54" i="5"/>
  <c r="CP54" i="5"/>
  <c r="JZ54" i="5"/>
  <c r="CV54" i="5"/>
  <c r="IP54" i="5"/>
  <c r="JH54" i="5"/>
  <c r="BZ54" i="5"/>
  <c r="CX54" i="5"/>
  <c r="CH54" i="5"/>
  <c r="HZ54" i="5"/>
  <c r="BB54" i="5"/>
  <c r="DD54" i="5"/>
  <c r="JX54" i="5"/>
  <c r="EL54" i="5"/>
  <c r="DL197" i="5"/>
  <c r="IN197" i="5"/>
  <c r="FX197" i="5"/>
  <c r="EB197" i="5"/>
  <c r="EJ197" i="5"/>
  <c r="IR197" i="5"/>
  <c r="IZ197" i="5"/>
  <c r="GX197" i="5"/>
  <c r="JB197" i="5"/>
  <c r="JX197" i="5"/>
  <c r="BN197" i="5"/>
  <c r="GF197" i="5"/>
  <c r="GN197" i="5"/>
  <c r="AX197" i="5"/>
  <c r="DR197" i="5"/>
  <c r="JH197" i="5"/>
  <c r="EF197" i="5"/>
  <c r="JJ197" i="5"/>
  <c r="CD197" i="5"/>
  <c r="JD197" i="5"/>
  <c r="GT197" i="5"/>
  <c r="BT197" i="5"/>
  <c r="DV197" i="5"/>
  <c r="IT197" i="5"/>
  <c r="BZ197" i="5"/>
  <c r="CN197" i="5"/>
  <c r="DT197" i="5"/>
  <c r="HD197" i="5"/>
  <c r="GH197" i="5"/>
  <c r="P197" i="5"/>
  <c r="CJ197" i="5"/>
  <c r="GZ197" i="5"/>
  <c r="AD197" i="5"/>
  <c r="GL197" i="5"/>
  <c r="EX197" i="5"/>
  <c r="FH197" i="5"/>
  <c r="L197" i="5"/>
  <c r="JV197" i="5"/>
  <c r="BH197" i="5"/>
  <c r="CB197" i="5"/>
  <c r="GB197" i="5"/>
  <c r="AV197" i="5"/>
  <c r="FT197" i="5"/>
  <c r="FB197" i="5"/>
  <c r="ID197" i="5"/>
  <c r="CP197" i="5"/>
  <c r="HX197" i="5"/>
  <c r="EL197" i="5"/>
  <c r="GV197" i="5"/>
  <c r="ED197" i="5"/>
  <c r="HP197" i="5"/>
  <c r="GR197" i="5"/>
  <c r="BD197" i="5"/>
  <c r="BJ197" i="5"/>
  <c r="IF197" i="5"/>
  <c r="EN197" i="5"/>
  <c r="ET197" i="5"/>
  <c r="FZ197" i="5"/>
  <c r="EV197" i="5"/>
  <c r="FP197" i="5"/>
  <c r="BX197" i="5"/>
  <c r="DB197" i="5"/>
  <c r="DP197" i="5"/>
  <c r="AB197" i="5"/>
  <c r="AT197" i="5"/>
  <c r="JN197" i="5"/>
  <c r="HB197" i="5"/>
  <c r="HZ197" i="5"/>
  <c r="BR197" i="5"/>
  <c r="X197" i="5"/>
  <c r="FF197" i="5"/>
  <c r="GD197" i="5"/>
  <c r="JL197" i="5"/>
  <c r="AF197" i="5"/>
  <c r="FD197" i="5"/>
  <c r="EH197" i="5"/>
  <c r="EP197" i="5"/>
  <c r="JT197" i="5"/>
  <c r="HV197" i="5"/>
  <c r="CF197" i="5"/>
  <c r="CR197" i="5"/>
  <c r="IJ197" i="5"/>
  <c r="BP197" i="5"/>
  <c r="DX197" i="5"/>
  <c r="CH197" i="5"/>
  <c r="DD197" i="5"/>
  <c r="DF197" i="5"/>
  <c r="DZ197" i="5"/>
  <c r="IP197" i="5"/>
  <c r="FV197" i="5"/>
  <c r="CX197" i="5"/>
  <c r="JF197" i="5"/>
  <c r="EZ197" i="5"/>
  <c r="AJ197" i="5"/>
  <c r="GP197" i="5"/>
  <c r="DH197" i="5"/>
  <c r="R197" i="5"/>
  <c r="BF197" i="5"/>
  <c r="HN197" i="5"/>
  <c r="JP197" i="5"/>
  <c r="AN197" i="5"/>
  <c r="AR197" i="5"/>
  <c r="GJ197" i="5"/>
  <c r="IV197" i="5"/>
  <c r="IX197" i="5"/>
  <c r="CV197" i="5"/>
  <c r="AZ197" i="5"/>
  <c r="DJ197" i="5"/>
  <c r="AL197" i="5"/>
  <c r="V197" i="5"/>
  <c r="BV197" i="5"/>
  <c r="BB197" i="5"/>
  <c r="JR197" i="5"/>
  <c r="CT197" i="5"/>
  <c r="BL197" i="5"/>
  <c r="DN197" i="5"/>
  <c r="IH197" i="5"/>
  <c r="JZ197" i="5"/>
  <c r="ER197" i="5"/>
  <c r="IB197" i="5"/>
  <c r="HR197" i="5"/>
  <c r="FR197" i="5"/>
  <c r="HP170" i="5"/>
  <c r="IJ170" i="5"/>
  <c r="BR170" i="5"/>
  <c r="BJ170" i="5"/>
  <c r="DP170" i="5"/>
  <c r="IB170" i="5"/>
  <c r="JR170" i="5"/>
  <c r="AB170" i="5"/>
  <c r="EX170" i="5"/>
  <c r="GX170" i="5"/>
  <c r="DD170" i="5"/>
  <c r="FT170" i="5"/>
  <c r="EZ170" i="5"/>
  <c r="AV170" i="5"/>
  <c r="GL170" i="5"/>
  <c r="BX196" i="5"/>
  <c r="JB196" i="5"/>
  <c r="DV196" i="5"/>
  <c r="IX196" i="5"/>
  <c r="DL196" i="5"/>
  <c r="HP196" i="5"/>
  <c r="CF196" i="5"/>
  <c r="JN196" i="5"/>
  <c r="HV196" i="5"/>
  <c r="CN196" i="5"/>
  <c r="AX196" i="5"/>
  <c r="CV196" i="5"/>
  <c r="AT196" i="5"/>
  <c r="FZ196" i="5"/>
  <c r="IN170" i="5"/>
  <c r="HR170" i="5"/>
  <c r="FV170" i="5"/>
  <c r="EL170" i="5"/>
  <c r="JJ170" i="5"/>
  <c r="HD170" i="5"/>
  <c r="CJ170" i="5"/>
  <c r="JX170" i="5"/>
  <c r="BH170" i="5"/>
  <c r="V170" i="5"/>
  <c r="JP170" i="5"/>
  <c r="AT170" i="5"/>
  <c r="X170" i="5"/>
  <c r="JZ170" i="5"/>
  <c r="FB170" i="5"/>
  <c r="EJ170" i="5"/>
  <c r="HB170" i="5"/>
  <c r="CX170" i="5"/>
  <c r="CD170" i="5"/>
  <c r="HX170" i="5"/>
  <c r="GR170" i="5"/>
  <c r="IT170" i="5"/>
  <c r="DV170" i="5"/>
  <c r="JB170" i="5"/>
  <c r="DL170" i="5"/>
  <c r="GB170" i="5"/>
  <c r="JN170" i="5"/>
  <c r="BD170" i="5"/>
  <c r="BT170" i="5"/>
  <c r="DN170" i="5"/>
  <c r="IX170" i="5"/>
  <c r="GP170" i="5"/>
  <c r="BL170" i="5"/>
  <c r="DZ170" i="5"/>
  <c r="CB170" i="5"/>
  <c r="FR170" i="5"/>
  <c r="IZ170" i="5"/>
  <c r="GD170" i="5"/>
  <c r="HN170" i="5"/>
  <c r="GH170" i="5"/>
  <c r="CF170" i="5"/>
  <c r="BP170" i="5"/>
  <c r="IP170" i="5"/>
  <c r="AF170" i="5"/>
  <c r="BZ170" i="5"/>
  <c r="FX170" i="5"/>
  <c r="GN170" i="5"/>
  <c r="CN170" i="5"/>
  <c r="JL170" i="5"/>
  <c r="ET170" i="5"/>
  <c r="AN170" i="5"/>
  <c r="EB170" i="5"/>
  <c r="GV170" i="5"/>
  <c r="DJ170" i="5"/>
  <c r="ER170" i="5"/>
  <c r="JH170" i="5"/>
  <c r="ED170" i="5"/>
  <c r="IF170" i="5"/>
  <c r="DT170" i="5"/>
  <c r="JT170" i="5"/>
  <c r="DF170" i="5"/>
  <c r="EP170" i="5"/>
  <c r="AL170" i="5"/>
  <c r="EH170" i="5"/>
  <c r="JD170" i="5"/>
  <c r="R170" i="5"/>
  <c r="GJ170" i="5"/>
  <c r="GZ170" i="5"/>
  <c r="DR170" i="5"/>
  <c r="IR170" i="5"/>
  <c r="AJ170" i="5"/>
  <c r="BX170" i="5"/>
  <c r="BB170" i="5"/>
  <c r="AR170" i="5"/>
  <c r="EF170" i="5"/>
  <c r="DB170" i="5"/>
  <c r="JV170" i="5"/>
  <c r="ID170" i="5"/>
  <c r="IV170" i="5"/>
  <c r="BN170" i="5"/>
  <c r="P170" i="5"/>
  <c r="GF170" i="5"/>
  <c r="AX170" i="5"/>
  <c r="CT170" i="5"/>
  <c r="DX170" i="5"/>
  <c r="HZ170" i="5"/>
  <c r="FD170" i="5"/>
  <c r="AZ170" i="5"/>
  <c r="EV170" i="5"/>
  <c r="BT196" i="5"/>
  <c r="CD196" i="5"/>
  <c r="CB196" i="5"/>
  <c r="BV196" i="5"/>
  <c r="AN196" i="5"/>
  <c r="AZ196" i="5"/>
  <c r="GJ196" i="5"/>
  <c r="EH196" i="5"/>
  <c r="EX196" i="5"/>
  <c r="BL196" i="5"/>
  <c r="CR196" i="5"/>
  <c r="AF196" i="5"/>
  <c r="IP196" i="5"/>
  <c r="FX196" i="5"/>
  <c r="HB196" i="5"/>
  <c r="ET196" i="5"/>
  <c r="GF196" i="5"/>
  <c r="IT196" i="5"/>
  <c r="JZ196" i="5"/>
  <c r="R196" i="5"/>
  <c r="GT196" i="5"/>
  <c r="FP196" i="5"/>
  <c r="GZ196" i="5"/>
  <c r="DN196" i="5"/>
  <c r="DF196" i="5"/>
  <c r="FH196" i="5"/>
  <c r="IF196" i="5"/>
  <c r="EB196" i="5"/>
  <c r="X196" i="5"/>
  <c r="JD196" i="5"/>
  <c r="FT196" i="5"/>
  <c r="DB196" i="5"/>
  <c r="EL196" i="5"/>
  <c r="DT196" i="5"/>
  <c r="FR196" i="5"/>
  <c r="EN196" i="5"/>
  <c r="CT196" i="5"/>
  <c r="BH196" i="5"/>
  <c r="GX196" i="5"/>
  <c r="GH196" i="5"/>
  <c r="EF196" i="5"/>
  <c r="DP196" i="5"/>
  <c r="EJ196" i="5"/>
  <c r="CP196" i="5"/>
  <c r="FF196" i="5"/>
  <c r="DZ196" i="5"/>
  <c r="GL196" i="5"/>
  <c r="CX196" i="5"/>
  <c r="HX196" i="5"/>
  <c r="DD196" i="5"/>
  <c r="AV196" i="5"/>
  <c r="JV196" i="5"/>
  <c r="JL196" i="5"/>
  <c r="GB196" i="5"/>
  <c r="IH196" i="5"/>
  <c r="GR196" i="5"/>
  <c r="HD196" i="5"/>
  <c r="CJ196" i="5"/>
  <c r="JT196" i="5"/>
  <c r="FB196" i="5"/>
  <c r="AJ196" i="5"/>
  <c r="ID196" i="5"/>
  <c r="HN196" i="5"/>
  <c r="GD196" i="5"/>
  <c r="JX196" i="5"/>
  <c r="JR196" i="5"/>
  <c r="BP196" i="5"/>
  <c r="L196" i="5"/>
  <c r="ER196" i="5"/>
  <c r="V196" i="5"/>
  <c r="AL196" i="5"/>
  <c r="AB196" i="5"/>
  <c r="GP196" i="5"/>
  <c r="DX196" i="5"/>
  <c r="DH196" i="5"/>
  <c r="IB196" i="5"/>
  <c r="HV170" i="5"/>
  <c r="JF170" i="5"/>
  <c r="CR170" i="5"/>
  <c r="FZ170" i="5"/>
  <c r="IH170" i="5"/>
  <c r="BF170" i="5"/>
  <c r="AD170" i="5"/>
  <c r="CV170" i="5"/>
  <c r="FP170" i="5"/>
  <c r="CH170" i="5"/>
  <c r="FH170" i="5"/>
  <c r="DH170" i="5"/>
  <c r="GT170" i="5"/>
  <c r="EN170" i="5"/>
  <c r="L170" i="5"/>
  <c r="BV170" i="5"/>
  <c r="CP170" i="5"/>
  <c r="IF42" i="5"/>
  <c r="CT42" i="5"/>
  <c r="JD42" i="5"/>
  <c r="CJ42" i="5"/>
  <c r="JP42" i="5"/>
  <c r="FD42" i="5"/>
  <c r="BB42" i="5"/>
  <c r="CV42" i="5"/>
  <c r="AD42" i="5"/>
  <c r="DJ42" i="5"/>
  <c r="BZ42" i="5"/>
  <c r="DP42" i="5"/>
  <c r="AF42" i="5"/>
  <c r="DP75" i="5"/>
  <c r="BD75" i="5"/>
  <c r="BX75" i="5"/>
  <c r="JV75" i="5"/>
  <c r="EP75" i="5"/>
  <c r="BN75" i="5"/>
  <c r="AX75" i="5"/>
  <c r="DZ114" i="5"/>
  <c r="IV114" i="5"/>
  <c r="IX114" i="5"/>
  <c r="CN114" i="5"/>
  <c r="BV114" i="5"/>
  <c r="FX114" i="5"/>
  <c r="HN42" i="5"/>
  <c r="EV42" i="5"/>
  <c r="GR42" i="5"/>
  <c r="BF42" i="5"/>
  <c r="FB42" i="5"/>
  <c r="HP42" i="5"/>
  <c r="L42" i="5"/>
  <c r="AB42" i="5"/>
  <c r="FT42" i="5"/>
  <c r="HX42" i="5"/>
  <c r="EP42" i="5"/>
  <c r="DV42" i="5"/>
  <c r="IP42" i="5"/>
  <c r="ED42" i="5"/>
  <c r="GN75" i="5"/>
  <c r="DD75" i="5"/>
  <c r="GL75" i="5"/>
  <c r="AB75" i="5"/>
  <c r="EN75" i="5"/>
  <c r="ID75" i="5"/>
  <c r="CJ75" i="5"/>
  <c r="GT114" i="5"/>
  <c r="FH114" i="5"/>
  <c r="GP114" i="5"/>
  <c r="DD114" i="5"/>
  <c r="ID114" i="5"/>
  <c r="HD114" i="5"/>
  <c r="AZ114" i="5"/>
  <c r="AF114" i="5"/>
  <c r="ED114" i="5"/>
  <c r="BL42" i="5"/>
  <c r="JB42" i="5"/>
  <c r="GJ42" i="5"/>
  <c r="AX42" i="5"/>
  <c r="BR42" i="5"/>
  <c r="IN42" i="5"/>
  <c r="GF42" i="5"/>
  <c r="AJ42" i="5"/>
  <c r="IZ42" i="5"/>
  <c r="IJ42" i="5"/>
  <c r="DZ42" i="5"/>
  <c r="EN42" i="5"/>
  <c r="IB75" i="5"/>
  <c r="X75" i="5"/>
  <c r="JZ75" i="5"/>
  <c r="FX75" i="5"/>
  <c r="CB75" i="5"/>
  <c r="BZ75" i="5"/>
  <c r="IN75" i="5"/>
  <c r="CF75" i="5"/>
  <c r="FB114" i="5"/>
  <c r="CX114" i="5"/>
  <c r="P114" i="5"/>
  <c r="BJ114" i="5"/>
  <c r="JD114" i="5"/>
  <c r="IP114" i="5"/>
  <c r="CB114" i="5"/>
  <c r="BP114" i="5"/>
  <c r="HN75" i="5"/>
  <c r="GZ75" i="5"/>
  <c r="AJ75" i="5"/>
  <c r="EX75" i="5"/>
  <c r="BF75" i="5"/>
  <c r="AD75" i="5"/>
  <c r="JP75" i="5"/>
  <c r="EL75" i="5"/>
  <c r="JH75" i="5"/>
  <c r="IP75" i="5"/>
  <c r="GR75" i="5"/>
  <c r="CN75" i="5"/>
  <c r="AF75" i="5"/>
  <c r="BJ75" i="5"/>
  <c r="GH75" i="5"/>
  <c r="DJ75" i="5"/>
  <c r="EH75" i="5"/>
  <c r="FF75" i="5"/>
  <c r="HR75" i="5"/>
  <c r="IF75" i="5"/>
  <c r="CR75" i="5"/>
  <c r="GX75" i="5"/>
  <c r="DB75" i="5"/>
  <c r="CT75" i="5"/>
  <c r="L75" i="5"/>
  <c r="EF75" i="5"/>
  <c r="HZ75" i="5"/>
  <c r="BB75" i="5"/>
  <c r="IV75" i="5"/>
  <c r="DX75" i="5"/>
  <c r="JT75" i="5"/>
  <c r="BT75" i="5"/>
  <c r="HV75" i="5"/>
  <c r="JD75" i="5"/>
  <c r="EB75" i="5"/>
  <c r="BR75" i="5"/>
  <c r="FV75" i="5"/>
  <c r="GF75" i="5"/>
  <c r="AN75" i="5"/>
  <c r="FD75" i="5"/>
  <c r="ED75" i="5"/>
  <c r="JL75" i="5"/>
  <c r="GP75" i="5"/>
  <c r="CV75" i="5"/>
  <c r="GV75" i="5"/>
  <c r="DZ75" i="5"/>
  <c r="DL75" i="5"/>
  <c r="IT75" i="5"/>
  <c r="AL75" i="5"/>
  <c r="DF75" i="5"/>
  <c r="IR75" i="5"/>
  <c r="EV75" i="5"/>
  <c r="CH75" i="5"/>
  <c r="DT75" i="5"/>
  <c r="IZ75" i="5"/>
  <c r="FP75" i="5"/>
  <c r="DV75" i="5"/>
  <c r="HX75" i="5"/>
  <c r="P75" i="5"/>
  <c r="GB75" i="5"/>
  <c r="DN75" i="5"/>
  <c r="ET75" i="5"/>
  <c r="EJ75" i="5"/>
  <c r="IX75" i="5"/>
  <c r="AR75" i="5"/>
  <c r="FR75" i="5"/>
  <c r="HD75" i="5"/>
  <c r="FH75" i="5"/>
  <c r="JJ75" i="5"/>
  <c r="JF75" i="5"/>
  <c r="IJ75" i="5"/>
  <c r="ER75" i="5"/>
  <c r="JB75" i="5"/>
  <c r="FZ75" i="5"/>
  <c r="R75" i="5"/>
  <c r="GJ75" i="5"/>
  <c r="DH75" i="5"/>
  <c r="FT75" i="5"/>
  <c r="AT75" i="5"/>
  <c r="EZ75" i="5"/>
  <c r="JN75" i="5"/>
  <c r="AZ75" i="5"/>
  <c r="V75" i="5"/>
  <c r="HB75" i="5"/>
  <c r="FB75" i="5"/>
  <c r="CX75" i="5"/>
  <c r="DR75" i="5"/>
  <c r="IH75" i="5"/>
  <c r="HP75" i="5"/>
  <c r="BL75" i="5"/>
  <c r="CP75" i="5"/>
  <c r="CX42" i="5"/>
  <c r="DN42" i="5"/>
  <c r="AL42" i="5"/>
  <c r="BJ42" i="5"/>
  <c r="JZ42" i="5"/>
  <c r="HR42" i="5"/>
  <c r="EB42" i="5"/>
  <c r="GB42" i="5"/>
  <c r="JH42" i="5"/>
  <c r="JN42" i="5"/>
  <c r="JF42" i="5"/>
  <c r="FX42" i="5"/>
  <c r="FR42" i="5"/>
  <c r="CR42" i="5"/>
  <c r="DH42" i="5"/>
  <c r="CD42" i="5"/>
  <c r="X42" i="5"/>
  <c r="EX42" i="5"/>
  <c r="EH42" i="5"/>
  <c r="IH42" i="5"/>
  <c r="AR42" i="5"/>
  <c r="CF42" i="5"/>
  <c r="R42" i="5"/>
  <c r="DF42" i="5"/>
  <c r="JT42" i="5"/>
  <c r="GP42" i="5"/>
  <c r="ID42" i="5"/>
  <c r="AT42" i="5"/>
  <c r="JL42" i="5"/>
  <c r="ET42" i="5"/>
  <c r="DX42" i="5"/>
  <c r="P42" i="5"/>
  <c r="IT42" i="5"/>
  <c r="FV42" i="5"/>
  <c r="GN42" i="5"/>
  <c r="FP42" i="5"/>
  <c r="GV42" i="5"/>
  <c r="EJ42" i="5"/>
  <c r="AZ42" i="5"/>
  <c r="HB42" i="5"/>
  <c r="HD42" i="5"/>
  <c r="V42" i="5"/>
  <c r="BT42" i="5"/>
  <c r="GH42" i="5"/>
  <c r="GX42" i="5"/>
  <c r="CN42" i="5"/>
  <c r="HV42" i="5"/>
  <c r="BD42" i="5"/>
  <c r="GL42" i="5"/>
  <c r="ER42" i="5"/>
  <c r="IB42" i="5"/>
  <c r="GD42" i="5"/>
  <c r="EF42" i="5"/>
  <c r="DB42" i="5"/>
  <c r="BX42" i="5"/>
  <c r="AN42" i="5"/>
  <c r="FH42" i="5"/>
  <c r="GT42" i="5"/>
  <c r="DT42" i="5"/>
  <c r="EZ42" i="5"/>
  <c r="DR42" i="5"/>
  <c r="JR42" i="5"/>
  <c r="HZ42" i="5"/>
  <c r="FZ42" i="5"/>
  <c r="CB42" i="5"/>
  <c r="BV42" i="5"/>
  <c r="FF42" i="5"/>
  <c r="CP42" i="5"/>
  <c r="CH42" i="5"/>
  <c r="DD42" i="5"/>
  <c r="IR42" i="5"/>
  <c r="BN42" i="5"/>
  <c r="GZ42" i="5"/>
  <c r="BH42" i="5"/>
  <c r="BP42" i="5"/>
  <c r="JJ42" i="5"/>
  <c r="IX42" i="5"/>
  <c r="AV42" i="5"/>
  <c r="JV42" i="5"/>
  <c r="CL42" i="5"/>
  <c r="EL42" i="5"/>
  <c r="DL42" i="5"/>
  <c r="IV42" i="5"/>
  <c r="BP75" i="5"/>
  <c r="JX75" i="5"/>
  <c r="BV75" i="5"/>
  <c r="BH75" i="5"/>
  <c r="GT75" i="5"/>
  <c r="CD75" i="5"/>
  <c r="JR75" i="5"/>
  <c r="AV75" i="5"/>
  <c r="GX114" i="5"/>
  <c r="AB114" i="5"/>
  <c r="FD114" i="5"/>
  <c r="AL114" i="5"/>
  <c r="JR114" i="5"/>
  <c r="GH114" i="5"/>
  <c r="AJ114" i="5"/>
  <c r="GR114" i="5"/>
  <c r="HB114" i="5"/>
  <c r="DP114" i="5"/>
  <c r="CR114" i="5"/>
  <c r="BT114" i="5"/>
  <c r="DB114" i="5"/>
  <c r="BZ114" i="5"/>
  <c r="DH114" i="5"/>
  <c r="CF114" i="5"/>
  <c r="JV114" i="5"/>
  <c r="CP114" i="5"/>
  <c r="AD114" i="5"/>
  <c r="JP114" i="5"/>
  <c r="DF114" i="5"/>
  <c r="DL114" i="5"/>
  <c r="AN114" i="5"/>
  <c r="V114" i="5"/>
  <c r="EL114" i="5"/>
  <c r="EF114" i="5"/>
  <c r="BX114" i="5"/>
  <c r="JJ114" i="5"/>
  <c r="L114" i="5"/>
  <c r="BL114" i="5"/>
  <c r="X114" i="5"/>
  <c r="GZ114" i="5"/>
  <c r="FT114" i="5"/>
  <c r="HP114" i="5"/>
  <c r="GB114" i="5"/>
  <c r="HZ114" i="5"/>
  <c r="GJ114" i="5"/>
  <c r="BH114" i="5"/>
  <c r="EN114" i="5"/>
  <c r="CD114" i="5"/>
  <c r="ET114" i="5"/>
  <c r="DN114" i="5"/>
  <c r="CT114" i="5"/>
  <c r="CH114" i="5"/>
  <c r="BN114" i="5"/>
  <c r="R114" i="5"/>
  <c r="JL114" i="5"/>
  <c r="EV114" i="5"/>
  <c r="DX114" i="5"/>
  <c r="GL114" i="5"/>
  <c r="FF114" i="5"/>
  <c r="EZ114" i="5"/>
  <c r="CV114" i="5"/>
  <c r="EP114" i="5"/>
  <c r="CJ114" i="5"/>
  <c r="HR114" i="5"/>
  <c r="FZ114" i="5"/>
  <c r="GN114" i="5"/>
  <c r="IT114" i="5"/>
  <c r="HN114" i="5"/>
  <c r="FV114" i="5"/>
  <c r="JB114" i="5"/>
  <c r="JN114" i="5"/>
  <c r="JX114" i="5"/>
  <c r="IF114" i="5"/>
  <c r="FR114" i="5"/>
  <c r="IN114" i="5"/>
  <c r="GV114" i="5"/>
  <c r="JZ114" i="5"/>
  <c r="DR114" i="5"/>
  <c r="AT114" i="5"/>
  <c r="AV114" i="5"/>
  <c r="IH114" i="5"/>
  <c r="EB114" i="5"/>
  <c r="BB114" i="5"/>
  <c r="JF114" i="5"/>
  <c r="EX114" i="5"/>
  <c r="AX114" i="5"/>
  <c r="BF114" i="5"/>
  <c r="BR114" i="5"/>
  <c r="EJ114" i="5"/>
  <c r="IB114" i="5"/>
  <c r="IJ114" i="5"/>
  <c r="IR114" i="5"/>
  <c r="BD114" i="5"/>
  <c r="DV114" i="5"/>
  <c r="JT114" i="5"/>
  <c r="IZ114" i="5"/>
  <c r="EH114" i="5"/>
  <c r="DT114" i="5"/>
  <c r="GF114" i="5"/>
  <c r="ER114" i="5"/>
  <c r="JH114" i="5"/>
  <c r="DJ114" i="5"/>
  <c r="HV114" i="5"/>
  <c r="HX114" i="5"/>
  <c r="AR114" i="5"/>
  <c r="GD114" i="5"/>
  <c r="JX5" i="5"/>
  <c r="IX5" i="5"/>
  <c r="GH5" i="5"/>
  <c r="FF5" i="5"/>
  <c r="DB5" i="5"/>
  <c r="CT5" i="5"/>
  <c r="AF5" i="5"/>
  <c r="JP5" i="5"/>
  <c r="IP5" i="5"/>
  <c r="AL5" i="5"/>
  <c r="L5" i="5"/>
  <c r="HV5" i="5"/>
  <c r="GL5" i="5"/>
  <c r="EF5" i="5"/>
  <c r="DZ5" i="5"/>
  <c r="BN5" i="5"/>
  <c r="V5" i="5"/>
  <c r="BR5" i="5"/>
  <c r="HB5" i="5"/>
  <c r="EL5" i="5"/>
  <c r="DR5" i="5"/>
  <c r="BF5" i="5"/>
  <c r="JT5" i="5"/>
  <c r="P5" i="5"/>
  <c r="HR5" i="5"/>
  <c r="GR5" i="5"/>
  <c r="JF5" i="5"/>
  <c r="JD5" i="5"/>
  <c r="DD5" i="5"/>
  <c r="EV5" i="5"/>
  <c r="IZ5" i="5"/>
  <c r="AJ5" i="5"/>
  <c r="FT5" i="5"/>
  <c r="BJ5" i="5"/>
  <c r="EP5" i="5"/>
  <c r="BB5" i="5"/>
  <c r="AB5" i="5"/>
  <c r="ID5" i="5"/>
  <c r="HX5" i="5"/>
  <c r="EZ5" i="5"/>
  <c r="EH5" i="5"/>
  <c r="FH5" i="5"/>
  <c r="FX5" i="5"/>
  <c r="DF5" i="5"/>
  <c r="JH5" i="5"/>
  <c r="JB5" i="5"/>
  <c r="IB5" i="5"/>
  <c r="BL5" i="5"/>
  <c r="JN5" i="5"/>
  <c r="IV5" i="5"/>
  <c r="GB5" i="5"/>
  <c r="EJ5" i="5"/>
  <c r="BD5" i="5"/>
  <c r="DJ5" i="5"/>
  <c r="GP5" i="5"/>
  <c r="CX5" i="5"/>
  <c r="CH5" i="5"/>
  <c r="IF5" i="5"/>
  <c r="JZ5" i="5"/>
  <c r="DH5" i="5"/>
  <c r="FB5" i="5"/>
  <c r="BV5" i="5"/>
  <c r="JR5" i="5"/>
  <c r="GV5" i="5"/>
  <c r="DN5" i="5"/>
  <c r="ED5" i="5"/>
  <c r="BZ5" i="5"/>
  <c r="JJ5" i="5"/>
  <c r="DP5" i="5"/>
  <c r="AD5" i="5"/>
  <c r="IJ5" i="5"/>
  <c r="HN5" i="5"/>
  <c r="ER5" i="5"/>
  <c r="GN5" i="5"/>
  <c r="AZ5" i="5"/>
  <c r="X5" i="5"/>
  <c r="GD5" i="5"/>
  <c r="GF5" i="5"/>
  <c r="DX5" i="5"/>
  <c r="CV5" i="5"/>
  <c r="AR5" i="5"/>
  <c r="JL5" i="5"/>
  <c r="GZ5" i="5"/>
  <c r="FZ5" i="5"/>
  <c r="AX5" i="5"/>
  <c r="GJ5" i="5"/>
  <c r="IN5" i="5"/>
  <c r="BH5" i="5"/>
  <c r="CF5" i="5"/>
  <c r="AT5" i="5"/>
  <c r="HD5" i="5"/>
  <c r="DV5" i="5"/>
  <c r="BP5" i="5"/>
  <c r="AN5" i="5"/>
  <c r="IR5" i="5"/>
  <c r="ET5" i="5"/>
  <c r="GT5" i="5"/>
  <c r="EN5" i="5"/>
  <c r="DL5" i="5"/>
  <c r="IT5" i="5"/>
  <c r="EX5" i="5"/>
  <c r="CR5" i="5"/>
  <c r="BT5" i="5"/>
  <c r="JV5" i="5"/>
  <c r="IH5" i="5"/>
  <c r="FV5" i="5"/>
  <c r="CD5" i="5"/>
  <c r="R5" i="5"/>
  <c r="HZ5" i="5"/>
  <c r="FP5" i="5"/>
  <c r="FD5" i="5"/>
  <c r="CP5" i="5"/>
  <c r="BX5" i="5"/>
  <c r="GX5" i="5"/>
  <c r="DT5" i="5"/>
  <c r="FR5" i="5"/>
  <c r="AV5" i="5"/>
  <c r="CN5" i="5"/>
  <c r="CJ5" i="5"/>
  <c r="HP5" i="5"/>
  <c r="EB5" i="5"/>
  <c r="CZ8" i="5" l="1"/>
  <c r="HT8" i="5"/>
  <c r="T8" i="5"/>
  <c r="C30" i="16"/>
  <c r="C31" i="16"/>
  <c r="C32" i="16" s="1"/>
  <c r="N8" i="5"/>
  <c r="AP8" i="5"/>
  <c r="HL8" i="5"/>
  <c r="HJ8" i="5"/>
  <c r="HH8" i="5"/>
  <c r="AH8" i="5"/>
  <c r="FJ8" i="5"/>
  <c r="FL8" i="5"/>
  <c r="FN8" i="5"/>
  <c r="GR8" i="5"/>
  <c r="HF8" i="5"/>
  <c r="C24" i="4"/>
  <c r="IX8" i="5"/>
  <c r="FP8" i="5"/>
  <c r="JR8" i="5"/>
  <c r="BZ8" i="5"/>
  <c r="CP8" i="5"/>
  <c r="JB8" i="5"/>
  <c r="AJ8" i="5"/>
  <c r="AN8" i="5"/>
  <c r="AF8" i="5"/>
  <c r="CB8" i="5"/>
  <c r="ED8" i="5"/>
  <c r="GL8" i="5"/>
  <c r="FX8" i="5"/>
  <c r="BX8" i="5"/>
  <c r="GJ8" i="5"/>
  <c r="JN8" i="5"/>
  <c r="DX8" i="5"/>
  <c r="GP8" i="5"/>
  <c r="AL8" i="5"/>
  <c r="CN8" i="5"/>
  <c r="DD8" i="5"/>
  <c r="IB8" i="5"/>
  <c r="EH8" i="5"/>
  <c r="BL8" i="5"/>
  <c r="DZ8" i="5"/>
  <c r="JH8" i="5"/>
  <c r="JF8" i="5"/>
  <c r="EB8" i="5"/>
  <c r="JD8" i="5"/>
  <c r="AT8" i="5"/>
  <c r="BH8" i="5"/>
  <c r="CR8" i="5"/>
  <c r="FR8" i="5"/>
  <c r="AB8" i="5"/>
  <c r="L8" i="5"/>
  <c r="FF8" i="5"/>
  <c r="CV8" i="5"/>
  <c r="JZ8" i="5"/>
  <c r="IH8" i="5"/>
  <c r="BT8" i="5"/>
  <c r="DN8" i="5"/>
  <c r="HX8" i="5"/>
  <c r="GZ8" i="5"/>
  <c r="CL8" i="5"/>
  <c r="GN8" i="5"/>
  <c r="DP8" i="5"/>
  <c r="HD8" i="5"/>
  <c r="BR8" i="5"/>
  <c r="X8" i="5"/>
  <c r="IT8" i="5"/>
  <c r="JT8" i="5"/>
  <c r="CT8" i="5"/>
  <c r="JP8" i="5"/>
  <c r="FH8" i="5"/>
  <c r="FZ8" i="5"/>
  <c r="ID8" i="5"/>
  <c r="BD8" i="5"/>
  <c r="IJ8" i="5"/>
  <c r="JL8" i="5"/>
  <c r="GV8" i="5"/>
  <c r="EJ8" i="5"/>
  <c r="BN8" i="5"/>
  <c r="AR8" i="5"/>
  <c r="HN8" i="5"/>
  <c r="P8" i="5"/>
  <c r="GT8" i="5"/>
  <c r="EV8" i="5"/>
  <c r="IP8" i="5"/>
  <c r="GD8" i="5"/>
  <c r="JJ8" i="5"/>
  <c r="AD8" i="5"/>
  <c r="GF8" i="5"/>
  <c r="HZ8" i="5"/>
  <c r="AV8" i="5"/>
  <c r="JV8" i="5"/>
  <c r="DB8" i="5"/>
  <c r="DT8" i="5"/>
  <c r="FT8" i="5"/>
  <c r="IV8" i="5"/>
  <c r="FB8" i="5"/>
  <c r="IF8" i="5"/>
  <c r="DJ8" i="5"/>
  <c r="HP8" i="5"/>
  <c r="ET8" i="5"/>
  <c r="BJ8" i="5"/>
  <c r="EX8" i="5"/>
  <c r="DL8" i="5"/>
  <c r="HV8" i="5"/>
  <c r="CF8" i="5"/>
  <c r="HR8" i="5"/>
  <c r="EZ8" i="5"/>
  <c r="DF8" i="5"/>
  <c r="HB8" i="5"/>
  <c r="EL8" i="5"/>
  <c r="R8" i="5"/>
  <c r="CD8" i="5"/>
  <c r="DV8" i="5"/>
  <c r="AX8" i="5"/>
  <c r="GX8" i="5"/>
  <c r="FV8" i="5"/>
  <c r="EN8" i="5"/>
  <c r="AZ8" i="5"/>
  <c r="DR8" i="5"/>
  <c r="BF8" i="5"/>
  <c r="EP8" i="5"/>
  <c r="BV8" i="5"/>
  <c r="BP8" i="5"/>
  <c r="V8" i="5"/>
  <c r="GB8" i="5"/>
  <c r="EF8" i="5"/>
  <c r="BB8" i="5"/>
  <c r="IR8" i="5"/>
  <c r="ER8" i="5"/>
  <c r="IN8" i="5"/>
  <c r="CX8" i="5"/>
  <c r="IL8" i="5"/>
  <c r="GH8" i="5"/>
  <c r="IZ8" i="5"/>
  <c r="DH8" i="5"/>
  <c r="JX8" i="5"/>
  <c r="FD8" i="5"/>
  <c r="CH8" i="5"/>
  <c r="CJ8" i="5"/>
  <c r="J265" i="5" l="1"/>
  <c r="Z265" i="5" s="1"/>
  <c r="V265" i="5"/>
  <c r="C30" i="4"/>
  <c r="E30" i="4" s="1"/>
  <c r="E24" i="4"/>
  <c r="F94" i="6"/>
  <c r="F37" i="6"/>
  <c r="F132" i="6"/>
  <c r="HD265" i="5" l="1"/>
  <c r="HL265" i="5"/>
  <c r="HT265" i="5"/>
  <c r="IB265" i="5"/>
  <c r="IJ265" i="5"/>
  <c r="IR265" i="5"/>
  <c r="IZ265" i="5"/>
  <c r="JH265" i="5"/>
  <c r="JP265" i="5"/>
  <c r="JX265" i="5"/>
  <c r="FL265" i="5"/>
  <c r="FR265" i="5"/>
  <c r="FZ265" i="5"/>
  <c r="GH265" i="5"/>
  <c r="GP265" i="5"/>
  <c r="FD265" i="5"/>
  <c r="ER265" i="5"/>
  <c r="EZ265" i="5"/>
  <c r="EH265" i="5"/>
  <c r="EP265" i="5"/>
  <c r="GX265" i="5"/>
  <c r="HF265" i="5"/>
  <c r="HN265" i="5"/>
  <c r="HV265" i="5"/>
  <c r="ID265" i="5"/>
  <c r="IL265" i="5"/>
  <c r="IT265" i="5"/>
  <c r="JB265" i="5"/>
  <c r="JJ265" i="5"/>
  <c r="JR265" i="5"/>
  <c r="JZ265" i="5"/>
  <c r="GZ265" i="5"/>
  <c r="HH265" i="5"/>
  <c r="HP265" i="5"/>
  <c r="HX265" i="5"/>
  <c r="IF265" i="5"/>
  <c r="IN265" i="5"/>
  <c r="IV265" i="5"/>
  <c r="JD265" i="5"/>
  <c r="JL265" i="5"/>
  <c r="JT265" i="5"/>
  <c r="FP265" i="5"/>
  <c r="FV265" i="5"/>
  <c r="GD265" i="5"/>
  <c r="GL265" i="5"/>
  <c r="GT265" i="5"/>
  <c r="FH265" i="5"/>
  <c r="EV265" i="5"/>
  <c r="EL265" i="5"/>
  <c r="HB265" i="5"/>
  <c r="IH265" i="5"/>
  <c r="JN265" i="5"/>
  <c r="FX265" i="5"/>
  <c r="GN265" i="5"/>
  <c r="FJ265" i="5"/>
  <c r="EN265" i="5"/>
  <c r="DX265" i="5"/>
  <c r="DJ265" i="5"/>
  <c r="DB265" i="5"/>
  <c r="CR265" i="5"/>
  <c r="CF265" i="5"/>
  <c r="CN265" i="5"/>
  <c r="BZ265" i="5"/>
  <c r="BR265" i="5"/>
  <c r="BJ265" i="5"/>
  <c r="BB265" i="5"/>
  <c r="AT265" i="5"/>
  <c r="AL265" i="5"/>
  <c r="AD265" i="5"/>
  <c r="X265" i="5"/>
  <c r="P265" i="5"/>
  <c r="CZ265" i="5"/>
  <c r="HJ265" i="5"/>
  <c r="IP265" i="5"/>
  <c r="JV265" i="5"/>
  <c r="FN265" i="5"/>
  <c r="GB265" i="5"/>
  <c r="GR265" i="5"/>
  <c r="ET265" i="5"/>
  <c r="DR265" i="5"/>
  <c r="DZ265" i="5"/>
  <c r="DL265" i="5"/>
  <c r="DD265" i="5"/>
  <c r="CT265" i="5"/>
  <c r="CH265" i="5"/>
  <c r="CP265" i="5"/>
  <c r="BX265" i="5"/>
  <c r="BP265" i="5"/>
  <c r="BH265" i="5"/>
  <c r="AZ265" i="5"/>
  <c r="AR265" i="5"/>
  <c r="AJ265" i="5"/>
  <c r="AB265" i="5"/>
  <c r="T265" i="5"/>
  <c r="N265" i="5"/>
  <c r="HR265" i="5"/>
  <c r="IX265" i="5"/>
  <c r="GF265" i="5"/>
  <c r="GV265" i="5"/>
  <c r="EX265" i="5"/>
  <c r="DT265" i="5"/>
  <c r="EB265" i="5"/>
  <c r="DN265" i="5"/>
  <c r="CV265" i="5"/>
  <c r="CJ265" i="5"/>
  <c r="CD265" i="5"/>
  <c r="BV265" i="5"/>
  <c r="BN265" i="5"/>
  <c r="BF265" i="5"/>
  <c r="AX265" i="5"/>
  <c r="AP265" i="5"/>
  <c r="AH265" i="5"/>
  <c r="L265" i="5"/>
  <c r="HZ265" i="5"/>
  <c r="JF265" i="5"/>
  <c r="FT265" i="5"/>
  <c r="GJ265" i="5"/>
  <c r="FF265" i="5"/>
  <c r="FB265" i="5"/>
  <c r="EJ265" i="5"/>
  <c r="DV265" i="5"/>
  <c r="DH265" i="5"/>
  <c r="DP265" i="5"/>
  <c r="DF265" i="5"/>
  <c r="CX265" i="5"/>
  <c r="CL265" i="5"/>
  <c r="CB265" i="5"/>
  <c r="BT265" i="5"/>
  <c r="BL265" i="5"/>
  <c r="BD265" i="5"/>
  <c r="AV265" i="5"/>
  <c r="AN265" i="5"/>
  <c r="AF265" i="5"/>
  <c r="R265" i="5"/>
  <c r="C7" i="4"/>
  <c r="C24" i="2"/>
  <c r="C22" i="1"/>
  <c r="C8" i="4" l="1"/>
  <c r="E8" i="4" s="1"/>
  <c r="E7" i="4"/>
  <c r="E24" i="2"/>
  <c r="E9" i="2" s="1"/>
  <c r="C9" i="4"/>
  <c r="C28" i="4" l="1"/>
  <c r="E28" i="4" s="1"/>
  <c r="E9" i="4"/>
  <c r="C14" i="4"/>
  <c r="E13" i="4" l="1"/>
  <c r="C15" i="4"/>
  <c r="E14" i="4"/>
  <c r="C29" i="4" l="1"/>
  <c r="E29" i="4" s="1"/>
  <c r="E15" i="4"/>
  <c r="C31" i="4"/>
  <c r="C32" i="4" l="1"/>
  <c r="E31" i="4"/>
  <c r="E10" i="13" l="1"/>
  <c r="E51" i="13"/>
  <c r="E50" i="13"/>
  <c r="E9" i="13"/>
  <c r="G9" i="13" s="1"/>
  <c r="E112" i="13"/>
  <c r="E19" i="13"/>
  <c r="E97" i="13"/>
  <c r="E5" i="13"/>
  <c r="E107" i="13"/>
  <c r="E106" i="13"/>
  <c r="E8" i="13"/>
  <c r="E85" i="13"/>
  <c r="E32" i="4"/>
  <c r="E105" i="13"/>
  <c r="E15" i="13"/>
  <c r="E110" i="13"/>
  <c r="E119" i="13"/>
  <c r="E75" i="13"/>
  <c r="E66" i="13"/>
  <c r="E7" i="13"/>
  <c r="E142" i="13"/>
  <c r="E93" i="13"/>
  <c r="E80" i="13"/>
  <c r="E31" i="13"/>
  <c r="E138" i="13"/>
  <c r="E73" i="13"/>
  <c r="E88" i="13"/>
  <c r="E4" i="13"/>
  <c r="E88" i="6"/>
  <c r="E95" i="6"/>
  <c r="E111" i="6"/>
  <c r="E74" i="6"/>
  <c r="E85" i="6"/>
  <c r="E105" i="6"/>
  <c r="E94" i="6"/>
  <c r="G94" i="6" s="1"/>
  <c r="E96" i="6"/>
  <c r="E40" i="6"/>
  <c r="E121" i="6"/>
  <c r="E62" i="6"/>
  <c r="E38" i="6"/>
  <c r="E66" i="6"/>
  <c r="E100" i="6"/>
  <c r="E68" i="6"/>
  <c r="E75" i="6"/>
  <c r="E64" i="6"/>
  <c r="E26" i="6"/>
  <c r="E128" i="6"/>
  <c r="E103" i="6"/>
  <c r="E98" i="6"/>
  <c r="E140" i="13"/>
  <c r="E35" i="13"/>
  <c r="E5" i="6"/>
  <c r="E31" i="6"/>
  <c r="E132" i="13"/>
  <c r="E137" i="13"/>
  <c r="E91" i="13"/>
  <c r="E42" i="13"/>
  <c r="E21" i="13"/>
  <c r="E56" i="13"/>
  <c r="E41" i="13"/>
  <c r="E126" i="13"/>
  <c r="E89" i="13"/>
  <c r="E46" i="13"/>
  <c r="E71" i="13"/>
  <c r="E136" i="13"/>
  <c r="E58" i="13"/>
  <c r="E79" i="13"/>
  <c r="E6" i="13"/>
  <c r="E135" i="6"/>
  <c r="E8" i="6"/>
  <c r="E71" i="6"/>
  <c r="E84" i="6"/>
  <c r="E60" i="6"/>
  <c r="E25" i="6"/>
  <c r="E97" i="6"/>
  <c r="E11" i="6"/>
  <c r="E10" i="6"/>
  <c r="E79" i="6"/>
  <c r="E116" i="6"/>
  <c r="E63" i="6"/>
  <c r="E114" i="6"/>
  <c r="E28" i="6"/>
  <c r="E6" i="6"/>
  <c r="E86" i="6"/>
  <c r="E7" i="6"/>
  <c r="E76" i="6"/>
  <c r="E102" i="6"/>
  <c r="E30" i="6"/>
  <c r="E17" i="13"/>
  <c r="E100" i="13"/>
  <c r="E101" i="6"/>
  <c r="E69" i="6"/>
  <c r="E16" i="13"/>
  <c r="E120" i="13"/>
  <c r="E57" i="13"/>
  <c r="E70" i="13"/>
  <c r="E139" i="13"/>
  <c r="E134" i="13"/>
  <c r="E20" i="13"/>
  <c r="E123" i="13"/>
  <c r="E86" i="13"/>
  <c r="E24" i="13"/>
  <c r="E65" i="13"/>
  <c r="E52" i="13"/>
  <c r="E125" i="13"/>
  <c r="E32" i="13"/>
  <c r="E68" i="13"/>
  <c r="E128" i="13"/>
  <c r="E80" i="6"/>
  <c r="E119" i="6"/>
  <c r="E118" i="6"/>
  <c r="E46" i="6"/>
  <c r="E44" i="6"/>
  <c r="E58" i="6"/>
  <c r="E117" i="6"/>
  <c r="E120" i="6"/>
  <c r="E90" i="6"/>
  <c r="E39" i="6"/>
  <c r="E91" i="6"/>
  <c r="E21" i="6"/>
  <c r="E42" i="6"/>
  <c r="E51" i="6"/>
  <c r="E112" i="6"/>
  <c r="E78" i="6"/>
  <c r="E123" i="6"/>
  <c r="E124" i="6"/>
  <c r="E43" i="6"/>
  <c r="E23" i="6"/>
  <c r="E54" i="6"/>
  <c r="E40" i="13"/>
  <c r="E28" i="13"/>
  <c r="E52" i="6"/>
  <c r="E116" i="13"/>
  <c r="E45" i="13"/>
  <c r="E96" i="13"/>
  <c r="E127" i="13"/>
  <c r="E118" i="13"/>
  <c r="E44" i="13"/>
  <c r="E54" i="13"/>
  <c r="E121" i="13"/>
  <c r="E77" i="13"/>
  <c r="E133" i="13"/>
  <c r="E55" i="13"/>
  <c r="E63" i="13"/>
  <c r="E122" i="13"/>
  <c r="E29" i="13"/>
  <c r="E64" i="13"/>
  <c r="E124" i="13"/>
  <c r="E125" i="6"/>
  <c r="E48" i="6"/>
  <c r="E34" i="6"/>
  <c r="E93" i="6"/>
  <c r="E136" i="6"/>
  <c r="E36" i="6"/>
  <c r="E92" i="6"/>
  <c r="E19" i="6"/>
  <c r="E61" i="6"/>
  <c r="E70" i="6"/>
  <c r="E131" i="6"/>
  <c r="E72" i="6"/>
  <c r="E83" i="6"/>
  <c r="E12" i="6"/>
  <c r="E122" i="6"/>
  <c r="E33" i="6"/>
  <c r="E13" i="6"/>
  <c r="E99" i="6"/>
  <c r="E130" i="6"/>
  <c r="E109" i="6"/>
  <c r="E50" i="6"/>
  <c r="E131" i="13"/>
  <c r="E11" i="13"/>
  <c r="E107" i="6"/>
  <c r="E133" i="6"/>
  <c r="E9" i="6"/>
  <c r="E81" i="13"/>
  <c r="E22" i="13"/>
  <c r="E67" i="13"/>
  <c r="E115" i="13"/>
  <c r="E38" i="13"/>
  <c r="E12" i="13"/>
  <c r="E104" i="13"/>
  <c r="E74" i="13"/>
  <c r="E130" i="13"/>
  <c r="E49" i="13"/>
  <c r="E39" i="13"/>
  <c r="E111" i="13"/>
  <c r="E27" i="13"/>
  <c r="E53" i="13"/>
  <c r="E94" i="13"/>
  <c r="E47" i="6"/>
  <c r="E59" i="6"/>
  <c r="E4" i="6"/>
  <c r="E129" i="6"/>
  <c r="E14" i="6"/>
  <c r="E41" i="6"/>
  <c r="E126" i="6"/>
  <c r="E73" i="6"/>
  <c r="E90" i="13"/>
  <c r="E25" i="13"/>
  <c r="E114" i="13"/>
  <c r="E145" i="6"/>
  <c r="E55" i="6"/>
  <c r="E82" i="13"/>
  <c r="E76" i="13"/>
  <c r="E87" i="13"/>
  <c r="E14" i="13"/>
  <c r="E102" i="13"/>
  <c r="E113" i="13"/>
  <c r="E33" i="13"/>
  <c r="E78" i="13"/>
  <c r="E101" i="13"/>
  <c r="E69" i="13"/>
  <c r="E129" i="13"/>
  <c r="E43" i="13"/>
  <c r="E18" i="13"/>
  <c r="E103" i="13"/>
  <c r="E23" i="13"/>
  <c r="E48" i="13"/>
  <c r="E26" i="13"/>
  <c r="E20" i="6"/>
  <c r="E22" i="6"/>
  <c r="E77" i="6"/>
  <c r="E37" i="6"/>
  <c r="G37" i="6" s="1"/>
  <c r="E53" i="6"/>
  <c r="E15" i="6"/>
  <c r="E132" i="6"/>
  <c r="G132" i="6" s="1"/>
  <c r="E106" i="6"/>
  <c r="E127" i="6"/>
  <c r="E56" i="6"/>
  <c r="E67" i="6"/>
  <c r="E81" i="6"/>
  <c r="E57" i="6"/>
  <c r="E95" i="13"/>
  <c r="E141" i="13"/>
  <c r="E82" i="6"/>
  <c r="E35" i="6"/>
  <c r="E24" i="6"/>
  <c r="E104" i="6"/>
  <c r="E83" i="13"/>
  <c r="E61" i="13"/>
  <c r="E135" i="13"/>
  <c r="E99" i="13"/>
  <c r="E84" i="13"/>
  <c r="E30" i="13"/>
  <c r="E34" i="13"/>
  <c r="E98" i="13"/>
  <c r="E62" i="13"/>
  <c r="E117" i="13"/>
  <c r="E37" i="13"/>
  <c r="E60" i="13"/>
  <c r="E92" i="13"/>
  <c r="E13" i="13"/>
  <c r="E36" i="13"/>
  <c r="E47" i="13"/>
  <c r="E32" i="6"/>
  <c r="E87" i="6"/>
  <c r="E17" i="6"/>
  <c r="E110" i="6"/>
  <c r="E113" i="6"/>
  <c r="E49" i="6"/>
  <c r="E108" i="6"/>
  <c r="E144" i="6"/>
  <c r="E115" i="6"/>
  <c r="E134" i="6"/>
  <c r="E18" i="6"/>
  <c r="E29" i="6"/>
  <c r="E65" i="6"/>
  <c r="E45" i="6"/>
  <c r="E72" i="13"/>
  <c r="E59" i="13"/>
  <c r="E16" i="6"/>
  <c r="E27" i="6"/>
  <c r="E89" i="6"/>
  <c r="H9" i="13" l="1"/>
  <c r="H132" i="6"/>
  <c r="I132" i="6" s="1"/>
  <c r="J132" i="6"/>
  <c r="M132" i="6" s="1"/>
  <c r="O132" i="6" s="1"/>
  <c r="H37" i="6"/>
  <c r="I37" i="6" s="1"/>
  <c r="J37" i="6"/>
  <c r="M37" i="6" s="1"/>
  <c r="O37" i="6" s="1"/>
  <c r="H94" i="6"/>
  <c r="I94" i="6" s="1"/>
  <c r="J94" i="6"/>
  <c r="M94" i="6" s="1"/>
  <c r="N94" i="6" s="1"/>
  <c r="Q94" i="6" s="1"/>
  <c r="R94" i="6" s="1"/>
  <c r="I9" i="13" l="1"/>
  <c r="J9" i="13" s="1"/>
  <c r="K132" i="6"/>
  <c r="L132" i="6"/>
  <c r="K94" i="6"/>
  <c r="L94" i="6"/>
  <c r="K37" i="6"/>
  <c r="L37" i="6"/>
  <c r="N37" i="6"/>
  <c r="Q37" i="6" s="1"/>
  <c r="R37" i="6" s="1"/>
  <c r="N132" i="6"/>
  <c r="Q132" i="6" s="1"/>
  <c r="R132" i="6" s="1"/>
  <c r="O94" i="6"/>
  <c r="L9" i="13" l="1"/>
  <c r="K9" i="13"/>
  <c r="M9" i="13" s="1"/>
  <c r="O9" i="13" s="1"/>
  <c r="P9" i="13" s="1"/>
  <c r="N9" i="13" l="1"/>
  <c r="J4" i="5"/>
  <c r="Z4" i="5" s="1"/>
  <c r="CZ4" i="5" l="1"/>
  <c r="CZ3" i="5" s="1"/>
  <c r="F51" i="13" s="1"/>
  <c r="G51" i="13" s="1"/>
  <c r="H51" i="13" s="1"/>
  <c r="Z3" i="5"/>
  <c r="HT4" i="5"/>
  <c r="HT3" i="5" s="1"/>
  <c r="T4" i="5"/>
  <c r="T3" i="5" s="1"/>
  <c r="HJ4" i="5"/>
  <c r="HJ3" i="5" s="1"/>
  <c r="HL4" i="5"/>
  <c r="HL3" i="5" s="1"/>
  <c r="AP4" i="5"/>
  <c r="AP3" i="5" s="1"/>
  <c r="F20" i="13" s="1"/>
  <c r="G20" i="13" s="1"/>
  <c r="AH4" i="5"/>
  <c r="AH3" i="5" s="1"/>
  <c r="F16" i="13" s="1"/>
  <c r="AB4" i="5"/>
  <c r="AB3" i="5" s="1"/>
  <c r="AD4" i="5"/>
  <c r="AD3" i="5" s="1"/>
  <c r="AF4" i="5"/>
  <c r="AF3" i="5" s="1"/>
  <c r="AL4" i="5"/>
  <c r="AL3" i="5" s="1"/>
  <c r="AJ4" i="5"/>
  <c r="AJ3" i="5" s="1"/>
  <c r="AN4" i="5"/>
  <c r="AN3" i="5" s="1"/>
  <c r="V4" i="5"/>
  <c r="V3" i="5" s="1"/>
  <c r="F10" i="13" s="1"/>
  <c r="G10" i="13" s="1"/>
  <c r="CT4" i="5"/>
  <c r="CT3" i="5" s="1"/>
  <c r="GL4" i="5"/>
  <c r="GL3" i="5" s="1"/>
  <c r="GH4" i="5"/>
  <c r="GH3" i="5" s="1"/>
  <c r="DZ4" i="5"/>
  <c r="DZ3" i="5" s="1"/>
  <c r="JH4" i="5"/>
  <c r="JH3" i="5" s="1"/>
  <c r="HR4" i="5"/>
  <c r="HR3" i="5" s="1"/>
  <c r="F112" i="13" s="1"/>
  <c r="G112" i="13" s="1"/>
  <c r="GZ4" i="5"/>
  <c r="GZ3" i="5" s="1"/>
  <c r="CL4" i="5"/>
  <c r="CL3" i="5" s="1"/>
  <c r="IL4" i="5"/>
  <c r="IL3" i="5" s="1"/>
  <c r="FL4" i="5"/>
  <c r="FL3" i="5" s="1"/>
  <c r="F83" i="13" s="1"/>
  <c r="G83" i="13" s="1"/>
  <c r="FJ4" i="5"/>
  <c r="FJ3" i="5" s="1"/>
  <c r="DV4" i="5"/>
  <c r="DV3" i="5" s="1"/>
  <c r="GF4" i="5"/>
  <c r="GF3" i="5" s="1"/>
  <c r="BL4" i="5"/>
  <c r="BL3" i="5" s="1"/>
  <c r="FX4" i="5"/>
  <c r="FX3" i="5" s="1"/>
  <c r="IJ4" i="5"/>
  <c r="IJ3" i="5" s="1"/>
  <c r="IX4" i="5"/>
  <c r="IX3" i="5" s="1"/>
  <c r="BB4" i="5"/>
  <c r="BB3" i="5" s="1"/>
  <c r="CH4" i="5"/>
  <c r="CH3" i="5" s="1"/>
  <c r="GB4" i="5"/>
  <c r="GB3" i="5" s="1"/>
  <c r="ER4" i="5"/>
  <c r="ER3" i="5" s="1"/>
  <c r="BR4" i="5"/>
  <c r="BR3" i="5" s="1"/>
  <c r="GT4" i="5"/>
  <c r="GT3" i="5" s="1"/>
  <c r="JT4" i="5"/>
  <c r="JT3" i="5" s="1"/>
  <c r="IZ4" i="5"/>
  <c r="IZ3" i="5" s="1"/>
  <c r="BX4" i="5"/>
  <c r="BX3" i="5" s="1"/>
  <c r="ID4" i="5"/>
  <c r="ID3" i="5" s="1"/>
  <c r="CX4" i="5"/>
  <c r="CX3" i="5" s="1"/>
  <c r="X4" i="5"/>
  <c r="X3" i="5" s="1"/>
  <c r="ED4" i="5"/>
  <c r="ED3" i="5" s="1"/>
  <c r="EZ4" i="5"/>
  <c r="EZ3" i="5" s="1"/>
  <c r="BV4" i="5"/>
  <c r="BV3" i="5" s="1"/>
  <c r="EN4" i="5"/>
  <c r="EN3" i="5" s="1"/>
  <c r="CF4" i="5"/>
  <c r="CF3" i="5" s="1"/>
  <c r="FV4" i="5"/>
  <c r="FV3" i="5" s="1"/>
  <c r="JN4" i="5"/>
  <c r="JN3" i="5" s="1"/>
  <c r="EH4" i="5"/>
  <c r="EH3" i="5" s="1"/>
  <c r="FN4" i="5"/>
  <c r="FN3" i="5" s="1"/>
  <c r="F84" i="13" s="1"/>
  <c r="G84" i="13" s="1"/>
  <c r="BZ4" i="5"/>
  <c r="BZ3" i="5" s="1"/>
  <c r="DL4" i="5"/>
  <c r="DL3" i="5" s="1"/>
  <c r="HN4" i="5"/>
  <c r="HN3" i="5" s="1"/>
  <c r="IP4" i="5"/>
  <c r="IP3" i="5" s="1"/>
  <c r="FH4" i="5"/>
  <c r="FH3" i="5" s="1"/>
  <c r="HZ4" i="5"/>
  <c r="HZ3" i="5" s="1"/>
  <c r="JF4" i="5"/>
  <c r="JF3" i="5" s="1"/>
  <c r="AT4" i="5"/>
  <c r="AT3" i="5" s="1"/>
  <c r="GP4" i="5"/>
  <c r="GP3" i="5" s="1"/>
  <c r="EJ4" i="5"/>
  <c r="EJ3" i="5" s="1"/>
  <c r="HP4" i="5"/>
  <c r="HP3" i="5" s="1"/>
  <c r="DB4" i="5"/>
  <c r="DB3" i="5" s="1"/>
  <c r="BN4" i="5"/>
  <c r="BN3" i="5" s="1"/>
  <c r="FB4" i="5"/>
  <c r="FB3" i="5" s="1"/>
  <c r="JR4" i="5"/>
  <c r="JR3" i="5" s="1"/>
  <c r="EX4" i="5"/>
  <c r="EX3" i="5" s="1"/>
  <c r="IF4" i="5"/>
  <c r="IF3" i="5" s="1"/>
  <c r="BP4" i="5"/>
  <c r="BP3" i="5" s="1"/>
  <c r="HV4" i="5"/>
  <c r="HV3" i="5" s="1"/>
  <c r="EB4" i="5"/>
  <c r="EB3" i="5" s="1"/>
  <c r="AZ4" i="5"/>
  <c r="AZ3" i="5" s="1"/>
  <c r="HD4" i="5"/>
  <c r="HD3" i="5" s="1"/>
  <c r="JP4" i="5"/>
  <c r="JP3" i="5" s="1"/>
  <c r="FD4" i="5"/>
  <c r="FD3" i="5" s="1"/>
  <c r="BF4" i="5"/>
  <c r="BF3" i="5" s="1"/>
  <c r="JB4" i="5"/>
  <c r="JB3" i="5" s="1"/>
  <c r="DH4" i="5"/>
  <c r="DH3" i="5" s="1"/>
  <c r="AV4" i="5"/>
  <c r="AV3" i="5" s="1"/>
  <c r="DD4" i="5"/>
  <c r="DD3" i="5" s="1"/>
  <c r="HF4" i="5"/>
  <c r="HF3" i="5" s="1"/>
  <c r="CB4" i="5"/>
  <c r="CB3" i="5" s="1"/>
  <c r="IR4" i="5"/>
  <c r="IR3" i="5" s="1"/>
  <c r="CR4" i="5"/>
  <c r="CR3" i="5" s="1"/>
  <c r="BJ4" i="5"/>
  <c r="BJ3" i="5" s="1"/>
  <c r="IN4" i="5"/>
  <c r="IN3" i="5" s="1"/>
  <c r="DR4" i="5"/>
  <c r="DR3" i="5" s="1"/>
  <c r="GJ4" i="5"/>
  <c r="GJ3" i="5" s="1"/>
  <c r="BH4" i="5"/>
  <c r="BH3" i="5" s="1"/>
  <c r="FF4" i="5"/>
  <c r="FF3" i="5" s="1"/>
  <c r="IB4" i="5"/>
  <c r="IB3" i="5" s="1"/>
  <c r="GD4" i="5"/>
  <c r="GD3" i="5" s="1"/>
  <c r="DP4" i="5"/>
  <c r="DP3" i="5" s="1"/>
  <c r="CV4" i="5"/>
  <c r="CV3" i="5" s="1"/>
  <c r="DJ4" i="5"/>
  <c r="DJ3" i="5" s="1"/>
  <c r="JZ4" i="5"/>
  <c r="JZ3" i="5" s="1"/>
  <c r="EL4" i="5"/>
  <c r="EL3" i="5" s="1"/>
  <c r="HH4" i="5"/>
  <c r="HH3" i="5" s="1"/>
  <c r="BT4" i="5"/>
  <c r="BT3" i="5" s="1"/>
  <c r="DX4" i="5"/>
  <c r="DX3" i="5" s="1"/>
  <c r="DT4" i="5"/>
  <c r="DT3" i="5" s="1"/>
  <c r="CP4" i="5"/>
  <c r="CP3" i="5" s="1"/>
  <c r="AX4" i="5"/>
  <c r="AX3" i="5" s="1"/>
  <c r="DN4" i="5"/>
  <c r="DN3" i="5" s="1"/>
  <c r="CD4" i="5"/>
  <c r="CD3" i="5" s="1"/>
  <c r="JD4" i="5"/>
  <c r="JD3" i="5" s="1"/>
  <c r="GX4" i="5"/>
  <c r="GX3" i="5" s="1"/>
  <c r="HX4" i="5"/>
  <c r="HX3" i="5" s="1"/>
  <c r="P4" i="5"/>
  <c r="P3" i="5" s="1"/>
  <c r="CN4" i="5"/>
  <c r="CN3" i="5" s="1"/>
  <c r="ET4" i="5"/>
  <c r="ET3" i="5" s="1"/>
  <c r="EF4" i="5"/>
  <c r="EF3" i="5" s="1"/>
  <c r="HB4" i="5"/>
  <c r="HB3" i="5" s="1"/>
  <c r="R4" i="5"/>
  <c r="R3" i="5" s="1"/>
  <c r="AR4" i="5"/>
  <c r="AR3" i="5" s="1"/>
  <c r="EP4" i="5"/>
  <c r="EP3" i="5" s="1"/>
  <c r="N4" i="5"/>
  <c r="N3" i="5" s="1"/>
  <c r="JJ4" i="5"/>
  <c r="JJ3" i="5" s="1"/>
  <c r="IH4" i="5"/>
  <c r="IH3" i="5" s="1"/>
  <c r="GV4" i="5"/>
  <c r="GV3" i="5" s="1"/>
  <c r="IT4" i="5"/>
  <c r="IT3" i="5" s="1"/>
  <c r="L4" i="5"/>
  <c r="L3" i="5" s="1"/>
  <c r="JX4" i="5"/>
  <c r="JX3" i="5" s="1"/>
  <c r="GR4" i="5"/>
  <c r="GR3" i="5" s="1"/>
  <c r="DF4" i="5"/>
  <c r="DF3" i="5" s="1"/>
  <c r="GN4" i="5"/>
  <c r="GN3" i="5" s="1"/>
  <c r="JV4" i="5"/>
  <c r="JV3" i="5" s="1"/>
  <c r="CJ4" i="5"/>
  <c r="CJ3" i="5" s="1"/>
  <c r="FZ4" i="5"/>
  <c r="FZ3" i="5" s="1"/>
  <c r="BD4" i="5"/>
  <c r="BD3" i="5" s="1"/>
  <c r="JL4" i="5"/>
  <c r="JL3" i="5" s="1"/>
  <c r="FP4" i="5"/>
  <c r="FP3" i="5" s="1"/>
  <c r="EV4" i="5"/>
  <c r="EV3" i="5" s="1"/>
  <c r="FT4" i="5"/>
  <c r="FT3" i="5" s="1"/>
  <c r="IV4" i="5"/>
  <c r="IV3" i="5" s="1"/>
  <c r="FR4" i="5"/>
  <c r="FR3" i="5" s="1"/>
  <c r="I51" i="13" l="1"/>
  <c r="J51" i="13" s="1"/>
  <c r="F19" i="13"/>
  <c r="G19" i="13" s="1"/>
  <c r="J19" i="13" s="1"/>
  <c r="K19" i="13" s="1"/>
  <c r="H10" i="13"/>
  <c r="I10" i="13" s="1"/>
  <c r="F8" i="13"/>
  <c r="G8" i="13" s="1"/>
  <c r="H8" i="13" s="1"/>
  <c r="I8" i="13" s="1"/>
  <c r="F50" i="13"/>
  <c r="G50" i="13" s="1"/>
  <c r="H112" i="13"/>
  <c r="I112" i="13" s="1"/>
  <c r="F51" i="6"/>
  <c r="G51" i="6" s="1"/>
  <c r="F127" i="13"/>
  <c r="G127" i="13" s="1"/>
  <c r="F120" i="6"/>
  <c r="G120" i="6" s="1"/>
  <c r="F27" i="13"/>
  <c r="G27" i="13" s="1"/>
  <c r="H27" i="13" s="1"/>
  <c r="I27" i="13" s="1"/>
  <c r="F24" i="6"/>
  <c r="G24" i="6" s="1"/>
  <c r="F97" i="6"/>
  <c r="G97" i="6" s="1"/>
  <c r="F99" i="13"/>
  <c r="G99" i="13" s="1"/>
  <c r="H99" i="13" s="1"/>
  <c r="I99" i="13" s="1"/>
  <c r="F127" i="6"/>
  <c r="G127" i="6" s="1"/>
  <c r="F134" i="13"/>
  <c r="G134" i="13" s="1"/>
  <c r="F67" i="13"/>
  <c r="G67" i="13" s="1"/>
  <c r="F65" i="6"/>
  <c r="G65" i="6" s="1"/>
  <c r="F100" i="6"/>
  <c r="G100" i="6" s="1"/>
  <c r="F102" i="13"/>
  <c r="G102" i="13" s="1"/>
  <c r="F61" i="13"/>
  <c r="G61" i="13" s="1"/>
  <c r="F59" i="6"/>
  <c r="G59" i="6" s="1"/>
  <c r="F56" i="13"/>
  <c r="G56" i="13" s="1"/>
  <c r="F54" i="6"/>
  <c r="G54" i="6" s="1"/>
  <c r="F29" i="13"/>
  <c r="G29" i="13" s="1"/>
  <c r="H29" i="13" s="1"/>
  <c r="I29" i="13" s="1"/>
  <c r="F26" i="6"/>
  <c r="G26" i="6" s="1"/>
  <c r="F118" i="6"/>
  <c r="G118" i="6" s="1"/>
  <c r="F125" i="13"/>
  <c r="G125" i="13" s="1"/>
  <c r="F53" i="6"/>
  <c r="G53" i="6" s="1"/>
  <c r="F55" i="13"/>
  <c r="G55" i="13" s="1"/>
  <c r="F25" i="13"/>
  <c r="G25" i="13" s="1"/>
  <c r="H25" i="13" s="1"/>
  <c r="I25" i="13" s="1"/>
  <c r="F22" i="6"/>
  <c r="G22" i="6" s="1"/>
  <c r="F138" i="13"/>
  <c r="G138" i="13" s="1"/>
  <c r="F131" i="6"/>
  <c r="G131" i="6" s="1"/>
  <c r="F67" i="6"/>
  <c r="G67" i="6" s="1"/>
  <c r="F69" i="13"/>
  <c r="G69" i="13" s="1"/>
  <c r="F124" i="13"/>
  <c r="G124" i="13" s="1"/>
  <c r="F117" i="6"/>
  <c r="G117" i="6" s="1"/>
  <c r="F136" i="13"/>
  <c r="G136" i="13" s="1"/>
  <c r="F129" i="6"/>
  <c r="G129" i="6" s="1"/>
  <c r="F64" i="6"/>
  <c r="G64" i="6" s="1"/>
  <c r="F66" i="13"/>
  <c r="G66" i="13" s="1"/>
  <c r="F129" i="13"/>
  <c r="G129" i="13" s="1"/>
  <c r="F122" i="6"/>
  <c r="G122" i="6" s="1"/>
  <c r="F40" i="6"/>
  <c r="G40" i="6" s="1"/>
  <c r="F42" i="13"/>
  <c r="G42" i="13" s="1"/>
  <c r="F90" i="6"/>
  <c r="G90" i="6" s="1"/>
  <c r="F93" i="13"/>
  <c r="G93" i="13" s="1"/>
  <c r="F101" i="6"/>
  <c r="G101" i="6" s="1"/>
  <c r="F103" i="13"/>
  <c r="G103" i="13" s="1"/>
  <c r="F46" i="6"/>
  <c r="G46" i="6" s="1"/>
  <c r="F48" i="13"/>
  <c r="G48" i="13" s="1"/>
  <c r="F14" i="13"/>
  <c r="G14" i="13" s="1"/>
  <c r="J14" i="13" s="1"/>
  <c r="K14" i="13" s="1"/>
  <c r="F13" i="6"/>
  <c r="G13" i="6" s="1"/>
  <c r="J13" i="6" s="1"/>
  <c r="F83" i="6"/>
  <c r="G83" i="6" s="1"/>
  <c r="F86" i="13"/>
  <c r="G86" i="13" s="1"/>
  <c r="F87" i="13"/>
  <c r="G87" i="13" s="1"/>
  <c r="F84" i="6"/>
  <c r="G84" i="6" s="1"/>
  <c r="F90" i="13"/>
  <c r="G90" i="13" s="1"/>
  <c r="F87" i="6"/>
  <c r="G87" i="6" s="1"/>
  <c r="F135" i="6"/>
  <c r="G135" i="6" s="1"/>
  <c r="F141" i="13"/>
  <c r="G141" i="13" s="1"/>
  <c r="F5" i="13"/>
  <c r="G5" i="13" s="1"/>
  <c r="H5" i="13" s="1"/>
  <c r="I5" i="13" s="1"/>
  <c r="F5" i="6"/>
  <c r="G5" i="6" s="1"/>
  <c r="F72" i="6"/>
  <c r="G72" i="6" s="1"/>
  <c r="F74" i="13"/>
  <c r="G74" i="13" s="1"/>
  <c r="F124" i="6"/>
  <c r="G124" i="6" s="1"/>
  <c r="F131" i="13"/>
  <c r="G131" i="13" s="1"/>
  <c r="F61" i="6"/>
  <c r="G61" i="6" s="1"/>
  <c r="F63" i="13"/>
  <c r="G63" i="13" s="1"/>
  <c r="F49" i="13"/>
  <c r="G49" i="13" s="1"/>
  <c r="F47" i="6"/>
  <c r="G47" i="6" s="1"/>
  <c r="F95" i="13"/>
  <c r="G95" i="13" s="1"/>
  <c r="F92" i="6"/>
  <c r="G92" i="6" s="1"/>
  <c r="F39" i="13"/>
  <c r="G39" i="13" s="1"/>
  <c r="H39" i="13" s="1"/>
  <c r="I39" i="13" s="1"/>
  <c r="F36" i="6"/>
  <c r="G36" i="6" s="1"/>
  <c r="F130" i="13"/>
  <c r="G130" i="13" s="1"/>
  <c r="F123" i="6"/>
  <c r="G123" i="6" s="1"/>
  <c r="F65" i="13"/>
  <c r="G65" i="13" s="1"/>
  <c r="F63" i="6"/>
  <c r="G63" i="6" s="1"/>
  <c r="F76" i="6"/>
  <c r="G76" i="6" s="1"/>
  <c r="F78" i="13"/>
  <c r="G78" i="13" s="1"/>
  <c r="F96" i="6"/>
  <c r="G96" i="6" s="1"/>
  <c r="F98" i="13"/>
  <c r="G98" i="13" s="1"/>
  <c r="H98" i="13" s="1"/>
  <c r="I98" i="13" s="1"/>
  <c r="F110" i="13"/>
  <c r="G110" i="13" s="1"/>
  <c r="F104" i="6"/>
  <c r="G104" i="6" s="1"/>
  <c r="F85" i="6"/>
  <c r="G85" i="6" s="1"/>
  <c r="F88" i="13"/>
  <c r="G88" i="13" s="1"/>
  <c r="F9" i="6"/>
  <c r="G9" i="6" s="1"/>
  <c r="F11" i="13"/>
  <c r="G11" i="13" s="1"/>
  <c r="F133" i="6"/>
  <c r="G133" i="6" s="1"/>
  <c r="F139" i="13"/>
  <c r="G139" i="13" s="1"/>
  <c r="F23" i="6"/>
  <c r="G23" i="6" s="1"/>
  <c r="F26" i="13"/>
  <c r="G26" i="13" s="1"/>
  <c r="H26" i="13" s="1"/>
  <c r="I26" i="13" s="1"/>
  <c r="F62" i="13"/>
  <c r="G62" i="13" s="1"/>
  <c r="F60" i="6"/>
  <c r="G60" i="6" s="1"/>
  <c r="F106" i="6"/>
  <c r="G106" i="6" s="1"/>
  <c r="F113" i="13"/>
  <c r="G113" i="13" s="1"/>
  <c r="F13" i="13"/>
  <c r="G13" i="13" s="1"/>
  <c r="J13" i="13" s="1"/>
  <c r="K13" i="13" s="1"/>
  <c r="F12" i="6"/>
  <c r="G12" i="6" s="1"/>
  <c r="J12" i="6" s="1"/>
  <c r="F43" i="13"/>
  <c r="G43" i="13" s="1"/>
  <c r="F41" i="6"/>
  <c r="G41" i="6" s="1"/>
  <c r="F4" i="13"/>
  <c r="G4" i="13" s="1"/>
  <c r="H4" i="13" s="1"/>
  <c r="I4" i="13" s="1"/>
  <c r="F4" i="6"/>
  <c r="G4" i="6" s="1"/>
  <c r="F72" i="13"/>
  <c r="G72" i="13" s="1"/>
  <c r="F70" i="6"/>
  <c r="G70" i="6" s="1"/>
  <c r="F43" i="6"/>
  <c r="G43" i="6" s="1"/>
  <c r="F45" i="13"/>
  <c r="G45" i="13" s="1"/>
  <c r="F40" i="13"/>
  <c r="G40" i="13" s="1"/>
  <c r="F38" i="6"/>
  <c r="G38" i="6" s="1"/>
  <c r="F35" i="13"/>
  <c r="G35" i="13" s="1"/>
  <c r="H35" i="13" s="1"/>
  <c r="I35" i="13" s="1"/>
  <c r="F32" i="6"/>
  <c r="G32" i="6" s="1"/>
  <c r="F57" i="6"/>
  <c r="G57" i="6" s="1"/>
  <c r="F59" i="13"/>
  <c r="G59" i="13" s="1"/>
  <c r="F58" i="6"/>
  <c r="G58" i="6" s="1"/>
  <c r="F60" i="13"/>
  <c r="G60" i="13" s="1"/>
  <c r="F144" i="6"/>
  <c r="G144" i="6" s="1"/>
  <c r="F106" i="13"/>
  <c r="F25" i="6"/>
  <c r="G25" i="6" s="1"/>
  <c r="F28" i="13"/>
  <c r="G28" i="13" s="1"/>
  <c r="H28" i="13" s="1"/>
  <c r="I28" i="13" s="1"/>
  <c r="F114" i="13"/>
  <c r="G114" i="13" s="1"/>
  <c r="H114" i="13" s="1"/>
  <c r="I114" i="13" s="1"/>
  <c r="F107" i="6"/>
  <c r="G107" i="6" s="1"/>
  <c r="F10" i="6"/>
  <c r="G10" i="6" s="1"/>
  <c r="F22" i="13"/>
  <c r="G22" i="13" s="1"/>
  <c r="H22" i="13" s="1"/>
  <c r="I22" i="13" s="1"/>
  <c r="F19" i="6"/>
  <c r="G19" i="6" s="1"/>
  <c r="F55" i="6"/>
  <c r="G55" i="6" s="1"/>
  <c r="F57" i="13"/>
  <c r="G57" i="13" s="1"/>
  <c r="F39" i="6"/>
  <c r="G39" i="6" s="1"/>
  <c r="F41" i="13"/>
  <c r="G41" i="13" s="1"/>
  <c r="F48" i="6"/>
  <c r="G48" i="6" s="1"/>
  <c r="F100" i="13"/>
  <c r="G100" i="13" s="1"/>
  <c r="H100" i="13" s="1"/>
  <c r="I100" i="13" s="1"/>
  <c r="F98" i="6"/>
  <c r="G98" i="6" s="1"/>
  <c r="F121" i="6"/>
  <c r="G121" i="6" s="1"/>
  <c r="F128" i="13"/>
  <c r="G128" i="13" s="1"/>
  <c r="F80" i="6"/>
  <c r="G80" i="6" s="1"/>
  <c r="F82" i="13"/>
  <c r="G82" i="13" s="1"/>
  <c r="F133" i="13"/>
  <c r="G133" i="13" s="1"/>
  <c r="F126" i="6"/>
  <c r="G126" i="6" s="1"/>
  <c r="G16" i="13"/>
  <c r="J16" i="13" s="1"/>
  <c r="K16" i="13" s="1"/>
  <c r="F15" i="6"/>
  <c r="G15" i="6" s="1"/>
  <c r="J15" i="6" s="1"/>
  <c r="F73" i="6"/>
  <c r="G73" i="6" s="1"/>
  <c r="F75" i="13"/>
  <c r="G75" i="13" s="1"/>
  <c r="F81" i="6"/>
  <c r="G81" i="6" s="1"/>
  <c r="F85" i="13"/>
  <c r="G85" i="13" s="1"/>
  <c r="F134" i="6"/>
  <c r="G134" i="6" s="1"/>
  <c r="F140" i="13"/>
  <c r="G140" i="13" s="1"/>
  <c r="F119" i="6"/>
  <c r="G119" i="6" s="1"/>
  <c r="F126" i="13"/>
  <c r="G126" i="13" s="1"/>
  <c r="F21" i="13"/>
  <c r="G21" i="13" s="1"/>
  <c r="H21" i="13" s="1"/>
  <c r="I21" i="13" s="1"/>
  <c r="F18" i="6"/>
  <c r="G18" i="6" s="1"/>
  <c r="F11" i="6"/>
  <c r="G11" i="6" s="1"/>
  <c r="F12" i="13"/>
  <c r="G12" i="13" s="1"/>
  <c r="H12" i="13" s="1"/>
  <c r="I12" i="13" s="1"/>
  <c r="F58" i="13"/>
  <c r="G58" i="13" s="1"/>
  <c r="F56" i="6"/>
  <c r="G56" i="6" s="1"/>
  <c r="F145" i="6"/>
  <c r="G145" i="6" s="1"/>
  <c r="F107" i="13"/>
  <c r="F92" i="13"/>
  <c r="G92" i="13" s="1"/>
  <c r="F89" i="6"/>
  <c r="G89" i="6" s="1"/>
  <c r="F116" i="6"/>
  <c r="G116" i="6" s="1"/>
  <c r="F123" i="13"/>
  <c r="G123" i="13" s="1"/>
  <c r="F53" i="13"/>
  <c r="G53" i="13" s="1"/>
  <c r="F50" i="6"/>
  <c r="G50" i="6" s="1"/>
  <c r="F77" i="6"/>
  <c r="G77" i="6" s="1"/>
  <c r="F79" i="13"/>
  <c r="G79" i="13" s="1"/>
  <c r="F33" i="13"/>
  <c r="G33" i="13" s="1"/>
  <c r="H33" i="13" s="1"/>
  <c r="I33" i="13" s="1"/>
  <c r="F30" i="6"/>
  <c r="G30" i="6" s="1"/>
  <c r="F29" i="6"/>
  <c r="G29" i="6" s="1"/>
  <c r="F32" i="13"/>
  <c r="G32" i="13" s="1"/>
  <c r="H32" i="13" s="1"/>
  <c r="I32" i="13" s="1"/>
  <c r="F125" i="6"/>
  <c r="G125" i="6" s="1"/>
  <c r="F132" i="13"/>
  <c r="G132" i="13" s="1"/>
  <c r="F38" i="13"/>
  <c r="G38" i="13" s="1"/>
  <c r="H38" i="13" s="1"/>
  <c r="I38" i="13" s="1"/>
  <c r="F35" i="6"/>
  <c r="G35" i="6" s="1"/>
  <c r="F69" i="6"/>
  <c r="G69" i="6" s="1"/>
  <c r="F71" i="13"/>
  <c r="G71" i="13" s="1"/>
  <c r="F118" i="13"/>
  <c r="G118" i="13" s="1"/>
  <c r="F111" i="6"/>
  <c r="G111" i="6" s="1"/>
  <c r="F31" i="6"/>
  <c r="G31" i="6" s="1"/>
  <c r="F34" i="13"/>
  <c r="G34" i="13" s="1"/>
  <c r="H34" i="13" s="1"/>
  <c r="I34" i="13" s="1"/>
  <c r="F121" i="13"/>
  <c r="G121" i="13" s="1"/>
  <c r="F114" i="6"/>
  <c r="G114" i="6" s="1"/>
  <c r="H83" i="13"/>
  <c r="I83" i="13" s="1"/>
  <c r="F62" i="6"/>
  <c r="G62" i="6" s="1"/>
  <c r="F64" i="13"/>
  <c r="G64" i="13" s="1"/>
  <c r="F17" i="13"/>
  <c r="G17" i="13" s="1"/>
  <c r="J17" i="13" s="1"/>
  <c r="K17" i="13" s="1"/>
  <c r="F16" i="6"/>
  <c r="G16" i="6" s="1"/>
  <c r="J16" i="6" s="1"/>
  <c r="F135" i="13"/>
  <c r="G135" i="13" s="1"/>
  <c r="F128" i="6"/>
  <c r="G128" i="6" s="1"/>
  <c r="F97" i="13"/>
  <c r="G97" i="13" s="1"/>
  <c r="H97" i="13" s="1"/>
  <c r="I97" i="13" s="1"/>
  <c r="F95" i="6"/>
  <c r="G95" i="6" s="1"/>
  <c r="F101" i="13"/>
  <c r="G101" i="13" s="1"/>
  <c r="F99" i="6"/>
  <c r="G99" i="6" s="1"/>
  <c r="F7" i="6"/>
  <c r="G7" i="6" s="1"/>
  <c r="F7" i="13"/>
  <c r="G7" i="13" s="1"/>
  <c r="F6" i="6"/>
  <c r="G6" i="6" s="1"/>
  <c r="F6" i="13"/>
  <c r="G6" i="13" s="1"/>
  <c r="F24" i="13"/>
  <c r="G24" i="13" s="1"/>
  <c r="H24" i="13" s="1"/>
  <c r="I24" i="13" s="1"/>
  <c r="F21" i="6"/>
  <c r="G21" i="6" s="1"/>
  <c r="F70" i="13"/>
  <c r="G70" i="13" s="1"/>
  <c r="F68" i="6"/>
  <c r="G68" i="6" s="1"/>
  <c r="F110" i="6"/>
  <c r="G110" i="6" s="1"/>
  <c r="F117" i="13"/>
  <c r="G117" i="13" s="1"/>
  <c r="H117" i="13" s="1"/>
  <c r="I117" i="13" s="1"/>
  <c r="F27" i="6"/>
  <c r="G27" i="6" s="1"/>
  <c r="F30" i="13"/>
  <c r="G30" i="13" s="1"/>
  <c r="H30" i="13" s="1"/>
  <c r="I30" i="13" s="1"/>
  <c r="F8" i="6"/>
  <c r="G8" i="6" s="1"/>
  <c r="F130" i="6"/>
  <c r="G130" i="6" s="1"/>
  <c r="F137" i="13"/>
  <c r="G137" i="13" s="1"/>
  <c r="F119" i="13"/>
  <c r="G119" i="13" s="1"/>
  <c r="F112" i="6"/>
  <c r="G112" i="6" s="1"/>
  <c r="F49" i="6"/>
  <c r="G49" i="6" s="1"/>
  <c r="F52" i="13"/>
  <c r="G52" i="13" s="1"/>
  <c r="F109" i="6"/>
  <c r="G109" i="6" s="1"/>
  <c r="F116" i="13"/>
  <c r="G116" i="13" s="1"/>
  <c r="H116" i="13" s="1"/>
  <c r="I116" i="13" s="1"/>
  <c r="H84" i="13"/>
  <c r="I84" i="13" s="1"/>
  <c r="F33" i="6"/>
  <c r="G33" i="6" s="1"/>
  <c r="F36" i="13"/>
  <c r="G36" i="13" s="1"/>
  <c r="H36" i="13" s="1"/>
  <c r="I36" i="13" s="1"/>
  <c r="F82" i="6"/>
  <c r="G82" i="6" s="1"/>
  <c r="F73" i="13"/>
  <c r="G73" i="13" s="1"/>
  <c r="F71" i="6"/>
  <c r="G71" i="6" s="1"/>
  <c r="F89" i="13"/>
  <c r="G89" i="13" s="1"/>
  <c r="F86" i="6"/>
  <c r="G86" i="6" s="1"/>
  <c r="F122" i="13"/>
  <c r="G122" i="13" s="1"/>
  <c r="F115" i="6"/>
  <c r="G115" i="6" s="1"/>
  <c r="F91" i="6"/>
  <c r="G91" i="6" s="1"/>
  <c r="F94" i="13"/>
  <c r="G94" i="13" s="1"/>
  <c r="F17" i="6"/>
  <c r="G17" i="6" s="1"/>
  <c r="J17" i="6" s="1"/>
  <c r="F18" i="13"/>
  <c r="G18" i="13" s="1"/>
  <c r="J18" i="13" s="1"/>
  <c r="K18" i="13" s="1"/>
  <c r="F52" i="6"/>
  <c r="G52" i="6" s="1"/>
  <c r="F54" i="13"/>
  <c r="G54" i="13" s="1"/>
  <c r="F120" i="13"/>
  <c r="G120" i="13" s="1"/>
  <c r="F113" i="6"/>
  <c r="G113" i="6" s="1"/>
  <c r="F102" i="6"/>
  <c r="G102" i="6" s="1"/>
  <c r="F104" i="13"/>
  <c r="G104" i="13" s="1"/>
  <c r="F115" i="13"/>
  <c r="G115" i="13" s="1"/>
  <c r="H115" i="13" s="1"/>
  <c r="I115" i="13" s="1"/>
  <c r="F108" i="6"/>
  <c r="G108" i="6" s="1"/>
  <c r="F44" i="6"/>
  <c r="G44" i="6" s="1"/>
  <c r="F46" i="13"/>
  <c r="G46" i="13" s="1"/>
  <c r="F136" i="6"/>
  <c r="G136" i="6" s="1"/>
  <c r="F142" i="13"/>
  <c r="G142" i="13" s="1"/>
  <c r="F80" i="13"/>
  <c r="G80" i="13" s="1"/>
  <c r="F78" i="6"/>
  <c r="G78" i="6" s="1"/>
  <c r="F45" i="6"/>
  <c r="G45" i="6" s="1"/>
  <c r="F47" i="13"/>
  <c r="G47" i="13" s="1"/>
  <c r="F23" i="13"/>
  <c r="G23" i="13" s="1"/>
  <c r="H23" i="13" s="1"/>
  <c r="I23" i="13" s="1"/>
  <c r="F20" i="6"/>
  <c r="G20" i="6" s="1"/>
  <c r="F105" i="13"/>
  <c r="G105" i="13" s="1"/>
  <c r="F103" i="6"/>
  <c r="G103" i="6" s="1"/>
  <c r="F76" i="13"/>
  <c r="G76" i="13" s="1"/>
  <c r="F74" i="6"/>
  <c r="G74" i="6" s="1"/>
  <c r="F111" i="13"/>
  <c r="G111" i="13" s="1"/>
  <c r="F105" i="6"/>
  <c r="G105" i="6" s="1"/>
  <c r="F79" i="6"/>
  <c r="G79" i="6" s="1"/>
  <c r="F81" i="13"/>
  <c r="G81" i="13" s="1"/>
  <c r="F68" i="13"/>
  <c r="G68" i="13" s="1"/>
  <c r="F66" i="6"/>
  <c r="G66" i="6" s="1"/>
  <c r="F77" i="13"/>
  <c r="G77" i="13" s="1"/>
  <c r="F75" i="6"/>
  <c r="G75" i="6" s="1"/>
  <c r="F34" i="6"/>
  <c r="G34" i="6" s="1"/>
  <c r="F37" i="13"/>
  <c r="G37" i="13" s="1"/>
  <c r="H37" i="13" s="1"/>
  <c r="I37" i="13" s="1"/>
  <c r="F91" i="13"/>
  <c r="G91" i="13" s="1"/>
  <c r="F88" i="6"/>
  <c r="G88" i="6" s="1"/>
  <c r="F31" i="13"/>
  <c r="G31" i="13" s="1"/>
  <c r="H31" i="13" s="1"/>
  <c r="I31" i="13" s="1"/>
  <c r="F28" i="6"/>
  <c r="G28" i="6" s="1"/>
  <c r="F42" i="6"/>
  <c r="G42" i="6" s="1"/>
  <c r="F44" i="13"/>
  <c r="G44" i="13" s="1"/>
  <c r="F93" i="6"/>
  <c r="G93" i="6" s="1"/>
  <c r="F96" i="13"/>
  <c r="G96" i="13" s="1"/>
  <c r="F14" i="6"/>
  <c r="G14" i="6" s="1"/>
  <c r="J14" i="6" s="1"/>
  <c r="F15" i="13"/>
  <c r="G15" i="13" s="1"/>
  <c r="J15" i="13" s="1"/>
  <c r="K15" i="13" s="1"/>
  <c r="K51" i="13" l="1"/>
  <c r="L51" i="13"/>
  <c r="M51" i="13" s="1"/>
  <c r="O51" i="13" s="1"/>
  <c r="P51" i="13" s="1"/>
  <c r="J20" i="13"/>
  <c r="L19" i="13"/>
  <c r="M19" i="13" s="1"/>
  <c r="N19" i="13" s="1"/>
  <c r="J10" i="13"/>
  <c r="H50" i="13"/>
  <c r="I50" i="13" s="1"/>
  <c r="J112" i="13"/>
  <c r="L112" i="13" s="1"/>
  <c r="J8" i="13"/>
  <c r="K8" i="13" s="1"/>
  <c r="H96" i="13"/>
  <c r="I96" i="13" s="1"/>
  <c r="H81" i="13"/>
  <c r="I81" i="13" s="1"/>
  <c r="H78" i="6"/>
  <c r="I78" i="6" s="1"/>
  <c r="H108" i="6"/>
  <c r="I108" i="6" s="1"/>
  <c r="H54" i="13"/>
  <c r="I54" i="13" s="1"/>
  <c r="H115" i="6"/>
  <c r="I115" i="6" s="1"/>
  <c r="H137" i="13"/>
  <c r="I137" i="13" s="1"/>
  <c r="H6" i="13"/>
  <c r="H95" i="6"/>
  <c r="I95" i="6" s="1"/>
  <c r="L16" i="6"/>
  <c r="K16" i="6"/>
  <c r="H114" i="6"/>
  <c r="I114" i="6" s="1"/>
  <c r="H71" i="13"/>
  <c r="I71" i="13" s="1"/>
  <c r="H50" i="6"/>
  <c r="I50" i="6" s="1"/>
  <c r="G107" i="13"/>
  <c r="H107" i="13" s="1"/>
  <c r="I107" i="13" s="1"/>
  <c r="H18" i="6"/>
  <c r="I18" i="6" s="1"/>
  <c r="H85" i="13"/>
  <c r="I85" i="13" s="1"/>
  <c r="H128" i="13"/>
  <c r="I128" i="13" s="1"/>
  <c r="H41" i="13"/>
  <c r="I41" i="13" s="1"/>
  <c r="H10" i="6"/>
  <c r="I10" i="6" s="1"/>
  <c r="G106" i="13"/>
  <c r="H106" i="13" s="1"/>
  <c r="I106" i="13" s="1"/>
  <c r="H32" i="6"/>
  <c r="I32" i="6" s="1"/>
  <c r="H70" i="6"/>
  <c r="I70" i="6" s="1"/>
  <c r="L12" i="6"/>
  <c r="K12" i="6"/>
  <c r="H60" i="6"/>
  <c r="I60" i="6" s="1"/>
  <c r="H11" i="13"/>
  <c r="I11" i="13" s="1"/>
  <c r="H123" i="6"/>
  <c r="I123" i="6" s="1"/>
  <c r="H47" i="6"/>
  <c r="I47" i="6" s="1"/>
  <c r="H74" i="13"/>
  <c r="I74" i="13" s="1"/>
  <c r="H87" i="6"/>
  <c r="I87" i="6" s="1"/>
  <c r="J87" i="6" s="1"/>
  <c r="L13" i="6"/>
  <c r="K13" i="6"/>
  <c r="H93" i="13"/>
  <c r="I93" i="13" s="1"/>
  <c r="H66" i="13"/>
  <c r="I66" i="13" s="1"/>
  <c r="H69" i="13"/>
  <c r="I69" i="13" s="1"/>
  <c r="H55" i="13"/>
  <c r="I55" i="13" s="1"/>
  <c r="H54" i="6"/>
  <c r="I54" i="6" s="1"/>
  <c r="H65" i="6"/>
  <c r="I65" i="6" s="1"/>
  <c r="H24" i="6"/>
  <c r="I24" i="6" s="1"/>
  <c r="H88" i="6"/>
  <c r="I88" i="6" s="1"/>
  <c r="H103" i="6"/>
  <c r="I103" i="6" s="1"/>
  <c r="H42" i="6"/>
  <c r="I42" i="6" s="1"/>
  <c r="H34" i="6"/>
  <c r="I34" i="6" s="1"/>
  <c r="H79" i="6"/>
  <c r="I79" i="6" s="1"/>
  <c r="H105" i="13"/>
  <c r="I105" i="13" s="1"/>
  <c r="H80" i="13"/>
  <c r="I80" i="13" s="1"/>
  <c r="H52" i="6"/>
  <c r="I52" i="6" s="1"/>
  <c r="H122" i="13"/>
  <c r="I122" i="13" s="1"/>
  <c r="H82" i="6"/>
  <c r="I82" i="6" s="1"/>
  <c r="H109" i="6"/>
  <c r="I109" i="6" s="1"/>
  <c r="H130" i="6"/>
  <c r="I130" i="6" s="1"/>
  <c r="H110" i="6"/>
  <c r="I110" i="6" s="1"/>
  <c r="H6" i="6"/>
  <c r="I6" i="6" s="1"/>
  <c r="L17" i="13"/>
  <c r="M17" i="13" s="1"/>
  <c r="H121" i="13"/>
  <c r="I121" i="13" s="1"/>
  <c r="H69" i="6"/>
  <c r="I69" i="6" s="1"/>
  <c r="H29" i="6"/>
  <c r="I29" i="6" s="1"/>
  <c r="H53" i="13"/>
  <c r="I53" i="13" s="1"/>
  <c r="H145" i="6"/>
  <c r="I145" i="6" s="1"/>
  <c r="H81" i="6"/>
  <c r="I81" i="6" s="1"/>
  <c r="H121" i="6"/>
  <c r="I121" i="6" s="1"/>
  <c r="H39" i="6"/>
  <c r="I39" i="6" s="1"/>
  <c r="H144" i="6"/>
  <c r="I144" i="6" s="1"/>
  <c r="H72" i="13"/>
  <c r="I72" i="13" s="1"/>
  <c r="L13" i="13"/>
  <c r="M13" i="13" s="1"/>
  <c r="H62" i="13"/>
  <c r="I62" i="13" s="1"/>
  <c r="H9" i="6"/>
  <c r="I9" i="6" s="1"/>
  <c r="H96" i="6"/>
  <c r="I96" i="6" s="1"/>
  <c r="H130" i="13"/>
  <c r="I130" i="13" s="1"/>
  <c r="H49" i="13"/>
  <c r="I49" i="13" s="1"/>
  <c r="H72" i="6"/>
  <c r="I72" i="6" s="1"/>
  <c r="H90" i="13"/>
  <c r="I90" i="13" s="1"/>
  <c r="L14" i="13"/>
  <c r="M14" i="13" s="1"/>
  <c r="H90" i="6"/>
  <c r="I90" i="6" s="1"/>
  <c r="H64" i="6"/>
  <c r="I64" i="6" s="1"/>
  <c r="H67" i="6"/>
  <c r="I67" i="6" s="1"/>
  <c r="H53" i="6"/>
  <c r="I53" i="6" s="1"/>
  <c r="H56" i="13"/>
  <c r="I56" i="13" s="1"/>
  <c r="H67" i="13"/>
  <c r="I67" i="13" s="1"/>
  <c r="H68" i="13"/>
  <c r="I68" i="13" s="1"/>
  <c r="H44" i="13"/>
  <c r="I44" i="13" s="1"/>
  <c r="L15" i="13"/>
  <c r="M15" i="13" s="1"/>
  <c r="H28" i="6"/>
  <c r="I28" i="6" s="1"/>
  <c r="H75" i="6"/>
  <c r="I75" i="6" s="1"/>
  <c r="H105" i="6"/>
  <c r="I105" i="6" s="1"/>
  <c r="H20" i="6"/>
  <c r="I20" i="6" s="1"/>
  <c r="H142" i="13"/>
  <c r="I142" i="13" s="1"/>
  <c r="H104" i="13"/>
  <c r="I104" i="13" s="1"/>
  <c r="L18" i="13"/>
  <c r="M18" i="13" s="1"/>
  <c r="H86" i="6"/>
  <c r="I86" i="6" s="1"/>
  <c r="H52" i="13"/>
  <c r="I52" i="13" s="1"/>
  <c r="H8" i="6"/>
  <c r="I8" i="6" s="1"/>
  <c r="H68" i="6"/>
  <c r="I68" i="6" s="1"/>
  <c r="H7" i="13"/>
  <c r="I7" i="13" s="1"/>
  <c r="H128" i="6"/>
  <c r="I128" i="6" s="1"/>
  <c r="H64" i="13"/>
  <c r="I64" i="13" s="1"/>
  <c r="H35" i="6"/>
  <c r="I35" i="6" s="1"/>
  <c r="H30" i="6"/>
  <c r="I30" i="6" s="1"/>
  <c r="H123" i="13"/>
  <c r="I123" i="13" s="1"/>
  <c r="H56" i="6"/>
  <c r="I56" i="6" s="1"/>
  <c r="H126" i="13"/>
  <c r="I126" i="13" s="1"/>
  <c r="H75" i="13"/>
  <c r="I75" i="13" s="1"/>
  <c r="H126" i="6"/>
  <c r="I126" i="6" s="1"/>
  <c r="H98" i="6"/>
  <c r="I98" i="6" s="1"/>
  <c r="H57" i="13"/>
  <c r="I57" i="13" s="1"/>
  <c r="H107" i="6"/>
  <c r="I107" i="6" s="1"/>
  <c r="H60" i="13"/>
  <c r="I60" i="13" s="1"/>
  <c r="H38" i="6"/>
  <c r="I38" i="6" s="1"/>
  <c r="H4" i="6"/>
  <c r="I4" i="6" s="1"/>
  <c r="H88" i="13"/>
  <c r="I88" i="13" s="1"/>
  <c r="H78" i="13"/>
  <c r="I78" i="13" s="1"/>
  <c r="H36" i="6"/>
  <c r="I36" i="6" s="1"/>
  <c r="H63" i="13"/>
  <c r="I63" i="13" s="1"/>
  <c r="H5" i="6"/>
  <c r="I5" i="6" s="1"/>
  <c r="H84" i="6"/>
  <c r="I84" i="6" s="1"/>
  <c r="H48" i="13"/>
  <c r="I48" i="13" s="1"/>
  <c r="H42" i="13"/>
  <c r="I42" i="13" s="1"/>
  <c r="H129" i="6"/>
  <c r="I129" i="6" s="1"/>
  <c r="H131" i="6"/>
  <c r="I131" i="6" s="1"/>
  <c r="H125" i="13"/>
  <c r="I125" i="13" s="1"/>
  <c r="H59" i="6"/>
  <c r="I59" i="6" s="1"/>
  <c r="H134" i="13"/>
  <c r="I134" i="13" s="1"/>
  <c r="H120" i="6"/>
  <c r="I120" i="6" s="1"/>
  <c r="H91" i="13"/>
  <c r="I91" i="13" s="1"/>
  <c r="K14" i="6"/>
  <c r="L14" i="6"/>
  <c r="H77" i="13"/>
  <c r="I77" i="13" s="1"/>
  <c r="H111" i="13"/>
  <c r="I111" i="13" s="1"/>
  <c r="H136" i="6"/>
  <c r="I136" i="6" s="1"/>
  <c r="H102" i="6"/>
  <c r="I102" i="6" s="1"/>
  <c r="L17" i="6"/>
  <c r="K17" i="6"/>
  <c r="H89" i="13"/>
  <c r="I89" i="13" s="1"/>
  <c r="H33" i="6"/>
  <c r="I33" i="6" s="1"/>
  <c r="H49" i="6"/>
  <c r="I49" i="6" s="1"/>
  <c r="H70" i="13"/>
  <c r="I70" i="13" s="1"/>
  <c r="H7" i="6"/>
  <c r="I7" i="6" s="1"/>
  <c r="H135" i="13"/>
  <c r="I135" i="13" s="1"/>
  <c r="H62" i="6"/>
  <c r="I62" i="6" s="1"/>
  <c r="H31" i="6"/>
  <c r="I31" i="6" s="1"/>
  <c r="H116" i="6"/>
  <c r="I116" i="6" s="1"/>
  <c r="H58" i="13"/>
  <c r="I58" i="13" s="1"/>
  <c r="H119" i="6"/>
  <c r="I119" i="6" s="1"/>
  <c r="H73" i="6"/>
  <c r="I73" i="6" s="1"/>
  <c r="H133" i="13"/>
  <c r="I133" i="13" s="1"/>
  <c r="H55" i="6"/>
  <c r="I55" i="6" s="1"/>
  <c r="H58" i="6"/>
  <c r="I58" i="6" s="1"/>
  <c r="H40" i="13"/>
  <c r="I40" i="13" s="1"/>
  <c r="H23" i="6"/>
  <c r="I23" i="6" s="1"/>
  <c r="H85" i="6"/>
  <c r="I85" i="6" s="1"/>
  <c r="H76" i="6"/>
  <c r="I76" i="6" s="1"/>
  <c r="H61" i="6"/>
  <c r="I61" i="6" s="1"/>
  <c r="H87" i="13"/>
  <c r="I87" i="13" s="1"/>
  <c r="H46" i="6"/>
  <c r="I46" i="6" s="1"/>
  <c r="H40" i="6"/>
  <c r="I40" i="6" s="1"/>
  <c r="H136" i="13"/>
  <c r="I136" i="13" s="1"/>
  <c r="H138" i="13"/>
  <c r="I138" i="13" s="1"/>
  <c r="H118" i="6"/>
  <c r="I118" i="6" s="1"/>
  <c r="H61" i="13"/>
  <c r="I61" i="13" s="1"/>
  <c r="H127" i="6"/>
  <c r="I127" i="6" s="1"/>
  <c r="H127" i="13"/>
  <c r="I127" i="13" s="1"/>
  <c r="H66" i="6"/>
  <c r="I66" i="6" s="1"/>
  <c r="H74" i="6"/>
  <c r="I74" i="6" s="1"/>
  <c r="H47" i="13"/>
  <c r="I47" i="13" s="1"/>
  <c r="H46" i="13"/>
  <c r="I46" i="13" s="1"/>
  <c r="H113" i="6"/>
  <c r="I113" i="6" s="1"/>
  <c r="H94" i="13"/>
  <c r="I94" i="13" s="1"/>
  <c r="H71" i="6"/>
  <c r="I71" i="6" s="1"/>
  <c r="J84" i="13"/>
  <c r="H112" i="6"/>
  <c r="I112" i="6" s="1"/>
  <c r="H21" i="6"/>
  <c r="I21" i="6" s="1"/>
  <c r="H99" i="6"/>
  <c r="I99" i="6" s="1"/>
  <c r="J83" i="13"/>
  <c r="H111" i="6"/>
  <c r="I111" i="6" s="1"/>
  <c r="H132" i="13"/>
  <c r="I132" i="13" s="1"/>
  <c r="H79" i="13"/>
  <c r="I79" i="13" s="1"/>
  <c r="H89" i="6"/>
  <c r="I89" i="6" s="1"/>
  <c r="H140" i="13"/>
  <c r="I140" i="13" s="1"/>
  <c r="L15" i="6"/>
  <c r="K15" i="6"/>
  <c r="H82" i="13"/>
  <c r="I82" i="13" s="1"/>
  <c r="H48" i="6"/>
  <c r="I48" i="6" s="1"/>
  <c r="H19" i="6"/>
  <c r="I19" i="6" s="1"/>
  <c r="H59" i="13"/>
  <c r="I59" i="13" s="1"/>
  <c r="H45" i="13"/>
  <c r="I45" i="13" s="1"/>
  <c r="H41" i="6"/>
  <c r="I41" i="6" s="1"/>
  <c r="H113" i="13"/>
  <c r="I113" i="13" s="1"/>
  <c r="H139" i="13"/>
  <c r="I139" i="13" s="1"/>
  <c r="H104" i="6"/>
  <c r="I104" i="6" s="1"/>
  <c r="H63" i="6"/>
  <c r="I63" i="6" s="1"/>
  <c r="H92" i="6"/>
  <c r="I92" i="6" s="1"/>
  <c r="H131" i="13"/>
  <c r="I131" i="13" s="1"/>
  <c r="H141" i="13"/>
  <c r="I141" i="13" s="1"/>
  <c r="H86" i="13"/>
  <c r="I86" i="13" s="1"/>
  <c r="H103" i="13"/>
  <c r="I103" i="13" s="1"/>
  <c r="H122" i="6"/>
  <c r="I122" i="6" s="1"/>
  <c r="H117" i="6"/>
  <c r="I117" i="6" s="1"/>
  <c r="H22" i="6"/>
  <c r="I22" i="6" s="1"/>
  <c r="H26" i="6"/>
  <c r="I26" i="6" s="1"/>
  <c r="H102" i="13"/>
  <c r="I102" i="13" s="1"/>
  <c r="H51" i="6"/>
  <c r="I51" i="6" s="1"/>
  <c r="H93" i="6"/>
  <c r="I93" i="6" s="1"/>
  <c r="H76" i="13"/>
  <c r="I76" i="13" s="1"/>
  <c r="H45" i="6"/>
  <c r="I45" i="6" s="1"/>
  <c r="H44" i="6"/>
  <c r="I44" i="6" s="1"/>
  <c r="H120" i="13"/>
  <c r="I120" i="13" s="1"/>
  <c r="H91" i="6"/>
  <c r="I91" i="6" s="1"/>
  <c r="H73" i="13"/>
  <c r="I73" i="13" s="1"/>
  <c r="H119" i="13"/>
  <c r="I119" i="13" s="1"/>
  <c r="H27" i="6"/>
  <c r="I27" i="6" s="1"/>
  <c r="H101" i="13"/>
  <c r="I101" i="13" s="1"/>
  <c r="H118" i="13"/>
  <c r="I118" i="13" s="1"/>
  <c r="H125" i="6"/>
  <c r="I125" i="6" s="1"/>
  <c r="H77" i="6"/>
  <c r="I77" i="6" s="1"/>
  <c r="H92" i="13"/>
  <c r="I92" i="13" s="1"/>
  <c r="H11" i="6"/>
  <c r="I11" i="6" s="1"/>
  <c r="H134" i="6"/>
  <c r="I134" i="6" s="1"/>
  <c r="L16" i="13"/>
  <c r="M16" i="13" s="1"/>
  <c r="H80" i="6"/>
  <c r="I80" i="6" s="1"/>
  <c r="H25" i="6"/>
  <c r="I25" i="6" s="1"/>
  <c r="H57" i="6"/>
  <c r="I57" i="6" s="1"/>
  <c r="H43" i="6"/>
  <c r="I43" i="6" s="1"/>
  <c r="H43" i="13"/>
  <c r="I43" i="13" s="1"/>
  <c r="H106" i="6"/>
  <c r="I106" i="6" s="1"/>
  <c r="H133" i="6"/>
  <c r="I133" i="6" s="1"/>
  <c r="H110" i="13"/>
  <c r="I110" i="13" s="1"/>
  <c r="H65" i="13"/>
  <c r="I65" i="13" s="1"/>
  <c r="H95" i="13"/>
  <c r="I95" i="13" s="1"/>
  <c r="H124" i="6"/>
  <c r="I124" i="6" s="1"/>
  <c r="H135" i="6"/>
  <c r="I135" i="6" s="1"/>
  <c r="H83" i="6"/>
  <c r="I83" i="6" s="1"/>
  <c r="H101" i="6"/>
  <c r="I101" i="6" s="1"/>
  <c r="H129" i="13"/>
  <c r="I129" i="13" s="1"/>
  <c r="H124" i="13"/>
  <c r="I124" i="13" s="1"/>
  <c r="H100" i="6"/>
  <c r="I100" i="6" s="1"/>
  <c r="H97" i="6"/>
  <c r="I97" i="6" s="1"/>
  <c r="I6" i="13" l="1"/>
  <c r="J6" i="13" s="1"/>
  <c r="N51" i="13"/>
  <c r="K20" i="13"/>
  <c r="L20" i="13"/>
  <c r="O19" i="13"/>
  <c r="P19" i="13" s="1"/>
  <c r="J11" i="13"/>
  <c r="K10" i="13"/>
  <c r="L10" i="13"/>
  <c r="J50" i="13"/>
  <c r="K112" i="13"/>
  <c r="M112" i="13" s="1"/>
  <c r="L8" i="13"/>
  <c r="M8" i="13" s="1"/>
  <c r="N8" i="13" s="1"/>
  <c r="J90" i="6"/>
  <c r="K90" i="6" s="1"/>
  <c r="J96" i="13"/>
  <c r="L96" i="13" s="1"/>
  <c r="J119" i="13"/>
  <c r="K119" i="13" s="1"/>
  <c r="J31" i="6"/>
  <c r="L31" i="6" s="1"/>
  <c r="J80" i="13"/>
  <c r="L80" i="13" s="1"/>
  <c r="M16" i="6"/>
  <c r="O16" i="6" s="1"/>
  <c r="J35" i="6"/>
  <c r="K35" i="6" s="1"/>
  <c r="J104" i="13"/>
  <c r="K104" i="13" s="1"/>
  <c r="J81" i="13"/>
  <c r="K81" i="13" s="1"/>
  <c r="J97" i="6"/>
  <c r="K97" i="6" s="1"/>
  <c r="J23" i="6"/>
  <c r="L23" i="6" s="1"/>
  <c r="J55" i="6"/>
  <c r="L55" i="6" s="1"/>
  <c r="J37" i="13"/>
  <c r="K37" i="13" s="1"/>
  <c r="J126" i="6"/>
  <c r="L126" i="6" s="1"/>
  <c r="J75" i="6"/>
  <c r="K75" i="6" s="1"/>
  <c r="J121" i="13"/>
  <c r="L121" i="13" s="1"/>
  <c r="J130" i="6"/>
  <c r="L130" i="6" s="1"/>
  <c r="J48" i="13"/>
  <c r="L48" i="13" s="1"/>
  <c r="J60" i="13"/>
  <c r="K60" i="13" s="1"/>
  <c r="J68" i="6"/>
  <c r="K68" i="6" s="1"/>
  <c r="J28" i="13"/>
  <c r="K28" i="13" s="1"/>
  <c r="J112" i="6"/>
  <c r="K112" i="6" s="1"/>
  <c r="J87" i="13"/>
  <c r="L87" i="13" s="1"/>
  <c r="J50" i="6"/>
  <c r="K50" i="6" s="1"/>
  <c r="J120" i="13"/>
  <c r="L120" i="13" s="1"/>
  <c r="J117" i="6"/>
  <c r="L117" i="6" s="1"/>
  <c r="J41" i="6"/>
  <c r="K41" i="6" s="1"/>
  <c r="J19" i="6"/>
  <c r="K19" i="6" s="1"/>
  <c r="J99" i="13"/>
  <c r="L99" i="13" s="1"/>
  <c r="J36" i="13"/>
  <c r="K36" i="13" s="1"/>
  <c r="J142" i="13"/>
  <c r="L142" i="13" s="1"/>
  <c r="J88" i="6"/>
  <c r="K88" i="6" s="1"/>
  <c r="J67" i="6"/>
  <c r="K67" i="6" s="1"/>
  <c r="J101" i="13"/>
  <c r="K101" i="13" s="1"/>
  <c r="J76" i="13"/>
  <c r="L76" i="13" s="1"/>
  <c r="J102" i="13"/>
  <c r="K102" i="13" s="1"/>
  <c r="J117" i="13"/>
  <c r="K117" i="13" s="1"/>
  <c r="J79" i="13"/>
  <c r="L79" i="13" s="1"/>
  <c r="J39" i="13"/>
  <c r="K39" i="13" s="1"/>
  <c r="M17" i="6"/>
  <c r="N17" i="6" s="1"/>
  <c r="Q17" i="6" s="1"/>
  <c r="R17" i="6" s="1"/>
  <c r="J77" i="13"/>
  <c r="L77" i="13" s="1"/>
  <c r="J49" i="13"/>
  <c r="K49" i="13" s="1"/>
  <c r="J52" i="6"/>
  <c r="K52" i="6" s="1"/>
  <c r="J123" i="6"/>
  <c r="K123" i="6" s="1"/>
  <c r="J129" i="13"/>
  <c r="L129" i="13" s="1"/>
  <c r="J124" i="6"/>
  <c r="K124" i="6" s="1"/>
  <c r="J25" i="6"/>
  <c r="L25" i="6" s="1"/>
  <c r="J125" i="6"/>
  <c r="L125" i="6" s="1"/>
  <c r="J103" i="13"/>
  <c r="K103" i="13" s="1"/>
  <c r="J61" i="6"/>
  <c r="K61" i="6" s="1"/>
  <c r="J85" i="6"/>
  <c r="K85" i="6" s="1"/>
  <c r="J73" i="6"/>
  <c r="L73" i="6" s="1"/>
  <c r="J7" i="6"/>
  <c r="K7" i="6" s="1"/>
  <c r="J134" i="13"/>
  <c r="L134" i="13" s="1"/>
  <c r="J63" i="13"/>
  <c r="K63" i="13" s="1"/>
  <c r="J30" i="6"/>
  <c r="K30" i="6" s="1"/>
  <c r="J144" i="6"/>
  <c r="L144" i="6" s="1"/>
  <c r="J69" i="6"/>
  <c r="K69" i="6" s="1"/>
  <c r="J122" i="13"/>
  <c r="K122" i="13" s="1"/>
  <c r="J54" i="6"/>
  <c r="K54" i="6" s="1"/>
  <c r="J54" i="13"/>
  <c r="K54" i="13" s="1"/>
  <c r="J29" i="13"/>
  <c r="L29" i="13" s="1"/>
  <c r="J101" i="6"/>
  <c r="L101" i="6" s="1"/>
  <c r="J43" i="13"/>
  <c r="L43" i="13" s="1"/>
  <c r="J11" i="6"/>
  <c r="K11" i="6" s="1"/>
  <c r="J86" i="13"/>
  <c r="L86" i="13" s="1"/>
  <c r="J104" i="6"/>
  <c r="L104" i="6" s="1"/>
  <c r="J116" i="13"/>
  <c r="L116" i="13" s="1"/>
  <c r="J89" i="6"/>
  <c r="L89" i="6" s="1"/>
  <c r="J98" i="6"/>
  <c r="K98" i="6" s="1"/>
  <c r="J56" i="6"/>
  <c r="L56" i="6" s="1"/>
  <c r="J72" i="13"/>
  <c r="K72" i="13" s="1"/>
  <c r="J53" i="13"/>
  <c r="L53" i="13" s="1"/>
  <c r="J24" i="6"/>
  <c r="L24" i="6" s="1"/>
  <c r="J85" i="13"/>
  <c r="L85" i="13" s="1"/>
  <c r="J108" i="6"/>
  <c r="K108" i="6" s="1"/>
  <c r="J110" i="13"/>
  <c r="K110" i="13" s="1"/>
  <c r="J80" i="6"/>
  <c r="K80" i="6" s="1"/>
  <c r="J139" i="13"/>
  <c r="K139" i="13" s="1"/>
  <c r="J99" i="6"/>
  <c r="L99" i="6" s="1"/>
  <c r="J5" i="13"/>
  <c r="L5" i="13" s="1"/>
  <c r="J76" i="6"/>
  <c r="L76" i="6" s="1"/>
  <c r="J116" i="6"/>
  <c r="K116" i="6" s="1"/>
  <c r="J49" i="6"/>
  <c r="K49" i="6" s="1"/>
  <c r="J31" i="13"/>
  <c r="K31" i="13" s="1"/>
  <c r="J131" i="6"/>
  <c r="K131" i="6" s="1"/>
  <c r="J88" i="13"/>
  <c r="L88" i="13" s="1"/>
  <c r="J8" i="6"/>
  <c r="L8" i="6" s="1"/>
  <c r="J44" i="13"/>
  <c r="L44" i="13" s="1"/>
  <c r="J96" i="6"/>
  <c r="K96" i="6" s="1"/>
  <c r="J121" i="6"/>
  <c r="L121" i="6" s="1"/>
  <c r="J42" i="6"/>
  <c r="L42" i="6" s="1"/>
  <c r="M12" i="6"/>
  <c r="O12" i="6" s="1"/>
  <c r="M13" i="6"/>
  <c r="O13" i="6" s="1"/>
  <c r="J60" i="6"/>
  <c r="L60" i="6" s="1"/>
  <c r="J114" i="6"/>
  <c r="K114" i="6" s="1"/>
  <c r="J135" i="6"/>
  <c r="L135" i="6" s="1"/>
  <c r="J65" i="13"/>
  <c r="L65" i="13" s="1"/>
  <c r="J106" i="6"/>
  <c r="K106" i="6" s="1"/>
  <c r="J57" i="6"/>
  <c r="K57" i="6" s="1"/>
  <c r="J134" i="6"/>
  <c r="L134" i="6" s="1"/>
  <c r="J77" i="6"/>
  <c r="K77" i="6" s="1"/>
  <c r="J27" i="6"/>
  <c r="K27" i="6" s="1"/>
  <c r="J91" i="6"/>
  <c r="K91" i="6" s="1"/>
  <c r="J45" i="6"/>
  <c r="K45" i="6" s="1"/>
  <c r="J22" i="6"/>
  <c r="L22" i="6" s="1"/>
  <c r="J92" i="6"/>
  <c r="K92" i="6" s="1"/>
  <c r="J82" i="13"/>
  <c r="L82" i="13" s="1"/>
  <c r="J111" i="6"/>
  <c r="K111" i="6" s="1"/>
  <c r="J94" i="13"/>
  <c r="K94" i="13" s="1"/>
  <c r="J47" i="13"/>
  <c r="L47" i="13" s="1"/>
  <c r="J127" i="13"/>
  <c r="K127" i="13" s="1"/>
  <c r="J118" i="6"/>
  <c r="L118" i="6" s="1"/>
  <c r="J40" i="6"/>
  <c r="K40" i="6" s="1"/>
  <c r="J40" i="13"/>
  <c r="L40" i="13" s="1"/>
  <c r="M14" i="6"/>
  <c r="O14" i="6" s="1"/>
  <c r="J53" i="6"/>
  <c r="K53" i="6" s="1"/>
  <c r="J81" i="6"/>
  <c r="K81" i="6" s="1"/>
  <c r="J105" i="13"/>
  <c r="L105" i="13" s="1"/>
  <c r="J66" i="13"/>
  <c r="L66" i="13" s="1"/>
  <c r="M15" i="6"/>
  <c r="O15" i="6" s="1"/>
  <c r="J113" i="6"/>
  <c r="L113" i="6" s="1"/>
  <c r="J74" i="6"/>
  <c r="L74" i="6" s="1"/>
  <c r="J127" i="6"/>
  <c r="K127" i="6" s="1"/>
  <c r="J138" i="13"/>
  <c r="L138" i="13" s="1"/>
  <c r="J58" i="6"/>
  <c r="L58" i="6" s="1"/>
  <c r="J136" i="6"/>
  <c r="K136" i="6" s="1"/>
  <c r="J4" i="6"/>
  <c r="K4" i="6" s="1"/>
  <c r="J107" i="6"/>
  <c r="K107" i="6" s="1"/>
  <c r="J64" i="13"/>
  <c r="K64" i="13" s="1"/>
  <c r="J86" i="6"/>
  <c r="K86" i="6" s="1"/>
  <c r="J27" i="13"/>
  <c r="L27" i="13" s="1"/>
  <c r="J97" i="13"/>
  <c r="K97" i="13" s="1"/>
  <c r="J109" i="6"/>
  <c r="L109" i="6" s="1"/>
  <c r="J93" i="13"/>
  <c r="L93" i="13" s="1"/>
  <c r="J41" i="13"/>
  <c r="L41" i="13" s="1"/>
  <c r="J25" i="13"/>
  <c r="K25" i="13" s="1"/>
  <c r="J95" i="13"/>
  <c r="K95" i="13" s="1"/>
  <c r="J133" i="6"/>
  <c r="K133" i="6" s="1"/>
  <c r="J43" i="6"/>
  <c r="K43" i="6" s="1"/>
  <c r="J22" i="13"/>
  <c r="L22" i="13" s="1"/>
  <c r="J92" i="13"/>
  <c r="L92" i="13" s="1"/>
  <c r="J118" i="13"/>
  <c r="L118" i="13" s="1"/>
  <c r="J24" i="13"/>
  <c r="L24" i="13" s="1"/>
  <c r="J73" i="13"/>
  <c r="K73" i="13" s="1"/>
  <c r="J44" i="6"/>
  <c r="K44" i="6" s="1"/>
  <c r="J93" i="6"/>
  <c r="K93" i="6" s="1"/>
  <c r="J131" i="13"/>
  <c r="J45" i="13"/>
  <c r="L45" i="13" s="1"/>
  <c r="J140" i="13"/>
  <c r="L140" i="13" s="1"/>
  <c r="J71" i="6"/>
  <c r="L71" i="6" s="1"/>
  <c r="J46" i="13"/>
  <c r="K46" i="13" s="1"/>
  <c r="J66" i="6"/>
  <c r="L66" i="6" s="1"/>
  <c r="J61" i="13"/>
  <c r="K61" i="13" s="1"/>
  <c r="J136" i="13"/>
  <c r="K136" i="13" s="1"/>
  <c r="J23" i="13"/>
  <c r="L23" i="13" s="1"/>
  <c r="J38" i="6"/>
  <c r="K38" i="6" s="1"/>
  <c r="J126" i="13"/>
  <c r="K126" i="13" s="1"/>
  <c r="J128" i="6"/>
  <c r="K128" i="6" s="1"/>
  <c r="J105" i="6"/>
  <c r="K105" i="6" s="1"/>
  <c r="J67" i="13"/>
  <c r="L67" i="13" s="1"/>
  <c r="J72" i="6"/>
  <c r="L72" i="6" s="1"/>
  <c r="J145" i="6"/>
  <c r="L145" i="6" s="1"/>
  <c r="J6" i="6"/>
  <c r="K6" i="6" s="1"/>
  <c r="J34" i="6"/>
  <c r="L34" i="6" s="1"/>
  <c r="J55" i="13"/>
  <c r="L55" i="13" s="1"/>
  <c r="J47" i="6"/>
  <c r="L47" i="6" s="1"/>
  <c r="J32" i="6"/>
  <c r="K32" i="6" s="1"/>
  <c r="J95" i="6"/>
  <c r="L95" i="6" s="1"/>
  <c r="J137" i="13"/>
  <c r="L137" i="13" s="1"/>
  <c r="J115" i="6"/>
  <c r="L115" i="6" s="1"/>
  <c r="J78" i="6"/>
  <c r="L78" i="6" s="1"/>
  <c r="O18" i="13"/>
  <c r="P18" i="13" s="1"/>
  <c r="N18" i="13"/>
  <c r="O17" i="13"/>
  <c r="P17" i="13" s="1"/>
  <c r="N17" i="13"/>
  <c r="O14" i="13"/>
  <c r="P14" i="13" s="1"/>
  <c r="N14" i="13"/>
  <c r="J12" i="13"/>
  <c r="J132" i="13"/>
  <c r="L87" i="6"/>
  <c r="K87" i="6"/>
  <c r="J100" i="6"/>
  <c r="J124" i="13"/>
  <c r="J83" i="6"/>
  <c r="O16" i="13"/>
  <c r="P16" i="13" s="1"/>
  <c r="N16" i="13"/>
  <c r="J21" i="6"/>
  <c r="K84" i="13"/>
  <c r="L84" i="13"/>
  <c r="J46" i="6"/>
  <c r="J9" i="6"/>
  <c r="J100" i="13"/>
  <c r="J119" i="6"/>
  <c r="J33" i="13"/>
  <c r="J62" i="6"/>
  <c r="J70" i="13"/>
  <c r="J33" i="6"/>
  <c r="J91" i="13"/>
  <c r="J59" i="6"/>
  <c r="J129" i="6"/>
  <c r="J84" i="6"/>
  <c r="J36" i="6"/>
  <c r="J26" i="13"/>
  <c r="J74" i="13"/>
  <c r="J98" i="13"/>
  <c r="J51" i="6"/>
  <c r="J26" i="6"/>
  <c r="J122" i="6"/>
  <c r="J141" i="13"/>
  <c r="J63" i="6"/>
  <c r="J113" i="13"/>
  <c r="J59" i="13"/>
  <c r="J48" i="6"/>
  <c r="J30" i="13"/>
  <c r="J102" i="6"/>
  <c r="J111" i="13"/>
  <c r="J57" i="13"/>
  <c r="J75" i="13"/>
  <c r="J123" i="13"/>
  <c r="J34" i="13"/>
  <c r="J7" i="13"/>
  <c r="J52" i="13"/>
  <c r="J20" i="6"/>
  <c r="J28" i="6"/>
  <c r="J68" i="13"/>
  <c r="J56" i="13"/>
  <c r="J64" i="6"/>
  <c r="J90" i="13"/>
  <c r="J130" i="13"/>
  <c r="J62" i="13"/>
  <c r="J35" i="13"/>
  <c r="J39" i="6"/>
  <c r="J21" i="13"/>
  <c r="K21" i="13" s="1"/>
  <c r="J29" i="6"/>
  <c r="J110" i="6"/>
  <c r="J82" i="6"/>
  <c r="J115" i="13"/>
  <c r="J79" i="6"/>
  <c r="J103" i="6"/>
  <c r="J65" i="6"/>
  <c r="J69" i="13"/>
  <c r="J128" i="13"/>
  <c r="J18" i="6"/>
  <c r="J32" i="13"/>
  <c r="K83" i="13"/>
  <c r="L83" i="13"/>
  <c r="J4" i="13"/>
  <c r="J114" i="13"/>
  <c r="J133" i="13"/>
  <c r="J58" i="13"/>
  <c r="J38" i="13"/>
  <c r="J135" i="13"/>
  <c r="J89" i="13"/>
  <c r="J120" i="6"/>
  <c r="J125" i="13"/>
  <c r="J42" i="13"/>
  <c r="J5" i="6"/>
  <c r="J78" i="13"/>
  <c r="N15" i="13"/>
  <c r="O15" i="13"/>
  <c r="P15" i="13" s="1"/>
  <c r="N13" i="13"/>
  <c r="O13" i="13"/>
  <c r="P13" i="13" s="1"/>
  <c r="J70" i="6"/>
  <c r="J10" i="6"/>
  <c r="J71" i="13"/>
  <c r="L6" i="13" l="1"/>
  <c r="K6" i="13"/>
  <c r="M6" i="13" s="1"/>
  <c r="O6" i="13" s="1"/>
  <c r="P6" i="13" s="1"/>
  <c r="M20" i="13"/>
  <c r="N20" i="13" s="1"/>
  <c r="K11" i="13"/>
  <c r="L11" i="13"/>
  <c r="M10" i="13"/>
  <c r="O10" i="13" s="1"/>
  <c r="P10" i="13" s="1"/>
  <c r="L50" i="13"/>
  <c r="K50" i="13"/>
  <c r="O112" i="13"/>
  <c r="P112" i="13" s="1"/>
  <c r="N112" i="13"/>
  <c r="L119" i="13"/>
  <c r="M119" i="13" s="1"/>
  <c r="N119" i="13" s="1"/>
  <c r="L90" i="6"/>
  <c r="M90" i="6" s="1"/>
  <c r="N90" i="6" s="1"/>
  <c r="Q90" i="6" s="1"/>
  <c r="R90" i="6" s="1"/>
  <c r="L60" i="13"/>
  <c r="M60" i="13" s="1"/>
  <c r="O60" i="13" s="1"/>
  <c r="P60" i="13" s="1"/>
  <c r="L102" i="13"/>
  <c r="M102" i="13" s="1"/>
  <c r="O102" i="13" s="1"/>
  <c r="P102" i="13" s="1"/>
  <c r="K120" i="13"/>
  <c r="M120" i="13" s="1"/>
  <c r="O120" i="13" s="1"/>
  <c r="P120" i="13" s="1"/>
  <c r="L28" i="13"/>
  <c r="M28" i="13" s="1"/>
  <c r="O28" i="13" s="1"/>
  <c r="P28" i="13" s="1"/>
  <c r="K76" i="13"/>
  <c r="M76" i="13" s="1"/>
  <c r="N76" i="13" s="1"/>
  <c r="K60" i="6"/>
  <c r="M60" i="6" s="1"/>
  <c r="O60" i="6" s="1"/>
  <c r="N13" i="6"/>
  <c r="Q13" i="6" s="1"/>
  <c r="R13" i="6" s="1"/>
  <c r="K125" i="6"/>
  <c r="M125" i="6" s="1"/>
  <c r="O125" i="6" s="1"/>
  <c r="L88" i="6"/>
  <c r="M88" i="6" s="1"/>
  <c r="N88" i="6" s="1"/>
  <c r="Q88" i="6" s="1"/>
  <c r="R88" i="6" s="1"/>
  <c r="L41" i="6"/>
  <c r="M41" i="6" s="1"/>
  <c r="N41" i="6" s="1"/>
  <c r="Q41" i="6" s="1"/>
  <c r="R41" i="6" s="1"/>
  <c r="N16" i="6"/>
  <c r="Q16" i="6" s="1"/>
  <c r="R16" i="6" s="1"/>
  <c r="K99" i="13"/>
  <c r="M99" i="13" s="1"/>
  <c r="O99" i="13" s="1"/>
  <c r="P99" i="13" s="1"/>
  <c r="L75" i="6"/>
  <c r="M75" i="6" s="1"/>
  <c r="O75" i="6" s="1"/>
  <c r="L53" i="6"/>
  <c r="M53" i="6" s="1"/>
  <c r="N53" i="6" s="1"/>
  <c r="Q53" i="6" s="1"/>
  <c r="R53" i="6" s="1"/>
  <c r="L54" i="6"/>
  <c r="M54" i="6" s="1"/>
  <c r="N54" i="6" s="1"/>
  <c r="Q54" i="6" s="1"/>
  <c r="R54" i="6" s="1"/>
  <c r="L122" i="13"/>
  <c r="M122" i="13" s="1"/>
  <c r="N122" i="13" s="1"/>
  <c r="L96" i="6"/>
  <c r="M96" i="6" s="1"/>
  <c r="N96" i="6" s="1"/>
  <c r="Q96" i="6" s="1"/>
  <c r="R96" i="6" s="1"/>
  <c r="L126" i="13"/>
  <c r="M126" i="13" s="1"/>
  <c r="N126" i="13" s="1"/>
  <c r="L36" i="13"/>
  <c r="M36" i="13" s="1"/>
  <c r="O36" i="13" s="1"/>
  <c r="P36" i="13" s="1"/>
  <c r="L81" i="13"/>
  <c r="M81" i="13" s="1"/>
  <c r="O81" i="13" s="1"/>
  <c r="P81" i="13" s="1"/>
  <c r="L72" i="13"/>
  <c r="M72" i="13" s="1"/>
  <c r="N72" i="13" s="1"/>
  <c r="K77" i="13"/>
  <c r="M77" i="13" s="1"/>
  <c r="N77" i="13" s="1"/>
  <c r="L80" i="6"/>
  <c r="M80" i="6" s="1"/>
  <c r="O80" i="6" s="1"/>
  <c r="K22" i="6"/>
  <c r="M22" i="6" s="1"/>
  <c r="N22" i="6" s="1"/>
  <c r="Q22" i="6" s="1"/>
  <c r="R22" i="6" s="1"/>
  <c r="L46" i="13"/>
  <c r="M46" i="13" s="1"/>
  <c r="O46" i="13" s="1"/>
  <c r="P46" i="13" s="1"/>
  <c r="L127" i="13"/>
  <c r="M127" i="13" s="1"/>
  <c r="N127" i="13" s="1"/>
  <c r="L35" i="6"/>
  <c r="M35" i="6" s="1"/>
  <c r="O35" i="6" s="1"/>
  <c r="L37" i="13"/>
  <c r="M37" i="13" s="1"/>
  <c r="O37" i="13" s="1"/>
  <c r="P37" i="13" s="1"/>
  <c r="K56" i="6"/>
  <c r="M56" i="6" s="1"/>
  <c r="N56" i="6" s="1"/>
  <c r="Q56" i="6" s="1"/>
  <c r="R56" i="6" s="1"/>
  <c r="L49" i="13"/>
  <c r="M49" i="13" s="1"/>
  <c r="O49" i="13" s="1"/>
  <c r="P49" i="13" s="1"/>
  <c r="L44" i="6"/>
  <c r="M44" i="6" s="1"/>
  <c r="N44" i="6" s="1"/>
  <c r="Q44" i="6" s="1"/>
  <c r="R44" i="6" s="1"/>
  <c r="L49" i="6"/>
  <c r="M49" i="6" s="1"/>
  <c r="O49" i="6" s="1"/>
  <c r="K109" i="6"/>
  <c r="M109" i="6" s="1"/>
  <c r="O109" i="6" s="1"/>
  <c r="L43" i="6"/>
  <c r="M43" i="6" s="1"/>
  <c r="O43" i="6" s="1"/>
  <c r="L6" i="6"/>
  <c r="M6" i="6" s="1"/>
  <c r="N6" i="6" s="1"/>
  <c r="Q6" i="6" s="1"/>
  <c r="R6" i="6" s="1"/>
  <c r="L107" i="6"/>
  <c r="M107" i="6" s="1"/>
  <c r="O107" i="6" s="1"/>
  <c r="K86" i="13"/>
  <c r="M86" i="13" s="1"/>
  <c r="N86" i="13" s="1"/>
  <c r="L45" i="6"/>
  <c r="M45" i="6" s="1"/>
  <c r="O45" i="6" s="1"/>
  <c r="K134" i="13"/>
  <c r="M134" i="13" s="1"/>
  <c r="O134" i="13" s="1"/>
  <c r="P134" i="13" s="1"/>
  <c r="K74" i="6"/>
  <c r="M74" i="6" s="1"/>
  <c r="N74" i="6" s="1"/>
  <c r="Q74" i="6" s="1"/>
  <c r="R74" i="6" s="1"/>
  <c r="L97" i="13"/>
  <c r="M97" i="13" s="1"/>
  <c r="N97" i="13" s="1"/>
  <c r="L7" i="6"/>
  <c r="M7" i="6" s="1"/>
  <c r="N7" i="6" s="1"/>
  <c r="Q7" i="6" s="1"/>
  <c r="R7" i="6" s="1"/>
  <c r="L50" i="6"/>
  <c r="M50" i="6" s="1"/>
  <c r="O50" i="6" s="1"/>
  <c r="K47" i="13"/>
  <c r="M47" i="13" s="1"/>
  <c r="O47" i="13" s="1"/>
  <c r="P47" i="13" s="1"/>
  <c r="K129" i="13"/>
  <c r="M129" i="13" s="1"/>
  <c r="O129" i="13" s="1"/>
  <c r="P129" i="13" s="1"/>
  <c r="K71" i="6"/>
  <c r="M71" i="6" s="1"/>
  <c r="N71" i="6" s="1"/>
  <c r="Q71" i="6" s="1"/>
  <c r="R71" i="6" s="1"/>
  <c r="K137" i="13"/>
  <c r="M137" i="13" s="1"/>
  <c r="O137" i="13" s="1"/>
  <c r="P137" i="13" s="1"/>
  <c r="K96" i="13"/>
  <c r="M96" i="13" s="1"/>
  <c r="O96" i="13" s="1"/>
  <c r="P96" i="13" s="1"/>
  <c r="N12" i="6"/>
  <c r="Q12" i="6" s="1"/>
  <c r="R12" i="6" s="1"/>
  <c r="K5" i="13"/>
  <c r="M5" i="13" s="1"/>
  <c r="K65" i="13"/>
  <c r="M65" i="13" s="1"/>
  <c r="N65" i="13" s="1"/>
  <c r="L111" i="6"/>
  <c r="M111" i="6" s="1"/>
  <c r="N111" i="6" s="1"/>
  <c r="Q111" i="6" s="1"/>
  <c r="R111" i="6" s="1"/>
  <c r="L67" i="6"/>
  <c r="M67" i="6" s="1"/>
  <c r="O67" i="6" s="1"/>
  <c r="K88" i="13"/>
  <c r="M88" i="13" s="1"/>
  <c r="N88" i="13" s="1"/>
  <c r="K80" i="13"/>
  <c r="M80" i="13" s="1"/>
  <c r="O80" i="13" s="1"/>
  <c r="P80" i="13" s="1"/>
  <c r="L39" i="13"/>
  <c r="M39" i="13" s="1"/>
  <c r="N39" i="13" s="1"/>
  <c r="L97" i="6"/>
  <c r="M97" i="6" s="1"/>
  <c r="O97" i="6" s="1"/>
  <c r="K66" i="13"/>
  <c r="M66" i="13" s="1"/>
  <c r="K31" i="6"/>
  <c r="M31" i="6" s="1"/>
  <c r="N31" i="6" s="1"/>
  <c r="Q31" i="6" s="1"/>
  <c r="R31" i="6" s="1"/>
  <c r="K101" i="6"/>
  <c r="M101" i="6" s="1"/>
  <c r="N101" i="6" s="1"/>
  <c r="Q101" i="6" s="1"/>
  <c r="R101" i="6" s="1"/>
  <c r="L69" i="6"/>
  <c r="M69" i="6" s="1"/>
  <c r="L108" i="6"/>
  <c r="M108" i="6" s="1"/>
  <c r="N108" i="6" s="1"/>
  <c r="Q108" i="6" s="1"/>
  <c r="R108" i="6" s="1"/>
  <c r="L73" i="13"/>
  <c r="M73" i="13" s="1"/>
  <c r="O73" i="13" s="1"/>
  <c r="P73" i="13" s="1"/>
  <c r="K55" i="6"/>
  <c r="M55" i="6" s="1"/>
  <c r="N55" i="6" s="1"/>
  <c r="Q55" i="6" s="1"/>
  <c r="R55" i="6" s="1"/>
  <c r="L110" i="13"/>
  <c r="M110" i="13" s="1"/>
  <c r="N110" i="13" s="1"/>
  <c r="K25" i="6"/>
  <c r="M25" i="6" s="1"/>
  <c r="O25" i="6" s="1"/>
  <c r="K145" i="6"/>
  <c r="M145" i="6" s="1"/>
  <c r="O145" i="6" s="1"/>
  <c r="K47" i="6"/>
  <c r="M47" i="6" s="1"/>
  <c r="O47" i="6" s="1"/>
  <c r="K27" i="13"/>
  <c r="M27" i="13" s="1"/>
  <c r="O27" i="13" s="1"/>
  <c r="P27" i="13" s="1"/>
  <c r="L136" i="13"/>
  <c r="M136" i="13" s="1"/>
  <c r="L25" i="13"/>
  <c r="M25" i="13" s="1"/>
  <c r="N25" i="13" s="1"/>
  <c r="K67" i="13"/>
  <c r="M67" i="13" s="1"/>
  <c r="K40" i="13"/>
  <c r="M40" i="13" s="1"/>
  <c r="O40" i="13" s="1"/>
  <c r="P40" i="13" s="1"/>
  <c r="K58" i="6"/>
  <c r="M58" i="6" s="1"/>
  <c r="N58" i="6" s="1"/>
  <c r="Q58" i="6" s="1"/>
  <c r="R58" i="6" s="1"/>
  <c r="K45" i="13"/>
  <c r="M45" i="13" s="1"/>
  <c r="O45" i="13" s="1"/>
  <c r="P45" i="13" s="1"/>
  <c r="K130" i="6"/>
  <c r="M130" i="6" s="1"/>
  <c r="K89" i="6"/>
  <c r="M89" i="6" s="1"/>
  <c r="K85" i="13"/>
  <c r="M85" i="13" s="1"/>
  <c r="O85" i="13" s="1"/>
  <c r="P85" i="13" s="1"/>
  <c r="K121" i="13"/>
  <c r="M121" i="13" s="1"/>
  <c r="N121" i="13" s="1"/>
  <c r="K118" i="13"/>
  <c r="M118" i="13" s="1"/>
  <c r="L11" i="6"/>
  <c r="M11" i="6" s="1"/>
  <c r="O11" i="6" s="1"/>
  <c r="L136" i="6"/>
  <c r="M136" i="6" s="1"/>
  <c r="O136" i="6" s="1"/>
  <c r="K144" i="6"/>
  <c r="M144" i="6" s="1"/>
  <c r="N144" i="6" s="1"/>
  <c r="L98" i="6"/>
  <c r="M98" i="6" s="1"/>
  <c r="O98" i="6" s="1"/>
  <c r="L112" i="6"/>
  <c r="M112" i="6" s="1"/>
  <c r="N112" i="6" s="1"/>
  <c r="Q112" i="6" s="1"/>
  <c r="R112" i="6" s="1"/>
  <c r="L57" i="6"/>
  <c r="M57" i="6" s="1"/>
  <c r="N57" i="6" s="1"/>
  <c r="Q57" i="6" s="1"/>
  <c r="R57" i="6" s="1"/>
  <c r="K23" i="6"/>
  <c r="M23" i="6" s="1"/>
  <c r="O23" i="6" s="1"/>
  <c r="L19" i="6"/>
  <c r="M19" i="6" s="1"/>
  <c r="N19" i="6" s="1"/>
  <c r="Q19" i="6" s="1"/>
  <c r="R19" i="6" s="1"/>
  <c r="K48" i="13"/>
  <c r="M48" i="13" s="1"/>
  <c r="L116" i="6"/>
  <c r="M116" i="6" s="1"/>
  <c r="O116" i="6" s="1"/>
  <c r="L85" i="6"/>
  <c r="M85" i="6" s="1"/>
  <c r="O85" i="6" s="1"/>
  <c r="L27" i="6"/>
  <c r="M27" i="6" s="1"/>
  <c r="K23" i="13"/>
  <c r="M23" i="13" s="1"/>
  <c r="K76" i="6"/>
  <c r="M76" i="6" s="1"/>
  <c r="O76" i="6" s="1"/>
  <c r="K43" i="13"/>
  <c r="M43" i="13" s="1"/>
  <c r="O43" i="13" s="1"/>
  <c r="P43" i="13" s="1"/>
  <c r="K87" i="13"/>
  <c r="M87" i="13" s="1"/>
  <c r="O87" i="13" s="1"/>
  <c r="P87" i="13" s="1"/>
  <c r="L106" i="6"/>
  <c r="M106" i="6" s="1"/>
  <c r="N106" i="6" s="1"/>
  <c r="Q106" i="6" s="1"/>
  <c r="R106" i="6" s="1"/>
  <c r="K73" i="6"/>
  <c r="M73" i="6" s="1"/>
  <c r="N73" i="6" s="1"/>
  <c r="Q73" i="6" s="1"/>
  <c r="R73" i="6" s="1"/>
  <c r="K140" i="13"/>
  <c r="M140" i="13" s="1"/>
  <c r="O140" i="13" s="1"/>
  <c r="P140" i="13" s="1"/>
  <c r="L101" i="13"/>
  <c r="M101" i="13" s="1"/>
  <c r="L63" i="13"/>
  <c r="M63" i="13" s="1"/>
  <c r="O63" i="13" s="1"/>
  <c r="P63" i="13" s="1"/>
  <c r="L123" i="6"/>
  <c r="M123" i="6" s="1"/>
  <c r="N123" i="6" s="1"/>
  <c r="Q123" i="6" s="1"/>
  <c r="R123" i="6" s="1"/>
  <c r="L139" i="13"/>
  <c r="M139" i="13" s="1"/>
  <c r="N139" i="13" s="1"/>
  <c r="L64" i="13"/>
  <c r="M64" i="13" s="1"/>
  <c r="L104" i="13"/>
  <c r="M104" i="13" s="1"/>
  <c r="K93" i="13"/>
  <c r="M93" i="13" s="1"/>
  <c r="N93" i="13" s="1"/>
  <c r="L92" i="6"/>
  <c r="M92" i="6" s="1"/>
  <c r="N92" i="6" s="1"/>
  <c r="Q92" i="6" s="1"/>
  <c r="R92" i="6" s="1"/>
  <c r="L117" i="13"/>
  <c r="M117" i="13" s="1"/>
  <c r="O117" i="13" s="1"/>
  <c r="P117" i="13" s="1"/>
  <c r="L54" i="13"/>
  <c r="M54" i="13" s="1"/>
  <c r="O54" i="13" s="1"/>
  <c r="P54" i="13" s="1"/>
  <c r="L52" i="6"/>
  <c r="M52" i="6" s="1"/>
  <c r="N52" i="6" s="1"/>
  <c r="Q52" i="6" s="1"/>
  <c r="R52" i="6" s="1"/>
  <c r="L31" i="13"/>
  <c r="M31" i="13" s="1"/>
  <c r="O31" i="13" s="1"/>
  <c r="P31" i="13" s="1"/>
  <c r="L81" i="6"/>
  <c r="M81" i="6" s="1"/>
  <c r="N81" i="6" s="1"/>
  <c r="Q81" i="6" s="1"/>
  <c r="R81" i="6" s="1"/>
  <c r="K66" i="6"/>
  <c r="M66" i="6" s="1"/>
  <c r="N66" i="6" s="1"/>
  <c r="Q66" i="6" s="1"/>
  <c r="R66" i="6" s="1"/>
  <c r="K142" i="13"/>
  <c r="M142" i="13" s="1"/>
  <c r="N142" i="13" s="1"/>
  <c r="K126" i="6"/>
  <c r="M126" i="6" s="1"/>
  <c r="N126" i="6" s="1"/>
  <c r="Q126" i="6" s="1"/>
  <c r="R126" i="6" s="1"/>
  <c r="K117" i="6"/>
  <c r="M117" i="6" s="1"/>
  <c r="N117" i="6" s="1"/>
  <c r="Q117" i="6" s="1"/>
  <c r="R117" i="6" s="1"/>
  <c r="L127" i="6"/>
  <c r="M127" i="6" s="1"/>
  <c r="K34" i="6"/>
  <c r="M34" i="6" s="1"/>
  <c r="K121" i="6"/>
  <c r="M121" i="6" s="1"/>
  <c r="O121" i="6" s="1"/>
  <c r="K104" i="6"/>
  <c r="M104" i="6" s="1"/>
  <c r="O104" i="6" s="1"/>
  <c r="L68" i="6"/>
  <c r="M68" i="6" s="1"/>
  <c r="L128" i="6"/>
  <c r="M128" i="6" s="1"/>
  <c r="N128" i="6" s="1"/>
  <c r="Q128" i="6" s="1"/>
  <c r="R128" i="6" s="1"/>
  <c r="K95" i="6"/>
  <c r="M95" i="6" s="1"/>
  <c r="O95" i="6" s="1"/>
  <c r="N14" i="6"/>
  <c r="Q14" i="6" s="1"/>
  <c r="R14" i="6" s="1"/>
  <c r="L4" i="6"/>
  <c r="M4" i="6" s="1"/>
  <c r="O4" i="6" s="1"/>
  <c r="K113" i="6"/>
  <c r="M113" i="6" s="1"/>
  <c r="L38" i="6"/>
  <c r="M38" i="6" s="1"/>
  <c r="O38" i="6" s="1"/>
  <c r="K44" i="13"/>
  <c r="M44" i="13" s="1"/>
  <c r="L133" i="6"/>
  <c r="M133" i="6" s="1"/>
  <c r="N133" i="6" s="1"/>
  <c r="Q133" i="6" s="1"/>
  <c r="R133" i="6" s="1"/>
  <c r="O8" i="13"/>
  <c r="P8" i="13" s="1"/>
  <c r="K118" i="6"/>
  <c r="M118" i="6" s="1"/>
  <c r="L94" i="13"/>
  <c r="M94" i="13" s="1"/>
  <c r="K134" i="6"/>
  <c r="M134" i="6" s="1"/>
  <c r="L124" i="6"/>
  <c r="M124" i="6" s="1"/>
  <c r="O124" i="6" s="1"/>
  <c r="L114" i="6"/>
  <c r="M114" i="6" s="1"/>
  <c r="O114" i="6" s="1"/>
  <c r="L32" i="6"/>
  <c r="M32" i="6" s="1"/>
  <c r="N32" i="6" s="1"/>
  <c r="Q32" i="6" s="1"/>
  <c r="R32" i="6" s="1"/>
  <c r="K53" i="13"/>
  <c r="M53" i="13" s="1"/>
  <c r="L91" i="6"/>
  <c r="M91" i="6" s="1"/>
  <c r="O91" i="6" s="1"/>
  <c r="K115" i="6"/>
  <c r="M115" i="6" s="1"/>
  <c r="N115" i="6" s="1"/>
  <c r="Q115" i="6" s="1"/>
  <c r="R115" i="6" s="1"/>
  <c r="K8" i="6"/>
  <c r="M8" i="6" s="1"/>
  <c r="L93" i="6"/>
  <c r="M93" i="6" s="1"/>
  <c r="K24" i="13"/>
  <c r="M24" i="13" s="1"/>
  <c r="K22" i="13"/>
  <c r="M22" i="13" s="1"/>
  <c r="L95" i="13"/>
  <c r="M95" i="13" s="1"/>
  <c r="O95" i="13" s="1"/>
  <c r="P95" i="13" s="1"/>
  <c r="N15" i="6"/>
  <c r="Q15" i="6" s="1"/>
  <c r="R15" i="6" s="1"/>
  <c r="O17" i="6"/>
  <c r="K72" i="6"/>
  <c r="M72" i="6" s="1"/>
  <c r="L103" i="13"/>
  <c r="M103" i="13" s="1"/>
  <c r="K99" i="6"/>
  <c r="M99" i="6" s="1"/>
  <c r="K79" i="13"/>
  <c r="M79" i="13" s="1"/>
  <c r="L105" i="6"/>
  <c r="M105" i="6" s="1"/>
  <c r="N105" i="6" s="1"/>
  <c r="Q105" i="6" s="1"/>
  <c r="R105" i="6" s="1"/>
  <c r="J106" i="13"/>
  <c r="K106" i="13" s="1"/>
  <c r="K82" i="13"/>
  <c r="M82" i="13" s="1"/>
  <c r="N82" i="13" s="1"/>
  <c r="L61" i="13"/>
  <c r="M61" i="13" s="1"/>
  <c r="K42" i="6"/>
  <c r="M42" i="6" s="1"/>
  <c r="O42" i="6" s="1"/>
  <c r="L40" i="6"/>
  <c r="M40" i="6" s="1"/>
  <c r="K116" i="13"/>
  <c r="M116" i="13" s="1"/>
  <c r="K135" i="6"/>
  <c r="M135" i="6" s="1"/>
  <c r="L30" i="6"/>
  <c r="M30" i="6" s="1"/>
  <c r="O30" i="6" s="1"/>
  <c r="L61" i="6"/>
  <c r="M61" i="6" s="1"/>
  <c r="N61" i="6" s="1"/>
  <c r="Q61" i="6" s="1"/>
  <c r="R61" i="6" s="1"/>
  <c r="L77" i="6"/>
  <c r="M77" i="6" s="1"/>
  <c r="O77" i="6" s="1"/>
  <c r="K29" i="13"/>
  <c r="M29" i="13" s="1"/>
  <c r="O29" i="13" s="1"/>
  <c r="P29" i="13" s="1"/>
  <c r="K24" i="6"/>
  <c r="M24" i="6" s="1"/>
  <c r="L131" i="6"/>
  <c r="M131" i="6" s="1"/>
  <c r="K138" i="13"/>
  <c r="M138" i="13" s="1"/>
  <c r="K105" i="13"/>
  <c r="M105" i="13" s="1"/>
  <c r="O105" i="13" s="1"/>
  <c r="P105" i="13" s="1"/>
  <c r="K92" i="13"/>
  <c r="M92" i="13" s="1"/>
  <c r="O92" i="13" s="1"/>
  <c r="P92" i="13" s="1"/>
  <c r="L131" i="13"/>
  <c r="K41" i="13"/>
  <c r="M41" i="13" s="1"/>
  <c r="O41" i="13" s="1"/>
  <c r="P41" i="13" s="1"/>
  <c r="M84" i="13"/>
  <c r="N84" i="13" s="1"/>
  <c r="L86" i="6"/>
  <c r="M86" i="6" s="1"/>
  <c r="K131" i="13"/>
  <c r="M83" i="13"/>
  <c r="O83" i="13" s="1"/>
  <c r="P83" i="13" s="1"/>
  <c r="K55" i="13"/>
  <c r="M55" i="13" s="1"/>
  <c r="K78" i="6"/>
  <c r="M78" i="6" s="1"/>
  <c r="M87" i="6"/>
  <c r="O87" i="6" s="1"/>
  <c r="K128" i="13"/>
  <c r="L128" i="13"/>
  <c r="L79" i="6"/>
  <c r="K79" i="6"/>
  <c r="K10" i="6"/>
  <c r="L10" i="6"/>
  <c r="L5" i="6"/>
  <c r="K5" i="6"/>
  <c r="L135" i="13"/>
  <c r="K135" i="13"/>
  <c r="K115" i="13"/>
  <c r="L115" i="13"/>
  <c r="L35" i="13"/>
  <c r="K35" i="13"/>
  <c r="K68" i="13"/>
  <c r="L68" i="13"/>
  <c r="K123" i="13"/>
  <c r="L123" i="13"/>
  <c r="K111" i="13"/>
  <c r="L111" i="13"/>
  <c r="K63" i="6"/>
  <c r="L63" i="6"/>
  <c r="L84" i="6"/>
  <c r="K84" i="6"/>
  <c r="K62" i="6"/>
  <c r="L62" i="6"/>
  <c r="L21" i="6"/>
  <c r="K21" i="6"/>
  <c r="L83" i="6"/>
  <c r="K83" i="6"/>
  <c r="L132" i="13"/>
  <c r="K132" i="13"/>
  <c r="K34" i="13"/>
  <c r="L34" i="13"/>
  <c r="L36" i="6"/>
  <c r="K36" i="6"/>
  <c r="K42" i="13"/>
  <c r="L42" i="13"/>
  <c r="K38" i="13"/>
  <c r="L38" i="13"/>
  <c r="L82" i="6"/>
  <c r="K82" i="6"/>
  <c r="L62" i="13"/>
  <c r="K62" i="13"/>
  <c r="K28" i="6"/>
  <c r="L28" i="6"/>
  <c r="L75" i="13"/>
  <c r="K75" i="13"/>
  <c r="L102" i="6"/>
  <c r="K102" i="6"/>
  <c r="L141" i="13"/>
  <c r="K141" i="13"/>
  <c r="L129" i="6"/>
  <c r="K129" i="6"/>
  <c r="K33" i="13"/>
  <c r="L33" i="13"/>
  <c r="L9" i="6"/>
  <c r="K9" i="6"/>
  <c r="L124" i="13"/>
  <c r="K124" i="13"/>
  <c r="K12" i="13"/>
  <c r="L12" i="13"/>
  <c r="L78" i="13"/>
  <c r="K78" i="13"/>
  <c r="L39" i="6"/>
  <c r="K39" i="6"/>
  <c r="K113" i="13"/>
  <c r="L113" i="13"/>
  <c r="K70" i="6"/>
  <c r="L70" i="6"/>
  <c r="L58" i="13"/>
  <c r="K58" i="13"/>
  <c r="L69" i="13"/>
  <c r="K69" i="13"/>
  <c r="L110" i="6"/>
  <c r="K110" i="6"/>
  <c r="K130" i="13"/>
  <c r="L130" i="13"/>
  <c r="L20" i="6"/>
  <c r="K20" i="6"/>
  <c r="L57" i="13"/>
  <c r="K57" i="13"/>
  <c r="L30" i="13"/>
  <c r="K30" i="13"/>
  <c r="K122" i="6"/>
  <c r="L122" i="6"/>
  <c r="L98" i="13"/>
  <c r="K98" i="13"/>
  <c r="K59" i="6"/>
  <c r="L59" i="6"/>
  <c r="L119" i="6"/>
  <c r="K119" i="6"/>
  <c r="K46" i="6"/>
  <c r="L46" i="6"/>
  <c r="L100" i="6"/>
  <c r="K100" i="6"/>
  <c r="K4" i="13"/>
  <c r="L4" i="13"/>
  <c r="L70" i="13"/>
  <c r="K70" i="13"/>
  <c r="K125" i="13"/>
  <c r="L125" i="13"/>
  <c r="K71" i="13"/>
  <c r="L71" i="13"/>
  <c r="K120" i="6"/>
  <c r="L120" i="6"/>
  <c r="L133" i="13"/>
  <c r="K133" i="13"/>
  <c r="L32" i="13"/>
  <c r="K32" i="13"/>
  <c r="K65" i="6"/>
  <c r="L65" i="6"/>
  <c r="K29" i="6"/>
  <c r="L29" i="6"/>
  <c r="K90" i="13"/>
  <c r="L90" i="13"/>
  <c r="L52" i="13"/>
  <c r="K52" i="13"/>
  <c r="L48" i="6"/>
  <c r="K48" i="6"/>
  <c r="L26" i="6"/>
  <c r="K26" i="6"/>
  <c r="L74" i="13"/>
  <c r="K74" i="13"/>
  <c r="L91" i="13"/>
  <c r="K91" i="13"/>
  <c r="L100" i="13"/>
  <c r="K100" i="13"/>
  <c r="L56" i="13"/>
  <c r="K56" i="13"/>
  <c r="J107" i="13"/>
  <c r="L89" i="13"/>
  <c r="K89" i="13"/>
  <c r="L114" i="13"/>
  <c r="K114" i="13"/>
  <c r="L18" i="6"/>
  <c r="K18" i="6"/>
  <c r="L103" i="6"/>
  <c r="K103" i="6"/>
  <c r="L21" i="13"/>
  <c r="K64" i="6"/>
  <c r="L64" i="6"/>
  <c r="K7" i="13"/>
  <c r="L7" i="13"/>
  <c r="L59" i="13"/>
  <c r="K59" i="13"/>
  <c r="K51" i="6"/>
  <c r="L51" i="6"/>
  <c r="L26" i="13"/>
  <c r="K26" i="13"/>
  <c r="L33" i="6"/>
  <c r="K33" i="6"/>
  <c r="O20" i="13" l="1"/>
  <c r="P20" i="13" s="1"/>
  <c r="M11" i="13"/>
  <c r="N11" i="13" s="1"/>
  <c r="O5" i="13"/>
  <c r="P5" i="13" s="1"/>
  <c r="N5" i="13"/>
  <c r="N10" i="13"/>
  <c r="M50" i="13"/>
  <c r="O50" i="13" s="1"/>
  <c r="P50" i="13" s="1"/>
  <c r="N6" i="13"/>
  <c r="N47" i="13"/>
  <c r="N37" i="13"/>
  <c r="N27" i="13"/>
  <c r="N35" i="6"/>
  <c r="Q35" i="6" s="1"/>
  <c r="R35" i="6" s="1"/>
  <c r="O97" i="13"/>
  <c r="P97" i="13" s="1"/>
  <c r="O6" i="6"/>
  <c r="O118" i="6"/>
  <c r="N118" i="6"/>
  <c r="Q118" i="6" s="1"/>
  <c r="R118" i="6" s="1"/>
  <c r="N99" i="13"/>
  <c r="O127" i="13"/>
  <c r="P127" i="13" s="1"/>
  <c r="N30" i="6"/>
  <c r="Q30" i="6" s="1"/>
  <c r="R30" i="6" s="1"/>
  <c r="N69" i="6"/>
  <c r="Q69" i="6" s="1"/>
  <c r="R69" i="6" s="1"/>
  <c r="O69" i="6"/>
  <c r="N89" i="6"/>
  <c r="Q89" i="6" s="1"/>
  <c r="R89" i="6" s="1"/>
  <c r="O89" i="6"/>
  <c r="O44" i="6"/>
  <c r="N42" i="6"/>
  <c r="Q42" i="6" s="1"/>
  <c r="R42" i="6" s="1"/>
  <c r="N49" i="6"/>
  <c r="Q49" i="6" s="1"/>
  <c r="R49" i="6" s="1"/>
  <c r="N129" i="13"/>
  <c r="O86" i="13"/>
  <c r="P86" i="13" s="1"/>
  <c r="N77" i="6"/>
  <c r="Q77" i="6" s="1"/>
  <c r="R77" i="6" s="1"/>
  <c r="N80" i="13"/>
  <c r="O84" i="13"/>
  <c r="P84" i="13" s="1"/>
  <c r="N36" i="13"/>
  <c r="O67" i="13"/>
  <c r="P67" i="13" s="1"/>
  <c r="N67" i="13"/>
  <c r="N130" i="6"/>
  <c r="Q130" i="6" s="1"/>
  <c r="R130" i="6" s="1"/>
  <c r="O130" i="6"/>
  <c r="N136" i="13"/>
  <c r="O136" i="13"/>
  <c r="P136" i="13" s="1"/>
  <c r="O66" i="13"/>
  <c r="P66" i="13" s="1"/>
  <c r="N66" i="13"/>
  <c r="N48" i="13"/>
  <c r="O48" i="13"/>
  <c r="P48" i="13" s="1"/>
  <c r="N64" i="13"/>
  <c r="O64" i="13"/>
  <c r="P64" i="13" s="1"/>
  <c r="O127" i="6"/>
  <c r="N127" i="6"/>
  <c r="Q127" i="6" s="1"/>
  <c r="R127" i="6" s="1"/>
  <c r="O23" i="13"/>
  <c r="P23" i="13" s="1"/>
  <c r="N23" i="13"/>
  <c r="N43" i="6"/>
  <c r="Q43" i="6" s="1"/>
  <c r="R43" i="6" s="1"/>
  <c r="O117" i="6"/>
  <c r="O119" i="13"/>
  <c r="P119" i="13" s="1"/>
  <c r="N34" i="6"/>
  <c r="Q34" i="6" s="1"/>
  <c r="R34" i="6" s="1"/>
  <c r="O34" i="6"/>
  <c r="O112" i="6"/>
  <c r="N61" i="13"/>
  <c r="O61" i="13"/>
  <c r="P61" i="13" s="1"/>
  <c r="O73" i="6"/>
  <c r="O110" i="13"/>
  <c r="P110" i="13" s="1"/>
  <c r="N31" i="13"/>
  <c r="N96" i="13"/>
  <c r="O101" i="6"/>
  <c r="O31" i="6"/>
  <c r="N47" i="6"/>
  <c r="Q47" i="6" s="1"/>
  <c r="R47" i="6" s="1"/>
  <c r="N101" i="13"/>
  <c r="O101" i="13"/>
  <c r="P101" i="13" s="1"/>
  <c r="O93" i="13"/>
  <c r="P93" i="13" s="1"/>
  <c r="O71" i="6"/>
  <c r="N118" i="13"/>
  <c r="O118" i="13"/>
  <c r="P118" i="13" s="1"/>
  <c r="O44" i="13"/>
  <c r="P44" i="13" s="1"/>
  <c r="N44" i="13"/>
  <c r="N68" i="6"/>
  <c r="Q68" i="6" s="1"/>
  <c r="R68" i="6" s="1"/>
  <c r="O68" i="6"/>
  <c r="O27" i="6"/>
  <c r="N27" i="6"/>
  <c r="Q27" i="6" s="1"/>
  <c r="R27" i="6" s="1"/>
  <c r="N103" i="13"/>
  <c r="O103" i="13"/>
  <c r="P103" i="13" s="1"/>
  <c r="N81" i="13"/>
  <c r="N121" i="6"/>
  <c r="Q121" i="6" s="1"/>
  <c r="R121" i="6" s="1"/>
  <c r="N145" i="6"/>
  <c r="O74" i="6"/>
  <c r="O142" i="13"/>
  <c r="P142" i="13" s="1"/>
  <c r="N76" i="6"/>
  <c r="Q76" i="6" s="1"/>
  <c r="R76" i="6" s="1"/>
  <c r="O108" i="6"/>
  <c r="N125" i="6"/>
  <c r="Q125" i="6" s="1"/>
  <c r="R125" i="6" s="1"/>
  <c r="O122" i="13"/>
  <c r="P122" i="13" s="1"/>
  <c r="N85" i="13"/>
  <c r="N29" i="13"/>
  <c r="O104" i="13"/>
  <c r="P104" i="13" s="1"/>
  <c r="N104" i="13"/>
  <c r="N54" i="13"/>
  <c r="N60" i="13"/>
  <c r="N97" i="6"/>
  <c r="Q97" i="6" s="1"/>
  <c r="R97" i="6" s="1"/>
  <c r="N40" i="13"/>
  <c r="N92" i="13"/>
  <c r="O82" i="13"/>
  <c r="P82" i="13" s="1"/>
  <c r="N87" i="6"/>
  <c r="Q87" i="6" s="1"/>
  <c r="R87" i="6" s="1"/>
  <c r="O139" i="13"/>
  <c r="P139" i="13" s="1"/>
  <c r="O123" i="6"/>
  <c r="N87" i="13"/>
  <c r="N109" i="6"/>
  <c r="Q109" i="6" s="1"/>
  <c r="R109" i="6" s="1"/>
  <c r="N102" i="13"/>
  <c r="O115" i="6"/>
  <c r="O52" i="6"/>
  <c r="N41" i="13"/>
  <c r="O53" i="6"/>
  <c r="O65" i="13"/>
  <c r="P65" i="13" s="1"/>
  <c r="N134" i="13"/>
  <c r="N91" i="6"/>
  <c r="Q91" i="6" s="1"/>
  <c r="R91" i="6" s="1"/>
  <c r="O92" i="6"/>
  <c r="O96" i="6"/>
  <c r="O22" i="6"/>
  <c r="N107" i="6"/>
  <c r="Q107" i="6" s="1"/>
  <c r="R107" i="6" s="1"/>
  <c r="O126" i="13"/>
  <c r="P126" i="13" s="1"/>
  <c r="N23" i="6"/>
  <c r="Q23" i="6" s="1"/>
  <c r="R23" i="6" s="1"/>
  <c r="N38" i="6"/>
  <c r="Q38" i="6" s="1"/>
  <c r="R38" i="6" s="1"/>
  <c r="O55" i="6"/>
  <c r="N75" i="6"/>
  <c r="Q75" i="6" s="1"/>
  <c r="R75" i="6" s="1"/>
  <c r="O39" i="13"/>
  <c r="P39" i="13" s="1"/>
  <c r="O72" i="13"/>
  <c r="P72" i="13" s="1"/>
  <c r="O56" i="6"/>
  <c r="O106" i="6"/>
  <c r="O126" i="6"/>
  <c r="M4" i="13"/>
  <c r="N4" i="13" s="1"/>
  <c r="N50" i="6"/>
  <c r="Q50" i="6" s="1"/>
  <c r="R50" i="6" s="1"/>
  <c r="O79" i="13"/>
  <c r="P79" i="13" s="1"/>
  <c r="N79" i="13"/>
  <c r="O113" i="6"/>
  <c r="N113" i="6"/>
  <c r="Q113" i="6" s="1"/>
  <c r="R113" i="6" s="1"/>
  <c r="O133" i="6"/>
  <c r="M26" i="6"/>
  <c r="N26" i="6" s="1"/>
  <c r="Q26" i="6" s="1"/>
  <c r="R26" i="6" s="1"/>
  <c r="N73" i="13"/>
  <c r="N63" i="13"/>
  <c r="N28" i="13"/>
  <c r="N95" i="6"/>
  <c r="Q95" i="6" s="1"/>
  <c r="R95" i="6" s="1"/>
  <c r="O77" i="13"/>
  <c r="P77" i="13" s="1"/>
  <c r="N11" i="6"/>
  <c r="Q11" i="6" s="1"/>
  <c r="R11" i="6" s="1"/>
  <c r="M70" i="13"/>
  <c r="O70" i="13" s="1"/>
  <c r="P70" i="13" s="1"/>
  <c r="M132" i="13"/>
  <c r="N132" i="13" s="1"/>
  <c r="N114" i="6"/>
  <c r="Q114" i="6" s="1"/>
  <c r="R114" i="6" s="1"/>
  <c r="M131" i="13"/>
  <c r="N131" i="13" s="1"/>
  <c r="O134" i="6"/>
  <c r="N134" i="6"/>
  <c r="Q134" i="6" s="1"/>
  <c r="R134" i="6" s="1"/>
  <c r="N24" i="13"/>
  <c r="O24" i="13"/>
  <c r="P24" i="13" s="1"/>
  <c r="N72" i="6"/>
  <c r="Q72" i="6" s="1"/>
  <c r="R72" i="6" s="1"/>
  <c r="O72" i="6"/>
  <c r="N93" i="6"/>
  <c r="Q93" i="6" s="1"/>
  <c r="R93" i="6" s="1"/>
  <c r="O93" i="6"/>
  <c r="M83" i="6"/>
  <c r="N83" i="6" s="1"/>
  <c r="Q83" i="6" s="1"/>
  <c r="R83" i="6" s="1"/>
  <c r="M135" i="13"/>
  <c r="N135" i="13" s="1"/>
  <c r="M52" i="13"/>
  <c r="N52" i="13" s="1"/>
  <c r="M65" i="6"/>
  <c r="N65" i="6" s="1"/>
  <c r="Q65" i="6" s="1"/>
  <c r="R65" i="6" s="1"/>
  <c r="O58" i="6"/>
  <c r="O22" i="13"/>
  <c r="P22" i="13" s="1"/>
  <c r="N22" i="13"/>
  <c r="O53" i="13"/>
  <c r="P53" i="13" s="1"/>
  <c r="N53" i="13"/>
  <c r="O94" i="13"/>
  <c r="P94" i="13" s="1"/>
  <c r="N94" i="13"/>
  <c r="N24" i="6"/>
  <c r="Q24" i="6" s="1"/>
  <c r="R24" i="6" s="1"/>
  <c r="O24" i="6"/>
  <c r="N99" i="6"/>
  <c r="Q99" i="6" s="1"/>
  <c r="R99" i="6" s="1"/>
  <c r="O99" i="6"/>
  <c r="O8" i="6"/>
  <c r="N8" i="6"/>
  <c r="Q8" i="6" s="1"/>
  <c r="R8" i="6" s="1"/>
  <c r="O19" i="6"/>
  <c r="N60" i="6"/>
  <c r="Q60" i="6" s="1"/>
  <c r="R60" i="6" s="1"/>
  <c r="N98" i="6"/>
  <c r="Q98" i="6" s="1"/>
  <c r="R98" i="6" s="1"/>
  <c r="O105" i="6"/>
  <c r="N124" i="6"/>
  <c r="Q124" i="6" s="1"/>
  <c r="R124" i="6" s="1"/>
  <c r="O76" i="13"/>
  <c r="P76" i="13" s="1"/>
  <c r="N67" i="6"/>
  <c r="Q67" i="6" s="1"/>
  <c r="R67" i="6" s="1"/>
  <c r="M91" i="13"/>
  <c r="O91" i="13" s="1"/>
  <c r="P91" i="13" s="1"/>
  <c r="M39" i="6"/>
  <c r="N39" i="6" s="1"/>
  <c r="Q39" i="6" s="1"/>
  <c r="R39" i="6" s="1"/>
  <c r="M38" i="13"/>
  <c r="O38" i="13" s="1"/>
  <c r="P38" i="13" s="1"/>
  <c r="M34" i="13"/>
  <c r="N34" i="13" s="1"/>
  <c r="O57" i="6"/>
  <c r="N140" i="13"/>
  <c r="N120" i="13"/>
  <c r="O81" i="6"/>
  <c r="O111" i="6"/>
  <c r="N80" i="6"/>
  <c r="Q80" i="6" s="1"/>
  <c r="R80" i="6" s="1"/>
  <c r="N137" i="13"/>
  <c r="O88" i="13"/>
  <c r="P88" i="13" s="1"/>
  <c r="M82" i="6"/>
  <c r="N82" i="6" s="1"/>
  <c r="Q82" i="6" s="1"/>
  <c r="R82" i="6" s="1"/>
  <c r="M63" i="6"/>
  <c r="O63" i="6" s="1"/>
  <c r="M68" i="13"/>
  <c r="N68" i="13" s="1"/>
  <c r="L106" i="13"/>
  <c r="M106" i="13" s="1"/>
  <c r="N116" i="6"/>
  <c r="Q116" i="6" s="1"/>
  <c r="R116" i="6" s="1"/>
  <c r="N85" i="6"/>
  <c r="Q85" i="6" s="1"/>
  <c r="R85" i="6" s="1"/>
  <c r="O54" i="6"/>
  <c r="M36" i="6"/>
  <c r="N36" i="6" s="1"/>
  <c r="Q36" i="6" s="1"/>
  <c r="R36" i="6" s="1"/>
  <c r="O116" i="13"/>
  <c r="P116" i="13" s="1"/>
  <c r="N116" i="13"/>
  <c r="M21" i="13"/>
  <c r="N21" i="13" s="1"/>
  <c r="M114" i="13"/>
  <c r="O114" i="13" s="1"/>
  <c r="P114" i="13" s="1"/>
  <c r="M122" i="6"/>
  <c r="N122" i="6" s="1"/>
  <c r="Q122" i="6" s="1"/>
  <c r="R122" i="6" s="1"/>
  <c r="M20" i="6"/>
  <c r="O20" i="6" s="1"/>
  <c r="M69" i="13"/>
  <c r="N69" i="13" s="1"/>
  <c r="M102" i="6"/>
  <c r="N102" i="6" s="1"/>
  <c r="Q102" i="6" s="1"/>
  <c r="R102" i="6" s="1"/>
  <c r="N83" i="13"/>
  <c r="M62" i="13"/>
  <c r="O62" i="13" s="1"/>
  <c r="P62" i="13" s="1"/>
  <c r="N43" i="13"/>
  <c r="O121" i="13"/>
  <c r="P121" i="13" s="1"/>
  <c r="O7" i="6"/>
  <c r="N45" i="6"/>
  <c r="Q45" i="6" s="1"/>
  <c r="R45" i="6" s="1"/>
  <c r="O88" i="6"/>
  <c r="M26" i="13"/>
  <c r="O26" i="13" s="1"/>
  <c r="P26" i="13" s="1"/>
  <c r="M7" i="13"/>
  <c r="O7" i="13" s="1"/>
  <c r="P7" i="13" s="1"/>
  <c r="M103" i="6"/>
  <c r="N103" i="6" s="1"/>
  <c r="Q103" i="6" s="1"/>
  <c r="R103" i="6" s="1"/>
  <c r="M71" i="13"/>
  <c r="O71" i="13" s="1"/>
  <c r="P71" i="13" s="1"/>
  <c r="M130" i="13"/>
  <c r="O130" i="13" s="1"/>
  <c r="P130" i="13" s="1"/>
  <c r="N46" i="13"/>
  <c r="N49" i="13"/>
  <c r="N136" i="6"/>
  <c r="Q136" i="6" s="1"/>
  <c r="R136" i="6" s="1"/>
  <c r="O25" i="13"/>
  <c r="P25" i="13" s="1"/>
  <c r="O90" i="6"/>
  <c r="N25" i="6"/>
  <c r="Q25" i="6" s="1"/>
  <c r="R25" i="6" s="1"/>
  <c r="O41" i="6"/>
  <c r="N4" i="6"/>
  <c r="Q4" i="6" s="1"/>
  <c r="R4" i="6" s="1"/>
  <c r="M48" i="6"/>
  <c r="O48" i="6" s="1"/>
  <c r="M124" i="13"/>
  <c r="O124" i="13" s="1"/>
  <c r="P124" i="13" s="1"/>
  <c r="M9" i="6"/>
  <c r="N9" i="6" s="1"/>
  <c r="Q9" i="6" s="1"/>
  <c r="R9" i="6" s="1"/>
  <c r="M42" i="13"/>
  <c r="N42" i="13" s="1"/>
  <c r="O78" i="6"/>
  <c r="N78" i="6"/>
  <c r="Q78" i="6" s="1"/>
  <c r="R78" i="6" s="1"/>
  <c r="N131" i="6"/>
  <c r="Q131" i="6" s="1"/>
  <c r="R131" i="6" s="1"/>
  <c r="O131" i="6"/>
  <c r="N86" i="6"/>
  <c r="Q86" i="6" s="1"/>
  <c r="R86" i="6" s="1"/>
  <c r="O86" i="6"/>
  <c r="O138" i="13"/>
  <c r="P138" i="13" s="1"/>
  <c r="N138" i="13"/>
  <c r="O40" i="6"/>
  <c r="N40" i="6"/>
  <c r="Q40" i="6" s="1"/>
  <c r="R40" i="6" s="1"/>
  <c r="O135" i="6"/>
  <c r="N135" i="6"/>
  <c r="Q135" i="6" s="1"/>
  <c r="R135" i="6" s="1"/>
  <c r="M120" i="6"/>
  <c r="O120" i="6" s="1"/>
  <c r="M57" i="13"/>
  <c r="N57" i="13" s="1"/>
  <c r="M123" i="13"/>
  <c r="O123" i="13" s="1"/>
  <c r="P123" i="13" s="1"/>
  <c r="M115" i="13"/>
  <c r="N115" i="13" s="1"/>
  <c r="N45" i="13"/>
  <c r="O144" i="6"/>
  <c r="N105" i="13"/>
  <c r="O61" i="6"/>
  <c r="N104" i="6"/>
  <c r="Q104" i="6" s="1"/>
  <c r="R104" i="6" s="1"/>
  <c r="O66" i="6"/>
  <c r="M46" i="6"/>
  <c r="O46" i="6" s="1"/>
  <c r="M110" i="6"/>
  <c r="N110" i="6" s="1"/>
  <c r="Q110" i="6" s="1"/>
  <c r="R110" i="6" s="1"/>
  <c r="N117" i="13"/>
  <c r="M79" i="6"/>
  <c r="N79" i="6" s="1"/>
  <c r="Q79" i="6" s="1"/>
  <c r="R79" i="6" s="1"/>
  <c r="M51" i="6"/>
  <c r="N51" i="6" s="1"/>
  <c r="Q51" i="6" s="1"/>
  <c r="R51" i="6" s="1"/>
  <c r="M29" i="6"/>
  <c r="O29" i="6" s="1"/>
  <c r="M28" i="6"/>
  <c r="N28" i="6" s="1"/>
  <c r="Q28" i="6" s="1"/>
  <c r="R28" i="6" s="1"/>
  <c r="N95" i="13"/>
  <c r="O128" i="6"/>
  <c r="M100" i="13"/>
  <c r="N100" i="13" s="1"/>
  <c r="O32" i="6"/>
  <c r="M35" i="13"/>
  <c r="O35" i="13" s="1"/>
  <c r="P35" i="13" s="1"/>
  <c r="M33" i="6"/>
  <c r="N33" i="6" s="1"/>
  <c r="Q33" i="6" s="1"/>
  <c r="R33" i="6" s="1"/>
  <c r="M59" i="13"/>
  <c r="O59" i="13" s="1"/>
  <c r="P59" i="13" s="1"/>
  <c r="M18" i="6"/>
  <c r="N18" i="6" s="1"/>
  <c r="Q18" i="6" s="1"/>
  <c r="R18" i="6" s="1"/>
  <c r="M100" i="6"/>
  <c r="O100" i="6" s="1"/>
  <c r="M119" i="6"/>
  <c r="N119" i="6" s="1"/>
  <c r="Q119" i="6" s="1"/>
  <c r="R119" i="6" s="1"/>
  <c r="O55" i="13"/>
  <c r="P55" i="13" s="1"/>
  <c r="N55" i="13"/>
  <c r="M113" i="13"/>
  <c r="O113" i="13" s="1"/>
  <c r="P113" i="13" s="1"/>
  <c r="M141" i="13"/>
  <c r="O141" i="13" s="1"/>
  <c r="P141" i="13" s="1"/>
  <c r="M62" i="6"/>
  <c r="N62" i="6" s="1"/>
  <c r="Q62" i="6" s="1"/>
  <c r="R62" i="6" s="1"/>
  <c r="M59" i="6"/>
  <c r="O59" i="6" s="1"/>
  <c r="M111" i="13"/>
  <c r="N111" i="13" s="1"/>
  <c r="M10" i="6"/>
  <c r="N10" i="6" s="1"/>
  <c r="Q10" i="6" s="1"/>
  <c r="R10" i="6" s="1"/>
  <c r="M64" i="6"/>
  <c r="O64" i="6" s="1"/>
  <c r="M89" i="13"/>
  <c r="O89" i="13" s="1"/>
  <c r="P89" i="13" s="1"/>
  <c r="M74" i="13"/>
  <c r="O74" i="13" s="1"/>
  <c r="P74" i="13" s="1"/>
  <c r="M90" i="13"/>
  <c r="O90" i="13" s="1"/>
  <c r="P90" i="13" s="1"/>
  <c r="M125" i="13"/>
  <c r="O125" i="13" s="1"/>
  <c r="P125" i="13" s="1"/>
  <c r="M98" i="13"/>
  <c r="O98" i="13" s="1"/>
  <c r="P98" i="13" s="1"/>
  <c r="M58" i="13"/>
  <c r="O58" i="13" s="1"/>
  <c r="P58" i="13" s="1"/>
  <c r="M70" i="6"/>
  <c r="N70" i="6" s="1"/>
  <c r="Q70" i="6" s="1"/>
  <c r="R70" i="6" s="1"/>
  <c r="M12" i="13"/>
  <c r="O12" i="13" s="1"/>
  <c r="P12" i="13" s="1"/>
  <c r="M33" i="13"/>
  <c r="O33" i="13" s="1"/>
  <c r="P33" i="13" s="1"/>
  <c r="M84" i="6"/>
  <c r="O84" i="6" s="1"/>
  <c r="M5" i="6"/>
  <c r="O5" i="6" s="1"/>
  <c r="M128" i="13"/>
  <c r="O128" i="13" s="1"/>
  <c r="P128" i="13" s="1"/>
  <c r="M56" i="13"/>
  <c r="O56" i="13" s="1"/>
  <c r="P56" i="13" s="1"/>
  <c r="M32" i="13"/>
  <c r="O32" i="13" s="1"/>
  <c r="P32" i="13" s="1"/>
  <c r="M30" i="13"/>
  <c r="O30" i="13" s="1"/>
  <c r="P30" i="13" s="1"/>
  <c r="M129" i="6"/>
  <c r="O129" i="6" s="1"/>
  <c r="M21" i="6"/>
  <c r="O21" i="6" s="1"/>
  <c r="M133" i="13"/>
  <c r="O133" i="13" s="1"/>
  <c r="P133" i="13" s="1"/>
  <c r="M78" i="13"/>
  <c r="N78" i="13" s="1"/>
  <c r="M75" i="13"/>
  <c r="O75" i="13" s="1"/>
  <c r="P75" i="13" s="1"/>
  <c r="K107" i="13"/>
  <c r="L107" i="13"/>
  <c r="O11" i="13" l="1"/>
  <c r="P11" i="13" s="1"/>
  <c r="N50" i="13"/>
  <c r="O4" i="13"/>
  <c r="P4" i="13" s="1"/>
  <c r="O135" i="13"/>
  <c r="P135" i="13" s="1"/>
  <c r="N62" i="13"/>
  <c r="O21" i="13"/>
  <c r="P21" i="13" s="1"/>
  <c r="O28" i="6"/>
  <c r="O36" i="6"/>
  <c r="O79" i="6"/>
  <c r="O102" i="6"/>
  <c r="N64" i="6"/>
  <c r="Q64" i="6" s="1"/>
  <c r="R64" i="6" s="1"/>
  <c r="N124" i="13"/>
  <c r="N130" i="13"/>
  <c r="O26" i="6"/>
  <c r="O33" i="6"/>
  <c r="O103" i="6"/>
  <c r="N20" i="6"/>
  <c r="Q20" i="6" s="1"/>
  <c r="R20" i="6" s="1"/>
  <c r="N141" i="13"/>
  <c r="O34" i="13"/>
  <c r="P34" i="13" s="1"/>
  <c r="N100" i="6"/>
  <c r="Q100" i="6" s="1"/>
  <c r="R100" i="6" s="1"/>
  <c r="N113" i="13"/>
  <c r="N38" i="13"/>
  <c r="O52" i="13"/>
  <c r="P52" i="13" s="1"/>
  <c r="O57" i="13"/>
  <c r="P57" i="13" s="1"/>
  <c r="O69" i="13"/>
  <c r="P69" i="13" s="1"/>
  <c r="O65" i="6"/>
  <c r="O68" i="13"/>
  <c r="P68" i="13" s="1"/>
  <c r="O131" i="13"/>
  <c r="P131" i="13" s="1"/>
  <c r="O51" i="6"/>
  <c r="N29" i="6"/>
  <c r="Q29" i="6" s="1"/>
  <c r="R29" i="6" s="1"/>
  <c r="O100" i="13"/>
  <c r="P100" i="13" s="1"/>
  <c r="N74" i="13"/>
  <c r="N35" i="13"/>
  <c r="O115" i="13"/>
  <c r="P115" i="13" s="1"/>
  <c r="O62" i="6"/>
  <c r="N12" i="13"/>
  <c r="N32" i="13"/>
  <c r="N63" i="6"/>
  <c r="Q63" i="6" s="1"/>
  <c r="R63" i="6" s="1"/>
  <c r="O39" i="6"/>
  <c r="N26" i="13"/>
  <c r="O132" i="13"/>
  <c r="P132" i="13" s="1"/>
  <c r="O122" i="6"/>
  <c r="N75" i="13"/>
  <c r="O83" i="6"/>
  <c r="N59" i="13"/>
  <c r="N91" i="13"/>
  <c r="O82" i="6"/>
  <c r="N59" i="6"/>
  <c r="Q59" i="6" s="1"/>
  <c r="R59" i="6" s="1"/>
  <c r="N114" i="13"/>
  <c r="N70" i="13"/>
  <c r="O42" i="13"/>
  <c r="P42" i="13" s="1"/>
  <c r="N129" i="6"/>
  <c r="Q129" i="6" s="1"/>
  <c r="R129" i="6" s="1"/>
  <c r="N58" i="13"/>
  <c r="O111" i="13"/>
  <c r="P111" i="13" s="1"/>
  <c r="N128" i="13"/>
  <c r="O9" i="6"/>
  <c r="N33" i="13"/>
  <c r="N46" i="6"/>
  <c r="Q46" i="6" s="1"/>
  <c r="R46" i="6" s="1"/>
  <c r="N30" i="13"/>
  <c r="N56" i="13"/>
  <c r="N133" i="13"/>
  <c r="N123" i="13"/>
  <c r="O106" i="13"/>
  <c r="P106" i="13" s="1"/>
  <c r="N106" i="13"/>
  <c r="N71" i="13"/>
  <c r="N5" i="6"/>
  <c r="Q5" i="6" s="1"/>
  <c r="R5" i="6" s="1"/>
  <c r="O78" i="13"/>
  <c r="P78" i="13" s="1"/>
  <c r="O70" i="6"/>
  <c r="N48" i="6"/>
  <c r="Q48" i="6" s="1"/>
  <c r="R48" i="6" s="1"/>
  <c r="O119" i="6"/>
  <c r="N89" i="13"/>
  <c r="O10" i="6"/>
  <c r="N98" i="13"/>
  <c r="O18" i="6"/>
  <c r="N120" i="6"/>
  <c r="Q120" i="6" s="1"/>
  <c r="R120" i="6" s="1"/>
  <c r="N7" i="13"/>
  <c r="N90" i="13"/>
  <c r="M107" i="13"/>
  <c r="O107" i="13" s="1"/>
  <c r="P107" i="13" s="1"/>
  <c r="N125" i="13"/>
  <c r="O110" i="6"/>
  <c r="N84" i="6"/>
  <c r="Q84" i="6" s="1"/>
  <c r="R84" i="6" s="1"/>
  <c r="N21" i="6"/>
  <c r="Q21" i="6" s="1"/>
  <c r="R21" i="6" s="1"/>
  <c r="N107" i="1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tc={9D4A8561-946C-4F93-89EF-A630BF0FAF1E}</author>
  </authors>
  <commentList>
    <comment ref="C51" authorId="0" shapeId="0" xr:uid="{00000000-0006-0000-0100-000007000000}">
      <text>
        <r>
          <rPr>
            <sz val="10"/>
            <color rgb="FF000000"/>
            <rFont val="Arial"/>
            <family val="2"/>
          </rPr>
          <t xml:space="preserve">[Pilar
</t>
        </r>
        <r>
          <rPr>
            <sz val="10"/>
            <color rgb="FF000000"/>
            <rFont val="Arial"/>
            <family val="2"/>
          </rPr>
          <t>Para traslados de compra de materiales o diligencias administrativas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Pilar </author>
  </authors>
  <commentList>
    <comment ref="B9" authorId="0" shapeId="0" xr:uid="{4E8686F0-55C2-464D-8844-BF27D44C58C1}">
      <text>
        <r>
          <rPr>
            <b/>
            <sz val="10"/>
            <color rgb="FF000000"/>
            <rFont val="Tahoma"/>
            <family val="2"/>
          </rPr>
          <t>Pilar 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Equipo en deshuso</t>
        </r>
      </text>
    </comment>
    <comment ref="B13" authorId="0" shapeId="0" xr:uid="{4AD79F51-1CD5-B742-88AC-30D4DBDF98CE}">
      <text>
        <r>
          <rPr>
            <b/>
            <sz val="10"/>
            <color rgb="FF000000"/>
            <rFont val="Tahoma"/>
            <family val="2"/>
          </rPr>
          <t>Pilar 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Equipo en deshuso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Fiscal</author>
  </authors>
  <commentList>
    <comment ref="B28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Fiscal:</t>
        </r>
        <r>
          <rPr>
            <sz val="9"/>
            <color indexed="81"/>
            <rFont val="Tahoma"/>
            <family val="2"/>
          </rPr>
          <t xml:space="preserve">
No hay TV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tc={40AB471E-EECF-4DBA-B697-626B3FBCEAE2}</author>
    <author>tc={CD6E5632-AAE0-462D-82A1-AE913C7A0712}</author>
    <author>tc={949713ED-E218-483E-8B37-98DF8E1CB132}</author>
    <author>tc={89ED7CE5-9F88-4E18-82A6-45C00F2AA7F5}</author>
    <author>tc={3146A893-7D51-438B-A8CD-17AC79DA8D09}</author>
    <author>tc={A505D5A1-9F32-4F42-8E4A-6266A6512891}</author>
    <author>tc={6112AF8C-6E74-4372-9570-A92DEB6A0CE7}</author>
  </authors>
  <commentList>
    <comment ref="C9" authorId="0" shapeId="0" xr:uid="{00000000-0006-0000-0400-000001000000}">
      <text>
        <r>
          <rPr>
            <sz val="10"/>
            <rFont val="Arial"/>
            <family val="2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Monto variable se debe incluir el monto</t>
        </r>
      </text>
    </comment>
    <comment ref="C12" authorId="1" shapeId="0" xr:uid="{00000000-0006-0000-0400-000002000000}">
      <text>
        <r>
          <rPr>
            <sz val="10"/>
            <rFont val="Arial"/>
            <family val="2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Generalmente se incluye dentro del alquiler, caso contrario se debe incluir el monto</t>
        </r>
      </text>
    </comment>
    <comment ref="C15" authorId="2" shapeId="0" xr:uid="{00000000-0006-0000-0400-000003000000}">
      <text>
        <r>
          <rPr>
            <sz val="10"/>
            <rFont val="Arial"/>
            <family val="2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No es requisito en caso de tener se debe incluir el monto</t>
        </r>
      </text>
    </comment>
    <comment ref="C18" authorId="3" shapeId="0" xr:uid="{00000000-0006-0000-0400-000004000000}">
      <text>
        <r>
          <rPr>
            <sz val="10"/>
            <rFont val="Arial"/>
            <family val="2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En caso de contar con este personal se debe incluir el salario solamente</t>
        </r>
      </text>
    </comment>
    <comment ref="C33" authorId="4" shapeId="0" xr:uid="{00000000-0006-0000-0400-000005000000}">
      <text>
        <r>
          <rPr>
            <sz val="10"/>
            <rFont val="Arial"/>
            <family val="2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Al no ser obligatorio en caso de tenerlo se debe incluir el costo real</t>
        </r>
      </text>
    </comment>
    <comment ref="C38" authorId="5" shapeId="0" xr:uid="{00000000-0006-0000-0400-000006000000}">
      <text>
        <r>
          <rPr>
            <sz val="10"/>
            <rFont val="Arial"/>
            <family val="2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Se debe incluir el monto real según sea el caso</t>
        </r>
      </text>
    </comment>
    <comment ref="C40" authorId="6" shapeId="0" xr:uid="{00000000-0006-0000-0400-000007000000}">
      <text>
        <r>
          <rPr>
            <sz val="10"/>
            <rFont val="Arial"/>
            <family val="2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Se debe incluir el monto real según sea el caso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Fiscal</author>
    <author xml:space="preserve">Pilar </author>
    <author>Usuario de Windows</author>
    <author>María Jose Brenes</author>
    <author>Sudlin Corrales</author>
  </authors>
  <commentList>
    <comment ref="GM8" authorId="0" shapeId="0" xr:uid="{00000000-0006-0000-0A00-000006000000}">
      <text>
        <r>
          <rPr>
            <b/>
            <sz val="9"/>
            <color indexed="81"/>
            <rFont val="Tahoma"/>
            <family val="2"/>
          </rPr>
          <t>Fiscal:</t>
        </r>
        <r>
          <rPr>
            <sz val="9"/>
            <color indexed="81"/>
            <rFont val="Tahoma"/>
            <family val="2"/>
          </rPr>
          <t xml:space="preserve">
24 de las citas mensuales
1 de cita de colocación
1 de cita de remoción</t>
        </r>
      </text>
    </comment>
    <comment ref="GO8" authorId="0" shapeId="0" xr:uid="{00000000-0006-0000-0A00-000007000000}">
      <text>
        <r>
          <rPr>
            <b/>
            <sz val="9"/>
            <color indexed="81"/>
            <rFont val="Tahoma"/>
            <family val="2"/>
          </rPr>
          <t>Fiscal:</t>
        </r>
        <r>
          <rPr>
            <sz val="9"/>
            <color indexed="81"/>
            <rFont val="Tahoma"/>
            <family val="2"/>
          </rPr>
          <t xml:space="preserve">
24 de las citas mensuales
1 de cita de colocación
1 de cita de remoción</t>
        </r>
      </text>
    </comment>
    <comment ref="JW12" authorId="0" shapeId="0" xr:uid="{00000000-0006-0000-0A00-000009000000}">
      <text>
        <r>
          <rPr>
            <b/>
            <sz val="9"/>
            <color indexed="81"/>
            <rFont val="Tahoma"/>
            <family val="2"/>
          </rPr>
          <t>Fiscal:</t>
        </r>
        <r>
          <rPr>
            <sz val="9"/>
            <color indexed="81"/>
            <rFont val="Tahoma"/>
            <family val="2"/>
          </rPr>
          <t xml:space="preserve">
Sondeo periodontal
</t>
        </r>
      </text>
    </comment>
    <comment ref="B15" authorId="1" shapeId="0" xr:uid="{63FF0D29-DD9E-D04D-B2F8-E2FFAA7744EE}">
      <text>
        <r>
          <rPr>
            <b/>
            <sz val="10"/>
            <color rgb="FF000000"/>
            <rFont val="Tahoma"/>
            <family val="2"/>
          </rPr>
          <t>Pilar 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Tecnologia ya no requerida</t>
        </r>
      </text>
    </comment>
    <comment ref="K24" authorId="2" shapeId="0" xr:uid="{00000000-0006-0000-0A00-00000C000000}">
      <text>
        <r>
          <rPr>
            <b/>
            <sz val="9"/>
            <color rgb="FF000000"/>
            <rFont val="Tahoma"/>
            <family val="2"/>
          </rPr>
          <t>Usuario de Windows: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básico y cubetas para los modelos</t>
        </r>
      </text>
    </comment>
    <comment ref="M24" authorId="2" shapeId="0" xr:uid="{DB27F439-0CAD-448F-87A0-06F505EF91B4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básico y cubetas para los modelos</t>
        </r>
      </text>
    </comment>
    <comment ref="O24" authorId="2" shapeId="0" xr:uid="{00000000-0006-0000-0A00-00000D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básico y alguna otra cosa dependiendo del tratamiento</t>
        </r>
      </text>
    </comment>
    <comment ref="Q24" authorId="0" shapeId="0" xr:uid="{00000000-0006-0000-0A00-00000E000000}">
      <text>
        <r>
          <rPr>
            <b/>
            <sz val="9"/>
            <color rgb="FF000000"/>
            <rFont val="Tahoma"/>
            <family val="2"/>
          </rPr>
          <t>Fiscal: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Espejos y básico
</t>
        </r>
      </text>
    </comment>
    <comment ref="W24" authorId="0" shapeId="0" xr:uid="{00000000-0006-0000-0A00-000010000000}">
      <text>
        <r>
          <rPr>
            <b/>
            <sz val="9"/>
            <color indexed="81"/>
            <rFont val="Tahoma"/>
            <family val="2"/>
          </rPr>
          <t xml:space="preserve">Fiscal:
Básico
</t>
        </r>
      </text>
    </comment>
    <comment ref="DI24" authorId="3" shapeId="0" xr:uid="{00000000-0006-0000-0A00-000012000000}">
      <text>
        <r>
          <rPr>
            <sz val="10"/>
            <color rgb="FF000000"/>
            <rFont val="Calibri"/>
            <family val="2"/>
          </rPr>
          <t xml:space="preserve">básico (4), alicates (2), espátula de cera, pieza de baja, cono recto, </t>
        </r>
      </text>
    </comment>
    <comment ref="DK24" authorId="3" shapeId="0" xr:uid="{00000000-0006-0000-0A00-000013000000}">
      <text>
        <r>
          <rPr>
            <b/>
            <sz val="10"/>
            <color indexed="81"/>
            <rFont val="Calibri"/>
            <family val="2"/>
          </rPr>
          <t xml:space="preserve">básico (2), alicates (2), pieza de baja cono recto
</t>
        </r>
      </text>
    </comment>
    <comment ref="DM24" authorId="3" shapeId="0" xr:uid="{00000000-0006-0000-0A00-000014000000}">
      <text>
        <r>
          <rPr>
            <b/>
            <sz val="10"/>
            <color indexed="81"/>
            <rFont val="Calibri"/>
            <family val="2"/>
          </rPr>
          <t>básico (2), pieza de baja, cono recto</t>
        </r>
      </text>
    </comment>
    <comment ref="DQ24" authorId="3" shapeId="0" xr:uid="{00000000-0006-0000-0A00-000015000000}">
      <text>
        <r>
          <rPr>
            <sz val="10"/>
            <color indexed="81"/>
            <rFont val="Calibri"/>
            <family val="2"/>
          </rPr>
          <t xml:space="preserve">básico (4), alicates (2), espátula de cera, pieza de baja, cono recto, tenedor
</t>
        </r>
      </text>
    </comment>
    <comment ref="DS24" authorId="3" shapeId="0" xr:uid="{00000000-0006-0000-0A00-000016000000}">
      <text>
        <r>
          <rPr>
            <sz val="10"/>
            <color indexed="81"/>
            <rFont val="Calibri"/>
            <family val="2"/>
          </rPr>
          <t xml:space="preserve">básico (4), alicates (2), espátula de cera, pieza de baja, cono recto, tenedor
</t>
        </r>
      </text>
    </comment>
    <comment ref="DU24" authorId="3" shapeId="0" xr:uid="{00000000-0006-0000-0A00-000017000000}">
      <text>
        <r>
          <rPr>
            <sz val="10"/>
            <color indexed="81"/>
            <rFont val="Calibri"/>
            <family val="2"/>
          </rPr>
          <t xml:space="preserve">básico (4), alicates (2), espátula de cera, pieza de baja, cono recto, tenedor
</t>
        </r>
      </text>
    </comment>
    <comment ref="EC24" authorId="3" shapeId="0" xr:uid="{00000000-0006-0000-0A00-000018000000}">
      <text>
        <r>
          <rPr>
            <b/>
            <sz val="10"/>
            <color indexed="81"/>
            <rFont val="Calibri"/>
            <family val="2"/>
          </rPr>
          <t xml:space="preserve">básico, pieza de baja, cono recto, tenedor
</t>
        </r>
      </text>
    </comment>
    <comment ref="EG24" authorId="3" shapeId="0" xr:uid="{00000000-0006-0000-0A00-000019000000}">
      <text>
        <r>
          <rPr>
            <b/>
            <sz val="10"/>
            <color indexed="81"/>
            <rFont val="Calibri"/>
            <family val="2"/>
          </rPr>
          <t>María José Brenes:</t>
        </r>
        <r>
          <rPr>
            <sz val="10"/>
            <color indexed="81"/>
            <rFont val="Calibri"/>
            <family val="2"/>
          </rPr>
          <t xml:space="preserve">
3 básicos
13 instrumentos
</t>
        </r>
      </text>
    </comment>
    <comment ref="EM24" authorId="3" shapeId="0" xr:uid="{00000000-0006-0000-0A00-00001A000000}">
      <text>
        <r>
          <rPr>
            <b/>
            <sz val="10"/>
            <color indexed="81"/>
            <rFont val="Calibri"/>
            <family val="2"/>
          </rPr>
          <t>María José Brenes:</t>
        </r>
        <r>
          <rPr>
            <sz val="10"/>
            <color indexed="81"/>
            <rFont val="Calibri"/>
            <family val="2"/>
          </rPr>
          <t xml:space="preserve">
3 básicos
13 instrumentos
</t>
        </r>
      </text>
    </comment>
    <comment ref="IS24" authorId="0" shapeId="0" xr:uid="{00000000-0006-0000-0A00-00001B000000}">
      <text>
        <r>
          <rPr>
            <b/>
            <sz val="9"/>
            <color indexed="81"/>
            <rFont val="Tahoma"/>
            <family val="2"/>
          </rPr>
          <t>Fiscal:</t>
        </r>
        <r>
          <rPr>
            <sz val="9"/>
            <color indexed="81"/>
            <rFont val="Tahoma"/>
            <family val="2"/>
          </rPr>
          <t xml:space="preserve">
Básico, jeringa, porta agujas, tijeras</t>
        </r>
      </text>
    </comment>
    <comment ref="IU24" authorId="0" shapeId="0" xr:uid="{00000000-0006-0000-0A00-00001C000000}">
      <text>
        <r>
          <rPr>
            <b/>
            <sz val="9"/>
            <color indexed="81"/>
            <rFont val="Tahoma"/>
            <family val="2"/>
          </rPr>
          <t>Fiscal:</t>
        </r>
        <r>
          <rPr>
            <sz val="9"/>
            <color indexed="81"/>
            <rFont val="Tahoma"/>
            <family val="2"/>
          </rPr>
          <t xml:space="preserve">
Básico, Jeringa, Pinza Mosquito</t>
        </r>
      </text>
    </comment>
    <comment ref="IW24" authorId="0" shapeId="0" xr:uid="{00000000-0006-0000-0A00-00001D000000}">
      <text>
        <r>
          <rPr>
            <b/>
            <sz val="9"/>
            <color indexed="81"/>
            <rFont val="Tahoma"/>
            <family val="2"/>
          </rPr>
          <t>Fiscal:</t>
        </r>
        <r>
          <rPr>
            <sz val="9"/>
            <color indexed="81"/>
            <rFont val="Tahoma"/>
            <family val="2"/>
          </rPr>
          <t xml:space="preserve">
Jeringa, Básico, Porta Agujas, Tijeras
</t>
        </r>
      </text>
    </comment>
    <comment ref="JS24" authorId="3" shapeId="0" xr:uid="{00000000-0006-0000-0A00-00001E000000}">
      <text>
        <r>
          <rPr>
            <b/>
            <sz val="10"/>
            <color indexed="81"/>
            <rFont val="Calibri"/>
            <family val="2"/>
          </rPr>
          <t>Básico, pieza, cono recto</t>
        </r>
      </text>
    </comment>
    <comment ref="JU24" authorId="3" shapeId="0" xr:uid="{00000000-0006-0000-0A00-00001F000000}">
      <text>
        <r>
          <rPr>
            <b/>
            <sz val="10"/>
            <color indexed="81"/>
            <rFont val="Calibri"/>
            <family val="2"/>
          </rPr>
          <t xml:space="preserve">Básico, pieza, cono recto, tenedor 
</t>
        </r>
      </text>
    </comment>
    <comment ref="JW25" authorId="0" shapeId="0" xr:uid="{00000000-0006-0000-0A00-000021000000}">
      <text>
        <r>
          <rPr>
            <b/>
            <sz val="9"/>
            <color indexed="81"/>
            <rFont val="Tahoma"/>
            <family val="2"/>
          </rPr>
          <t>Fiscal:</t>
        </r>
        <r>
          <rPr>
            <sz val="9"/>
            <color indexed="81"/>
            <rFont val="Tahoma"/>
            <family val="2"/>
          </rPr>
          <t xml:space="preserve">
las dos de los espejos para fotos y el básico, sonda
cubetas
</t>
        </r>
      </text>
    </comment>
    <comment ref="GA65" authorId="3" shapeId="0" xr:uid="{00000000-0006-0000-0A00-000032000000}">
      <text>
        <r>
          <rPr>
            <b/>
            <sz val="10"/>
            <color rgb="FF000000"/>
            <rFont val="Tahoma"/>
            <family val="2"/>
          </rPr>
          <t>María Jose Brenes: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Usualmente siempre se rompen, no se puede contemplar solo una</t>
        </r>
      </text>
    </comment>
    <comment ref="GC65" authorId="3" shapeId="0" xr:uid="{00000000-0006-0000-0A00-000033000000}">
      <text>
        <r>
          <rPr>
            <b/>
            <sz val="10"/>
            <color rgb="FF000000"/>
            <rFont val="Tahoma"/>
            <family val="2"/>
          </rPr>
          <t>María Jose Brenes: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Usualmente siempre se rompen, no se puede contemplar solo una</t>
        </r>
      </text>
    </comment>
    <comment ref="C73" authorId="1" shapeId="0" xr:uid="{B3C4B134-E567-3249-9FE8-C123061E3956}">
      <text>
        <r>
          <rPr>
            <b/>
            <sz val="10"/>
            <color rgb="FF000000"/>
            <rFont val="Tahoma"/>
            <family val="2"/>
          </rPr>
          <t>Pilar 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Hay que buscar el precio de galon y la unidad de rendimiento</t>
        </r>
      </text>
    </comment>
    <comment ref="DI152" authorId="2" shapeId="0" xr:uid="{00000000-0006-0000-0A00-000059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Montar en Articulador Semi
</t>
        </r>
      </text>
    </comment>
    <comment ref="DK152" authorId="2" shapeId="0" xr:uid="{00000000-0006-0000-0A00-00005A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Montar en Articulador Semi
</t>
        </r>
      </text>
    </comment>
    <comment ref="DM152" authorId="2" shapeId="0" xr:uid="{00000000-0006-0000-0A00-00005B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Montar en Articulador Semi
</t>
        </r>
      </text>
    </comment>
    <comment ref="DO152" authorId="2" shapeId="0" xr:uid="{00000000-0006-0000-0A00-00005C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Montar en Articulador Semi
</t>
        </r>
      </text>
    </comment>
    <comment ref="HA157" authorId="0" shapeId="0" xr:uid="{00000000-0006-0000-0A00-00005F000000}">
      <text>
        <r>
          <rPr>
            <b/>
            <sz val="9"/>
            <color indexed="81"/>
            <rFont val="Tahoma"/>
            <family val="2"/>
          </rPr>
          <t>Fiscal:</t>
        </r>
        <r>
          <rPr>
            <sz val="9"/>
            <color indexed="81"/>
            <rFont val="Tahoma"/>
            <family val="2"/>
          </rPr>
          <t xml:space="preserve">
promedio
</t>
        </r>
      </text>
    </comment>
    <comment ref="HC160" authorId="0" shapeId="0" xr:uid="{00000000-0006-0000-0A00-000060000000}">
      <text>
        <r>
          <rPr>
            <b/>
            <sz val="9"/>
            <color indexed="81"/>
            <rFont val="Tahoma"/>
            <family val="2"/>
          </rPr>
          <t>Fiscal:</t>
        </r>
        <r>
          <rPr>
            <sz val="9"/>
            <color indexed="81"/>
            <rFont val="Tahoma"/>
            <family val="2"/>
          </rPr>
          <t xml:space="preserve">
promedio</t>
        </r>
      </text>
    </comment>
    <comment ref="HE160" authorId="0" shapeId="0" xr:uid="{00000000-0006-0000-0A00-000061000000}">
      <text>
        <r>
          <rPr>
            <b/>
            <sz val="9"/>
            <color indexed="81"/>
            <rFont val="Tahoma"/>
            <family val="2"/>
          </rPr>
          <t>Fiscal:</t>
        </r>
        <r>
          <rPr>
            <sz val="9"/>
            <color indexed="81"/>
            <rFont val="Tahoma"/>
            <family val="2"/>
          </rPr>
          <t xml:space="preserve">
promedio</t>
        </r>
      </text>
    </comment>
    <comment ref="HG160" authorId="0" shapeId="0" xr:uid="{00000000-0006-0000-0A00-000062000000}">
      <text>
        <r>
          <rPr>
            <b/>
            <sz val="9"/>
            <color indexed="81"/>
            <rFont val="Tahoma"/>
            <family val="2"/>
          </rPr>
          <t>Fiscal:</t>
        </r>
        <r>
          <rPr>
            <sz val="9"/>
            <color indexed="81"/>
            <rFont val="Tahoma"/>
            <family val="2"/>
          </rPr>
          <t xml:space="preserve">
promedio</t>
        </r>
      </text>
    </comment>
    <comment ref="HI160" authorId="0" shapeId="0" xr:uid="{535EFC03-C986-428D-A554-FC4A7682AAAB}">
      <text>
        <r>
          <rPr>
            <b/>
            <sz val="9"/>
            <color indexed="81"/>
            <rFont val="Tahoma"/>
            <family val="2"/>
          </rPr>
          <t>Fiscal:</t>
        </r>
        <r>
          <rPr>
            <sz val="9"/>
            <color indexed="81"/>
            <rFont val="Tahoma"/>
            <family val="2"/>
          </rPr>
          <t xml:space="preserve">
promedio</t>
        </r>
      </text>
    </comment>
    <comment ref="HK160" authorId="0" shapeId="0" xr:uid="{65F63848-43DD-48DF-9D92-56EA4CCDBB21}">
      <text>
        <r>
          <rPr>
            <b/>
            <sz val="9"/>
            <color indexed="81"/>
            <rFont val="Tahoma"/>
            <family val="2"/>
          </rPr>
          <t>Fiscal:</t>
        </r>
        <r>
          <rPr>
            <sz val="9"/>
            <color indexed="81"/>
            <rFont val="Tahoma"/>
            <family val="2"/>
          </rPr>
          <t xml:space="preserve">
promedio</t>
        </r>
      </text>
    </comment>
    <comment ref="C176" authorId="0" shapeId="0" xr:uid="{A86DEF56-B196-544C-B78F-F463304CF703}">
      <text>
        <r>
          <rPr>
            <b/>
            <sz val="9"/>
            <color rgb="FF000000"/>
            <rFont val="Tahoma"/>
            <family val="2"/>
          </rPr>
          <t>Fiscal: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27,930 de la corona 
</t>
        </r>
        <r>
          <rPr>
            <sz val="9"/>
            <color rgb="FF000000"/>
            <rFont val="Tahoma"/>
            <family val="2"/>
          </rPr>
          <t xml:space="preserve">61,500 promedio del precio de un poste maquinado
</t>
        </r>
      </text>
    </comment>
    <comment ref="C177" authorId="0" shapeId="0" xr:uid="{E2D6EF06-E337-8D48-BA66-2FDE44E9AFC2}">
      <text>
        <r>
          <rPr>
            <b/>
            <sz val="9"/>
            <color rgb="FF000000"/>
            <rFont val="Tahoma"/>
            <family val="2"/>
          </rPr>
          <t>Fiscal: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54.400 de la corona 
</t>
        </r>
        <r>
          <rPr>
            <sz val="9"/>
            <color rgb="FF000000"/>
            <rFont val="Tahoma"/>
            <family val="2"/>
          </rPr>
          <t>50.990 promedio del precio de un poste prefabricado (zimmer, biohorizons…)</t>
        </r>
      </text>
    </comment>
    <comment ref="C179" authorId="0" shapeId="0" xr:uid="{6FE0A072-2055-6946-BCC4-99CA930D1B4B}">
      <text>
        <r>
          <rPr>
            <b/>
            <sz val="9"/>
            <color rgb="FF000000"/>
            <rFont val="Tahoma"/>
            <family val="2"/>
          </rPr>
          <t>Fiscal: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43,450 de la corona 
</t>
        </r>
        <r>
          <rPr>
            <sz val="9"/>
            <color rgb="FF000000"/>
            <rFont val="Tahoma"/>
            <family val="2"/>
          </rPr>
          <t xml:space="preserve">61,500 promedio del precio de un poste maquinado
</t>
        </r>
      </text>
    </comment>
    <comment ref="C180" authorId="0" shapeId="0" xr:uid="{97A2317F-03A4-4E4F-8A6D-EF3F41032133}">
      <text>
        <r>
          <rPr>
            <b/>
            <sz val="9"/>
            <color rgb="FF000000"/>
            <rFont val="Tahoma"/>
            <family val="2"/>
          </rPr>
          <t>Fiscal: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54.400 de la corona 
</t>
        </r>
        <r>
          <rPr>
            <sz val="9"/>
            <color rgb="FF000000"/>
            <rFont val="Tahoma"/>
            <family val="2"/>
          </rPr>
          <t>50.990 promedio del precio de un poste prefabricado (zimmer, biohorizons…)</t>
        </r>
      </text>
    </comment>
    <comment ref="EG194" authorId="3" shapeId="0" xr:uid="{00000000-0006-0000-0A00-000071000000}">
      <text>
        <r>
          <rPr>
            <b/>
            <sz val="10"/>
            <color indexed="81"/>
            <rFont val="Calibri"/>
            <family val="2"/>
          </rPr>
          <t>María José Brenes:</t>
        </r>
        <r>
          <rPr>
            <sz val="10"/>
            <color indexed="81"/>
            <rFont val="Calibri"/>
            <family val="2"/>
          </rPr>
          <t xml:space="preserve">
Guía Quirúrgica Mínima
</t>
        </r>
      </text>
    </comment>
    <comment ref="EM194" authorId="3" shapeId="0" xr:uid="{00000000-0006-0000-0A00-000072000000}">
      <text>
        <r>
          <rPr>
            <b/>
            <sz val="10"/>
            <color rgb="FF000000"/>
            <rFont val="Calibri"/>
            <family val="2"/>
          </rPr>
          <t>María José Brenes:</t>
        </r>
        <r>
          <rPr>
            <sz val="10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Guía Quirúrgica Mínima
</t>
        </r>
      </text>
    </comment>
    <comment ref="I224" authorId="4" shapeId="0" xr:uid="{00000000-0006-0000-0A00-000075000000}">
      <text>
        <r>
          <rPr>
            <b/>
            <sz val="9"/>
            <color rgb="FF000000"/>
            <rFont val="Tahoma"/>
            <family val="2"/>
          </rPr>
          <t>Sudlin se esteriliza 1 vez al año vida util</t>
        </r>
      </text>
    </comment>
    <comment ref="I247" authorId="3" shapeId="0" xr:uid="{00000000-0006-0000-0A00-000083000000}">
      <text>
        <r>
          <rPr>
            <b/>
            <sz val="10"/>
            <color rgb="FF000000"/>
            <rFont val="Calibri"/>
            <family val="2"/>
          </rPr>
          <t>María José Brenes:</t>
        </r>
        <r>
          <rPr>
            <sz val="10"/>
            <color rgb="FF000000"/>
            <rFont val="Calibri"/>
            <family val="2"/>
          </rPr>
          <t xml:space="preserve"> 12 meses 
</t>
        </r>
        <r>
          <rPr>
            <sz val="10"/>
            <color rgb="FF000000"/>
            <rFont val="Calibri"/>
            <family val="2"/>
          </rPr>
          <t xml:space="preserve">2 procedimientos al mes
</t>
        </r>
      </text>
    </comment>
    <comment ref="I248" authorId="3" shapeId="0" xr:uid="{00000000-0006-0000-0A00-000084000000}">
      <text>
        <r>
          <rPr>
            <b/>
            <sz val="10"/>
            <color indexed="81"/>
            <rFont val="Calibri"/>
            <family val="2"/>
          </rPr>
          <t>María José Brenes:</t>
        </r>
        <r>
          <rPr>
            <sz val="10"/>
            <color indexed="81"/>
            <rFont val="Calibri"/>
            <family val="2"/>
          </rPr>
          <t xml:space="preserve"> 12 meses 
2 procedimientos al mes
</t>
        </r>
      </text>
    </comment>
    <comment ref="I250" authorId="3" shapeId="0" xr:uid="{00000000-0006-0000-0A00-000088000000}">
      <text>
        <r>
          <rPr>
            <b/>
            <sz val="10"/>
            <color rgb="FF000000"/>
            <rFont val="Calibri"/>
            <family val="2"/>
          </rPr>
          <t>María José Brenes:</t>
        </r>
        <r>
          <rPr>
            <sz val="10"/>
            <color rgb="FF000000"/>
            <rFont val="Calibri"/>
            <family val="2"/>
          </rPr>
          <t xml:space="preserve"> 12 meses 
</t>
        </r>
        <r>
          <rPr>
            <sz val="10"/>
            <color rgb="FF000000"/>
            <rFont val="Calibri"/>
            <family val="2"/>
          </rPr>
          <t xml:space="preserve">2 procedimientos al mes
</t>
        </r>
      </text>
    </comment>
    <comment ref="JW250" authorId="3" shapeId="0" xr:uid="{00000000-0006-0000-0A00-000089000000}">
      <text>
        <r>
          <rPr>
            <b/>
            <sz val="10"/>
            <color indexed="81"/>
            <rFont val="Calibri"/>
            <family val="2"/>
          </rPr>
          <t>María José Brenes:</t>
        </r>
        <r>
          <rPr>
            <sz val="10"/>
            <color indexed="81"/>
            <rFont val="Calibri"/>
            <family val="2"/>
          </rPr>
          <t xml:space="preserve">
la capacitación es más económica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Colegio Cirujanos</author>
    <author>María Jose Brenes</author>
    <author xml:space="preserve">Pilar </author>
  </authors>
  <commentList>
    <comment ref="C8" authorId="0" shapeId="0" xr:uid="{935C0F8E-5618-4D20-8AB6-3BEEA9019B4B}">
      <text>
        <r>
          <rPr>
            <b/>
            <sz val="9"/>
            <color rgb="FF000000"/>
            <rFont val="Tahoma"/>
            <family val="2"/>
          </rPr>
          <t>Colegio Cirujanos: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tiempo de disponibilidad</t>
        </r>
      </text>
    </comment>
    <comment ref="C56" authorId="1" shapeId="0" xr:uid="{00000000-0006-0000-0B00-000002000000}">
      <text>
        <r>
          <rPr>
            <b/>
            <sz val="10"/>
            <color rgb="FF000000"/>
            <rFont val="Calibri"/>
            <family val="2"/>
          </rPr>
          <t>María José Brenes:</t>
        </r>
        <r>
          <rPr>
            <sz val="10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>4 citas</t>
        </r>
      </text>
    </comment>
    <comment ref="C57" authorId="1" shapeId="0" xr:uid="{00000000-0006-0000-0B00-000003000000}">
      <text>
        <r>
          <rPr>
            <b/>
            <sz val="10"/>
            <color rgb="FF000000"/>
            <rFont val="Calibri"/>
            <family val="2"/>
          </rPr>
          <t>María José Brenes:</t>
        </r>
        <r>
          <rPr>
            <sz val="10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2 citas
</t>
        </r>
      </text>
    </comment>
    <comment ref="C59" authorId="1" shapeId="0" xr:uid="{00000000-0006-0000-0B00-000004000000}">
      <text>
        <r>
          <rPr>
            <sz val="10"/>
            <color rgb="FF000000"/>
            <rFont val="Calibri"/>
            <family val="2"/>
          </rPr>
          <t xml:space="preserve">citas:
</t>
        </r>
        <r>
          <rPr>
            <sz val="10"/>
            <color rgb="FF000000"/>
            <rFont val="Calibri"/>
            <family val="2"/>
          </rPr>
          <t xml:space="preserve">5
</t>
        </r>
      </text>
    </comment>
    <comment ref="C60" authorId="1" shapeId="0" xr:uid="{00000000-0006-0000-0B00-000005000000}">
      <text>
        <r>
          <rPr>
            <b/>
            <sz val="10"/>
            <color rgb="FF000000"/>
            <rFont val="Calibri"/>
            <family val="2"/>
          </rPr>
          <t xml:space="preserve">citas: 5
</t>
        </r>
        <r>
          <rPr>
            <sz val="10"/>
            <color rgb="FF000000"/>
            <rFont val="Calibri"/>
            <family val="2"/>
          </rPr>
          <t xml:space="preserve">
</t>
        </r>
      </text>
    </comment>
    <comment ref="C61" authorId="1" shapeId="0" xr:uid="{00000000-0006-0000-0B00-000006000000}">
      <text>
        <r>
          <rPr>
            <b/>
            <sz val="10"/>
            <color rgb="FF000000"/>
            <rFont val="Calibri"/>
            <family val="2"/>
          </rPr>
          <t xml:space="preserve">citas:
</t>
        </r>
        <r>
          <rPr>
            <b/>
            <sz val="10"/>
            <color rgb="FF000000"/>
            <rFont val="Calibri"/>
            <family val="2"/>
          </rPr>
          <t xml:space="preserve">5
</t>
        </r>
      </text>
    </comment>
    <comment ref="C62" authorId="1" shapeId="0" xr:uid="{00000000-0006-0000-0B00-000007000000}">
      <text>
        <r>
          <rPr>
            <b/>
            <sz val="9"/>
            <color rgb="FF000000"/>
            <rFont val="Arial"/>
            <family val="2"/>
          </rPr>
          <t xml:space="preserve">citas: 5     </t>
        </r>
      </text>
    </comment>
    <comment ref="D68" authorId="2" shapeId="0" xr:uid="{5247898F-D2AD-7A4D-B606-5D2789615DEB}">
      <text>
        <r>
          <rPr>
            <b/>
            <sz val="10"/>
            <color rgb="FF000000"/>
            <rFont val="Tahoma"/>
            <family val="2"/>
          </rPr>
          <t>Pilar 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Ajuste el tiempo para mantener precio</t>
        </r>
      </text>
    </comment>
    <comment ref="D71" authorId="2" shapeId="0" xr:uid="{05AC3D4E-0B63-3640-8AAA-56562D0A5F81}">
      <text>
        <r>
          <rPr>
            <b/>
            <sz val="10"/>
            <color rgb="FF000000"/>
            <rFont val="Tahoma"/>
            <family val="2"/>
          </rPr>
          <t>Pilar 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Ajuste el tiempo para mantener precio</t>
        </r>
      </text>
    </comment>
    <comment ref="C72" authorId="1" shapeId="0" xr:uid="{00000000-0006-0000-0B00-000009000000}">
      <text>
        <r>
          <rPr>
            <sz val="10"/>
            <color indexed="81"/>
            <rFont val="Calibri"/>
            <family val="2"/>
          </rPr>
          <t xml:space="preserve">citas:
6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Colegio Cirujanos</author>
    <author>María Jose Brenes</author>
    <author>Usuario de Windows</author>
    <author>Fiscal</author>
  </authors>
  <commentList>
    <comment ref="C8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Colegio Cirujanos:</t>
        </r>
        <r>
          <rPr>
            <sz val="9"/>
            <color indexed="81"/>
            <rFont val="Tahoma"/>
            <family val="2"/>
          </rPr>
          <t xml:space="preserve">
tiempo de disponibilidad</t>
        </r>
      </text>
    </comment>
    <comment ref="C54" authorId="1" shapeId="0" xr:uid="{00000000-0006-0000-0C00-000002000000}">
      <text>
        <r>
          <rPr>
            <b/>
            <sz val="10"/>
            <color indexed="81"/>
            <rFont val="Calibri"/>
            <family val="2"/>
          </rPr>
          <t>María José Brenes:</t>
        </r>
        <r>
          <rPr>
            <sz val="10"/>
            <color indexed="81"/>
            <rFont val="Calibri"/>
            <family val="2"/>
          </rPr>
          <t xml:space="preserve">
4 citas</t>
        </r>
      </text>
    </comment>
    <comment ref="C55" authorId="1" shapeId="0" xr:uid="{00000000-0006-0000-0C00-000003000000}">
      <text>
        <r>
          <rPr>
            <b/>
            <sz val="10"/>
            <color rgb="FF000000"/>
            <rFont val="Calibri"/>
            <family val="2"/>
          </rPr>
          <t>María José Brenes:</t>
        </r>
        <r>
          <rPr>
            <sz val="10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2 citas
</t>
        </r>
      </text>
    </comment>
    <comment ref="C57" authorId="1" shapeId="0" xr:uid="{00000000-0006-0000-0C00-000004000000}">
      <text>
        <r>
          <rPr>
            <sz val="10"/>
            <color rgb="FF000000"/>
            <rFont val="Calibri"/>
            <family val="2"/>
          </rPr>
          <t xml:space="preserve">citas:
5
</t>
        </r>
      </text>
    </comment>
    <comment ref="C58" authorId="1" shapeId="0" xr:uid="{00000000-0006-0000-0C00-000005000000}">
      <text>
        <r>
          <rPr>
            <b/>
            <sz val="10"/>
            <color rgb="FF000000"/>
            <rFont val="Calibri"/>
            <family val="2"/>
          </rPr>
          <t xml:space="preserve">citas: 5
</t>
        </r>
        <r>
          <rPr>
            <sz val="10"/>
            <color rgb="FF000000"/>
            <rFont val="Calibri"/>
            <family val="2"/>
          </rPr>
          <t xml:space="preserve">
</t>
        </r>
      </text>
    </comment>
    <comment ref="C59" authorId="1" shapeId="0" xr:uid="{00000000-0006-0000-0C00-000006000000}">
      <text>
        <r>
          <rPr>
            <b/>
            <sz val="10"/>
            <color rgb="FF000000"/>
            <rFont val="Calibri"/>
            <family val="2"/>
          </rPr>
          <t xml:space="preserve">citas:
5
</t>
        </r>
      </text>
    </comment>
    <comment ref="C60" authorId="1" shapeId="0" xr:uid="{00000000-0006-0000-0C00-000007000000}">
      <text>
        <r>
          <rPr>
            <b/>
            <sz val="9"/>
            <color rgb="FF000000"/>
            <rFont val="Arial"/>
            <family val="2"/>
          </rPr>
          <t xml:space="preserve">citas: 5     </t>
        </r>
      </text>
    </comment>
    <comment ref="C66" authorId="1" shapeId="0" xr:uid="{00000000-0006-0000-0C00-000008000000}">
      <text>
        <r>
          <rPr>
            <b/>
            <sz val="10"/>
            <color rgb="FF000000"/>
            <rFont val="Calibri"/>
            <family val="2"/>
          </rPr>
          <t>María José Brenes:</t>
        </r>
        <r>
          <rPr>
            <sz val="10"/>
            <color rgb="FF000000"/>
            <rFont val="Calibri"/>
            <family val="2"/>
          </rPr>
          <t xml:space="preserve">
2 citas
1 hora de trabajo para encerado dx</t>
        </r>
      </text>
    </comment>
    <comment ref="C70" authorId="1" shapeId="0" xr:uid="{00000000-0006-0000-0C00-000009000000}">
      <text>
        <r>
          <rPr>
            <sz val="10"/>
            <color indexed="81"/>
            <rFont val="Calibri"/>
            <family val="2"/>
          </rPr>
          <t xml:space="preserve">citas:
6
</t>
        </r>
      </text>
    </comment>
    <comment ref="D95" authorId="2" shapeId="0" xr:uid="{00000000-0006-0000-0C00-00000A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30 minutos por 24 citas
120 minutos de bonding
120 minutos de debonding
60 diagnóstico
30 cita de explicación
</t>
        </r>
      </text>
    </comment>
    <comment ref="C127" authorId="1" shapeId="0" xr:uid="{00000000-0006-0000-0C00-00000B000000}">
      <text>
        <r>
          <rPr>
            <b/>
            <sz val="10"/>
            <color rgb="FF000000"/>
            <rFont val="Tahoma"/>
            <family val="2"/>
          </rPr>
          <t>María Jose Brenes: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Se cobran dos horas por disponibilidad
</t>
        </r>
      </text>
    </comment>
    <comment ref="B144" authorId="0" shapeId="0" xr:uid="{00000000-0006-0000-0C00-00000C000000}">
      <text>
        <r>
          <rPr>
            <b/>
            <sz val="9"/>
            <color indexed="81"/>
            <rFont val="Tahoma"/>
            <family val="2"/>
          </rPr>
          <t>Colegio Cirujanos:</t>
        </r>
        <r>
          <rPr>
            <sz val="9"/>
            <color indexed="81"/>
            <rFont val="Tahoma"/>
            <family val="2"/>
          </rPr>
          <t xml:space="preserve">
Quitar este procedimieto</t>
        </r>
      </text>
    </comment>
    <comment ref="C144" authorId="3" shapeId="0" xr:uid="{00000000-0006-0000-0C00-00000D000000}">
      <text>
        <r>
          <rPr>
            <b/>
            <sz val="9"/>
            <color rgb="FF000000"/>
            <rFont val="Tahoma"/>
            <family val="2"/>
          </rPr>
          <t xml:space="preserve">Solo para poder calcular el precio de la prima
</t>
        </r>
      </text>
    </comment>
    <comment ref="C145" authorId="3" shapeId="0" xr:uid="{00000000-0006-0000-0C00-00000E000000}">
      <text>
        <r>
          <rPr>
            <b/>
            <sz val="9"/>
            <color rgb="FF000000"/>
            <rFont val="Tahoma"/>
            <family val="2"/>
          </rPr>
          <t xml:space="preserve">Solo para poder calcular el precio de la prima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5E71823-085C-46C2-9D1D-35A6056E89C0}" keepAlive="1" name="Query - 2019" description="Connection to the '2019' query in the workbook." type="5" refreshedVersion="7" background="1" saveData="1">
    <dbPr connection="Provider=Microsoft.Mashup.OleDb.1;Data Source=$Workbook$;Location=2019;Extended Properties=&quot;&quot;" command="SELECT * FROM [2019]"/>
  </connection>
  <connection id="2" xr16:uid="{C6CD2B3E-EDAF-4B50-B02F-7C112BAE7FF4}" keepAlive="1" name="Query - api" description="Connection to the 'api' query in the workbook." type="5" refreshedVersion="7" background="1" saveData="1">
    <dbPr connection="Provider=Microsoft.Mashup.OleDb.1;Data Source=$Workbook$;Location=api;Extended Properties=&quot;&quot;" command="SELECT * FROM [api]"/>
  </connection>
</connections>
</file>

<file path=xl/sharedStrings.xml><?xml version="1.0" encoding="utf-8"?>
<sst xmlns="http://schemas.openxmlformats.org/spreadsheetml/2006/main" count="3785" uniqueCount="1216">
  <si>
    <t>TOTAL</t>
  </si>
  <si>
    <t>Horas Mensuales Trabajadas</t>
  </si>
  <si>
    <t>Horas por día</t>
  </si>
  <si>
    <t>Días trabajados por semana</t>
  </si>
  <si>
    <t>Horas por semana</t>
  </si>
  <si>
    <t>Horas por mes</t>
  </si>
  <si>
    <t>Honorario por Hora</t>
  </si>
  <si>
    <t>Honorario por Minuto</t>
  </si>
  <si>
    <t>Agua</t>
  </si>
  <si>
    <t xml:space="preserve">Luz </t>
  </si>
  <si>
    <t>Teléfono Móvil</t>
  </si>
  <si>
    <t>Impuestos Municipales</t>
  </si>
  <si>
    <t>Asesoría Contable</t>
  </si>
  <si>
    <t>Salario Auxiliar Dental (tiempo completo)</t>
  </si>
  <si>
    <t>Salario Personal de Limpieza (XX horas al mes)</t>
  </si>
  <si>
    <t>Seguro de Responsabilidad Civil</t>
  </si>
  <si>
    <t>Cursos y Actualización Profesional</t>
  </si>
  <si>
    <t>Mantenimiento del local</t>
  </si>
  <si>
    <t>Mantenimiento de Equipos</t>
  </si>
  <si>
    <t>Marketing o Publicidad</t>
  </si>
  <si>
    <t>Prestamos Bancarios Odontología</t>
  </si>
  <si>
    <t>Seguro del local (ejemplo INS)</t>
  </si>
  <si>
    <t xml:space="preserve">Artículos de Limpieza </t>
  </si>
  <si>
    <t>Recolección de Desechos Infectocontagiosos</t>
  </si>
  <si>
    <t>Categoría</t>
  </si>
  <si>
    <t>Equipo o Instrumento</t>
  </si>
  <si>
    <t>Áreas Comunes</t>
  </si>
  <si>
    <t>Consultorio 1</t>
  </si>
  <si>
    <t>Laboratorio</t>
  </si>
  <si>
    <t>Total de Unidades</t>
  </si>
  <si>
    <t>Precio Promedio</t>
  </si>
  <si>
    <t>Precio Total (Promedio)</t>
  </si>
  <si>
    <t>Total →</t>
  </si>
  <si>
    <t>Equipo General</t>
  </si>
  <si>
    <t>Abanico</t>
  </si>
  <si>
    <t>Amalgamador eléctrico</t>
  </si>
  <si>
    <t>Anteojo para fotocurado</t>
  </si>
  <si>
    <t>Anteojo para protección</t>
  </si>
  <si>
    <t>Autoclave</t>
  </si>
  <si>
    <t>Caja de revelado</t>
  </si>
  <si>
    <t>Cavitrón</t>
  </si>
  <si>
    <t xml:space="preserve">Compresor 1.5 hp </t>
  </si>
  <si>
    <t>Computadora</t>
  </si>
  <si>
    <t>Contra ángulo</t>
  </si>
  <si>
    <t>Delantal de plomo con cuello</t>
  </si>
  <si>
    <t>Equipo de Rayos X</t>
  </si>
  <si>
    <t xml:space="preserve">Escritorio, Sillas, Armarios </t>
  </si>
  <si>
    <t xml:space="preserve">Esfigmomanómetro </t>
  </si>
  <si>
    <t>Estetoscopio</t>
  </si>
  <si>
    <t>Extintor</t>
  </si>
  <si>
    <t>Impresora</t>
  </si>
  <si>
    <t>Lámpara de fotocurado</t>
  </si>
  <si>
    <t>Micro motor (motor de pieza de baja)</t>
  </si>
  <si>
    <t>Microondas</t>
  </si>
  <si>
    <t>Mueble con pila</t>
  </si>
  <si>
    <t>Negatoscopio</t>
  </si>
  <si>
    <t>Pieza de alta (turbina)</t>
  </si>
  <si>
    <t>Refrigeradora</t>
  </si>
  <si>
    <t>Silla de asistente</t>
  </si>
  <si>
    <t>Teléfono</t>
  </si>
  <si>
    <t>Unidad Dental</t>
  </si>
  <si>
    <t>Instrumental General</t>
  </si>
  <si>
    <t>Abrebocas de tijera</t>
  </si>
  <si>
    <t>Abrebocas plásticos (taco)</t>
  </si>
  <si>
    <t>Abrebocas plásticos para fotos</t>
  </si>
  <si>
    <t>Broquero</t>
  </si>
  <si>
    <t>Calibrador de cera</t>
  </si>
  <si>
    <t>Calibrador de metales</t>
  </si>
  <si>
    <t>Clamps</t>
  </si>
  <si>
    <t>Copa de hule</t>
  </si>
  <si>
    <t>Dappen de vidrio</t>
  </si>
  <si>
    <t>Dispensador de gasa</t>
  </si>
  <si>
    <t>Espátula lecron</t>
  </si>
  <si>
    <t>Espátula metálica</t>
  </si>
  <si>
    <t>Espátula para alginato</t>
  </si>
  <si>
    <t>Espátula para cera azul</t>
  </si>
  <si>
    <t>Espátula para cera rosada</t>
  </si>
  <si>
    <t>Espátula para yeso</t>
  </si>
  <si>
    <t>Espátula plástica</t>
  </si>
  <si>
    <t>Espejo de mano</t>
  </si>
  <si>
    <t>Espejo intraoral #5</t>
  </si>
  <si>
    <t>Explorador</t>
  </si>
  <si>
    <t>Flameador</t>
  </si>
  <si>
    <t>Guía de color porcelana</t>
  </si>
  <si>
    <t>Jeringa para anestesia</t>
  </si>
  <si>
    <t>Mango para espejo</t>
  </si>
  <si>
    <t>Marco para dique</t>
  </si>
  <si>
    <t>Mechero de alcohol vidrio</t>
  </si>
  <si>
    <t>Perforadora de dique</t>
  </si>
  <si>
    <t>Pinza hemostática curva</t>
  </si>
  <si>
    <t>Pinza hemostática recta</t>
  </si>
  <si>
    <t>Pinza porta Clamps</t>
  </si>
  <si>
    <t>Pinzas para algodón</t>
  </si>
  <si>
    <t>Pinzas para papel de articular</t>
  </si>
  <si>
    <t>Punta 3way</t>
  </si>
  <si>
    <t>Sonda who</t>
  </si>
  <si>
    <t>Operatoria</t>
  </si>
  <si>
    <t>Bruñidor Anatómico</t>
  </si>
  <si>
    <t>Bruñidor Bola huevo</t>
  </si>
  <si>
    <t>Cloide discoide</t>
  </si>
  <si>
    <t>Cuchareta de dentina</t>
  </si>
  <si>
    <t>Dappen para amalgama</t>
  </si>
  <si>
    <t>Dicalito</t>
  </si>
  <si>
    <t>Empacador para amalgama</t>
  </si>
  <si>
    <t>Framh</t>
  </si>
  <si>
    <t>Ipp (instrumento para resina)</t>
  </si>
  <si>
    <t>Porta amalgama</t>
  </si>
  <si>
    <t>Porta banda (tofflemaire)</t>
  </si>
  <si>
    <t>Endodoncia</t>
  </si>
  <si>
    <t>Limero</t>
  </si>
  <si>
    <t>Cucharetas de Endodoncia</t>
  </si>
  <si>
    <t>Empacadores</t>
  </si>
  <si>
    <t>Endoclean</t>
  </si>
  <si>
    <t>Espaciadores</t>
  </si>
  <si>
    <t>Explorador de Endodoncia</t>
  </si>
  <si>
    <t>Glick</t>
  </si>
  <si>
    <t>Limas Gate Glidden</t>
  </si>
  <si>
    <t>Regla Endodoncia</t>
  </si>
  <si>
    <t>Cirugía y Periodoncia</t>
  </si>
  <si>
    <t>Apico elevador</t>
  </si>
  <si>
    <t>Cuchareta de cirugía</t>
  </si>
  <si>
    <t>Elevador bandera</t>
  </si>
  <si>
    <t>Elevadores rectos</t>
  </si>
  <si>
    <t>Limas para hueso</t>
  </si>
  <si>
    <t>Mango de bisturí</t>
  </si>
  <si>
    <t>Periostótomo</t>
  </si>
  <si>
    <t>Pinza adson</t>
  </si>
  <si>
    <t>Pinza porta agujas</t>
  </si>
  <si>
    <t>Raspadores</t>
  </si>
  <si>
    <t>Sonda periodontal</t>
  </si>
  <si>
    <t>Suctor de alta</t>
  </si>
  <si>
    <t>Prostodoncia</t>
  </si>
  <si>
    <t>Empacador de hilo retractor</t>
  </si>
  <si>
    <t>Jeringa dispensadora de material impresión</t>
  </si>
  <si>
    <t>Loseta de vidrio</t>
  </si>
  <si>
    <t>Pistola material de impresión</t>
  </si>
  <si>
    <t>Tira puentes</t>
  </si>
  <si>
    <t>Ortodoncia y Odontopediatría</t>
  </si>
  <si>
    <t>Alicate 139</t>
  </si>
  <si>
    <t>Alicate media caña</t>
  </si>
  <si>
    <t>Cortadora de ligaduras metálicas</t>
  </si>
  <si>
    <t>Cortadora distal</t>
  </si>
  <si>
    <t>Escalera de tweed</t>
  </si>
  <si>
    <t>Pata de cabra</t>
  </si>
  <si>
    <t>Pinzas Mathew</t>
  </si>
  <si>
    <t>Quita bandas</t>
  </si>
  <si>
    <t>Quita brackets</t>
  </si>
  <si>
    <t>Sujetador de brackets</t>
  </si>
  <si>
    <t>Tijera para Formas Plásticas</t>
  </si>
  <si>
    <t>Tweed recto</t>
  </si>
  <si>
    <t>Implantes</t>
  </si>
  <si>
    <t>Instrumento locator</t>
  </si>
  <si>
    <t>Gasto Fijo Mensual Total</t>
  </si>
  <si>
    <t>Depreciación Anual a 5 años</t>
  </si>
  <si>
    <t>Cod. Procedimiento  →</t>
  </si>
  <si>
    <t>1.1</t>
  </si>
  <si>
    <t>1.2</t>
  </si>
  <si>
    <t>1.3</t>
  </si>
  <si>
    <t>1.4</t>
  </si>
  <si>
    <t>2.1</t>
  </si>
  <si>
    <t>2.2</t>
  </si>
  <si>
    <t>2.3</t>
  </si>
  <si>
    <t>2.4</t>
  </si>
  <si>
    <t>2.5</t>
  </si>
  <si>
    <t>2.6</t>
  </si>
  <si>
    <t>2.7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</si>
  <si>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</si>
  <si>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</si>
  <si>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</si>
  <si>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</si>
  <si>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</si>
  <si>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</si>
  <si>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</si>
  <si>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</si>
  <si>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</si>
  <si>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4.1</t>
  </si>
  <si>
    <t>4.2</t>
  </si>
  <si>
    <t>4.3</t>
  </si>
  <si>
    <t>4.4</t>
  </si>
  <si>
    <t>4.5</t>
  </si>
  <si>
    <t>4.6</t>
  </si>
  <si>
    <t>4.7</t>
  </si>
  <si>
    <t>4.8</t>
  </si>
  <si>
    <t>5.1.1.1</t>
  </si>
  <si>
    <t>5.1.1.2</t>
  </si>
  <si>
    <t>5.1.1.3</t>
  </si>
  <si>
    <t>5.1.1.4</t>
  </si>
  <si>
    <t>5.1.1.5</t>
  </si>
  <si>
    <t>5.1.1.6</t>
  </si>
  <si>
    <t>5.1.1.7</t>
  </si>
  <si>
    <t>5.1.1.8</t>
  </si>
  <si>
    <t>5.1.1.9</t>
  </si>
  <si>
    <t>5.1.1.10</t>
  </si>
  <si>
    <t>5.1.1.11</t>
  </si>
  <si>
    <t>5.1.2.1</t>
  </si>
  <si>
    <t>5.1.2.2</t>
  </si>
  <si>
    <t>5.1.3.1</t>
  </si>
  <si>
    <t>5.1.3.2</t>
  </si>
  <si>
    <t>5.1.3.3</t>
  </si>
  <si>
    <t>5.2.1.1</t>
  </si>
  <si>
    <t>5.2.1.2</t>
  </si>
  <si>
    <t>5.2.1.3</t>
  </si>
  <si>
    <t>5.2.1.4</t>
  </si>
  <si>
    <t>5.2.2.1</t>
  </si>
  <si>
    <t>5.2.2.2</t>
  </si>
  <si>
    <t>5.2.3.1</t>
  </si>
  <si>
    <t>5.2.3.2</t>
  </si>
  <si>
    <t>5.2.3.3</t>
  </si>
  <si>
    <t>5.2.3.4</t>
  </si>
  <si>
    <t>5.2.3.5</t>
  </si>
  <si>
    <t>6.1</t>
  </si>
  <si>
    <t>6.2</t>
  </si>
  <si>
    <t>6.3</t>
  </si>
  <si>
    <t>6.4</t>
  </si>
  <si>
    <t>6.5</t>
  </si>
  <si>
    <t>6.6</t>
  </si>
  <si>
    <t>7.1</t>
  </si>
  <si>
    <t>7.2</t>
  </si>
  <si>
    <t>7.3</t>
  </si>
  <si>
    <t>8.1</t>
  </si>
  <si>
    <t>8.2</t>
  </si>
  <si>
    <t>8.3</t>
  </si>
  <si>
    <t>8.4</t>
  </si>
  <si>
    <t>9.1</t>
  </si>
  <si>
    <t>9.2</t>
  </si>
  <si>
    <t>9.3</t>
  </si>
  <si>
    <t>9.4</t>
  </si>
  <si>
    <t>10.1</t>
  </si>
  <si>
    <t>10.2</t>
  </si>
  <si>
    <t>10.3</t>
  </si>
  <si>
    <t>10.4</t>
  </si>
  <si>
    <t>10.5</t>
  </si>
  <si>
    <t>10.6</t>
  </si>
  <si>
    <t>10.7</t>
  </si>
  <si>
    <t>10.8</t>
  </si>
  <si>
    <t>11.1</t>
  </si>
  <si>
    <t>11.2</t>
  </si>
  <si>
    <t>11.3</t>
  </si>
  <si>
    <t>12.1</t>
  </si>
  <si>
    <t>12.2</t>
  </si>
  <si>
    <t>12.3</t>
  </si>
  <si>
    <t>12.4</t>
  </si>
  <si>
    <t>12.5</t>
  </si>
  <si>
    <t>12.6</t>
  </si>
  <si>
    <t>12.7</t>
  </si>
  <si>
    <t>12.8</t>
  </si>
  <si>
    <t>12.9</t>
  </si>
  <si>
    <t>12.10</t>
  </si>
  <si>
    <t>12.11</t>
  </si>
  <si>
    <t>12.12</t>
  </si>
  <si>
    <t>12.13</t>
  </si>
  <si>
    <t>12.14</t>
  </si>
  <si>
    <t>12.15</t>
  </si>
  <si>
    <t>12.16</t>
  </si>
  <si>
    <t>12.17</t>
  </si>
  <si>
    <t>12.18</t>
  </si>
  <si>
    <t>12.19</t>
  </si>
  <si>
    <t>13.1</t>
  </si>
  <si>
    <t>13.2</t>
  </si>
  <si>
    <t>Sistema</t>
  </si>
  <si>
    <t>Producto</t>
  </si>
  <si>
    <t>Rendimiento (Tasa de Uso)</t>
  </si>
  <si>
    <t>Costo Por Unidad</t>
  </si>
  <si>
    <t>Gasto</t>
  </si>
  <si>
    <t>TOTAL GASTO VARIABLE POR PROCEDIMIENTO</t>
  </si>
  <si>
    <t>Básico</t>
  </si>
  <si>
    <t>Bata Desechable</t>
  </si>
  <si>
    <t>Barreras Adhesivas</t>
  </si>
  <si>
    <t>Cubre Bocas</t>
  </si>
  <si>
    <t>Gasa</t>
  </si>
  <si>
    <t>Gorro desechable</t>
  </si>
  <si>
    <t>Guantes Látex</t>
  </si>
  <si>
    <t>Suctor</t>
  </si>
  <si>
    <t>Babero</t>
  </si>
  <si>
    <t>Servilleta Desechable</t>
  </si>
  <si>
    <t>Rodillos de Algodón</t>
  </si>
  <si>
    <t xml:space="preserve">Vaso </t>
  </si>
  <si>
    <t>General</t>
  </si>
  <si>
    <t>Ácido Fosfórico</t>
  </si>
  <si>
    <t>Adhesivo Resina</t>
  </si>
  <si>
    <t xml:space="preserve">Aguja Corta </t>
  </si>
  <si>
    <t>Aguja Extra Corta</t>
  </si>
  <si>
    <t>Aguja Larga</t>
  </si>
  <si>
    <t>Amalgama 2p</t>
  </si>
  <si>
    <t>Anestesia 2%</t>
  </si>
  <si>
    <t>Anestesia 3%</t>
  </si>
  <si>
    <t>Anestesia Tópica</t>
  </si>
  <si>
    <t>Aplicador Mango Madera</t>
  </si>
  <si>
    <t>Banda Metálica</t>
  </si>
  <si>
    <t>Banda Mylar</t>
  </si>
  <si>
    <t>Blanqueamiento de Funda 22%</t>
  </si>
  <si>
    <t>Blanqueamiento de Silla 35%</t>
  </si>
  <si>
    <t>Blanqueamiento Interno</t>
  </si>
  <si>
    <t>Campo Estéril</t>
  </si>
  <si>
    <t>Celulosa Oxidada (Gealfoam, Gelatamp)</t>
  </si>
  <si>
    <t>Cemento de Endodoncia</t>
  </si>
  <si>
    <t>Cemento de Resina</t>
  </si>
  <si>
    <t>Cemento Ionómero (u200)</t>
  </si>
  <si>
    <t>Cemento Temporal de Endodoncia (Coltosol)</t>
  </si>
  <si>
    <t>Clorhexidina 2%</t>
  </si>
  <si>
    <t>Cordón de Aislamiento (Wetjet)</t>
  </si>
  <si>
    <t>Corona de Acero Cromado</t>
  </si>
  <si>
    <t>Corona de Policarbonato</t>
  </si>
  <si>
    <t>Cuña de Madera</t>
  </si>
  <si>
    <t>Desensibilizante</t>
  </si>
  <si>
    <t>Detector de puntos de presión (Fitt Checker)</t>
  </si>
  <si>
    <t>Detector de vitalidad en frio (Endo Ice)</t>
  </si>
  <si>
    <t>Dique 5x5</t>
  </si>
  <si>
    <t>Endoposte de Fibra de Vidrio</t>
  </si>
  <si>
    <t>Endoposte de Titanio</t>
  </si>
  <si>
    <t xml:space="preserve">Flúor </t>
  </si>
  <si>
    <t>Guantes Estériles</t>
  </si>
  <si>
    <t>Hidróxido de Calcio</t>
  </si>
  <si>
    <t>Hipoclorito 2%</t>
  </si>
  <si>
    <t>Hoja de Bisturí #15</t>
  </si>
  <si>
    <t>I.R.M</t>
  </si>
  <si>
    <t>Jeringa para Irrigar</t>
  </si>
  <si>
    <t>Lija Metálica</t>
  </si>
  <si>
    <t>Lija Resina</t>
  </si>
  <si>
    <t>Lima de Endodoncia</t>
  </si>
  <si>
    <t>Micro Aplicadores</t>
  </si>
  <si>
    <t>MTA</t>
  </si>
  <si>
    <t>Óxido de Zinc Eugenol</t>
  </si>
  <si>
    <t>Papel de Articular</t>
  </si>
  <si>
    <t>Pasta Profiláctica</t>
  </si>
  <si>
    <t xml:space="preserve">Puntas de Papel </t>
  </si>
  <si>
    <t>Resina</t>
  </si>
  <si>
    <t>Resina Fluida</t>
  </si>
  <si>
    <t>Revelador de Placa</t>
  </si>
  <si>
    <t>Sellante de Fosas y Fisuras</t>
  </si>
  <si>
    <t>Suctor de Alta</t>
  </si>
  <si>
    <t>Sutura Reabsorbible</t>
  </si>
  <si>
    <t>Sutura Seda</t>
  </si>
  <si>
    <t>Caja para retenedor, férula o aparatología</t>
  </si>
  <si>
    <t>Radiología</t>
  </si>
  <si>
    <t>Radiografía #0</t>
  </si>
  <si>
    <t>Radiografía #2</t>
  </si>
  <si>
    <t>Radiografía Cefalométrica</t>
  </si>
  <si>
    <t xml:space="preserve">Radiografía Oclusal </t>
  </si>
  <si>
    <t>Radiografía Panorámica</t>
  </si>
  <si>
    <t>Líquido Revelador Rx</t>
  </si>
  <si>
    <t>Líquido Fijador Rx</t>
  </si>
  <si>
    <t>Ortodoncia</t>
  </si>
  <si>
    <t>Kit de Brackets Metálicos</t>
  </si>
  <si>
    <t>Kit de Brackets Zafiro/Porcelana</t>
  </si>
  <si>
    <t>Brackets Metálicos Unidad</t>
  </si>
  <si>
    <t>Brackets Zafiro/Porcelana Unidad</t>
  </si>
  <si>
    <t>Tubos</t>
  </si>
  <si>
    <t>Separadores</t>
  </si>
  <si>
    <t>Arco de NI-TI Redondos</t>
  </si>
  <si>
    <t>Arco de NI-TI Rectangular</t>
  </si>
  <si>
    <t>Arco de Acero Rectangular</t>
  </si>
  <si>
    <t>Arco de Acero Redondo</t>
  </si>
  <si>
    <t>Módulos Elásticos</t>
  </si>
  <si>
    <t>Cadenetas</t>
  </si>
  <si>
    <t>Ligadura Metálica</t>
  </si>
  <si>
    <t>Ligas Intermaxilares</t>
  </si>
  <si>
    <t>Botón</t>
  </si>
  <si>
    <t>Resorte Abierto/Cerrado</t>
  </si>
  <si>
    <t>Arco Facial</t>
  </si>
  <si>
    <t>Implante</t>
  </si>
  <si>
    <t>Impresiones</t>
  </si>
  <si>
    <t xml:space="preserve">Acondicionador de Tejidos </t>
  </si>
  <si>
    <t>Acrílico Líquido Autocurado</t>
  </si>
  <si>
    <t>Acrílico Polvo Transparente</t>
  </si>
  <si>
    <t>Acrílico Polvo Rosado</t>
  </si>
  <si>
    <t>Acrílico Provisional</t>
  </si>
  <si>
    <t>Adhesivo para Cubetas</t>
  </si>
  <si>
    <t>Alcohol</t>
  </si>
  <si>
    <t xml:space="preserve">Alginato </t>
  </si>
  <si>
    <t>Cera Azul</t>
  </si>
  <si>
    <t>Cera Mordida</t>
  </si>
  <si>
    <t>Cera Pegajosa</t>
  </si>
  <si>
    <t>Cera Rosada</t>
  </si>
  <si>
    <t>Cera Utility</t>
  </si>
  <si>
    <t>Registro de Mordida Silicona</t>
  </si>
  <si>
    <t>Silicona Light</t>
  </si>
  <si>
    <t>Silicona Mediana</t>
  </si>
  <si>
    <t>Modelina</t>
  </si>
  <si>
    <t xml:space="preserve">Piedra Pómez </t>
  </si>
  <si>
    <t>Punta Intraoral</t>
  </si>
  <si>
    <t>Punta Mezcladora</t>
  </si>
  <si>
    <t>Putty (Masa Pesada Consistencia Media)</t>
  </si>
  <si>
    <t xml:space="preserve">Separante </t>
  </si>
  <si>
    <t>Yeso Extra Duro</t>
  </si>
  <si>
    <t>Yeso Blanco</t>
  </si>
  <si>
    <t>Yeso Amarillo</t>
  </si>
  <si>
    <t xml:space="preserve">Esterilización </t>
  </si>
  <si>
    <t>Bolsas para esterilizar 13cm x 25cm</t>
  </si>
  <si>
    <t>Bolsas para esterilizar 9cm x 25cm</t>
  </si>
  <si>
    <t>Bolsas para esterilizar 7cm x 25cm</t>
  </si>
  <si>
    <t>Bolsas para esterilizar 5.7cm x 10cm</t>
  </si>
  <si>
    <t xml:space="preserve">Indicadores de esterilización </t>
  </si>
  <si>
    <t>Limpiador Enzimático (Alkazyme)</t>
  </si>
  <si>
    <t>Corona Metal Semi-Precioso</t>
  </si>
  <si>
    <t>Corona Metal No Precioso</t>
  </si>
  <si>
    <t>Corona Metal - Porcelana Semi-Precioso</t>
  </si>
  <si>
    <t>Corona Provisional Acrílico</t>
  </si>
  <si>
    <t>Prótesis Removible Acrílica Termocurado</t>
  </si>
  <si>
    <t>Prótesis Removible Flexible</t>
  </si>
  <si>
    <t>Prótesis Removible Metálico (Cromo-Cobalto)</t>
  </si>
  <si>
    <t>Cubeta Individual, Rodete y Placa Base</t>
  </si>
  <si>
    <t>Sobre dentadura con dos ataches</t>
  </si>
  <si>
    <t>Reparaciones Agregar Diente</t>
  </si>
  <si>
    <t>Reparaciones Agregar Retenedor</t>
  </si>
  <si>
    <t>Reparaciones Soldadura Metálica</t>
  </si>
  <si>
    <t>Reparaciones Rebasado Termocurado</t>
  </si>
  <si>
    <t>Guía Quirúrgica</t>
  </si>
  <si>
    <t>Plano de Mordida Cocinada Acrílico</t>
  </si>
  <si>
    <t>Retenedor</t>
  </si>
  <si>
    <t>Modelos de yeso</t>
  </si>
  <si>
    <t>Otros</t>
  </si>
  <si>
    <t>Aceite para piezas</t>
  </si>
  <si>
    <t>Rx Panorámica</t>
  </si>
  <si>
    <t>Rx Cefalométrica</t>
  </si>
  <si>
    <t>Clasificación</t>
  </si>
  <si>
    <t>Código</t>
  </si>
  <si>
    <t>Procedimiento</t>
  </si>
  <si>
    <t>Tiempo de Atención</t>
  </si>
  <si>
    <t>Gasto Fijo</t>
  </si>
  <si>
    <t xml:space="preserve">Gasto Variable </t>
  </si>
  <si>
    <t>TOTAL DE GASTOS</t>
  </si>
  <si>
    <t>Previsión Impuesto de Renta</t>
  </si>
  <si>
    <t>Comisión del Banco</t>
  </si>
  <si>
    <t>Retención de Imp. de Renta</t>
  </si>
  <si>
    <t>1. Revisiones</t>
  </si>
  <si>
    <t>Consulta Post Tratamiento</t>
  </si>
  <si>
    <t>2. Radiología</t>
  </si>
  <si>
    <t>Radiografía Periapical o Aleta Convencional</t>
  </si>
  <si>
    <t>Radiovisiografía Digital</t>
  </si>
  <si>
    <t>Radiografía Oclusal</t>
  </si>
  <si>
    <t>3. Operatoria</t>
  </si>
  <si>
    <t>Amalgama Simple</t>
  </si>
  <si>
    <t>Amalgama Compleja</t>
  </si>
  <si>
    <t>Resina Simple</t>
  </si>
  <si>
    <t>Resina Compleja</t>
  </si>
  <si>
    <t>4. Endodoncia</t>
  </si>
  <si>
    <t>Pulpectomía</t>
  </si>
  <si>
    <t>Extirpación Pulpar</t>
  </si>
  <si>
    <t>Apicectomía y Retrobturación</t>
  </si>
  <si>
    <t>Corona Metálica Semi-Precioso</t>
  </si>
  <si>
    <t>Corona Metálica  No Precioso</t>
  </si>
  <si>
    <t>Corona Metal - Porcelana no precioso</t>
  </si>
  <si>
    <t>Remoción de Corona</t>
  </si>
  <si>
    <t>5.1.2. Prostodoncia Fija Endoposte</t>
  </si>
  <si>
    <t>5.1.3. Prostodoncia Fija Provisional</t>
  </si>
  <si>
    <t>5.2.1. Prostodoncia Removible Parcial</t>
  </si>
  <si>
    <t>5.2.2. Prostodoncia Removible Total</t>
  </si>
  <si>
    <t>5.2.3. Prostodoncia Removible Reparaciones</t>
  </si>
  <si>
    <t>6. Implantes</t>
  </si>
  <si>
    <t>Cirugía Segunda Fase del Implante</t>
  </si>
  <si>
    <t>Colocación de Mini Implantes</t>
  </si>
  <si>
    <t>Sobre dentadura sobre Implantes con dos ataches</t>
  </si>
  <si>
    <t>7. Prevención</t>
  </si>
  <si>
    <t>8. Odontopediatría</t>
  </si>
  <si>
    <t>Corona de Resina</t>
  </si>
  <si>
    <t>9. Periodoncia</t>
  </si>
  <si>
    <t>Periodontograma</t>
  </si>
  <si>
    <t>10. Ortodoncia</t>
  </si>
  <si>
    <t>Reposición de Bracket Metálico</t>
  </si>
  <si>
    <t>Reposición de Bracket Estético</t>
  </si>
  <si>
    <t>Remoción de Ortodoncia por Abandono</t>
  </si>
  <si>
    <t>11. Blanqueamiento</t>
  </si>
  <si>
    <t>12. Quirúrgico</t>
  </si>
  <si>
    <t>Exodoncia Simple</t>
  </si>
  <si>
    <t>Exodoncia Compleja</t>
  </si>
  <si>
    <t>Exodoncia Diente Temporal</t>
  </si>
  <si>
    <t>Reimplante por Traumatismo</t>
  </si>
  <si>
    <t>Gingivoplastia</t>
  </si>
  <si>
    <t>Peritaje Completo</t>
  </si>
  <si>
    <t>Utilidad Bruta</t>
  </si>
  <si>
    <t>Seguro del INS Odontólogo + Asistente</t>
  </si>
  <si>
    <t>Cubetas para impresiones</t>
  </si>
  <si>
    <t>Cubetas para edéntulos</t>
  </si>
  <si>
    <t>Desatornilladores</t>
  </si>
  <si>
    <t>Torquímetro</t>
  </si>
  <si>
    <t>Análogo de Implante</t>
  </si>
  <si>
    <t>Curetas</t>
  </si>
  <si>
    <t>Fórceps Superiores</t>
  </si>
  <si>
    <t>Salario Recepcionista (XX horas al mes)</t>
  </si>
  <si>
    <t>Porta Residuos (Basurero)</t>
  </si>
  <si>
    <t>Marco para Rx</t>
  </si>
  <si>
    <t xml:space="preserve">Hilo Retractor </t>
  </si>
  <si>
    <t>Hule para pulir (amalgama)</t>
  </si>
  <si>
    <t>Alquiler del local</t>
  </si>
  <si>
    <t>Dispensador de rodillos de algodón</t>
  </si>
  <si>
    <t>Retractor Minnesota</t>
  </si>
  <si>
    <t>Fórceps Inferiores</t>
  </si>
  <si>
    <t>Alicate 3 picos</t>
  </si>
  <si>
    <t>Alicate contorneador de bandas y coronas</t>
  </si>
  <si>
    <t>Asentador de bandas</t>
  </si>
  <si>
    <t>Tijera para Metal</t>
  </si>
  <si>
    <t>Alicate Weingart</t>
  </si>
  <si>
    <t>Barreras Plásticas (Bolsa)</t>
  </si>
  <si>
    <t>CD</t>
  </si>
  <si>
    <t>Brocas de Diamante</t>
  </si>
  <si>
    <t>Brocas de Laboratorio</t>
  </si>
  <si>
    <t>Barniz de Flúor</t>
  </si>
  <si>
    <t>Mini Implante</t>
  </si>
  <si>
    <t>Estudio de Ortodoncia</t>
  </si>
  <si>
    <t>2.8</t>
  </si>
  <si>
    <t>2.9</t>
  </si>
  <si>
    <t>Tarifa en $</t>
  </si>
  <si>
    <t>Caja metálica p/cirugía (riñones) 8onz</t>
  </si>
  <si>
    <t>Biopsia Laboratorio Tejido Oral</t>
  </si>
  <si>
    <t>Articulador semiajustable 2240</t>
  </si>
  <si>
    <t>Cono recto (pieza de baja)</t>
  </si>
  <si>
    <t>Hawley Simple</t>
  </si>
  <si>
    <t>Hawley con Resortes</t>
  </si>
  <si>
    <t>Barra Palatina (sin banda)</t>
  </si>
  <si>
    <t>Hawley con Tornillo (sin tornillo)</t>
  </si>
  <si>
    <t xml:space="preserve">Lab. Ortodoncia </t>
  </si>
  <si>
    <t>Ret Invisible Superior e Inferior (precio c/u)</t>
  </si>
  <si>
    <t>Hyrax (sin bandas y tornillo)</t>
  </si>
  <si>
    <t>Cuadra Hélix</t>
  </si>
  <si>
    <t>Máscara Facial</t>
  </si>
  <si>
    <t>Trazado Cefalométrico</t>
  </si>
  <si>
    <t>Recorte de Modelos de Estudio de Ortodoncia</t>
  </si>
  <si>
    <t>Alicate doblador de arcos</t>
  </si>
  <si>
    <t>Hueso 0.5cc</t>
  </si>
  <si>
    <t>Membrana 15 x 20</t>
  </si>
  <si>
    <t>Cofia de Impresión</t>
  </si>
  <si>
    <t>Corona Metal - Porcelana No Precioso</t>
  </si>
  <si>
    <t>Prótesis Removible Total Acrílico / Base Metálica</t>
  </si>
  <si>
    <t>Cemento de Bandas</t>
  </si>
  <si>
    <t>Alambre</t>
  </si>
  <si>
    <t>Lámina para provisionales</t>
  </si>
  <si>
    <t>Fotografías Impresas</t>
  </si>
  <si>
    <t>Tomografía Computarizada Cone Beam 1 arcada</t>
  </si>
  <si>
    <t>Tomografía Computarizada Cone Beam sextante</t>
  </si>
  <si>
    <t>Tomografía Computarizada Cone Beam 2 arcadas</t>
  </si>
  <si>
    <t>Corona con Atache de precisión</t>
  </si>
  <si>
    <t>Inlay - Onlay porcelana - Zirconio</t>
  </si>
  <si>
    <t>Carilla porcelana</t>
  </si>
  <si>
    <t>Ortodoncia Fija Metálica (Tratamiento Terminado a 24 meses)</t>
  </si>
  <si>
    <t>Ortodoncia Fija Estética  (Tratamiento Terminado a 24 meses)</t>
  </si>
  <si>
    <t>Blanqueamiento Fundas en Casa</t>
  </si>
  <si>
    <t xml:space="preserve">Blanqueamiento En Sillón Dental </t>
  </si>
  <si>
    <t>Ortodoncia Aditamento Fijo</t>
  </si>
  <si>
    <t>Ortodoncia Aditamento Removible</t>
  </si>
  <si>
    <t xml:space="preserve">Endoposte Prefabricado y Muñón </t>
  </si>
  <si>
    <t>Remoción de Endoposte</t>
  </si>
  <si>
    <t>Reparación Prótesis Agregar Diente</t>
  </si>
  <si>
    <t>Reparación Prótesis Agregar Retenedor</t>
  </si>
  <si>
    <t>Reparación Prótesis Soldadura Metálica</t>
  </si>
  <si>
    <t>Reparación Prótesis Rebasado Autocurado</t>
  </si>
  <si>
    <t>Reparación Prótesis Rebasado Termocurado</t>
  </si>
  <si>
    <t>Puncher para Biopsias 4mm</t>
  </si>
  <si>
    <t>Aditamento Intraoral para máscara facial</t>
  </si>
  <si>
    <t>Aditamento Lingual (sin banda)</t>
  </si>
  <si>
    <t>Aditamento Nance (sin bandas)</t>
  </si>
  <si>
    <t>Cubeta Individual para implantes</t>
  </si>
  <si>
    <t>Plano de Mordida Miorelajante</t>
  </si>
  <si>
    <t>Cirugía de Colocación de Implante Dental</t>
  </si>
  <si>
    <t>Educación Continua Específica</t>
  </si>
  <si>
    <t>Encerado Diagnóstico</t>
  </si>
  <si>
    <t>Alquiler del motor</t>
  </si>
  <si>
    <t>Guía Quirúrgica Computarizada para colocación de implante</t>
  </si>
  <si>
    <t>Corona Zirconio y/o Porcelana</t>
  </si>
  <si>
    <t>Incrustaciones Zirconio y/o Porcelana</t>
  </si>
  <si>
    <t>Atache para prótesis mucosoportada e implantoretenida</t>
  </si>
  <si>
    <t>Transepitelial</t>
  </si>
  <si>
    <t>Cilindro de Colágeno</t>
  </si>
  <si>
    <t>Suero Fisiológico</t>
  </si>
  <si>
    <t>Regularización Ósea Simple</t>
  </si>
  <si>
    <t>6.7</t>
  </si>
  <si>
    <t>6.8</t>
  </si>
  <si>
    <t>6.9</t>
  </si>
  <si>
    <t>6.10</t>
  </si>
  <si>
    <t>6.11</t>
  </si>
  <si>
    <t>6.12</t>
  </si>
  <si>
    <t>Corona Implantosoportada Metal Porcelana + Poste Maquinado</t>
  </si>
  <si>
    <t>Corona Implantosoportada Zirconio y/o Porcelana + Poste Maquinado</t>
  </si>
  <si>
    <t>Corona Implantosoportada Metal Porcelana + Poste Prefabricado</t>
  </si>
  <si>
    <t>Corona Implantosoportada Zirconio y/o Porcelana + Poste Prefabricado</t>
  </si>
  <si>
    <t>Silano</t>
  </si>
  <si>
    <t>Teflón</t>
  </si>
  <si>
    <t>Corona Implantosoportada Metal Porcelana + Poste Colado</t>
  </si>
  <si>
    <t>Corona Implantosoportada Zirconio y/o Porcelana + Poste Colado</t>
  </si>
  <si>
    <t>Indicador de Puntos de Contacto (Oclude)</t>
  </si>
  <si>
    <t>5.1.1 Prostodoncia Fija Corona / Carilla / Incrustación</t>
  </si>
  <si>
    <t>Resina de Ortodoncia</t>
  </si>
  <si>
    <t>Fotografía Digital Intraorales y Extraorales</t>
  </si>
  <si>
    <t>Tomografía Computarizada Cone Beam Sextante</t>
  </si>
  <si>
    <t>Tomografía Computarizada Cone Beam 1 Arcada</t>
  </si>
  <si>
    <t>Tomografía Computarizada Cone Beam 2 Arcadas</t>
  </si>
  <si>
    <t>Carilla Resina (Directa)</t>
  </si>
  <si>
    <t>Carilla Resina (Indirecta)</t>
  </si>
  <si>
    <t>Temporización Simple (ZOE, IV, Otros)</t>
  </si>
  <si>
    <t>Temporización Compleja (ZOE, IV, Otros)</t>
  </si>
  <si>
    <t>Atache de Precisión y Corona</t>
  </si>
  <si>
    <t>Laminado Zirconio y/o Porcelana</t>
  </si>
  <si>
    <t>Incrustaciones Metal Semi - Precioso</t>
  </si>
  <si>
    <t>Incrustaciones Metal No - Precioso</t>
  </si>
  <si>
    <t xml:space="preserve">Corona Provisional en Acrílico </t>
  </si>
  <si>
    <t>Corona Provisional de Policarbonato</t>
  </si>
  <si>
    <t>Corona Provisional de Acrílico Reforzado con Resina</t>
  </si>
  <si>
    <t>Prótesis Parcial Removible  Acrílica</t>
  </si>
  <si>
    <t>Prótesis Parcial Removible  Acrílica Inmediata</t>
  </si>
  <si>
    <t>Prótesis Parcial Removible  Flexible</t>
  </si>
  <si>
    <t>Prótesis Parcial Removible  Metálica (Cromo-Cobalto)</t>
  </si>
  <si>
    <t>Prótesis Total Removible Acrílico</t>
  </si>
  <si>
    <t>Prótesis Total Removible Total Acrílico - Base Metálica</t>
  </si>
  <si>
    <t>Raspado Ultrasónico (Por Sesión)</t>
  </si>
  <si>
    <t>Raspado Manual (Por Sesión)</t>
  </si>
  <si>
    <t>Cirugía Periodontal (Cuadrante, Sector, Sesión)</t>
  </si>
  <si>
    <t>Blanqueamiento Interno (Pieza no Vital)</t>
  </si>
  <si>
    <t>Exodoncia Preservación de Hueso</t>
  </si>
  <si>
    <t>Biopsia Incisional</t>
  </si>
  <si>
    <t>Incisión y Drenaje de Abscesos</t>
  </si>
  <si>
    <t>Alargamiento de Corona</t>
  </si>
  <si>
    <t>Sutura Heridas Mucosa Oral</t>
  </si>
  <si>
    <t>Tratamiento de Alveolitis por Cita</t>
  </si>
  <si>
    <t>Exposición Quirúrgica de Diente Retenido + Botón de Ortodoncia</t>
  </si>
  <si>
    <t>Cirugía de Terceras Molares Impactadas</t>
  </si>
  <si>
    <t>Cirugía de Terceras Molares Semi-Erupcionadas en Malposición</t>
  </si>
  <si>
    <t>Plano de Mordida Acrílico Termocurado</t>
  </si>
  <si>
    <t>Resina Reconstrucción de Ángulo</t>
  </si>
  <si>
    <t>3.10</t>
  </si>
  <si>
    <t xml:space="preserve">Resina Cervical </t>
  </si>
  <si>
    <t>Hemostático</t>
  </si>
  <si>
    <t>Retratamiento</t>
  </si>
  <si>
    <t xml:space="preserve">TARIFA MÍNIMA </t>
  </si>
  <si>
    <t>Ferulización</t>
  </si>
  <si>
    <t>Enucleación</t>
  </si>
  <si>
    <t>Prótesis Total Removible Inmediata</t>
  </si>
  <si>
    <t>Exodoncia de Diente Retenido</t>
  </si>
  <si>
    <t>Consulta de Emergencia</t>
  </si>
  <si>
    <t>Ajuste Oclusal</t>
  </si>
  <si>
    <t>Curetaje</t>
  </si>
  <si>
    <t>Remoción de Cuerpo Extraño</t>
  </si>
  <si>
    <t>Cirugía de Torus</t>
  </si>
  <si>
    <t>Cirugía de Supernumerario</t>
  </si>
  <si>
    <t>Motivación y Adaptación</t>
  </si>
  <si>
    <t>Endodoncia Simple Anteriores (Uniradiculares)</t>
  </si>
  <si>
    <t>Endodoncia Simple Premolares (Birradiculares)</t>
  </si>
  <si>
    <t>Endodoncia Simple Molares (Multiradiculares)</t>
  </si>
  <si>
    <t>Papelería (ficha clínica, certificados, facturas electrónicas y recetarios )</t>
  </si>
  <si>
    <t>Articulador de Visagra</t>
  </si>
  <si>
    <t>Provisional de Corona Implantosoportada</t>
  </si>
  <si>
    <t>Póntico Metal Porcelana</t>
  </si>
  <si>
    <t>Poste Maquinado</t>
  </si>
  <si>
    <t>Póntico de Implante Metal Porcelana</t>
  </si>
  <si>
    <t>Póntico de Implante Zirconio y/o Solo Porcelan</t>
  </si>
  <si>
    <t>Póntico Zirconio y/o Sólo Porcelana</t>
  </si>
  <si>
    <t>Cirugía de Opercubectomía</t>
  </si>
  <si>
    <t>Pilar Temporal (Implantes)</t>
  </si>
  <si>
    <t>Ionómero Reconstrucción de Muñón y Obturación (FUJI)</t>
  </si>
  <si>
    <t xml:space="preserve">Mantenedor de espacio </t>
  </si>
  <si>
    <t>Bandas Ortodoncia</t>
  </si>
  <si>
    <t>Formocresol</t>
  </si>
  <si>
    <t>Vitapex / Metapex</t>
  </si>
  <si>
    <t>Exposición quirúrgica de diente retenido (Ventana Quirúrgica)</t>
  </si>
  <si>
    <t>Diagnóstico Ortodontico y Bonding (Metálico)</t>
  </si>
  <si>
    <t>Diagnóstico Ortodontico y Bonding (Estético)</t>
  </si>
  <si>
    <t>7.4</t>
  </si>
  <si>
    <t>12.20</t>
  </si>
  <si>
    <t>10.9</t>
  </si>
  <si>
    <t>10.11</t>
  </si>
  <si>
    <t>5.2.2.3</t>
  </si>
  <si>
    <t>Reconstrucción por Fractura en Resina</t>
  </si>
  <si>
    <t>3.11</t>
  </si>
  <si>
    <t>12.21</t>
  </si>
  <si>
    <t>1.5</t>
  </si>
  <si>
    <t>13. Otros</t>
  </si>
  <si>
    <t>13.3</t>
  </si>
  <si>
    <t>13.4</t>
  </si>
  <si>
    <t>9.5</t>
  </si>
  <si>
    <t>3.12</t>
  </si>
  <si>
    <t>12.22</t>
  </si>
  <si>
    <t>12.23</t>
  </si>
  <si>
    <t>6.13</t>
  </si>
  <si>
    <t>6.14</t>
  </si>
  <si>
    <t>12.24</t>
  </si>
  <si>
    <t>12.25</t>
  </si>
  <si>
    <t>12.26</t>
  </si>
  <si>
    <t>6.15</t>
  </si>
  <si>
    <t>8.5</t>
  </si>
  <si>
    <t>Consulta Primera Vez (4 rx, 2 modelos, odontograma)</t>
  </si>
  <si>
    <t>Barrera Sillón Completo</t>
  </si>
  <si>
    <t>Enjuague Bucal (Clorexil 0.12)</t>
  </si>
  <si>
    <t>Brocas de Carburo</t>
  </si>
  <si>
    <t>Brocas de Cirugía (alta)</t>
  </si>
  <si>
    <t>Cemento de Policarboxilato Polvo/Líquido</t>
  </si>
  <si>
    <t>Cemento Provisional Coronas</t>
  </si>
  <si>
    <t>Guttapercha Puntas Accesorias MF</t>
  </si>
  <si>
    <t>Guttapercha Puntas Accesorias FF</t>
  </si>
  <si>
    <t>Guttapercha Cono Principal</t>
  </si>
  <si>
    <t>Cepillo Profilaxis</t>
  </si>
  <si>
    <t>Pasta Alveolar (Alveogyl - Alveodont)</t>
  </si>
  <si>
    <t>10.10</t>
  </si>
  <si>
    <t>Retenedor de Ortodoncia Fijo (Incluye las 2 Arcadas)</t>
  </si>
  <si>
    <t>Retenedor de Ortodoncia Removible (Incluye las 2 Arcadas)</t>
  </si>
  <si>
    <t>5%</t>
  </si>
  <si>
    <t>Timbre Odonto</t>
  </si>
  <si>
    <t>Ortho Bite</t>
  </si>
  <si>
    <t>kit para pulir (resina)</t>
  </si>
  <si>
    <t>Barrera Gingival (Opaldam)</t>
  </si>
  <si>
    <t>Pulpotomía</t>
  </si>
  <si>
    <t xml:space="preserve">Mantenedor de Espacio Bilateral </t>
  </si>
  <si>
    <t>Mantenedor de Espacio Unilateral</t>
  </si>
  <si>
    <t>Frenectomía</t>
  </si>
  <si>
    <t>Radiovisiógrafo</t>
  </si>
  <si>
    <t>Modelos de Estudio (en articulador de visagra)</t>
  </si>
  <si>
    <t>Material de Rebase</t>
  </si>
  <si>
    <t>Corona Cualquier Sistema (Zirconio o Similar)</t>
  </si>
  <si>
    <t>Zirconia - Alumina - Metal Primer (MDP Zprime)</t>
  </si>
  <si>
    <t>Xilol</t>
  </si>
  <si>
    <t>Prótesis Removible Acrílica Inmmediata</t>
  </si>
  <si>
    <t>Aplicación de Barniz de Flúor + IFO</t>
  </si>
  <si>
    <t>Limpieza Profiláctica + Flúor + IFO + Raspado ultrasonico o  manual</t>
  </si>
  <si>
    <t>Polido + Flúor + IFO (NO INCLUYE RASPADO)</t>
  </si>
  <si>
    <t>Fundas de Blanqueamiento</t>
  </si>
  <si>
    <t>Poste de Soporte de Prótesis Implantoportada</t>
  </si>
  <si>
    <t>Prótesis Implantosoportadas 4 Implantes (no incluye colocación de implantes)</t>
  </si>
  <si>
    <t>Regularización Ósea Guiada</t>
  </si>
  <si>
    <t>Remoción de tumores beningnos (fibroma, papilomas) no incluye biopsia</t>
  </si>
  <si>
    <t>Regeneración Ósea (0.5cc de Hueso)</t>
  </si>
  <si>
    <t>Servicios Públicos:</t>
  </si>
  <si>
    <t>Instalaciones:</t>
  </si>
  <si>
    <t>Personal de Apoyo:</t>
  </si>
  <si>
    <t>Servicios Profesionales:</t>
  </si>
  <si>
    <t>Colegiatura</t>
  </si>
  <si>
    <t>Actualización Profesional</t>
  </si>
  <si>
    <t>Otros Costos</t>
  </si>
  <si>
    <t>Sistema de Facturación y/o Contable</t>
  </si>
  <si>
    <t>Seguro trabajador independiente de la CCSS (SEM 6.24% y IVM 7.04%)</t>
  </si>
  <si>
    <t>Otros Beneficios Recepcionista (Vacaciones, Aguinaldo)</t>
  </si>
  <si>
    <t>Otros Beneficios Auxiliar Dental (Vacaciones, Aguinaldo)</t>
  </si>
  <si>
    <t>Otros Beneficios Personal de Limpieza (Vacaciones, Aguinaldo)</t>
  </si>
  <si>
    <t>Cargas Sociales Personal de Limpieza (CCSS, INS)</t>
  </si>
  <si>
    <t>Cargas Sociales Auxiliar Dental (CCSS, INS)</t>
  </si>
  <si>
    <t>Cargas Sociales Recepcionista (CCSS, INS)</t>
  </si>
  <si>
    <t>Viaticos (Combustible, Alimentación y Hospedaje)</t>
  </si>
  <si>
    <t>Equipo e Instrumental Rino Dental</t>
  </si>
  <si>
    <t>Alicate contorneador de coronas</t>
  </si>
  <si>
    <t>Descripción</t>
  </si>
  <si>
    <t>Precio</t>
  </si>
  <si>
    <t>907001 CORONA AUL-1/CENTRAL</t>
  </si>
  <si>
    <t>ABREBOC MOLT ADULTO #900</t>
  </si>
  <si>
    <t>ABREBOCA TACO MEDIANO CELESTE</t>
  </si>
  <si>
    <t>ACEITE EN SPRAY 500ML</t>
  </si>
  <si>
    <t>ACIDO SCOTCHBOND 2 JER 41263</t>
  </si>
  <si>
    <t>ACRILICO P/ORTHO</t>
  </si>
  <si>
    <t>ACRILICO RAP</t>
  </si>
  <si>
    <t xml:space="preserve">ACRILICO RAP 65 60 GR </t>
  </si>
  <si>
    <t>ACRILICO RAPIDO LIQ. GALON</t>
  </si>
  <si>
    <t>ADHES SINGLE BOND UNIVERSAL 5ML</t>
  </si>
  <si>
    <t>ADHESIVO P/BANDAS JERINGA 10 GRS</t>
  </si>
  <si>
    <t>ADHESIVO P/CUBETA 10ml #4410</t>
  </si>
  <si>
    <t>AGUJAS 27 L NIPRO</t>
  </si>
  <si>
    <t>AGUJAS 30 C NIPRO</t>
  </si>
  <si>
    <t>AGUJAS 30 XC  #03-20310</t>
  </si>
  <si>
    <t>ALAMBRE ORTO MT 1.0</t>
  </si>
  <si>
    <t>ALCOHOL P/QUEMAR GL</t>
  </si>
  <si>
    <t>ALGINATO</t>
  </si>
  <si>
    <t>ALICATE 139 ANGLE 3000/39TC</t>
  </si>
  <si>
    <t>ALICATE 3 PICOS LARGO #3000/54</t>
  </si>
  <si>
    <t>ALICATE CONT.MARG.CERV. #3000/36</t>
  </si>
  <si>
    <t>ALICATE CONTORN BANDAS Y CORONAS #3000/59</t>
  </si>
  <si>
    <t>ALICATE CORTADOR LIGADURA #3000/87TC</t>
  </si>
  <si>
    <t>ALICATE MEDIA CAÑA #3000/79</t>
  </si>
  <si>
    <t>ALICATE QUITA BANDAS #3000/50TC</t>
  </si>
  <si>
    <t>ALICATE REMOVEDOR/BRACKETS RECTO #3000/83</t>
  </si>
  <si>
    <t>ALICATE TWEED #3000/97</t>
  </si>
  <si>
    <t>ALICATE WEINGART #3000/32</t>
  </si>
  <si>
    <t>ALIKE POLV</t>
  </si>
  <si>
    <t>ALKASIME X12</t>
  </si>
  <si>
    <t>AMALGAMA 2 P PERMITE X500</t>
  </si>
  <si>
    <t>AMALGAMADOR AMALGAMIX II 074130040</t>
  </si>
  <si>
    <t>ANATÓMICO #521/2</t>
  </si>
  <si>
    <t>ANESTESIA TOP SPRAY &gt;KEYSTONE&lt;NACIONAL</t>
  </si>
  <si>
    <t>ANESTESIA TOPIC GEL PIÑA</t>
  </si>
  <si>
    <t>APICOELEV #700/10</t>
  </si>
  <si>
    <t>APICOELEV #700/9</t>
  </si>
  <si>
    <t>APLICADOR MADERA x100 PEQUEÑOS 3pul.</t>
  </si>
  <si>
    <t>ARCO ACERO 16X22 SUPERIOR</t>
  </si>
  <si>
    <t xml:space="preserve">arco de acero </t>
  </si>
  <si>
    <t>Arco Facial Cod 9185</t>
  </si>
  <si>
    <t>ARCO NITI 0.16 REDONDO</t>
  </si>
  <si>
    <t>ARCO NITI 16X22 RECTANGULAR</t>
  </si>
  <si>
    <t>ARTICUL MOD JP30 C/ARCO FAC 15091700000</t>
  </si>
  <si>
    <t>ARTICULADOR BISAGRA #451-2200</t>
  </si>
  <si>
    <t>ASENTADOR BANDAS METAL #4870</t>
  </si>
  <si>
    <t>ASENTADOR DE BANDAS PATA DE CABRA</t>
  </si>
  <si>
    <t xml:space="preserve">12.644,32
</t>
  </si>
  <si>
    <t>AUTOCLAVE YTM 24 LITROS (*)</t>
  </si>
  <si>
    <t>BANDAS METAL UNIVERSALES #19-00512</t>
  </si>
  <si>
    <t>BANDAS MYLAR x100  #36-01022</t>
  </si>
  <si>
    <t>BANDAS ORTO S/TUBO</t>
  </si>
  <si>
    <t>BANQUETA SYNC.TAP.CUERO AMARONE #15052800000</t>
  </si>
  <si>
    <t>BARNIZ CLIMPRO</t>
  </si>
  <si>
    <t>BARRERA ADHESIVA AZUL</t>
  </si>
  <si>
    <t>BARRERA GINGIV SDI JER #7750006</t>
  </si>
  <si>
    <t>BARRERA P/JERINGA TRIPLE X500</t>
  </si>
  <si>
    <t>BARRERA P/SILLON COMPLETO X125</t>
  </si>
  <si>
    <t>BATA CIRUGIA DESEC x10 UD</t>
  </si>
  <si>
    <t>BIOSONIC S1 PIEZO COLTENE #USP100A</t>
  </si>
  <si>
    <t>BOLSAS ESTERI 2.25 x 4 CAJA</t>
  </si>
  <si>
    <t>BOLSAS ESTERI 2.75 x 10 CJ</t>
  </si>
  <si>
    <t>BOLSAS ESTERI 3.5 x 10 CJ</t>
  </si>
  <si>
    <t>BOLSAS ESTERI 5.25 x 10 CAJA</t>
  </si>
  <si>
    <t>BOQUILLA ALTA #1331/2</t>
  </si>
  <si>
    <t>BOQUILLA ALTA 1/8 X 25 BLANCA #12-01110</t>
  </si>
  <si>
    <t>BRACKET MAGNUM UD 0.22 ROTH</t>
  </si>
  <si>
    <t>BRACKETS 0.22 ROTH KIT</t>
  </si>
  <si>
    <t>BROCA ALPEN CARB FG #7714</t>
  </si>
  <si>
    <t>BROCA ALPEN CIRUG FGXL #8 #60018656</t>
  </si>
  <si>
    <t>BROCA CARB TRANSMET GW-558</t>
  </si>
  <si>
    <t>BROCA DIAMANTE # 5 #200094AA</t>
  </si>
  <si>
    <t>BROQUERO 18 BROC ALTA 1022/1021</t>
  </si>
  <si>
    <t>BRUÑIDOR HUEVO DOBLE EXTREMO #475/30</t>
  </si>
  <si>
    <t>CADENA ELASTICS RUEDA ORT</t>
  </si>
  <si>
    <t>CAJA P/LIMAS AZUL</t>
  </si>
  <si>
    <t>CAJA REVELAR SADEC #451-9605</t>
  </si>
  <si>
    <t>CAJAS P/HAWLEY PLASTD</t>
  </si>
  <si>
    <t>CAJAS P/PROTESIS</t>
  </si>
  <si>
    <t>CALIBRAD BOLEY #4982</t>
  </si>
  <si>
    <t>CALIBRAD IWAN CERA #4980/C</t>
  </si>
  <si>
    <t>CAMPO QUIRUR ABIERTO x50</t>
  </si>
  <si>
    <t>CANULA JERING TRIPLE 904005151</t>
  </si>
  <si>
    <t>CEMENTO AH PLUS</t>
  </si>
  <si>
    <t>CEMENTO PANAVIA</t>
  </si>
  <si>
    <t>CEPILLOS RA PROFI CAJ X200 RD</t>
  </si>
  <si>
    <t>CERA MORDIDA AMARILLA LB HYG H00807</t>
  </si>
  <si>
    <t>CERA PEGAJOSA CAJA X 120</t>
  </si>
  <si>
    <t>CERA ROS X-TOUGH x5LB HYG #H00809</t>
  </si>
  <si>
    <t>CERA UTILITY BLANCA HYG CJ #H00818</t>
  </si>
  <si>
    <t>CLAMP 8 HYG #H02760</t>
  </si>
  <si>
    <t>CLAMPS SYSTEM KIT H09966 HYG</t>
  </si>
  <si>
    <t>CLEAN STAND</t>
  </si>
  <si>
    <t>CLEOID DISCOID MED #608/3</t>
  </si>
  <si>
    <t>COE COMFORT ACOND TEJ GC</t>
  </si>
  <si>
    <t>COLTOSOL JER x5 uds 40g #5930</t>
  </si>
  <si>
    <t>COMPRESOR 65L GN #2207000009</t>
  </si>
  <si>
    <t>COPA HULE COLOR VERDE #56-00139</t>
  </si>
  <si>
    <t>CORONA ACERO POSTERIOR ESTUC</t>
  </si>
  <si>
    <t>CORONA POLI #65 INFERIOR IZQUIERDO</t>
  </si>
  <si>
    <t>CORONAS ACET ADULT X 52CJ</t>
  </si>
  <si>
    <t>CORTADOR DISTAL ORTO #3000/77TC</t>
  </si>
  <si>
    <t>CUBETAS DENT PERF x12 #6000/KIT</t>
  </si>
  <si>
    <t>CUBETAS PLAST x10</t>
  </si>
  <si>
    <t>CUBREB NIVEL 3 SECURE FIT AZUL</t>
  </si>
  <si>
    <t>CUCHARETA ENDO 32L PREM 1003884</t>
  </si>
  <si>
    <t>CUCHARETA LUCAS #661/88</t>
  </si>
  <si>
    <t>CUCHARETA OVAL #663/18</t>
  </si>
  <si>
    <t xml:space="preserve">CUÑAS MADERA PEQ. X100 </t>
  </si>
  <si>
    <t xml:space="preserve">CURETA GRACEY 1/2 #1005001 </t>
  </si>
  <si>
    <t>DAPPEN METAL #4890 MED</t>
  </si>
  <si>
    <t>DAPPEN VIDRIO #06-00510/06-00610/06-00710</t>
  </si>
  <si>
    <t>DELANTAL PLOMO PANORAMICO 3mm CELESTE #75061-16</t>
  </si>
  <si>
    <t>DESENSIBILIZANTE CLIMPRO XT</t>
  </si>
  <si>
    <t>DICALITO DOBLE EXTREMO #584</t>
  </si>
  <si>
    <t>DIQUE NO LATEX FLEXI DAM VERDE #H09946</t>
  </si>
  <si>
    <t>DISPENSADOR GASA BLANCO</t>
  </si>
  <si>
    <t>DISPENSADOR RODILLOS BLANCO #431-0060</t>
  </si>
  <si>
    <t>DRY SOCKET ALVOFAR</t>
  </si>
  <si>
    <t>DYCAL KIT USA DENTS</t>
  </si>
  <si>
    <t>ELASTICS 6.5OZ 5/16</t>
  </si>
  <si>
    <t>ELEVADOR BANDE CRYER #720/27</t>
  </si>
  <si>
    <t>ELEVADOR BANDERA CRYER #720/28</t>
  </si>
  <si>
    <t>ELEVADOR RECTO #725/2 LLM</t>
  </si>
  <si>
    <t>ELEVADOR RECTO 2mm #680/1</t>
  </si>
  <si>
    <t>ELITE REGULAR BODY</t>
  </si>
  <si>
    <t>EMPACADOR EAMES 1003778</t>
  </si>
  <si>
    <t>EMPACADOR ENDO 1/3 1003862</t>
  </si>
  <si>
    <t>EMPACADOR HILO LISO CUADRADO #1004409</t>
  </si>
  <si>
    <t>ENDO ICE #H05032</t>
  </si>
  <si>
    <t>ENDOPOSTE FIBER LUX INTRO PF170</t>
  </si>
  <si>
    <t>ENDOPOSTE FIBRA # 3 #60018598</t>
  </si>
  <si>
    <t>ENJU.CLOREXIL AL 0.12% GAL MENTA</t>
  </si>
  <si>
    <t>EQUIPO G3 NEW 11000000031</t>
  </si>
  <si>
    <t xml:space="preserve">ESPACIADOR ENDO DE 5/7 </t>
  </si>
  <si>
    <t>ESPATULA CERA AZUL RD #099-3470</t>
  </si>
  <si>
    <t>ESPATULA CERA ROSADA #610</t>
  </si>
  <si>
    <t>ESPATULA P/ALGINATO 11R #099-3311</t>
  </si>
  <si>
    <t>ESPATULA P/CEM DOB EXTR #675/2</t>
  </si>
  <si>
    <t>ESPATULA PL ST P/ IONOM &gt;434291&lt;</t>
  </si>
  <si>
    <t>ESPEJO CON FORMA DE MUELA</t>
  </si>
  <si>
    <t>ESPEJO SS MEDESY 5 #4903/5RO</t>
  </si>
  <si>
    <t>EUGENOL 4OZ</t>
  </si>
  <si>
    <t>EXPLORADOR EXD-11/12</t>
  </si>
  <si>
    <t>EXPLORADOR HOZ ADULTO #554/23</t>
  </si>
  <si>
    <t>EXPRESS LIVIANO CARTUCHO #730</t>
  </si>
  <si>
    <t>EXPRESS PUTTY</t>
  </si>
  <si>
    <t>FICHAS CLINICAS X25 CCDCR</t>
  </si>
  <si>
    <t>FIJADOR RX GBX DE 19 LTS.</t>
  </si>
  <si>
    <t>FIT CHECKER ADVANCE</t>
  </si>
  <si>
    <t xml:space="preserve">FLAMEADOR </t>
  </si>
  <si>
    <t>FLUOR GEL FRESA 16OZ</t>
  </si>
  <si>
    <t>FORCEPS ADULTO RAICES INF #2500/187</t>
  </si>
  <si>
    <t>FORCEPS PREMOLAR SUPERIOR#2650/150</t>
  </si>
  <si>
    <t>FRAHM #602</t>
  </si>
  <si>
    <t>FREEGENOL</t>
  </si>
  <si>
    <t>FUJI LINING LC 1-1&gt;GC&lt; 10G P/ 8G L</t>
  </si>
  <si>
    <t>FUJI PLUS KIT PEQ. #2232</t>
  </si>
  <si>
    <t>GASA 2X2 C/ALGODÓN</t>
  </si>
  <si>
    <t xml:space="preserve">GASA ESTERIL 10X10 </t>
  </si>
  <si>
    <t>GATES GLIDDEN 1</t>
  </si>
  <si>
    <t>GELATAMP CAJA x50UDS #244007</t>
  </si>
  <si>
    <t>GENIE BITE FAST SET CJ</t>
  </si>
  <si>
    <t>GLICK DE 1 &gt;1003850&lt;</t>
  </si>
  <si>
    <t>GORRO DESECH TIPO HONGO x100 uds</t>
  </si>
  <si>
    <t>GUANTES M ROSADO</t>
  </si>
  <si>
    <t>HEMOXA 1OZ</t>
  </si>
  <si>
    <t>HIDROXIDO CALCIO 2OZ</t>
  </si>
  <si>
    <t>HILO RETRACTOR 000</t>
  </si>
  <si>
    <t>HIPOCLORITO DE SODIO 2%.LITRO</t>
  </si>
  <si>
    <t>HOJAS DE BISTURI #15C</t>
  </si>
  <si>
    <t>INDICADOR BIOLOGICO x50 1292</t>
  </si>
  <si>
    <t>INDICADORES BIOLOGICOS XCJ 4X50 1292</t>
  </si>
  <si>
    <t>INSTRUMENTO TEFLÓN CMI-3 1003896</t>
  </si>
  <si>
    <t>IRM</t>
  </si>
  <si>
    <t>ITEM 50.  SEPARADOR DE DIENTES, ELASTICO, PREVIO A LA COLOCACION DE BANDAS, PRESENTACION PAQUETE 80 UNIDADES, ODP DE ORTODONCIA DE CR</t>
  </si>
  <si>
    <t>JERINGA P/ANESTESIA #4958/1</t>
  </si>
  <si>
    <t>JERINGA P/HULE COE</t>
  </si>
  <si>
    <t>JERINGA P/IRRIGAR x10</t>
  </si>
  <si>
    <t>KOOLINER REBASE PROTESIS #345001</t>
  </si>
  <si>
    <t>LAMINAS P/PROVISION TRANSP. 0.020</t>
  </si>
  <si>
    <t>LAMPARA 3M ELIPAR DEEPCURE-S</t>
  </si>
  <si>
    <t>LECRON MEDESY #599</t>
  </si>
  <si>
    <t>LIDOCAINA 2% E-80 LOTE 32/04/18</t>
  </si>
  <si>
    <t>LIGAS P/ORTODONCIA 20 UD</t>
  </si>
  <si>
    <t>LIJA METAL P/AMALG 4MM</t>
  </si>
  <si>
    <t>LIJAS P/RESINA SOF-LEX</t>
  </si>
  <si>
    <t>LIMA P/HUESO MILLER COLBURN BF2X</t>
  </si>
  <si>
    <t>LIMA WAVE PRIMARY 21MM</t>
  </si>
  <si>
    <t>LOSETAS DE VIDRIO</t>
  </si>
  <si>
    <t>MANGO BISTURI #3629</t>
  </si>
  <si>
    <t>MANGO P/ESPEJO SS #4905/6</t>
  </si>
  <si>
    <t>MARCO METAL DIQUE #5552</t>
  </si>
  <si>
    <t>MARCO P/RADIOGRAFIAS X80 UDS &gt;ULTRADENT&lt;</t>
  </si>
  <si>
    <t>MECHA P/LAMP ALCOHOL #431-5051</t>
  </si>
  <si>
    <t>MEDIUM FINE CLASSIC</t>
  </si>
  <si>
    <t>MODELINA CAFE MIZZY CAJAX15</t>
  </si>
  <si>
    <t>MOTITA CELESTE</t>
  </si>
  <si>
    <t>MTA FILLAPEX #827</t>
  </si>
  <si>
    <t>MTA GRIS POLVO-LIQ. 821</t>
  </si>
  <si>
    <t>NEGATOSCOPIO FLOW #21502</t>
  </si>
  <si>
    <t>ODONTOCAINA 3%</t>
  </si>
  <si>
    <t>OFE Z-350 DELUXE 7018</t>
  </si>
  <si>
    <t>OKKLU-TOP SPRAY VERDE 75ml #480411</t>
  </si>
  <si>
    <t>OPALDAM JERINGA C/ PUNTAS</t>
  </si>
  <si>
    <t>OPALESCENCE BOOTS 40% BLISTER C/BARRERA</t>
  </si>
  <si>
    <t>OPALESCENCE ENDO JER</t>
  </si>
  <si>
    <t>OPALESCENCE PF 20% REGULAR KIT 8 JER</t>
  </si>
  <si>
    <t>OXIDO ZINC LB DHARMA</t>
  </si>
  <si>
    <t>PAPEL ACUFILM 140UD</t>
  </si>
  <si>
    <t>PASTA PROFI CHICLE COPAS x200</t>
  </si>
  <si>
    <t>PERFORADORA DIQUE HULE #5560/2</t>
  </si>
  <si>
    <t>PERIOSTOTOMO MOLT #883</t>
  </si>
  <si>
    <t>PIEDRA POMEZ FINA LIBRA #077-0010</t>
  </si>
  <si>
    <t>PIEZA MANO 430K PUSH</t>
  </si>
  <si>
    <t>PIEZA MANO TB KIT LUJO 01&gt;060000041&lt;</t>
  </si>
  <si>
    <t>PIN P-POST #PDM5T</t>
  </si>
  <si>
    <t>PINES P-POST SYSTEM ( KIT )</t>
  </si>
  <si>
    <t>PINZA ADSON C/DIENTES #1012/OY</t>
  </si>
  <si>
    <t>PINZA ALGODON COLLEGE #1026</t>
  </si>
  <si>
    <t>PINZA MATHIEU #2825</t>
  </si>
  <si>
    <t>PINZA MILLER #4583</t>
  </si>
  <si>
    <t>PINZA MOSQUITO CURVA #1520</t>
  </si>
  <si>
    <t>PINZA MOSQUITO RECTA #1519</t>
  </si>
  <si>
    <t>PISTOLA PARA PROTEMP</t>
  </si>
  <si>
    <t>PORTA AGUJAS MAYO #1740</t>
  </si>
  <si>
    <t>PORTA CLAMPS IVORY #5551</t>
  </si>
  <si>
    <t>PORTABANDAS TIPO TOFFLEMIRE #19-02012</t>
  </si>
  <si>
    <t>PORTABRACKET #1009</t>
  </si>
  <si>
    <t>PORTAM PLASTICO R.A. #9062006</t>
  </si>
  <si>
    <t>POSICIONADOR DE BRAKETS</t>
  </si>
  <si>
    <t>PUNTA SILICON VERDE GRUESA 6160HP</t>
  </si>
  <si>
    <t>PUNTAS ENHANCE SURTIDA</t>
  </si>
  <si>
    <t>PUNTAS GUTTA FINE-FINE VERDES #H04230</t>
  </si>
  <si>
    <t>PUNTAS GUTTA PROTAPER NEXT X3</t>
  </si>
  <si>
    <t>PUNTAS INTRAORAL UNIVERSAL x10 #60019694</t>
  </si>
  <si>
    <t>PUNTAS MEZCLA AMARILLAS X48</t>
  </si>
  <si>
    <t>PUNTAS PAPEL WAVE PRIMARY</t>
  </si>
  <si>
    <t>PUNTAS PULIR RES ULTRAD KIT</t>
  </si>
  <si>
    <t>RADIOGR.PANORAMICAS 15X30</t>
  </si>
  <si>
    <t>RADIOGRAFIAS ADULT #2 INSIGHT</t>
  </si>
  <si>
    <t>RADIOGRAFIAS CEFALOMETRICA 18X24</t>
  </si>
  <si>
    <t>RADIOGRAFIAS NINOS INSIGHT</t>
  </si>
  <si>
    <t>RADIOGRAFIAS OCLUS CAJA</t>
  </si>
  <si>
    <t xml:space="preserve">RASPADOR MCCALL 13S /14S /5085 </t>
  </si>
  <si>
    <t>RAYOS X TIMEX 70 MOVIL TIJERA</t>
  </si>
  <si>
    <t>RECIPIENTE PUNZOCOR 2 GAL</t>
  </si>
  <si>
    <t>REGLA MILIMETRICA COLORES #233-9900</t>
  </si>
  <si>
    <t>RELYX U200 CLIKER TR #56877</t>
  </si>
  <si>
    <t>RESINA FLUIDA PAQ C/2JER &gt;A1</t>
  </si>
  <si>
    <t>RESINA Z 350 A1B</t>
  </si>
  <si>
    <t>RETRACTOR MINNESOTA #907</t>
  </si>
  <si>
    <t>RETRACTOR PLAST UNILATERAL X2</t>
  </si>
  <si>
    <t>REVELADOR RX GBX GL</t>
  </si>
  <si>
    <t>RINON CON TAPA P/ESTERILIZAR 1002 1CL 1002 1</t>
  </si>
  <si>
    <t>RODILLOS DE ALGODON x2000</t>
  </si>
  <si>
    <t>SELLANTE FOSAS Y FISURAS CLIMPRO</t>
  </si>
  <si>
    <t>SEPARANTE YESO-ACRILICO GALON</t>
  </si>
  <si>
    <t>SERVILLETA AZUL CAJA x500</t>
  </si>
  <si>
    <t>SILANO</t>
  </si>
  <si>
    <t>SONDA PERIO #548/4PT</t>
  </si>
  <si>
    <t>SONDA PERIO WHO/1003675</t>
  </si>
  <si>
    <t>SUCTOR SALIVA BLANCO/ROSA</t>
  </si>
  <si>
    <t>SUTURA 3-0 A.P.G AGUJA 20 MM</t>
  </si>
  <si>
    <t>SUTURA 3-0 SEDA AGUJA 19 MM</t>
  </si>
  <si>
    <t>TIJERA P/ CORONA #3570/9</t>
  </si>
  <si>
    <t>TINTE P/RESINA KIT #7330</t>
  </si>
  <si>
    <t>TIRAPUENTES #4571</t>
  </si>
  <si>
    <t>Tubo ortodoncia</t>
  </si>
  <si>
    <t>VASOS CARTON MUELITA 4onzas x100</t>
  </si>
  <si>
    <t>WEDJET SMALL #H06522</t>
  </si>
  <si>
    <t>XYLOL GALON</t>
  </si>
  <si>
    <t xml:space="preserve">YESO AMARILLO KILO </t>
  </si>
  <si>
    <t>YESO ROSADO KILO NACIONAL</t>
  </si>
  <si>
    <t>ZUNCHO ALPEN #558</t>
  </si>
  <si>
    <t>Carlos Izquierdo</t>
  </si>
  <si>
    <t>Articulo</t>
  </si>
  <si>
    <t>Costo</t>
  </si>
  <si>
    <t>Es lo mismo que Amalgamador eléctrico?</t>
  </si>
  <si>
    <t>AUTOCLAVE</t>
  </si>
  <si>
    <t>Es lo mismo Articulador semiajustable 2240?</t>
  </si>
  <si>
    <t>Es lo mismo Clamps?</t>
  </si>
  <si>
    <t>Es lo mismo que Cubetas para edéntulos o cubetas para impresiones?   CUBETAS DENT PERF x12 #6000/KIT</t>
  </si>
  <si>
    <t>Es este Explorador?</t>
  </si>
  <si>
    <t>Es lo mismo q espejo intraoral?</t>
  </si>
  <si>
    <t>RASPADORes</t>
  </si>
  <si>
    <t>ALICATE MEDIA CAÑA</t>
  </si>
  <si>
    <t>Posicionador de brackets</t>
  </si>
  <si>
    <t>Nombre en la cotizacion de Carlos Izquierdo</t>
  </si>
  <si>
    <t>Es este es Empacadores?</t>
  </si>
  <si>
    <t>Implant Direct</t>
  </si>
  <si>
    <t>OdontoWeb Profesional</t>
  </si>
  <si>
    <t>En B7 se debe incluir la cantidad de horas laboradas por dia</t>
  </si>
  <si>
    <t>En B8 se debe incluir la cantidad de días laborados por semana</t>
  </si>
  <si>
    <t>Información a completar:</t>
  </si>
  <si>
    <t>TC</t>
  </si>
  <si>
    <t>Total Equipo e Instrumental→</t>
  </si>
  <si>
    <t>TOTAL MENSUAL GASTOS FIJOS</t>
  </si>
  <si>
    <t>Salario Mensual</t>
  </si>
  <si>
    <t>Cálculo Costo por Minuto de Honorarios Profesionales</t>
  </si>
  <si>
    <t>Cálculo de Costos Fijos Mensuales</t>
  </si>
  <si>
    <t>TIPO DE SERVICIO</t>
  </si>
  <si>
    <t>COSTO PROMEDIO MENSUAL</t>
  </si>
  <si>
    <t>Cálculo de Costos Equipo de Instrumental</t>
  </si>
  <si>
    <t>Gasto Fijo Mes No Trabajado</t>
  </si>
  <si>
    <t>TOTAL GASTO FIJO MENSUAL</t>
  </si>
  <si>
    <t>A</t>
  </si>
  <si>
    <t>B</t>
  </si>
  <si>
    <t>AÑOS VIDA UTIL</t>
  </si>
  <si>
    <t>Depreciación Anual a 3 años</t>
  </si>
  <si>
    <t>Depreciación Anual a 2 años</t>
  </si>
  <si>
    <t>Depreciación Anual a 10 años</t>
  </si>
  <si>
    <t>Depreciación Anual a 1 año</t>
  </si>
  <si>
    <t>C</t>
  </si>
  <si>
    <t>2. Gastos Fijos Mensuales:</t>
  </si>
  <si>
    <t>3. Equipo e Instrumental</t>
  </si>
  <si>
    <t>TOTAL GASTO DEPRECIACION MENSUAL</t>
  </si>
  <si>
    <t>4. Total Gastos Fijos</t>
  </si>
  <si>
    <t>Total Gasto Fijo Mensual</t>
  </si>
  <si>
    <t>Total Gasto Depreciacion Mensual</t>
  </si>
  <si>
    <t>COSTO DE GASTOS FIJOS POR HORA</t>
  </si>
  <si>
    <t>COSTO DE GASTOS FIJOS POR MINUTO</t>
  </si>
  <si>
    <t>Unidades Requeridas</t>
  </si>
  <si>
    <t>Cálculo de Costos Fijos por Minuto</t>
  </si>
  <si>
    <t>1. Costo Honorarios Profesionales</t>
  </si>
  <si>
    <t>D</t>
  </si>
  <si>
    <t>TOTAL HONORARIOS PROFESIONALES</t>
  </si>
  <si>
    <t>Gasto Fijo Mensual Honorarios Profesionales</t>
  </si>
  <si>
    <t>Total Honorarios Profesionales</t>
  </si>
  <si>
    <t>Depreciacion Anual</t>
  </si>
  <si>
    <t>Teléfono Fijo e Internet</t>
  </si>
  <si>
    <t>Alquiler del  kit para implantes (lo prestan no tiene costo)</t>
  </si>
  <si>
    <t>Botiquin primeros auxilios</t>
  </si>
  <si>
    <t>Glucometro</t>
  </si>
  <si>
    <t>Pilas</t>
  </si>
  <si>
    <t>Fregadero</t>
  </si>
  <si>
    <t>Lavatorio con pedestal</t>
  </si>
  <si>
    <t>Aumento /  Disminucion</t>
  </si>
  <si>
    <t>% Cambio</t>
  </si>
  <si>
    <t>Tarifas 2019</t>
  </si>
  <si>
    <t>Monto Variacion</t>
  </si>
  <si>
    <t>% de Variacion</t>
  </si>
  <si>
    <t>ok</t>
  </si>
  <si>
    <t>Servicio eliminado</t>
  </si>
  <si>
    <t>Variacion inferior al 20%</t>
  </si>
  <si>
    <t>OK</t>
  </si>
  <si>
    <t>Disminucion de 4700 pq articulador de visagra es de acero se reutiliza</t>
  </si>
  <si>
    <t>Pendiente precio Lima</t>
  </si>
  <si>
    <t>Dif a revisar</t>
  </si>
  <si>
    <t>Ok</t>
  </si>
  <si>
    <t>Disminucion de 50k se debe a educacion continua, mas todo lo q dism por el cambio en el costo</t>
  </si>
  <si>
    <t>Dis de 5k por articulador de acero + educacion continua</t>
  </si>
  <si>
    <t>Aumento en el costo de la guia</t>
  </si>
  <si>
    <t>Dism costo corana 6+ alquiler de kit y motos 28 c/u, 48 de educ</t>
  </si>
  <si>
    <t>Dism costo mini implante 7+ alquiler de kit y motos 28 c/u, 48 de educ</t>
  </si>
  <si>
    <t>Dif por educacion continua + gastos radiologia</t>
  </si>
  <si>
    <t>Dif por aumento costo brakets 4k</t>
  </si>
  <si>
    <t>Dif por educacion continua</t>
  </si>
  <si>
    <t>aumento costo barra paladina 4K</t>
  </si>
  <si>
    <t>Dif por dism costo de blanquamiento 7k y fundas blanqueamiento 4k</t>
  </si>
  <si>
    <t>Aumento costo 11k</t>
  </si>
  <si>
    <t>Aumento 10k en costo biopsia</t>
  </si>
  <si>
    <t>Dis por educacion continua</t>
  </si>
  <si>
    <t>dism por educac conti</t>
  </si>
  <si>
    <t>TARIFA MÍNIMA 2020</t>
  </si>
  <si>
    <t>Tarifa vieja 2019</t>
  </si>
  <si>
    <t>Estado</t>
  </si>
  <si>
    <t>Comentario</t>
  </si>
  <si>
    <t>Seguro del INS Odontólogo (11.04% anual)</t>
  </si>
  <si>
    <t>Gasto Fijo Mensual Honorarios Profesionales Mes no trabajado</t>
  </si>
  <si>
    <t>Cálculo de Costos Fijos por Minuto Consulta Virtual</t>
  </si>
  <si>
    <t>Proveedor X</t>
  </si>
  <si>
    <t>Total de Gastos</t>
  </si>
  <si>
    <t>Total</t>
  </si>
  <si>
    <t xml:space="preserve">Tarifa en ₡ </t>
  </si>
  <si>
    <t>Retractores de labios</t>
  </si>
  <si>
    <t>Portabrackets</t>
  </si>
  <si>
    <t>barra posicionadora</t>
  </si>
  <si>
    <t>porta tubos</t>
  </si>
  <si>
    <t>recortadora distal</t>
  </si>
  <si>
    <t>Careta</t>
  </si>
  <si>
    <t>N95</t>
  </si>
  <si>
    <t>6.16</t>
  </si>
  <si>
    <t>6.17</t>
  </si>
  <si>
    <t>Prótesis Implantosoportada barra híbrida (fresada o colada)+ Prótesis Acrílica</t>
  </si>
  <si>
    <t>Prótesis implantosoportada barra zirconio+ porcelana // Protesis implantosoportada super estructura (zirconio fresada)</t>
  </si>
  <si>
    <t>Prótesis implantosoportada metal porcelana (fresada ó colada)</t>
  </si>
  <si>
    <t>Motores de Implantes</t>
  </si>
  <si>
    <t>Analogos de Pilar</t>
  </si>
  <si>
    <t>Tornillos de fijación</t>
  </si>
  <si>
    <t>Kit de Brackets Cerámicos</t>
  </si>
  <si>
    <t>Diagnóstico Periodental (Indice de Sangrado, Indice de Placa Bacteriana y Periodontograma)</t>
  </si>
  <si>
    <t>Blanqueamiento Interno (Pieza no Vital) (Incluye 2 citas)</t>
  </si>
  <si>
    <t>2.10</t>
  </si>
  <si>
    <t>Estudio de Ortodoncia Digital</t>
  </si>
  <si>
    <t>Estudio Ortodoncia Digital</t>
  </si>
  <si>
    <t>Raspado Ultrasonico o Manual (Por Sesión)</t>
  </si>
  <si>
    <t>Raspado Ultrasónico o Manual (Por Sesión)</t>
  </si>
  <si>
    <t>Cirugía de Terceras Molares Impactadas o Semi-Erupcionadas en Malposición</t>
  </si>
  <si>
    <t>Ortodoncia Digital, dejar en cero todos los demas costos variables.</t>
  </si>
  <si>
    <t>Estudio Radiologico con Informe, todo en cero solo costo</t>
  </si>
  <si>
    <t>Kit Quirurgico de Implantes</t>
  </si>
  <si>
    <t>Incrustacion Metal no Precioso</t>
  </si>
  <si>
    <t>Maya Metálica</t>
  </si>
  <si>
    <t>Endodoncia Simple Anteriores y retratamiento (Uniradiculares)</t>
  </si>
  <si>
    <t>Endodoncia Simple Premolares retratamiento  (Birradiculares)</t>
  </si>
  <si>
    <t>Endodoncia Simple Molares retratamiento (Multiradiculares)</t>
  </si>
  <si>
    <t>Apicectomía y Retroburación</t>
  </si>
  <si>
    <t>Control mensual de ortodoncia metálica (Tratamiento terminado a 24 meses)</t>
  </si>
  <si>
    <t>Control mensual de ortodoncia estética ( Tratamiento terminado a 24 meses)</t>
  </si>
  <si>
    <t>Limpieza Profiláctica + Flúor + IFO (NO INCLUYE RASPADO)</t>
  </si>
  <si>
    <t>COSTO PROMEDIO MENSUAL COLONES</t>
  </si>
  <si>
    <t>COSTO PROMEDIO MENSUAL DOLARES</t>
  </si>
  <si>
    <t>Colones</t>
  </si>
  <si>
    <t>Dolares</t>
  </si>
  <si>
    <t>Cirugía de Diente Retenido</t>
  </si>
  <si>
    <t>Cirugía de Diente Supernumerario</t>
  </si>
  <si>
    <t>Póntico de Implante Zirconio y/o Solo Porcelana</t>
  </si>
  <si>
    <t>Margen de Utilidad</t>
  </si>
  <si>
    <t>Cantidad</t>
  </si>
  <si>
    <t>Cita de Colocación de Ortodoncia Metálica (Prima)</t>
  </si>
  <si>
    <t>Cita de Colocación de Ortodoncia Estéticos (Prima)</t>
  </si>
  <si>
    <t>Colacación de Ortodoncia Metálica (Prima)</t>
  </si>
  <si>
    <t>Colacación de Ortodoncia Estética (Prima)</t>
  </si>
  <si>
    <t>1.6</t>
  </si>
  <si>
    <r>
      <t>Consulta Primera Vez</t>
    </r>
    <r>
      <rPr>
        <b/>
        <i/>
        <sz val="11"/>
        <color theme="1"/>
        <rFont val="Calibri"/>
        <family val="2"/>
      </rPr>
      <t xml:space="preserve"> (Virtual)</t>
    </r>
  </si>
  <si>
    <t>10.12</t>
  </si>
  <si>
    <t>10.13</t>
  </si>
  <si>
    <t>Colocación de Ortodoncia Invisible (12 Alineadores) (8 citas)</t>
  </si>
  <si>
    <t>Colocación de Ortodoncia Invisible (Hasta 25 Alineadores) (15 citas)</t>
  </si>
  <si>
    <t>Alineadores Invisibles (Hasta 12 Alineadores)</t>
  </si>
  <si>
    <t>Alineadores Invisibles (Hasta 25 Alineadores)</t>
  </si>
  <si>
    <t>Endodoncia Anteriores y retratamiento (Uniradiculares)</t>
  </si>
  <si>
    <t>Endodoncia Premolares retratamiento  (Birradiculares)</t>
  </si>
  <si>
    <t>Endodoncia Molares retratamiento (Multiradiculares)</t>
  </si>
  <si>
    <t>Consulta Diagnóstica (4 rx, 2 modelos, odontograma)</t>
  </si>
  <si>
    <t>1.7</t>
  </si>
  <si>
    <t>Consulta odontológica específica</t>
  </si>
  <si>
    <t>Arco de Acero Rectangular Estético</t>
  </si>
  <si>
    <t>Arco de NI-TI Rectangular Estético</t>
  </si>
  <si>
    <t>Informe Radiológico</t>
  </si>
  <si>
    <t>Patente Municipal</t>
  </si>
  <si>
    <t>Salario Auxiliar Dental (130 horas mensuales)</t>
  </si>
  <si>
    <t>Impuesto Anual</t>
  </si>
  <si>
    <t>Ganancia Anual (12 salarios mensuales)</t>
  </si>
  <si>
    <t>Provisión Renta Anual</t>
  </si>
  <si>
    <t>Diagnóstico Periodontal (Indice de Sangrado, Indice de Placa Bacteriana y Periodontograma)</t>
  </si>
  <si>
    <t>Costo Mensual Datafono</t>
  </si>
  <si>
    <t>TARIFA MÍNIMA 2024 en $</t>
  </si>
  <si>
    <t xml:space="preserve">TARIFA MÍNIMA  2024 en ₡  </t>
  </si>
  <si>
    <t>Blanqueamiento Mixto</t>
  </si>
  <si>
    <t>11.4</t>
  </si>
  <si>
    <t>Mantenimiento de Equipos (General y de Cómputo)</t>
  </si>
  <si>
    <t>Mantenimiento</t>
  </si>
  <si>
    <t>Cálculo Renta Anual de 15.256620 (1.271.385*12 meses):</t>
  </si>
  <si>
    <t>Escaneo digital</t>
  </si>
  <si>
    <t>Escaneo Digital</t>
  </si>
  <si>
    <t>70-130-77</t>
  </si>
  <si>
    <t xml:space="preserve">ACTUALIZACION </t>
  </si>
  <si>
    <t>Dosimetro</t>
  </si>
  <si>
    <t>Comisiones Bancarias</t>
  </si>
  <si>
    <t>Sitio Web</t>
  </si>
  <si>
    <t>Servicio de Emergencias Medicas</t>
  </si>
  <si>
    <t xml:space="preserve">Enjuague Bucal </t>
  </si>
  <si>
    <t>MDP Zprime</t>
  </si>
  <si>
    <t>5.1.1.12</t>
  </si>
  <si>
    <t>Impresion con escaner</t>
  </si>
  <si>
    <t>Impresion Escaneada</t>
  </si>
  <si>
    <t>Ácido Florihidrico</t>
  </si>
  <si>
    <t>Radiografía Convencional o Digital</t>
  </si>
  <si>
    <t>Corona Provisional en Acrílico o Policarbonato por unidad</t>
  </si>
  <si>
    <t xml:space="preserve">Cita de Remoción de Ortodoncia </t>
  </si>
  <si>
    <t>21/10/2024</t>
  </si>
  <si>
    <t>No se deja prevision de renta annual por que se gurdara un porcentaje por procedimiento realizado</t>
  </si>
  <si>
    <t>seran los que puedan ser modificados para actualizae datos</t>
  </si>
  <si>
    <r>
      <rPr>
        <b/>
        <sz val="14"/>
        <color rgb="FF000000"/>
        <rFont val="Calibri"/>
        <family val="2"/>
      </rPr>
      <t>NOTA: L</t>
    </r>
    <r>
      <rPr>
        <sz val="14"/>
        <color indexed="8"/>
        <rFont val="Calibri"/>
        <family val="2"/>
      </rPr>
      <t>os campos con color</t>
    </r>
  </si>
  <si>
    <r>
      <rPr>
        <b/>
        <sz val="11"/>
        <color rgb="FF000000"/>
        <rFont val="Calibri"/>
        <family val="2"/>
      </rPr>
      <t xml:space="preserve">NOTA: </t>
    </r>
    <r>
      <rPr>
        <sz val="11"/>
        <color rgb="FF000000"/>
        <rFont val="Calibri"/>
        <family val="2"/>
      </rPr>
      <t>Hay activoc devaluados por 10 años y otros por 5 años</t>
    </r>
  </si>
  <si>
    <t>Referencia para toda la tabla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</si>
</sst>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2" formatCode="_-&quot;₡&quot;* #,##0_-;\-&quot;₡&quot;* #,##0_-;_-&quot;₡&quot;* &quot;-&quot;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_-;\-* #,##0_-;_-* \-_-;_-@_-"/>
    <numFmt numFmtId="167" formatCode="_-\₡* #,##0_-;&quot;-₡&quot;* #,##0_-;_-\₡* \-_-;_-@_-"/>
    <numFmt numFmtId="168" formatCode="_-[$₡-140A]* #,##0_-;\-[$₡-140A]* #,##0_-;_-[$₡-140A]* &quot;-&quot;??_-;_-@_-"/>
    <numFmt numFmtId="169" formatCode="&quot;₡&quot;#,##0"/>
    <numFmt numFmtId="170" formatCode="_-[$$-540A]* #,##0_ ;_-[$$-540A]* \-#,##0\ ;_-[$$-540A]* &quot;-&quot;_ ;_-@_ "/>
    <numFmt numFmtId="171" formatCode="_-[$₡-140A]* #,##0.00_-;\-[$₡-140A]* #,##0.00_-;_-[$₡-140A]* &quot;-&quot;??_-;_-@_-"/>
    <numFmt numFmtId="172" formatCode="_(* #,##0_);_(* \(#,##0\);_(* &quot;-&quot;??_);_(@_)"/>
    <numFmt numFmtId="173" formatCode="0_);[Red]\(0\)"/>
    <numFmt numFmtId="174" formatCode="_-&quot;₡&quot;* #,##0.00_-;\-&quot;₡&quot;* #,##0.00_-;_-&quot;₡&quot;* &quot;-&quot;_-;_-@_-"/>
  </numFmts>
  <fonts count="74" x14ac:knownFonts="1">
    <font>
      <sz val="10"/>
      <name val="Arial"/>
      <family val="2"/>
    </font>
    <font>
      <sz val="11"/>
      <color indexed="8"/>
      <name val="Calibri"/>
      <family val="2"/>
      <charset val="1"/>
    </font>
    <font>
      <b/>
      <sz val="11"/>
      <color indexed="8"/>
      <name val="Calibri"/>
      <family val="2"/>
      <charset val="1"/>
    </font>
    <font>
      <b/>
      <sz val="11"/>
      <name val="Calibri"/>
      <family val="2"/>
      <charset val="1"/>
    </font>
    <font>
      <b/>
      <sz val="11"/>
      <color indexed="8"/>
      <name val="Calibri"/>
      <family val="2"/>
    </font>
    <font>
      <sz val="11"/>
      <color theme="1"/>
      <name val="Calibri"/>
      <family val="2"/>
      <charset val="1"/>
    </font>
    <font>
      <b/>
      <sz val="11"/>
      <color theme="1"/>
      <name val="Calibri"/>
      <family val="2"/>
      <charset val="1"/>
    </font>
    <font>
      <sz val="11"/>
      <color rgb="FFFF0000"/>
      <name val="Calibri"/>
      <family val="2"/>
      <charset val="1"/>
    </font>
    <font>
      <b/>
      <sz val="20"/>
      <color indexed="8"/>
      <name val="Calibri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</font>
    <font>
      <sz val="10"/>
      <color indexed="81"/>
      <name val="Calibri"/>
      <family val="2"/>
    </font>
    <font>
      <b/>
      <sz val="10"/>
      <color indexed="81"/>
      <name val="Calibri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8"/>
      <name val="Arial"/>
      <family val="2"/>
    </font>
    <font>
      <sz val="11"/>
      <color theme="8"/>
      <name val="Calibri"/>
      <family val="2"/>
      <charset val="1"/>
    </font>
    <font>
      <b/>
      <sz val="9"/>
      <color rgb="FF000000"/>
      <name val="Tahoma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b/>
      <sz val="9"/>
      <color rgb="FF000000"/>
      <name val="Arial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1"/>
      <color theme="5"/>
      <name val="Calibri"/>
      <family val="2"/>
      <charset val="1"/>
    </font>
    <font>
      <sz val="11"/>
      <color theme="4"/>
      <name val="Calibri"/>
      <family val="2"/>
      <charset val="1"/>
    </font>
    <font>
      <sz val="8"/>
      <color theme="1"/>
      <name val="Calibri"/>
      <family val="2"/>
      <charset val="1"/>
    </font>
    <font>
      <b/>
      <sz val="8"/>
      <color theme="1"/>
      <name val="Calibri"/>
      <family val="2"/>
      <charset val="1"/>
    </font>
    <font>
      <sz val="8"/>
      <color indexed="8"/>
      <name val="Calibri"/>
      <family val="2"/>
      <charset val="1"/>
    </font>
    <font>
      <sz val="11"/>
      <color theme="1"/>
      <name val="Calibri"/>
      <family val="2"/>
    </font>
    <font>
      <b/>
      <sz val="10"/>
      <name val="Arial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i/>
      <sz val="11"/>
      <color indexed="8"/>
      <name val="Calibri"/>
      <family val="2"/>
    </font>
    <font>
      <sz val="11"/>
      <color indexed="8"/>
      <name val="Calibri"/>
      <family val="2"/>
    </font>
    <font>
      <b/>
      <sz val="14"/>
      <color theme="0"/>
      <name val="Calibri"/>
      <family val="2"/>
    </font>
    <font>
      <b/>
      <sz val="12"/>
      <name val="Calibri"/>
      <family val="2"/>
    </font>
    <font>
      <b/>
      <sz val="12"/>
      <name val="Arial"/>
      <family val="2"/>
    </font>
    <font>
      <b/>
      <sz val="16"/>
      <color indexed="8"/>
      <name val="Calibri"/>
      <family val="2"/>
    </font>
    <font>
      <b/>
      <sz val="16"/>
      <name val="Calibri"/>
      <family val="2"/>
    </font>
    <font>
      <sz val="11"/>
      <color theme="0"/>
      <name val="Calibri"/>
      <family val="2"/>
      <charset val="1"/>
    </font>
    <font>
      <sz val="11"/>
      <color rgb="FFC00000"/>
      <name val="Calibri"/>
      <family val="2"/>
      <charset val="1"/>
    </font>
    <font>
      <sz val="11"/>
      <name val="Calibri"/>
      <family val="2"/>
      <charset val="1"/>
    </font>
    <font>
      <b/>
      <i/>
      <sz val="11"/>
      <color theme="1"/>
      <name val="Calibri"/>
      <family val="2"/>
    </font>
    <font>
      <b/>
      <i/>
      <sz val="11"/>
      <color theme="5" tint="-0.249977111117893"/>
      <name val="Calibri"/>
      <family val="2"/>
    </font>
    <font>
      <b/>
      <sz val="11"/>
      <color theme="0"/>
      <name val="Calibri"/>
      <family val="2"/>
    </font>
    <font>
      <b/>
      <sz val="10"/>
      <color indexed="8"/>
      <name val="Calibri"/>
      <family val="2"/>
    </font>
    <font>
      <b/>
      <sz val="11"/>
      <color theme="5" tint="-0.249977111117893"/>
      <name val="Calibri"/>
      <family val="2"/>
      <charset val="1"/>
    </font>
    <font>
      <b/>
      <u/>
      <sz val="10"/>
      <color theme="5" tint="-0.249977111117893"/>
      <name val="Arial"/>
      <family val="2"/>
    </font>
    <font>
      <b/>
      <sz val="11"/>
      <color theme="5" tint="-0.249977111117893"/>
      <name val="Calibri"/>
      <family val="2"/>
    </font>
    <font>
      <b/>
      <sz val="10"/>
      <color theme="5" tint="-0.249977111117893"/>
      <name val="Arial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b/>
      <sz val="10"/>
      <color theme="0"/>
      <name val="Calibri"/>
      <family val="2"/>
    </font>
    <font>
      <sz val="10"/>
      <color rgb="FF000000"/>
      <name val="Arial"/>
      <family val="2"/>
    </font>
    <font>
      <b/>
      <sz val="14"/>
      <color indexed="8"/>
      <name val="Calibri"/>
      <family val="2"/>
    </font>
    <font>
      <sz val="12"/>
      <color indexed="8"/>
      <name val="Calibri"/>
      <family val="2"/>
      <charset val="1"/>
    </font>
    <font>
      <sz val="18"/>
      <color indexed="8"/>
      <name val="Calibri"/>
      <family val="2"/>
      <charset val="1"/>
    </font>
    <font>
      <sz val="9"/>
      <color rgb="FF000000"/>
      <name val="Tahoma"/>
      <family val="2"/>
    </font>
    <font>
      <sz val="14"/>
      <color indexed="8"/>
      <name val="Calibri"/>
      <family val="2"/>
    </font>
    <font>
      <b/>
      <sz val="14"/>
      <color rgb="FF000000"/>
      <name val="Calibri"/>
      <family val="2"/>
    </font>
    <font>
      <b/>
      <sz val="18"/>
      <name val="Arial"/>
      <family val="2"/>
    </font>
    <font>
      <b/>
      <sz val="16"/>
      <color theme="1"/>
      <name val="Calibri"/>
      <family val="2"/>
    </font>
    <font>
      <b/>
      <sz val="20"/>
      <color theme="1"/>
      <name val="Calibri"/>
      <family val="2"/>
    </font>
    <font>
      <sz val="24"/>
      <color indexed="8"/>
      <name val="Calibri"/>
      <family val="2"/>
    </font>
    <font>
      <b/>
      <sz val="24"/>
      <color theme="1"/>
      <name val="Calibri"/>
      <family val="2"/>
    </font>
    <font>
      <sz val="20"/>
      <color theme="1"/>
      <name val="Calibri"/>
      <family val="2"/>
    </font>
    <font>
      <b/>
      <sz val="12"/>
      <color indexed="8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9"/>
      <name val="Calibri"/>
      <family val="2"/>
      <charset val="1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42"/>
      </patternFill>
    </fill>
    <fill>
      <patternFill patternType="solid">
        <fgColor indexed="47"/>
        <bgColor indexed="26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9389629810485"/>
        <bgColor indexed="26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42"/>
      </patternFill>
    </fill>
    <fill>
      <patternFill patternType="solid">
        <fgColor rgb="FFFFFF00"/>
        <bgColor indexed="26"/>
      </patternFill>
    </fill>
    <fill>
      <patternFill patternType="solid">
        <fgColor theme="0"/>
        <bgColor indexed="42"/>
      </patternFill>
    </fill>
    <fill>
      <patternFill patternType="solid">
        <fgColor theme="0"/>
        <b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indexed="2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79998168889431442"/>
        <bgColor indexed="47"/>
      </patternFill>
    </fill>
    <fill>
      <patternFill patternType="solid">
        <fgColor theme="8" tint="-0.249977111117893"/>
        <bgColor indexed="47"/>
      </patternFill>
    </fill>
    <fill>
      <patternFill patternType="solid">
        <fgColor theme="0" tint="-4.9989318521683403E-2"/>
        <bgColor indexed="26"/>
      </patternFill>
    </fill>
    <fill>
      <patternFill patternType="solid">
        <fgColor theme="4" tint="0.79998168889431442"/>
        <bgColor indexed="26"/>
      </patternFill>
    </fill>
    <fill>
      <patternFill patternType="solid">
        <fgColor theme="7" tint="0.79998168889431442"/>
        <bgColor indexed="26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485"/>
        <bgColor indexed="42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indexed="26"/>
      </patternFill>
    </fill>
    <fill>
      <patternFill patternType="solid">
        <fgColor theme="2" tint="-9.9978637043366805E-2"/>
        <bgColor indexed="47"/>
      </patternFill>
    </fill>
    <fill>
      <patternFill patternType="solid">
        <fgColor theme="9" tint="0.79998168889431442"/>
        <bgColor indexed="42"/>
      </patternFill>
    </fill>
  </fills>
  <borders count="12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 style="thin">
        <color indexed="8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medium">
        <color auto="1"/>
      </bottom>
      <diagonal/>
    </border>
    <border>
      <left style="thin">
        <color indexed="8"/>
      </left>
      <right style="medium">
        <color auto="1"/>
      </right>
      <top style="thin">
        <color indexed="8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auto="1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indexed="8"/>
      </right>
      <top/>
      <bottom style="thin">
        <color auto="1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/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4">
    <xf numFmtId="0" fontId="0" fillId="0" borderId="0"/>
    <xf numFmtId="0" fontId="31" fillId="0" borderId="0" applyNumberFormat="0" applyFill="0" applyBorder="0" applyAlignment="0" applyProtection="0"/>
    <xf numFmtId="166" fontId="1" fillId="0" borderId="0"/>
    <xf numFmtId="167" fontId="1" fillId="0" borderId="0"/>
    <xf numFmtId="167" fontId="1" fillId="0" borderId="0"/>
    <xf numFmtId="0" fontId="1" fillId="0" borderId="0"/>
    <xf numFmtId="167" fontId="1" fillId="0" borderId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9" fontId="9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65" fontId="9" fillId="0" borderId="0" applyFont="0" applyFill="0" applyBorder="0" applyAlignment="0" applyProtection="0"/>
    <xf numFmtId="0" fontId="15" fillId="0" borderId="0" applyNumberFormat="0" applyFill="0" applyBorder="0" applyAlignment="0" applyProtection="0"/>
    <xf numFmtId="164" fontId="9" fillId="0" borderId="0" applyFont="0" applyFill="0" applyBorder="0" applyAlignment="0" applyProtection="0"/>
  </cellStyleXfs>
  <cellXfs count="584">
    <xf numFmtId="0" fontId="0" fillId="0" borderId="0" xfId="0"/>
    <xf numFmtId="49" fontId="36" fillId="16" borderId="34" xfId="5" applyNumberFormat="1" applyFont="1" applyFill="1" applyBorder="1" applyAlignment="1">
      <alignment horizontal="center" vertical="center" wrapText="1"/>
    </xf>
    <xf numFmtId="0" fontId="1" fillId="0" borderId="0" xfId="5"/>
    <xf numFmtId="167" fontId="1" fillId="0" borderId="0" xfId="6"/>
    <xf numFmtId="0" fontId="1" fillId="0" borderId="0" xfId="5" applyAlignment="1">
      <alignment horizontal="center"/>
    </xf>
    <xf numFmtId="49" fontId="2" fillId="0" borderId="0" xfId="5" applyNumberFormat="1" applyFont="1"/>
    <xf numFmtId="0" fontId="2" fillId="0" borderId="0" xfId="5" applyFont="1"/>
    <xf numFmtId="49" fontId="1" fillId="0" borderId="0" xfId="5" applyNumberFormat="1"/>
    <xf numFmtId="0" fontId="1" fillId="0" borderId="0" xfId="5" applyAlignment="1">
      <alignment vertical="center" wrapText="1"/>
    </xf>
    <xf numFmtId="0" fontId="5" fillId="0" borderId="0" xfId="5" applyFont="1"/>
    <xf numFmtId="9" fontId="5" fillId="2" borderId="1" xfId="5" applyNumberFormat="1" applyFont="1" applyFill="1" applyBorder="1"/>
    <xf numFmtId="9" fontId="5" fillId="6" borderId="12" xfId="5" applyNumberFormat="1" applyFont="1" applyFill="1" applyBorder="1"/>
    <xf numFmtId="49" fontId="1" fillId="0" borderId="1" xfId="5" applyNumberFormat="1" applyBorder="1"/>
    <xf numFmtId="49" fontId="1" fillId="0" borderId="4" xfId="5" applyNumberFormat="1" applyBorder="1"/>
    <xf numFmtId="49" fontId="5" fillId="0" borderId="1" xfId="5" applyNumberFormat="1" applyFont="1" applyBorder="1"/>
    <xf numFmtId="49" fontId="2" fillId="0" borderId="5" xfId="5" applyNumberFormat="1" applyFont="1" applyBorder="1"/>
    <xf numFmtId="49" fontId="2" fillId="0" borderId="5" xfId="5" applyNumberFormat="1" applyFont="1" applyBorder="1" applyAlignment="1">
      <alignment horizontal="center"/>
    </xf>
    <xf numFmtId="49" fontId="2" fillId="0" borderId="1" xfId="6" applyNumberFormat="1" applyFont="1" applyBorder="1"/>
    <xf numFmtId="49" fontId="4" fillId="4" borderId="5" xfId="5" applyNumberFormat="1" applyFont="1" applyFill="1" applyBorder="1" applyAlignment="1">
      <alignment horizontal="center"/>
    </xf>
    <xf numFmtId="169" fontId="8" fillId="5" borderId="1" xfId="6" applyNumberFormat="1" applyFont="1" applyFill="1" applyBorder="1" applyAlignment="1">
      <alignment horizontal="right" vertical="center"/>
    </xf>
    <xf numFmtId="49" fontId="1" fillId="0" borderId="6" xfId="5" applyNumberFormat="1" applyBorder="1"/>
    <xf numFmtId="49" fontId="1" fillId="0" borderId="1" xfId="5" applyNumberFormat="1" applyBorder="1" applyAlignment="1">
      <alignment vertical="center"/>
    </xf>
    <xf numFmtId="49" fontId="1" fillId="0" borderId="7" xfId="5" applyNumberFormat="1" applyBorder="1"/>
    <xf numFmtId="49" fontId="1" fillId="0" borderId="5" xfId="5" applyNumberFormat="1" applyBorder="1"/>
    <xf numFmtId="49" fontId="1" fillId="0" borderId="8" xfId="5" applyNumberFormat="1" applyBorder="1"/>
    <xf numFmtId="49" fontId="1" fillId="0" borderId="13" xfId="5" applyNumberFormat="1" applyBorder="1"/>
    <xf numFmtId="1" fontId="1" fillId="2" borderId="1" xfId="5" applyNumberFormat="1" applyFill="1" applyBorder="1" applyAlignment="1">
      <alignment horizontal="center"/>
    </xf>
    <xf numFmtId="1" fontId="1" fillId="3" borderId="1" xfId="5" applyNumberFormat="1" applyFill="1" applyBorder="1" applyAlignment="1">
      <alignment horizontal="center"/>
    </xf>
    <xf numFmtId="1" fontId="1" fillId="2" borderId="5" xfId="5" applyNumberFormat="1" applyFill="1" applyBorder="1" applyAlignment="1">
      <alignment horizontal="center"/>
    </xf>
    <xf numFmtId="1" fontId="1" fillId="2" borderId="4" xfId="5" applyNumberFormat="1" applyFill="1" applyBorder="1" applyAlignment="1">
      <alignment horizontal="center"/>
    </xf>
    <xf numFmtId="1" fontId="5" fillId="2" borderId="2" xfId="5" applyNumberFormat="1" applyFont="1" applyFill="1" applyBorder="1" applyAlignment="1">
      <alignment horizontal="center"/>
    </xf>
    <xf numFmtId="49" fontId="6" fillId="0" borderId="1" xfId="5" applyNumberFormat="1" applyFont="1" applyBorder="1" applyAlignment="1">
      <alignment horizontal="center" vertical="center" wrapText="1"/>
    </xf>
    <xf numFmtId="49" fontId="6" fillId="0" borderId="4" xfId="5" applyNumberFormat="1" applyFont="1" applyBorder="1" applyAlignment="1">
      <alignment horizontal="center" vertical="center" wrapText="1"/>
    </xf>
    <xf numFmtId="49" fontId="4" fillId="0" borderId="12" xfId="5" applyNumberFormat="1" applyFont="1" applyBorder="1" applyAlignment="1">
      <alignment horizontal="center" vertical="center" wrapText="1"/>
    </xf>
    <xf numFmtId="9" fontId="5" fillId="2" borderId="2" xfId="5" applyNumberFormat="1" applyFont="1" applyFill="1" applyBorder="1"/>
    <xf numFmtId="42" fontId="1" fillId="2" borderId="1" xfId="7" applyFont="1" applyFill="1" applyBorder="1" applyAlignment="1" applyProtection="1">
      <alignment horizontal="right" vertical="center"/>
    </xf>
    <xf numFmtId="42" fontId="1" fillId="3" borderId="1" xfId="7" applyFont="1" applyFill="1" applyBorder="1" applyAlignment="1" applyProtection="1">
      <alignment horizontal="right" vertical="center"/>
    </xf>
    <xf numFmtId="42" fontId="1" fillId="2" borderId="5" xfId="7" applyFont="1" applyFill="1" applyBorder="1" applyAlignment="1" applyProtection="1">
      <alignment horizontal="right" vertical="center"/>
    </xf>
    <xf numFmtId="42" fontId="5" fillId="3" borderId="1" xfId="7" applyFont="1" applyFill="1" applyBorder="1"/>
    <xf numFmtId="42" fontId="5" fillId="3" borderId="1" xfId="7" applyFont="1" applyFill="1" applyBorder="1" applyAlignment="1">
      <alignment horizontal="right" vertical="center"/>
    </xf>
    <xf numFmtId="42" fontId="5" fillId="3" borderId="1" xfId="7" applyFont="1" applyFill="1" applyBorder="1" applyAlignment="1" applyProtection="1">
      <alignment horizontal="right" vertical="center"/>
    </xf>
    <xf numFmtId="170" fontId="1" fillId="9" borderId="12" xfId="5" applyNumberFormat="1" applyFill="1" applyBorder="1"/>
    <xf numFmtId="42" fontId="1" fillId="8" borderId="12" xfId="7" applyFont="1" applyFill="1" applyBorder="1" applyAlignment="1">
      <alignment horizontal="right"/>
    </xf>
    <xf numFmtId="49" fontId="1" fillId="0" borderId="27" xfId="5" applyNumberFormat="1" applyBorder="1"/>
    <xf numFmtId="49" fontId="1" fillId="0" borderId="25" xfId="5" applyNumberFormat="1" applyBorder="1"/>
    <xf numFmtId="1" fontId="1" fillId="3" borderId="5" xfId="5" applyNumberFormat="1" applyFill="1" applyBorder="1" applyAlignment="1">
      <alignment horizontal="center"/>
    </xf>
    <xf numFmtId="42" fontId="1" fillId="3" borderId="5" xfId="7" applyFont="1" applyFill="1" applyBorder="1" applyAlignment="1" applyProtection="1">
      <alignment horizontal="right" vertical="center"/>
    </xf>
    <xf numFmtId="1" fontId="1" fillId="2" borderId="26" xfId="5" applyNumberFormat="1" applyFill="1" applyBorder="1" applyAlignment="1">
      <alignment horizontal="center"/>
    </xf>
    <xf numFmtId="1" fontId="1" fillId="3" borderId="26" xfId="5" applyNumberFormat="1" applyFill="1" applyBorder="1" applyAlignment="1">
      <alignment horizontal="center"/>
    </xf>
    <xf numFmtId="42" fontId="1" fillId="2" borderId="26" xfId="7" applyFont="1" applyFill="1" applyBorder="1" applyAlignment="1" applyProtection="1">
      <alignment horizontal="right" vertical="center"/>
    </xf>
    <xf numFmtId="42" fontId="1" fillId="3" borderId="26" xfId="7" applyFont="1" applyFill="1" applyBorder="1" applyAlignment="1" applyProtection="1">
      <alignment horizontal="right" vertical="center"/>
    </xf>
    <xf numFmtId="49" fontId="1" fillId="0" borderId="14" xfId="5" applyNumberFormat="1" applyBorder="1"/>
    <xf numFmtId="42" fontId="5" fillId="3" borderId="2" xfId="7" applyFont="1" applyFill="1" applyBorder="1"/>
    <xf numFmtId="1" fontId="5" fillId="2" borderId="11" xfId="5" applyNumberFormat="1" applyFont="1" applyFill="1" applyBorder="1" applyAlignment="1">
      <alignment horizontal="center"/>
    </xf>
    <xf numFmtId="1" fontId="5" fillId="2" borderId="10" xfId="5" applyNumberFormat="1" applyFont="1" applyFill="1" applyBorder="1" applyAlignment="1">
      <alignment horizontal="center"/>
    </xf>
    <xf numFmtId="1" fontId="5" fillId="2" borderId="20" xfId="5" applyNumberFormat="1" applyFont="1" applyFill="1" applyBorder="1" applyAlignment="1">
      <alignment horizontal="center"/>
    </xf>
    <xf numFmtId="42" fontId="1" fillId="0" borderId="0" xfId="7" applyFont="1"/>
    <xf numFmtId="42" fontId="12" fillId="5" borderId="3" xfId="7" applyFont="1" applyFill="1" applyBorder="1" applyAlignment="1">
      <alignment horizontal="right" vertical="center"/>
    </xf>
    <xf numFmtId="49" fontId="6" fillId="0" borderId="11" xfId="5" applyNumberFormat="1" applyFont="1" applyBorder="1" applyAlignment="1">
      <alignment horizontal="center" vertical="center" wrapText="1"/>
    </xf>
    <xf numFmtId="42" fontId="5" fillId="0" borderId="0" xfId="7" applyFont="1"/>
    <xf numFmtId="42" fontId="6" fillId="5" borderId="3" xfId="7" applyFont="1" applyFill="1" applyBorder="1" applyAlignment="1">
      <alignment horizontal="center" vertical="center" wrapText="1"/>
    </xf>
    <xf numFmtId="0" fontId="18" fillId="0" borderId="0" xfId="5" applyFont="1"/>
    <xf numFmtId="42" fontId="6" fillId="5" borderId="34" xfId="7" applyFont="1" applyFill="1" applyBorder="1" applyAlignment="1">
      <alignment horizontal="center" vertical="center" wrapText="1"/>
    </xf>
    <xf numFmtId="42" fontId="12" fillId="5" borderId="34" xfId="7" applyFont="1" applyFill="1" applyBorder="1" applyAlignment="1">
      <alignment horizontal="right" vertical="center"/>
    </xf>
    <xf numFmtId="42" fontId="6" fillId="5" borderId="3" xfId="7" applyFont="1" applyFill="1" applyBorder="1" applyAlignment="1">
      <alignment horizontal="right" vertical="center"/>
    </xf>
    <xf numFmtId="42" fontId="6" fillId="5" borderId="34" xfId="7" applyFont="1" applyFill="1" applyBorder="1" applyAlignment="1">
      <alignment horizontal="right" vertical="center"/>
    </xf>
    <xf numFmtId="170" fontId="5" fillId="9" borderId="12" xfId="5" applyNumberFormat="1" applyFont="1" applyFill="1" applyBorder="1"/>
    <xf numFmtId="0" fontId="7" fillId="0" borderId="0" xfId="5" applyFont="1"/>
    <xf numFmtId="49" fontId="5" fillId="0" borderId="35" xfId="5" applyNumberFormat="1" applyFont="1" applyBorder="1" applyAlignment="1">
      <alignment horizontal="center" vertical="center"/>
    </xf>
    <xf numFmtId="49" fontId="5" fillId="0" borderId="0" xfId="5" applyNumberFormat="1" applyFont="1" applyAlignment="1">
      <alignment horizontal="center" vertical="center"/>
    </xf>
    <xf numFmtId="49" fontId="5" fillId="0" borderId="34" xfId="5" applyNumberFormat="1" applyFont="1" applyBorder="1" applyAlignment="1">
      <alignment horizontal="center" vertical="center"/>
    </xf>
    <xf numFmtId="0" fontId="27" fillId="0" borderId="0" xfId="5" applyFont="1"/>
    <xf numFmtId="0" fontId="29" fillId="0" borderId="0" xfId="5" applyFont="1"/>
    <xf numFmtId="49" fontId="5" fillId="0" borderId="41" xfId="5" applyNumberFormat="1" applyFont="1" applyBorder="1" applyAlignment="1">
      <alignment horizontal="center" vertical="center"/>
    </xf>
    <xf numFmtId="0" fontId="5" fillId="0" borderId="38" xfId="5" applyFont="1" applyBorder="1"/>
    <xf numFmtId="49" fontId="5" fillId="0" borderId="47" xfId="5" applyNumberFormat="1" applyFont="1" applyBorder="1" applyAlignment="1">
      <alignment horizontal="left" vertical="center"/>
    </xf>
    <xf numFmtId="49" fontId="5" fillId="0" borderId="47" xfId="5" applyNumberFormat="1" applyFont="1" applyBorder="1"/>
    <xf numFmtId="49" fontId="5" fillId="0" borderId="46" xfId="5" applyNumberFormat="1" applyFont="1" applyBorder="1" applyAlignment="1">
      <alignment horizontal="left" vertical="center"/>
    </xf>
    <xf numFmtId="49" fontId="5" fillId="0" borderId="51" xfId="5" applyNumberFormat="1" applyFont="1" applyBorder="1" applyAlignment="1">
      <alignment horizontal="left" vertical="center"/>
    </xf>
    <xf numFmtId="49" fontId="5" fillId="0" borderId="52" xfId="5" applyNumberFormat="1" applyFont="1" applyBorder="1" applyAlignment="1">
      <alignment horizontal="left" vertical="center"/>
    </xf>
    <xf numFmtId="49" fontId="5" fillId="0" borderId="46" xfId="5" applyNumberFormat="1" applyFont="1" applyBorder="1"/>
    <xf numFmtId="49" fontId="5" fillId="0" borderId="48" xfId="5" applyNumberFormat="1" applyFont="1" applyBorder="1"/>
    <xf numFmtId="49" fontId="5" fillId="0" borderId="47" xfId="5" applyNumberFormat="1" applyFont="1" applyBorder="1" applyAlignment="1">
      <alignment vertical="center" wrapText="1"/>
    </xf>
    <xf numFmtId="49" fontId="5" fillId="0" borderId="49" xfId="5" applyNumberFormat="1" applyFont="1" applyBorder="1" applyAlignment="1">
      <alignment vertical="center" wrapText="1"/>
    </xf>
    <xf numFmtId="0" fontId="1" fillId="0" borderId="38" xfId="5" applyBorder="1"/>
    <xf numFmtId="49" fontId="1" fillId="0" borderId="0" xfId="5" applyNumberFormat="1" applyAlignment="1">
      <alignment horizontal="center" vertical="center"/>
    </xf>
    <xf numFmtId="49" fontId="6" fillId="0" borderId="39" xfId="5" applyNumberFormat="1" applyFont="1" applyBorder="1" applyAlignment="1">
      <alignment horizontal="center" vertical="center" wrapText="1"/>
    </xf>
    <xf numFmtId="49" fontId="28" fillId="0" borderId="29" xfId="5" applyNumberFormat="1" applyFont="1" applyBorder="1" applyAlignment="1">
      <alignment horizontal="center" vertical="center" wrapText="1"/>
    </xf>
    <xf numFmtId="49" fontId="6" fillId="0" borderId="40" xfId="5" applyNumberFormat="1" applyFont="1" applyBorder="1" applyAlignment="1">
      <alignment horizontal="center" vertical="center" wrapText="1"/>
    </xf>
    <xf numFmtId="49" fontId="5" fillId="0" borderId="53" xfId="5" applyNumberFormat="1" applyFont="1" applyBorder="1" applyAlignment="1">
      <alignment horizontal="center" vertical="center"/>
    </xf>
    <xf numFmtId="49" fontId="5" fillId="0" borderId="50" xfId="5" applyNumberFormat="1" applyFont="1" applyBorder="1"/>
    <xf numFmtId="49" fontId="5" fillId="0" borderId="51" xfId="5" applyNumberFormat="1" applyFont="1" applyBorder="1"/>
    <xf numFmtId="49" fontId="5" fillId="0" borderId="54" xfId="5" applyNumberFormat="1" applyFont="1" applyBorder="1"/>
    <xf numFmtId="0" fontId="5" fillId="0" borderId="48" xfId="5" applyFont="1" applyBorder="1"/>
    <xf numFmtId="0" fontId="5" fillId="0" borderId="47" xfId="5" applyFont="1" applyBorder="1"/>
    <xf numFmtId="49" fontId="5" fillId="0" borderId="50" xfId="5" applyNumberFormat="1" applyFont="1" applyBorder="1" applyAlignment="1">
      <alignment horizontal="left" vertical="center"/>
    </xf>
    <xf numFmtId="49" fontId="30" fillId="0" borderId="46" xfId="5" applyNumberFormat="1" applyFont="1" applyBorder="1"/>
    <xf numFmtId="49" fontId="30" fillId="0" borderId="47" xfId="5" applyNumberFormat="1" applyFont="1" applyBorder="1"/>
    <xf numFmtId="0" fontId="5" fillId="0" borderId="47" xfId="5" applyFont="1" applyBorder="1" applyAlignment="1">
      <alignment horizontal="left" wrapText="1"/>
    </xf>
    <xf numFmtId="0" fontId="5" fillId="0" borderId="49" xfId="5" applyFont="1" applyBorder="1"/>
    <xf numFmtId="49" fontId="26" fillId="10" borderId="34" xfId="5" applyNumberFormat="1" applyFont="1" applyFill="1" applyBorder="1" applyAlignment="1">
      <alignment horizontal="center" vertical="center"/>
    </xf>
    <xf numFmtId="49" fontId="25" fillId="10" borderId="47" xfId="5" applyNumberFormat="1" applyFont="1" applyFill="1" applyBorder="1" applyAlignment="1">
      <alignment vertical="center" wrapText="1"/>
    </xf>
    <xf numFmtId="1" fontId="5" fillId="11" borderId="2" xfId="5" applyNumberFormat="1" applyFont="1" applyFill="1" applyBorder="1" applyAlignment="1">
      <alignment horizontal="center"/>
    </xf>
    <xf numFmtId="42" fontId="5" fillId="12" borderId="1" xfId="7" applyFont="1" applyFill="1" applyBorder="1"/>
    <xf numFmtId="42" fontId="5" fillId="12" borderId="1" xfId="7" applyFont="1" applyFill="1" applyBorder="1" applyAlignment="1">
      <alignment horizontal="right" vertical="center"/>
    </xf>
    <xf numFmtId="42" fontId="5" fillId="12" borderId="1" xfId="7" applyFont="1" applyFill="1" applyBorder="1" applyAlignment="1" applyProtection="1">
      <alignment horizontal="right" vertical="center"/>
    </xf>
    <xf numFmtId="42" fontId="6" fillId="12" borderId="3" xfId="7" applyFont="1" applyFill="1" applyBorder="1" applyAlignment="1">
      <alignment horizontal="right" vertical="center"/>
    </xf>
    <xf numFmtId="42" fontId="6" fillId="12" borderId="34" xfId="7" applyFont="1" applyFill="1" applyBorder="1" applyAlignment="1">
      <alignment horizontal="right" vertical="center"/>
    </xf>
    <xf numFmtId="170" fontId="5" fillId="10" borderId="12" xfId="5" applyNumberFormat="1" applyFont="1" applyFill="1" applyBorder="1"/>
    <xf numFmtId="49" fontId="18" fillId="10" borderId="41" xfId="5" applyNumberFormat="1" applyFont="1" applyFill="1" applyBorder="1" applyAlignment="1">
      <alignment horizontal="center" vertical="center"/>
    </xf>
    <xf numFmtId="49" fontId="25" fillId="10" borderId="49" xfId="5" applyNumberFormat="1" applyFont="1" applyFill="1" applyBorder="1" applyAlignment="1">
      <alignment vertical="center" wrapText="1"/>
    </xf>
    <xf numFmtId="49" fontId="27" fillId="0" borderId="0" xfId="5" applyNumberFormat="1" applyFont="1" applyAlignment="1">
      <alignment vertical="center" textRotation="90" wrapText="1"/>
    </xf>
    <xf numFmtId="49" fontId="5" fillId="0" borderId="47" xfId="5" applyNumberFormat="1" applyFont="1" applyBorder="1" applyAlignment="1">
      <alignment wrapText="1"/>
    </xf>
    <xf numFmtId="0" fontId="5" fillId="0" borderId="47" xfId="5" applyFont="1" applyBorder="1" applyAlignment="1">
      <alignment wrapText="1"/>
    </xf>
    <xf numFmtId="0" fontId="15" fillId="0" borderId="0" xfId="22"/>
    <xf numFmtId="49" fontId="2" fillId="0" borderId="68" xfId="5" applyNumberFormat="1" applyFont="1" applyBorder="1"/>
    <xf numFmtId="49" fontId="1" fillId="0" borderId="60" xfId="5" applyNumberFormat="1" applyBorder="1"/>
    <xf numFmtId="49" fontId="1" fillId="0" borderId="68" xfId="5" applyNumberFormat="1" applyBorder="1"/>
    <xf numFmtId="169" fontId="1" fillId="0" borderId="34" xfId="5" applyNumberFormat="1" applyBorder="1" applyAlignment="1">
      <alignment horizontal="right" vertical="center"/>
    </xf>
    <xf numFmtId="49" fontId="1" fillId="7" borderId="0" xfId="5" applyNumberFormat="1" applyFill="1"/>
    <xf numFmtId="49" fontId="2" fillId="7" borderId="0" xfId="5" applyNumberFormat="1" applyFont="1" applyFill="1"/>
    <xf numFmtId="14" fontId="1" fillId="13" borderId="0" xfId="5" applyNumberFormat="1" applyFill="1"/>
    <xf numFmtId="0" fontId="1" fillId="7" borderId="0" xfId="5" applyFill="1"/>
    <xf numFmtId="169" fontId="0" fillId="7" borderId="0" xfId="0" applyNumberFormat="1" applyFill="1"/>
    <xf numFmtId="42" fontId="7" fillId="7" borderId="0" xfId="5" applyNumberFormat="1" applyFont="1" applyFill="1"/>
    <xf numFmtId="42" fontId="1" fillId="14" borderId="0" xfId="7" applyFont="1" applyFill="1" applyBorder="1" applyAlignment="1" applyProtection="1">
      <alignment horizontal="right" vertical="center"/>
    </xf>
    <xf numFmtId="42" fontId="1" fillId="14" borderId="0" xfId="7" applyFont="1" applyFill="1" applyBorder="1" applyAlignment="1">
      <alignment horizontal="right" vertical="center"/>
    </xf>
    <xf numFmtId="169" fontId="1" fillId="7" borderId="0" xfId="5" applyNumberFormat="1" applyFill="1" applyAlignment="1">
      <alignment horizontal="right" vertical="center"/>
    </xf>
    <xf numFmtId="9" fontId="1" fillId="7" borderId="0" xfId="18" applyFont="1" applyFill="1" applyBorder="1" applyAlignment="1">
      <alignment horizontal="right" vertical="center"/>
    </xf>
    <xf numFmtId="42" fontId="1" fillId="0" borderId="34" xfId="7" applyFont="1" applyFill="1" applyBorder="1" applyAlignment="1" applyProtection="1">
      <alignment horizontal="right" vertical="center"/>
    </xf>
    <xf numFmtId="49" fontId="31" fillId="15" borderId="1" xfId="1" applyNumberFormat="1" applyFill="1" applyBorder="1"/>
    <xf numFmtId="0" fontId="31" fillId="0" borderId="0" xfId="1"/>
    <xf numFmtId="42" fontId="31" fillId="15" borderId="9" xfId="1" applyNumberFormat="1" applyFill="1" applyBorder="1" applyAlignment="1" applyProtection="1">
      <alignment horizontal="right" vertical="center"/>
    </xf>
    <xf numFmtId="49" fontId="5" fillId="7" borderId="34" xfId="5" applyNumberFormat="1" applyFont="1" applyFill="1" applyBorder="1"/>
    <xf numFmtId="49" fontId="1" fillId="0" borderId="34" xfId="5" applyNumberFormat="1" applyBorder="1"/>
    <xf numFmtId="42" fontId="31" fillId="15" borderId="69" xfId="1" applyNumberFormat="1" applyFill="1" applyBorder="1" applyAlignment="1" applyProtection="1">
      <alignment horizontal="right" vertical="center"/>
    </xf>
    <xf numFmtId="9" fontId="1" fillId="7" borderId="0" xfId="5" applyNumberFormat="1" applyFill="1"/>
    <xf numFmtId="0" fontId="31" fillId="7" borderId="0" xfId="1" applyFill="1" applyBorder="1"/>
    <xf numFmtId="49" fontId="31" fillId="7" borderId="0" xfId="1" applyNumberFormat="1" applyFill="1" applyBorder="1"/>
    <xf numFmtId="42" fontId="31" fillId="7" borderId="0" xfId="1" applyNumberFormat="1" applyFill="1" applyBorder="1" applyAlignment="1" applyProtection="1">
      <alignment horizontal="right" vertical="center"/>
    </xf>
    <xf numFmtId="42" fontId="1" fillId="2" borderId="70" xfId="7" applyFont="1" applyFill="1" applyBorder="1" applyAlignment="1" applyProtection="1">
      <alignment horizontal="right" vertical="center"/>
    </xf>
    <xf numFmtId="42" fontId="1" fillId="2" borderId="71" xfId="7" applyFont="1" applyFill="1" applyBorder="1" applyAlignment="1" applyProtection="1">
      <alignment horizontal="right" vertical="center"/>
    </xf>
    <xf numFmtId="49" fontId="1" fillId="0" borderId="68" xfId="5" applyNumberFormat="1" applyBorder="1" applyAlignment="1">
      <alignment vertical="center"/>
    </xf>
    <xf numFmtId="171" fontId="0" fillId="0" borderId="34" xfId="0" applyNumberFormat="1" applyBorder="1"/>
    <xf numFmtId="49" fontId="5" fillId="0" borderId="68" xfId="5" applyNumberFormat="1" applyFont="1" applyBorder="1"/>
    <xf numFmtId="171" fontId="0" fillId="0" borderId="0" xfId="0" applyNumberFormat="1"/>
    <xf numFmtId="49" fontId="5" fillId="0" borderId="34" xfId="5" applyNumberFormat="1" applyFont="1" applyBorder="1"/>
    <xf numFmtId="0" fontId="5" fillId="0" borderId="34" xfId="5" applyFont="1" applyBorder="1"/>
    <xf numFmtId="0" fontId="32" fillId="0" borderId="0" xfId="0" applyFont="1" applyAlignment="1">
      <alignment horizontal="center"/>
    </xf>
    <xf numFmtId="165" fontId="32" fillId="0" borderId="0" xfId="21" applyFont="1" applyAlignment="1">
      <alignment horizontal="center"/>
    </xf>
    <xf numFmtId="0" fontId="33" fillId="0" borderId="0" xfId="0" applyFont="1"/>
    <xf numFmtId="165" fontId="33" fillId="0" borderId="0" xfId="21" applyFont="1"/>
    <xf numFmtId="4" fontId="33" fillId="0" borderId="0" xfId="0" applyNumberFormat="1" applyFont="1"/>
    <xf numFmtId="165" fontId="33" fillId="0" borderId="0" xfId="21" applyFont="1" applyAlignment="1">
      <alignment horizontal="right"/>
    </xf>
    <xf numFmtId="49" fontId="2" fillId="0" borderId="1" xfId="6" applyNumberFormat="1" applyFont="1" applyBorder="1" applyAlignment="1">
      <alignment horizontal="center" vertical="center" wrapText="1"/>
    </xf>
    <xf numFmtId="49" fontId="1" fillId="0" borderId="34" xfId="5" applyNumberFormat="1" applyBorder="1" applyAlignment="1">
      <alignment vertical="center"/>
    </xf>
    <xf numFmtId="0" fontId="5" fillId="0" borderId="68" xfId="5" applyFont="1" applyBorder="1"/>
    <xf numFmtId="49" fontId="5" fillId="0" borderId="72" xfId="5" applyNumberFormat="1" applyFont="1" applyBorder="1"/>
    <xf numFmtId="49" fontId="5" fillId="0" borderId="60" xfId="5" applyNumberFormat="1" applyFont="1" applyBorder="1"/>
    <xf numFmtId="171" fontId="0" fillId="0" borderId="34" xfId="0" applyNumberFormat="1" applyBorder="1" applyAlignment="1">
      <alignment horizontal="center" vertical="center"/>
    </xf>
    <xf numFmtId="0" fontId="31" fillId="0" borderId="0" xfId="0" applyFont="1" applyAlignment="1">
      <alignment horizontal="center"/>
    </xf>
    <xf numFmtId="171" fontId="31" fillId="0" borderId="0" xfId="0" applyNumberFormat="1" applyFont="1" applyAlignment="1">
      <alignment horizontal="center"/>
    </xf>
    <xf numFmtId="49" fontId="2" fillId="17" borderId="1" xfId="6" applyNumberFormat="1" applyFont="1" applyFill="1" applyBorder="1" applyAlignment="1">
      <alignment horizontal="center" vertical="center" wrapText="1"/>
    </xf>
    <xf numFmtId="0" fontId="1" fillId="17" borderId="0" xfId="5" applyFill="1"/>
    <xf numFmtId="49" fontId="1" fillId="18" borderId="1" xfId="5" applyNumberFormat="1" applyFill="1" applyBorder="1" applyAlignment="1">
      <alignment vertical="center"/>
    </xf>
    <xf numFmtId="49" fontId="1" fillId="18" borderId="5" xfId="5" applyNumberFormat="1" applyFill="1" applyBorder="1" applyAlignment="1">
      <alignment vertical="center"/>
    </xf>
    <xf numFmtId="42" fontId="1" fillId="19" borderId="1" xfId="7" applyFont="1" applyFill="1" applyBorder="1" applyAlignment="1" applyProtection="1">
      <alignment horizontal="right" vertical="center"/>
    </xf>
    <xf numFmtId="0" fontId="4" fillId="0" borderId="0" xfId="5" applyFont="1"/>
    <xf numFmtId="0" fontId="34" fillId="0" borderId="0" xfId="5" applyFont="1"/>
    <xf numFmtId="49" fontId="35" fillId="7" borderId="0" xfId="5" applyNumberFormat="1" applyFont="1" applyFill="1"/>
    <xf numFmtId="1" fontId="7" fillId="2" borderId="1" xfId="5" applyNumberFormat="1" applyFont="1" applyFill="1" applyBorder="1" applyAlignment="1">
      <alignment horizontal="center"/>
    </xf>
    <xf numFmtId="42" fontId="1" fillId="0" borderId="1" xfId="7" applyFont="1" applyFill="1" applyBorder="1" applyAlignment="1" applyProtection="1">
      <alignment horizontal="right" vertical="center"/>
    </xf>
    <xf numFmtId="0" fontId="1" fillId="0" borderId="34" xfId="5" applyBorder="1"/>
    <xf numFmtId="0" fontId="1" fillId="14" borderId="34" xfId="7" applyNumberFormat="1" applyFont="1" applyFill="1" applyBorder="1" applyAlignment="1">
      <alignment horizontal="center" vertical="center"/>
    </xf>
    <xf numFmtId="1" fontId="1" fillId="14" borderId="34" xfId="7" applyNumberFormat="1" applyFont="1" applyFill="1" applyBorder="1" applyAlignment="1">
      <alignment horizontal="center" vertical="center"/>
    </xf>
    <xf numFmtId="49" fontId="4" fillId="0" borderId="21" xfId="5" applyNumberFormat="1" applyFont="1" applyBorder="1"/>
    <xf numFmtId="42" fontId="4" fillId="14" borderId="22" xfId="7" applyFont="1" applyFill="1" applyBorder="1" applyAlignment="1" applyProtection="1">
      <alignment horizontal="right" vertical="center"/>
    </xf>
    <xf numFmtId="49" fontId="4" fillId="0" borderId="23" xfId="5" applyNumberFormat="1" applyFont="1" applyBorder="1"/>
    <xf numFmtId="42" fontId="4" fillId="14" borderId="24" xfId="7" applyFont="1" applyFill="1" applyBorder="1" applyAlignment="1" applyProtection="1">
      <alignment horizontal="right" vertical="center"/>
    </xf>
    <xf numFmtId="49" fontId="37" fillId="18" borderId="34" xfId="5" applyNumberFormat="1" applyFont="1" applyFill="1" applyBorder="1" applyAlignment="1">
      <alignment horizontal="center" vertical="center" wrapText="1"/>
    </xf>
    <xf numFmtId="49" fontId="38" fillId="15" borderId="34" xfId="1" applyNumberFormat="1" applyFont="1" applyFill="1" applyBorder="1"/>
    <xf numFmtId="42" fontId="38" fillId="15" borderId="34" xfId="1" applyNumberFormat="1" applyFont="1" applyFill="1" applyBorder="1" applyAlignment="1" applyProtection="1">
      <alignment horizontal="right" vertical="center"/>
    </xf>
    <xf numFmtId="49" fontId="40" fillId="18" borderId="34" xfId="5" applyNumberFormat="1" applyFont="1" applyFill="1" applyBorder="1" applyAlignment="1">
      <alignment horizontal="center" vertical="center" wrapText="1"/>
    </xf>
    <xf numFmtId="42" fontId="1" fillId="0" borderId="1" xfId="7" applyFont="1" applyFill="1" applyBorder="1" applyAlignment="1">
      <alignment horizontal="right" vertical="center"/>
    </xf>
    <xf numFmtId="42" fontId="12" fillId="0" borderId="1" xfId="7" applyFont="1" applyFill="1" applyBorder="1" applyAlignment="1">
      <alignment horizontal="right" vertical="center"/>
    </xf>
    <xf numFmtId="49" fontId="35" fillId="0" borderId="75" xfId="5" applyNumberFormat="1" applyFont="1" applyBorder="1"/>
    <xf numFmtId="49" fontId="1" fillId="0" borderId="75" xfId="5" applyNumberFormat="1" applyBorder="1"/>
    <xf numFmtId="49" fontId="4" fillId="0" borderId="75" xfId="5" applyNumberFormat="1" applyFont="1" applyBorder="1"/>
    <xf numFmtId="42" fontId="4" fillId="0" borderId="1" xfId="7" applyFont="1" applyFill="1" applyBorder="1" applyAlignment="1" applyProtection="1">
      <alignment horizontal="right" vertical="center"/>
    </xf>
    <xf numFmtId="49" fontId="1" fillId="0" borderId="76" xfId="5" applyNumberFormat="1" applyBorder="1"/>
    <xf numFmtId="49" fontId="4" fillId="0" borderId="76" xfId="5" applyNumberFormat="1" applyFont="1" applyBorder="1"/>
    <xf numFmtId="42" fontId="1" fillId="0" borderId="34" xfId="5" applyNumberFormat="1" applyBorder="1"/>
    <xf numFmtId="49" fontId="4" fillId="0" borderId="34" xfId="5" applyNumberFormat="1" applyFont="1" applyBorder="1"/>
    <xf numFmtId="42" fontId="4" fillId="0" borderId="34" xfId="7" applyFont="1" applyFill="1" applyBorder="1" applyAlignment="1">
      <alignment horizontal="right" vertical="center"/>
    </xf>
    <xf numFmtId="42" fontId="4" fillId="0" borderId="34" xfId="7" applyFont="1" applyFill="1" applyBorder="1" applyAlignment="1" applyProtection="1">
      <alignment horizontal="right" vertical="center"/>
    </xf>
    <xf numFmtId="0" fontId="41" fillId="0" borderId="0" xfId="5" applyFont="1"/>
    <xf numFmtId="165" fontId="0" fillId="0" borderId="0" xfId="21" applyFont="1"/>
    <xf numFmtId="42" fontId="1" fillId="17" borderId="34" xfId="7" applyFont="1" applyFill="1" applyBorder="1" applyAlignment="1" applyProtection="1">
      <alignment horizontal="right" vertical="center"/>
    </xf>
    <xf numFmtId="49" fontId="42" fillId="7" borderId="34" xfId="5" applyNumberFormat="1" applyFont="1" applyFill="1" applyBorder="1"/>
    <xf numFmtId="173" fontId="40" fillId="18" borderId="34" xfId="21" applyNumberFormat="1" applyFont="1" applyFill="1" applyBorder="1" applyAlignment="1">
      <alignment horizontal="center" vertical="center" wrapText="1"/>
    </xf>
    <xf numFmtId="165" fontId="1" fillId="7" borderId="0" xfId="21" applyFont="1" applyFill="1" applyAlignment="1">
      <alignment horizontal="right" vertical="center"/>
    </xf>
    <xf numFmtId="172" fontId="5" fillId="0" borderId="1" xfId="21" applyNumberFormat="1" applyFont="1" applyFill="1" applyBorder="1" applyAlignment="1">
      <alignment horizontal="right" vertical="center"/>
    </xf>
    <xf numFmtId="42" fontId="1" fillId="0" borderId="0" xfId="5" applyNumberFormat="1"/>
    <xf numFmtId="165" fontId="1" fillId="0" borderId="0" xfId="21" applyFont="1"/>
    <xf numFmtId="165" fontId="1" fillId="0" borderId="0" xfId="21" applyFont="1" applyAlignment="1">
      <alignment vertical="center" wrapText="1"/>
    </xf>
    <xf numFmtId="165" fontId="18" fillId="0" borderId="0" xfId="21" applyFont="1"/>
    <xf numFmtId="9" fontId="0" fillId="0" borderId="0" xfId="18" applyFont="1"/>
    <xf numFmtId="172" fontId="1" fillId="0" borderId="0" xfId="21" applyNumberFormat="1" applyFont="1"/>
    <xf numFmtId="172" fontId="1" fillId="0" borderId="34" xfId="21" applyNumberFormat="1" applyFont="1" applyBorder="1"/>
    <xf numFmtId="172" fontId="1" fillId="0" borderId="0" xfId="21" applyNumberFormat="1" applyFont="1" applyAlignment="1">
      <alignment vertical="center" wrapText="1"/>
    </xf>
    <xf numFmtId="172" fontId="18" fillId="0" borderId="0" xfId="21" applyNumberFormat="1" applyFont="1"/>
    <xf numFmtId="49" fontId="27" fillId="0" borderId="29" xfId="5" applyNumberFormat="1" applyFont="1" applyBorder="1" applyAlignment="1">
      <alignment horizontal="center" vertical="center" textRotation="90"/>
    </xf>
    <xf numFmtId="49" fontId="27" fillId="0" borderId="29" xfId="5" applyNumberFormat="1" applyFont="1" applyBorder="1" applyAlignment="1">
      <alignment vertical="center" textRotation="90"/>
    </xf>
    <xf numFmtId="49" fontId="27" fillId="0" borderId="42" xfId="5" applyNumberFormat="1" applyFont="1" applyBorder="1" applyAlignment="1">
      <alignment vertical="center" textRotation="90" wrapText="1"/>
    </xf>
    <xf numFmtId="49" fontId="27" fillId="0" borderId="44" xfId="5" applyNumberFormat="1" applyFont="1" applyBorder="1" applyAlignment="1">
      <alignment vertical="center" textRotation="90" wrapText="1"/>
    </xf>
    <xf numFmtId="49" fontId="27" fillId="0" borderId="65" xfId="5" applyNumberFormat="1" applyFont="1" applyBorder="1" applyAlignment="1">
      <alignment vertical="center" textRotation="90" wrapText="1"/>
    </xf>
    <xf numFmtId="49" fontId="27" fillId="0" borderId="29" xfId="5" applyNumberFormat="1" applyFont="1" applyBorder="1" applyAlignment="1">
      <alignment vertical="center" textRotation="90" wrapText="1"/>
    </xf>
    <xf numFmtId="1" fontId="1" fillId="7" borderId="0" xfId="5" applyNumberFormat="1" applyFill="1"/>
    <xf numFmtId="49" fontId="43" fillId="7" borderId="34" xfId="5" applyNumberFormat="1" applyFont="1" applyFill="1" applyBorder="1"/>
    <xf numFmtId="42" fontId="1" fillId="7" borderId="0" xfId="5" applyNumberFormat="1" applyFill="1"/>
    <xf numFmtId="42" fontId="31" fillId="7" borderId="0" xfId="1" applyNumberFormat="1" applyFill="1" applyBorder="1"/>
    <xf numFmtId="9" fontId="1" fillId="0" borderId="0" xfId="5" applyNumberFormat="1"/>
    <xf numFmtId="42" fontId="1" fillId="0" borderId="91" xfId="7" applyFont="1" applyFill="1" applyBorder="1" applyAlignment="1">
      <alignment horizontal="right" vertical="center"/>
    </xf>
    <xf numFmtId="0" fontId="45" fillId="0" borderId="0" xfId="5" applyFont="1"/>
    <xf numFmtId="0" fontId="9" fillId="7" borderId="0" xfId="1" applyFont="1" applyFill="1" applyBorder="1"/>
    <xf numFmtId="0" fontId="9" fillId="0" borderId="0" xfId="1" applyFont="1"/>
    <xf numFmtId="49" fontId="5" fillId="0" borderId="87" xfId="5" applyNumberFormat="1" applyFont="1" applyBorder="1" applyAlignment="1">
      <alignment horizontal="center" vertical="center"/>
    </xf>
    <xf numFmtId="49" fontId="5" fillId="0" borderId="93" xfId="5" applyNumberFormat="1" applyFont="1" applyBorder="1" applyAlignment="1">
      <alignment horizontal="left" vertical="center"/>
    </xf>
    <xf numFmtId="170" fontId="1" fillId="15" borderId="87" xfId="5" applyNumberFormat="1" applyFill="1" applyBorder="1"/>
    <xf numFmtId="170" fontId="1" fillId="15" borderId="12" xfId="5" applyNumberFormat="1" applyFill="1" applyBorder="1"/>
    <xf numFmtId="170" fontId="5" fillId="15" borderId="12" xfId="5" applyNumberFormat="1" applyFont="1" applyFill="1" applyBorder="1"/>
    <xf numFmtId="172" fontId="29" fillId="7" borderId="0" xfId="21" applyNumberFormat="1" applyFont="1" applyFill="1"/>
    <xf numFmtId="49" fontId="1" fillId="7" borderId="0" xfId="5" applyNumberFormat="1" applyFill="1" applyAlignment="1">
      <alignment horizontal="center" vertical="center"/>
    </xf>
    <xf numFmtId="0" fontId="1" fillId="7" borderId="38" xfId="5" applyFill="1" applyBorder="1"/>
    <xf numFmtId="42" fontId="1" fillId="7" borderId="0" xfId="7" applyFont="1" applyFill="1"/>
    <xf numFmtId="0" fontId="27" fillId="7" borderId="0" xfId="5" applyFont="1" applyFill="1"/>
    <xf numFmtId="49" fontId="5" fillId="7" borderId="0" xfId="5" applyNumberFormat="1" applyFont="1" applyFill="1" applyAlignment="1">
      <alignment horizontal="center" vertical="center"/>
    </xf>
    <xf numFmtId="0" fontId="5" fillId="7" borderId="38" xfId="5" applyFont="1" applyFill="1" applyBorder="1"/>
    <xf numFmtId="0" fontId="5" fillId="7" borderId="0" xfId="5" applyFont="1" applyFill="1"/>
    <xf numFmtId="42" fontId="5" fillId="7" borderId="0" xfId="7" applyFont="1" applyFill="1"/>
    <xf numFmtId="0" fontId="1" fillId="7" borderId="0" xfId="5" applyFill="1" applyAlignment="1">
      <alignment vertical="center" wrapText="1"/>
    </xf>
    <xf numFmtId="0" fontId="7" fillId="7" borderId="0" xfId="5" applyFont="1" applyFill="1"/>
    <xf numFmtId="0" fontId="29" fillId="7" borderId="0" xfId="5" applyFont="1" applyFill="1"/>
    <xf numFmtId="42" fontId="5" fillId="0" borderId="59" xfId="7" applyFont="1" applyFill="1" applyBorder="1"/>
    <xf numFmtId="42" fontId="5" fillId="0" borderId="59" xfId="7" applyFont="1" applyFill="1" applyBorder="1" applyAlignment="1">
      <alignment horizontal="right" vertical="center"/>
    </xf>
    <xf numFmtId="42" fontId="5" fillId="0" borderId="59" xfId="7" applyFont="1" applyFill="1" applyBorder="1" applyAlignment="1" applyProtection="1">
      <alignment horizontal="right" vertical="center"/>
    </xf>
    <xf numFmtId="42" fontId="30" fillId="0" borderId="60" xfId="7" applyFont="1" applyFill="1" applyBorder="1" applyAlignment="1">
      <alignment horizontal="right" vertical="center"/>
    </xf>
    <xf numFmtId="42" fontId="5" fillId="0" borderId="1" xfId="7" applyFont="1" applyFill="1" applyBorder="1"/>
    <xf numFmtId="42" fontId="5" fillId="0" borderId="1" xfId="7" applyFont="1" applyFill="1" applyBorder="1" applyAlignment="1">
      <alignment horizontal="right" vertical="center"/>
    </xf>
    <xf numFmtId="42" fontId="5" fillId="0" borderId="1" xfId="7" applyFont="1" applyFill="1" applyBorder="1" applyAlignment="1" applyProtection="1">
      <alignment horizontal="right" vertical="center"/>
    </xf>
    <xf numFmtId="42" fontId="30" fillId="0" borderId="3" xfId="7" applyFont="1" applyFill="1" applyBorder="1" applyAlignment="1">
      <alignment horizontal="right" vertical="center"/>
    </xf>
    <xf numFmtId="0" fontId="4" fillId="7" borderId="0" xfId="5" applyFont="1" applyFill="1"/>
    <xf numFmtId="9" fontId="44" fillId="7" borderId="15" xfId="5" applyNumberFormat="1" applyFont="1" applyFill="1" applyBorder="1" applyAlignment="1">
      <alignment horizontal="center"/>
    </xf>
    <xf numFmtId="9" fontId="44" fillId="13" borderId="92" xfId="5" applyNumberFormat="1" applyFont="1" applyFill="1" applyBorder="1" applyAlignment="1">
      <alignment horizontal="center"/>
    </xf>
    <xf numFmtId="9" fontId="44" fillId="13" borderId="77" xfId="5" applyNumberFormat="1" applyFont="1" applyFill="1" applyBorder="1" applyAlignment="1">
      <alignment horizontal="center"/>
    </xf>
    <xf numFmtId="49" fontId="46" fillId="21" borderId="34" xfId="5" applyNumberFormat="1" applyFont="1" applyFill="1" applyBorder="1" applyAlignment="1">
      <alignment horizontal="center" vertical="center" wrapText="1"/>
    </xf>
    <xf numFmtId="0" fontId="4" fillId="7" borderId="0" xfId="5" applyFont="1" applyFill="1" applyAlignment="1">
      <alignment horizontal="center" wrapText="1"/>
    </xf>
    <xf numFmtId="172" fontId="31" fillId="7" borderId="0" xfId="21" applyNumberFormat="1" applyFont="1" applyFill="1" applyBorder="1" applyAlignment="1">
      <alignment horizontal="center"/>
    </xf>
    <xf numFmtId="172" fontId="1" fillId="7" borderId="0" xfId="21" applyNumberFormat="1" applyFont="1" applyFill="1" applyBorder="1" applyAlignment="1">
      <alignment horizontal="center"/>
    </xf>
    <xf numFmtId="172" fontId="31" fillId="0" borderId="0" xfId="21" applyNumberFormat="1" applyFont="1" applyAlignment="1">
      <alignment horizontal="center"/>
    </xf>
    <xf numFmtId="49" fontId="40" fillId="7" borderId="0" xfId="5" applyNumberFormat="1" applyFont="1" applyFill="1" applyAlignment="1">
      <alignment horizontal="center" vertical="center" wrapText="1"/>
    </xf>
    <xf numFmtId="49" fontId="5" fillId="7" borderId="34" xfId="5" applyNumberFormat="1" applyFont="1" applyFill="1" applyBorder="1" applyAlignment="1">
      <alignment horizontal="center" vertical="center"/>
    </xf>
    <xf numFmtId="49" fontId="5" fillId="7" borderId="47" xfId="5" applyNumberFormat="1" applyFont="1" applyFill="1" applyBorder="1"/>
    <xf numFmtId="42" fontId="5" fillId="7" borderId="1" xfId="7" applyFont="1" applyFill="1" applyBorder="1"/>
    <xf numFmtId="42" fontId="5" fillId="7" borderId="1" xfId="7" applyFont="1" applyFill="1" applyBorder="1" applyAlignment="1">
      <alignment horizontal="right" vertical="center"/>
    </xf>
    <xf numFmtId="42" fontId="5" fillId="7" borderId="1" xfId="7" applyFont="1" applyFill="1" applyBorder="1" applyAlignment="1" applyProtection="1">
      <alignment horizontal="right" vertical="center"/>
    </xf>
    <xf numFmtId="42" fontId="30" fillId="7" borderId="3" xfId="7" applyFont="1" applyFill="1" applyBorder="1" applyAlignment="1">
      <alignment horizontal="right" vertical="center"/>
    </xf>
    <xf numFmtId="0" fontId="43" fillId="0" borderId="0" xfId="5" applyFont="1" applyAlignment="1">
      <alignment horizontal="center"/>
    </xf>
    <xf numFmtId="49" fontId="43" fillId="7" borderId="31" xfId="5" applyNumberFormat="1" applyFont="1" applyFill="1" applyBorder="1"/>
    <xf numFmtId="49" fontId="3" fillId="7" borderId="0" xfId="6" applyNumberFormat="1" applyFont="1" applyFill="1" applyAlignment="1">
      <alignment horizontal="center"/>
    </xf>
    <xf numFmtId="167" fontId="43" fillId="7" borderId="0" xfId="6" applyFont="1" applyFill="1" applyAlignment="1">
      <alignment horizontal="center"/>
    </xf>
    <xf numFmtId="0" fontId="0" fillId="7" borderId="0" xfId="0" applyFill="1"/>
    <xf numFmtId="42" fontId="1" fillId="0" borderId="99" xfId="7" applyFont="1" applyFill="1" applyBorder="1" applyAlignment="1" applyProtection="1">
      <alignment horizontal="right" vertical="center"/>
    </xf>
    <xf numFmtId="49" fontId="1" fillId="7" borderId="0" xfId="5" applyNumberFormat="1" applyFill="1" applyAlignment="1">
      <alignment horizontal="left" vertical="center"/>
    </xf>
    <xf numFmtId="164" fontId="38" fillId="15" borderId="34" xfId="23" applyFont="1" applyFill="1" applyBorder="1" applyAlignment="1" applyProtection="1">
      <alignment horizontal="right" vertical="center"/>
    </xf>
    <xf numFmtId="164" fontId="1" fillId="0" borderId="34" xfId="23" applyFont="1" applyFill="1" applyBorder="1" applyAlignment="1" applyProtection="1">
      <alignment horizontal="right" vertical="center"/>
    </xf>
    <xf numFmtId="167" fontId="1" fillId="7" borderId="0" xfId="6" applyFill="1"/>
    <xf numFmtId="49" fontId="47" fillId="18" borderId="34" xfId="5" applyNumberFormat="1" applyFont="1" applyFill="1" applyBorder="1" applyAlignment="1">
      <alignment horizontal="center" vertical="center" wrapText="1"/>
    </xf>
    <xf numFmtId="164" fontId="39" fillId="19" borderId="34" xfId="23" applyFont="1" applyFill="1" applyBorder="1" applyAlignment="1" applyProtection="1">
      <alignment horizontal="right" vertical="center"/>
    </xf>
    <xf numFmtId="171" fontId="39" fillId="19" borderId="34" xfId="21" applyNumberFormat="1" applyFont="1" applyFill="1" applyBorder="1" applyAlignment="1" applyProtection="1">
      <alignment horizontal="right" vertical="center"/>
    </xf>
    <xf numFmtId="164" fontId="1" fillId="0" borderId="1" xfId="23" applyFont="1" applyFill="1" applyBorder="1" applyAlignment="1">
      <alignment horizontal="right" vertical="center"/>
    </xf>
    <xf numFmtId="164" fontId="1" fillId="0" borderId="91" xfId="23" applyFont="1" applyFill="1" applyBorder="1" applyAlignment="1">
      <alignment horizontal="right" vertical="center"/>
    </xf>
    <xf numFmtId="164" fontId="1" fillId="0" borderId="0" xfId="23" applyFont="1"/>
    <xf numFmtId="164" fontId="5" fillId="0" borderId="1" xfId="23" applyFont="1" applyFill="1" applyBorder="1" applyAlignment="1">
      <alignment horizontal="right" vertical="center"/>
    </xf>
    <xf numFmtId="164" fontId="1" fillId="0" borderId="1" xfId="23" applyFont="1" applyFill="1" applyBorder="1" applyAlignment="1" applyProtection="1">
      <alignment horizontal="right" vertical="center"/>
    </xf>
    <xf numFmtId="164" fontId="1" fillId="0" borderId="0" xfId="23" applyFont="1" applyFill="1"/>
    <xf numFmtId="164" fontId="1" fillId="0" borderId="34" xfId="23" applyFont="1" applyFill="1" applyBorder="1"/>
    <xf numFmtId="0" fontId="4" fillId="0" borderId="0" xfId="5" applyFont="1" applyAlignment="1">
      <alignment horizontal="center"/>
    </xf>
    <xf numFmtId="49" fontId="5" fillId="7" borderId="35" xfId="5" applyNumberFormat="1" applyFont="1" applyFill="1" applyBorder="1" applyAlignment="1">
      <alignment horizontal="center" vertical="center"/>
    </xf>
    <xf numFmtId="49" fontId="5" fillId="7" borderId="46" xfId="5" applyNumberFormat="1" applyFont="1" applyFill="1" applyBorder="1"/>
    <xf numFmtId="42" fontId="5" fillId="7" borderId="2" xfId="7" applyFont="1" applyFill="1" applyBorder="1"/>
    <xf numFmtId="0" fontId="5" fillId="7" borderId="47" xfId="5" applyFont="1" applyFill="1" applyBorder="1"/>
    <xf numFmtId="0" fontId="5" fillId="7" borderId="47" xfId="5" applyFont="1" applyFill="1" applyBorder="1" applyAlignment="1">
      <alignment wrapText="1"/>
    </xf>
    <xf numFmtId="0" fontId="5" fillId="7" borderId="47" xfId="5" applyFont="1" applyFill="1" applyBorder="1" applyAlignment="1">
      <alignment horizontal="left" wrapText="1"/>
    </xf>
    <xf numFmtId="49" fontId="5" fillId="7" borderId="41" xfId="5" applyNumberFormat="1" applyFont="1" applyFill="1" applyBorder="1" applyAlignment="1">
      <alignment horizontal="center" vertical="center"/>
    </xf>
    <xf numFmtId="0" fontId="5" fillId="7" borderId="49" xfId="5" applyFont="1" applyFill="1" applyBorder="1"/>
    <xf numFmtId="49" fontId="35" fillId="0" borderId="98" xfId="5" applyNumberFormat="1" applyFont="1" applyBorder="1"/>
    <xf numFmtId="42" fontId="1" fillId="0" borderId="99" xfId="7" applyFont="1" applyFill="1" applyBorder="1" applyAlignment="1">
      <alignment horizontal="right" vertical="center"/>
    </xf>
    <xf numFmtId="49" fontId="4" fillId="0" borderId="98" xfId="5" applyNumberFormat="1" applyFont="1" applyBorder="1"/>
    <xf numFmtId="42" fontId="12" fillId="0" borderId="99" xfId="7" applyFont="1" applyFill="1" applyBorder="1" applyAlignment="1">
      <alignment horizontal="right" vertical="center"/>
    </xf>
    <xf numFmtId="49" fontId="1" fillId="0" borderId="98" xfId="5" applyNumberFormat="1" applyBorder="1"/>
    <xf numFmtId="172" fontId="5" fillId="0" borderId="99" xfId="21" applyNumberFormat="1" applyFont="1" applyFill="1" applyBorder="1" applyAlignment="1">
      <alignment horizontal="right" vertical="center"/>
    </xf>
    <xf numFmtId="42" fontId="4" fillId="0" borderId="99" xfId="7" applyFont="1" applyFill="1" applyBorder="1" applyAlignment="1" applyProtection="1">
      <alignment horizontal="right" vertical="center"/>
    </xf>
    <xf numFmtId="49" fontId="5" fillId="0" borderId="103" xfId="5" applyNumberFormat="1" applyFont="1" applyBorder="1" applyAlignment="1">
      <alignment horizontal="center" vertical="center"/>
    </xf>
    <xf numFmtId="171" fontId="1" fillId="7" borderId="0" xfId="5" applyNumberFormat="1" applyFill="1"/>
    <xf numFmtId="0" fontId="4" fillId="7" borderId="0" xfId="5" applyFont="1" applyFill="1" applyAlignment="1">
      <alignment horizontal="center"/>
    </xf>
    <xf numFmtId="42" fontId="5" fillId="0" borderId="107" xfId="7" applyFont="1" applyFill="1" applyBorder="1" applyAlignment="1">
      <alignment horizontal="right" vertical="center"/>
    </xf>
    <xf numFmtId="170" fontId="1" fillId="15" borderId="34" xfId="5" applyNumberFormat="1" applyFill="1" applyBorder="1"/>
    <xf numFmtId="49" fontId="5" fillId="7" borderId="106" xfId="5" applyNumberFormat="1" applyFont="1" applyFill="1" applyBorder="1"/>
    <xf numFmtId="42" fontId="5" fillId="7" borderId="99" xfId="7" applyFont="1" applyFill="1" applyBorder="1"/>
    <xf numFmtId="42" fontId="5" fillId="7" borderId="99" xfId="7" applyFont="1" applyFill="1" applyBorder="1" applyAlignment="1">
      <alignment horizontal="right" vertical="center"/>
    </xf>
    <xf numFmtId="42" fontId="5" fillId="7" borderId="99" xfId="7" applyFont="1" applyFill="1" applyBorder="1" applyAlignment="1" applyProtection="1">
      <alignment horizontal="right" vertical="center"/>
    </xf>
    <xf numFmtId="42" fontId="30" fillId="7" borderId="97" xfId="7" applyFont="1" applyFill="1" applyBorder="1" applyAlignment="1">
      <alignment horizontal="right" vertical="center"/>
    </xf>
    <xf numFmtId="165" fontId="1" fillId="7" borderId="0" xfId="21" applyFont="1" applyFill="1" applyBorder="1"/>
    <xf numFmtId="0" fontId="48" fillId="0" borderId="0" xfId="5" applyFont="1"/>
    <xf numFmtId="0" fontId="50" fillId="7" borderId="0" xfId="5" applyFont="1" applyFill="1"/>
    <xf numFmtId="0" fontId="51" fillId="7" borderId="0" xfId="1" applyFont="1" applyFill="1" applyBorder="1"/>
    <xf numFmtId="0" fontId="1" fillId="10" borderId="0" xfId="5" applyFill="1" applyAlignment="1">
      <alignment horizontal="center"/>
    </xf>
    <xf numFmtId="9" fontId="44" fillId="13" borderId="77" xfId="18" applyFont="1" applyFill="1" applyBorder="1" applyAlignment="1">
      <alignment horizontal="center"/>
    </xf>
    <xf numFmtId="12" fontId="1" fillId="0" borderId="0" xfId="21" applyNumberFormat="1" applyFont="1" applyBorder="1"/>
    <xf numFmtId="2" fontId="1" fillId="0" borderId="0" xfId="5" applyNumberFormat="1"/>
    <xf numFmtId="0" fontId="43" fillId="0" borderId="0" xfId="5" applyFont="1"/>
    <xf numFmtId="165" fontId="43" fillId="0" borderId="0" xfId="21" applyFont="1" applyFill="1"/>
    <xf numFmtId="165" fontId="43" fillId="0" borderId="0" xfId="5" applyNumberFormat="1" applyFont="1"/>
    <xf numFmtId="49" fontId="32" fillId="20" borderId="5" xfId="5" applyNumberFormat="1" applyFont="1" applyFill="1" applyBorder="1" applyAlignment="1">
      <alignment horizontal="center" vertical="center" wrapText="1"/>
    </xf>
    <xf numFmtId="49" fontId="32" fillId="20" borderId="1" xfId="6" applyNumberFormat="1" applyFont="1" applyFill="1" applyBorder="1" applyAlignment="1">
      <alignment horizontal="center" vertical="center" wrapText="1"/>
    </xf>
    <xf numFmtId="49" fontId="32" fillId="20" borderId="5" xfId="6" applyNumberFormat="1" applyFont="1" applyFill="1" applyBorder="1" applyAlignment="1">
      <alignment horizontal="center" vertical="center" wrapText="1"/>
    </xf>
    <xf numFmtId="49" fontId="32" fillId="20" borderId="6" xfId="6" applyNumberFormat="1" applyFont="1" applyFill="1" applyBorder="1" applyAlignment="1">
      <alignment horizontal="center" vertical="center" wrapText="1"/>
    </xf>
    <xf numFmtId="0" fontId="52" fillId="0" borderId="0" xfId="5" applyFont="1"/>
    <xf numFmtId="49" fontId="53" fillId="0" borderId="7" xfId="5" applyNumberFormat="1" applyFont="1" applyBorder="1"/>
    <xf numFmtId="49" fontId="52" fillId="0" borderId="1" xfId="5" applyNumberFormat="1" applyFont="1" applyBorder="1" applyAlignment="1">
      <alignment vertical="center"/>
    </xf>
    <xf numFmtId="42" fontId="52" fillId="0" borderId="1" xfId="7" applyFont="1" applyFill="1" applyBorder="1" applyAlignment="1" applyProtection="1">
      <alignment horizontal="right" vertical="center"/>
    </xf>
    <xf numFmtId="42" fontId="52" fillId="0" borderId="68" xfId="7" applyFont="1" applyFill="1" applyBorder="1" applyAlignment="1" applyProtection="1">
      <alignment horizontal="right" vertical="center"/>
    </xf>
    <xf numFmtId="0" fontId="52" fillId="0" borderId="34" xfId="5" applyFont="1" applyBorder="1" applyAlignment="1">
      <alignment horizontal="center"/>
    </xf>
    <xf numFmtId="172" fontId="52" fillId="0" borderId="34" xfId="21" applyNumberFormat="1" applyFont="1" applyBorder="1" applyAlignment="1">
      <alignment horizontal="center"/>
    </xf>
    <xf numFmtId="42" fontId="52" fillId="7" borderId="68" xfId="7" applyFont="1" applyFill="1" applyBorder="1" applyAlignment="1" applyProtection="1">
      <alignment horizontal="right" vertical="center"/>
    </xf>
    <xf numFmtId="42" fontId="52" fillId="0" borderId="0" xfId="5" applyNumberFormat="1" applyFont="1"/>
    <xf numFmtId="49" fontId="53" fillId="0" borderId="4" xfId="5" applyNumberFormat="1" applyFont="1" applyBorder="1"/>
    <xf numFmtId="49" fontId="52" fillId="7" borderId="5" xfId="5" applyNumberFormat="1" applyFont="1" applyFill="1" applyBorder="1" applyAlignment="1">
      <alignment vertical="center"/>
    </xf>
    <xf numFmtId="49" fontId="52" fillId="0" borderId="1" xfId="5" applyNumberFormat="1" applyFont="1" applyBorder="1"/>
    <xf numFmtId="49" fontId="52" fillId="0" borderId="4" xfId="5" applyNumberFormat="1" applyFont="1" applyBorder="1"/>
    <xf numFmtId="49" fontId="53" fillId="0" borderId="13" xfId="5" applyNumberFormat="1" applyFont="1" applyBorder="1"/>
    <xf numFmtId="49" fontId="53" fillId="0" borderId="0" xfId="5" applyNumberFormat="1" applyFont="1"/>
    <xf numFmtId="49" fontId="53" fillId="0" borderId="5" xfId="5" applyNumberFormat="1" applyFont="1" applyBorder="1"/>
    <xf numFmtId="49" fontId="53" fillId="0" borderId="8" xfId="5" applyNumberFormat="1" applyFont="1" applyBorder="1"/>
    <xf numFmtId="49" fontId="53" fillId="0" borderId="77" xfId="5" applyNumberFormat="1" applyFont="1" applyBorder="1"/>
    <xf numFmtId="49" fontId="53" fillId="0" borderId="79" xfId="5" applyNumberFormat="1" applyFont="1" applyBorder="1"/>
    <xf numFmtId="49" fontId="3" fillId="7" borderId="31" xfId="5" applyNumberFormat="1" applyFont="1" applyFill="1" applyBorder="1" applyAlignment="1">
      <alignment horizontal="center" vertical="center" wrapText="1"/>
    </xf>
    <xf numFmtId="49" fontId="3" fillId="7" borderId="31" xfId="5" applyNumberFormat="1" applyFont="1" applyFill="1" applyBorder="1" applyAlignment="1">
      <alignment horizontal="center" vertical="center"/>
    </xf>
    <xf numFmtId="168" fontId="3" fillId="7" borderId="0" xfId="6" applyNumberFormat="1" applyFont="1" applyFill="1" applyAlignment="1">
      <alignment horizontal="center"/>
    </xf>
    <xf numFmtId="49" fontId="3" fillId="7" borderId="0" xfId="5" applyNumberFormat="1" applyFont="1" applyFill="1" applyAlignment="1">
      <alignment horizontal="center"/>
    </xf>
    <xf numFmtId="0" fontId="43" fillId="7" borderId="31" xfId="5" applyFont="1" applyFill="1" applyBorder="1"/>
    <xf numFmtId="49" fontId="43" fillId="7" borderId="56" xfId="5" applyNumberFormat="1" applyFont="1" applyFill="1" applyBorder="1"/>
    <xf numFmtId="49" fontId="43" fillId="7" borderId="55" xfId="5" applyNumberFormat="1" applyFont="1" applyFill="1" applyBorder="1"/>
    <xf numFmtId="49" fontId="43" fillId="7" borderId="38" xfId="5" applyNumberFormat="1" applyFont="1" applyFill="1" applyBorder="1"/>
    <xf numFmtId="49" fontId="43" fillId="7" borderId="32" xfId="5" applyNumberFormat="1" applyFont="1" applyFill="1" applyBorder="1"/>
    <xf numFmtId="49" fontId="43" fillId="7" borderId="30" xfId="5" applyNumberFormat="1" applyFont="1" applyFill="1" applyBorder="1"/>
    <xf numFmtId="0" fontId="53" fillId="7" borderId="31" xfId="5" applyFont="1" applyFill="1" applyBorder="1"/>
    <xf numFmtId="49" fontId="53" fillId="7" borderId="31" xfId="5" applyNumberFormat="1" applyFont="1" applyFill="1" applyBorder="1"/>
    <xf numFmtId="49" fontId="53" fillId="7" borderId="38" xfId="5" applyNumberFormat="1" applyFont="1" applyFill="1" applyBorder="1"/>
    <xf numFmtId="0" fontId="43" fillId="7" borderId="38" xfId="5" applyFont="1" applyFill="1" applyBorder="1"/>
    <xf numFmtId="49" fontId="53" fillId="7" borderId="32" xfId="5" applyNumberFormat="1" applyFont="1" applyFill="1" applyBorder="1"/>
    <xf numFmtId="168" fontId="43" fillId="7" borderId="0" xfId="6" applyNumberFormat="1" applyFont="1" applyFill="1" applyAlignment="1">
      <alignment horizontal="center"/>
    </xf>
    <xf numFmtId="169" fontId="43" fillId="7" borderId="0" xfId="6" applyNumberFormat="1" applyFont="1" applyFill="1" applyAlignment="1">
      <alignment horizontal="center"/>
    </xf>
    <xf numFmtId="0" fontId="43" fillId="7" borderId="0" xfId="5" applyFont="1" applyFill="1" applyAlignment="1">
      <alignment horizontal="center"/>
    </xf>
    <xf numFmtId="49" fontId="54" fillId="7" borderId="0" xfId="6" applyNumberFormat="1" applyFont="1" applyFill="1"/>
    <xf numFmtId="42" fontId="55" fillId="7" borderId="1" xfId="7" applyFont="1" applyFill="1" applyBorder="1" applyAlignment="1" applyProtection="1">
      <alignment horizontal="right" vertical="center"/>
    </xf>
    <xf numFmtId="42" fontId="55" fillId="7" borderId="59" xfId="7" applyFont="1" applyFill="1" applyBorder="1" applyAlignment="1" applyProtection="1">
      <alignment horizontal="right" vertical="center"/>
    </xf>
    <xf numFmtId="42" fontId="55" fillId="7" borderId="58" xfId="7" applyFont="1" applyFill="1" applyBorder="1" applyAlignment="1" applyProtection="1">
      <alignment horizontal="right" vertical="center"/>
    </xf>
    <xf numFmtId="42" fontId="55" fillId="7" borderId="60" xfId="7" applyFont="1" applyFill="1" applyBorder="1" applyAlignment="1" applyProtection="1">
      <alignment horizontal="right" vertical="center"/>
    </xf>
    <xf numFmtId="169" fontId="55" fillId="7" borderId="0" xfId="6" applyNumberFormat="1" applyFont="1" applyFill="1"/>
    <xf numFmtId="0" fontId="32" fillId="0" borderId="0" xfId="5" applyFont="1" applyAlignment="1">
      <alignment horizontal="center"/>
    </xf>
    <xf numFmtId="49" fontId="46" fillId="23" borderId="17" xfId="5" applyNumberFormat="1" applyFont="1" applyFill="1" applyBorder="1" applyAlignment="1">
      <alignment horizontal="center"/>
    </xf>
    <xf numFmtId="169" fontId="56" fillId="23" borderId="18" xfId="6" applyNumberFormat="1" applyFont="1" applyFill="1" applyBorder="1" applyAlignment="1">
      <alignment horizontal="center"/>
    </xf>
    <xf numFmtId="169" fontId="56" fillId="23" borderId="17" xfId="6" applyNumberFormat="1" applyFont="1" applyFill="1" applyBorder="1" applyAlignment="1">
      <alignment horizontal="center"/>
    </xf>
    <xf numFmtId="169" fontId="46" fillId="23" borderId="17" xfId="6" applyNumberFormat="1" applyFont="1" applyFill="1" applyBorder="1" applyAlignment="1">
      <alignment horizontal="center"/>
    </xf>
    <xf numFmtId="168" fontId="46" fillId="23" borderId="17" xfId="6" applyNumberFormat="1" applyFont="1" applyFill="1" applyBorder="1" applyAlignment="1">
      <alignment horizontal="center"/>
    </xf>
    <xf numFmtId="42" fontId="46" fillId="23" borderId="17" xfId="7" applyFont="1" applyFill="1" applyBorder="1" applyAlignment="1">
      <alignment horizontal="center"/>
    </xf>
    <xf numFmtId="42" fontId="46" fillId="23" borderId="17" xfId="7" applyFont="1" applyFill="1" applyBorder="1" applyAlignment="1" applyProtection="1">
      <alignment horizontal="center"/>
    </xf>
    <xf numFmtId="1" fontId="43" fillId="24" borderId="16" xfId="5" applyNumberFormat="1" applyFont="1" applyFill="1" applyBorder="1" applyAlignment="1">
      <alignment horizontal="center"/>
    </xf>
    <xf numFmtId="1" fontId="43" fillId="24" borderId="100" xfId="5" applyNumberFormat="1" applyFont="1" applyFill="1" applyBorder="1" applyAlignment="1">
      <alignment horizontal="center"/>
    </xf>
    <xf numFmtId="1" fontId="43" fillId="24" borderId="87" xfId="5" applyNumberFormat="1" applyFont="1" applyFill="1" applyBorder="1" applyAlignment="1">
      <alignment horizontal="center"/>
    </xf>
    <xf numFmtId="1" fontId="43" fillId="24" borderId="104" xfId="5" applyNumberFormat="1" applyFont="1" applyFill="1" applyBorder="1" applyAlignment="1">
      <alignment horizontal="center"/>
    </xf>
    <xf numFmtId="42" fontId="46" fillId="23" borderId="113" xfId="7" applyFont="1" applyFill="1" applyBorder="1" applyAlignment="1">
      <alignment horizontal="center"/>
    </xf>
    <xf numFmtId="42" fontId="43" fillId="25" borderId="2" xfId="7" applyFont="1" applyFill="1" applyBorder="1" applyAlignment="1" applyProtection="1">
      <alignment horizontal="right" vertical="center"/>
    </xf>
    <xf numFmtId="9" fontId="43" fillId="13" borderId="88" xfId="18" applyFont="1" applyFill="1" applyBorder="1" applyAlignment="1" applyProtection="1">
      <alignment horizontal="center" vertical="center"/>
    </xf>
    <xf numFmtId="42" fontId="43" fillId="13" borderId="60" xfId="7" applyFont="1" applyFill="1" applyBorder="1" applyAlignment="1" applyProtection="1">
      <alignment horizontal="right" vertical="center"/>
    </xf>
    <xf numFmtId="168" fontId="43" fillId="14" borderId="9" xfId="7" applyNumberFormat="1" applyFont="1" applyFill="1" applyBorder="1" applyAlignment="1" applyProtection="1">
      <alignment horizontal="right" vertical="center"/>
    </xf>
    <xf numFmtId="42" fontId="43" fillId="14" borderId="9" xfId="7" applyFont="1" applyFill="1" applyBorder="1" applyAlignment="1" applyProtection="1">
      <alignment horizontal="right" vertical="center"/>
    </xf>
    <xf numFmtId="1" fontId="43" fillId="26" borderId="16" xfId="5" applyNumberFormat="1" applyFont="1" applyFill="1" applyBorder="1" applyAlignment="1">
      <alignment horizontal="center"/>
    </xf>
    <xf numFmtId="42" fontId="43" fillId="26" borderId="2" xfId="7" applyFont="1" applyFill="1" applyBorder="1" applyAlignment="1" applyProtection="1">
      <alignment horizontal="right" vertical="center"/>
    </xf>
    <xf numFmtId="42" fontId="43" fillId="26" borderId="19" xfId="7" applyFont="1" applyFill="1" applyBorder="1" applyAlignment="1" applyProtection="1">
      <alignment horizontal="right" vertical="center"/>
    </xf>
    <xf numFmtId="42" fontId="43" fillId="26" borderId="10" xfId="7" applyFont="1" applyFill="1" applyBorder="1" applyAlignment="1" applyProtection="1">
      <alignment horizontal="right" vertical="center"/>
    </xf>
    <xf numFmtId="42" fontId="43" fillId="26" borderId="58" xfId="7" applyFont="1" applyFill="1" applyBorder="1" applyAlignment="1" applyProtection="1">
      <alignment horizontal="right" vertical="center"/>
    </xf>
    <xf numFmtId="42" fontId="43" fillId="26" borderId="11" xfId="7" applyFont="1" applyFill="1" applyBorder="1" applyAlignment="1" applyProtection="1">
      <alignment horizontal="right" vertical="center"/>
    </xf>
    <xf numFmtId="42" fontId="43" fillId="26" borderId="28" xfId="7" applyFont="1" applyFill="1" applyBorder="1" applyAlignment="1" applyProtection="1">
      <alignment horizontal="right" vertical="center"/>
    </xf>
    <xf numFmtId="42" fontId="43" fillId="26" borderId="64" xfId="7" applyFont="1" applyFill="1" applyBorder="1" applyAlignment="1" applyProtection="1">
      <alignment horizontal="right" vertical="center"/>
    </xf>
    <xf numFmtId="42" fontId="43" fillId="26" borderId="61" xfId="7" applyFont="1" applyFill="1" applyBorder="1" applyAlignment="1" applyProtection="1">
      <alignment horizontal="right" vertical="center"/>
    </xf>
    <xf numFmtId="42" fontId="43" fillId="26" borderId="32" xfId="7" applyFont="1" applyFill="1" applyBorder="1" applyAlignment="1" applyProtection="1">
      <alignment horizontal="right" vertical="center"/>
    </xf>
    <xf numFmtId="42" fontId="43" fillId="26" borderId="98" xfId="7" applyFont="1" applyFill="1" applyBorder="1" applyAlignment="1" applyProtection="1">
      <alignment horizontal="right" vertical="center"/>
    </xf>
    <xf numFmtId="42" fontId="43" fillId="26" borderId="33" xfId="7" applyFont="1" applyFill="1" applyBorder="1" applyAlignment="1" applyProtection="1">
      <alignment horizontal="right" vertical="center"/>
    </xf>
    <xf numFmtId="42" fontId="43" fillId="26" borderId="105" xfId="7" applyFont="1" applyFill="1" applyBorder="1" applyAlignment="1" applyProtection="1">
      <alignment horizontal="right" vertical="center"/>
    </xf>
    <xf numFmtId="42" fontId="43" fillId="26" borderId="111" xfId="7" applyFont="1" applyFill="1" applyBorder="1" applyAlignment="1" applyProtection="1">
      <alignment horizontal="right" vertical="center"/>
    </xf>
    <xf numFmtId="42" fontId="43" fillId="26" borderId="84" xfId="7" applyFont="1" applyFill="1" applyBorder="1" applyAlignment="1" applyProtection="1">
      <alignment horizontal="right" vertical="center"/>
    </xf>
    <xf numFmtId="42" fontId="5" fillId="27" borderId="1" xfId="7" applyFont="1" applyFill="1" applyBorder="1" applyAlignment="1">
      <alignment horizontal="right" vertical="center"/>
    </xf>
    <xf numFmtId="0" fontId="1" fillId="29" borderId="0" xfId="5" applyFill="1"/>
    <xf numFmtId="0" fontId="48" fillId="29" borderId="0" xfId="5" applyFont="1" applyFill="1"/>
    <xf numFmtId="0" fontId="49" fillId="29" borderId="0" xfId="22" applyFont="1" applyFill="1"/>
    <xf numFmtId="0" fontId="4" fillId="29" borderId="0" xfId="5" applyFont="1" applyFill="1"/>
    <xf numFmtId="0" fontId="58" fillId="0" borderId="0" xfId="5" applyFont="1" applyAlignment="1">
      <alignment horizontal="right"/>
    </xf>
    <xf numFmtId="14" fontId="60" fillId="0" borderId="0" xfId="5" applyNumberFormat="1" applyFont="1" applyAlignment="1">
      <alignment horizontal="center"/>
    </xf>
    <xf numFmtId="0" fontId="59" fillId="0" borderId="0" xfId="5" applyFont="1"/>
    <xf numFmtId="49" fontId="43" fillId="0" borderId="31" xfId="5" applyNumberFormat="1" applyFont="1" applyBorder="1"/>
    <xf numFmtId="42" fontId="55" fillId="28" borderId="2" xfId="7" applyFont="1" applyFill="1" applyBorder="1" applyAlignment="1" applyProtection="1">
      <alignment horizontal="right" vertical="center"/>
    </xf>
    <xf numFmtId="168" fontId="43" fillId="0" borderId="9" xfId="7" applyNumberFormat="1" applyFont="1" applyFill="1" applyBorder="1" applyAlignment="1" applyProtection="1">
      <alignment horizontal="right" vertical="center"/>
    </xf>
    <xf numFmtId="1" fontId="43" fillId="0" borderId="16" xfId="5" applyNumberFormat="1" applyFont="1" applyBorder="1" applyAlignment="1">
      <alignment horizontal="center"/>
    </xf>
    <xf numFmtId="42" fontId="43" fillId="0" borderId="2" xfId="7" applyFont="1" applyFill="1" applyBorder="1" applyAlignment="1" applyProtection="1">
      <alignment horizontal="right" vertical="center"/>
    </xf>
    <xf numFmtId="42" fontId="43" fillId="30" borderId="19" xfId="7" applyFont="1" applyFill="1" applyBorder="1" applyAlignment="1" applyProtection="1">
      <alignment horizontal="right" vertical="center"/>
    </xf>
    <xf numFmtId="1" fontId="43" fillId="31" borderId="16" xfId="5" applyNumberFormat="1" applyFont="1" applyFill="1" applyBorder="1" applyAlignment="1">
      <alignment horizontal="center"/>
    </xf>
    <xf numFmtId="49" fontId="27" fillId="0" borderId="117" xfId="5" applyNumberFormat="1" applyFont="1" applyBorder="1" applyAlignment="1">
      <alignment horizontal="center" vertical="center" textRotation="90" wrapText="1"/>
    </xf>
    <xf numFmtId="49" fontId="5" fillId="7" borderId="110" xfId="5" applyNumberFormat="1" applyFont="1" applyFill="1" applyBorder="1" applyAlignment="1">
      <alignment horizontal="center" vertical="center"/>
    </xf>
    <xf numFmtId="1" fontId="43" fillId="12" borderId="16" xfId="5" applyNumberFormat="1" applyFont="1" applyFill="1" applyBorder="1" applyAlignment="1">
      <alignment horizontal="center"/>
    </xf>
    <xf numFmtId="42" fontId="43" fillId="17" borderId="2" xfId="7" applyFont="1" applyFill="1" applyBorder="1" applyAlignment="1" applyProtection="1">
      <alignment horizontal="right" vertical="center"/>
    </xf>
    <xf numFmtId="42" fontId="46" fillId="0" borderId="113" xfId="7" applyFont="1" applyFill="1" applyBorder="1" applyAlignment="1">
      <alignment horizontal="center"/>
    </xf>
    <xf numFmtId="1" fontId="43" fillId="0" borderId="100" xfId="5" applyNumberFormat="1" applyFont="1" applyBorder="1" applyAlignment="1">
      <alignment horizontal="center"/>
    </xf>
    <xf numFmtId="1" fontId="43" fillId="0" borderId="87" xfId="5" applyNumberFormat="1" applyFont="1" applyBorder="1" applyAlignment="1">
      <alignment horizontal="center"/>
    </xf>
    <xf numFmtId="1" fontId="43" fillId="0" borderId="104" xfId="5" applyNumberFormat="1" applyFont="1" applyBorder="1" applyAlignment="1">
      <alignment horizontal="center"/>
    </xf>
    <xf numFmtId="49" fontId="5" fillId="0" borderId="118" xfId="5" applyNumberFormat="1" applyFont="1" applyBorder="1"/>
    <xf numFmtId="42" fontId="43" fillId="6" borderId="34" xfId="7" applyFont="1" applyFill="1" applyBorder="1" applyAlignment="1" applyProtection="1">
      <alignment horizontal="right" vertical="center"/>
    </xf>
    <xf numFmtId="49" fontId="46" fillId="21" borderId="102" xfId="5" applyNumberFormat="1" applyFont="1" applyFill="1" applyBorder="1" applyAlignment="1">
      <alignment horizontal="center" vertical="center" wrapText="1"/>
    </xf>
    <xf numFmtId="49" fontId="37" fillId="32" borderId="34" xfId="5" applyNumberFormat="1" applyFont="1" applyFill="1" applyBorder="1" applyAlignment="1">
      <alignment horizontal="center" vertical="center" wrapText="1"/>
    </xf>
    <xf numFmtId="1" fontId="1" fillId="33" borderId="34" xfId="18" applyNumberFormat="1" applyFont="1" applyFill="1" applyBorder="1" applyAlignment="1">
      <alignment horizontal="center" vertical="center"/>
    </xf>
    <xf numFmtId="0" fontId="62" fillId="0" borderId="0" xfId="5" applyFont="1" applyAlignment="1">
      <alignment horizontal="right"/>
    </xf>
    <xf numFmtId="0" fontId="62" fillId="6" borderId="0" xfId="5" applyFont="1" applyFill="1"/>
    <xf numFmtId="0" fontId="62" fillId="0" borderId="0" xfId="5" applyFont="1"/>
    <xf numFmtId="0" fontId="60" fillId="0" borderId="0" xfId="5" applyFont="1"/>
    <xf numFmtId="49" fontId="64" fillId="18" borderId="34" xfId="1" applyNumberFormat="1" applyFont="1" applyFill="1" applyBorder="1"/>
    <xf numFmtId="42" fontId="64" fillId="18" borderId="34" xfId="1" applyNumberFormat="1" applyFont="1" applyFill="1" applyBorder="1" applyAlignment="1" applyProtection="1">
      <alignment horizontal="right" vertical="center"/>
    </xf>
    <xf numFmtId="42" fontId="64" fillId="0" borderId="0" xfId="1" applyNumberFormat="1" applyFont="1" applyFill="1" applyBorder="1" applyAlignment="1" applyProtection="1">
      <alignment horizontal="right" vertical="center"/>
    </xf>
    <xf numFmtId="174" fontId="64" fillId="18" borderId="34" xfId="1" applyNumberFormat="1" applyFont="1" applyFill="1" applyBorder="1" applyAlignment="1" applyProtection="1">
      <alignment horizontal="right" vertical="center"/>
    </xf>
    <xf numFmtId="9" fontId="60" fillId="7" borderId="0" xfId="5" applyNumberFormat="1" applyFont="1" applyFill="1"/>
    <xf numFmtId="0" fontId="60" fillId="7" borderId="0" xfId="5" applyFont="1" applyFill="1"/>
    <xf numFmtId="0" fontId="67" fillId="0" borderId="0" xfId="5" applyFont="1"/>
    <xf numFmtId="0" fontId="67" fillId="7" borderId="0" xfId="5" applyFont="1" applyFill="1"/>
    <xf numFmtId="0" fontId="69" fillId="0" borderId="0" xfId="5" applyFont="1"/>
    <xf numFmtId="42" fontId="12" fillId="18" borderId="1" xfId="7" applyFont="1" applyFill="1" applyBorder="1" applyAlignment="1">
      <alignment horizontal="right" vertical="center"/>
    </xf>
    <xf numFmtId="164" fontId="12" fillId="18" borderId="1" xfId="23" applyFont="1" applyFill="1" applyBorder="1" applyAlignment="1">
      <alignment horizontal="right" vertical="center"/>
    </xf>
    <xf numFmtId="49" fontId="4" fillId="18" borderId="75" xfId="5" applyNumberFormat="1" applyFont="1" applyFill="1" applyBorder="1"/>
    <xf numFmtId="49" fontId="4" fillId="18" borderId="76" xfId="5" applyNumberFormat="1" applyFont="1" applyFill="1" applyBorder="1"/>
    <xf numFmtId="42" fontId="4" fillId="18" borderId="1" xfId="7" applyFont="1" applyFill="1" applyBorder="1" applyAlignment="1" applyProtection="1">
      <alignment horizontal="right" vertical="center"/>
    </xf>
    <xf numFmtId="164" fontId="4" fillId="18" borderId="1" xfId="23" applyFont="1" applyFill="1" applyBorder="1" applyAlignment="1" applyProtection="1">
      <alignment horizontal="right" vertical="center"/>
    </xf>
    <xf numFmtId="49" fontId="4" fillId="18" borderId="34" xfId="5" applyNumberFormat="1" applyFont="1" applyFill="1" applyBorder="1"/>
    <xf numFmtId="42" fontId="4" fillId="18" borderId="34" xfId="7" applyFont="1" applyFill="1" applyBorder="1" applyAlignment="1">
      <alignment horizontal="right" vertical="center"/>
    </xf>
    <xf numFmtId="164" fontId="4" fillId="18" borderId="34" xfId="23" applyFont="1" applyFill="1" applyBorder="1" applyAlignment="1">
      <alignment horizontal="right" vertical="center"/>
    </xf>
    <xf numFmtId="49" fontId="58" fillId="34" borderId="34" xfId="5" applyNumberFormat="1" applyFont="1" applyFill="1" applyBorder="1"/>
    <xf numFmtId="42" fontId="58" fillId="34" borderId="34" xfId="7" applyFont="1" applyFill="1" applyBorder="1" applyAlignment="1" applyProtection="1">
      <alignment horizontal="right" vertical="center"/>
    </xf>
    <xf numFmtId="164" fontId="58" fillId="34" borderId="34" xfId="23" applyFont="1" applyFill="1" applyBorder="1" applyAlignment="1" applyProtection="1">
      <alignment horizontal="right" vertical="center"/>
    </xf>
    <xf numFmtId="0" fontId="72" fillId="0" borderId="0" xfId="5" applyFont="1"/>
    <xf numFmtId="49" fontId="52" fillId="30" borderId="1" xfId="5" applyNumberFormat="1" applyFont="1" applyFill="1" applyBorder="1" applyAlignment="1">
      <alignment vertical="center"/>
    </xf>
    <xf numFmtId="173" fontId="65" fillId="17" borderId="0" xfId="21" applyNumberFormat="1" applyFont="1" applyFill="1" applyBorder="1" applyAlignment="1">
      <alignment horizontal="center" vertical="center" wrapText="1"/>
    </xf>
    <xf numFmtId="49" fontId="65" fillId="7" borderId="0" xfId="5" applyNumberFormat="1" applyFont="1" applyFill="1" applyAlignment="1">
      <alignment horizontal="center" vertical="center" wrapText="1"/>
    </xf>
    <xf numFmtId="0" fontId="40" fillId="35" borderId="0" xfId="5" applyFont="1" applyFill="1" applyAlignment="1">
      <alignment horizontal="center" vertical="center" wrapText="1"/>
    </xf>
    <xf numFmtId="1" fontId="52" fillId="35" borderId="1" xfId="5" applyNumberFormat="1" applyFont="1" applyFill="1" applyBorder="1" applyAlignment="1">
      <alignment horizontal="center"/>
    </xf>
    <xf numFmtId="42" fontId="52" fillId="35" borderId="1" xfId="7" applyFont="1" applyFill="1" applyBorder="1" applyAlignment="1" applyProtection="1">
      <alignment horizontal="right" vertical="center"/>
    </xf>
    <xf numFmtId="42" fontId="52" fillId="35" borderId="70" xfId="7" applyFont="1" applyFill="1" applyBorder="1" applyAlignment="1" applyProtection="1">
      <alignment horizontal="right" vertical="center"/>
    </xf>
    <xf numFmtId="42" fontId="52" fillId="35" borderId="78" xfId="7" applyFont="1" applyFill="1" applyBorder="1" applyAlignment="1" applyProtection="1">
      <alignment horizontal="right" vertical="center"/>
    </xf>
    <xf numFmtId="42" fontId="55" fillId="35" borderId="2" xfId="7" applyFont="1" applyFill="1" applyBorder="1" applyAlignment="1" applyProtection="1">
      <alignment horizontal="right" vertical="center"/>
    </xf>
    <xf numFmtId="42" fontId="55" fillId="35" borderId="1" xfId="7" applyFont="1" applyFill="1" applyBorder="1" applyAlignment="1" applyProtection="1">
      <alignment horizontal="right" vertical="center"/>
    </xf>
    <xf numFmtId="42" fontId="55" fillId="35" borderId="20" xfId="7" applyFont="1" applyFill="1" applyBorder="1" applyAlignment="1" applyProtection="1">
      <alignment horizontal="right" vertical="center"/>
    </xf>
    <xf numFmtId="42" fontId="55" fillId="35" borderId="12" xfId="7" applyFont="1" applyFill="1" applyBorder="1" applyAlignment="1" applyProtection="1">
      <alignment horizontal="right" vertical="center"/>
    </xf>
    <xf numFmtId="42" fontId="55" fillId="35" borderId="57" xfId="7" applyFont="1" applyFill="1" applyBorder="1" applyAlignment="1" applyProtection="1">
      <alignment horizontal="right" vertical="center"/>
    </xf>
    <xf numFmtId="42" fontId="55" fillId="35" borderId="83" xfId="7" applyFont="1" applyFill="1" applyBorder="1" applyAlignment="1" applyProtection="1">
      <alignment horizontal="right" vertical="center"/>
    </xf>
    <xf numFmtId="42" fontId="55" fillId="35" borderId="80" xfId="7" applyFont="1" applyFill="1" applyBorder="1" applyAlignment="1" applyProtection="1">
      <alignment horizontal="right" vertical="center"/>
    </xf>
    <xf numFmtId="42" fontId="55" fillId="35" borderId="78" xfId="7" applyFont="1" applyFill="1" applyBorder="1" applyAlignment="1" applyProtection="1">
      <alignment horizontal="right" vertical="center"/>
    </xf>
    <xf numFmtId="42" fontId="55" fillId="35" borderId="27" xfId="7" applyFont="1" applyFill="1" applyBorder="1" applyAlignment="1" applyProtection="1">
      <alignment horizontal="right" vertical="center"/>
    </xf>
    <xf numFmtId="42" fontId="55" fillId="35" borderId="81" xfId="7" applyFont="1" applyFill="1" applyBorder="1" applyAlignment="1" applyProtection="1">
      <alignment horizontal="right" vertical="center"/>
    </xf>
    <xf numFmtId="42" fontId="55" fillId="35" borderId="10" xfId="7" applyFont="1" applyFill="1" applyBorder="1" applyAlignment="1" applyProtection="1">
      <alignment horizontal="right" vertical="center"/>
    </xf>
    <xf numFmtId="42" fontId="55" fillId="35" borderId="69" xfId="7" applyFont="1" applyFill="1" applyBorder="1" applyAlignment="1" applyProtection="1">
      <alignment horizontal="right" vertical="center"/>
    </xf>
    <xf numFmtId="42" fontId="55" fillId="35" borderId="82" xfId="7" applyFont="1" applyFill="1" applyBorder="1" applyAlignment="1" applyProtection="1">
      <alignment horizontal="right" vertical="center"/>
    </xf>
    <xf numFmtId="42" fontId="55" fillId="35" borderId="19" xfId="7" applyFont="1" applyFill="1" applyBorder="1" applyAlignment="1" applyProtection="1">
      <alignment horizontal="right" vertical="center"/>
    </xf>
    <xf numFmtId="42" fontId="55" fillId="35" borderId="84" xfId="7" applyFont="1" applyFill="1" applyBorder="1" applyAlignment="1" applyProtection="1">
      <alignment horizontal="right" vertical="center"/>
    </xf>
    <xf numFmtId="42" fontId="55" fillId="35" borderId="59" xfId="7" applyFont="1" applyFill="1" applyBorder="1" applyAlignment="1" applyProtection="1">
      <alignment horizontal="right" vertical="center"/>
    </xf>
    <xf numFmtId="42" fontId="55" fillId="35" borderId="60" xfId="7" applyFont="1" applyFill="1" applyBorder="1" applyAlignment="1" applyProtection="1">
      <alignment horizontal="right" vertical="center"/>
    </xf>
    <xf numFmtId="42" fontId="55" fillId="35" borderId="3" xfId="7" applyFont="1" applyFill="1" applyBorder="1" applyAlignment="1" applyProtection="1">
      <alignment horizontal="right" vertical="center"/>
    </xf>
    <xf numFmtId="42" fontId="55" fillId="35" borderId="5" xfId="7" applyFont="1" applyFill="1" applyBorder="1" applyAlignment="1" applyProtection="1">
      <alignment horizontal="right" vertical="center"/>
    </xf>
    <xf numFmtId="42" fontId="55" fillId="35" borderId="85" xfId="7" applyFont="1" applyFill="1" applyBorder="1" applyAlignment="1" applyProtection="1">
      <alignment horizontal="right" vertical="center"/>
    </xf>
    <xf numFmtId="42" fontId="55" fillId="35" borderId="28" xfId="7" applyFont="1" applyFill="1" applyBorder="1" applyAlignment="1" applyProtection="1">
      <alignment horizontal="right" vertical="center"/>
    </xf>
    <xf numFmtId="42" fontId="55" fillId="35" borderId="4" xfId="7" applyFont="1" applyFill="1" applyBorder="1" applyAlignment="1" applyProtection="1">
      <alignment horizontal="right" vertical="center"/>
    </xf>
    <xf numFmtId="42" fontId="55" fillId="35" borderId="0" xfId="7" applyFont="1" applyFill="1" applyBorder="1" applyAlignment="1" applyProtection="1">
      <alignment horizontal="right" vertical="center"/>
    </xf>
    <xf numFmtId="42" fontId="55" fillId="35" borderId="34" xfId="7" applyFont="1" applyFill="1" applyBorder="1" applyAlignment="1" applyProtection="1">
      <alignment horizontal="right" vertical="center"/>
    </xf>
    <xf numFmtId="42" fontId="55" fillId="35" borderId="114" xfId="7" applyFont="1" applyFill="1" applyBorder="1" applyAlignment="1" applyProtection="1">
      <alignment horizontal="right" vertical="center"/>
    </xf>
    <xf numFmtId="42" fontId="55" fillId="35" borderId="115" xfId="7" applyFont="1" applyFill="1" applyBorder="1" applyAlignment="1" applyProtection="1">
      <alignment horizontal="right" vertical="center"/>
    </xf>
    <xf numFmtId="42" fontId="55" fillId="35" borderId="61" xfId="7" applyFont="1" applyFill="1" applyBorder="1" applyAlignment="1" applyProtection="1">
      <alignment horizontal="right" vertical="center"/>
    </xf>
    <xf numFmtId="42" fontId="55" fillId="35" borderId="58" xfId="7" applyFont="1" applyFill="1" applyBorder="1" applyAlignment="1" applyProtection="1">
      <alignment horizontal="right" vertical="center"/>
    </xf>
    <xf numFmtId="42" fontId="55" fillId="35" borderId="8" xfId="7" applyFont="1" applyFill="1" applyBorder="1" applyAlignment="1" applyProtection="1">
      <alignment horizontal="right" vertical="center"/>
    </xf>
    <xf numFmtId="42" fontId="55" fillId="35" borderId="116" xfId="7" applyFont="1" applyFill="1" applyBorder="1" applyAlignment="1" applyProtection="1">
      <alignment horizontal="right" vertical="center"/>
    </xf>
    <xf numFmtId="42" fontId="55" fillId="35" borderId="95" xfId="7" applyFont="1" applyFill="1" applyBorder="1" applyAlignment="1" applyProtection="1">
      <alignment horizontal="right" vertical="center"/>
    </xf>
    <xf numFmtId="42" fontId="55" fillId="35" borderId="96" xfId="7" applyFont="1" applyFill="1" applyBorder="1" applyAlignment="1" applyProtection="1">
      <alignment horizontal="right" vertical="center"/>
    </xf>
    <xf numFmtId="42" fontId="55" fillId="35" borderId="97" xfId="7" applyFont="1" applyFill="1" applyBorder="1" applyAlignment="1" applyProtection="1">
      <alignment horizontal="right" vertical="center"/>
    </xf>
    <xf numFmtId="42" fontId="55" fillId="35" borderId="98" xfId="7" applyFont="1" applyFill="1" applyBorder="1" applyAlignment="1" applyProtection="1">
      <alignment horizontal="right" vertical="center"/>
    </xf>
    <xf numFmtId="42" fontId="55" fillId="35" borderId="99" xfId="7" applyFont="1" applyFill="1" applyBorder="1" applyAlignment="1" applyProtection="1">
      <alignment horizontal="right" vertical="center"/>
    </xf>
    <xf numFmtId="42" fontId="55" fillId="35" borderId="62" xfId="7" applyFont="1" applyFill="1" applyBorder="1" applyAlignment="1" applyProtection="1">
      <alignment horizontal="right" vertical="center"/>
    </xf>
    <xf numFmtId="168" fontId="55" fillId="35" borderId="2" xfId="21" applyNumberFormat="1" applyFont="1" applyFill="1" applyBorder="1" applyAlignment="1" applyProtection="1">
      <alignment horizontal="right" vertical="center"/>
    </xf>
    <xf numFmtId="42" fontId="55" fillId="35" borderId="86" xfId="7" applyFont="1" applyFill="1" applyBorder="1" applyAlignment="1" applyProtection="1">
      <alignment horizontal="right" vertical="center"/>
    </xf>
    <xf numFmtId="42" fontId="55" fillId="35" borderId="63" xfId="7" applyFont="1" applyFill="1" applyBorder="1" applyAlignment="1" applyProtection="1">
      <alignment horizontal="right" vertical="center"/>
    </xf>
    <xf numFmtId="42" fontId="55" fillId="35" borderId="32" xfId="7" applyFont="1" applyFill="1" applyBorder="1" applyAlignment="1" applyProtection="1">
      <alignment horizontal="right" vertical="center"/>
    </xf>
    <xf numFmtId="42" fontId="55" fillId="35" borderId="87" xfId="7" applyFont="1" applyFill="1" applyBorder="1" applyAlignment="1" applyProtection="1">
      <alignment horizontal="right" vertical="center"/>
    </xf>
    <xf numFmtId="42" fontId="55" fillId="35" borderId="90" xfId="7" applyFont="1" applyFill="1" applyBorder="1" applyAlignment="1" applyProtection="1">
      <alignment horizontal="right" vertical="center"/>
    </xf>
    <xf numFmtId="42" fontId="55" fillId="35" borderId="89" xfId="7" applyFont="1" applyFill="1" applyBorder="1" applyAlignment="1" applyProtection="1">
      <alignment horizontal="right" vertical="center"/>
    </xf>
    <xf numFmtId="42" fontId="55" fillId="35" borderId="109" xfId="7" applyFont="1" applyFill="1" applyBorder="1" applyAlignment="1" applyProtection="1">
      <alignment horizontal="right" vertical="center"/>
    </xf>
    <xf numFmtId="42" fontId="55" fillId="35" borderId="108" xfId="7" applyFont="1" applyFill="1" applyBorder="1" applyAlignment="1" applyProtection="1">
      <alignment horizontal="right" vertical="center"/>
    </xf>
    <xf numFmtId="42" fontId="55" fillId="35" borderId="110" xfId="7" applyFont="1" applyFill="1" applyBorder="1" applyAlignment="1" applyProtection="1">
      <alignment horizontal="right" vertical="center"/>
    </xf>
    <xf numFmtId="42" fontId="55" fillId="35" borderId="101" xfId="7" applyFont="1" applyFill="1" applyBorder="1" applyAlignment="1" applyProtection="1">
      <alignment horizontal="right" vertical="center"/>
    </xf>
    <xf numFmtId="1" fontId="43" fillId="36" borderId="16" xfId="5" applyNumberFormat="1" applyFont="1" applyFill="1" applyBorder="1" applyAlignment="1">
      <alignment horizontal="center"/>
    </xf>
    <xf numFmtId="1" fontId="43" fillId="36" borderId="100" xfId="5" applyNumberFormat="1" applyFont="1" applyFill="1" applyBorder="1" applyAlignment="1">
      <alignment horizontal="center"/>
    </xf>
    <xf numFmtId="1" fontId="43" fillId="36" borderId="87" xfId="5" applyNumberFormat="1" applyFont="1" applyFill="1" applyBorder="1" applyAlignment="1">
      <alignment horizontal="center"/>
    </xf>
    <xf numFmtId="1" fontId="43" fillId="36" borderId="104" xfId="5" applyNumberFormat="1" applyFont="1" applyFill="1" applyBorder="1" applyAlignment="1">
      <alignment horizontal="center"/>
    </xf>
    <xf numFmtId="1" fontId="43" fillId="35" borderId="16" xfId="5" applyNumberFormat="1" applyFont="1" applyFill="1" applyBorder="1" applyAlignment="1">
      <alignment horizontal="center"/>
    </xf>
    <xf numFmtId="49" fontId="53" fillId="28" borderId="31" xfId="5" applyNumberFormat="1" applyFont="1" applyFill="1" applyBorder="1"/>
    <xf numFmtId="49" fontId="73" fillId="7" borderId="31" xfId="5" applyNumberFormat="1" applyFont="1" applyFill="1" applyBorder="1" applyAlignment="1">
      <alignment wrapText="1"/>
    </xf>
    <xf numFmtId="49" fontId="3" fillId="7" borderId="112" xfId="5" applyNumberFormat="1" applyFont="1" applyFill="1" applyBorder="1" applyAlignment="1">
      <alignment horizontal="center" vertical="center" wrapText="1"/>
    </xf>
    <xf numFmtId="49" fontId="3" fillId="7" borderId="112" xfId="5" applyNumberFormat="1" applyFont="1" applyFill="1" applyBorder="1" applyAlignment="1">
      <alignment horizontal="center" vertical="center"/>
    </xf>
    <xf numFmtId="49" fontId="54" fillId="18" borderId="103" xfId="5" applyNumberFormat="1" applyFont="1" applyFill="1" applyBorder="1" applyAlignment="1">
      <alignment horizontal="center" vertical="center" wrapText="1"/>
    </xf>
    <xf numFmtId="49" fontId="54" fillId="13" borderId="112" xfId="6" applyNumberFormat="1" applyFont="1" applyFill="1" applyBorder="1" applyAlignment="1">
      <alignment horizontal="center" vertical="center" wrapText="1"/>
    </xf>
    <xf numFmtId="173" fontId="54" fillId="18" borderId="103" xfId="21" applyNumberFormat="1" applyFont="1" applyFill="1" applyBorder="1" applyAlignment="1">
      <alignment horizontal="center" vertical="center" wrapText="1"/>
    </xf>
    <xf numFmtId="168" fontId="3" fillId="0" borderId="112" xfId="6" applyNumberFormat="1" applyFont="1" applyBorder="1" applyAlignment="1">
      <alignment horizontal="center" vertical="center" wrapText="1"/>
    </xf>
    <xf numFmtId="49" fontId="3" fillId="0" borderId="112" xfId="6" applyNumberFormat="1" applyFont="1" applyBorder="1" applyAlignment="1">
      <alignment horizontal="center" vertical="center" wrapText="1"/>
    </xf>
    <xf numFmtId="49" fontId="3" fillId="0" borderId="112" xfId="5" applyNumberFormat="1" applyFont="1" applyBorder="1" applyAlignment="1">
      <alignment horizontal="center" vertical="center" wrapText="1"/>
    </xf>
    <xf numFmtId="49" fontId="3" fillId="0" borderId="120" xfId="6" applyNumberFormat="1" applyFont="1" applyBorder="1" applyAlignment="1">
      <alignment horizontal="center" vertical="center" wrapText="1"/>
    </xf>
    <xf numFmtId="42" fontId="46" fillId="23" borderId="121" xfId="7" applyFont="1" applyFill="1" applyBorder="1" applyAlignment="1">
      <alignment horizontal="right" vertical="center"/>
    </xf>
    <xf numFmtId="49" fontId="2" fillId="22" borderId="123" xfId="5" applyNumberFormat="1" applyFont="1" applyFill="1" applyBorder="1" applyAlignment="1">
      <alignment horizontal="center" vertical="center" wrapText="1"/>
    </xf>
    <xf numFmtId="49" fontId="3" fillId="17" borderId="122" xfId="5" applyNumberFormat="1" applyFont="1" applyFill="1" applyBorder="1" applyAlignment="1">
      <alignment horizontal="center" vertical="center" wrapText="1"/>
    </xf>
    <xf numFmtId="49" fontId="3" fillId="20" borderId="122" xfId="5" applyNumberFormat="1" applyFont="1" applyFill="1" applyBorder="1" applyAlignment="1">
      <alignment horizontal="center" vertical="center" wrapText="1"/>
    </xf>
    <xf numFmtId="49" fontId="2" fillId="37" borderId="123" xfId="5" applyNumberFormat="1" applyFont="1" applyFill="1" applyBorder="1" applyAlignment="1">
      <alignment horizontal="center" vertical="center" wrapText="1"/>
    </xf>
    <xf numFmtId="49" fontId="3" fillId="20" borderId="124" xfId="5" applyNumberFormat="1" applyFont="1" applyFill="1" applyBorder="1" applyAlignment="1">
      <alignment horizontal="center" vertical="center" wrapText="1"/>
    </xf>
    <xf numFmtId="49" fontId="3" fillId="37" borderId="125" xfId="5" applyNumberFormat="1" applyFont="1" applyFill="1" applyBorder="1" applyAlignment="1">
      <alignment horizontal="center" vertical="center" wrapText="1"/>
    </xf>
    <xf numFmtId="49" fontId="3" fillId="17" borderId="124" xfId="5" applyNumberFormat="1" applyFont="1" applyFill="1" applyBorder="1" applyAlignment="1">
      <alignment horizontal="center" vertical="center" wrapText="1"/>
    </xf>
    <xf numFmtId="49" fontId="3" fillId="22" borderId="125" xfId="5" applyNumberFormat="1" applyFont="1" applyFill="1" applyBorder="1" applyAlignment="1">
      <alignment horizontal="center" vertical="center" wrapText="1"/>
    </xf>
    <xf numFmtId="49" fontId="5" fillId="17" borderId="124" xfId="5" applyNumberFormat="1" applyFont="1" applyFill="1" applyBorder="1" applyAlignment="1">
      <alignment horizontal="center" vertical="center" wrapText="1"/>
    </xf>
    <xf numFmtId="49" fontId="5" fillId="20" borderId="124" xfId="5" applyNumberFormat="1" applyFont="1" applyFill="1" applyBorder="1" applyAlignment="1">
      <alignment horizontal="left" vertical="center"/>
    </xf>
    <xf numFmtId="49" fontId="5" fillId="20" borderId="124" xfId="5" applyNumberFormat="1" applyFont="1" applyFill="1" applyBorder="1" applyAlignment="1">
      <alignment horizontal="center" wrapText="1"/>
    </xf>
    <xf numFmtId="49" fontId="6" fillId="20" borderId="122" xfId="5" applyNumberFormat="1" applyFont="1" applyFill="1" applyBorder="1" applyAlignment="1">
      <alignment horizontal="center" vertical="center" wrapText="1"/>
    </xf>
    <xf numFmtId="49" fontId="6" fillId="37" borderId="123" xfId="5" applyNumberFormat="1" applyFont="1" applyFill="1" applyBorder="1" applyAlignment="1">
      <alignment horizontal="center" vertical="center" wrapText="1"/>
    </xf>
    <xf numFmtId="49" fontId="6" fillId="20" borderId="124" xfId="5" applyNumberFormat="1" applyFont="1" applyFill="1" applyBorder="1" applyAlignment="1">
      <alignment horizontal="center" vertical="center" wrapText="1"/>
    </xf>
    <xf numFmtId="49" fontId="6" fillId="37" borderId="125" xfId="5" applyNumberFormat="1" applyFont="1" applyFill="1" applyBorder="1" applyAlignment="1">
      <alignment horizontal="center" vertical="center" wrapText="1"/>
    </xf>
    <xf numFmtId="49" fontId="5" fillId="17" borderId="124" xfId="5" applyNumberFormat="1" applyFont="1" applyFill="1" applyBorder="1" applyAlignment="1">
      <alignment horizontal="left" vertical="center"/>
    </xf>
    <xf numFmtId="1" fontId="5" fillId="38" borderId="58" xfId="5" applyNumberFormat="1" applyFont="1" applyFill="1" applyBorder="1" applyAlignment="1">
      <alignment horizontal="center"/>
    </xf>
    <xf numFmtId="1" fontId="5" fillId="38" borderId="2" xfId="5" applyNumberFormat="1" applyFont="1" applyFill="1" applyBorder="1" applyAlignment="1">
      <alignment horizontal="center"/>
    </xf>
    <xf numFmtId="1" fontId="5" fillId="38" borderId="119" xfId="5" applyNumberFormat="1" applyFont="1" applyFill="1" applyBorder="1" applyAlignment="1">
      <alignment horizontal="center"/>
    </xf>
    <xf numFmtId="1" fontId="5" fillId="38" borderId="98" xfId="5" applyNumberFormat="1" applyFont="1" applyFill="1" applyBorder="1" applyAlignment="1">
      <alignment horizontal="center"/>
    </xf>
    <xf numFmtId="1" fontId="5" fillId="38" borderId="11" xfId="5" applyNumberFormat="1" applyFont="1" applyFill="1" applyBorder="1" applyAlignment="1">
      <alignment horizontal="center"/>
    </xf>
    <xf numFmtId="1" fontId="5" fillId="38" borderId="20" xfId="5" applyNumberFormat="1" applyFont="1" applyFill="1" applyBorder="1" applyAlignment="1">
      <alignment horizontal="center"/>
    </xf>
    <xf numFmtId="1" fontId="5" fillId="38" borderId="10" xfId="5" applyNumberFormat="1" applyFont="1" applyFill="1" applyBorder="1" applyAlignment="1">
      <alignment horizontal="center"/>
    </xf>
    <xf numFmtId="42" fontId="43" fillId="0" borderId="0" xfId="7" applyFont="1" applyFill="1"/>
    <xf numFmtId="42" fontId="12" fillId="19" borderId="87" xfId="7" applyFont="1" applyFill="1" applyBorder="1" applyAlignment="1">
      <alignment horizontal="right" vertical="center"/>
    </xf>
    <xf numFmtId="170" fontId="4" fillId="18" borderId="87" xfId="5" applyNumberFormat="1" applyFont="1" applyFill="1" applyBorder="1"/>
    <xf numFmtId="170" fontId="4" fillId="18" borderId="100" xfId="5" applyNumberFormat="1" applyFont="1" applyFill="1" applyBorder="1"/>
    <xf numFmtId="49" fontId="68" fillId="16" borderId="73" xfId="5" applyNumberFormat="1" applyFont="1" applyFill="1" applyBorder="1" applyAlignment="1">
      <alignment horizontal="center" vertical="center" wrapText="1"/>
    </xf>
    <xf numFmtId="49" fontId="68" fillId="16" borderId="74" xfId="5" applyNumberFormat="1" applyFont="1" applyFill="1" applyBorder="1" applyAlignment="1">
      <alignment horizontal="center" vertical="center" wrapText="1"/>
    </xf>
    <xf numFmtId="0" fontId="4" fillId="0" borderId="34" xfId="5" applyFont="1" applyBorder="1" applyAlignment="1">
      <alignment horizontal="center" vertical="center"/>
    </xf>
    <xf numFmtId="49" fontId="66" fillId="16" borderId="55" xfId="5" applyNumberFormat="1" applyFont="1" applyFill="1" applyBorder="1" applyAlignment="1">
      <alignment horizontal="center" vertical="center" wrapText="1"/>
    </xf>
    <xf numFmtId="49" fontId="66" fillId="16" borderId="0" xfId="5" applyNumberFormat="1" applyFont="1" applyFill="1" applyAlignment="1">
      <alignment horizontal="center" vertical="center" wrapText="1"/>
    </xf>
    <xf numFmtId="49" fontId="27" fillId="7" borderId="29" xfId="5" applyNumberFormat="1" applyFont="1" applyFill="1" applyBorder="1" applyAlignment="1">
      <alignment horizontal="center" vertical="center" textRotation="90" wrapText="1"/>
    </xf>
    <xf numFmtId="49" fontId="27" fillId="7" borderId="36" xfId="5" applyNumberFormat="1" applyFont="1" applyFill="1" applyBorder="1" applyAlignment="1">
      <alignment horizontal="center" vertical="center" textRotation="90" wrapText="1"/>
    </xf>
    <xf numFmtId="49" fontId="27" fillId="7" borderId="37" xfId="5" applyNumberFormat="1" applyFont="1" applyFill="1" applyBorder="1" applyAlignment="1">
      <alignment horizontal="center" vertical="center" textRotation="90" wrapText="1"/>
    </xf>
    <xf numFmtId="49" fontId="27" fillId="7" borderId="45" xfId="5" applyNumberFormat="1" applyFont="1" applyFill="1" applyBorder="1" applyAlignment="1">
      <alignment horizontal="center" vertical="center" textRotation="90" wrapText="1"/>
    </xf>
    <xf numFmtId="49" fontId="27" fillId="7" borderId="44" xfId="5" applyNumberFormat="1" applyFont="1" applyFill="1" applyBorder="1" applyAlignment="1">
      <alignment horizontal="center" vertical="center" textRotation="90" wrapText="1"/>
    </xf>
    <xf numFmtId="49" fontId="27" fillId="0" borderId="44" xfId="5" applyNumberFormat="1" applyFont="1" applyBorder="1" applyAlignment="1">
      <alignment horizontal="center" vertical="center" textRotation="90" wrapText="1"/>
    </xf>
    <xf numFmtId="49" fontId="27" fillId="0" borderId="36" xfId="5" applyNumberFormat="1" applyFont="1" applyBorder="1" applyAlignment="1">
      <alignment horizontal="center" vertical="center" textRotation="90" wrapText="1"/>
    </xf>
    <xf numFmtId="49" fontId="27" fillId="7" borderId="42" xfId="5" applyNumberFormat="1" applyFont="1" applyFill="1" applyBorder="1" applyAlignment="1">
      <alignment horizontal="center" vertical="center" textRotation="90" wrapText="1"/>
    </xf>
    <xf numFmtId="49" fontId="27" fillId="7" borderId="43" xfId="5" applyNumberFormat="1" applyFont="1" applyFill="1" applyBorder="1" applyAlignment="1">
      <alignment horizontal="center" vertical="center" textRotation="90" wrapText="1"/>
    </xf>
    <xf numFmtId="49" fontId="27" fillId="7" borderId="94" xfId="5" applyNumberFormat="1" applyFont="1" applyFill="1" applyBorder="1" applyAlignment="1">
      <alignment horizontal="center" vertical="center" textRotation="90" wrapText="1"/>
    </xf>
    <xf numFmtId="49" fontId="27" fillId="7" borderId="65" xfId="5" applyNumberFormat="1" applyFont="1" applyFill="1" applyBorder="1" applyAlignment="1">
      <alignment horizontal="center" vertical="center" textRotation="90" wrapText="1"/>
    </xf>
    <xf numFmtId="49" fontId="27" fillId="7" borderId="66" xfId="5" applyNumberFormat="1" applyFont="1" applyFill="1" applyBorder="1" applyAlignment="1">
      <alignment horizontal="center" vertical="center" textRotation="90" wrapText="1"/>
    </xf>
    <xf numFmtId="49" fontId="27" fillId="7" borderId="67" xfId="5" applyNumberFormat="1" applyFont="1" applyFill="1" applyBorder="1" applyAlignment="1">
      <alignment horizontal="center" vertical="center" textRotation="90" wrapText="1"/>
    </xf>
    <xf numFmtId="49" fontId="27" fillId="0" borderId="29" xfId="5" applyNumberFormat="1" applyFont="1" applyBorder="1" applyAlignment="1">
      <alignment horizontal="center" vertical="center" textRotation="90"/>
    </xf>
    <xf numFmtId="49" fontId="27" fillId="0" borderId="36" xfId="5" applyNumberFormat="1" applyFont="1" applyBorder="1" applyAlignment="1">
      <alignment horizontal="center" vertical="center" textRotation="90"/>
    </xf>
    <xf numFmtId="49" fontId="27" fillId="0" borderId="42" xfId="5" applyNumberFormat="1" applyFont="1" applyBorder="1" applyAlignment="1">
      <alignment horizontal="center" vertical="center" textRotation="90" wrapText="1"/>
    </xf>
    <xf numFmtId="49" fontId="27" fillId="0" borderId="43" xfId="5" applyNumberFormat="1" applyFont="1" applyBorder="1" applyAlignment="1">
      <alignment horizontal="center" vertical="center" textRotation="90" wrapText="1"/>
    </xf>
    <xf numFmtId="49" fontId="27" fillId="0" borderId="66" xfId="5" applyNumberFormat="1" applyFont="1" applyBorder="1" applyAlignment="1">
      <alignment horizontal="center" vertical="center" textRotation="90"/>
    </xf>
    <xf numFmtId="49" fontId="27" fillId="7" borderId="65" xfId="5" applyNumberFormat="1" applyFont="1" applyFill="1" applyBorder="1" applyAlignment="1">
      <alignment horizontal="center" vertical="center" textRotation="90"/>
    </xf>
    <xf numFmtId="49" fontId="27" fillId="7" borderId="66" xfId="5" applyNumberFormat="1" applyFont="1" applyFill="1" applyBorder="1" applyAlignment="1">
      <alignment horizontal="center" vertical="center" textRotation="90"/>
    </xf>
    <xf numFmtId="49" fontId="27" fillId="7" borderId="67" xfId="5" applyNumberFormat="1" applyFont="1" applyFill="1" applyBorder="1" applyAlignment="1">
      <alignment horizontal="center" vertical="center" textRotation="90"/>
    </xf>
    <xf numFmtId="0" fontId="70" fillId="7" borderId="0" xfId="5" applyFont="1" applyFill="1" applyAlignment="1">
      <alignment vertical="center"/>
    </xf>
  </cellXfs>
  <cellStyles count="24">
    <cellStyle name="Excel Built-in Currency [0]" xfId="6" xr:uid="{00000000-0005-0000-0000-000000000000}"/>
    <cellStyle name="Excel Built-in Normal" xfId="5" xr:uid="{00000000-0005-0000-0000-000001000000}"/>
    <cellStyle name="Hipervínculo" xfId="10" builtinId="8" hidden="1"/>
    <cellStyle name="Hipervínculo" xfId="12" builtinId="8" hidden="1"/>
    <cellStyle name="Hipervínculo" xfId="14" builtinId="8" hidden="1"/>
    <cellStyle name="Hipervínculo" xfId="16" builtinId="8" hidden="1"/>
    <cellStyle name="Hipervínculo" xfId="19" builtinId="8" hidden="1"/>
    <cellStyle name="Hipervínculo" xfId="22" builtinId="8"/>
    <cellStyle name="Hipervínculo visitado" xfId="11" builtinId="9" hidden="1"/>
    <cellStyle name="Hipervínculo visitado" xfId="13" builtinId="9" hidden="1"/>
    <cellStyle name="Hipervínculo visitado" xfId="15" builtinId="9" hidden="1"/>
    <cellStyle name="Hipervínculo visitado" xfId="17" builtinId="9" hidden="1"/>
    <cellStyle name="Hipervínculo visitado" xfId="20" builtinId="9" hidden="1"/>
    <cellStyle name="Millares" xfId="21" builtinId="3"/>
    <cellStyle name="Millares [0] 2" xfId="2" xr:uid="{00000000-0005-0000-0000-00000E000000}"/>
    <cellStyle name="Moneda" xfId="23" builtinId="4"/>
    <cellStyle name="Moneda [0]" xfId="7" builtinId="7"/>
    <cellStyle name="Moneda [0] 2" xfId="3" xr:uid="{00000000-0005-0000-0000-000010000000}"/>
    <cellStyle name="Moneda [0] 3" xfId="4" xr:uid="{00000000-0005-0000-0000-000011000000}"/>
    <cellStyle name="Moneda [0] 4" xfId="8" xr:uid="{00000000-0005-0000-0000-000012000000}"/>
    <cellStyle name="NivelFila_1" xfId="1" builtinId="1" iLevel="0"/>
    <cellStyle name="Normal" xfId="0" builtinId="0"/>
    <cellStyle name="Normal 2" xfId="9" xr:uid="{00000000-0005-0000-0000-000015000000}"/>
    <cellStyle name="Porcentaje" xfId="18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C00000"/>
      <rgbColor rgb="00008000"/>
      <rgbColor rgb="00000080"/>
      <rgbColor rgb="00808000"/>
      <rgbColor rgb="00800080"/>
      <rgbColor rgb="00008080"/>
      <rgbColor rgb="00C5E0B4"/>
      <rgbColor rgb="00808080"/>
      <rgbColor rgb="009999FF"/>
      <rgbColor rgb="00993366"/>
      <rgbColor rgb="00FFCCCC"/>
      <rgbColor rgb="00CCFFFF"/>
      <rgbColor rgb="00660066"/>
      <rgbColor rgb="00FF8080"/>
      <rgbColor rgb="000066CC"/>
      <rgbColor rgb="00DBDBDB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6E0B4"/>
      <rgbColor rgb="00FFE699"/>
      <rgbColor rgb="0099CCFF"/>
      <rgbColor rgb="00FF99CC"/>
      <rgbColor rgb="00CC99FF"/>
      <rgbColor rgb="00F8CBAD"/>
      <rgbColor rgb="002E75B6"/>
      <rgbColor rgb="0033CCCC"/>
      <rgbColor rgb="0099CC00"/>
      <rgbColor rgb="00FFCC00"/>
      <rgbColor rgb="00BF90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00"/>
      <color rgb="FFCCECFF"/>
      <color rgb="FFFFFFFF"/>
      <color rgb="FF99CCFF"/>
      <color rgb="FFCCFFFF"/>
      <color rgb="FFFFCCFF"/>
      <color rgb="FFFF99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230186</xdr:colOff>
      <xdr:row>15</xdr:row>
      <xdr:rowOff>50007</xdr:rowOff>
    </xdr:from>
    <xdr:to>
      <xdr:col>9</xdr:col>
      <xdr:colOff>536045</xdr:colOff>
      <xdr:row>38</xdr:row>
      <xdr:rowOff>64470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847B828-CC5E-F4EC-E6AE-E0A5EDEE0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38986" y="2196307"/>
          <a:ext cx="5614459" cy="3646663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208</xdr:row>
      <xdr:rowOff>0</xdr:rowOff>
    </xdr:from>
    <xdr:to>
      <xdr:col>11</xdr:col>
      <xdr:colOff>563794</xdr:colOff>
      <xdr:row>223</xdr:row>
      <xdr:rowOff>94924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EC597D-64B7-43D7-8A44-C90E24B36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118360"/>
          <a:ext cx="15923809" cy="26095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304801</xdr:colOff>
      <xdr:row>1</xdr:row>
      <xdr:rowOff>50799</xdr:rowOff>
    </xdr:from>
    <xdr:to>
      <xdr:col>15</xdr:col>
      <xdr:colOff>922867</xdr:colOff>
      <xdr:row>1</xdr:row>
      <xdr:rowOff>264498</xdr:rowOff>
    </xdr:to>
    <xdr:sp macro="" textlink="">
      <xdr:nvSpPr>
        <xdr:cNvPr id="2" name="Arrow: Right 1">
          <a:extLst>
            <a:ext uri="{FF2B5EF4-FFF2-40B4-BE49-F238E27FC236}">
              <a16:creationId xmlns:a16="http://schemas.microsoft.com/office/drawing/2014/main" id="{C65208C9-6FF2-4304-960C-23A43D065B37}"/>
            </a:ext>
          </a:extLst>
        </xdr:cNvPr>
        <xdr:cNvSpPr/>
      </xdr:nvSpPr>
      <xdr:spPr bwMode="auto">
        <a:xfrm rot="10800000">
          <a:off x="21276734" y="245532"/>
          <a:ext cx="618066" cy="213699"/>
        </a:xfrm>
        <a:prstGeom prst="rightArrow">
          <a:avLst/>
        </a:prstGeom>
        <a:solidFill>
          <a:schemeClr val="accent2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es-C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s://dolefoods-my.sharepoint.com/personal/sudlin_corrales_dole_com/Documents/Documents/Sudlin/Caricaturas/Contabilidades%20Sudlin%20Corrales/Colegio%20de%20Dentistas%20CR/Diciembre%209%202020/Tarifas%20M&#237;nimas%202020%20Actualizacion%20Enero%2014%202020.xlsx?130545AB" TargetMode="External"/><Relationship Id="rId1" Type="http://schemas.openxmlformats.org/officeDocument/2006/relationships/externalLinkPath" Target="file:///\\130545AB\Tarifas%20M&#237;nimas%202020%20Actualizacion%20Enero%2014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olefoods-my.sharepoint.com/Users/scorral/Documents/Sudlin/Caricaturas/Contabilidades%20Sudlin%20Corrales/Colegio%20de%20Dentistas%20CR/Tarifas%20Mi&#769;nimas%202019%20Doc%20Original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https://dolefoods-my.sharepoint.com/personal/sudlin_corrales_dole_com/Documents/Documents/Sudlin/Caricaturas/Contabilidades%20Sudlin%20Corrales/Colegio%20de%20Dentistas%20CR/Finales%20presentados/Tarifas%20M&#237;nimas%202020%20Actualizacion%20Enero%2025%202021.xlsx?A4E22BCA" TargetMode="External"/><Relationship Id="rId1" Type="http://schemas.openxmlformats.org/officeDocument/2006/relationships/externalLinkPath" Target="file:///\\A4E22BCA\Tarifas%20M&#237;nimas%202020%20Actualizacion%20Enero%2025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COSTO HONORARIOS PROF"/>
      <sheetName val="2. GASTOS FIJOS MENSUALES"/>
      <sheetName val="3. EQUIPO E INSTRUMENTAL"/>
      <sheetName val="2. GTOS FIJOS Men Cons. Virtu  "/>
      <sheetName val="3. EQUIPO E INSTRUMENTAL origin"/>
      <sheetName val="Sheet1"/>
      <sheetName val="Cotizacion Rino"/>
      <sheetName val="Cotizacion Carlos Izquierdo"/>
      <sheetName val="4. TOTAL GASTOS FIJOS"/>
      <sheetName val="4. TOTAL GTS FIJOS Consult Virt"/>
      <sheetName val="5. GASTOS VARIABLES"/>
      <sheetName val="6. TARIFAS MÍNIMAS"/>
      <sheetName val="6. TARIFAS MÍNIMAS para pivot"/>
    </sheetNames>
    <sheetDataSet>
      <sheetData sheetId="0" refreshError="1">
        <row r="7">
          <cell r="C7">
            <v>1128000</v>
          </cell>
        </row>
        <row r="14">
          <cell r="C14">
            <v>130</v>
          </cell>
        </row>
      </sheetData>
      <sheetData sheetId="1" refreshError="1"/>
      <sheetData sheetId="2" refreshError="1"/>
      <sheetData sheetId="3" refreshError="1">
        <row r="46">
          <cell r="C46">
            <v>615452.08333333326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INFO. GENERAL"/>
      <sheetName val="2. GASTOS FIJOS MENSUALES"/>
      <sheetName val="3. EQUIPO E INSTRUMENTAL"/>
      <sheetName val="4. TOTAL GASTOS FIJOS"/>
      <sheetName val="5. GASTOS VARIABLES"/>
      <sheetName val="6. TARIFAS MÍNIMAS"/>
    </sheetNames>
    <sheetDataSet>
      <sheetData sheetId="0"/>
      <sheetData sheetId="1">
        <row r="3">
          <cell r="B3">
            <v>5617</v>
          </cell>
        </row>
        <row r="4">
          <cell r="B4">
            <v>37890</v>
          </cell>
        </row>
        <row r="5">
          <cell r="B5">
            <v>3339</v>
          </cell>
        </row>
        <row r="6">
          <cell r="B6">
            <v>6500</v>
          </cell>
        </row>
        <row r="7">
          <cell r="B7">
            <v>5511</v>
          </cell>
        </row>
        <row r="8">
          <cell r="B8">
            <v>24857</v>
          </cell>
        </row>
        <row r="9">
          <cell r="B9">
            <v>9500</v>
          </cell>
        </row>
        <row r="10">
          <cell r="B10">
            <v>8878</v>
          </cell>
        </row>
        <row r="12">
          <cell r="B12">
            <v>8375</v>
          </cell>
        </row>
        <row r="13">
          <cell r="B13">
            <v>300000</v>
          </cell>
        </row>
        <row r="14">
          <cell r="B14">
            <v>15000</v>
          </cell>
        </row>
        <row r="15">
          <cell r="B15">
            <v>15000</v>
          </cell>
        </row>
        <row r="17">
          <cell r="B17">
            <v>1750</v>
          </cell>
        </row>
        <row r="20">
          <cell r="B20">
            <v>10000</v>
          </cell>
        </row>
        <row r="21">
          <cell r="B21">
            <v>15000</v>
          </cell>
        </row>
      </sheetData>
      <sheetData sheetId="2"/>
      <sheetData sheetId="3">
        <row r="10">
          <cell r="B10">
            <v>199329.34848484845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COSTO HONORARIOS PROF"/>
      <sheetName val="2. GASTOS FIJOS MENSUALES"/>
      <sheetName val="3. EQUIPO E INSTRUMENTAL"/>
      <sheetName val="3. EQUIPO E INSTRUMENTAL origin"/>
      <sheetName val="Sheet1"/>
      <sheetName val="Cotizacion Rino"/>
      <sheetName val="Cotizacion Carlos Izquierdo"/>
      <sheetName val="4. TOTAL GASTOS FIJOS"/>
      <sheetName val="4. TOTAL GTS FIJOS Consult Virt"/>
      <sheetName val="5. GASTOS VARIABLES"/>
      <sheetName val="6. TARIFAS MÍNIMAS"/>
      <sheetName val="6. TARIFAS MÍNIMAS para pivo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2">
          <cell r="C32">
            <v>275.4655143527583</v>
          </cell>
        </row>
      </sheetData>
      <sheetData sheetId="8"/>
      <sheetData sheetId="9">
        <row r="1">
          <cell r="P1" t="str">
            <v>Cod. Procedimiento  →</v>
          </cell>
          <cell r="Q1" t="str">
            <v>1.1</v>
          </cell>
          <cell r="R1" t="str">
            <v>Cod. Procedimiento  →</v>
          </cell>
          <cell r="S1" t="str">
            <v>1.2</v>
          </cell>
          <cell r="T1" t="str">
            <v>Cod. Procedimiento  →</v>
          </cell>
          <cell r="U1" t="str">
            <v>1.3</v>
          </cell>
          <cell r="V1" t="str">
            <v>Cod. Procedimiento  →</v>
          </cell>
          <cell r="W1" t="str">
            <v>1.4</v>
          </cell>
          <cell r="X1" t="str">
            <v>Cod. Procedimiento  →</v>
          </cell>
          <cell r="Y1" t="str">
            <v>1.5</v>
          </cell>
          <cell r="Z1" t="str">
            <v>Cod. Procedimiento  →</v>
          </cell>
          <cell r="AA1" t="str">
            <v>2.1</v>
          </cell>
          <cell r="AB1" t="str">
            <v>Cod. Procedimiento  →</v>
          </cell>
          <cell r="AC1" t="str">
            <v>2.2</v>
          </cell>
          <cell r="AD1" t="str">
            <v>Cod. Procedimiento  →</v>
          </cell>
          <cell r="AE1" t="str">
            <v>2.3</v>
          </cell>
          <cell r="AF1" t="str">
            <v>Cod. Procedimiento  →</v>
          </cell>
          <cell r="AG1" t="str">
            <v>2.4</v>
          </cell>
          <cell r="AH1" t="str">
            <v>Cod. Procedimiento  →</v>
          </cell>
          <cell r="AI1" t="str">
            <v>2.5</v>
          </cell>
          <cell r="AJ1" t="str">
            <v>Cod. Procedimiento  →</v>
          </cell>
          <cell r="AK1" t="str">
            <v>2.6</v>
          </cell>
          <cell r="AL1" t="str">
            <v>Cod. Procedimiento  →</v>
          </cell>
          <cell r="AM1" t="str">
            <v>2.7</v>
          </cell>
          <cell r="AN1" t="str">
            <v>Cod. Procedimiento  →</v>
          </cell>
          <cell r="AO1" t="str">
            <v>2.8</v>
          </cell>
          <cell r="AP1" t="str">
            <v>Cod. Procedimiento  →</v>
          </cell>
          <cell r="AQ1" t="str">
            <v>2.9</v>
          </cell>
          <cell r="AR1" t="str">
            <v>Cod. Procedimiento  →</v>
          </cell>
          <cell r="AS1" t="str">
            <v>2.10</v>
          </cell>
          <cell r="AT1" t="str">
            <v>Cod. Procedimiento  →</v>
          </cell>
          <cell r="AU1" t="str">
            <v>3.1</v>
          </cell>
          <cell r="AV1" t="str">
            <v>Cod. Procedimiento  →</v>
          </cell>
          <cell r="AW1" t="str">
            <v>3.2</v>
          </cell>
          <cell r="AX1" t="str">
            <v>Cod. Procedimiento  →</v>
          </cell>
          <cell r="AY1" t="str">
            <v>3.3</v>
          </cell>
          <cell r="AZ1" t="str">
            <v>Cod. Procedimiento  →</v>
          </cell>
          <cell r="BA1" t="str">
            <v>3.4</v>
          </cell>
          <cell r="BB1" t="str">
            <v>Cod. Procedimiento  →</v>
          </cell>
          <cell r="BC1" t="str">
            <v>3.5</v>
          </cell>
          <cell r="BD1" t="str">
            <v>Cod. Procedimiento  →</v>
          </cell>
          <cell r="BE1" t="str">
            <v>3.6</v>
          </cell>
          <cell r="BF1" t="str">
            <v>Cod. Procedimiento  →</v>
          </cell>
          <cell r="BG1" t="str">
            <v>3.7</v>
          </cell>
          <cell r="BH1" t="str">
            <v>Cod. Procedimiento  →</v>
          </cell>
          <cell r="BI1" t="str">
            <v>3.8</v>
          </cell>
          <cell r="BJ1" t="str">
            <v>Cod. Procedimiento  →</v>
          </cell>
          <cell r="BK1" t="str">
            <v>3.9</v>
          </cell>
          <cell r="BL1" t="str">
            <v>Cod. Procedimiento  →</v>
          </cell>
          <cell r="BM1" t="str">
            <v>3.10</v>
          </cell>
          <cell r="BN1" t="str">
            <v>Cod. Procedimiento  →</v>
          </cell>
          <cell r="BO1" t="str">
            <v>3.11</v>
          </cell>
          <cell r="BP1" t="str">
            <v>Cod. Procedimiento  →</v>
          </cell>
          <cell r="BQ1" t="str">
            <v>3.12</v>
          </cell>
          <cell r="BR1" t="str">
            <v>Cod. Procedimiento  →</v>
          </cell>
          <cell r="BS1" t="str">
            <v>4.1</v>
          </cell>
          <cell r="BT1" t="str">
            <v>Cod. Procedimiento  →</v>
          </cell>
          <cell r="BU1" t="str">
            <v>4.2</v>
          </cell>
          <cell r="BV1" t="str">
            <v>Cod. Procedimiento  →</v>
          </cell>
          <cell r="BW1" t="str">
            <v>4.3</v>
          </cell>
          <cell r="BX1" t="str">
            <v>Cod. Procedimiento  →</v>
          </cell>
          <cell r="BY1" t="str">
            <v>4.4</v>
          </cell>
          <cell r="BZ1" t="str">
            <v>Cod. Procedimiento  →</v>
          </cell>
          <cell r="CA1" t="str">
            <v>4.5</v>
          </cell>
          <cell r="CB1" t="str">
            <v>Cod. Procedimiento  →</v>
          </cell>
          <cell r="CC1" t="str">
            <v>4.6</v>
          </cell>
          <cell r="CD1" t="str">
            <v>Cod. Procedimiento  →</v>
          </cell>
          <cell r="CE1" t="str">
            <v>4.7</v>
          </cell>
          <cell r="CF1" t="str">
            <v>Cod. Procedimiento  →</v>
          </cell>
          <cell r="CG1" t="str">
            <v>5.1.1.1</v>
          </cell>
          <cell r="CH1" t="str">
            <v>Cod. Procedimiento  →</v>
          </cell>
          <cell r="CI1" t="str">
            <v>5.1.1.2</v>
          </cell>
          <cell r="CJ1" t="str">
            <v>Cod. Procedimiento  →</v>
          </cell>
          <cell r="CK1" t="str">
            <v>5.1.1.3</v>
          </cell>
          <cell r="CL1" t="str">
            <v>Cod. Procedimiento  →</v>
          </cell>
          <cell r="CM1" t="str">
            <v>5.1.1.4</v>
          </cell>
          <cell r="CN1" t="str">
            <v>Cod. Procedimiento  →</v>
          </cell>
          <cell r="CO1" t="str">
            <v>5.1.1.5</v>
          </cell>
          <cell r="CP1" t="str">
            <v>Cod. Procedimiento  →</v>
          </cell>
          <cell r="CQ1" t="str">
            <v>5.1.1.6</v>
          </cell>
          <cell r="CR1" t="str">
            <v>Cod. Procedimiento  →</v>
          </cell>
          <cell r="CS1" t="str">
            <v>5.1.1.7</v>
          </cell>
          <cell r="CT1" t="str">
            <v>Cod. Procedimiento  →</v>
          </cell>
          <cell r="CU1" t="str">
            <v>5.1.1.8</v>
          </cell>
          <cell r="CV1" t="str">
            <v>Cod. Procedimiento  →</v>
          </cell>
          <cell r="CW1" t="str">
            <v>5.1.1.9</v>
          </cell>
          <cell r="CX1" t="str">
            <v>Cod. Procedimiento  →</v>
          </cell>
          <cell r="CY1" t="str">
            <v>5.1.1.10</v>
          </cell>
          <cell r="CZ1" t="str">
            <v>Cod. Procedimiento  →</v>
          </cell>
          <cell r="DA1" t="str">
            <v>5.1.1.11</v>
          </cell>
          <cell r="DB1" t="str">
            <v>Cod. Procedimiento  →</v>
          </cell>
          <cell r="DC1" t="str">
            <v>5.1.2.1</v>
          </cell>
          <cell r="DD1" t="str">
            <v>Cod. Procedimiento  →</v>
          </cell>
          <cell r="DE1" t="str">
            <v>5.1.2.2</v>
          </cell>
          <cell r="DF1" t="str">
            <v>Cod. Procedimiento  →</v>
          </cell>
          <cell r="DG1" t="str">
            <v>5.1.3.1</v>
          </cell>
          <cell r="DH1" t="str">
            <v>Cod. Procedimiento  →</v>
          </cell>
          <cell r="DI1" t="str">
            <v>5.1.3.2</v>
          </cell>
          <cell r="DJ1" t="str">
            <v>Cod. Procedimiento  →</v>
          </cell>
          <cell r="DK1" t="str">
            <v>5.1.3.3</v>
          </cell>
          <cell r="DL1" t="str">
            <v>Cod. Procedimiento  →</v>
          </cell>
          <cell r="DM1" t="str">
            <v>5.2.1.1</v>
          </cell>
          <cell r="DN1" t="str">
            <v>Cod. Procedimiento  →</v>
          </cell>
          <cell r="DO1" t="str">
            <v>5.2.1.2</v>
          </cell>
          <cell r="DP1" t="str">
            <v>Cod. Procedimiento  →</v>
          </cell>
          <cell r="DQ1" t="str">
            <v>5.2.1.3</v>
          </cell>
          <cell r="DR1" t="str">
            <v>Cod. Procedimiento  →</v>
          </cell>
          <cell r="DS1" t="str">
            <v>5.2.1.4</v>
          </cell>
          <cell r="DT1" t="str">
            <v>Cod. Procedimiento  →</v>
          </cell>
          <cell r="DU1" t="str">
            <v>5.2.2.1</v>
          </cell>
          <cell r="DV1" t="str">
            <v>Cod. Procedimiento  →</v>
          </cell>
          <cell r="DW1" t="str">
            <v>5.2.2.2</v>
          </cell>
          <cell r="DX1" t="str">
            <v>Cod. Procedimiento  →</v>
          </cell>
          <cell r="DY1" t="str">
            <v>5.2.2.3</v>
          </cell>
          <cell r="DZ1" t="str">
            <v>Cod. Procedimiento  →</v>
          </cell>
          <cell r="EA1" t="str">
            <v>5.2.3.1</v>
          </cell>
          <cell r="EB1" t="str">
            <v>Cod. Procedimiento  →</v>
          </cell>
          <cell r="EC1" t="str">
            <v>5.2.3.2</v>
          </cell>
          <cell r="ED1" t="str">
            <v>Cod. Procedimiento  →</v>
          </cell>
          <cell r="EE1" t="str">
            <v>5.2.3.3</v>
          </cell>
          <cell r="EF1" t="str">
            <v>Cod. Procedimiento  →</v>
          </cell>
          <cell r="EG1" t="str">
            <v>5.2.3.4</v>
          </cell>
          <cell r="EH1" t="str">
            <v>Cod. Procedimiento  →</v>
          </cell>
          <cell r="EI1" t="str">
            <v>5.2.3.5</v>
          </cell>
          <cell r="EJ1" t="str">
            <v>Cod. Procedimiento  →</v>
          </cell>
          <cell r="EK1" t="str">
            <v>6.1</v>
          </cell>
          <cell r="EL1" t="str">
            <v>Cod. Procedimiento  →</v>
          </cell>
          <cell r="EM1" t="str">
            <v>6.2</v>
          </cell>
          <cell r="EN1" t="str">
            <v>Cod. Procedimiento  →</v>
          </cell>
          <cell r="EO1" t="str">
            <v>6.3</v>
          </cell>
          <cell r="EP1" t="str">
            <v>Cod. Procedimiento  →</v>
          </cell>
          <cell r="EQ1" t="str">
            <v>6.4</v>
          </cell>
          <cell r="ER1" t="str">
            <v>Cod. Procedimiento  →</v>
          </cell>
          <cell r="ES1" t="str">
            <v>6.5</v>
          </cell>
          <cell r="ET1" t="str">
            <v>Cod. Procedimiento  →</v>
          </cell>
          <cell r="EU1" t="str">
            <v>6.6</v>
          </cell>
          <cell r="EV1" t="str">
            <v>Cod. Procedimiento  →</v>
          </cell>
          <cell r="EW1" t="str">
            <v>6.7</v>
          </cell>
          <cell r="EX1" t="str">
            <v>Cod. Procedimiento  →</v>
          </cell>
          <cell r="EY1" t="str">
            <v>6.8</v>
          </cell>
          <cell r="EZ1" t="str">
            <v>Cod. Procedimiento  →</v>
          </cell>
          <cell r="FA1" t="str">
            <v>6.9</v>
          </cell>
          <cell r="FB1" t="str">
            <v>Cod. Procedimiento  →</v>
          </cell>
          <cell r="FC1" t="str">
            <v>6.10</v>
          </cell>
          <cell r="FD1" t="str">
            <v>Cod. Procedimiento  →</v>
          </cell>
          <cell r="FE1" t="str">
            <v>6.11</v>
          </cell>
          <cell r="FF1" t="str">
            <v>Cod. Procedimiento  →</v>
          </cell>
          <cell r="FG1" t="str">
            <v>6.12</v>
          </cell>
          <cell r="FH1" t="str">
            <v>Cod. Procedimiento  →</v>
          </cell>
          <cell r="FI1" t="str">
            <v>6.13</v>
          </cell>
          <cell r="FJ1" t="str">
            <v>Cod. Procedimiento  →</v>
          </cell>
          <cell r="FK1" t="str">
            <v>6.14</v>
          </cell>
          <cell r="FL1" t="str">
            <v>Cod. Procedimiento  →</v>
          </cell>
          <cell r="FM1" t="str">
            <v>6.15</v>
          </cell>
          <cell r="FN1" t="str">
            <v>Cod. Procedimiento  →</v>
          </cell>
          <cell r="FO1" t="str">
            <v>6.16</v>
          </cell>
          <cell r="FP1" t="str">
            <v>Cod. Procedimiento  →</v>
          </cell>
          <cell r="FQ1" t="str">
            <v>6.17</v>
          </cell>
          <cell r="FR1" t="str">
            <v>Cod. Procedimiento  →</v>
          </cell>
          <cell r="FS1" t="str">
            <v>7.1</v>
          </cell>
          <cell r="FT1" t="str">
            <v>Cod. Procedimiento  →</v>
          </cell>
          <cell r="FU1" t="str">
            <v>7.2</v>
          </cell>
          <cell r="FV1" t="str">
            <v>Cod. Procedimiento  →</v>
          </cell>
          <cell r="FW1" t="str">
            <v>7.3</v>
          </cell>
          <cell r="FX1" t="str">
            <v>Cod. Procedimiento  →</v>
          </cell>
          <cell r="FY1" t="str">
            <v>7.4</v>
          </cell>
          <cell r="FZ1" t="str">
            <v>Cod. Procedimiento  →</v>
          </cell>
          <cell r="GA1" t="str">
            <v>8.1</v>
          </cell>
          <cell r="GB1" t="str">
            <v>Cod. Procedimiento  →</v>
          </cell>
          <cell r="GC1" t="str">
            <v>8.2</v>
          </cell>
          <cell r="GD1" t="str">
            <v>Cod. Procedimiento  →</v>
          </cell>
          <cell r="GE1" t="str">
            <v>8.3</v>
          </cell>
          <cell r="GF1" t="str">
            <v>Cod. Procedimiento  →</v>
          </cell>
          <cell r="GG1" t="str">
            <v>8.4</v>
          </cell>
          <cell r="GH1" t="str">
            <v>Cod. Procedimiento  →</v>
          </cell>
          <cell r="GI1" t="str">
            <v>8.5</v>
          </cell>
          <cell r="GJ1" t="str">
            <v>Cod. Procedimiento  →</v>
          </cell>
          <cell r="GK1" t="str">
            <v>9.1</v>
          </cell>
          <cell r="GL1" t="str">
            <v>Cod. Procedimiento  →</v>
          </cell>
          <cell r="GM1" t="str">
            <v>9.2</v>
          </cell>
          <cell r="GN1" t="str">
            <v>Cod. Procedimiento  →</v>
          </cell>
          <cell r="GO1" t="str">
            <v>9.3</v>
          </cell>
          <cell r="GP1" t="str">
            <v>Cod. Procedimiento  →</v>
          </cell>
          <cell r="GQ1" t="str">
            <v>9.4</v>
          </cell>
          <cell r="GR1" t="str">
            <v>Cod. Procedimiento  →</v>
          </cell>
          <cell r="GS1" t="str">
            <v>10.1</v>
          </cell>
          <cell r="GT1" t="str">
            <v>Cod. Procedimiento  →</v>
          </cell>
          <cell r="GU1" t="str">
            <v>10.2</v>
          </cell>
          <cell r="GV1" t="str">
            <v>Cod. Procedimiento  →</v>
          </cell>
          <cell r="GW1" t="str">
            <v>10.3</v>
          </cell>
          <cell r="GX1" t="str">
            <v>Cod. Procedimiento  →</v>
          </cell>
          <cell r="GY1" t="str">
            <v>10.4</v>
          </cell>
          <cell r="GZ1" t="str">
            <v>Cod. Procedimiento  →</v>
          </cell>
          <cell r="HA1" t="str">
            <v>10.5</v>
          </cell>
          <cell r="HB1" t="str">
            <v>Cod. Procedimiento  →</v>
          </cell>
          <cell r="HC1" t="str">
            <v>10.6</v>
          </cell>
          <cell r="HD1" t="str">
            <v>Cod. Procedimiento  →</v>
          </cell>
          <cell r="HE1" t="str">
            <v>10.7</v>
          </cell>
          <cell r="HF1" t="str">
            <v>Cod. Procedimiento  →</v>
          </cell>
          <cell r="HG1" t="str">
            <v>10.8</v>
          </cell>
          <cell r="HH1" t="str">
            <v>Cod. Procedimiento  →</v>
          </cell>
          <cell r="HI1" t="str">
            <v>10.9</v>
          </cell>
          <cell r="HJ1" t="str">
            <v>Cod. Procedimiento  →</v>
          </cell>
          <cell r="HK1" t="str">
            <v>10.10</v>
          </cell>
          <cell r="HL1" t="str">
            <v>Cod. Procedimiento  →</v>
          </cell>
          <cell r="HM1" t="str">
            <v>10.11</v>
          </cell>
          <cell r="HN1" t="str">
            <v>Cod. Procedimiento  →</v>
          </cell>
          <cell r="HO1" t="str">
            <v>10.12</v>
          </cell>
          <cell r="HP1" t="str">
            <v>Cod. Procedimiento  →</v>
          </cell>
          <cell r="HQ1" t="str">
            <v>10.13</v>
          </cell>
          <cell r="HR1" t="str">
            <v>Cod. Procedimiento  →</v>
          </cell>
          <cell r="HS1" t="str">
            <v>11.1</v>
          </cell>
          <cell r="HT1" t="str">
            <v>Cod. Procedimiento  →</v>
          </cell>
          <cell r="HU1" t="str">
            <v>11.2</v>
          </cell>
          <cell r="HV1" t="str">
            <v>Cod. Procedimiento  →</v>
          </cell>
          <cell r="HW1" t="str">
            <v>11.3</v>
          </cell>
          <cell r="HX1" t="str">
            <v>Cod. Procedimiento  →</v>
          </cell>
          <cell r="HY1" t="str">
            <v>12.1</v>
          </cell>
          <cell r="HZ1" t="str">
            <v>Cod. Procedimiento  →</v>
          </cell>
          <cell r="IA1" t="str">
            <v>12.2</v>
          </cell>
          <cell r="IB1" t="str">
            <v>Cod. Procedimiento  →</v>
          </cell>
          <cell r="IC1" t="str">
            <v>12.3</v>
          </cell>
          <cell r="ID1" t="str">
            <v>Cod. Procedimiento  →</v>
          </cell>
          <cell r="IE1" t="str">
            <v>12.4</v>
          </cell>
          <cell r="IF1" t="str">
            <v>Cod. Procedimiento  →</v>
          </cell>
          <cell r="IG1" t="str">
            <v>12.5</v>
          </cell>
          <cell r="IH1" t="str">
            <v>Cod. Procedimiento  →</v>
          </cell>
          <cell r="II1" t="str">
            <v>12.6</v>
          </cell>
          <cell r="IJ1" t="str">
            <v>Cod. Procedimiento  →</v>
          </cell>
          <cell r="IK1" t="str">
            <v>12.7</v>
          </cell>
          <cell r="IL1" t="str">
            <v>Cod. Procedimiento  →</v>
          </cell>
          <cell r="IM1" t="str">
            <v>12.8</v>
          </cell>
          <cell r="IN1" t="str">
            <v>Cod. Procedimiento  →</v>
          </cell>
          <cell r="IO1" t="str">
            <v>12.9</v>
          </cell>
          <cell r="IP1" t="str">
            <v>Cod. Procedimiento  →</v>
          </cell>
          <cell r="IQ1" t="str">
            <v>12.10</v>
          </cell>
          <cell r="IR1" t="str">
            <v>Cod. Procedimiento  →</v>
          </cell>
          <cell r="IS1" t="str">
            <v>12.11</v>
          </cell>
          <cell r="IT1" t="str">
            <v>Cod. Procedimiento  →</v>
          </cell>
          <cell r="IU1" t="str">
            <v>12.12</v>
          </cell>
          <cell r="IV1" t="str">
            <v>Cod. Procedimiento  →</v>
          </cell>
          <cell r="IW1" t="str">
            <v>12.13</v>
          </cell>
          <cell r="IX1" t="str">
            <v>Cod. Procedimiento  →</v>
          </cell>
          <cell r="IY1" t="str">
            <v>12.14</v>
          </cell>
          <cell r="IZ1" t="str">
            <v>Cod. Procedimiento  →</v>
          </cell>
          <cell r="JA1" t="str">
            <v>12.15</v>
          </cell>
          <cell r="JB1" t="str">
            <v>Cod. Procedimiento  →</v>
          </cell>
          <cell r="JC1" t="str">
            <v>12.16</v>
          </cell>
          <cell r="JD1" t="str">
            <v>Cod. Procedimiento  →</v>
          </cell>
          <cell r="JE1" t="str">
            <v>12.17</v>
          </cell>
          <cell r="JF1" t="str">
            <v>Cod. Procedimiento  →</v>
          </cell>
          <cell r="JG1" t="str">
            <v>12.18</v>
          </cell>
          <cell r="JH1" t="str">
            <v>Cod. Procedimiento  →</v>
          </cell>
          <cell r="JI1" t="str">
            <v>12.19</v>
          </cell>
          <cell r="JJ1" t="str">
            <v>Cod. Procedimiento  →</v>
          </cell>
          <cell r="JK1" t="str">
            <v>12.20</v>
          </cell>
          <cell r="JL1" t="str">
            <v>Cod. Procedimiento  →</v>
          </cell>
          <cell r="JM1" t="str">
            <v>12.21</v>
          </cell>
          <cell r="JN1" t="str">
            <v>Cod. Procedimiento  →</v>
          </cell>
          <cell r="JO1" t="str">
            <v>12.22</v>
          </cell>
          <cell r="JP1" t="str">
            <v>Cod. Procedimiento  →</v>
          </cell>
          <cell r="JQ1" t="str">
            <v>12.23</v>
          </cell>
          <cell r="JR1" t="str">
            <v>Cod. Procedimiento  →</v>
          </cell>
          <cell r="JS1" t="str">
            <v>12.24</v>
          </cell>
          <cell r="JT1" t="str">
            <v>Cod. Procedimiento  →</v>
          </cell>
          <cell r="JU1" t="str">
            <v>12.25</v>
          </cell>
          <cell r="JV1" t="str">
            <v>Cod. Procedimiento  →</v>
          </cell>
          <cell r="JW1" t="str">
            <v>13.1</v>
          </cell>
          <cell r="JX1" t="str">
            <v>Cod. Procedimiento  →</v>
          </cell>
          <cell r="JY1" t="str">
            <v>13.2</v>
          </cell>
          <cell r="JZ1" t="str">
            <v>Cod. Procedimiento  →</v>
          </cell>
          <cell r="KA1" t="str">
            <v>13.3</v>
          </cell>
          <cell r="KB1" t="str">
            <v>Cod. Procedimiento  →</v>
          </cell>
          <cell r="KC1" t="str">
            <v>13.4</v>
          </cell>
        </row>
        <row r="2">
          <cell r="P2" t="str">
            <v>Consulta Primera Vez (4 rx, 2 modelos, odontograma)</v>
          </cell>
          <cell r="Q2" t="str">
            <v>Gasto</v>
          </cell>
          <cell r="R2" t="str">
            <v>Consulta Post Tratamiento</v>
          </cell>
          <cell r="S2" t="str">
            <v>Gasto</v>
          </cell>
          <cell r="T2" t="str">
            <v>Fotografía Digital Intraorales y Extraorales</v>
          </cell>
          <cell r="U2" t="str">
            <v>Gasto</v>
          </cell>
          <cell r="V2" t="str">
            <v>Modelos de Estudio (en articulador de visagra)</v>
          </cell>
          <cell r="W2" t="str">
            <v>Gasto</v>
          </cell>
          <cell r="X2" t="str">
            <v>Consulta de Emergencia</v>
          </cell>
          <cell r="Y2" t="str">
            <v>Gasto</v>
          </cell>
          <cell r="Z2" t="str">
            <v>Radiografía Periapical o Aleta Convencional</v>
          </cell>
          <cell r="AA2" t="str">
            <v>Gasto</v>
          </cell>
          <cell r="AB2" t="str">
            <v>Radiovisiografía Digital</v>
          </cell>
          <cell r="AC2" t="str">
            <v>Gasto</v>
          </cell>
          <cell r="AD2" t="str">
            <v>Radiografía Oclusal</v>
          </cell>
          <cell r="AE2" t="str">
            <v>Gasto</v>
          </cell>
          <cell r="AF2" t="str">
            <v>Radiografía Panorámica</v>
          </cell>
          <cell r="AG2" t="str">
            <v>Gasto</v>
          </cell>
          <cell r="AH2" t="str">
            <v>Radiografía Cefalométrica</v>
          </cell>
          <cell r="AI2" t="str">
            <v>Gasto</v>
          </cell>
          <cell r="AJ2" t="str">
            <v>Estudio de Ortodoncia</v>
          </cell>
          <cell r="AK2" t="str">
            <v>Gasto</v>
          </cell>
          <cell r="AL2" t="str">
            <v>Estudio de Ortodoncia Digital</v>
          </cell>
          <cell r="AM2" t="str">
            <v>Gasto</v>
          </cell>
          <cell r="AN2" t="str">
            <v>Tomografía Computarizada Cone Beam Sextante</v>
          </cell>
          <cell r="AO2" t="str">
            <v>Gasto</v>
          </cell>
          <cell r="AP2" t="str">
            <v>Tomografía Computarizada Cone Beam 1 Arcada</v>
          </cell>
          <cell r="AQ2" t="str">
            <v>Gasto</v>
          </cell>
          <cell r="AR2" t="str">
            <v>Tomografía Computarizada Cone Beam 2 Arcadas</v>
          </cell>
          <cell r="AS2" t="str">
            <v>Gasto</v>
          </cell>
          <cell r="AT2" t="str">
            <v>Amalgama Simple</v>
          </cell>
          <cell r="AU2" t="str">
            <v>Gasto</v>
          </cell>
          <cell r="AV2" t="str">
            <v>Amalgama Compleja</v>
          </cell>
          <cell r="AW2" t="str">
            <v>Gasto</v>
          </cell>
          <cell r="AX2" t="str">
            <v>Resina Simple</v>
          </cell>
          <cell r="AY2" t="str">
            <v>Gasto</v>
          </cell>
          <cell r="AZ2" t="str">
            <v>Resina Compleja</v>
          </cell>
          <cell r="BA2" t="str">
            <v>Gasto</v>
          </cell>
          <cell r="BB2" t="str">
            <v>Resina Reconstrucción de Ángulo</v>
          </cell>
          <cell r="BC2" t="str">
            <v>Gasto</v>
          </cell>
          <cell r="BD2" t="str">
            <v xml:space="preserve">Resina Cervical </v>
          </cell>
          <cell r="BE2" t="str">
            <v>Gasto</v>
          </cell>
          <cell r="BF2" t="str">
            <v>Carilla Resina (Directa)</v>
          </cell>
          <cell r="BG2" t="str">
            <v>Gasto</v>
          </cell>
          <cell r="BH2" t="str">
            <v>Carilla Resina (Indirecta)</v>
          </cell>
          <cell r="BI2" t="str">
            <v>Gasto</v>
          </cell>
          <cell r="BJ2" t="str">
            <v>Temporización Simple (ZOE, IV, Otros)</v>
          </cell>
          <cell r="BK2" t="str">
            <v>Gasto</v>
          </cell>
          <cell r="BL2" t="str">
            <v>Temporización Compleja (ZOE, IV, Otros)</v>
          </cell>
          <cell r="BM2" t="str">
            <v>Gasto</v>
          </cell>
          <cell r="BN2" t="str">
            <v>Reconstrucción por Fractura en Resina</v>
          </cell>
          <cell r="BO2" t="str">
            <v>Gasto</v>
          </cell>
          <cell r="BP2" t="str">
            <v>Ajuste Oclusal</v>
          </cell>
          <cell r="BQ2" t="str">
            <v>Gasto</v>
          </cell>
          <cell r="BR2" t="str">
            <v>Endodoncia Simple Anteriores y retratamiento (Uniradiculares)</v>
          </cell>
          <cell r="BS2" t="str">
            <v>Gasto</v>
          </cell>
          <cell r="BT2" t="str">
            <v>Endodoncia Simple Premolares retratamiento  (Birradiculares)</v>
          </cell>
          <cell r="BU2" t="str">
            <v>Gasto</v>
          </cell>
          <cell r="BV2" t="str">
            <v>Endodoncia Simple Molares retratamiento (Multiradiculares)</v>
          </cell>
          <cell r="BW2" t="str">
            <v>Gasto</v>
          </cell>
          <cell r="BX2" t="str">
            <v>Pulpotomía</v>
          </cell>
          <cell r="BY2" t="str">
            <v>Gasto</v>
          </cell>
          <cell r="BZ2" t="str">
            <v>Pulpectomía</v>
          </cell>
          <cell r="CA2" t="str">
            <v>Gasto</v>
          </cell>
          <cell r="CB2" t="str">
            <v>Extirpación Pulpar</v>
          </cell>
          <cell r="CC2" t="str">
            <v>Gasto</v>
          </cell>
          <cell r="CD2" t="str">
            <v>Apicectomía y Retroburación</v>
          </cell>
          <cell r="CE2" t="str">
            <v>Gasto</v>
          </cell>
          <cell r="CF2" t="str">
            <v>Corona Metálica Semi-Precioso</v>
          </cell>
          <cell r="CG2" t="str">
            <v>Gasto</v>
          </cell>
          <cell r="CH2" t="str">
            <v>Corona Metálica  No Precioso</v>
          </cell>
          <cell r="CI2" t="str">
            <v>Gasto</v>
          </cell>
          <cell r="CJ2" t="str">
            <v>Corona Metal - Porcelana Semi-Precioso</v>
          </cell>
          <cell r="CK2" t="str">
            <v>Gasto</v>
          </cell>
          <cell r="CL2" t="str">
            <v>Corona Metal - Porcelana no precioso</v>
          </cell>
          <cell r="CM2" t="str">
            <v>Gasto</v>
          </cell>
          <cell r="CN2" t="str">
            <v>Corona Zirconio y/o Porcelana</v>
          </cell>
          <cell r="CO2" t="str">
            <v>Gasto</v>
          </cell>
          <cell r="CP2" t="str">
            <v>Atache de Precisión y Corona</v>
          </cell>
          <cell r="CQ2" t="str">
            <v>Gasto</v>
          </cell>
          <cell r="CR2" t="str">
            <v>Remoción de Corona</v>
          </cell>
          <cell r="CS2" t="str">
            <v>Gasto</v>
          </cell>
          <cell r="CT2" t="str">
            <v>Laminado Zirconio y/o Porcelana</v>
          </cell>
          <cell r="CU2" t="str">
            <v>Gasto</v>
          </cell>
          <cell r="CV2" t="str">
            <v>Incrustaciones Metal Semi - Precioso</v>
          </cell>
          <cell r="CW2" t="str">
            <v>Gasto</v>
          </cell>
          <cell r="CX2" t="str">
            <v>Incrustaciones Metal No - Precioso</v>
          </cell>
          <cell r="CY2" t="str">
            <v>Gasto</v>
          </cell>
          <cell r="CZ2" t="str">
            <v>Incrustaciones Zirconio y/o Porcelana</v>
          </cell>
          <cell r="DA2" t="str">
            <v>Gasto</v>
          </cell>
          <cell r="DB2" t="str">
            <v xml:space="preserve">Endoposte Prefabricado y Muñón </v>
          </cell>
          <cell r="DC2" t="str">
            <v>Gasto</v>
          </cell>
          <cell r="DD2" t="str">
            <v>Remoción de Endoposte</v>
          </cell>
          <cell r="DE2" t="str">
            <v>Gasto</v>
          </cell>
          <cell r="DF2" t="str">
            <v xml:space="preserve">Corona Provisional en Acrílico </v>
          </cell>
          <cell r="DG2" t="str">
            <v>Gasto</v>
          </cell>
          <cell r="DH2" t="str">
            <v>Corona Provisional de Policarbonato</v>
          </cell>
          <cell r="DI2" t="str">
            <v>Gasto</v>
          </cell>
          <cell r="DJ2" t="str">
            <v>Corona Provisional de Acrílico Reforzado con Resina</v>
          </cell>
          <cell r="DK2" t="str">
            <v>Gasto</v>
          </cell>
          <cell r="DL2" t="str">
            <v>Prótesis Parcial Removible  Acrílica</v>
          </cell>
          <cell r="DM2" t="str">
            <v>Gasto</v>
          </cell>
          <cell r="DN2" t="str">
            <v>Prótesis Parcial Removible  Acrílica Inmediata</v>
          </cell>
          <cell r="DO2" t="str">
            <v>Gasto</v>
          </cell>
          <cell r="DP2" t="str">
            <v>Prótesis Parcial Removible  Flexible</v>
          </cell>
          <cell r="DQ2" t="str">
            <v>Gasto</v>
          </cell>
          <cell r="DR2" t="str">
            <v>Prótesis Parcial Removible  Metálica (Cromo-Cobalto)</v>
          </cell>
          <cell r="DS2" t="str">
            <v>Gasto</v>
          </cell>
          <cell r="DT2" t="str">
            <v>Prótesis Total Removible Acrílico</v>
          </cell>
          <cell r="DU2" t="str">
            <v>Gasto</v>
          </cell>
          <cell r="DV2" t="str">
            <v>Prótesis Total Removible Total Acrílico - Base Metálica</v>
          </cell>
          <cell r="DW2" t="str">
            <v>Gasto</v>
          </cell>
          <cell r="DX2" t="str">
            <v>Prótesis Total Removible Inmediata</v>
          </cell>
          <cell r="DY2" t="str">
            <v>Gasto</v>
          </cell>
          <cell r="DZ2" t="str">
            <v>Reparación Prótesis Agregar Diente</v>
          </cell>
          <cell r="EA2" t="str">
            <v>Gasto</v>
          </cell>
          <cell r="EB2" t="str">
            <v>Reparación Prótesis Agregar Retenedor</v>
          </cell>
          <cell r="EC2" t="str">
            <v>Gasto</v>
          </cell>
          <cell r="ED2" t="str">
            <v>Reparación Prótesis Soldadura Metálica</v>
          </cell>
          <cell r="EE2" t="str">
            <v>Gasto</v>
          </cell>
          <cell r="EF2" t="str">
            <v>Reparación Prótesis Rebasado Autocurado</v>
          </cell>
          <cell r="EG2" t="str">
            <v>Gasto</v>
          </cell>
          <cell r="EH2" t="str">
            <v>Reparación Prótesis Rebasado Termocurado</v>
          </cell>
          <cell r="EI2" t="str">
            <v>Gasto</v>
          </cell>
          <cell r="EJ2" t="str">
            <v>Cirugía de Colocación de Implante Dental</v>
          </cell>
          <cell r="EK2" t="str">
            <v>Gasto</v>
          </cell>
          <cell r="EL2" t="str">
            <v>Cirugía Segunda Fase del Implante</v>
          </cell>
          <cell r="EM2" t="str">
            <v>Gasto</v>
          </cell>
          <cell r="EN2" t="str">
            <v>Guía Quirúrgica Computarizada para colocación de implante</v>
          </cell>
          <cell r="EO2" t="str">
            <v>Gasto</v>
          </cell>
          <cell r="EP2" t="str">
            <v>Colocación de Mini Implantes</v>
          </cell>
          <cell r="EQ2" t="str">
            <v>Gasto</v>
          </cell>
          <cell r="ER2" t="str">
            <v>Sobre dentadura sobre Implantes con dos ataches</v>
          </cell>
          <cell r="ES2" t="str">
            <v>Gasto</v>
          </cell>
          <cell r="ET2" t="str">
            <v>Corona Implantosoportada Metal Porcelana + Poste Maquinado</v>
          </cell>
          <cell r="EU2" t="str">
            <v>Gasto</v>
          </cell>
          <cell r="EV2" t="str">
            <v>Corona Implantosoportada Zirconio y/o Porcelana + Poste Maquinado</v>
          </cell>
          <cell r="EW2" t="str">
            <v>Gasto</v>
          </cell>
          <cell r="EX2" t="str">
            <v>Corona Implantosoportada Metal Porcelana + Poste Prefabricado</v>
          </cell>
          <cell r="EY2" t="str">
            <v>Gasto</v>
          </cell>
          <cell r="EZ2" t="str">
            <v>Corona Implantosoportada Zirconio y/o Porcelana + Poste Prefabricado</v>
          </cell>
          <cell r="FA2" t="str">
            <v>Gasto</v>
          </cell>
          <cell r="FB2" t="str">
            <v>Corona Implantosoportada Metal Porcelana + Poste Colado</v>
          </cell>
          <cell r="FC2" t="str">
            <v>Gasto</v>
          </cell>
          <cell r="FD2" t="str">
            <v>Corona Implantosoportada Zirconio y/o Porcelana + Poste Colado</v>
          </cell>
          <cell r="FE2" t="str">
            <v>Gasto</v>
          </cell>
          <cell r="FF2" t="str">
            <v>Póntico de Implante Metal Porcelana</v>
          </cell>
          <cell r="FG2" t="str">
            <v>Gasto</v>
          </cell>
          <cell r="FH2" t="str">
            <v>Póntico de Implante Zirconio y/o Solo Porcelana</v>
          </cell>
          <cell r="FI2" t="str">
            <v>Gasto</v>
          </cell>
          <cell r="FJ2" t="str">
            <v>Provisional de Corona Implantosoportada</v>
          </cell>
          <cell r="FK2" t="str">
            <v>Gasto</v>
          </cell>
          <cell r="FL2" t="str">
            <v>Prótesis Implantosoportada barra híbrida (fresada o colada)+ Prótesis Acrílica</v>
          </cell>
          <cell r="FM2" t="str">
            <v>Gasto</v>
          </cell>
          <cell r="FN2" t="str">
            <v>Prótesis implantosoportada barra zirconio+ porcelana // Protesis implantosoportada super estructura (zirconio fresada)</v>
          </cell>
          <cell r="FO2" t="str">
            <v>Gasto</v>
          </cell>
          <cell r="FP2" t="str">
            <v>Prótesis implantosoportada metal porcelana (fresada ó colada)</v>
          </cell>
          <cell r="FQ2" t="str">
            <v>Gasto</v>
          </cell>
          <cell r="FR2" t="str">
            <v>Limpieza Profiláctica + Flúor + IFO (NO INCLUYE RASPADO)</v>
          </cell>
          <cell r="FS2" t="str">
            <v>Gasto</v>
          </cell>
          <cell r="FT2" t="str">
            <v>Aplicación de Barniz de Flúor + IFO</v>
          </cell>
          <cell r="FU2" t="str">
            <v>Gasto</v>
          </cell>
          <cell r="FV2" t="str">
            <v>Limpieza Profiláctica + Flúor + IFO + Raspado ultrasonico o  manual</v>
          </cell>
          <cell r="FW2" t="str">
            <v>Gasto</v>
          </cell>
          <cell r="FX2" t="str">
            <v>Sellante de Fosas y Fisuras</v>
          </cell>
          <cell r="FY2" t="str">
            <v>Gasto</v>
          </cell>
          <cell r="FZ2" t="str">
            <v>Motivación y Adaptación</v>
          </cell>
          <cell r="GA2" t="str">
            <v>Gasto</v>
          </cell>
          <cell r="GB2" t="str">
            <v>Corona de Acero Cromado</v>
          </cell>
          <cell r="GC2" t="str">
            <v>Gasto</v>
          </cell>
          <cell r="GD2" t="str">
            <v>Corona de Resina</v>
          </cell>
          <cell r="GE2" t="str">
            <v>Gasto</v>
          </cell>
          <cell r="GF2" t="str">
            <v>Mantenedor de Espacio Unilateral</v>
          </cell>
          <cell r="GG2" t="str">
            <v>Gasto</v>
          </cell>
          <cell r="GH2" t="str">
            <v xml:space="preserve">Mantenedor de Espacio Bilateral </v>
          </cell>
          <cell r="GI2" t="str">
            <v>Gasto</v>
          </cell>
          <cell r="GJ2" t="str">
            <v>Diagnóstico Periodental (Indice de Sangrado, Indice de Placa Bacteriana y Periodontograma)</v>
          </cell>
          <cell r="GK2" t="str">
            <v>Gasto</v>
          </cell>
          <cell r="GL2" t="str">
            <v>Raspado Ultrasonico o Manual (Por Sesión)</v>
          </cell>
          <cell r="GM2" t="str">
            <v>Gasto</v>
          </cell>
          <cell r="GN2" t="str">
            <v>Cirugía Periodontal (Cuadrante, Sector, Sesión)</v>
          </cell>
          <cell r="GO2" t="str">
            <v>Gasto</v>
          </cell>
          <cell r="GP2" t="str">
            <v>Curetaje</v>
          </cell>
          <cell r="GQ2" t="str">
            <v>Gasto</v>
          </cell>
          <cell r="GR2" t="str">
            <v>Control mensual de ortodoncia metálica (Tratamiento terminado a 24 meses)</v>
          </cell>
          <cell r="GS2" t="str">
            <v>Gasto</v>
          </cell>
          <cell r="GT2" t="str">
            <v>Control mensual de ortodoncia estética ( Tratamiento terminado a 24 meses)</v>
          </cell>
          <cell r="GU2" t="str">
            <v>Gasto</v>
          </cell>
          <cell r="GV2" t="str">
            <v>Reposición de Bracket Metálico</v>
          </cell>
          <cell r="GW2" t="str">
            <v>Gasto</v>
          </cell>
          <cell r="GX2" t="str">
            <v>Reposición de Bracket Estético</v>
          </cell>
          <cell r="GY2" t="str">
            <v>Gasto</v>
          </cell>
          <cell r="GZ2" t="str">
            <v>Remoción de Ortodoncia por Abandono</v>
          </cell>
          <cell r="HA2" t="str">
            <v>Gasto</v>
          </cell>
          <cell r="HB2" t="str">
            <v>Retenedor de Ortodoncia Fijo (Incluye las 2 Arcadas)</v>
          </cell>
          <cell r="HC2" t="str">
            <v>Gasto</v>
          </cell>
          <cell r="HD2" t="str">
            <v>Retenedor de Ortodoncia Removible (Incluye las 2 Arcadas)</v>
          </cell>
          <cell r="HE2" t="str">
            <v>Gasto</v>
          </cell>
          <cell r="HF2" t="str">
            <v>Ortodoncia Aditamento Fijo</v>
          </cell>
          <cell r="HG2" t="str">
            <v>Gasto</v>
          </cell>
          <cell r="HH2" t="str">
            <v>Ortodoncia Aditamento Removible</v>
          </cell>
          <cell r="HI2" t="str">
            <v>Gasto</v>
          </cell>
          <cell r="HJ2" t="str">
            <v>Colacación de Ortodoncia Metálica</v>
          </cell>
          <cell r="HK2" t="str">
            <v>Gasto</v>
          </cell>
          <cell r="HL2" t="str">
            <v>Colacación de Ortodoncia Estética</v>
          </cell>
          <cell r="HM2" t="str">
            <v>Gasto</v>
          </cell>
          <cell r="HN2" t="str">
            <v>Colocación de Ortodoncia Invisible (12 Alineadores) (8 citas)</v>
          </cell>
          <cell r="HO2" t="str">
            <v>Gasto</v>
          </cell>
          <cell r="HP2" t="str">
            <v>Colocación de Ortodoncia Invisible (Hasta 25 Alineadores) (15 citas)</v>
          </cell>
          <cell r="HQ2" t="str">
            <v>Gasto</v>
          </cell>
          <cell r="HR2" t="str">
            <v>Blanqueamiento Fundas en Casa</v>
          </cell>
          <cell r="HS2" t="str">
            <v>Gasto</v>
          </cell>
          <cell r="HT2" t="str">
            <v xml:space="preserve">Blanqueamiento En Sillón Dental </v>
          </cell>
          <cell r="HU2" t="str">
            <v>Gasto</v>
          </cell>
          <cell r="HV2" t="str">
            <v>Blanqueamiento Interno (Pieza no Vital)</v>
          </cell>
          <cell r="HW2" t="str">
            <v>Gasto</v>
          </cell>
          <cell r="HX2" t="str">
            <v>Exodoncia Simple</v>
          </cell>
          <cell r="HY2" t="str">
            <v>Gasto</v>
          </cell>
          <cell r="HZ2" t="str">
            <v>Exodoncia Compleja</v>
          </cell>
          <cell r="IA2" t="str">
            <v>Gasto</v>
          </cell>
          <cell r="IB2" t="str">
            <v>Exodoncia Preservación de Hueso</v>
          </cell>
          <cell r="IC2" t="str">
            <v>Gasto</v>
          </cell>
          <cell r="ID2" t="str">
            <v>Exodoncia Diente Temporal</v>
          </cell>
          <cell r="IE2" t="str">
            <v>Gasto</v>
          </cell>
          <cell r="IF2" t="str">
            <v>Reimplante por Traumatismo</v>
          </cell>
          <cell r="IG2" t="str">
            <v>Gasto</v>
          </cell>
          <cell r="IH2" t="str">
            <v>Biopsia Incisional</v>
          </cell>
          <cell r="II2" t="str">
            <v>Gasto</v>
          </cell>
          <cell r="IJ2" t="str">
            <v>Incisión y Drenaje de Abscesos</v>
          </cell>
          <cell r="IK2" t="str">
            <v>Gasto</v>
          </cell>
          <cell r="IL2" t="str">
            <v>Alargamiento de Corona</v>
          </cell>
          <cell r="IM2" t="str">
            <v>Gasto</v>
          </cell>
          <cell r="IN2" t="str">
            <v>Gingivoplastia</v>
          </cell>
          <cell r="IO2" t="str">
            <v>Gasto</v>
          </cell>
          <cell r="IP2" t="str">
            <v>Frenectomía</v>
          </cell>
          <cell r="IQ2" t="str">
            <v>Gasto</v>
          </cell>
          <cell r="IR2" t="str">
            <v>Regularización Ósea Simple</v>
          </cell>
          <cell r="IS2" t="str">
            <v>Gasto</v>
          </cell>
          <cell r="IT2" t="str">
            <v>Regularización Ósea Guiada</v>
          </cell>
          <cell r="IU2" t="str">
            <v>Gasto</v>
          </cell>
          <cell r="IV2" t="str">
            <v>Sutura Heridas Mucosa Oral</v>
          </cell>
          <cell r="IW2" t="str">
            <v>Gasto</v>
          </cell>
          <cell r="IX2" t="str">
            <v>Tratamiento de Alveolitis por Cita</v>
          </cell>
          <cell r="IY2" t="str">
            <v>Gasto</v>
          </cell>
          <cell r="IZ2" t="str">
            <v>Exposición Quirúrgica de Diente Retenido + Botón de Ortodoncia</v>
          </cell>
          <cell r="JA2" t="str">
            <v>Gasto</v>
          </cell>
          <cell r="JB2" t="str">
            <v>Cirugía de Terceras Molares Impactadas o Semi-Erupcionadas en Malposición</v>
          </cell>
          <cell r="JC2" t="str">
            <v>Gasto</v>
          </cell>
          <cell r="JD2" t="str">
            <v>Exposición quirúrgica de diente retenido (Ventana Quirúrgica)</v>
          </cell>
          <cell r="JE2" t="str">
            <v>Gasto</v>
          </cell>
          <cell r="JF2" t="str">
            <v>Regeneración Ósea (0.5cc de Hueso)</v>
          </cell>
          <cell r="JG2" t="str">
            <v>Gasto</v>
          </cell>
          <cell r="JH2" t="str">
            <v>Enucleación</v>
          </cell>
          <cell r="JI2" t="str">
            <v>Gasto</v>
          </cell>
          <cell r="JJ2" t="str">
            <v>Exodoncia de Diente Retenido</v>
          </cell>
          <cell r="JK2" t="str">
            <v>Gasto</v>
          </cell>
          <cell r="JL2" t="str">
            <v>Remoción de Cuerpo Extraño</v>
          </cell>
          <cell r="JM2" t="str">
            <v>Gasto</v>
          </cell>
          <cell r="JN2" t="str">
            <v>Cirugía de Torus</v>
          </cell>
          <cell r="JO2" t="str">
            <v>Gasto</v>
          </cell>
          <cell r="JP2" t="str">
            <v>Cirugía de Supernumerario</v>
          </cell>
          <cell r="JQ2" t="str">
            <v>Gasto</v>
          </cell>
          <cell r="JR2" t="str">
            <v>Remoción de tumores beningnos (fibroma, papilomas) no incluye biopsia</v>
          </cell>
          <cell r="JS2" t="str">
            <v>Gasto</v>
          </cell>
          <cell r="JT2" t="str">
            <v>Cirugía de Opercubectomía</v>
          </cell>
          <cell r="JU2" t="str">
            <v>Gasto</v>
          </cell>
          <cell r="JV2" t="str">
            <v>Plano de Mordida Miorelajante</v>
          </cell>
          <cell r="JW2" t="str">
            <v>Gasto</v>
          </cell>
          <cell r="JX2" t="str">
            <v>Plano de Mordida Acrílico Termocurado</v>
          </cell>
          <cell r="JY2" t="str">
            <v>Gasto</v>
          </cell>
          <cell r="JZ2" t="str">
            <v>Peritaje Completo</v>
          </cell>
          <cell r="KA2" t="str">
            <v>Gasto</v>
          </cell>
          <cell r="KB2" t="str">
            <v>Ferulización</v>
          </cell>
          <cell r="KC2" t="str">
            <v>Gasto</v>
          </cell>
        </row>
        <row r="3">
          <cell r="P3" t="str">
            <v>Cantidad</v>
          </cell>
          <cell r="Q3">
            <v>6489.3620670074733</v>
          </cell>
          <cell r="R3" t="str">
            <v>Cantidad</v>
          </cell>
          <cell r="S3">
            <v>5172.2933170074757</v>
          </cell>
          <cell r="T3" t="str">
            <v>Cantidad</v>
          </cell>
          <cell r="U3">
            <v>6444.5833170074739</v>
          </cell>
          <cell r="V3" t="str">
            <v>Cantidad</v>
          </cell>
          <cell r="W3">
            <v>6459.1051054690088</v>
          </cell>
          <cell r="X3" t="str">
            <v>Cantidad</v>
          </cell>
          <cell r="Y3">
            <v>6279.2155888509069</v>
          </cell>
          <cell r="Z3" t="str">
            <v>Cantidad</v>
          </cell>
          <cell r="AA3">
            <v>6027.4724045074472</v>
          </cell>
          <cell r="AB3" t="str">
            <v>Cantidad</v>
          </cell>
          <cell r="AC3">
            <v>5242.8511170074489</v>
          </cell>
          <cell r="AD3" t="str">
            <v>Cantidad</v>
          </cell>
          <cell r="AE3">
            <v>7306.1204045074464</v>
          </cell>
          <cell r="AF3" t="str">
            <v>Cantidad</v>
          </cell>
          <cell r="AG3">
            <v>20000</v>
          </cell>
          <cell r="AH3" t="str">
            <v>Cantidad</v>
          </cell>
          <cell r="AI3">
            <v>19857.142857142859</v>
          </cell>
          <cell r="AJ3" t="str">
            <v>Cantidad</v>
          </cell>
          <cell r="AK3">
            <v>32623.521428571432</v>
          </cell>
          <cell r="AL3" t="str">
            <v>Cantidad</v>
          </cell>
          <cell r="AM3">
            <v>72738.521428571432</v>
          </cell>
          <cell r="AN3" t="str">
            <v>Cantidad</v>
          </cell>
          <cell r="AO3">
            <v>30594.285714285714</v>
          </cell>
          <cell r="AP3" t="str">
            <v>Cantidad</v>
          </cell>
          <cell r="AQ3">
            <v>43611.428571428572</v>
          </cell>
          <cell r="AR3" t="str">
            <v>Cantidad</v>
          </cell>
          <cell r="AS3">
            <v>69080</v>
          </cell>
          <cell r="AT3" t="str">
            <v>Cantidad</v>
          </cell>
          <cell r="AU3">
            <v>7521.6719284048404</v>
          </cell>
          <cell r="AV3" t="str">
            <v>Cantidad</v>
          </cell>
          <cell r="AW3">
            <v>9214.7741954881822</v>
          </cell>
          <cell r="AX3" t="str">
            <v>Cantidad</v>
          </cell>
          <cell r="AY3">
            <v>9801.6174318325575</v>
          </cell>
          <cell r="AZ3" t="str">
            <v>Cantidad</v>
          </cell>
          <cell r="BA3">
            <v>13849.716968476907</v>
          </cell>
          <cell r="BB3" t="str">
            <v>Cantidad</v>
          </cell>
          <cell r="BC3">
            <v>9868.1349318325611</v>
          </cell>
          <cell r="BD3" t="str">
            <v>Cantidad</v>
          </cell>
          <cell r="BE3">
            <v>10408.031936937792</v>
          </cell>
          <cell r="BF3" t="str">
            <v>Cantidad</v>
          </cell>
          <cell r="BG3">
            <v>13392.951287601787</v>
          </cell>
          <cell r="BH3" t="str">
            <v>Cantidad</v>
          </cell>
          <cell r="BI3">
            <v>14830.873788600686</v>
          </cell>
          <cell r="BJ3" t="str">
            <v>Cantidad</v>
          </cell>
          <cell r="BK3">
            <v>7185.1469284047762</v>
          </cell>
          <cell r="BL3" t="str">
            <v>Cantidad</v>
          </cell>
          <cell r="BM3">
            <v>8771.7689642381156</v>
          </cell>
          <cell r="BN3" t="str">
            <v>Cantidad</v>
          </cell>
          <cell r="BO3">
            <v>13302.522467888553</v>
          </cell>
          <cell r="BP3" t="str">
            <v>Cantidad</v>
          </cell>
          <cell r="BQ3">
            <v>5560.6320513739165</v>
          </cell>
          <cell r="BR3" t="str">
            <v>Cantidad</v>
          </cell>
          <cell r="BS3">
            <v>33117.466053031683</v>
          </cell>
          <cell r="BT3" t="str">
            <v>Cantidad</v>
          </cell>
          <cell r="BU3">
            <v>33791.65455303168</v>
          </cell>
          <cell r="BV3" t="str">
            <v>Cantidad</v>
          </cell>
          <cell r="BW3">
            <v>66504.133646087299</v>
          </cell>
          <cell r="BX3" t="str">
            <v>Cantidad</v>
          </cell>
          <cell r="BY3">
            <v>10563.536085662103</v>
          </cell>
          <cell r="BZ3" t="str">
            <v>Cantidad</v>
          </cell>
          <cell r="CA3">
            <v>28503.57868373621</v>
          </cell>
          <cell r="CB3" t="str">
            <v>Cantidad</v>
          </cell>
          <cell r="CC3">
            <v>10866.073802175295</v>
          </cell>
          <cell r="CD3" t="str">
            <v>Cantidad</v>
          </cell>
          <cell r="CE3">
            <v>48648.691528595649</v>
          </cell>
          <cell r="CF3" t="str">
            <v>Cantidad</v>
          </cell>
          <cell r="CG3">
            <v>59817.45943132064</v>
          </cell>
          <cell r="CH3" t="str">
            <v>Cantidad</v>
          </cell>
          <cell r="CI3">
            <v>52974.353886380362</v>
          </cell>
          <cell r="CJ3" t="str">
            <v>Cantidad</v>
          </cell>
          <cell r="CK3">
            <v>79382.17595363599</v>
          </cell>
          <cell r="CL3" t="str">
            <v>Cantidad</v>
          </cell>
          <cell r="CM3">
            <v>61870.009286794193</v>
          </cell>
          <cell r="CN3" t="str">
            <v>Cantidad</v>
          </cell>
          <cell r="CO3">
            <v>71884.268803774146</v>
          </cell>
          <cell r="CP3" t="str">
            <v>Cantidad</v>
          </cell>
          <cell r="CQ3">
            <v>101781.96196403638</v>
          </cell>
          <cell r="CR3" t="str">
            <v>Cantidad</v>
          </cell>
          <cell r="CS3">
            <v>7840.5980658818207</v>
          </cell>
          <cell r="CT3" t="str">
            <v>Cantidad</v>
          </cell>
          <cell r="CU3">
            <v>75447.308886591709</v>
          </cell>
          <cell r="CV3" t="str">
            <v>Cantidad</v>
          </cell>
          <cell r="CW3">
            <v>58502.774219782215</v>
          </cell>
          <cell r="CX3" t="str">
            <v>Cantidad</v>
          </cell>
          <cell r="CY3">
            <v>42555.940886289412</v>
          </cell>
          <cell r="CZ3" t="str">
            <v>Cantidad</v>
          </cell>
          <cell r="DA3">
            <v>61496.790886462579</v>
          </cell>
          <cell r="DB3" t="str">
            <v>Cantidad</v>
          </cell>
          <cell r="DC3">
            <v>24760.109059000741</v>
          </cell>
          <cell r="DD3" t="str">
            <v>Cantidad</v>
          </cell>
          <cell r="DE3">
            <v>10952.518087963384</v>
          </cell>
          <cell r="DF3" t="str">
            <v>Cantidad</v>
          </cell>
          <cell r="DG3">
            <v>8277.1581675073503</v>
          </cell>
          <cell r="DH3" t="str">
            <v>Cantidad</v>
          </cell>
          <cell r="DI3">
            <v>12912.530284174038</v>
          </cell>
          <cell r="DJ3" t="str">
            <v>Cantidad</v>
          </cell>
          <cell r="DK3">
            <v>16064.335447718055</v>
          </cell>
          <cell r="DL3" t="str">
            <v>Cantidad</v>
          </cell>
          <cell r="DM3">
            <v>53537.442453104857</v>
          </cell>
          <cell r="DN3" t="str">
            <v>Cantidad</v>
          </cell>
          <cell r="DO3">
            <v>46776.899984347358</v>
          </cell>
          <cell r="DP3" t="str">
            <v>Cantidad</v>
          </cell>
          <cell r="DQ3">
            <v>73804.501128324177</v>
          </cell>
          <cell r="DR3" t="str">
            <v>Cantidad</v>
          </cell>
          <cell r="DS3">
            <v>94490.416570515546</v>
          </cell>
          <cell r="DT3" t="str">
            <v>Cantidad</v>
          </cell>
          <cell r="DU3">
            <v>54873.055270111909</v>
          </cell>
          <cell r="DV3" t="str">
            <v>Cantidad</v>
          </cell>
          <cell r="DW3">
            <v>66903.055270232202</v>
          </cell>
          <cell r="DX3" t="str">
            <v>Cantidad</v>
          </cell>
          <cell r="DY3">
            <v>51609.427201457875</v>
          </cell>
          <cell r="DZ3" t="str">
            <v>Cantidad</v>
          </cell>
          <cell r="EA3">
            <v>23399.650800854262</v>
          </cell>
          <cell r="EB3" t="str">
            <v>Cantidad</v>
          </cell>
          <cell r="EC3">
            <v>23399.650800854262</v>
          </cell>
          <cell r="ED3" t="str">
            <v>Cantidad</v>
          </cell>
          <cell r="EE3">
            <v>23399.650800854262</v>
          </cell>
          <cell r="EF3" t="str">
            <v>Cantidad</v>
          </cell>
          <cell r="EG3">
            <v>17169.949867371026</v>
          </cell>
          <cell r="EH3" t="str">
            <v>Cantidad</v>
          </cell>
          <cell r="EI3">
            <v>26082.365802135813</v>
          </cell>
          <cell r="EJ3" t="str">
            <v>Cantidad</v>
          </cell>
          <cell r="EK3">
            <v>232695.1008782032</v>
          </cell>
          <cell r="EL3" t="str">
            <v>Cantidad</v>
          </cell>
          <cell r="EM3">
            <v>10246.461120524455</v>
          </cell>
          <cell r="EN3" t="str">
            <v>Cantidad</v>
          </cell>
          <cell r="EO3">
            <v>138463.99441100872</v>
          </cell>
          <cell r="EP3" t="str">
            <v>Cantidad</v>
          </cell>
          <cell r="EQ3">
            <v>177166.22443536934</v>
          </cell>
          <cell r="ER3" t="str">
            <v>Cantidad</v>
          </cell>
          <cell r="ES3">
            <v>286251.50836019899</v>
          </cell>
          <cell r="ET3" t="str">
            <v>Cantidad</v>
          </cell>
          <cell r="EU3">
            <v>182009.02914867192</v>
          </cell>
          <cell r="EV3" t="str">
            <v>Cantidad</v>
          </cell>
          <cell r="EW3">
            <v>198252.3136077096</v>
          </cell>
          <cell r="EX3" t="str">
            <v>Cantidad</v>
          </cell>
          <cell r="EY3">
            <v>198025.70610716395</v>
          </cell>
          <cell r="EZ3" t="str">
            <v>Cantidad</v>
          </cell>
          <cell r="FA3">
            <v>198602.31360771309</v>
          </cell>
          <cell r="FB3" t="str">
            <v>Cantidad</v>
          </cell>
          <cell r="FC3">
            <v>219225.70610737594</v>
          </cell>
          <cell r="FD3" t="str">
            <v>Cantidad</v>
          </cell>
          <cell r="FE3">
            <v>219802.31360792508</v>
          </cell>
          <cell r="FF3" t="str">
            <v>Cantidad</v>
          </cell>
          <cell r="FG3">
            <v>123929.45953079504</v>
          </cell>
          <cell r="FH3" t="str">
            <v>Cantidad</v>
          </cell>
          <cell r="FI3">
            <v>139413.06703149326</v>
          </cell>
          <cell r="FJ3" t="str">
            <v>Cantidad</v>
          </cell>
          <cell r="FK3">
            <v>70545.276446040574</v>
          </cell>
          <cell r="FL3" t="str">
            <v>Cantidad</v>
          </cell>
          <cell r="FM3">
            <v>1000735.2966217669</v>
          </cell>
          <cell r="FN3" t="str">
            <v>Cantidad</v>
          </cell>
          <cell r="FO3">
            <v>1599583.6632944222</v>
          </cell>
          <cell r="FP3" t="str">
            <v>Cantidad</v>
          </cell>
          <cell r="FQ3">
            <v>739276.96328581893</v>
          </cell>
          <cell r="FR3" t="str">
            <v>Cantidad</v>
          </cell>
          <cell r="FS3">
            <v>7286.1472346843184</v>
          </cell>
          <cell r="FT3" t="str">
            <v>Cantidad</v>
          </cell>
          <cell r="FU3">
            <v>7717.1092346844498</v>
          </cell>
          <cell r="FV3" t="str">
            <v>Cantidad</v>
          </cell>
          <cell r="FW3">
            <v>8151.9434341510387</v>
          </cell>
          <cell r="FX3" t="str">
            <v>Cantidad</v>
          </cell>
          <cell r="FY3">
            <v>6783.9547349069726</v>
          </cell>
          <cell r="FZ3" t="str">
            <v>Cantidad</v>
          </cell>
          <cell r="GA3">
            <v>2956.093300000296</v>
          </cell>
          <cell r="GB3" t="str">
            <v>Cantidad</v>
          </cell>
          <cell r="GC3">
            <v>13731.255254586094</v>
          </cell>
          <cell r="GD3" t="str">
            <v>Cantidad</v>
          </cell>
          <cell r="GE3">
            <v>16906.93050787034</v>
          </cell>
          <cell r="GF3" t="str">
            <v>Cantidad</v>
          </cell>
          <cell r="GG3">
            <v>32259.244624877567</v>
          </cell>
          <cell r="GH3" t="str">
            <v>Cantidad</v>
          </cell>
          <cell r="GI3">
            <v>34499.682124877691</v>
          </cell>
          <cell r="GJ3"/>
          <cell r="GK3">
            <v>5589.9804498074845</v>
          </cell>
          <cell r="GL3" t="str">
            <v>Cantidad</v>
          </cell>
          <cell r="GM3">
            <v>5793.5788841509393</v>
          </cell>
          <cell r="GN3" t="str">
            <v>Cantidad</v>
          </cell>
          <cell r="GO3">
            <v>12746.473315347785</v>
          </cell>
          <cell r="GP3" t="str">
            <v>Cantidad</v>
          </cell>
          <cell r="GQ3">
            <v>5793.5788841509393</v>
          </cell>
          <cell r="GR3" t="str">
            <v>Cantidad</v>
          </cell>
          <cell r="GS3">
            <v>280886.78819762822</v>
          </cell>
          <cell r="GT3" t="str">
            <v>Cantidad</v>
          </cell>
          <cell r="GU3">
            <v>360627.98819762818</v>
          </cell>
          <cell r="GV3" t="str">
            <v>Cantidad</v>
          </cell>
          <cell r="GW3">
            <v>8099.4542864609639</v>
          </cell>
          <cell r="GX3" t="str">
            <v>Cantidad</v>
          </cell>
          <cell r="GY3">
            <v>14540.679286532561</v>
          </cell>
          <cell r="GZ3" t="str">
            <v>Cantidad</v>
          </cell>
          <cell r="HA3">
            <v>7302.6275539151411</v>
          </cell>
          <cell r="HB3" t="str">
            <v>Cantidad</v>
          </cell>
          <cell r="HC3">
            <v>36431.814539229694</v>
          </cell>
          <cell r="HD3" t="str">
            <v>Cantidad</v>
          </cell>
          <cell r="HE3">
            <v>36291.604034294665</v>
          </cell>
          <cell r="HF3" t="str">
            <v>Cantidad</v>
          </cell>
          <cell r="HG3">
            <v>29438.254601351007</v>
          </cell>
          <cell r="HH3" t="str">
            <v>Cantidad</v>
          </cell>
          <cell r="HI3">
            <v>36168.016601638636</v>
          </cell>
          <cell r="HJ3"/>
          <cell r="HK3">
            <v>73255.406122220113</v>
          </cell>
          <cell r="HL3" t="str">
            <v>Cantidad</v>
          </cell>
          <cell r="HM3">
            <v>137555.65612222013</v>
          </cell>
          <cell r="HN3"/>
          <cell r="HO3">
            <v>357553.95922790485</v>
          </cell>
          <cell r="HP3" t="str">
            <v>Cantidad</v>
          </cell>
          <cell r="HQ3">
            <v>719659.58422790491</v>
          </cell>
          <cell r="HR3" t="str">
            <v>Cantidad</v>
          </cell>
          <cell r="HS3">
            <v>36753.086211408707</v>
          </cell>
          <cell r="HT3" t="str">
            <v>Cantidad</v>
          </cell>
          <cell r="HU3">
            <v>27582.322380036945</v>
          </cell>
          <cell r="HV3" t="str">
            <v>Cantidad</v>
          </cell>
          <cell r="HW3">
            <v>14681.88903077225</v>
          </cell>
          <cell r="HX3" t="str">
            <v>Cantidad</v>
          </cell>
          <cell r="HY3">
            <v>7884.7072972920323</v>
          </cell>
          <cell r="HZ3" t="str">
            <v>Cantidad</v>
          </cell>
          <cell r="IA3">
            <v>12883.664869514434</v>
          </cell>
          <cell r="IB3" t="str">
            <v>Cantidad</v>
          </cell>
          <cell r="IC3">
            <v>70035.497370073601</v>
          </cell>
          <cell r="ID3" t="str">
            <v>Cantidad</v>
          </cell>
          <cell r="IE3">
            <v>7524.9782306253292</v>
          </cell>
          <cell r="IF3" t="str">
            <v>Cantidad</v>
          </cell>
          <cell r="IG3">
            <v>15461.277435482958</v>
          </cell>
          <cell r="IH3" t="str">
            <v>Cantidad</v>
          </cell>
          <cell r="II3">
            <v>39523.675427785987</v>
          </cell>
          <cell r="IJ3" t="str">
            <v>Cantidad</v>
          </cell>
          <cell r="IK3">
            <v>7561.5047931253157</v>
          </cell>
          <cell r="IL3"/>
          <cell r="IM3">
            <v>12828.95293618112</v>
          </cell>
          <cell r="IN3" t="str">
            <v>Cantidad</v>
          </cell>
          <cell r="IO3">
            <v>11698.409565347787</v>
          </cell>
          <cell r="IP3" t="str">
            <v>Cantidad</v>
          </cell>
          <cell r="IQ3">
            <v>40037.017720903154</v>
          </cell>
          <cell r="IR3" t="str">
            <v>Cantidad</v>
          </cell>
          <cell r="IS3">
            <v>11698.409565347787</v>
          </cell>
          <cell r="IT3" t="str">
            <v>Cantidad</v>
          </cell>
          <cell r="IU3">
            <v>144140.28456667223</v>
          </cell>
          <cell r="IV3" t="str">
            <v>Cantidad</v>
          </cell>
          <cell r="IW3">
            <v>10062.581993125445</v>
          </cell>
          <cell r="IX3" t="str">
            <v>Cantidad</v>
          </cell>
          <cell r="IY3">
            <v>10354.472461760288</v>
          </cell>
          <cell r="IZ3" t="str">
            <v>Cantidad</v>
          </cell>
          <cell r="JA3">
            <v>15773.448619748946</v>
          </cell>
          <cell r="JB3" t="str">
            <v>Cantidad</v>
          </cell>
          <cell r="JC3">
            <v>44084.421235967508</v>
          </cell>
          <cell r="JD3" t="str">
            <v>Cantidad</v>
          </cell>
          <cell r="JE3">
            <v>12816.743869514452</v>
          </cell>
          <cell r="JF3" t="str">
            <v>Cantidad</v>
          </cell>
          <cell r="JG3">
            <v>150412.72668858722</v>
          </cell>
          <cell r="JH3" t="str">
            <v>Cantidad</v>
          </cell>
          <cell r="JI3">
            <v>44551.971235967554</v>
          </cell>
          <cell r="JJ3" t="str">
            <v>Cantidad</v>
          </cell>
          <cell r="JK3">
            <v>44551.971235967554</v>
          </cell>
          <cell r="JL3" t="str">
            <v>Cantidad</v>
          </cell>
          <cell r="JM3">
            <v>11335.403869514314</v>
          </cell>
          <cell r="JN3" t="str">
            <v>Cantidad</v>
          </cell>
          <cell r="JO3">
            <v>42509.736787570051</v>
          </cell>
          <cell r="JP3" t="str">
            <v>Cantidad</v>
          </cell>
          <cell r="JQ3">
            <v>44551.971235967554</v>
          </cell>
          <cell r="JR3" t="str">
            <v>Cantidad</v>
          </cell>
          <cell r="JS3">
            <v>44551.971235967554</v>
          </cell>
          <cell r="JT3" t="str">
            <v>Cantidad</v>
          </cell>
          <cell r="JU3">
            <v>10469.879565347674</v>
          </cell>
          <cell r="JV3" t="str">
            <v>Cantidad</v>
          </cell>
          <cell r="JW3">
            <v>41210.52685279322</v>
          </cell>
          <cell r="JX3" t="str">
            <v>Cantidad</v>
          </cell>
          <cell r="JY3">
            <v>39220.746386104409</v>
          </cell>
          <cell r="JZ3" t="str">
            <v>Cantidad</v>
          </cell>
          <cell r="KA3">
            <v>42593.152739229758</v>
          </cell>
          <cell r="KB3" t="str">
            <v>Cantidad</v>
          </cell>
          <cell r="KC3">
            <v>14172.797910352258</v>
          </cell>
        </row>
        <row r="4">
          <cell r="P4">
            <v>1</v>
          </cell>
          <cell r="Q4">
            <v>34.030000340299999</v>
          </cell>
          <cell r="R4">
            <v>1</v>
          </cell>
          <cell r="S4">
            <v>34.030000340299999</v>
          </cell>
          <cell r="T4">
            <v>1</v>
          </cell>
          <cell r="U4">
            <v>34.030000340299999</v>
          </cell>
          <cell r="V4">
            <v>1</v>
          </cell>
          <cell r="W4">
            <v>34.030000340299999</v>
          </cell>
          <cell r="X4">
            <v>1</v>
          </cell>
          <cell r="Y4">
            <v>34.030000340299999</v>
          </cell>
          <cell r="Z4">
            <v>1</v>
          </cell>
          <cell r="AA4">
            <v>34.030000340299999</v>
          </cell>
          <cell r="AB4">
            <v>1</v>
          </cell>
          <cell r="AC4">
            <v>34.030000340299999</v>
          </cell>
          <cell r="AD4">
            <v>1</v>
          </cell>
          <cell r="AE4">
            <v>34.030000340299999</v>
          </cell>
          <cell r="AF4"/>
          <cell r="AG4">
            <v>0</v>
          </cell>
          <cell r="AH4"/>
          <cell r="AI4">
            <v>0</v>
          </cell>
          <cell r="AJ4"/>
          <cell r="AK4">
            <v>0</v>
          </cell>
          <cell r="AL4"/>
          <cell r="AM4">
            <v>0</v>
          </cell>
          <cell r="AN4"/>
          <cell r="AO4">
            <v>0</v>
          </cell>
          <cell r="AP4"/>
          <cell r="AQ4">
            <v>0</v>
          </cell>
          <cell r="AR4"/>
          <cell r="AS4">
            <v>0</v>
          </cell>
          <cell r="AT4">
            <v>1</v>
          </cell>
          <cell r="AU4">
            <v>34.030000340299999</v>
          </cell>
          <cell r="AV4">
            <v>1</v>
          </cell>
          <cell r="AW4">
            <v>34.030000340299999</v>
          </cell>
          <cell r="AX4">
            <v>1</v>
          </cell>
          <cell r="AY4">
            <v>34.030000340299999</v>
          </cell>
          <cell r="AZ4">
            <v>1</v>
          </cell>
          <cell r="BA4">
            <v>34.030000340299999</v>
          </cell>
          <cell r="BB4">
            <v>1</v>
          </cell>
          <cell r="BC4">
            <v>34.030000340299999</v>
          </cell>
          <cell r="BD4">
            <v>1</v>
          </cell>
          <cell r="BE4">
            <v>34.030000340299999</v>
          </cell>
          <cell r="BF4">
            <v>1</v>
          </cell>
          <cell r="BG4">
            <v>34.030000340299999</v>
          </cell>
          <cell r="BH4">
            <v>1</v>
          </cell>
          <cell r="BI4">
            <v>34.030000340299999</v>
          </cell>
          <cell r="BJ4">
            <v>1</v>
          </cell>
          <cell r="BK4">
            <v>34.030000340299999</v>
          </cell>
          <cell r="BL4">
            <v>1</v>
          </cell>
          <cell r="BM4">
            <v>34.030000340299999</v>
          </cell>
          <cell r="BN4">
            <v>1</v>
          </cell>
          <cell r="BO4">
            <v>34.030000340299999</v>
          </cell>
          <cell r="BP4">
            <v>1</v>
          </cell>
          <cell r="BQ4">
            <v>34.030000340299999</v>
          </cell>
          <cell r="BR4">
            <v>1</v>
          </cell>
          <cell r="BS4">
            <v>34.030000340299999</v>
          </cell>
          <cell r="BT4">
            <v>1</v>
          </cell>
          <cell r="BU4">
            <v>34.030000340299999</v>
          </cell>
          <cell r="BV4">
            <v>1</v>
          </cell>
          <cell r="BW4">
            <v>34.030000340299999</v>
          </cell>
          <cell r="BX4">
            <v>1</v>
          </cell>
          <cell r="BY4">
            <v>34.030000340299999</v>
          </cell>
          <cell r="BZ4">
            <v>2</v>
          </cell>
          <cell r="CA4">
            <v>68.060000680599998</v>
          </cell>
          <cell r="CB4">
            <v>1</v>
          </cell>
          <cell r="CC4">
            <v>34.030000340299999</v>
          </cell>
          <cell r="CD4">
            <v>1</v>
          </cell>
          <cell r="CE4">
            <v>34.030000340299999</v>
          </cell>
          <cell r="CF4">
            <v>2</v>
          </cell>
          <cell r="CG4">
            <v>68.060000680599998</v>
          </cell>
          <cell r="CH4">
            <v>2</v>
          </cell>
          <cell r="CI4">
            <v>68.060000680599998</v>
          </cell>
          <cell r="CJ4">
            <v>3</v>
          </cell>
          <cell r="CK4">
            <v>102.09000102089999</v>
          </cell>
          <cell r="CL4">
            <v>3</v>
          </cell>
          <cell r="CM4">
            <v>102.09000102089999</v>
          </cell>
          <cell r="CN4">
            <v>2</v>
          </cell>
          <cell r="CO4">
            <v>68.060000680599998</v>
          </cell>
          <cell r="CP4">
            <v>2</v>
          </cell>
          <cell r="CQ4">
            <v>68.060000680599998</v>
          </cell>
          <cell r="CR4">
            <v>1</v>
          </cell>
          <cell r="CS4">
            <v>34.030000340299999</v>
          </cell>
          <cell r="CT4">
            <v>2</v>
          </cell>
          <cell r="CU4">
            <v>68.060000680599998</v>
          </cell>
          <cell r="CV4">
            <v>2</v>
          </cell>
          <cell r="CW4">
            <v>68.060000680599998</v>
          </cell>
          <cell r="CX4">
            <v>2</v>
          </cell>
          <cell r="CY4">
            <v>68.060000680599998</v>
          </cell>
          <cell r="CZ4">
            <v>2</v>
          </cell>
          <cell r="DA4">
            <v>68.060000680599998</v>
          </cell>
          <cell r="DB4">
            <v>1</v>
          </cell>
          <cell r="DC4">
            <v>34.030000340299999</v>
          </cell>
          <cell r="DD4">
            <v>1</v>
          </cell>
          <cell r="DE4">
            <v>34.030000340299999</v>
          </cell>
          <cell r="DF4">
            <v>1</v>
          </cell>
          <cell r="DG4">
            <v>34.030000340299999</v>
          </cell>
          <cell r="DH4">
            <v>1</v>
          </cell>
          <cell r="DI4">
            <v>34.030000340299999</v>
          </cell>
          <cell r="DJ4">
            <v>1</v>
          </cell>
          <cell r="DK4">
            <v>34.030000340299999</v>
          </cell>
          <cell r="DL4">
            <v>4</v>
          </cell>
          <cell r="DM4">
            <v>136.1200013612</v>
          </cell>
          <cell r="DN4">
            <v>2</v>
          </cell>
          <cell r="DO4">
            <v>68.060000680599998</v>
          </cell>
          <cell r="DP4">
            <v>2</v>
          </cell>
          <cell r="DQ4">
            <v>68.060000680599998</v>
          </cell>
          <cell r="DR4">
            <v>5</v>
          </cell>
          <cell r="DS4">
            <v>170.1500017015</v>
          </cell>
          <cell r="DT4">
            <v>5</v>
          </cell>
          <cell r="DU4">
            <v>170.1500017015</v>
          </cell>
          <cell r="DV4">
            <v>5</v>
          </cell>
          <cell r="DW4">
            <v>170.1500017015</v>
          </cell>
          <cell r="DX4">
            <v>3</v>
          </cell>
          <cell r="DY4">
            <v>102.09000102089999</v>
          </cell>
          <cell r="DZ4">
            <v>2</v>
          </cell>
          <cell r="EA4">
            <v>68.060000680599998</v>
          </cell>
          <cell r="EB4">
            <v>2</v>
          </cell>
          <cell r="EC4">
            <v>68.060000680599998</v>
          </cell>
          <cell r="ED4">
            <v>2</v>
          </cell>
          <cell r="EE4">
            <v>68.060000680599998</v>
          </cell>
          <cell r="EF4">
            <v>2</v>
          </cell>
          <cell r="EG4">
            <v>68.060000680599998</v>
          </cell>
          <cell r="EH4">
            <v>2</v>
          </cell>
          <cell r="EI4">
            <v>68.060000680599998</v>
          </cell>
          <cell r="EJ4">
            <v>3</v>
          </cell>
          <cell r="EK4">
            <v>102.09000102089999</v>
          </cell>
          <cell r="EL4">
            <v>1</v>
          </cell>
          <cell r="EM4">
            <v>34.030000340299999</v>
          </cell>
          <cell r="EN4">
            <v>1</v>
          </cell>
          <cell r="EO4">
            <v>34.030000340299999</v>
          </cell>
          <cell r="EP4">
            <v>3</v>
          </cell>
          <cell r="EQ4">
            <v>102.09000102089999</v>
          </cell>
          <cell r="ER4">
            <v>6</v>
          </cell>
          <cell r="ES4">
            <v>204.18000204179998</v>
          </cell>
          <cell r="ET4">
            <v>4</v>
          </cell>
          <cell r="EU4">
            <v>136.1200013612</v>
          </cell>
          <cell r="EV4">
            <v>4</v>
          </cell>
          <cell r="EW4">
            <v>136.1200013612</v>
          </cell>
          <cell r="EX4">
            <v>4</v>
          </cell>
          <cell r="EY4">
            <v>136.1200013612</v>
          </cell>
          <cell r="EZ4">
            <v>4</v>
          </cell>
          <cell r="FA4">
            <v>136.1200013612</v>
          </cell>
          <cell r="FB4">
            <v>4</v>
          </cell>
          <cell r="FC4">
            <v>136.1200013612</v>
          </cell>
          <cell r="FD4">
            <v>4</v>
          </cell>
          <cell r="FE4">
            <v>136.1200013612</v>
          </cell>
          <cell r="FF4">
            <v>2</v>
          </cell>
          <cell r="FG4">
            <v>68.060000680599998</v>
          </cell>
          <cell r="FH4">
            <v>2</v>
          </cell>
          <cell r="FI4">
            <v>68.060000680599998</v>
          </cell>
          <cell r="FJ4">
            <v>2</v>
          </cell>
          <cell r="FK4">
            <v>68.060000680599998</v>
          </cell>
          <cell r="FL4">
            <v>6</v>
          </cell>
          <cell r="FM4">
            <v>204.18000204179998</v>
          </cell>
          <cell r="FN4">
            <v>6</v>
          </cell>
          <cell r="FO4">
            <v>204.18000204179998</v>
          </cell>
          <cell r="FP4">
            <v>6</v>
          </cell>
          <cell r="FQ4">
            <v>204.18000204179998</v>
          </cell>
          <cell r="FR4">
            <v>1</v>
          </cell>
          <cell r="FS4">
            <v>34.030000340299999</v>
          </cell>
          <cell r="FT4">
            <v>1</v>
          </cell>
          <cell r="FU4">
            <v>34.030000340299999</v>
          </cell>
          <cell r="FV4">
            <v>1</v>
          </cell>
          <cell r="FW4">
            <v>34.030000340299999</v>
          </cell>
          <cell r="FX4">
            <v>1</v>
          </cell>
          <cell r="FY4">
            <v>34.030000340299999</v>
          </cell>
          <cell r="FZ4"/>
          <cell r="GA4">
            <v>0</v>
          </cell>
          <cell r="GB4">
            <v>1</v>
          </cell>
          <cell r="GC4">
            <v>34.030000340299999</v>
          </cell>
          <cell r="GD4">
            <v>1</v>
          </cell>
          <cell r="GE4">
            <v>34.030000340299999</v>
          </cell>
          <cell r="GF4">
            <v>2</v>
          </cell>
          <cell r="GG4">
            <v>68.060000680599998</v>
          </cell>
          <cell r="GH4">
            <v>2</v>
          </cell>
          <cell r="GI4">
            <v>68.060000680599998</v>
          </cell>
          <cell r="GJ4">
            <v>1</v>
          </cell>
          <cell r="GK4">
            <v>34.030000340299999</v>
          </cell>
          <cell r="GL4">
            <v>1</v>
          </cell>
          <cell r="GM4">
            <v>34.030000340299999</v>
          </cell>
          <cell r="GN4">
            <v>1</v>
          </cell>
          <cell r="GO4">
            <v>34.030000340299999</v>
          </cell>
          <cell r="GP4">
            <v>1</v>
          </cell>
          <cell r="GQ4">
            <v>34.030000340299999</v>
          </cell>
          <cell r="GR4">
            <v>26</v>
          </cell>
          <cell r="GS4">
            <v>884.78000884779999</v>
          </cell>
          <cell r="GT4">
            <v>26</v>
          </cell>
          <cell r="GU4">
            <v>884.78000884779999</v>
          </cell>
          <cell r="GV4">
            <v>1</v>
          </cell>
          <cell r="GW4">
            <v>34.030000340299999</v>
          </cell>
          <cell r="GX4">
            <v>1</v>
          </cell>
          <cell r="GY4">
            <v>34.030000340299999</v>
          </cell>
          <cell r="GZ4">
            <v>1</v>
          </cell>
          <cell r="HA4">
            <v>34.030000340299999</v>
          </cell>
          <cell r="HB4">
            <v>1</v>
          </cell>
          <cell r="HC4">
            <v>34.030000340299999</v>
          </cell>
          <cell r="HD4">
            <v>2</v>
          </cell>
          <cell r="HE4">
            <v>68.060000680599998</v>
          </cell>
          <cell r="HF4">
            <v>1</v>
          </cell>
          <cell r="HG4">
            <v>34.030000340299999</v>
          </cell>
          <cell r="HH4">
            <v>1</v>
          </cell>
          <cell r="HI4">
            <v>34.030000340299999</v>
          </cell>
          <cell r="HJ4">
            <v>1</v>
          </cell>
          <cell r="HK4">
            <v>34.030000340299999</v>
          </cell>
          <cell r="HL4">
            <v>1</v>
          </cell>
          <cell r="HM4">
            <v>34.030000340299999</v>
          </cell>
          <cell r="HN4">
            <v>1</v>
          </cell>
          <cell r="HO4">
            <v>34.030000340299999</v>
          </cell>
          <cell r="HP4">
            <v>1</v>
          </cell>
          <cell r="HQ4">
            <v>34.030000340299999</v>
          </cell>
          <cell r="HR4">
            <v>3</v>
          </cell>
          <cell r="HS4">
            <v>102.09000102089999</v>
          </cell>
          <cell r="HT4">
            <v>1</v>
          </cell>
          <cell r="HU4">
            <v>34.030000340299999</v>
          </cell>
          <cell r="HV4">
            <v>1</v>
          </cell>
          <cell r="HW4">
            <v>34.030000340299999</v>
          </cell>
          <cell r="HX4">
            <v>1</v>
          </cell>
          <cell r="HY4">
            <v>34.030000340299999</v>
          </cell>
          <cell r="HZ4">
            <v>1</v>
          </cell>
          <cell r="IA4">
            <v>34.030000340299999</v>
          </cell>
          <cell r="IB4">
            <v>1</v>
          </cell>
          <cell r="IC4">
            <v>34.030000340299999</v>
          </cell>
          <cell r="ID4">
            <v>1</v>
          </cell>
          <cell r="IE4">
            <v>34.030000340299999</v>
          </cell>
          <cell r="IF4">
            <v>1</v>
          </cell>
          <cell r="IG4">
            <v>34.030000340299999</v>
          </cell>
          <cell r="IH4">
            <v>1</v>
          </cell>
          <cell r="II4">
            <v>34.030000340299999</v>
          </cell>
          <cell r="IJ4">
            <v>1</v>
          </cell>
          <cell r="IK4">
            <v>34.030000340299999</v>
          </cell>
          <cell r="IL4">
            <v>1</v>
          </cell>
          <cell r="IM4">
            <v>34.030000340299999</v>
          </cell>
          <cell r="IN4">
            <v>1</v>
          </cell>
          <cell r="IO4">
            <v>34.030000340299999</v>
          </cell>
          <cell r="IP4">
            <v>1</v>
          </cell>
          <cell r="IQ4">
            <v>34.030000340299999</v>
          </cell>
          <cell r="IR4">
            <v>1</v>
          </cell>
          <cell r="IS4">
            <v>34.030000340299999</v>
          </cell>
          <cell r="IT4">
            <v>1</v>
          </cell>
          <cell r="IU4">
            <v>34.030000340299999</v>
          </cell>
          <cell r="IV4">
            <v>1</v>
          </cell>
          <cell r="IW4">
            <v>34.030000340299999</v>
          </cell>
          <cell r="IX4">
            <v>1</v>
          </cell>
          <cell r="IY4">
            <v>34.030000340299999</v>
          </cell>
          <cell r="IZ4">
            <v>1</v>
          </cell>
          <cell r="JA4">
            <v>34.030000340299999</v>
          </cell>
          <cell r="JB4">
            <v>1</v>
          </cell>
          <cell r="JC4">
            <v>34.030000340299999</v>
          </cell>
          <cell r="JD4">
            <v>1</v>
          </cell>
          <cell r="JE4">
            <v>34.030000340299999</v>
          </cell>
          <cell r="JF4">
            <v>1</v>
          </cell>
          <cell r="JG4">
            <v>34.030000340299999</v>
          </cell>
          <cell r="JH4">
            <v>1</v>
          </cell>
          <cell r="JI4">
            <v>34.030000340299999</v>
          </cell>
          <cell r="JJ4">
            <v>1</v>
          </cell>
          <cell r="JK4">
            <v>34.030000340299999</v>
          </cell>
          <cell r="JL4">
            <v>1</v>
          </cell>
          <cell r="JM4">
            <v>34.030000340299999</v>
          </cell>
          <cell r="JN4">
            <v>1</v>
          </cell>
          <cell r="JO4">
            <v>34.030000340299999</v>
          </cell>
          <cell r="JP4">
            <v>1</v>
          </cell>
          <cell r="JQ4">
            <v>34.030000340299999</v>
          </cell>
          <cell r="JR4">
            <v>1</v>
          </cell>
          <cell r="JS4">
            <v>34.030000340299999</v>
          </cell>
          <cell r="JT4">
            <v>1</v>
          </cell>
          <cell r="JU4">
            <v>34.030000340299999</v>
          </cell>
          <cell r="JV4">
            <v>3</v>
          </cell>
          <cell r="JW4">
            <v>102.09000102089999</v>
          </cell>
          <cell r="JX4">
            <v>3</v>
          </cell>
          <cell r="JY4">
            <v>102.09000102089999</v>
          </cell>
          <cell r="JZ4">
            <v>1</v>
          </cell>
          <cell r="KA4">
            <v>34.030000340299999</v>
          </cell>
          <cell r="KB4">
            <v>1</v>
          </cell>
          <cell r="KC4">
            <v>34.030000340299999</v>
          </cell>
        </row>
        <row r="5">
          <cell r="P5">
            <v>1</v>
          </cell>
          <cell r="Q5">
            <v>221.07540000002106</v>
          </cell>
          <cell r="R5">
            <v>1</v>
          </cell>
          <cell r="S5">
            <v>221.07540000002106</v>
          </cell>
          <cell r="T5">
            <v>1</v>
          </cell>
          <cell r="U5">
            <v>221.07540000002106</v>
          </cell>
          <cell r="V5">
            <v>1</v>
          </cell>
          <cell r="W5">
            <v>221.07540000002106</v>
          </cell>
          <cell r="X5">
            <v>1</v>
          </cell>
          <cell r="Y5">
            <v>221.07540000002106</v>
          </cell>
          <cell r="Z5">
            <v>1</v>
          </cell>
          <cell r="AA5">
            <v>221.07540000002106</v>
          </cell>
          <cell r="AB5">
            <v>1</v>
          </cell>
          <cell r="AC5">
            <v>221.07540000002106</v>
          </cell>
          <cell r="AD5">
            <v>1</v>
          </cell>
          <cell r="AE5">
            <v>221.07540000002106</v>
          </cell>
          <cell r="AF5"/>
          <cell r="AG5">
            <v>0</v>
          </cell>
          <cell r="AH5"/>
          <cell r="AI5">
            <v>0</v>
          </cell>
          <cell r="AJ5"/>
          <cell r="AK5">
            <v>0</v>
          </cell>
          <cell r="AL5"/>
          <cell r="AM5">
            <v>0</v>
          </cell>
          <cell r="AN5"/>
          <cell r="AO5">
            <v>0</v>
          </cell>
          <cell r="AP5"/>
          <cell r="AQ5">
            <v>0</v>
          </cell>
          <cell r="AR5"/>
          <cell r="AS5">
            <v>0</v>
          </cell>
          <cell r="AT5">
            <v>1</v>
          </cell>
          <cell r="AU5">
            <v>221.07540000002106</v>
          </cell>
          <cell r="AV5">
            <v>1</v>
          </cell>
          <cell r="AW5">
            <v>221.07540000002106</v>
          </cell>
          <cell r="AX5">
            <v>1</v>
          </cell>
          <cell r="AY5">
            <v>221.07540000002106</v>
          </cell>
          <cell r="AZ5">
            <v>1</v>
          </cell>
          <cell r="BA5">
            <v>221.07540000002106</v>
          </cell>
          <cell r="BB5">
            <v>1</v>
          </cell>
          <cell r="BC5">
            <v>221.07540000002106</v>
          </cell>
          <cell r="BD5">
            <v>1</v>
          </cell>
          <cell r="BE5">
            <v>221.07540000002106</v>
          </cell>
          <cell r="BF5">
            <v>1</v>
          </cell>
          <cell r="BG5">
            <v>221.07540000002106</v>
          </cell>
          <cell r="BH5">
            <v>1</v>
          </cell>
          <cell r="BI5">
            <v>221.07540000002106</v>
          </cell>
          <cell r="BJ5">
            <v>1</v>
          </cell>
          <cell r="BK5">
            <v>221.07540000002106</v>
          </cell>
          <cell r="BL5">
            <v>1</v>
          </cell>
          <cell r="BM5">
            <v>221.07540000002106</v>
          </cell>
          <cell r="BN5">
            <v>1</v>
          </cell>
          <cell r="BO5">
            <v>221.07540000002106</v>
          </cell>
          <cell r="BP5">
            <v>1</v>
          </cell>
          <cell r="BQ5">
            <v>221.07540000002106</v>
          </cell>
          <cell r="BR5">
            <v>1</v>
          </cell>
          <cell r="BS5">
            <v>221.07540000002106</v>
          </cell>
          <cell r="BT5">
            <v>1</v>
          </cell>
          <cell r="BU5">
            <v>221.07540000002106</v>
          </cell>
          <cell r="BV5">
            <v>1</v>
          </cell>
          <cell r="BW5">
            <v>221.07540000002106</v>
          </cell>
          <cell r="BX5">
            <v>1</v>
          </cell>
          <cell r="BY5">
            <v>221.07540000002106</v>
          </cell>
          <cell r="BZ5">
            <v>2</v>
          </cell>
          <cell r="CA5">
            <v>442.15080000004212</v>
          </cell>
          <cell r="CB5">
            <v>1</v>
          </cell>
          <cell r="CC5">
            <v>221.07540000002106</v>
          </cell>
          <cell r="CD5">
            <v>1</v>
          </cell>
          <cell r="CE5">
            <v>221.07540000002106</v>
          </cell>
          <cell r="CF5">
            <v>2</v>
          </cell>
          <cell r="CG5">
            <v>442.15080000004212</v>
          </cell>
          <cell r="CH5">
            <v>2</v>
          </cell>
          <cell r="CI5">
            <v>442.15080000004212</v>
          </cell>
          <cell r="CJ5">
            <v>3</v>
          </cell>
          <cell r="CK5">
            <v>663.22620000006316</v>
          </cell>
          <cell r="CL5">
            <v>3</v>
          </cell>
          <cell r="CM5">
            <v>663.22620000006316</v>
          </cell>
          <cell r="CN5">
            <v>2</v>
          </cell>
          <cell r="CO5">
            <v>442.15080000004212</v>
          </cell>
          <cell r="CP5">
            <v>2</v>
          </cell>
          <cell r="CQ5">
            <v>442.15080000004212</v>
          </cell>
          <cell r="CR5">
            <v>1</v>
          </cell>
          <cell r="CS5">
            <v>221.07540000002106</v>
          </cell>
          <cell r="CT5">
            <v>2</v>
          </cell>
          <cell r="CU5">
            <v>442.15080000004212</v>
          </cell>
          <cell r="CV5">
            <v>2</v>
          </cell>
          <cell r="CW5">
            <v>442.15080000004212</v>
          </cell>
          <cell r="CX5">
            <v>2</v>
          </cell>
          <cell r="CY5">
            <v>442.15080000004212</v>
          </cell>
          <cell r="CZ5">
            <v>2</v>
          </cell>
          <cell r="DA5">
            <v>442.15080000004212</v>
          </cell>
          <cell r="DB5">
            <v>1</v>
          </cell>
          <cell r="DC5">
            <v>221.07540000002106</v>
          </cell>
          <cell r="DD5">
            <v>1</v>
          </cell>
          <cell r="DE5">
            <v>221.07540000002106</v>
          </cell>
          <cell r="DF5">
            <v>1</v>
          </cell>
          <cell r="DG5">
            <v>221.07540000002106</v>
          </cell>
          <cell r="DH5">
            <v>1</v>
          </cell>
          <cell r="DI5">
            <v>221.07540000002106</v>
          </cell>
          <cell r="DJ5">
            <v>1</v>
          </cell>
          <cell r="DK5">
            <v>221.07540000002106</v>
          </cell>
          <cell r="DL5">
            <v>4</v>
          </cell>
          <cell r="DM5">
            <v>884.30160000008425</v>
          </cell>
          <cell r="DN5">
            <v>2</v>
          </cell>
          <cell r="DO5">
            <v>442.15080000004212</v>
          </cell>
          <cell r="DP5">
            <v>2</v>
          </cell>
          <cell r="DQ5">
            <v>442.15080000004212</v>
          </cell>
          <cell r="DR5"/>
          <cell r="DS5">
            <v>0</v>
          </cell>
          <cell r="DT5"/>
          <cell r="DU5">
            <v>0</v>
          </cell>
          <cell r="DV5"/>
          <cell r="DW5">
            <v>0</v>
          </cell>
          <cell r="DX5"/>
          <cell r="DY5">
            <v>0</v>
          </cell>
          <cell r="DZ5">
            <v>2</v>
          </cell>
          <cell r="EA5">
            <v>442.15080000004212</v>
          </cell>
          <cell r="EB5">
            <v>2</v>
          </cell>
          <cell r="EC5">
            <v>442.15080000004212</v>
          </cell>
          <cell r="ED5">
            <v>2</v>
          </cell>
          <cell r="EE5">
            <v>442.15080000004212</v>
          </cell>
          <cell r="EF5">
            <v>2</v>
          </cell>
          <cell r="EG5">
            <v>442.15080000004212</v>
          </cell>
          <cell r="EH5">
            <v>2</v>
          </cell>
          <cell r="EI5">
            <v>442.15080000004212</v>
          </cell>
          <cell r="EJ5">
            <v>3</v>
          </cell>
          <cell r="EK5">
            <v>663.22620000006316</v>
          </cell>
          <cell r="EL5">
            <v>1</v>
          </cell>
          <cell r="EM5">
            <v>221.07540000002106</v>
          </cell>
          <cell r="EN5">
            <v>1</v>
          </cell>
          <cell r="EO5">
            <v>221.07540000002106</v>
          </cell>
          <cell r="EP5">
            <v>3</v>
          </cell>
          <cell r="EQ5">
            <v>663.22620000006316</v>
          </cell>
          <cell r="ER5">
            <v>6</v>
          </cell>
          <cell r="ES5">
            <v>1326.4524000001263</v>
          </cell>
          <cell r="ET5">
            <v>4</v>
          </cell>
          <cell r="EU5">
            <v>884.30160000008425</v>
          </cell>
          <cell r="EV5">
            <v>4</v>
          </cell>
          <cell r="EW5">
            <v>884.30160000008425</v>
          </cell>
          <cell r="EX5">
            <v>4</v>
          </cell>
          <cell r="EY5">
            <v>884.30160000008425</v>
          </cell>
          <cell r="EZ5">
            <v>4</v>
          </cell>
          <cell r="FA5">
            <v>884.30160000008425</v>
          </cell>
          <cell r="FB5">
            <v>4</v>
          </cell>
          <cell r="FC5">
            <v>884.30160000008425</v>
          </cell>
          <cell r="FD5">
            <v>4</v>
          </cell>
          <cell r="FE5">
            <v>884.30160000008425</v>
          </cell>
          <cell r="FF5">
            <v>2</v>
          </cell>
          <cell r="FG5">
            <v>442.15080000004212</v>
          </cell>
          <cell r="FH5">
            <v>2</v>
          </cell>
          <cell r="FI5">
            <v>442.15080000004212</v>
          </cell>
          <cell r="FJ5">
            <v>2</v>
          </cell>
          <cell r="FK5">
            <v>442.15080000004212</v>
          </cell>
          <cell r="FL5">
            <v>6</v>
          </cell>
          <cell r="FM5">
            <v>1326.4524000001263</v>
          </cell>
          <cell r="FN5">
            <v>6</v>
          </cell>
          <cell r="FO5">
            <v>1326.4524000001263</v>
          </cell>
          <cell r="FP5">
            <v>6</v>
          </cell>
          <cell r="FQ5">
            <v>1326.4524000001263</v>
          </cell>
          <cell r="FR5">
            <v>1</v>
          </cell>
          <cell r="FS5">
            <v>221.07540000002106</v>
          </cell>
          <cell r="FT5">
            <v>1</v>
          </cell>
          <cell r="FU5">
            <v>221.07540000002106</v>
          </cell>
          <cell r="FV5">
            <v>1</v>
          </cell>
          <cell r="FW5">
            <v>221.07540000002106</v>
          </cell>
          <cell r="FX5">
            <v>1</v>
          </cell>
          <cell r="FY5">
            <v>221.07540000002106</v>
          </cell>
          <cell r="FZ5"/>
          <cell r="GA5">
            <v>0</v>
          </cell>
          <cell r="GB5">
            <v>1</v>
          </cell>
          <cell r="GC5">
            <v>221.07540000002106</v>
          </cell>
          <cell r="GD5">
            <v>1</v>
          </cell>
          <cell r="GE5">
            <v>221.07540000002106</v>
          </cell>
          <cell r="GF5">
            <v>2</v>
          </cell>
          <cell r="GG5">
            <v>442.15080000004212</v>
          </cell>
          <cell r="GH5">
            <v>2</v>
          </cell>
          <cell r="GI5">
            <v>442.15080000004212</v>
          </cell>
          <cell r="GJ5">
            <v>1</v>
          </cell>
          <cell r="GK5">
            <v>221.07540000002106</v>
          </cell>
          <cell r="GL5">
            <v>1</v>
          </cell>
          <cell r="GM5">
            <v>221.07540000002106</v>
          </cell>
          <cell r="GN5">
            <v>1</v>
          </cell>
          <cell r="GO5">
            <v>221.07540000002106</v>
          </cell>
          <cell r="GP5">
            <v>1</v>
          </cell>
          <cell r="GQ5">
            <v>221.07540000002106</v>
          </cell>
          <cell r="GR5">
            <v>26</v>
          </cell>
          <cell r="GS5">
            <v>5747.9604000005475</v>
          </cell>
          <cell r="GT5">
            <v>26</v>
          </cell>
          <cell r="GU5">
            <v>5747.9604000005475</v>
          </cell>
          <cell r="GV5">
            <v>1</v>
          </cell>
          <cell r="GW5">
            <v>221.07540000002106</v>
          </cell>
          <cell r="GX5">
            <v>1</v>
          </cell>
          <cell r="GY5">
            <v>221.07540000002106</v>
          </cell>
          <cell r="GZ5">
            <v>1</v>
          </cell>
          <cell r="HA5">
            <v>221.07540000002106</v>
          </cell>
          <cell r="HB5">
            <v>1</v>
          </cell>
          <cell r="HC5">
            <v>221.07540000002106</v>
          </cell>
          <cell r="HD5">
            <v>2</v>
          </cell>
          <cell r="HE5">
            <v>442.15080000004212</v>
          </cell>
          <cell r="HF5">
            <v>1</v>
          </cell>
          <cell r="HG5">
            <v>221.07540000002106</v>
          </cell>
          <cell r="HH5">
            <v>1</v>
          </cell>
          <cell r="HI5">
            <v>221.07540000002106</v>
          </cell>
          <cell r="HJ5">
            <v>1</v>
          </cell>
          <cell r="HK5">
            <v>221.07540000002106</v>
          </cell>
          <cell r="HL5">
            <v>1</v>
          </cell>
          <cell r="HM5">
            <v>221.07540000002106</v>
          </cell>
          <cell r="HN5">
            <v>1</v>
          </cell>
          <cell r="HO5">
            <v>221.07540000002106</v>
          </cell>
          <cell r="HP5">
            <v>1</v>
          </cell>
          <cell r="HQ5">
            <v>221.07540000002106</v>
          </cell>
          <cell r="HR5">
            <v>3</v>
          </cell>
          <cell r="HS5">
            <v>663.22620000006316</v>
          </cell>
          <cell r="HT5">
            <v>1</v>
          </cell>
          <cell r="HU5">
            <v>221.07540000002106</v>
          </cell>
          <cell r="HV5">
            <v>1</v>
          </cell>
          <cell r="HW5">
            <v>221.07540000002106</v>
          </cell>
          <cell r="HX5">
            <v>1</v>
          </cell>
          <cell r="HY5">
            <v>221.07540000002106</v>
          </cell>
          <cell r="HZ5">
            <v>1</v>
          </cell>
          <cell r="IA5">
            <v>221.07540000002106</v>
          </cell>
          <cell r="IB5">
            <v>1</v>
          </cell>
          <cell r="IC5">
            <v>221.07540000002106</v>
          </cell>
          <cell r="ID5">
            <v>1</v>
          </cell>
          <cell r="IE5">
            <v>221.07540000002106</v>
          </cell>
          <cell r="IF5">
            <v>1</v>
          </cell>
          <cell r="IG5">
            <v>221.07540000002106</v>
          </cell>
          <cell r="IH5">
            <v>1</v>
          </cell>
          <cell r="II5">
            <v>221.07540000002106</v>
          </cell>
          <cell r="IJ5">
            <v>1</v>
          </cell>
          <cell r="IK5">
            <v>221.07540000002106</v>
          </cell>
          <cell r="IL5">
            <v>1</v>
          </cell>
          <cell r="IM5">
            <v>221.07540000002106</v>
          </cell>
          <cell r="IN5">
            <v>1</v>
          </cell>
          <cell r="IO5">
            <v>221.07540000002106</v>
          </cell>
          <cell r="IP5">
            <v>1</v>
          </cell>
          <cell r="IQ5">
            <v>221.07540000002106</v>
          </cell>
          <cell r="IR5">
            <v>1</v>
          </cell>
          <cell r="IS5">
            <v>221.07540000002106</v>
          </cell>
          <cell r="IT5">
            <v>1</v>
          </cell>
          <cell r="IU5">
            <v>221.07540000002106</v>
          </cell>
          <cell r="IV5">
            <v>1</v>
          </cell>
          <cell r="IW5">
            <v>221.07540000002106</v>
          </cell>
          <cell r="IX5">
            <v>1</v>
          </cell>
          <cell r="IY5">
            <v>221.07540000002106</v>
          </cell>
          <cell r="IZ5">
            <v>1</v>
          </cell>
          <cell r="JA5">
            <v>221.07540000002106</v>
          </cell>
          <cell r="JB5">
            <v>1</v>
          </cell>
          <cell r="JC5">
            <v>221.07540000002106</v>
          </cell>
          <cell r="JD5">
            <v>1</v>
          </cell>
          <cell r="JE5">
            <v>221.07540000002106</v>
          </cell>
          <cell r="JF5">
            <v>1</v>
          </cell>
          <cell r="JG5">
            <v>221.07540000002106</v>
          </cell>
          <cell r="JH5">
            <v>1</v>
          </cell>
          <cell r="JI5">
            <v>221.07540000002106</v>
          </cell>
          <cell r="JJ5">
            <v>1</v>
          </cell>
          <cell r="JK5">
            <v>221.07540000002106</v>
          </cell>
          <cell r="JL5">
            <v>1</v>
          </cell>
          <cell r="JM5">
            <v>221.07540000002106</v>
          </cell>
          <cell r="JN5">
            <v>1</v>
          </cell>
          <cell r="JO5">
            <v>221.07540000002106</v>
          </cell>
          <cell r="JP5">
            <v>1</v>
          </cell>
          <cell r="JQ5">
            <v>221.07540000002106</v>
          </cell>
          <cell r="JR5">
            <v>1</v>
          </cell>
          <cell r="JS5">
            <v>221.07540000002106</v>
          </cell>
          <cell r="JT5">
            <v>1</v>
          </cell>
          <cell r="JU5">
            <v>221.07540000002106</v>
          </cell>
          <cell r="JV5">
            <v>3</v>
          </cell>
          <cell r="JW5">
            <v>663.22620000006316</v>
          </cell>
          <cell r="JX5">
            <v>3</v>
          </cell>
          <cell r="JY5">
            <v>663.22620000006316</v>
          </cell>
          <cell r="JZ5">
            <v>1</v>
          </cell>
          <cell r="KA5">
            <v>221.07540000002106</v>
          </cell>
          <cell r="KB5">
            <v>1</v>
          </cell>
          <cell r="KC5">
            <v>221.07540000002106</v>
          </cell>
        </row>
        <row r="6">
          <cell r="P6">
            <v>3</v>
          </cell>
          <cell r="Q6">
            <v>29.766250000002977</v>
          </cell>
          <cell r="R6">
            <v>3</v>
          </cell>
          <cell r="S6">
            <v>29.766250000002977</v>
          </cell>
          <cell r="T6">
            <v>3</v>
          </cell>
          <cell r="U6">
            <v>29.766250000002977</v>
          </cell>
          <cell r="V6">
            <v>3</v>
          </cell>
          <cell r="W6">
            <v>29.766250000002977</v>
          </cell>
          <cell r="X6">
            <v>3</v>
          </cell>
          <cell r="Y6">
            <v>29.766250000002977</v>
          </cell>
          <cell r="Z6">
            <v>3</v>
          </cell>
          <cell r="AA6">
            <v>29.766250000002977</v>
          </cell>
          <cell r="AB6">
            <v>3</v>
          </cell>
          <cell r="AC6">
            <v>29.766250000002977</v>
          </cell>
          <cell r="AD6">
            <v>3</v>
          </cell>
          <cell r="AE6">
            <v>29.766250000002977</v>
          </cell>
          <cell r="AF6"/>
          <cell r="AG6">
            <v>0</v>
          </cell>
          <cell r="AH6"/>
          <cell r="AI6">
            <v>0</v>
          </cell>
          <cell r="AJ6"/>
          <cell r="AK6">
            <v>0</v>
          </cell>
          <cell r="AL6"/>
          <cell r="AM6">
            <v>0</v>
          </cell>
          <cell r="AN6"/>
          <cell r="AO6">
            <v>0</v>
          </cell>
          <cell r="AP6"/>
          <cell r="AQ6">
            <v>0</v>
          </cell>
          <cell r="AR6"/>
          <cell r="AS6">
            <v>0</v>
          </cell>
          <cell r="AT6">
            <v>3</v>
          </cell>
          <cell r="AU6">
            <v>29.766250000002977</v>
          </cell>
          <cell r="AV6">
            <v>3</v>
          </cell>
          <cell r="AW6">
            <v>29.766250000002977</v>
          </cell>
          <cell r="AX6">
            <v>3</v>
          </cell>
          <cell r="AY6">
            <v>29.766250000002977</v>
          </cell>
          <cell r="AZ6">
            <v>3</v>
          </cell>
          <cell r="BA6">
            <v>29.766250000002977</v>
          </cell>
          <cell r="BB6">
            <v>3</v>
          </cell>
          <cell r="BC6">
            <v>29.766250000002977</v>
          </cell>
          <cell r="BD6">
            <v>3</v>
          </cell>
          <cell r="BE6">
            <v>29.766250000002977</v>
          </cell>
          <cell r="BF6">
            <v>3</v>
          </cell>
          <cell r="BG6">
            <v>29.766250000002977</v>
          </cell>
          <cell r="BH6">
            <v>3</v>
          </cell>
          <cell r="BI6">
            <v>29.766250000002977</v>
          </cell>
          <cell r="BJ6">
            <v>3</v>
          </cell>
          <cell r="BK6">
            <v>29.766250000002977</v>
          </cell>
          <cell r="BL6">
            <v>3</v>
          </cell>
          <cell r="BM6">
            <v>29.766250000002977</v>
          </cell>
          <cell r="BN6">
            <v>3</v>
          </cell>
          <cell r="BO6">
            <v>29.766250000002977</v>
          </cell>
          <cell r="BP6">
            <v>3</v>
          </cell>
          <cell r="BQ6">
            <v>29.766250000002977</v>
          </cell>
          <cell r="BR6">
            <v>3</v>
          </cell>
          <cell r="BS6">
            <v>29.766250000002977</v>
          </cell>
          <cell r="BT6">
            <v>3</v>
          </cell>
          <cell r="BU6">
            <v>29.766250000002977</v>
          </cell>
          <cell r="BV6">
            <v>3</v>
          </cell>
          <cell r="BW6">
            <v>29.766250000002977</v>
          </cell>
          <cell r="BX6">
            <v>3</v>
          </cell>
          <cell r="BY6">
            <v>29.766250000002977</v>
          </cell>
          <cell r="BZ6">
            <v>6</v>
          </cell>
          <cell r="CA6">
            <v>59.532500000005953</v>
          </cell>
          <cell r="CB6">
            <v>3</v>
          </cell>
          <cell r="CC6">
            <v>29.766250000002977</v>
          </cell>
          <cell r="CD6">
            <v>3</v>
          </cell>
          <cell r="CE6">
            <v>29.766250000002977</v>
          </cell>
          <cell r="CF6">
            <v>6</v>
          </cell>
          <cell r="CG6">
            <v>59.532500000005953</v>
          </cell>
          <cell r="CH6">
            <v>6</v>
          </cell>
          <cell r="CI6">
            <v>59.532500000005953</v>
          </cell>
          <cell r="CJ6">
            <v>6</v>
          </cell>
          <cell r="CK6">
            <v>59.532500000005953</v>
          </cell>
          <cell r="CL6">
            <v>6</v>
          </cell>
          <cell r="CM6">
            <v>59.532500000005953</v>
          </cell>
          <cell r="CN6">
            <v>6</v>
          </cell>
          <cell r="CO6">
            <v>59.532500000005953</v>
          </cell>
          <cell r="CP6">
            <v>6</v>
          </cell>
          <cell r="CQ6">
            <v>59.532500000005953</v>
          </cell>
          <cell r="CR6">
            <v>3</v>
          </cell>
          <cell r="CS6">
            <v>29.766250000002977</v>
          </cell>
          <cell r="CT6">
            <v>6</v>
          </cell>
          <cell r="CU6">
            <v>59.532500000005953</v>
          </cell>
          <cell r="CV6">
            <v>6</v>
          </cell>
          <cell r="CW6">
            <v>59.532500000005953</v>
          </cell>
          <cell r="CX6">
            <v>6</v>
          </cell>
          <cell r="CY6">
            <v>59.532500000005953</v>
          </cell>
          <cell r="CZ6">
            <v>6</v>
          </cell>
          <cell r="DA6">
            <v>59.532500000005953</v>
          </cell>
          <cell r="DB6">
            <v>3</v>
          </cell>
          <cell r="DC6">
            <v>29.766250000002977</v>
          </cell>
          <cell r="DD6">
            <v>3</v>
          </cell>
          <cell r="DE6">
            <v>29.766250000002977</v>
          </cell>
          <cell r="DF6">
            <v>3</v>
          </cell>
          <cell r="DG6">
            <v>29.766250000002977</v>
          </cell>
          <cell r="DH6">
            <v>3</v>
          </cell>
          <cell r="DI6">
            <v>29.766250000002977</v>
          </cell>
          <cell r="DJ6">
            <v>3</v>
          </cell>
          <cell r="DK6">
            <v>29.766250000002977</v>
          </cell>
          <cell r="DL6">
            <v>12</v>
          </cell>
          <cell r="DM6">
            <v>119.06500000001191</v>
          </cell>
          <cell r="DN6">
            <v>6</v>
          </cell>
          <cell r="DO6">
            <v>59.532500000005953</v>
          </cell>
          <cell r="DP6">
            <v>6</v>
          </cell>
          <cell r="DQ6">
            <v>59.532500000005953</v>
          </cell>
          <cell r="DR6">
            <v>15</v>
          </cell>
          <cell r="DS6">
            <v>148.8312500000149</v>
          </cell>
          <cell r="DT6">
            <v>15</v>
          </cell>
          <cell r="DU6">
            <v>148.8312500000149</v>
          </cell>
          <cell r="DV6">
            <v>15</v>
          </cell>
          <cell r="DW6">
            <v>148.8312500000149</v>
          </cell>
          <cell r="DX6">
            <v>9</v>
          </cell>
          <cell r="DY6">
            <v>89.298750000008937</v>
          </cell>
          <cell r="DZ6">
            <v>6</v>
          </cell>
          <cell r="EA6">
            <v>59.532500000005953</v>
          </cell>
          <cell r="EB6">
            <v>6</v>
          </cell>
          <cell r="EC6">
            <v>59.532500000005953</v>
          </cell>
          <cell r="ED6">
            <v>6</v>
          </cell>
          <cell r="EE6">
            <v>59.532500000005953</v>
          </cell>
          <cell r="EF6">
            <v>6</v>
          </cell>
          <cell r="EG6">
            <v>59.532500000005953</v>
          </cell>
          <cell r="EH6">
            <v>6</v>
          </cell>
          <cell r="EI6">
            <v>59.532500000005953</v>
          </cell>
          <cell r="EJ6">
            <v>9</v>
          </cell>
          <cell r="EK6">
            <v>89.298750000008937</v>
          </cell>
          <cell r="EL6">
            <v>3</v>
          </cell>
          <cell r="EM6">
            <v>29.766250000002977</v>
          </cell>
          <cell r="EN6">
            <v>3</v>
          </cell>
          <cell r="EO6">
            <v>29.766250000002977</v>
          </cell>
          <cell r="EP6">
            <v>9</v>
          </cell>
          <cell r="EQ6">
            <v>89.298750000008937</v>
          </cell>
          <cell r="ER6">
            <v>18</v>
          </cell>
          <cell r="ES6">
            <v>178.59750000001787</v>
          </cell>
          <cell r="ET6">
            <v>12</v>
          </cell>
          <cell r="EU6">
            <v>119.06500000001191</v>
          </cell>
          <cell r="EV6">
            <v>12</v>
          </cell>
          <cell r="EW6">
            <v>119.06500000001191</v>
          </cell>
          <cell r="EX6">
            <v>12</v>
          </cell>
          <cell r="EY6">
            <v>119.06500000001191</v>
          </cell>
          <cell r="EZ6">
            <v>12</v>
          </cell>
          <cell r="FA6">
            <v>119.06500000001191</v>
          </cell>
          <cell r="FB6">
            <v>12</v>
          </cell>
          <cell r="FC6">
            <v>119.06500000001191</v>
          </cell>
          <cell r="FD6">
            <v>12</v>
          </cell>
          <cell r="FE6">
            <v>119.06500000001191</v>
          </cell>
          <cell r="FF6">
            <v>6</v>
          </cell>
          <cell r="FG6">
            <v>59.532500000005953</v>
          </cell>
          <cell r="FH6">
            <v>6</v>
          </cell>
          <cell r="FI6">
            <v>59.532500000005953</v>
          </cell>
          <cell r="FJ6">
            <v>6</v>
          </cell>
          <cell r="FK6">
            <v>59.532500000005953</v>
          </cell>
          <cell r="FL6">
            <v>18</v>
          </cell>
          <cell r="FM6">
            <v>178.59750000001787</v>
          </cell>
          <cell r="FN6">
            <v>18</v>
          </cell>
          <cell r="FO6">
            <v>178.59750000001787</v>
          </cell>
          <cell r="FP6">
            <v>18</v>
          </cell>
          <cell r="FQ6">
            <v>178.59750000001787</v>
          </cell>
          <cell r="FR6">
            <v>3</v>
          </cell>
          <cell r="FS6">
            <v>29.766250000002977</v>
          </cell>
          <cell r="FT6">
            <v>3</v>
          </cell>
          <cell r="FU6">
            <v>29.766250000002977</v>
          </cell>
          <cell r="FV6">
            <v>3</v>
          </cell>
          <cell r="FW6">
            <v>29.766250000002977</v>
          </cell>
          <cell r="FX6">
            <v>3</v>
          </cell>
          <cell r="FY6">
            <v>29.766250000002977</v>
          </cell>
          <cell r="FZ6"/>
          <cell r="GA6">
            <v>0</v>
          </cell>
          <cell r="GB6">
            <v>3</v>
          </cell>
          <cell r="GC6">
            <v>29.766250000002977</v>
          </cell>
          <cell r="GD6">
            <v>3</v>
          </cell>
          <cell r="GE6">
            <v>29.766250000002977</v>
          </cell>
          <cell r="GF6">
            <v>3</v>
          </cell>
          <cell r="GG6">
            <v>29.766250000002977</v>
          </cell>
          <cell r="GH6">
            <v>3</v>
          </cell>
          <cell r="GI6">
            <v>29.766250000002977</v>
          </cell>
          <cell r="GJ6">
            <v>3</v>
          </cell>
          <cell r="GK6">
            <v>29.766250000002977</v>
          </cell>
          <cell r="GL6">
            <v>3</v>
          </cell>
          <cell r="GM6">
            <v>29.766250000002977</v>
          </cell>
          <cell r="GN6">
            <v>3</v>
          </cell>
          <cell r="GO6">
            <v>29.766250000002977</v>
          </cell>
          <cell r="GP6">
            <v>3</v>
          </cell>
          <cell r="GQ6">
            <v>29.766250000002977</v>
          </cell>
          <cell r="GR6">
            <v>78</v>
          </cell>
          <cell r="GS6">
            <v>773.92250000007743</v>
          </cell>
          <cell r="GT6">
            <v>78</v>
          </cell>
          <cell r="GU6">
            <v>773.92250000007743</v>
          </cell>
          <cell r="GV6">
            <v>3</v>
          </cell>
          <cell r="GW6">
            <v>29.766250000002977</v>
          </cell>
          <cell r="GX6">
            <v>3</v>
          </cell>
          <cell r="GY6">
            <v>29.766250000002977</v>
          </cell>
          <cell r="GZ6">
            <v>3</v>
          </cell>
          <cell r="HA6">
            <v>29.766250000002977</v>
          </cell>
          <cell r="HB6">
            <v>3</v>
          </cell>
          <cell r="HC6">
            <v>29.766250000002977</v>
          </cell>
          <cell r="HD6">
            <v>3</v>
          </cell>
          <cell r="HE6">
            <v>29.766250000002977</v>
          </cell>
          <cell r="HF6">
            <v>3</v>
          </cell>
          <cell r="HG6">
            <v>29.766250000002977</v>
          </cell>
          <cell r="HH6">
            <v>3</v>
          </cell>
          <cell r="HI6">
            <v>29.766250000002977</v>
          </cell>
          <cell r="HJ6">
            <v>3</v>
          </cell>
          <cell r="HK6">
            <v>29.766250000002977</v>
          </cell>
          <cell r="HL6">
            <v>3</v>
          </cell>
          <cell r="HM6">
            <v>29.766250000002977</v>
          </cell>
          <cell r="HN6">
            <v>3</v>
          </cell>
          <cell r="HO6">
            <v>29.766250000002977</v>
          </cell>
          <cell r="HP6">
            <v>3</v>
          </cell>
          <cell r="HQ6">
            <v>29.766250000002977</v>
          </cell>
          <cell r="HR6">
            <v>6</v>
          </cell>
          <cell r="HS6">
            <v>59.532500000005953</v>
          </cell>
          <cell r="HT6">
            <v>3</v>
          </cell>
          <cell r="HU6">
            <v>29.766250000002977</v>
          </cell>
          <cell r="HV6">
            <v>3</v>
          </cell>
          <cell r="HW6">
            <v>29.766250000002977</v>
          </cell>
          <cell r="HX6">
            <v>3</v>
          </cell>
          <cell r="HY6">
            <v>29.766250000002977</v>
          </cell>
          <cell r="HZ6">
            <v>3</v>
          </cell>
          <cell r="IA6">
            <v>29.766250000002977</v>
          </cell>
          <cell r="IB6">
            <v>3</v>
          </cell>
          <cell r="IC6">
            <v>29.766250000002977</v>
          </cell>
          <cell r="ID6">
            <v>3</v>
          </cell>
          <cell r="IE6">
            <v>29.766250000002977</v>
          </cell>
          <cell r="IF6">
            <v>3</v>
          </cell>
          <cell r="IG6">
            <v>29.766250000002977</v>
          </cell>
          <cell r="IH6">
            <v>3</v>
          </cell>
          <cell r="II6">
            <v>29.766250000002977</v>
          </cell>
          <cell r="IJ6">
            <v>3</v>
          </cell>
          <cell r="IK6">
            <v>29.766250000002977</v>
          </cell>
          <cell r="IL6">
            <v>3</v>
          </cell>
          <cell r="IM6">
            <v>29.766250000002977</v>
          </cell>
          <cell r="IN6">
            <v>3</v>
          </cell>
          <cell r="IO6">
            <v>29.766250000002977</v>
          </cell>
          <cell r="IP6">
            <v>3</v>
          </cell>
          <cell r="IQ6">
            <v>29.766250000002977</v>
          </cell>
          <cell r="IR6">
            <v>3</v>
          </cell>
          <cell r="IS6">
            <v>29.766250000002977</v>
          </cell>
          <cell r="IT6">
            <v>3</v>
          </cell>
          <cell r="IU6">
            <v>29.766250000002977</v>
          </cell>
          <cell r="IV6">
            <v>3</v>
          </cell>
          <cell r="IW6">
            <v>29.766250000002977</v>
          </cell>
          <cell r="IX6">
            <v>3</v>
          </cell>
          <cell r="IY6">
            <v>29.766250000002977</v>
          </cell>
          <cell r="IZ6">
            <v>3</v>
          </cell>
          <cell r="JA6">
            <v>29.766250000002977</v>
          </cell>
          <cell r="JB6">
            <v>3</v>
          </cell>
          <cell r="JC6">
            <v>29.766250000002977</v>
          </cell>
          <cell r="JD6">
            <v>3</v>
          </cell>
          <cell r="JE6">
            <v>29.766250000002977</v>
          </cell>
          <cell r="JF6">
            <v>3</v>
          </cell>
          <cell r="JG6">
            <v>29.766250000002977</v>
          </cell>
          <cell r="JH6">
            <v>3</v>
          </cell>
          <cell r="JI6">
            <v>29.766250000002977</v>
          </cell>
          <cell r="JJ6">
            <v>3</v>
          </cell>
          <cell r="JK6">
            <v>29.766250000002977</v>
          </cell>
          <cell r="JL6">
            <v>3</v>
          </cell>
          <cell r="JM6">
            <v>29.766250000002977</v>
          </cell>
          <cell r="JN6">
            <v>3</v>
          </cell>
          <cell r="JO6">
            <v>29.766250000002977</v>
          </cell>
          <cell r="JP6">
            <v>3</v>
          </cell>
          <cell r="JQ6">
            <v>29.766250000002977</v>
          </cell>
          <cell r="JR6">
            <v>3</v>
          </cell>
          <cell r="JS6">
            <v>29.766250000002977</v>
          </cell>
          <cell r="JT6">
            <v>3</v>
          </cell>
          <cell r="JU6">
            <v>29.766250000002977</v>
          </cell>
          <cell r="JV6">
            <v>12</v>
          </cell>
          <cell r="JW6">
            <v>119.06500000001191</v>
          </cell>
          <cell r="JX6">
            <v>12</v>
          </cell>
          <cell r="JY6">
            <v>119.06500000001191</v>
          </cell>
          <cell r="JZ6">
            <v>3</v>
          </cell>
          <cell r="KA6">
            <v>29.766250000002977</v>
          </cell>
          <cell r="KB6">
            <v>3</v>
          </cell>
          <cell r="KC6">
            <v>29.766250000002977</v>
          </cell>
        </row>
        <row r="7">
          <cell r="P7">
            <v>3</v>
          </cell>
          <cell r="Q7">
            <v>29.766250000002977</v>
          </cell>
          <cell r="R7">
            <v>3</v>
          </cell>
          <cell r="S7">
            <v>29.766250000002977</v>
          </cell>
          <cell r="T7">
            <v>3</v>
          </cell>
          <cell r="U7">
            <v>29.766250000002977</v>
          </cell>
          <cell r="V7">
            <v>3</v>
          </cell>
          <cell r="W7">
            <v>29.766250000002977</v>
          </cell>
          <cell r="X7">
            <v>3</v>
          </cell>
          <cell r="Y7">
            <v>29.766250000002977</v>
          </cell>
          <cell r="Z7">
            <v>3</v>
          </cell>
          <cell r="AA7">
            <v>29.766250000002977</v>
          </cell>
          <cell r="AB7">
            <v>4</v>
          </cell>
          <cell r="AC7">
            <v>39.688333333337305</v>
          </cell>
          <cell r="AD7">
            <v>3</v>
          </cell>
          <cell r="AE7">
            <v>29.766250000002977</v>
          </cell>
          <cell r="AF7"/>
          <cell r="AG7">
            <v>0</v>
          </cell>
          <cell r="AH7"/>
          <cell r="AI7">
            <v>0</v>
          </cell>
          <cell r="AJ7"/>
          <cell r="AK7">
            <v>0</v>
          </cell>
          <cell r="AL7"/>
          <cell r="AM7">
            <v>0</v>
          </cell>
          <cell r="AN7"/>
          <cell r="AO7">
            <v>0</v>
          </cell>
          <cell r="AP7"/>
          <cell r="AQ7">
            <v>0</v>
          </cell>
          <cell r="AR7"/>
          <cell r="AS7">
            <v>0</v>
          </cell>
          <cell r="AT7">
            <v>3</v>
          </cell>
          <cell r="AU7">
            <v>29.766250000002977</v>
          </cell>
          <cell r="AV7">
            <v>3</v>
          </cell>
          <cell r="AW7">
            <v>29.766250000002977</v>
          </cell>
          <cell r="AX7">
            <v>3</v>
          </cell>
          <cell r="AY7">
            <v>29.766250000002977</v>
          </cell>
          <cell r="AZ7">
            <v>3</v>
          </cell>
          <cell r="BA7">
            <v>29.766250000002977</v>
          </cell>
          <cell r="BB7">
            <v>3</v>
          </cell>
          <cell r="BC7">
            <v>29.766250000002977</v>
          </cell>
          <cell r="BD7">
            <v>3</v>
          </cell>
          <cell r="BE7">
            <v>29.766250000002977</v>
          </cell>
          <cell r="BF7">
            <v>3</v>
          </cell>
          <cell r="BG7">
            <v>29.766250000002977</v>
          </cell>
          <cell r="BH7">
            <v>3</v>
          </cell>
          <cell r="BI7">
            <v>29.766250000002977</v>
          </cell>
          <cell r="BJ7">
            <v>3</v>
          </cell>
          <cell r="BK7">
            <v>29.766250000002977</v>
          </cell>
          <cell r="BL7">
            <v>3</v>
          </cell>
          <cell r="BM7">
            <v>29.766250000002977</v>
          </cell>
          <cell r="BN7">
            <v>3</v>
          </cell>
          <cell r="BO7">
            <v>29.766250000002977</v>
          </cell>
          <cell r="BP7">
            <v>3</v>
          </cell>
          <cell r="BQ7">
            <v>29.766250000002977</v>
          </cell>
          <cell r="BR7">
            <v>3</v>
          </cell>
          <cell r="BS7">
            <v>29.766250000002977</v>
          </cell>
          <cell r="BT7">
            <v>3</v>
          </cell>
          <cell r="BU7">
            <v>29.766250000002977</v>
          </cell>
          <cell r="BV7">
            <v>3</v>
          </cell>
          <cell r="BW7">
            <v>29.766250000002977</v>
          </cell>
          <cell r="BX7">
            <v>3</v>
          </cell>
          <cell r="BY7">
            <v>29.766250000002977</v>
          </cell>
          <cell r="BZ7">
            <v>6</v>
          </cell>
          <cell r="CA7">
            <v>59.532500000005953</v>
          </cell>
          <cell r="CB7">
            <v>3</v>
          </cell>
          <cell r="CC7">
            <v>29.766250000002977</v>
          </cell>
          <cell r="CD7">
            <v>3</v>
          </cell>
          <cell r="CE7">
            <v>29.766250000002977</v>
          </cell>
          <cell r="CF7">
            <v>6</v>
          </cell>
          <cell r="CG7">
            <v>59.532500000005953</v>
          </cell>
          <cell r="CH7">
            <v>6</v>
          </cell>
          <cell r="CI7">
            <v>59.532500000005953</v>
          </cell>
          <cell r="CJ7">
            <v>6</v>
          </cell>
          <cell r="CK7">
            <v>59.532500000005953</v>
          </cell>
          <cell r="CL7">
            <v>6</v>
          </cell>
          <cell r="CM7">
            <v>59.532500000005953</v>
          </cell>
          <cell r="CN7">
            <v>6</v>
          </cell>
          <cell r="CO7">
            <v>59.532500000005953</v>
          </cell>
          <cell r="CP7">
            <v>6</v>
          </cell>
          <cell r="CQ7">
            <v>59.532500000005953</v>
          </cell>
          <cell r="CR7">
            <v>3</v>
          </cell>
          <cell r="CS7">
            <v>29.766250000002977</v>
          </cell>
          <cell r="CT7">
            <v>6</v>
          </cell>
          <cell r="CU7">
            <v>59.532500000005953</v>
          </cell>
          <cell r="CV7">
            <v>6</v>
          </cell>
          <cell r="CW7">
            <v>59.532500000005953</v>
          </cell>
          <cell r="CX7">
            <v>6</v>
          </cell>
          <cell r="CY7">
            <v>59.532500000005953</v>
          </cell>
          <cell r="CZ7">
            <v>6</v>
          </cell>
          <cell r="DA7">
            <v>59.532500000005953</v>
          </cell>
          <cell r="DB7">
            <v>3</v>
          </cell>
          <cell r="DC7">
            <v>29.766250000002977</v>
          </cell>
          <cell r="DD7">
            <v>3</v>
          </cell>
          <cell r="DE7">
            <v>29.766250000002977</v>
          </cell>
          <cell r="DF7">
            <v>3</v>
          </cell>
          <cell r="DG7">
            <v>29.766250000002977</v>
          </cell>
          <cell r="DH7">
            <v>3</v>
          </cell>
          <cell r="DI7">
            <v>29.766250000002977</v>
          </cell>
          <cell r="DJ7">
            <v>3</v>
          </cell>
          <cell r="DK7">
            <v>29.766250000002977</v>
          </cell>
          <cell r="DL7">
            <v>12</v>
          </cell>
          <cell r="DM7">
            <v>119.06500000001191</v>
          </cell>
          <cell r="DN7">
            <v>6</v>
          </cell>
          <cell r="DO7">
            <v>59.532500000005953</v>
          </cell>
          <cell r="DP7">
            <v>6</v>
          </cell>
          <cell r="DQ7">
            <v>59.532500000005953</v>
          </cell>
          <cell r="DR7">
            <v>15</v>
          </cell>
          <cell r="DS7">
            <v>148.8312500000149</v>
          </cell>
          <cell r="DT7">
            <v>15</v>
          </cell>
          <cell r="DU7">
            <v>148.8312500000149</v>
          </cell>
          <cell r="DV7">
            <v>15</v>
          </cell>
          <cell r="DW7">
            <v>148.8312500000149</v>
          </cell>
          <cell r="DX7">
            <v>9</v>
          </cell>
          <cell r="DY7">
            <v>89.298750000008937</v>
          </cell>
          <cell r="DZ7">
            <v>6</v>
          </cell>
          <cell r="EA7">
            <v>59.532500000005953</v>
          </cell>
          <cell r="EB7">
            <v>6</v>
          </cell>
          <cell r="EC7">
            <v>59.532500000005953</v>
          </cell>
          <cell r="ED7">
            <v>6</v>
          </cell>
          <cell r="EE7">
            <v>59.532500000005953</v>
          </cell>
          <cell r="EF7">
            <v>6</v>
          </cell>
          <cell r="EG7">
            <v>59.532500000005953</v>
          </cell>
          <cell r="EH7">
            <v>6</v>
          </cell>
          <cell r="EI7">
            <v>59.532500000005953</v>
          </cell>
          <cell r="EJ7">
            <v>9</v>
          </cell>
          <cell r="EK7">
            <v>89.298750000008937</v>
          </cell>
          <cell r="EL7">
            <v>3</v>
          </cell>
          <cell r="EM7">
            <v>29.766250000002977</v>
          </cell>
          <cell r="EN7">
            <v>3</v>
          </cell>
          <cell r="EO7">
            <v>29.766250000002977</v>
          </cell>
          <cell r="EP7">
            <v>9</v>
          </cell>
          <cell r="EQ7">
            <v>89.298750000008937</v>
          </cell>
          <cell r="ER7">
            <v>18</v>
          </cell>
          <cell r="ES7">
            <v>178.59750000001787</v>
          </cell>
          <cell r="ET7">
            <v>12</v>
          </cell>
          <cell r="EU7">
            <v>119.06500000001191</v>
          </cell>
          <cell r="EV7">
            <v>4</v>
          </cell>
          <cell r="EW7">
            <v>39.688333333337305</v>
          </cell>
          <cell r="EX7">
            <v>4</v>
          </cell>
          <cell r="EY7">
            <v>39.688333333337305</v>
          </cell>
          <cell r="EZ7">
            <v>4</v>
          </cell>
          <cell r="FA7">
            <v>39.688333333337305</v>
          </cell>
          <cell r="FB7">
            <v>4</v>
          </cell>
          <cell r="FC7">
            <v>39.688333333337305</v>
          </cell>
          <cell r="FD7">
            <v>4</v>
          </cell>
          <cell r="FE7">
            <v>39.688333333337305</v>
          </cell>
          <cell r="FF7">
            <v>6</v>
          </cell>
          <cell r="FG7">
            <v>59.532500000005953</v>
          </cell>
          <cell r="FH7">
            <v>6</v>
          </cell>
          <cell r="FI7">
            <v>59.532500000005953</v>
          </cell>
          <cell r="FJ7">
            <v>6</v>
          </cell>
          <cell r="FK7">
            <v>59.532500000005953</v>
          </cell>
          <cell r="FL7">
            <v>18</v>
          </cell>
          <cell r="FM7">
            <v>178.59750000001787</v>
          </cell>
          <cell r="FN7">
            <v>18</v>
          </cell>
          <cell r="FO7">
            <v>178.59750000001787</v>
          </cell>
          <cell r="FP7">
            <v>18</v>
          </cell>
          <cell r="FQ7">
            <v>178.59750000001787</v>
          </cell>
          <cell r="FR7">
            <v>3</v>
          </cell>
          <cell r="FS7">
            <v>29.766250000002977</v>
          </cell>
          <cell r="FT7">
            <v>3</v>
          </cell>
          <cell r="FU7">
            <v>29.766250000002977</v>
          </cell>
          <cell r="FV7">
            <v>3</v>
          </cell>
          <cell r="FW7">
            <v>29.766250000002977</v>
          </cell>
          <cell r="FX7">
            <v>3</v>
          </cell>
          <cell r="FY7">
            <v>29.766250000002977</v>
          </cell>
          <cell r="FZ7"/>
          <cell r="GA7">
            <v>0</v>
          </cell>
          <cell r="GB7">
            <v>3</v>
          </cell>
          <cell r="GC7">
            <v>29.766250000002977</v>
          </cell>
          <cell r="GD7">
            <v>3</v>
          </cell>
          <cell r="GE7">
            <v>29.766250000002977</v>
          </cell>
          <cell r="GF7">
            <v>3</v>
          </cell>
          <cell r="GG7">
            <v>29.766250000002977</v>
          </cell>
          <cell r="GH7">
            <v>3</v>
          </cell>
          <cell r="GI7">
            <v>29.766250000002977</v>
          </cell>
          <cell r="GJ7">
            <v>3</v>
          </cell>
          <cell r="GK7">
            <v>29.766250000002977</v>
          </cell>
          <cell r="GL7">
            <v>3</v>
          </cell>
          <cell r="GM7">
            <v>29.766250000002977</v>
          </cell>
          <cell r="GN7">
            <v>3</v>
          </cell>
          <cell r="GO7">
            <v>29.766250000002977</v>
          </cell>
          <cell r="GP7">
            <v>3</v>
          </cell>
          <cell r="GQ7">
            <v>29.766250000002977</v>
          </cell>
          <cell r="GR7">
            <v>78</v>
          </cell>
          <cell r="GS7">
            <v>773.92250000007743</v>
          </cell>
          <cell r="GT7">
            <v>78</v>
          </cell>
          <cell r="GU7">
            <v>773.92250000007743</v>
          </cell>
          <cell r="GV7">
            <v>3</v>
          </cell>
          <cell r="GW7">
            <v>29.766250000002977</v>
          </cell>
          <cell r="GX7">
            <v>3</v>
          </cell>
          <cell r="GY7">
            <v>29.766250000002977</v>
          </cell>
          <cell r="GZ7">
            <v>3</v>
          </cell>
          <cell r="HA7">
            <v>29.766250000002977</v>
          </cell>
          <cell r="HB7">
            <v>3</v>
          </cell>
          <cell r="HC7">
            <v>29.766250000002977</v>
          </cell>
          <cell r="HD7">
            <v>3</v>
          </cell>
          <cell r="HE7">
            <v>29.766250000002977</v>
          </cell>
          <cell r="HF7">
            <v>3</v>
          </cell>
          <cell r="HG7">
            <v>29.766250000002977</v>
          </cell>
          <cell r="HH7">
            <v>3</v>
          </cell>
          <cell r="HI7">
            <v>29.766250000002977</v>
          </cell>
          <cell r="HJ7">
            <v>1</v>
          </cell>
          <cell r="HK7">
            <v>9.9220833333343261</v>
          </cell>
          <cell r="HL7">
            <v>1</v>
          </cell>
          <cell r="HM7">
            <v>9.9220833333343261</v>
          </cell>
          <cell r="HN7">
            <v>1</v>
          </cell>
          <cell r="HO7">
            <v>9.9220833333343261</v>
          </cell>
          <cell r="HP7">
            <v>1</v>
          </cell>
          <cell r="HQ7">
            <v>9.9220833333343261</v>
          </cell>
          <cell r="HR7">
            <v>6</v>
          </cell>
          <cell r="HS7">
            <v>59.532500000005953</v>
          </cell>
          <cell r="HT7">
            <v>3</v>
          </cell>
          <cell r="HU7">
            <v>29.766250000002977</v>
          </cell>
          <cell r="HV7">
            <v>3</v>
          </cell>
          <cell r="HW7">
            <v>29.766250000002977</v>
          </cell>
          <cell r="HX7">
            <v>3</v>
          </cell>
          <cell r="HY7">
            <v>29.766250000002977</v>
          </cell>
          <cell r="HZ7">
            <v>3</v>
          </cell>
          <cell r="IA7">
            <v>29.766250000002977</v>
          </cell>
          <cell r="IB7">
            <v>3</v>
          </cell>
          <cell r="IC7">
            <v>29.766250000002977</v>
          </cell>
          <cell r="ID7">
            <v>3</v>
          </cell>
          <cell r="IE7">
            <v>29.766250000002977</v>
          </cell>
          <cell r="IF7">
            <v>3</v>
          </cell>
          <cell r="IG7">
            <v>29.766250000002977</v>
          </cell>
          <cell r="IH7">
            <v>3</v>
          </cell>
          <cell r="II7">
            <v>29.766250000002977</v>
          </cell>
          <cell r="IJ7">
            <v>3</v>
          </cell>
          <cell r="IK7">
            <v>29.766250000002977</v>
          </cell>
          <cell r="IL7">
            <v>3</v>
          </cell>
          <cell r="IM7">
            <v>29.766250000002977</v>
          </cell>
          <cell r="IN7">
            <v>3</v>
          </cell>
          <cell r="IO7">
            <v>29.766250000002977</v>
          </cell>
          <cell r="IP7">
            <v>3</v>
          </cell>
          <cell r="IQ7">
            <v>29.766250000002977</v>
          </cell>
          <cell r="IR7">
            <v>3</v>
          </cell>
          <cell r="IS7">
            <v>29.766250000002977</v>
          </cell>
          <cell r="IT7">
            <v>3</v>
          </cell>
          <cell r="IU7">
            <v>29.766250000002977</v>
          </cell>
          <cell r="IV7">
            <v>3</v>
          </cell>
          <cell r="IW7">
            <v>29.766250000002977</v>
          </cell>
          <cell r="IX7">
            <v>3</v>
          </cell>
          <cell r="IY7">
            <v>29.766250000002977</v>
          </cell>
          <cell r="IZ7">
            <v>3</v>
          </cell>
          <cell r="JA7">
            <v>29.766250000002977</v>
          </cell>
          <cell r="JB7">
            <v>3</v>
          </cell>
          <cell r="JC7">
            <v>29.766250000002977</v>
          </cell>
          <cell r="JD7">
            <v>3</v>
          </cell>
          <cell r="JE7">
            <v>29.766250000002977</v>
          </cell>
          <cell r="JF7">
            <v>3</v>
          </cell>
          <cell r="JG7">
            <v>29.766250000002977</v>
          </cell>
          <cell r="JH7">
            <v>3</v>
          </cell>
          <cell r="JI7">
            <v>29.766250000002977</v>
          </cell>
          <cell r="JJ7">
            <v>3</v>
          </cell>
          <cell r="JK7">
            <v>29.766250000002977</v>
          </cell>
          <cell r="JL7">
            <v>3</v>
          </cell>
          <cell r="JM7">
            <v>29.766250000002977</v>
          </cell>
          <cell r="JN7">
            <v>3</v>
          </cell>
          <cell r="JO7">
            <v>29.766250000002977</v>
          </cell>
          <cell r="JP7">
            <v>3</v>
          </cell>
          <cell r="JQ7">
            <v>29.766250000002977</v>
          </cell>
          <cell r="JR7">
            <v>3</v>
          </cell>
          <cell r="JS7">
            <v>29.766250000002977</v>
          </cell>
          <cell r="JT7">
            <v>3</v>
          </cell>
          <cell r="JU7">
            <v>29.766250000002977</v>
          </cell>
          <cell r="JV7">
            <v>12</v>
          </cell>
          <cell r="JW7">
            <v>119.06500000001191</v>
          </cell>
          <cell r="JX7">
            <v>12</v>
          </cell>
          <cell r="JY7">
            <v>119.06500000001191</v>
          </cell>
          <cell r="JZ7">
            <v>3</v>
          </cell>
          <cell r="KA7">
            <v>29.766250000002977</v>
          </cell>
          <cell r="KB7">
            <v>3</v>
          </cell>
          <cell r="KC7">
            <v>29.766250000002977</v>
          </cell>
        </row>
        <row r="8">
          <cell r="P8">
            <v>1</v>
          </cell>
          <cell r="Q8">
            <v>866.00000000008663</v>
          </cell>
          <cell r="R8">
            <v>1</v>
          </cell>
          <cell r="S8">
            <v>866.00000000008663</v>
          </cell>
          <cell r="T8">
            <v>1</v>
          </cell>
          <cell r="U8">
            <v>866.00000000008663</v>
          </cell>
          <cell r="V8">
            <v>1</v>
          </cell>
          <cell r="W8">
            <v>866.00000000008663</v>
          </cell>
          <cell r="X8">
            <v>1</v>
          </cell>
          <cell r="Y8">
            <v>866.00000000008663</v>
          </cell>
          <cell r="Z8">
            <v>1</v>
          </cell>
          <cell r="AA8">
            <v>866.00000000008663</v>
          </cell>
          <cell r="AB8">
            <v>1</v>
          </cell>
          <cell r="AC8">
            <v>866.00000000008663</v>
          </cell>
          <cell r="AD8">
            <v>1</v>
          </cell>
          <cell r="AE8">
            <v>866.00000000008663</v>
          </cell>
          <cell r="AF8"/>
          <cell r="AG8">
            <v>0</v>
          </cell>
          <cell r="AH8"/>
          <cell r="AI8">
            <v>0</v>
          </cell>
          <cell r="AJ8"/>
          <cell r="AK8">
            <v>0</v>
          </cell>
          <cell r="AL8"/>
          <cell r="AM8">
            <v>0</v>
          </cell>
          <cell r="AN8"/>
          <cell r="AO8">
            <v>0</v>
          </cell>
          <cell r="AP8"/>
          <cell r="AQ8">
            <v>0</v>
          </cell>
          <cell r="AR8"/>
          <cell r="AS8">
            <v>0</v>
          </cell>
          <cell r="AT8">
            <v>1</v>
          </cell>
          <cell r="AU8">
            <v>866.00000000008663</v>
          </cell>
          <cell r="AV8">
            <v>1</v>
          </cell>
          <cell r="AW8">
            <v>866.00000000008663</v>
          </cell>
          <cell r="AX8">
            <v>1</v>
          </cell>
          <cell r="AY8">
            <v>866.00000000008663</v>
          </cell>
          <cell r="AZ8">
            <v>1</v>
          </cell>
          <cell r="BA8">
            <v>866.00000000008663</v>
          </cell>
          <cell r="BB8">
            <v>1</v>
          </cell>
          <cell r="BC8">
            <v>866.00000000008663</v>
          </cell>
          <cell r="BD8">
            <v>1</v>
          </cell>
          <cell r="BE8">
            <v>866.00000000008663</v>
          </cell>
          <cell r="BF8">
            <v>1</v>
          </cell>
          <cell r="BG8">
            <v>866.00000000008663</v>
          </cell>
          <cell r="BH8">
            <v>1</v>
          </cell>
          <cell r="BI8">
            <v>866.00000000008663</v>
          </cell>
          <cell r="BJ8">
            <v>1</v>
          </cell>
          <cell r="BK8">
            <v>866.00000000008663</v>
          </cell>
          <cell r="BL8">
            <v>1</v>
          </cell>
          <cell r="BM8">
            <v>866.00000000008663</v>
          </cell>
          <cell r="BN8">
            <v>1</v>
          </cell>
          <cell r="BO8">
            <v>866.00000000008663</v>
          </cell>
          <cell r="BP8">
            <v>1</v>
          </cell>
          <cell r="BQ8">
            <v>866.00000000008663</v>
          </cell>
          <cell r="BR8">
            <v>1</v>
          </cell>
          <cell r="BS8">
            <v>866.00000000008663</v>
          </cell>
          <cell r="BT8">
            <v>1</v>
          </cell>
          <cell r="BU8">
            <v>866.00000000008663</v>
          </cell>
          <cell r="BV8">
            <v>1</v>
          </cell>
          <cell r="BW8">
            <v>866.00000000008663</v>
          </cell>
          <cell r="BX8">
            <v>1</v>
          </cell>
          <cell r="BY8">
            <v>866.00000000008663</v>
          </cell>
          <cell r="BZ8">
            <v>2</v>
          </cell>
          <cell r="CA8">
            <v>1732.0000000001733</v>
          </cell>
          <cell r="CB8">
            <v>1</v>
          </cell>
          <cell r="CC8">
            <v>866.00000000008663</v>
          </cell>
          <cell r="CD8">
            <v>1</v>
          </cell>
          <cell r="CE8">
            <v>866.00000000008663</v>
          </cell>
          <cell r="CF8">
            <v>2</v>
          </cell>
          <cell r="CG8">
            <v>1732.0000000001733</v>
          </cell>
          <cell r="CH8">
            <v>2</v>
          </cell>
          <cell r="CI8">
            <v>1732.0000000001733</v>
          </cell>
          <cell r="CJ8">
            <v>3</v>
          </cell>
          <cell r="CK8">
            <v>2598.0000000002601</v>
          </cell>
          <cell r="CL8">
            <v>3</v>
          </cell>
          <cell r="CM8">
            <v>2598.0000000002601</v>
          </cell>
          <cell r="CN8">
            <v>2</v>
          </cell>
          <cell r="CO8">
            <v>1732.0000000001733</v>
          </cell>
          <cell r="CP8">
            <v>2</v>
          </cell>
          <cell r="CQ8">
            <v>1732.0000000001733</v>
          </cell>
          <cell r="CR8">
            <v>1</v>
          </cell>
          <cell r="CS8">
            <v>866.00000000008663</v>
          </cell>
          <cell r="CT8">
            <v>2</v>
          </cell>
          <cell r="CU8">
            <v>1732.0000000001733</v>
          </cell>
          <cell r="CV8">
            <v>2</v>
          </cell>
          <cell r="CW8">
            <v>1732.0000000001733</v>
          </cell>
          <cell r="CX8">
            <v>2</v>
          </cell>
          <cell r="CY8">
            <v>1732.0000000001733</v>
          </cell>
          <cell r="CZ8">
            <v>2</v>
          </cell>
          <cell r="DA8">
            <v>1732.0000000001733</v>
          </cell>
          <cell r="DB8">
            <v>1</v>
          </cell>
          <cell r="DC8">
            <v>866.00000000008663</v>
          </cell>
          <cell r="DD8">
            <v>1</v>
          </cell>
          <cell r="DE8">
            <v>866.00000000008663</v>
          </cell>
          <cell r="DF8">
            <v>1</v>
          </cell>
          <cell r="DG8">
            <v>866.00000000008663</v>
          </cell>
          <cell r="DH8">
            <v>1</v>
          </cell>
          <cell r="DI8">
            <v>866.00000000008663</v>
          </cell>
          <cell r="DJ8">
            <v>1</v>
          </cell>
          <cell r="DK8">
            <v>866.00000000008663</v>
          </cell>
          <cell r="DL8">
            <v>4</v>
          </cell>
          <cell r="DM8">
            <v>3464.0000000003465</v>
          </cell>
          <cell r="DN8">
            <v>2</v>
          </cell>
          <cell r="DO8">
            <v>1732.0000000001733</v>
          </cell>
          <cell r="DP8">
            <v>2</v>
          </cell>
          <cell r="DQ8">
            <v>1732.0000000001733</v>
          </cell>
          <cell r="DR8">
            <v>5</v>
          </cell>
          <cell r="DS8">
            <v>4330.0000000004329</v>
          </cell>
          <cell r="DT8">
            <v>5</v>
          </cell>
          <cell r="DU8">
            <v>4330.0000000004329</v>
          </cell>
          <cell r="DV8">
            <v>5</v>
          </cell>
          <cell r="DW8">
            <v>4330.0000000004329</v>
          </cell>
          <cell r="DX8">
            <v>3</v>
          </cell>
          <cell r="DY8">
            <v>2598.0000000002601</v>
          </cell>
          <cell r="DZ8">
            <v>2</v>
          </cell>
          <cell r="EA8">
            <v>1732.0000000001733</v>
          </cell>
          <cell r="EB8">
            <v>2</v>
          </cell>
          <cell r="EC8">
            <v>1732.0000000001733</v>
          </cell>
          <cell r="ED8">
            <v>2</v>
          </cell>
          <cell r="EE8">
            <v>1732.0000000001733</v>
          </cell>
          <cell r="EF8">
            <v>2</v>
          </cell>
          <cell r="EG8">
            <v>1732.0000000001733</v>
          </cell>
          <cell r="EH8">
            <v>2</v>
          </cell>
          <cell r="EI8">
            <v>1732.0000000001733</v>
          </cell>
          <cell r="EJ8">
            <v>3</v>
          </cell>
          <cell r="EK8">
            <v>2598.0000000002601</v>
          </cell>
          <cell r="EL8">
            <v>1</v>
          </cell>
          <cell r="EM8">
            <v>866.00000000008663</v>
          </cell>
          <cell r="EN8">
            <v>1</v>
          </cell>
          <cell r="EO8">
            <v>866.00000000008663</v>
          </cell>
          <cell r="EP8">
            <v>3</v>
          </cell>
          <cell r="EQ8">
            <v>2598.0000000002601</v>
          </cell>
          <cell r="ER8">
            <v>6</v>
          </cell>
          <cell r="ES8">
            <v>5196.0000000005202</v>
          </cell>
          <cell r="ET8">
            <v>4</v>
          </cell>
          <cell r="EU8">
            <v>3464.0000000003465</v>
          </cell>
          <cell r="EV8">
            <v>4</v>
          </cell>
          <cell r="EW8">
            <v>3464.0000000003465</v>
          </cell>
          <cell r="EX8">
            <v>4</v>
          </cell>
          <cell r="EY8">
            <v>3464.0000000003465</v>
          </cell>
          <cell r="EZ8">
            <v>4</v>
          </cell>
          <cell r="FA8">
            <v>3464.0000000003465</v>
          </cell>
          <cell r="FB8">
            <v>4</v>
          </cell>
          <cell r="FC8">
            <v>3464.0000000003465</v>
          </cell>
          <cell r="FD8">
            <v>4</v>
          </cell>
          <cell r="FE8">
            <v>3464.0000000003465</v>
          </cell>
          <cell r="FF8">
            <v>2</v>
          </cell>
          <cell r="FG8">
            <v>1732.0000000001733</v>
          </cell>
          <cell r="FH8">
            <v>2</v>
          </cell>
          <cell r="FI8">
            <v>1732.0000000001733</v>
          </cell>
          <cell r="FJ8">
            <v>2</v>
          </cell>
          <cell r="FK8">
            <v>1732.0000000001733</v>
          </cell>
          <cell r="FL8">
            <v>6</v>
          </cell>
          <cell r="FM8">
            <v>5196.0000000005202</v>
          </cell>
          <cell r="FN8">
            <v>6</v>
          </cell>
          <cell r="FO8">
            <v>5196.0000000005202</v>
          </cell>
          <cell r="FP8">
            <v>6</v>
          </cell>
          <cell r="FQ8">
            <v>5196.0000000005202</v>
          </cell>
          <cell r="FR8">
            <v>1</v>
          </cell>
          <cell r="FS8">
            <v>866.00000000008663</v>
          </cell>
          <cell r="FT8">
            <v>1</v>
          </cell>
          <cell r="FU8">
            <v>866.00000000008663</v>
          </cell>
          <cell r="FV8">
            <v>1</v>
          </cell>
          <cell r="FW8">
            <v>866.00000000008663</v>
          </cell>
          <cell r="FX8">
            <v>1</v>
          </cell>
          <cell r="FY8">
            <v>866.00000000008663</v>
          </cell>
          <cell r="FZ8"/>
          <cell r="GA8">
            <v>0</v>
          </cell>
          <cell r="GB8">
            <v>1</v>
          </cell>
          <cell r="GC8">
            <v>866.00000000008663</v>
          </cell>
          <cell r="GD8">
            <v>1</v>
          </cell>
          <cell r="GE8">
            <v>866.00000000008663</v>
          </cell>
          <cell r="GF8">
            <v>2</v>
          </cell>
          <cell r="GG8">
            <v>1732.0000000001733</v>
          </cell>
          <cell r="GH8">
            <v>2</v>
          </cell>
          <cell r="GI8">
            <v>1732.0000000001733</v>
          </cell>
          <cell r="GJ8">
            <v>1</v>
          </cell>
          <cell r="GK8">
            <v>866.00000000008663</v>
          </cell>
          <cell r="GL8">
            <v>1</v>
          </cell>
          <cell r="GM8">
            <v>866.00000000008663</v>
          </cell>
          <cell r="GN8">
            <v>1</v>
          </cell>
          <cell r="GO8">
            <v>866.00000000008663</v>
          </cell>
          <cell r="GP8">
            <v>1</v>
          </cell>
          <cell r="GQ8">
            <v>866.00000000008663</v>
          </cell>
          <cell r="GR8">
            <v>26</v>
          </cell>
          <cell r="GS8">
            <v>22516.000000002252</v>
          </cell>
          <cell r="GT8">
            <v>26</v>
          </cell>
          <cell r="GU8">
            <v>22516.000000002252</v>
          </cell>
          <cell r="GV8">
            <v>1</v>
          </cell>
          <cell r="GW8">
            <v>866.00000000008663</v>
          </cell>
          <cell r="GX8">
            <v>1</v>
          </cell>
          <cell r="GY8">
            <v>866.00000000008663</v>
          </cell>
          <cell r="GZ8">
            <v>1</v>
          </cell>
          <cell r="HA8">
            <v>866.00000000008663</v>
          </cell>
          <cell r="HB8">
            <v>1</v>
          </cell>
          <cell r="HC8">
            <v>866.00000000008663</v>
          </cell>
          <cell r="HD8">
            <v>2</v>
          </cell>
          <cell r="HE8">
            <v>1732.0000000001733</v>
          </cell>
          <cell r="HF8">
            <v>1</v>
          </cell>
          <cell r="HG8">
            <v>866.00000000008663</v>
          </cell>
          <cell r="HH8">
            <v>1</v>
          </cell>
          <cell r="HI8">
            <v>866.00000000008663</v>
          </cell>
          <cell r="HJ8">
            <v>1</v>
          </cell>
          <cell r="HK8">
            <v>866.00000000008663</v>
          </cell>
          <cell r="HL8">
            <v>1</v>
          </cell>
          <cell r="HM8">
            <v>866.00000000008663</v>
          </cell>
          <cell r="HN8">
            <v>1</v>
          </cell>
          <cell r="HO8">
            <v>866.00000000008663</v>
          </cell>
          <cell r="HP8">
            <v>1</v>
          </cell>
          <cell r="HQ8">
            <v>866.00000000008663</v>
          </cell>
          <cell r="HR8">
            <v>3</v>
          </cell>
          <cell r="HS8">
            <v>2598.0000000002601</v>
          </cell>
          <cell r="HT8">
            <v>1</v>
          </cell>
          <cell r="HU8">
            <v>866.00000000008663</v>
          </cell>
          <cell r="HV8">
            <v>1</v>
          </cell>
          <cell r="HW8">
            <v>866.00000000008663</v>
          </cell>
          <cell r="HX8">
            <v>1</v>
          </cell>
          <cell r="HY8">
            <v>866.00000000008663</v>
          </cell>
          <cell r="HZ8">
            <v>1</v>
          </cell>
          <cell r="IA8">
            <v>866.00000000008663</v>
          </cell>
          <cell r="IB8">
            <v>1</v>
          </cell>
          <cell r="IC8">
            <v>866.00000000008663</v>
          </cell>
          <cell r="ID8">
            <v>1</v>
          </cell>
          <cell r="IE8">
            <v>866.00000000008663</v>
          </cell>
          <cell r="IF8">
            <v>1</v>
          </cell>
          <cell r="IG8">
            <v>866.00000000008663</v>
          </cell>
          <cell r="IH8">
            <v>1</v>
          </cell>
          <cell r="II8">
            <v>866.00000000008663</v>
          </cell>
          <cell r="IJ8">
            <v>1</v>
          </cell>
          <cell r="IK8">
            <v>866.00000000008663</v>
          </cell>
          <cell r="IL8">
            <v>1</v>
          </cell>
          <cell r="IM8">
            <v>866.00000000008663</v>
          </cell>
          <cell r="IN8">
            <v>1</v>
          </cell>
          <cell r="IO8">
            <v>866.00000000008663</v>
          </cell>
          <cell r="IP8">
            <v>1</v>
          </cell>
          <cell r="IQ8">
            <v>866.00000000008663</v>
          </cell>
          <cell r="IR8">
            <v>1</v>
          </cell>
          <cell r="IS8">
            <v>866.00000000008663</v>
          </cell>
          <cell r="IT8">
            <v>1</v>
          </cell>
          <cell r="IU8">
            <v>866.00000000008663</v>
          </cell>
          <cell r="IV8">
            <v>1</v>
          </cell>
          <cell r="IW8">
            <v>866.00000000008663</v>
          </cell>
          <cell r="IX8">
            <v>1</v>
          </cell>
          <cell r="IY8">
            <v>866.00000000008663</v>
          </cell>
          <cell r="IZ8">
            <v>1</v>
          </cell>
          <cell r="JA8">
            <v>866.00000000008663</v>
          </cell>
          <cell r="JB8">
            <v>1</v>
          </cell>
          <cell r="JC8">
            <v>866.00000000008663</v>
          </cell>
          <cell r="JD8">
            <v>1</v>
          </cell>
          <cell r="JE8">
            <v>866.00000000008663</v>
          </cell>
          <cell r="JF8">
            <v>1</v>
          </cell>
          <cell r="JG8">
            <v>866.00000000008663</v>
          </cell>
          <cell r="JH8">
            <v>1</v>
          </cell>
          <cell r="JI8">
            <v>866.00000000008663</v>
          </cell>
          <cell r="JJ8">
            <v>1</v>
          </cell>
          <cell r="JK8">
            <v>866.00000000008663</v>
          </cell>
          <cell r="JL8">
            <v>1</v>
          </cell>
          <cell r="JM8">
            <v>866.00000000008663</v>
          </cell>
          <cell r="JN8">
            <v>1</v>
          </cell>
          <cell r="JO8">
            <v>866.00000000008663</v>
          </cell>
          <cell r="JP8">
            <v>1</v>
          </cell>
          <cell r="JQ8">
            <v>866.00000000008663</v>
          </cell>
          <cell r="JR8">
            <v>1</v>
          </cell>
          <cell r="JS8">
            <v>866.00000000008663</v>
          </cell>
          <cell r="JT8">
            <v>1</v>
          </cell>
          <cell r="JU8">
            <v>866.00000000008663</v>
          </cell>
          <cell r="JV8">
            <v>3</v>
          </cell>
          <cell r="JW8">
            <v>2598.0000000002601</v>
          </cell>
          <cell r="JX8">
            <v>3</v>
          </cell>
          <cell r="JY8">
            <v>2598.0000000002601</v>
          </cell>
          <cell r="JZ8">
            <v>1</v>
          </cell>
          <cell r="KA8">
            <v>866.00000000008663</v>
          </cell>
          <cell r="KB8">
            <v>1</v>
          </cell>
          <cell r="KC8">
            <v>866.00000000008663</v>
          </cell>
        </row>
        <row r="9">
          <cell r="P9">
            <v>1</v>
          </cell>
          <cell r="Q9">
            <v>33.483300000003346</v>
          </cell>
          <cell r="R9">
            <v>1</v>
          </cell>
          <cell r="S9">
            <v>33.483300000003346</v>
          </cell>
          <cell r="T9">
            <v>1</v>
          </cell>
          <cell r="U9">
            <v>33.483300000003346</v>
          </cell>
          <cell r="V9">
            <v>1</v>
          </cell>
          <cell r="W9">
            <v>33.483300000003346</v>
          </cell>
          <cell r="X9">
            <v>1</v>
          </cell>
          <cell r="Y9">
            <v>33.483300000003346</v>
          </cell>
          <cell r="Z9">
            <v>1</v>
          </cell>
          <cell r="AA9">
            <v>33.483300000003346</v>
          </cell>
          <cell r="AB9">
            <v>1</v>
          </cell>
          <cell r="AC9">
            <v>33.483300000003346</v>
          </cell>
          <cell r="AD9">
            <v>1</v>
          </cell>
          <cell r="AE9">
            <v>33.483300000003346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1</v>
          </cell>
          <cell r="AU9">
            <v>33.483300000003346</v>
          </cell>
          <cell r="AV9">
            <v>1</v>
          </cell>
          <cell r="AW9">
            <v>33.483300000003346</v>
          </cell>
          <cell r="AX9">
            <v>1</v>
          </cell>
          <cell r="AY9">
            <v>33.483300000003346</v>
          </cell>
          <cell r="AZ9">
            <v>1</v>
          </cell>
          <cell r="BA9">
            <v>33.483300000003346</v>
          </cell>
          <cell r="BB9">
            <v>1</v>
          </cell>
          <cell r="BC9">
            <v>33.483300000003346</v>
          </cell>
          <cell r="BD9">
            <v>1</v>
          </cell>
          <cell r="BE9">
            <v>33.483300000003346</v>
          </cell>
          <cell r="BF9">
            <v>1</v>
          </cell>
          <cell r="BG9">
            <v>33.483300000003346</v>
          </cell>
          <cell r="BH9">
            <v>1</v>
          </cell>
          <cell r="BI9">
            <v>33.483300000003346</v>
          </cell>
          <cell r="BJ9">
            <v>1</v>
          </cell>
          <cell r="BK9">
            <v>33.483300000003346</v>
          </cell>
          <cell r="BL9">
            <v>1</v>
          </cell>
          <cell r="BM9">
            <v>33.483300000003346</v>
          </cell>
          <cell r="BN9">
            <v>1</v>
          </cell>
          <cell r="BO9">
            <v>33.483300000003346</v>
          </cell>
          <cell r="BP9">
            <v>1</v>
          </cell>
          <cell r="BQ9">
            <v>33.483300000003346</v>
          </cell>
          <cell r="BR9">
            <v>1</v>
          </cell>
          <cell r="BS9">
            <v>33.483300000003346</v>
          </cell>
          <cell r="BT9">
            <v>1</v>
          </cell>
          <cell r="BU9">
            <v>33.483300000003346</v>
          </cell>
          <cell r="BV9">
            <v>1</v>
          </cell>
          <cell r="BW9">
            <v>33.483300000003346</v>
          </cell>
          <cell r="BX9">
            <v>1</v>
          </cell>
          <cell r="BY9">
            <v>33.483300000003346</v>
          </cell>
          <cell r="BZ9">
            <v>1</v>
          </cell>
          <cell r="CA9">
            <v>33.483300000003346</v>
          </cell>
          <cell r="CB9">
            <v>1</v>
          </cell>
          <cell r="CC9">
            <v>33.483300000003346</v>
          </cell>
          <cell r="CD9">
            <v>1</v>
          </cell>
          <cell r="CE9">
            <v>33.483300000003346</v>
          </cell>
          <cell r="CF9">
            <v>1</v>
          </cell>
          <cell r="CG9">
            <v>33.483300000003346</v>
          </cell>
          <cell r="CH9">
            <v>1</v>
          </cell>
          <cell r="CI9">
            <v>33.483300000003346</v>
          </cell>
          <cell r="CJ9">
            <v>1</v>
          </cell>
          <cell r="CK9">
            <v>33.483300000003346</v>
          </cell>
          <cell r="CL9">
            <v>1</v>
          </cell>
          <cell r="CM9">
            <v>33.483300000003346</v>
          </cell>
          <cell r="CN9">
            <v>1</v>
          </cell>
          <cell r="CO9">
            <v>33.483300000003346</v>
          </cell>
          <cell r="CP9">
            <v>1</v>
          </cell>
          <cell r="CQ9">
            <v>33.483300000003346</v>
          </cell>
          <cell r="CR9">
            <v>1</v>
          </cell>
          <cell r="CS9">
            <v>33.483300000003346</v>
          </cell>
          <cell r="CT9">
            <v>1</v>
          </cell>
          <cell r="CU9">
            <v>33.483300000003346</v>
          </cell>
          <cell r="CV9">
            <v>1</v>
          </cell>
          <cell r="CW9">
            <v>33.483300000003346</v>
          </cell>
          <cell r="CX9">
            <v>1</v>
          </cell>
          <cell r="CY9">
            <v>33.483300000003346</v>
          </cell>
          <cell r="CZ9">
            <v>1</v>
          </cell>
          <cell r="DA9">
            <v>33.483300000003346</v>
          </cell>
          <cell r="DB9">
            <v>1</v>
          </cell>
          <cell r="DC9">
            <v>33.483300000003346</v>
          </cell>
          <cell r="DD9">
            <v>1</v>
          </cell>
          <cell r="DE9">
            <v>33.483300000003346</v>
          </cell>
          <cell r="DF9">
            <v>1</v>
          </cell>
          <cell r="DG9">
            <v>33.483300000003346</v>
          </cell>
          <cell r="DH9">
            <v>1</v>
          </cell>
          <cell r="DI9">
            <v>33.483300000003346</v>
          </cell>
          <cell r="DJ9">
            <v>1</v>
          </cell>
          <cell r="DK9">
            <v>33.483300000003346</v>
          </cell>
          <cell r="DL9">
            <v>1</v>
          </cell>
          <cell r="DM9">
            <v>33.483300000003346</v>
          </cell>
          <cell r="DN9">
            <v>1</v>
          </cell>
          <cell r="DO9">
            <v>33.483300000003346</v>
          </cell>
          <cell r="DP9">
            <v>1</v>
          </cell>
          <cell r="DQ9">
            <v>33.483300000003346</v>
          </cell>
          <cell r="DR9">
            <v>1</v>
          </cell>
          <cell r="DS9">
            <v>33.483300000003346</v>
          </cell>
          <cell r="DT9">
            <v>1</v>
          </cell>
          <cell r="DU9">
            <v>33.483300000003346</v>
          </cell>
          <cell r="DV9">
            <v>1</v>
          </cell>
          <cell r="DW9">
            <v>33.483300000003346</v>
          </cell>
          <cell r="DX9">
            <v>1</v>
          </cell>
          <cell r="DY9">
            <v>33.483300000003346</v>
          </cell>
          <cell r="DZ9">
            <v>1</v>
          </cell>
          <cell r="EA9">
            <v>33.483300000003346</v>
          </cell>
          <cell r="EB9">
            <v>1</v>
          </cell>
          <cell r="EC9">
            <v>33.483300000003346</v>
          </cell>
          <cell r="ED9">
            <v>1</v>
          </cell>
          <cell r="EE9">
            <v>33.483300000003346</v>
          </cell>
          <cell r="EF9">
            <v>1</v>
          </cell>
          <cell r="EG9">
            <v>33.483300000003346</v>
          </cell>
          <cell r="EH9">
            <v>1</v>
          </cell>
          <cell r="EI9">
            <v>33.483300000003346</v>
          </cell>
          <cell r="EJ9">
            <v>1</v>
          </cell>
          <cell r="EK9">
            <v>33.483300000003346</v>
          </cell>
          <cell r="EL9">
            <v>1</v>
          </cell>
          <cell r="EM9">
            <v>33.483300000003346</v>
          </cell>
          <cell r="EN9">
            <v>1</v>
          </cell>
          <cell r="EO9">
            <v>33.483300000003346</v>
          </cell>
          <cell r="EP9">
            <v>1</v>
          </cell>
          <cell r="EQ9">
            <v>33.483300000003346</v>
          </cell>
          <cell r="ER9">
            <v>1</v>
          </cell>
          <cell r="ES9">
            <v>33.483300000003346</v>
          </cell>
          <cell r="ET9">
            <v>1</v>
          </cell>
          <cell r="EU9">
            <v>33.483300000003346</v>
          </cell>
          <cell r="EV9">
            <v>1</v>
          </cell>
          <cell r="EW9">
            <v>33.483300000003346</v>
          </cell>
          <cell r="EX9">
            <v>1</v>
          </cell>
          <cell r="EY9">
            <v>33.483300000003346</v>
          </cell>
          <cell r="EZ9">
            <v>1</v>
          </cell>
          <cell r="FA9">
            <v>33.483300000003346</v>
          </cell>
          <cell r="FB9">
            <v>1</v>
          </cell>
          <cell r="FC9">
            <v>33.483300000003346</v>
          </cell>
          <cell r="FD9">
            <v>1</v>
          </cell>
          <cell r="FE9">
            <v>33.483300000003346</v>
          </cell>
          <cell r="FF9">
            <v>1</v>
          </cell>
          <cell r="FG9">
            <v>33.483300000003346</v>
          </cell>
          <cell r="FH9">
            <v>1</v>
          </cell>
          <cell r="FI9">
            <v>33.483300000003346</v>
          </cell>
          <cell r="FJ9">
            <v>1</v>
          </cell>
          <cell r="FK9">
            <v>33.483300000003346</v>
          </cell>
          <cell r="FL9">
            <v>1</v>
          </cell>
          <cell r="FM9">
            <v>33.483300000003346</v>
          </cell>
          <cell r="FN9">
            <v>1</v>
          </cell>
          <cell r="FO9">
            <v>33.483300000003346</v>
          </cell>
          <cell r="FP9">
            <v>1</v>
          </cell>
          <cell r="FQ9">
            <v>33.483300000003346</v>
          </cell>
          <cell r="FR9">
            <v>1</v>
          </cell>
          <cell r="FS9">
            <v>33.483300000003346</v>
          </cell>
          <cell r="FT9">
            <v>1</v>
          </cell>
          <cell r="FU9">
            <v>33.483300000003346</v>
          </cell>
          <cell r="FV9">
            <v>1</v>
          </cell>
          <cell r="FW9">
            <v>33.483300000003346</v>
          </cell>
          <cell r="FX9">
            <v>1</v>
          </cell>
          <cell r="FY9">
            <v>33.483300000003346</v>
          </cell>
          <cell r="FZ9">
            <v>1</v>
          </cell>
          <cell r="GA9">
            <v>33.483300000003346</v>
          </cell>
          <cell r="GB9">
            <v>1</v>
          </cell>
          <cell r="GC9">
            <v>33.483300000003346</v>
          </cell>
          <cell r="GD9">
            <v>1</v>
          </cell>
          <cell r="GE9">
            <v>33.483300000003346</v>
          </cell>
          <cell r="GF9">
            <v>1</v>
          </cell>
          <cell r="GG9">
            <v>33.483300000003346</v>
          </cell>
          <cell r="GH9">
            <v>1</v>
          </cell>
          <cell r="GI9">
            <v>33.483300000003346</v>
          </cell>
          <cell r="GJ9">
            <v>1</v>
          </cell>
          <cell r="GK9">
            <v>33.483300000003346</v>
          </cell>
          <cell r="GL9">
            <v>1</v>
          </cell>
          <cell r="GM9">
            <v>33.483300000003346</v>
          </cell>
          <cell r="GN9">
            <v>1</v>
          </cell>
          <cell r="GO9">
            <v>33.483300000003346</v>
          </cell>
          <cell r="GP9">
            <v>1</v>
          </cell>
          <cell r="GQ9">
            <v>33.483300000003346</v>
          </cell>
          <cell r="GR9">
            <v>1</v>
          </cell>
          <cell r="GS9">
            <v>33.483300000003346</v>
          </cell>
          <cell r="GT9">
            <v>1</v>
          </cell>
          <cell r="GU9">
            <v>33.483300000003346</v>
          </cell>
          <cell r="GV9">
            <v>1</v>
          </cell>
          <cell r="GW9">
            <v>33.483300000003346</v>
          </cell>
          <cell r="GX9">
            <v>1</v>
          </cell>
          <cell r="GY9">
            <v>33.483300000003346</v>
          </cell>
          <cell r="GZ9">
            <v>1</v>
          </cell>
          <cell r="HA9">
            <v>33.483300000003346</v>
          </cell>
          <cell r="HB9">
            <v>1</v>
          </cell>
          <cell r="HC9">
            <v>33.483300000003346</v>
          </cell>
          <cell r="HD9">
            <v>1</v>
          </cell>
          <cell r="HE9">
            <v>33.483300000003346</v>
          </cell>
          <cell r="HF9">
            <v>1</v>
          </cell>
          <cell r="HG9">
            <v>33.483300000003346</v>
          </cell>
          <cell r="HH9">
            <v>1</v>
          </cell>
          <cell r="HI9">
            <v>33.483300000003346</v>
          </cell>
          <cell r="HJ9">
            <v>1</v>
          </cell>
          <cell r="HK9">
            <v>33.483300000003346</v>
          </cell>
          <cell r="HL9">
            <v>1</v>
          </cell>
          <cell r="HM9">
            <v>33.483300000003346</v>
          </cell>
          <cell r="HN9">
            <v>1</v>
          </cell>
          <cell r="HO9">
            <v>33.483300000003346</v>
          </cell>
          <cell r="HP9">
            <v>1</v>
          </cell>
          <cell r="HQ9">
            <v>33.483300000003346</v>
          </cell>
          <cell r="HR9">
            <v>1</v>
          </cell>
          <cell r="HS9">
            <v>33.483300000003346</v>
          </cell>
          <cell r="HT9">
            <v>1</v>
          </cell>
          <cell r="HU9">
            <v>33.483300000003346</v>
          </cell>
          <cell r="HV9">
            <v>1</v>
          </cell>
          <cell r="HW9">
            <v>33.483300000003346</v>
          </cell>
          <cell r="HX9">
            <v>1</v>
          </cell>
          <cell r="HY9">
            <v>33.483300000003346</v>
          </cell>
          <cell r="HZ9">
            <v>1</v>
          </cell>
          <cell r="IA9">
            <v>33.483300000003346</v>
          </cell>
          <cell r="IB9">
            <v>1</v>
          </cell>
          <cell r="IC9">
            <v>33.483300000003346</v>
          </cell>
          <cell r="ID9">
            <v>1</v>
          </cell>
          <cell r="IE9">
            <v>33.483300000003346</v>
          </cell>
          <cell r="IF9">
            <v>1</v>
          </cell>
          <cell r="IG9">
            <v>33.483300000003346</v>
          </cell>
          <cell r="IH9">
            <v>1</v>
          </cell>
          <cell r="II9">
            <v>33.483300000003346</v>
          </cell>
          <cell r="IJ9">
            <v>1</v>
          </cell>
          <cell r="IK9">
            <v>33.483300000003346</v>
          </cell>
          <cell r="IL9">
            <v>1</v>
          </cell>
          <cell r="IM9">
            <v>33.483300000003346</v>
          </cell>
          <cell r="IN9">
            <v>1</v>
          </cell>
          <cell r="IO9">
            <v>33.483300000003346</v>
          </cell>
          <cell r="IP9">
            <v>1</v>
          </cell>
          <cell r="IQ9">
            <v>33.483300000003346</v>
          </cell>
          <cell r="IR9">
            <v>1</v>
          </cell>
          <cell r="IS9">
            <v>33.483300000003346</v>
          </cell>
          <cell r="IT9">
            <v>1</v>
          </cell>
          <cell r="IU9">
            <v>33.483300000003346</v>
          </cell>
          <cell r="IV9">
            <v>1</v>
          </cell>
          <cell r="IW9">
            <v>33.483300000003346</v>
          </cell>
          <cell r="IX9">
            <v>1</v>
          </cell>
          <cell r="IY9">
            <v>33.483300000003346</v>
          </cell>
          <cell r="IZ9">
            <v>1</v>
          </cell>
          <cell r="JA9">
            <v>33.483300000003346</v>
          </cell>
          <cell r="JB9">
            <v>1</v>
          </cell>
          <cell r="JC9">
            <v>33.483300000003346</v>
          </cell>
          <cell r="JD9">
            <v>1</v>
          </cell>
          <cell r="JE9">
            <v>33.483300000003346</v>
          </cell>
          <cell r="JF9">
            <v>1</v>
          </cell>
          <cell r="JG9">
            <v>33.483300000003346</v>
          </cell>
          <cell r="JH9">
            <v>1</v>
          </cell>
          <cell r="JI9">
            <v>33.483300000003346</v>
          </cell>
          <cell r="JJ9">
            <v>1</v>
          </cell>
          <cell r="JK9">
            <v>33.483300000003346</v>
          </cell>
          <cell r="JL9">
            <v>1</v>
          </cell>
          <cell r="JM9">
            <v>33.483300000003346</v>
          </cell>
          <cell r="JN9">
            <v>1</v>
          </cell>
          <cell r="JO9">
            <v>33.483300000003346</v>
          </cell>
          <cell r="JP9">
            <v>1</v>
          </cell>
          <cell r="JQ9">
            <v>33.483300000003346</v>
          </cell>
          <cell r="JR9">
            <v>1</v>
          </cell>
          <cell r="JS9">
            <v>33.483300000003346</v>
          </cell>
          <cell r="JT9">
            <v>1</v>
          </cell>
          <cell r="JU9">
            <v>33.483300000003346</v>
          </cell>
          <cell r="JV9">
            <v>1</v>
          </cell>
          <cell r="JW9">
            <v>33.483300000003346</v>
          </cell>
          <cell r="JX9">
            <v>1</v>
          </cell>
          <cell r="JY9">
            <v>33.483300000003346</v>
          </cell>
          <cell r="JZ9">
            <v>1</v>
          </cell>
          <cell r="KA9">
            <v>33.483300000003346</v>
          </cell>
          <cell r="KB9">
            <v>1</v>
          </cell>
          <cell r="KC9">
            <v>33.483300000003346</v>
          </cell>
        </row>
        <row r="10">
          <cell r="P10">
            <v>1</v>
          </cell>
          <cell r="Q10">
            <v>273.33333333336066</v>
          </cell>
          <cell r="R10">
            <v>1</v>
          </cell>
          <cell r="S10">
            <v>273.33333333336066</v>
          </cell>
          <cell r="T10">
            <v>1</v>
          </cell>
          <cell r="U10">
            <v>273.33333333336066</v>
          </cell>
          <cell r="V10">
            <v>1</v>
          </cell>
          <cell r="W10">
            <v>273.33333333336066</v>
          </cell>
          <cell r="X10">
            <v>1</v>
          </cell>
          <cell r="Y10">
            <v>273.33333333336066</v>
          </cell>
          <cell r="Z10">
            <v>1</v>
          </cell>
          <cell r="AA10">
            <v>273.33333333336066</v>
          </cell>
          <cell r="AB10">
            <v>1</v>
          </cell>
          <cell r="AC10">
            <v>273.33333333336066</v>
          </cell>
          <cell r="AD10">
            <v>1</v>
          </cell>
          <cell r="AE10">
            <v>273.33333333336066</v>
          </cell>
          <cell r="AF10"/>
          <cell r="AG10">
            <v>0</v>
          </cell>
          <cell r="AH10"/>
          <cell r="AI10">
            <v>0</v>
          </cell>
          <cell r="AJ10"/>
          <cell r="AK10">
            <v>0</v>
          </cell>
          <cell r="AL10"/>
          <cell r="AM10">
            <v>0</v>
          </cell>
          <cell r="AN10"/>
          <cell r="AO10">
            <v>0</v>
          </cell>
          <cell r="AP10"/>
          <cell r="AQ10">
            <v>0</v>
          </cell>
          <cell r="AR10"/>
          <cell r="AS10">
            <v>0</v>
          </cell>
          <cell r="AT10">
            <v>1</v>
          </cell>
          <cell r="AU10">
            <v>273.33333333336066</v>
          </cell>
          <cell r="AV10">
            <v>1</v>
          </cell>
          <cell r="AW10">
            <v>273.33333333336066</v>
          </cell>
          <cell r="AX10">
            <v>1</v>
          </cell>
          <cell r="AY10">
            <v>273.33333333336066</v>
          </cell>
          <cell r="AZ10">
            <v>1</v>
          </cell>
          <cell r="BA10">
            <v>273.33333333336066</v>
          </cell>
          <cell r="BB10">
            <v>1</v>
          </cell>
          <cell r="BC10">
            <v>273.33333333336066</v>
          </cell>
          <cell r="BD10">
            <v>1</v>
          </cell>
          <cell r="BE10">
            <v>273.33333333336066</v>
          </cell>
          <cell r="BF10">
            <v>1</v>
          </cell>
          <cell r="BG10">
            <v>273.33333333336066</v>
          </cell>
          <cell r="BH10">
            <v>1</v>
          </cell>
          <cell r="BI10">
            <v>273.33333333336066</v>
          </cell>
          <cell r="BJ10">
            <v>1</v>
          </cell>
          <cell r="BK10">
            <v>273.33333333336066</v>
          </cell>
          <cell r="BL10">
            <v>1</v>
          </cell>
          <cell r="BM10">
            <v>273.33333333336066</v>
          </cell>
          <cell r="BN10">
            <v>1</v>
          </cell>
          <cell r="BO10">
            <v>273.33333333336066</v>
          </cell>
          <cell r="BP10">
            <v>1</v>
          </cell>
          <cell r="BQ10">
            <v>273.33333333336066</v>
          </cell>
          <cell r="BR10">
            <v>1</v>
          </cell>
          <cell r="BS10">
            <v>273.33333333336066</v>
          </cell>
          <cell r="BT10">
            <v>1</v>
          </cell>
          <cell r="BU10">
            <v>273.33333333336066</v>
          </cell>
          <cell r="BV10">
            <v>1</v>
          </cell>
          <cell r="BW10">
            <v>273.33333333336066</v>
          </cell>
          <cell r="BX10">
            <v>1</v>
          </cell>
          <cell r="BY10">
            <v>273.33333333336066</v>
          </cell>
          <cell r="BZ10">
            <v>2</v>
          </cell>
          <cell r="CA10">
            <v>546.66666666672131</v>
          </cell>
          <cell r="CB10">
            <v>1</v>
          </cell>
          <cell r="CC10">
            <v>273.33333333336066</v>
          </cell>
          <cell r="CD10">
            <v>1</v>
          </cell>
          <cell r="CE10">
            <v>273.33333333336066</v>
          </cell>
          <cell r="CF10">
            <v>2</v>
          </cell>
          <cell r="CG10">
            <v>546.66666666672131</v>
          </cell>
          <cell r="CH10">
            <v>2</v>
          </cell>
          <cell r="CI10">
            <v>546.66666666672131</v>
          </cell>
          <cell r="CJ10">
            <v>3</v>
          </cell>
          <cell r="CK10">
            <v>820.00000000008197</v>
          </cell>
          <cell r="CL10">
            <v>3</v>
          </cell>
          <cell r="CM10">
            <v>820.00000000008197</v>
          </cell>
          <cell r="CN10">
            <v>2</v>
          </cell>
          <cell r="CO10">
            <v>546.66666666672131</v>
          </cell>
          <cell r="CP10">
            <v>2</v>
          </cell>
          <cell r="CQ10">
            <v>546.66666666672131</v>
          </cell>
          <cell r="CR10">
            <v>1</v>
          </cell>
          <cell r="CS10">
            <v>273.33333333336066</v>
          </cell>
          <cell r="CT10">
            <v>2</v>
          </cell>
          <cell r="CU10">
            <v>546.66666666672131</v>
          </cell>
          <cell r="CV10">
            <v>2</v>
          </cell>
          <cell r="CW10">
            <v>546.66666666672131</v>
          </cell>
          <cell r="CX10">
            <v>2</v>
          </cell>
          <cell r="CY10">
            <v>546.66666666672131</v>
          </cell>
          <cell r="CZ10">
            <v>2</v>
          </cell>
          <cell r="DA10">
            <v>546.66666666672131</v>
          </cell>
          <cell r="DB10">
            <v>1</v>
          </cell>
          <cell r="DC10">
            <v>273.33333333336066</v>
          </cell>
          <cell r="DD10">
            <v>1</v>
          </cell>
          <cell r="DE10">
            <v>273.33333333336066</v>
          </cell>
          <cell r="DF10">
            <v>1</v>
          </cell>
          <cell r="DG10">
            <v>273.33333333336066</v>
          </cell>
          <cell r="DH10">
            <v>1</v>
          </cell>
          <cell r="DI10">
            <v>273.33333333336066</v>
          </cell>
          <cell r="DJ10">
            <v>1</v>
          </cell>
          <cell r="DK10">
            <v>273.33333333336066</v>
          </cell>
          <cell r="DL10">
            <v>4</v>
          </cell>
          <cell r="DM10">
            <v>1093.3333333334426</v>
          </cell>
          <cell r="DN10">
            <v>2</v>
          </cell>
          <cell r="DO10">
            <v>546.66666666672131</v>
          </cell>
          <cell r="DP10">
            <v>2</v>
          </cell>
          <cell r="DQ10">
            <v>546.66666666672131</v>
          </cell>
          <cell r="DR10">
            <v>5</v>
          </cell>
          <cell r="DS10">
            <v>1366.6666666668034</v>
          </cell>
          <cell r="DT10">
            <v>5</v>
          </cell>
          <cell r="DU10">
            <v>1366.6666666668034</v>
          </cell>
          <cell r="DV10">
            <v>5</v>
          </cell>
          <cell r="DW10">
            <v>1366.6666666668034</v>
          </cell>
          <cell r="DX10">
            <v>3</v>
          </cell>
          <cell r="DY10">
            <v>820.00000000008197</v>
          </cell>
          <cell r="DZ10">
            <v>2</v>
          </cell>
          <cell r="EA10">
            <v>546.66666666672131</v>
          </cell>
          <cell r="EB10">
            <v>2</v>
          </cell>
          <cell r="EC10">
            <v>546.66666666672131</v>
          </cell>
          <cell r="ED10">
            <v>2</v>
          </cell>
          <cell r="EE10">
            <v>546.66666666672131</v>
          </cell>
          <cell r="EF10">
            <v>2</v>
          </cell>
          <cell r="EG10">
            <v>546.66666666672131</v>
          </cell>
          <cell r="EH10">
            <v>2</v>
          </cell>
          <cell r="EI10">
            <v>546.66666666672131</v>
          </cell>
          <cell r="EJ10">
            <v>3</v>
          </cell>
          <cell r="EK10">
            <v>820.00000000008197</v>
          </cell>
          <cell r="EL10">
            <v>1</v>
          </cell>
          <cell r="EM10">
            <v>273.33333333336066</v>
          </cell>
          <cell r="EN10">
            <v>1</v>
          </cell>
          <cell r="EO10">
            <v>273.33333333336066</v>
          </cell>
          <cell r="EP10">
            <v>3</v>
          </cell>
          <cell r="EQ10">
            <v>820.00000000008197</v>
          </cell>
          <cell r="ER10">
            <v>6</v>
          </cell>
          <cell r="ES10">
            <v>1640.0000000001639</v>
          </cell>
          <cell r="ET10">
            <v>4</v>
          </cell>
          <cell r="EU10">
            <v>1093.3333333334426</v>
          </cell>
          <cell r="EV10">
            <v>4</v>
          </cell>
          <cell r="EW10">
            <v>1093.3333333334426</v>
          </cell>
          <cell r="EX10">
            <v>4</v>
          </cell>
          <cell r="EY10">
            <v>1093.3333333334426</v>
          </cell>
          <cell r="EZ10">
            <v>4</v>
          </cell>
          <cell r="FA10">
            <v>1093.3333333334426</v>
          </cell>
          <cell r="FB10">
            <v>4</v>
          </cell>
          <cell r="FC10">
            <v>1093.3333333334426</v>
          </cell>
          <cell r="FD10">
            <v>4</v>
          </cell>
          <cell r="FE10">
            <v>1093.3333333334426</v>
          </cell>
          <cell r="FF10">
            <v>4</v>
          </cell>
          <cell r="FG10">
            <v>1093.3333333334426</v>
          </cell>
          <cell r="FH10">
            <v>4</v>
          </cell>
          <cell r="FI10">
            <v>1093.3333333334426</v>
          </cell>
          <cell r="FJ10">
            <v>4</v>
          </cell>
          <cell r="FK10">
            <v>1093.3333333334426</v>
          </cell>
          <cell r="FL10">
            <v>6</v>
          </cell>
          <cell r="FM10">
            <v>1640.0000000001639</v>
          </cell>
          <cell r="FN10">
            <v>6</v>
          </cell>
          <cell r="FO10">
            <v>1640.0000000001639</v>
          </cell>
          <cell r="FP10">
            <v>6</v>
          </cell>
          <cell r="FQ10">
            <v>1640.0000000001639</v>
          </cell>
          <cell r="FR10">
            <v>1</v>
          </cell>
          <cell r="FS10">
            <v>273.33333333336066</v>
          </cell>
          <cell r="FT10">
            <v>1</v>
          </cell>
          <cell r="FU10">
            <v>273.33333333336066</v>
          </cell>
          <cell r="FV10">
            <v>1</v>
          </cell>
          <cell r="FW10">
            <v>273.33333333336066</v>
          </cell>
          <cell r="FX10">
            <v>1</v>
          </cell>
          <cell r="FY10">
            <v>273.33333333336066</v>
          </cell>
          <cell r="FZ10"/>
          <cell r="GA10">
            <v>0</v>
          </cell>
          <cell r="GB10">
            <v>1</v>
          </cell>
          <cell r="GC10">
            <v>273.33333333336066</v>
          </cell>
          <cell r="GD10">
            <v>1</v>
          </cell>
          <cell r="GE10">
            <v>273.33333333336066</v>
          </cell>
          <cell r="GF10">
            <v>2</v>
          </cell>
          <cell r="GG10">
            <v>546.66666666672131</v>
          </cell>
          <cell r="GH10">
            <v>2</v>
          </cell>
          <cell r="GI10">
            <v>546.66666666672131</v>
          </cell>
          <cell r="GJ10">
            <v>1</v>
          </cell>
          <cell r="GK10">
            <v>273.33333333336066</v>
          </cell>
          <cell r="GL10">
            <v>1</v>
          </cell>
          <cell r="GM10">
            <v>273.33333333336066</v>
          </cell>
          <cell r="GN10">
            <v>1</v>
          </cell>
          <cell r="GO10">
            <v>273.33333333336066</v>
          </cell>
          <cell r="GP10">
            <v>1</v>
          </cell>
          <cell r="GQ10">
            <v>273.33333333336066</v>
          </cell>
          <cell r="GR10">
            <v>26</v>
          </cell>
          <cell r="GS10">
            <v>7106.6666666673773</v>
          </cell>
          <cell r="GT10">
            <v>26</v>
          </cell>
          <cell r="GU10">
            <v>7106.6666666673773</v>
          </cell>
          <cell r="GV10">
            <v>1</v>
          </cell>
          <cell r="GW10">
            <v>273.33333333336066</v>
          </cell>
          <cell r="GX10">
            <v>1</v>
          </cell>
          <cell r="GY10">
            <v>273.33333333336066</v>
          </cell>
          <cell r="GZ10">
            <v>1</v>
          </cell>
          <cell r="HA10">
            <v>273.33333333336066</v>
          </cell>
          <cell r="HB10">
            <v>1</v>
          </cell>
          <cell r="HC10">
            <v>273.33333333336066</v>
          </cell>
          <cell r="HD10">
            <v>2</v>
          </cell>
          <cell r="HE10">
            <v>546.66666666672131</v>
          </cell>
          <cell r="HF10">
            <v>1</v>
          </cell>
          <cell r="HG10">
            <v>273.33333333336066</v>
          </cell>
          <cell r="HH10">
            <v>1</v>
          </cell>
          <cell r="HI10">
            <v>273.33333333336066</v>
          </cell>
          <cell r="HJ10">
            <v>1</v>
          </cell>
          <cell r="HK10">
            <v>273.33333333336066</v>
          </cell>
          <cell r="HL10">
            <v>1</v>
          </cell>
          <cell r="HM10">
            <v>273.33333333336066</v>
          </cell>
          <cell r="HN10">
            <v>1</v>
          </cell>
          <cell r="HO10">
            <v>273.33333333336066</v>
          </cell>
          <cell r="HP10">
            <v>1</v>
          </cell>
          <cell r="HQ10">
            <v>273.33333333336066</v>
          </cell>
          <cell r="HR10">
            <v>3</v>
          </cell>
          <cell r="HS10">
            <v>820.00000000008197</v>
          </cell>
          <cell r="HT10">
            <v>1</v>
          </cell>
          <cell r="HU10">
            <v>273.33333333336066</v>
          </cell>
          <cell r="HV10">
            <v>1</v>
          </cell>
          <cell r="HW10">
            <v>273.33333333336066</v>
          </cell>
          <cell r="HX10">
            <v>1</v>
          </cell>
          <cell r="HY10">
            <v>273.33333333336066</v>
          </cell>
          <cell r="HZ10">
            <v>1</v>
          </cell>
          <cell r="IA10">
            <v>273.33333333336066</v>
          </cell>
          <cell r="IB10">
            <v>1</v>
          </cell>
          <cell r="IC10">
            <v>273.33333333336066</v>
          </cell>
          <cell r="ID10">
            <v>1</v>
          </cell>
          <cell r="IE10">
            <v>273.33333333336066</v>
          </cell>
          <cell r="IF10">
            <v>1</v>
          </cell>
          <cell r="IG10">
            <v>273.33333333336066</v>
          </cell>
          <cell r="IH10">
            <v>1</v>
          </cell>
          <cell r="II10">
            <v>273.33333333336066</v>
          </cell>
          <cell r="IJ10">
            <v>1</v>
          </cell>
          <cell r="IK10">
            <v>273.33333333336066</v>
          </cell>
          <cell r="IL10">
            <v>1</v>
          </cell>
          <cell r="IM10">
            <v>273.33333333336066</v>
          </cell>
          <cell r="IN10">
            <v>1</v>
          </cell>
          <cell r="IO10">
            <v>273.33333333336066</v>
          </cell>
          <cell r="IP10">
            <v>1</v>
          </cell>
          <cell r="IQ10">
            <v>273.33333333336066</v>
          </cell>
          <cell r="IR10">
            <v>1</v>
          </cell>
          <cell r="IS10">
            <v>273.33333333336066</v>
          </cell>
          <cell r="IT10">
            <v>1</v>
          </cell>
          <cell r="IU10">
            <v>273.33333333336066</v>
          </cell>
          <cell r="IV10">
            <v>1</v>
          </cell>
          <cell r="IW10">
            <v>273.33333333336066</v>
          </cell>
          <cell r="IX10">
            <v>1</v>
          </cell>
          <cell r="IY10">
            <v>273.33333333336066</v>
          </cell>
          <cell r="IZ10">
            <v>1</v>
          </cell>
          <cell r="JA10">
            <v>273.33333333336066</v>
          </cell>
          <cell r="JB10">
            <v>1</v>
          </cell>
          <cell r="JC10">
            <v>273.33333333336066</v>
          </cell>
          <cell r="JD10">
            <v>2</v>
          </cell>
          <cell r="JE10">
            <v>546.66666666672131</v>
          </cell>
          <cell r="JF10">
            <v>2</v>
          </cell>
          <cell r="JG10">
            <v>546.66666666672131</v>
          </cell>
          <cell r="JH10">
            <v>2</v>
          </cell>
          <cell r="JI10">
            <v>546.66666666672131</v>
          </cell>
          <cell r="JJ10">
            <v>2</v>
          </cell>
          <cell r="JK10">
            <v>546.66666666672131</v>
          </cell>
          <cell r="JL10">
            <v>2</v>
          </cell>
          <cell r="JM10">
            <v>546.66666666672131</v>
          </cell>
          <cell r="JN10">
            <v>2</v>
          </cell>
          <cell r="JO10">
            <v>546.66666666672131</v>
          </cell>
          <cell r="JP10">
            <v>2</v>
          </cell>
          <cell r="JQ10">
            <v>546.66666666672131</v>
          </cell>
          <cell r="JR10">
            <v>2</v>
          </cell>
          <cell r="JS10">
            <v>546.66666666672131</v>
          </cell>
          <cell r="JT10">
            <v>2</v>
          </cell>
          <cell r="JU10">
            <v>546.66666666672131</v>
          </cell>
          <cell r="JV10">
            <v>3</v>
          </cell>
          <cell r="JW10">
            <v>820.00000000008197</v>
          </cell>
          <cell r="JX10">
            <v>3</v>
          </cell>
          <cell r="JY10">
            <v>820.00000000008197</v>
          </cell>
          <cell r="JZ10">
            <v>2</v>
          </cell>
          <cell r="KA10">
            <v>546.66666666672131</v>
          </cell>
          <cell r="KB10">
            <v>1</v>
          </cell>
          <cell r="KC10">
            <v>273.33333333336066</v>
          </cell>
        </row>
        <row r="11">
          <cell r="P11"/>
          <cell r="Q11">
            <v>0</v>
          </cell>
          <cell r="R11"/>
          <cell r="S11">
            <v>0</v>
          </cell>
          <cell r="T11"/>
          <cell r="U11">
            <v>0</v>
          </cell>
          <cell r="V11"/>
          <cell r="W11">
            <v>0</v>
          </cell>
          <cell r="X11">
            <v>1</v>
          </cell>
          <cell r="Y11">
            <v>203.5984343434547</v>
          </cell>
          <cell r="Z11"/>
          <cell r="AA11">
            <v>0</v>
          </cell>
          <cell r="AB11"/>
          <cell r="AC11">
            <v>0</v>
          </cell>
          <cell r="AD11"/>
          <cell r="AE11">
            <v>0</v>
          </cell>
          <cell r="AF11"/>
          <cell r="AG11">
            <v>0</v>
          </cell>
          <cell r="AH11"/>
          <cell r="AI11">
            <v>0</v>
          </cell>
          <cell r="AJ11"/>
          <cell r="AK11">
            <v>0</v>
          </cell>
          <cell r="AL11"/>
          <cell r="AM11">
            <v>0</v>
          </cell>
          <cell r="AN11"/>
          <cell r="AO11">
            <v>0</v>
          </cell>
          <cell r="AP11"/>
          <cell r="AQ11">
            <v>0</v>
          </cell>
          <cell r="AR11"/>
          <cell r="AS11">
            <v>0</v>
          </cell>
          <cell r="AT11">
            <v>1</v>
          </cell>
          <cell r="AU11">
            <v>203.5984343434547</v>
          </cell>
          <cell r="AV11">
            <v>1</v>
          </cell>
          <cell r="AW11">
            <v>203.5984343434547</v>
          </cell>
          <cell r="AX11">
            <v>1</v>
          </cell>
          <cell r="AY11">
            <v>203.5984343434547</v>
          </cell>
          <cell r="AZ11">
            <v>1</v>
          </cell>
          <cell r="BA11">
            <v>203.5984343434547</v>
          </cell>
          <cell r="BB11">
            <v>1</v>
          </cell>
          <cell r="BC11">
            <v>203.5984343434547</v>
          </cell>
          <cell r="BD11">
            <v>1</v>
          </cell>
          <cell r="BE11">
            <v>203.5984343434547</v>
          </cell>
          <cell r="BF11">
            <v>1</v>
          </cell>
          <cell r="BG11">
            <v>203.5984343434547</v>
          </cell>
          <cell r="BH11">
            <v>1</v>
          </cell>
          <cell r="BI11">
            <v>203.5984343434547</v>
          </cell>
          <cell r="BJ11">
            <v>1</v>
          </cell>
          <cell r="BK11">
            <v>203.5984343434547</v>
          </cell>
          <cell r="BL11">
            <v>1</v>
          </cell>
          <cell r="BM11">
            <v>203.5984343434547</v>
          </cell>
          <cell r="BN11">
            <v>1</v>
          </cell>
          <cell r="BO11">
            <v>203.5984343434547</v>
          </cell>
          <cell r="BP11">
            <v>1</v>
          </cell>
          <cell r="BQ11">
            <v>203.5984343434547</v>
          </cell>
          <cell r="BR11">
            <v>1</v>
          </cell>
          <cell r="BS11">
            <v>203.5984343434547</v>
          </cell>
          <cell r="BT11">
            <v>1</v>
          </cell>
          <cell r="BU11">
            <v>203.5984343434547</v>
          </cell>
          <cell r="BV11">
            <v>1</v>
          </cell>
          <cell r="BW11">
            <v>203.5984343434547</v>
          </cell>
          <cell r="BX11">
            <v>1</v>
          </cell>
          <cell r="BY11">
            <v>203.5984343434547</v>
          </cell>
          <cell r="BZ11">
            <v>1</v>
          </cell>
          <cell r="CA11">
            <v>203.5984343434547</v>
          </cell>
          <cell r="CB11">
            <v>1</v>
          </cell>
          <cell r="CC11">
            <v>203.5984343434547</v>
          </cell>
          <cell r="CD11">
            <v>1</v>
          </cell>
          <cell r="CE11">
            <v>203.5984343434547</v>
          </cell>
          <cell r="CF11">
            <v>1</v>
          </cell>
          <cell r="CG11">
            <v>203.5984343434547</v>
          </cell>
          <cell r="CH11">
            <v>1</v>
          </cell>
          <cell r="CI11">
            <v>203.5984343434547</v>
          </cell>
          <cell r="CJ11">
            <v>1</v>
          </cell>
          <cell r="CK11">
            <v>203.5984343434547</v>
          </cell>
          <cell r="CL11">
            <v>1</v>
          </cell>
          <cell r="CM11">
            <v>203.5984343434547</v>
          </cell>
          <cell r="CN11">
            <v>1</v>
          </cell>
          <cell r="CO11">
            <v>203.5984343434547</v>
          </cell>
          <cell r="CP11">
            <v>1</v>
          </cell>
          <cell r="CQ11">
            <v>203.5984343434547</v>
          </cell>
          <cell r="CR11">
            <v>1</v>
          </cell>
          <cell r="CS11">
            <v>203.5984343434547</v>
          </cell>
          <cell r="CT11">
            <v>1</v>
          </cell>
          <cell r="CU11">
            <v>203.5984343434547</v>
          </cell>
          <cell r="CV11">
            <v>1</v>
          </cell>
          <cell r="CW11">
            <v>203.5984343434547</v>
          </cell>
          <cell r="CX11">
            <v>1</v>
          </cell>
          <cell r="CY11">
            <v>203.5984343434547</v>
          </cell>
          <cell r="CZ11">
            <v>1</v>
          </cell>
          <cell r="DA11">
            <v>203.5984343434547</v>
          </cell>
          <cell r="DB11">
            <v>1</v>
          </cell>
          <cell r="DC11">
            <v>203.5984343434547</v>
          </cell>
          <cell r="DD11">
            <v>1</v>
          </cell>
          <cell r="DE11">
            <v>203.5984343434547</v>
          </cell>
          <cell r="DF11">
            <v>1</v>
          </cell>
          <cell r="DG11">
            <v>203.5984343434547</v>
          </cell>
          <cell r="DH11">
            <v>1</v>
          </cell>
          <cell r="DI11">
            <v>203.5984343434547</v>
          </cell>
          <cell r="DJ11">
            <v>1</v>
          </cell>
          <cell r="DK11">
            <v>203.5984343434547</v>
          </cell>
          <cell r="DL11"/>
          <cell r="DM11">
            <v>0</v>
          </cell>
          <cell r="DN11"/>
          <cell r="DO11">
            <v>0</v>
          </cell>
          <cell r="DP11"/>
          <cell r="DQ11">
            <v>0</v>
          </cell>
          <cell r="DR11"/>
          <cell r="DS11">
            <v>0</v>
          </cell>
          <cell r="DT11"/>
          <cell r="DU11">
            <v>0</v>
          </cell>
          <cell r="DV11"/>
          <cell r="DW11">
            <v>0</v>
          </cell>
          <cell r="DX11"/>
          <cell r="DY11">
            <v>0</v>
          </cell>
          <cell r="DZ11"/>
          <cell r="EA11">
            <v>0</v>
          </cell>
          <cell r="EB11"/>
          <cell r="EC11">
            <v>0</v>
          </cell>
          <cell r="ED11"/>
          <cell r="EE11">
            <v>0</v>
          </cell>
          <cell r="EF11"/>
          <cell r="EG11">
            <v>0</v>
          </cell>
          <cell r="EH11"/>
          <cell r="EI11">
            <v>0</v>
          </cell>
          <cell r="EJ11">
            <v>3</v>
          </cell>
          <cell r="EK11">
            <v>610.79530303036404</v>
          </cell>
          <cell r="EL11">
            <v>2</v>
          </cell>
          <cell r="EM11">
            <v>407.1968686869094</v>
          </cell>
          <cell r="EN11">
            <v>1</v>
          </cell>
          <cell r="EO11">
            <v>203.5984343434547</v>
          </cell>
          <cell r="EP11">
            <v>3</v>
          </cell>
          <cell r="EQ11">
            <v>610.79530303036404</v>
          </cell>
          <cell r="ER11">
            <v>2</v>
          </cell>
          <cell r="ES11">
            <v>407.1968686869094</v>
          </cell>
          <cell r="ET11">
            <v>2</v>
          </cell>
          <cell r="EU11">
            <v>407.1968686869094</v>
          </cell>
          <cell r="EV11">
            <v>2</v>
          </cell>
          <cell r="EW11">
            <v>407.1968686869094</v>
          </cell>
          <cell r="EX11">
            <v>2</v>
          </cell>
          <cell r="EY11">
            <v>407.1968686869094</v>
          </cell>
          <cell r="EZ11">
            <v>2</v>
          </cell>
          <cell r="FA11">
            <v>407.1968686869094</v>
          </cell>
          <cell r="FB11">
            <v>2</v>
          </cell>
          <cell r="FC11">
            <v>407.1968686869094</v>
          </cell>
          <cell r="FD11">
            <v>2</v>
          </cell>
          <cell r="FE11">
            <v>407.1968686869094</v>
          </cell>
          <cell r="FF11">
            <v>2</v>
          </cell>
          <cell r="FG11">
            <v>407.1968686869094</v>
          </cell>
          <cell r="FH11">
            <v>2</v>
          </cell>
          <cell r="FI11">
            <v>407.1968686869094</v>
          </cell>
          <cell r="FJ11">
            <v>2</v>
          </cell>
          <cell r="FK11">
            <v>407.1968686869094</v>
          </cell>
          <cell r="FL11">
            <v>2</v>
          </cell>
          <cell r="FM11">
            <v>407.1968686869094</v>
          </cell>
          <cell r="FN11">
            <v>2</v>
          </cell>
          <cell r="FO11">
            <v>407.1968686869094</v>
          </cell>
          <cell r="FP11">
            <v>2</v>
          </cell>
          <cell r="FQ11">
            <v>407.1968686869094</v>
          </cell>
          <cell r="FR11">
            <v>1</v>
          </cell>
          <cell r="FS11">
            <v>203.5984343434547</v>
          </cell>
          <cell r="FT11">
            <v>1</v>
          </cell>
          <cell r="FU11">
            <v>203.5984343434547</v>
          </cell>
          <cell r="FV11">
            <v>1</v>
          </cell>
          <cell r="FW11">
            <v>203.5984343434547</v>
          </cell>
          <cell r="FX11">
            <v>1</v>
          </cell>
          <cell r="FY11">
            <v>203.5984343434547</v>
          </cell>
          <cell r="FZ11"/>
          <cell r="GA11">
            <v>0</v>
          </cell>
          <cell r="GB11"/>
          <cell r="GC11">
            <v>0</v>
          </cell>
          <cell r="GD11"/>
          <cell r="GE11">
            <v>0</v>
          </cell>
          <cell r="GF11"/>
          <cell r="GG11">
            <v>0</v>
          </cell>
          <cell r="GH11"/>
          <cell r="GI11">
            <v>0</v>
          </cell>
          <cell r="GJ11"/>
          <cell r="GK11">
            <v>0</v>
          </cell>
          <cell r="GL11">
            <v>1</v>
          </cell>
          <cell r="GM11">
            <v>203.5984343434547</v>
          </cell>
          <cell r="GN11">
            <v>1</v>
          </cell>
          <cell r="GO11">
            <v>203.5984343434547</v>
          </cell>
          <cell r="GP11">
            <v>1</v>
          </cell>
          <cell r="GQ11">
            <v>203.5984343434547</v>
          </cell>
          <cell r="GR11"/>
          <cell r="GS11">
            <v>0</v>
          </cell>
          <cell r="GT11"/>
          <cell r="GU11">
            <v>0</v>
          </cell>
          <cell r="GV11"/>
          <cell r="GW11">
            <v>0</v>
          </cell>
          <cell r="GX11"/>
          <cell r="GY11">
            <v>0</v>
          </cell>
          <cell r="GZ11">
            <v>1</v>
          </cell>
          <cell r="HA11">
            <v>203.5984343434547</v>
          </cell>
          <cell r="HB11"/>
          <cell r="HC11">
            <v>0</v>
          </cell>
          <cell r="HD11"/>
          <cell r="HE11">
            <v>0</v>
          </cell>
          <cell r="HF11">
            <v>1</v>
          </cell>
          <cell r="HG11">
            <v>203.5984343434547</v>
          </cell>
          <cell r="HH11">
            <v>1</v>
          </cell>
          <cell r="HI11">
            <v>203.5984343434547</v>
          </cell>
          <cell r="HJ11"/>
          <cell r="HK11">
            <v>0</v>
          </cell>
          <cell r="HL11"/>
          <cell r="HM11">
            <v>0</v>
          </cell>
          <cell r="HN11"/>
          <cell r="HO11">
            <v>0</v>
          </cell>
          <cell r="HP11"/>
          <cell r="HQ11">
            <v>0</v>
          </cell>
          <cell r="HR11">
            <v>1</v>
          </cell>
          <cell r="HS11">
            <v>203.5984343434547</v>
          </cell>
          <cell r="HT11">
            <v>1</v>
          </cell>
          <cell r="HU11">
            <v>203.5984343434547</v>
          </cell>
          <cell r="HV11">
            <v>1</v>
          </cell>
          <cell r="HW11">
            <v>203.5984343434547</v>
          </cell>
          <cell r="HX11">
            <v>1</v>
          </cell>
          <cell r="HY11">
            <v>203.5984343434547</v>
          </cell>
          <cell r="HZ11">
            <v>1</v>
          </cell>
          <cell r="IA11">
            <v>203.5984343434547</v>
          </cell>
          <cell r="IB11">
            <v>1</v>
          </cell>
          <cell r="IC11">
            <v>203.5984343434547</v>
          </cell>
          <cell r="ID11">
            <v>1</v>
          </cell>
          <cell r="IE11">
            <v>203.5984343434547</v>
          </cell>
          <cell r="IF11">
            <v>1</v>
          </cell>
          <cell r="IG11">
            <v>203.5984343434547</v>
          </cell>
          <cell r="IH11">
            <v>1</v>
          </cell>
          <cell r="II11">
            <v>203.5984343434547</v>
          </cell>
          <cell r="IJ11">
            <v>1</v>
          </cell>
          <cell r="IK11">
            <v>203.5984343434547</v>
          </cell>
          <cell r="IL11">
            <v>1</v>
          </cell>
          <cell r="IM11">
            <v>203.5984343434547</v>
          </cell>
          <cell r="IN11">
            <v>1</v>
          </cell>
          <cell r="IO11">
            <v>203.5984343434547</v>
          </cell>
          <cell r="IP11">
            <v>1</v>
          </cell>
          <cell r="IQ11">
            <v>203.5984343434547</v>
          </cell>
          <cell r="IR11">
            <v>1</v>
          </cell>
          <cell r="IS11">
            <v>203.5984343434547</v>
          </cell>
          <cell r="IT11">
            <v>1</v>
          </cell>
          <cell r="IU11">
            <v>203.5984343434547</v>
          </cell>
          <cell r="IV11">
            <v>1</v>
          </cell>
          <cell r="IW11">
            <v>203.5984343434547</v>
          </cell>
          <cell r="IX11">
            <v>1</v>
          </cell>
          <cell r="IY11">
            <v>203.5984343434547</v>
          </cell>
          <cell r="IZ11">
            <v>1</v>
          </cell>
          <cell r="JA11">
            <v>203.5984343434547</v>
          </cell>
          <cell r="JB11">
            <v>1</v>
          </cell>
          <cell r="JC11">
            <v>203.5984343434547</v>
          </cell>
          <cell r="JD11">
            <v>1</v>
          </cell>
          <cell r="JE11">
            <v>203.5984343434547</v>
          </cell>
          <cell r="JF11">
            <v>1</v>
          </cell>
          <cell r="JG11">
            <v>203.5984343434547</v>
          </cell>
          <cell r="JH11">
            <v>1</v>
          </cell>
          <cell r="JI11">
            <v>203.5984343434547</v>
          </cell>
          <cell r="JJ11">
            <v>1</v>
          </cell>
          <cell r="JK11">
            <v>203.5984343434547</v>
          </cell>
          <cell r="JL11">
            <v>1</v>
          </cell>
          <cell r="JM11">
            <v>203.5984343434547</v>
          </cell>
          <cell r="JN11">
            <v>1</v>
          </cell>
          <cell r="JO11">
            <v>203.5984343434547</v>
          </cell>
          <cell r="JP11">
            <v>1</v>
          </cell>
          <cell r="JQ11">
            <v>203.5984343434547</v>
          </cell>
          <cell r="JR11">
            <v>1</v>
          </cell>
          <cell r="JS11">
            <v>203.5984343434547</v>
          </cell>
          <cell r="JT11">
            <v>1</v>
          </cell>
          <cell r="JU11">
            <v>203.5984343434547</v>
          </cell>
          <cell r="JV11">
            <v>1</v>
          </cell>
          <cell r="JW11">
            <v>203.5984343434547</v>
          </cell>
          <cell r="JX11">
            <v>1</v>
          </cell>
          <cell r="JY11">
            <v>203.5984343434547</v>
          </cell>
          <cell r="JZ11"/>
          <cell r="KA11">
            <v>0</v>
          </cell>
          <cell r="KB11">
            <v>1</v>
          </cell>
          <cell r="KC11">
            <v>203.5984343434547</v>
          </cell>
        </row>
        <row r="12">
          <cell r="P12"/>
          <cell r="Q12">
            <v>0</v>
          </cell>
          <cell r="R12">
            <v>2</v>
          </cell>
          <cell r="S12">
            <v>12.660000000001267</v>
          </cell>
          <cell r="T12"/>
          <cell r="U12">
            <v>0</v>
          </cell>
          <cell r="V12"/>
          <cell r="W12">
            <v>0</v>
          </cell>
          <cell r="X12">
            <v>2</v>
          </cell>
          <cell r="Y12">
            <v>12.660000000001267</v>
          </cell>
          <cell r="Z12"/>
          <cell r="AA12">
            <v>0</v>
          </cell>
          <cell r="AB12"/>
          <cell r="AC12">
            <v>0</v>
          </cell>
          <cell r="AD12"/>
          <cell r="AE12">
            <v>0</v>
          </cell>
          <cell r="AF12"/>
          <cell r="AG12">
            <v>0</v>
          </cell>
          <cell r="AH12"/>
          <cell r="AI12">
            <v>0</v>
          </cell>
          <cell r="AJ12"/>
          <cell r="AK12">
            <v>0</v>
          </cell>
          <cell r="AL12"/>
          <cell r="AM12">
            <v>0</v>
          </cell>
          <cell r="AN12"/>
          <cell r="AO12">
            <v>0</v>
          </cell>
          <cell r="AP12"/>
          <cell r="AQ12">
            <v>0</v>
          </cell>
          <cell r="AR12"/>
          <cell r="AS12">
            <v>0</v>
          </cell>
          <cell r="AT12"/>
          <cell r="AU12">
            <v>0</v>
          </cell>
          <cell r="AV12"/>
          <cell r="AW12">
            <v>0</v>
          </cell>
          <cell r="AX12"/>
          <cell r="AY12">
            <v>0</v>
          </cell>
          <cell r="AZ12"/>
          <cell r="BA12">
            <v>0</v>
          </cell>
          <cell r="BB12"/>
          <cell r="BC12">
            <v>0</v>
          </cell>
          <cell r="BD12"/>
          <cell r="BE12">
            <v>0</v>
          </cell>
          <cell r="BF12"/>
          <cell r="BG12">
            <v>0</v>
          </cell>
          <cell r="BH12"/>
          <cell r="BI12">
            <v>0</v>
          </cell>
          <cell r="BJ12"/>
          <cell r="BK12">
            <v>0</v>
          </cell>
          <cell r="BL12"/>
          <cell r="BM12">
            <v>0</v>
          </cell>
          <cell r="BN12"/>
          <cell r="BO12">
            <v>0</v>
          </cell>
          <cell r="BP12"/>
          <cell r="BQ12">
            <v>0</v>
          </cell>
          <cell r="BR12">
            <v>2</v>
          </cell>
          <cell r="BS12">
            <v>12.660000000001267</v>
          </cell>
          <cell r="BT12">
            <v>2</v>
          </cell>
          <cell r="BU12">
            <v>12.660000000001267</v>
          </cell>
          <cell r="BV12">
            <v>2</v>
          </cell>
          <cell r="BW12">
            <v>12.660000000001267</v>
          </cell>
          <cell r="BX12">
            <v>2</v>
          </cell>
          <cell r="BY12">
            <v>12.660000000001267</v>
          </cell>
          <cell r="BZ12">
            <v>4</v>
          </cell>
          <cell r="CA12">
            <v>25.320000000002533</v>
          </cell>
          <cell r="CB12">
            <v>2</v>
          </cell>
          <cell r="CC12">
            <v>12.660000000001267</v>
          </cell>
          <cell r="CD12">
            <v>4</v>
          </cell>
          <cell r="CE12">
            <v>25.320000000002533</v>
          </cell>
          <cell r="CF12"/>
          <cell r="CG12">
            <v>0</v>
          </cell>
          <cell r="CH12"/>
          <cell r="CI12">
            <v>0</v>
          </cell>
          <cell r="CJ12"/>
          <cell r="CK12">
            <v>0</v>
          </cell>
          <cell r="CL12"/>
          <cell r="CM12">
            <v>0</v>
          </cell>
          <cell r="CN12"/>
          <cell r="CO12">
            <v>0</v>
          </cell>
          <cell r="CP12"/>
          <cell r="CQ12">
            <v>0</v>
          </cell>
          <cell r="CR12"/>
          <cell r="CS12">
            <v>0</v>
          </cell>
          <cell r="CT12"/>
          <cell r="CU12">
            <v>0</v>
          </cell>
          <cell r="CV12"/>
          <cell r="CW12">
            <v>0</v>
          </cell>
          <cell r="CX12"/>
          <cell r="CY12">
            <v>0</v>
          </cell>
          <cell r="CZ12"/>
          <cell r="DA12">
            <v>0</v>
          </cell>
          <cell r="DB12">
            <v>2</v>
          </cell>
          <cell r="DC12">
            <v>12.660000000001267</v>
          </cell>
          <cell r="DD12">
            <v>2</v>
          </cell>
          <cell r="DE12">
            <v>12.660000000001267</v>
          </cell>
          <cell r="DF12"/>
          <cell r="DG12">
            <v>0</v>
          </cell>
          <cell r="DH12"/>
          <cell r="DI12">
            <v>0</v>
          </cell>
          <cell r="DJ12"/>
          <cell r="DK12">
            <v>0</v>
          </cell>
          <cell r="DL12"/>
          <cell r="DM12">
            <v>0</v>
          </cell>
          <cell r="DN12"/>
          <cell r="DO12">
            <v>0</v>
          </cell>
          <cell r="DP12"/>
          <cell r="DQ12">
            <v>0</v>
          </cell>
          <cell r="DR12"/>
          <cell r="DS12">
            <v>0</v>
          </cell>
          <cell r="DT12"/>
          <cell r="DU12">
            <v>0</v>
          </cell>
          <cell r="DV12"/>
          <cell r="DW12">
            <v>0</v>
          </cell>
          <cell r="DX12"/>
          <cell r="DY12">
            <v>0</v>
          </cell>
          <cell r="DZ12"/>
          <cell r="EA12">
            <v>0</v>
          </cell>
          <cell r="EB12"/>
          <cell r="EC12">
            <v>0</v>
          </cell>
          <cell r="ED12"/>
          <cell r="EE12">
            <v>0</v>
          </cell>
          <cell r="EF12"/>
          <cell r="EG12">
            <v>0</v>
          </cell>
          <cell r="EH12"/>
          <cell r="EI12">
            <v>0</v>
          </cell>
          <cell r="EJ12">
            <v>10</v>
          </cell>
          <cell r="EK12">
            <v>63.300000000006335</v>
          </cell>
          <cell r="EL12">
            <v>6</v>
          </cell>
          <cell r="EM12">
            <v>37.980000000003798</v>
          </cell>
          <cell r="EN12"/>
          <cell r="EO12">
            <v>0</v>
          </cell>
          <cell r="EP12">
            <v>10</v>
          </cell>
          <cell r="EQ12">
            <v>63.300000000006335</v>
          </cell>
          <cell r="ER12"/>
          <cell r="ES12">
            <v>0</v>
          </cell>
          <cell r="ET12"/>
          <cell r="EU12">
            <v>0</v>
          </cell>
          <cell r="EV12"/>
          <cell r="EW12">
            <v>0</v>
          </cell>
          <cell r="EX12"/>
          <cell r="EY12">
            <v>0</v>
          </cell>
          <cell r="EZ12"/>
          <cell r="FA12">
            <v>0</v>
          </cell>
          <cell r="FB12"/>
          <cell r="FC12">
            <v>0</v>
          </cell>
          <cell r="FD12"/>
          <cell r="FE12">
            <v>0</v>
          </cell>
          <cell r="FF12"/>
          <cell r="FG12">
            <v>0</v>
          </cell>
          <cell r="FH12"/>
          <cell r="FI12">
            <v>0</v>
          </cell>
          <cell r="FJ12"/>
          <cell r="FK12">
            <v>0</v>
          </cell>
          <cell r="FL12"/>
          <cell r="FM12">
            <v>0</v>
          </cell>
          <cell r="FN12"/>
          <cell r="FO12">
            <v>0</v>
          </cell>
          <cell r="FP12"/>
          <cell r="FQ12">
            <v>0</v>
          </cell>
          <cell r="FR12">
            <v>1</v>
          </cell>
          <cell r="FS12">
            <v>6.3300000000006333</v>
          </cell>
          <cell r="FT12">
            <v>1</v>
          </cell>
          <cell r="FU12">
            <v>6.3300000000006333</v>
          </cell>
          <cell r="FV12">
            <v>4</v>
          </cell>
          <cell r="FW12">
            <v>25.320000000002533</v>
          </cell>
          <cell r="FX12"/>
          <cell r="FY12">
            <v>0</v>
          </cell>
          <cell r="FZ12"/>
          <cell r="GA12">
            <v>0</v>
          </cell>
          <cell r="GB12">
            <v>2</v>
          </cell>
          <cell r="GC12">
            <v>12.660000000001267</v>
          </cell>
          <cell r="GD12"/>
          <cell r="GE12">
            <v>0</v>
          </cell>
          <cell r="GF12"/>
          <cell r="GG12">
            <v>0</v>
          </cell>
          <cell r="GH12"/>
          <cell r="GI12">
            <v>0</v>
          </cell>
          <cell r="GJ12">
            <v>6</v>
          </cell>
          <cell r="GK12">
            <v>37.980000000003798</v>
          </cell>
          <cell r="GL12">
            <v>6</v>
          </cell>
          <cell r="GM12">
            <v>37.980000000003798</v>
          </cell>
          <cell r="GN12">
            <v>6</v>
          </cell>
          <cell r="GO12">
            <v>37.980000000003798</v>
          </cell>
          <cell r="GP12">
            <v>6</v>
          </cell>
          <cell r="GQ12">
            <v>37.980000000003798</v>
          </cell>
          <cell r="GR12"/>
          <cell r="GS12">
            <v>0</v>
          </cell>
          <cell r="GT12"/>
          <cell r="GU12">
            <v>0</v>
          </cell>
          <cell r="GV12"/>
          <cell r="GW12">
            <v>0</v>
          </cell>
          <cell r="GX12"/>
          <cell r="GY12">
            <v>0</v>
          </cell>
          <cell r="GZ12"/>
          <cell r="HA12">
            <v>0</v>
          </cell>
          <cell r="HB12"/>
          <cell r="HC12">
            <v>0</v>
          </cell>
          <cell r="HD12"/>
          <cell r="HE12">
            <v>0</v>
          </cell>
          <cell r="HF12"/>
          <cell r="HG12">
            <v>0</v>
          </cell>
          <cell r="HH12"/>
          <cell r="HI12">
            <v>0</v>
          </cell>
          <cell r="HJ12"/>
          <cell r="HK12">
            <v>0</v>
          </cell>
          <cell r="HL12"/>
          <cell r="HM12">
            <v>0</v>
          </cell>
          <cell r="HN12"/>
          <cell r="HO12">
            <v>0</v>
          </cell>
          <cell r="HP12"/>
          <cell r="HQ12">
            <v>0</v>
          </cell>
          <cell r="HR12"/>
          <cell r="HS12">
            <v>0</v>
          </cell>
          <cell r="HT12">
            <v>4</v>
          </cell>
          <cell r="HU12">
            <v>25.320000000002533</v>
          </cell>
          <cell r="HV12"/>
          <cell r="HW12">
            <v>0</v>
          </cell>
          <cell r="HX12">
            <v>6</v>
          </cell>
          <cell r="HY12">
            <v>37.980000000003798</v>
          </cell>
          <cell r="HZ12">
            <v>6</v>
          </cell>
          <cell r="IA12">
            <v>37.980000000003798</v>
          </cell>
          <cell r="IB12">
            <v>6</v>
          </cell>
          <cell r="IC12">
            <v>37.980000000003798</v>
          </cell>
          <cell r="ID12">
            <v>6</v>
          </cell>
          <cell r="IE12">
            <v>37.980000000003798</v>
          </cell>
          <cell r="IF12">
            <v>6</v>
          </cell>
          <cell r="IG12">
            <v>37.980000000003798</v>
          </cell>
          <cell r="IH12">
            <v>6</v>
          </cell>
          <cell r="II12">
            <v>37.980000000003798</v>
          </cell>
          <cell r="IJ12">
            <v>10</v>
          </cell>
          <cell r="IK12">
            <v>63.300000000006335</v>
          </cell>
          <cell r="IL12">
            <v>10</v>
          </cell>
          <cell r="IM12">
            <v>63.300000000006335</v>
          </cell>
          <cell r="IN12">
            <v>10</v>
          </cell>
          <cell r="IO12">
            <v>63.300000000006335</v>
          </cell>
          <cell r="IP12">
            <v>10</v>
          </cell>
          <cell r="IQ12">
            <v>63.300000000006335</v>
          </cell>
          <cell r="IR12">
            <v>10</v>
          </cell>
          <cell r="IS12">
            <v>63.300000000006335</v>
          </cell>
          <cell r="IT12">
            <v>10</v>
          </cell>
          <cell r="IU12">
            <v>63.300000000006335</v>
          </cell>
          <cell r="IV12">
            <v>6</v>
          </cell>
          <cell r="IW12">
            <v>37.980000000003798</v>
          </cell>
          <cell r="IX12">
            <v>6</v>
          </cell>
          <cell r="IY12">
            <v>37.980000000003798</v>
          </cell>
          <cell r="IZ12">
            <v>6</v>
          </cell>
          <cell r="JA12">
            <v>37.980000000003798</v>
          </cell>
          <cell r="JB12">
            <v>6</v>
          </cell>
          <cell r="JC12">
            <v>37.980000000003798</v>
          </cell>
          <cell r="JD12">
            <v>6</v>
          </cell>
          <cell r="JE12">
            <v>37.980000000003798</v>
          </cell>
          <cell r="JF12">
            <v>6</v>
          </cell>
          <cell r="JG12">
            <v>37.980000000003798</v>
          </cell>
          <cell r="JH12">
            <v>6</v>
          </cell>
          <cell r="JI12">
            <v>37.980000000003798</v>
          </cell>
          <cell r="JJ12">
            <v>6</v>
          </cell>
          <cell r="JK12">
            <v>37.980000000003798</v>
          </cell>
          <cell r="JL12">
            <v>6</v>
          </cell>
          <cell r="JM12">
            <v>37.980000000003798</v>
          </cell>
          <cell r="JN12">
            <v>6</v>
          </cell>
          <cell r="JO12">
            <v>37.980000000003798</v>
          </cell>
          <cell r="JP12">
            <v>6</v>
          </cell>
          <cell r="JQ12">
            <v>37.980000000003798</v>
          </cell>
          <cell r="JR12">
            <v>6</v>
          </cell>
          <cell r="JS12">
            <v>37.980000000003798</v>
          </cell>
          <cell r="JT12">
            <v>6</v>
          </cell>
          <cell r="JU12">
            <v>37.980000000003798</v>
          </cell>
          <cell r="JV12"/>
          <cell r="JW12">
            <v>0</v>
          </cell>
          <cell r="JX12"/>
          <cell r="JY12">
            <v>0</v>
          </cell>
          <cell r="JZ12">
            <v>4</v>
          </cell>
          <cell r="KA12">
            <v>25.320000000002533</v>
          </cell>
          <cell r="KB12"/>
          <cell r="KC12">
            <v>0</v>
          </cell>
        </row>
        <row r="13">
          <cell r="P13">
            <v>1</v>
          </cell>
          <cell r="Q13">
            <v>25.616666666669225</v>
          </cell>
          <cell r="R13">
            <v>1</v>
          </cell>
          <cell r="S13">
            <v>25.616666666669225</v>
          </cell>
          <cell r="T13">
            <v>1</v>
          </cell>
          <cell r="U13">
            <v>25.616666666669225</v>
          </cell>
          <cell r="V13">
            <v>1</v>
          </cell>
          <cell r="W13">
            <v>25.616666666669225</v>
          </cell>
          <cell r="X13">
            <v>1</v>
          </cell>
          <cell r="Y13">
            <v>25.616666666669225</v>
          </cell>
          <cell r="Z13">
            <v>1</v>
          </cell>
          <cell r="AA13">
            <v>25.616666666669225</v>
          </cell>
          <cell r="AB13">
            <v>1</v>
          </cell>
          <cell r="AC13">
            <v>25.616666666669225</v>
          </cell>
          <cell r="AD13">
            <v>1</v>
          </cell>
          <cell r="AE13">
            <v>25.616666666669225</v>
          </cell>
          <cell r="AF13"/>
          <cell r="AG13">
            <v>0</v>
          </cell>
          <cell r="AH13"/>
          <cell r="AI13">
            <v>0</v>
          </cell>
          <cell r="AJ13"/>
          <cell r="AK13">
            <v>0</v>
          </cell>
          <cell r="AL13"/>
          <cell r="AM13">
            <v>0</v>
          </cell>
          <cell r="AN13"/>
          <cell r="AO13">
            <v>0</v>
          </cell>
          <cell r="AP13"/>
          <cell r="AQ13">
            <v>0</v>
          </cell>
          <cell r="AR13"/>
          <cell r="AS13">
            <v>0</v>
          </cell>
          <cell r="AT13">
            <v>1</v>
          </cell>
          <cell r="AU13">
            <v>25.616666666669225</v>
          </cell>
          <cell r="AV13">
            <v>1</v>
          </cell>
          <cell r="AW13">
            <v>25.616666666669225</v>
          </cell>
          <cell r="AX13">
            <v>1</v>
          </cell>
          <cell r="AY13">
            <v>25.616666666669225</v>
          </cell>
          <cell r="AZ13">
            <v>1</v>
          </cell>
          <cell r="BA13">
            <v>25.616666666669225</v>
          </cell>
          <cell r="BB13">
            <v>1</v>
          </cell>
          <cell r="BC13">
            <v>25.616666666669225</v>
          </cell>
          <cell r="BD13">
            <v>1</v>
          </cell>
          <cell r="BE13">
            <v>25.616666666669225</v>
          </cell>
          <cell r="BF13">
            <v>1</v>
          </cell>
          <cell r="BG13">
            <v>25.616666666669225</v>
          </cell>
          <cell r="BH13">
            <v>1</v>
          </cell>
          <cell r="BI13">
            <v>25.616666666669225</v>
          </cell>
          <cell r="BJ13">
            <v>1</v>
          </cell>
          <cell r="BK13">
            <v>25.616666666669225</v>
          </cell>
          <cell r="BL13">
            <v>1</v>
          </cell>
          <cell r="BM13">
            <v>25.616666666669225</v>
          </cell>
          <cell r="BN13">
            <v>1</v>
          </cell>
          <cell r="BO13">
            <v>25.616666666669225</v>
          </cell>
          <cell r="BP13">
            <v>1</v>
          </cell>
          <cell r="BQ13">
            <v>25.616666666669225</v>
          </cell>
          <cell r="BR13">
            <v>1</v>
          </cell>
          <cell r="BS13">
            <v>25.616666666669225</v>
          </cell>
          <cell r="BT13">
            <v>1</v>
          </cell>
          <cell r="BU13">
            <v>25.616666666669225</v>
          </cell>
          <cell r="BV13">
            <v>1</v>
          </cell>
          <cell r="BW13">
            <v>25.616666666669225</v>
          </cell>
          <cell r="BX13">
            <v>1</v>
          </cell>
          <cell r="BY13">
            <v>25.616666666669225</v>
          </cell>
          <cell r="BZ13">
            <v>2</v>
          </cell>
          <cell r="CA13">
            <v>51.23333333333845</v>
          </cell>
          <cell r="CB13">
            <v>1</v>
          </cell>
          <cell r="CC13">
            <v>25.616666666669225</v>
          </cell>
          <cell r="CD13">
            <v>1</v>
          </cell>
          <cell r="CE13">
            <v>25.616666666669225</v>
          </cell>
          <cell r="CF13">
            <v>2</v>
          </cell>
          <cell r="CG13">
            <v>51.23333333333845</v>
          </cell>
          <cell r="CH13">
            <v>2</v>
          </cell>
          <cell r="CI13">
            <v>51.23333333333845</v>
          </cell>
          <cell r="CJ13">
            <v>3</v>
          </cell>
          <cell r="CK13">
            <v>76.850000000007668</v>
          </cell>
          <cell r="CL13">
            <v>3</v>
          </cell>
          <cell r="CM13">
            <v>76.850000000007668</v>
          </cell>
          <cell r="CN13">
            <v>2</v>
          </cell>
          <cell r="CO13">
            <v>51.23333333333845</v>
          </cell>
          <cell r="CP13">
            <v>2</v>
          </cell>
          <cell r="CQ13">
            <v>51.23333333333845</v>
          </cell>
          <cell r="CR13">
            <v>1</v>
          </cell>
          <cell r="CS13">
            <v>25.616666666669225</v>
          </cell>
          <cell r="CT13">
            <v>2</v>
          </cell>
          <cell r="CU13">
            <v>51.23333333333845</v>
          </cell>
          <cell r="CV13">
            <v>2</v>
          </cell>
          <cell r="CW13">
            <v>51.23333333333845</v>
          </cell>
          <cell r="CX13">
            <v>2</v>
          </cell>
          <cell r="CY13">
            <v>51.23333333333845</v>
          </cell>
          <cell r="CZ13">
            <v>2</v>
          </cell>
          <cell r="DA13">
            <v>51.23333333333845</v>
          </cell>
          <cell r="DB13">
            <v>1</v>
          </cell>
          <cell r="DC13">
            <v>25.616666666669225</v>
          </cell>
          <cell r="DD13">
            <v>1</v>
          </cell>
          <cell r="DE13">
            <v>25.616666666669225</v>
          </cell>
          <cell r="DF13">
            <v>1</v>
          </cell>
          <cell r="DG13">
            <v>25.616666666669225</v>
          </cell>
          <cell r="DH13">
            <v>1</v>
          </cell>
          <cell r="DI13">
            <v>25.616666666669225</v>
          </cell>
          <cell r="DJ13">
            <v>1</v>
          </cell>
          <cell r="DK13">
            <v>25.616666666669225</v>
          </cell>
          <cell r="DL13">
            <v>4</v>
          </cell>
          <cell r="DM13">
            <v>102.4666666666769</v>
          </cell>
          <cell r="DN13">
            <v>2</v>
          </cell>
          <cell r="DO13">
            <v>51.23333333333845</v>
          </cell>
          <cell r="DP13">
            <v>2</v>
          </cell>
          <cell r="DQ13">
            <v>51.23333333333845</v>
          </cell>
          <cell r="DR13">
            <v>5</v>
          </cell>
          <cell r="DS13">
            <v>128.08333333334613</v>
          </cell>
          <cell r="DT13">
            <v>5</v>
          </cell>
          <cell r="DU13">
            <v>128.08333333334613</v>
          </cell>
          <cell r="DV13">
            <v>5</v>
          </cell>
          <cell r="DW13">
            <v>128.08333333334613</v>
          </cell>
          <cell r="DX13">
            <v>3</v>
          </cell>
          <cell r="DY13">
            <v>76.850000000007668</v>
          </cell>
          <cell r="DZ13">
            <v>2</v>
          </cell>
          <cell r="EA13">
            <v>51.23333333333845</v>
          </cell>
          <cell r="EB13">
            <v>2</v>
          </cell>
          <cell r="EC13">
            <v>51.23333333333845</v>
          </cell>
          <cell r="ED13">
            <v>2</v>
          </cell>
          <cell r="EE13">
            <v>51.23333333333845</v>
          </cell>
          <cell r="EF13">
            <v>2</v>
          </cell>
          <cell r="EG13">
            <v>51.23333333333845</v>
          </cell>
          <cell r="EH13">
            <v>2</v>
          </cell>
          <cell r="EI13">
            <v>51.23333333333845</v>
          </cell>
          <cell r="EJ13">
            <v>3</v>
          </cell>
          <cell r="EK13">
            <v>76.850000000007668</v>
          </cell>
          <cell r="EL13">
            <v>1</v>
          </cell>
          <cell r="EM13">
            <v>25.616666666669225</v>
          </cell>
          <cell r="EN13">
            <v>1</v>
          </cell>
          <cell r="EO13">
            <v>25.616666666669225</v>
          </cell>
          <cell r="EP13">
            <v>3</v>
          </cell>
          <cell r="EQ13">
            <v>76.850000000007668</v>
          </cell>
          <cell r="ER13">
            <v>6</v>
          </cell>
          <cell r="ES13">
            <v>153.70000000001534</v>
          </cell>
          <cell r="ET13">
            <v>4</v>
          </cell>
          <cell r="EU13">
            <v>102.4666666666769</v>
          </cell>
          <cell r="EV13">
            <v>4</v>
          </cell>
          <cell r="EW13">
            <v>102.4666666666769</v>
          </cell>
          <cell r="EX13">
            <v>4</v>
          </cell>
          <cell r="EY13">
            <v>102.4666666666769</v>
          </cell>
          <cell r="EZ13">
            <v>4</v>
          </cell>
          <cell r="FA13">
            <v>102.4666666666769</v>
          </cell>
          <cell r="FB13">
            <v>4</v>
          </cell>
          <cell r="FC13">
            <v>102.4666666666769</v>
          </cell>
          <cell r="FD13">
            <v>4</v>
          </cell>
          <cell r="FE13">
            <v>102.4666666666769</v>
          </cell>
          <cell r="FF13">
            <v>2</v>
          </cell>
          <cell r="FG13">
            <v>51.23333333333845</v>
          </cell>
          <cell r="FH13">
            <v>2</v>
          </cell>
          <cell r="FI13">
            <v>51.23333333333845</v>
          </cell>
          <cell r="FJ13">
            <v>2</v>
          </cell>
          <cell r="FK13">
            <v>51.23333333333845</v>
          </cell>
          <cell r="FL13">
            <v>6</v>
          </cell>
          <cell r="FM13">
            <v>153.70000000001534</v>
          </cell>
          <cell r="FN13">
            <v>6</v>
          </cell>
          <cell r="FO13">
            <v>153.70000000001534</v>
          </cell>
          <cell r="FP13">
            <v>6</v>
          </cell>
          <cell r="FQ13">
            <v>153.70000000001534</v>
          </cell>
          <cell r="FR13">
            <v>1</v>
          </cell>
          <cell r="FS13">
            <v>25.616666666669225</v>
          </cell>
          <cell r="FT13">
            <v>1</v>
          </cell>
          <cell r="FU13">
            <v>25.616666666669225</v>
          </cell>
          <cell r="FV13">
            <v>1</v>
          </cell>
          <cell r="FW13">
            <v>25.616666666669225</v>
          </cell>
          <cell r="FX13">
            <v>1</v>
          </cell>
          <cell r="FY13">
            <v>25.616666666669225</v>
          </cell>
          <cell r="FZ13"/>
          <cell r="GA13">
            <v>0</v>
          </cell>
          <cell r="GB13">
            <v>1</v>
          </cell>
          <cell r="GC13">
            <v>25.616666666669225</v>
          </cell>
          <cell r="GD13">
            <v>1</v>
          </cell>
          <cell r="GE13">
            <v>25.616666666669225</v>
          </cell>
          <cell r="GF13">
            <v>2</v>
          </cell>
          <cell r="GG13">
            <v>51.23333333333845</v>
          </cell>
          <cell r="GH13">
            <v>2</v>
          </cell>
          <cell r="GI13">
            <v>51.23333333333845</v>
          </cell>
          <cell r="GJ13">
            <v>1</v>
          </cell>
          <cell r="GK13">
            <v>25.616666666669225</v>
          </cell>
          <cell r="GL13">
            <v>1</v>
          </cell>
          <cell r="GM13">
            <v>25.616666666669225</v>
          </cell>
          <cell r="GN13">
            <v>1</v>
          </cell>
          <cell r="GO13">
            <v>25.616666666669225</v>
          </cell>
          <cell r="GP13">
            <v>1</v>
          </cell>
          <cell r="GQ13">
            <v>25.616666666669225</v>
          </cell>
          <cell r="GR13">
            <v>26</v>
          </cell>
          <cell r="GS13">
            <v>666.03333333339981</v>
          </cell>
          <cell r="GT13">
            <v>26</v>
          </cell>
          <cell r="GU13">
            <v>666.03333333339981</v>
          </cell>
          <cell r="GV13">
            <v>1</v>
          </cell>
          <cell r="GW13">
            <v>25.616666666669225</v>
          </cell>
          <cell r="GX13">
            <v>1</v>
          </cell>
          <cell r="GY13">
            <v>25.616666666669225</v>
          </cell>
          <cell r="GZ13">
            <v>2</v>
          </cell>
          <cell r="HA13">
            <v>51.23333333333845</v>
          </cell>
          <cell r="HB13">
            <v>1</v>
          </cell>
          <cell r="HC13">
            <v>25.616666666669225</v>
          </cell>
          <cell r="HD13">
            <v>2</v>
          </cell>
          <cell r="HE13">
            <v>51.23333333333845</v>
          </cell>
          <cell r="HF13">
            <v>1</v>
          </cell>
          <cell r="HG13">
            <v>25.616666666669225</v>
          </cell>
          <cell r="HH13">
            <v>1</v>
          </cell>
          <cell r="HI13">
            <v>25.616666666669225</v>
          </cell>
          <cell r="HJ13">
            <v>1</v>
          </cell>
          <cell r="HK13">
            <v>25.616666666669225</v>
          </cell>
          <cell r="HL13">
            <v>1</v>
          </cell>
          <cell r="HM13">
            <v>25.616666666669225</v>
          </cell>
          <cell r="HN13">
            <v>1</v>
          </cell>
          <cell r="HO13">
            <v>25.616666666669225</v>
          </cell>
          <cell r="HP13">
            <v>1</v>
          </cell>
          <cell r="HQ13">
            <v>25.616666666669225</v>
          </cell>
          <cell r="HR13">
            <v>3</v>
          </cell>
          <cell r="HS13">
            <v>76.850000000007668</v>
          </cell>
          <cell r="HT13">
            <v>1</v>
          </cell>
          <cell r="HU13">
            <v>25.616666666669225</v>
          </cell>
          <cell r="HV13">
            <v>1</v>
          </cell>
          <cell r="HW13">
            <v>25.616666666669225</v>
          </cell>
          <cell r="HX13">
            <v>1</v>
          </cell>
          <cell r="HY13">
            <v>25.616666666669225</v>
          </cell>
          <cell r="HZ13">
            <v>1</v>
          </cell>
          <cell r="IA13">
            <v>25.616666666669225</v>
          </cell>
          <cell r="IB13">
            <v>1</v>
          </cell>
          <cell r="IC13">
            <v>25.616666666669225</v>
          </cell>
          <cell r="ID13">
            <v>1</v>
          </cell>
          <cell r="IE13">
            <v>25.616666666669225</v>
          </cell>
          <cell r="IF13">
            <v>1</v>
          </cell>
          <cell r="IG13">
            <v>25.616666666669225</v>
          </cell>
          <cell r="IH13">
            <v>1</v>
          </cell>
          <cell r="II13">
            <v>25.616666666669225</v>
          </cell>
          <cell r="IJ13">
            <v>1</v>
          </cell>
          <cell r="IK13">
            <v>25.616666666669225</v>
          </cell>
          <cell r="IL13">
            <v>1</v>
          </cell>
          <cell r="IM13">
            <v>25.616666666669225</v>
          </cell>
          <cell r="IN13">
            <v>1</v>
          </cell>
          <cell r="IO13">
            <v>25.616666666669225</v>
          </cell>
          <cell r="IP13">
            <v>1</v>
          </cell>
          <cell r="IQ13">
            <v>25.616666666669225</v>
          </cell>
          <cell r="IR13">
            <v>1</v>
          </cell>
          <cell r="IS13">
            <v>25.616666666669225</v>
          </cell>
          <cell r="IT13">
            <v>1</v>
          </cell>
          <cell r="IU13">
            <v>25.616666666669225</v>
          </cell>
          <cell r="IV13">
            <v>1</v>
          </cell>
          <cell r="IW13">
            <v>25.616666666669225</v>
          </cell>
          <cell r="IX13">
            <v>1</v>
          </cell>
          <cell r="IY13">
            <v>25.616666666669225</v>
          </cell>
          <cell r="IZ13">
            <v>1</v>
          </cell>
          <cell r="JA13">
            <v>25.616666666669225</v>
          </cell>
          <cell r="JB13">
            <v>1</v>
          </cell>
          <cell r="JC13">
            <v>25.616666666669225</v>
          </cell>
          <cell r="JD13">
            <v>2</v>
          </cell>
          <cell r="JE13">
            <v>51.23333333333845</v>
          </cell>
          <cell r="JF13">
            <v>2</v>
          </cell>
          <cell r="JG13">
            <v>51.23333333333845</v>
          </cell>
          <cell r="JH13">
            <v>2</v>
          </cell>
          <cell r="JI13">
            <v>51.23333333333845</v>
          </cell>
          <cell r="JJ13">
            <v>2</v>
          </cell>
          <cell r="JK13">
            <v>51.23333333333845</v>
          </cell>
          <cell r="JL13">
            <v>2</v>
          </cell>
          <cell r="JM13">
            <v>51.23333333333845</v>
          </cell>
          <cell r="JN13">
            <v>2</v>
          </cell>
          <cell r="JO13">
            <v>51.23333333333845</v>
          </cell>
          <cell r="JP13">
            <v>2</v>
          </cell>
          <cell r="JQ13">
            <v>51.23333333333845</v>
          </cell>
          <cell r="JR13">
            <v>2</v>
          </cell>
          <cell r="JS13">
            <v>51.23333333333845</v>
          </cell>
          <cell r="JT13">
            <v>2</v>
          </cell>
          <cell r="JU13">
            <v>51.23333333333845</v>
          </cell>
          <cell r="JV13">
            <v>3</v>
          </cell>
          <cell r="JW13">
            <v>76.850000000007668</v>
          </cell>
          <cell r="JX13">
            <v>3</v>
          </cell>
          <cell r="JY13">
            <v>76.850000000007668</v>
          </cell>
          <cell r="JZ13">
            <v>1</v>
          </cell>
          <cell r="KA13">
            <v>25.616666666669225</v>
          </cell>
          <cell r="KB13">
            <v>1</v>
          </cell>
          <cell r="KC13">
            <v>25.616666666669225</v>
          </cell>
        </row>
        <row r="14">
          <cell r="P14">
            <v>1</v>
          </cell>
          <cell r="Q14">
            <v>138.10000000001381</v>
          </cell>
          <cell r="R14">
            <v>1</v>
          </cell>
          <cell r="S14">
            <v>138.10000000001381</v>
          </cell>
          <cell r="T14">
            <v>1</v>
          </cell>
          <cell r="U14">
            <v>138.10000000001381</v>
          </cell>
          <cell r="V14">
            <v>1</v>
          </cell>
          <cell r="W14">
            <v>138.10000000001381</v>
          </cell>
          <cell r="X14">
            <v>1</v>
          </cell>
          <cell r="Y14">
            <v>138.10000000001381</v>
          </cell>
          <cell r="Z14">
            <v>1</v>
          </cell>
          <cell r="AA14">
            <v>138.10000000001381</v>
          </cell>
          <cell r="AB14">
            <v>1</v>
          </cell>
          <cell r="AC14">
            <v>138.10000000001381</v>
          </cell>
          <cell r="AD14">
            <v>1</v>
          </cell>
          <cell r="AE14">
            <v>138.10000000001381</v>
          </cell>
          <cell r="AF14"/>
          <cell r="AG14">
            <v>0</v>
          </cell>
          <cell r="AH14"/>
          <cell r="AI14">
            <v>0</v>
          </cell>
          <cell r="AJ14"/>
          <cell r="AK14">
            <v>0</v>
          </cell>
          <cell r="AL14"/>
          <cell r="AM14">
            <v>0</v>
          </cell>
          <cell r="AN14"/>
          <cell r="AO14">
            <v>0</v>
          </cell>
          <cell r="AP14"/>
          <cell r="AQ14">
            <v>0</v>
          </cell>
          <cell r="AR14"/>
          <cell r="AS14">
            <v>0</v>
          </cell>
          <cell r="AT14">
            <v>1</v>
          </cell>
          <cell r="AU14">
            <v>138.10000000001381</v>
          </cell>
          <cell r="AV14">
            <v>1</v>
          </cell>
          <cell r="AW14">
            <v>138.10000000001381</v>
          </cell>
          <cell r="AX14">
            <v>1</v>
          </cell>
          <cell r="AY14">
            <v>138.10000000001381</v>
          </cell>
          <cell r="AZ14">
            <v>1</v>
          </cell>
          <cell r="BA14">
            <v>138.10000000001381</v>
          </cell>
          <cell r="BB14">
            <v>1</v>
          </cell>
          <cell r="BC14">
            <v>138.10000000001381</v>
          </cell>
          <cell r="BD14">
            <v>1</v>
          </cell>
          <cell r="BE14">
            <v>138.10000000001381</v>
          </cell>
          <cell r="BF14">
            <v>1</v>
          </cell>
          <cell r="BG14">
            <v>138.10000000001381</v>
          </cell>
          <cell r="BH14">
            <v>1</v>
          </cell>
          <cell r="BI14">
            <v>138.10000000001381</v>
          </cell>
          <cell r="BJ14">
            <v>1</v>
          </cell>
          <cell r="BK14">
            <v>138.10000000001381</v>
          </cell>
          <cell r="BL14">
            <v>1</v>
          </cell>
          <cell r="BM14">
            <v>138.10000000001381</v>
          </cell>
          <cell r="BN14">
            <v>1</v>
          </cell>
          <cell r="BO14">
            <v>138.10000000001381</v>
          </cell>
          <cell r="BP14">
            <v>1</v>
          </cell>
          <cell r="BQ14">
            <v>138.10000000001381</v>
          </cell>
          <cell r="BR14">
            <v>1</v>
          </cell>
          <cell r="BS14">
            <v>138.10000000001381</v>
          </cell>
          <cell r="BT14">
            <v>1</v>
          </cell>
          <cell r="BU14">
            <v>138.10000000001381</v>
          </cell>
          <cell r="BV14">
            <v>1</v>
          </cell>
          <cell r="BW14">
            <v>138.10000000001381</v>
          </cell>
          <cell r="BX14">
            <v>1</v>
          </cell>
          <cell r="BY14">
            <v>138.10000000001381</v>
          </cell>
          <cell r="BZ14">
            <v>2</v>
          </cell>
          <cell r="CA14">
            <v>276.20000000002761</v>
          </cell>
          <cell r="CB14">
            <v>1</v>
          </cell>
          <cell r="CC14">
            <v>138.10000000001381</v>
          </cell>
          <cell r="CD14">
            <v>1</v>
          </cell>
          <cell r="CE14">
            <v>138.10000000001381</v>
          </cell>
          <cell r="CF14">
            <v>2</v>
          </cell>
          <cell r="CG14">
            <v>276.20000000002761</v>
          </cell>
          <cell r="CH14">
            <v>2</v>
          </cell>
          <cell r="CI14">
            <v>276.20000000002761</v>
          </cell>
          <cell r="CJ14">
            <v>3</v>
          </cell>
          <cell r="CK14">
            <v>414.30000000004145</v>
          </cell>
          <cell r="CL14">
            <v>3</v>
          </cell>
          <cell r="CM14">
            <v>414.30000000004145</v>
          </cell>
          <cell r="CN14">
            <v>2</v>
          </cell>
          <cell r="CO14">
            <v>276.20000000002761</v>
          </cell>
          <cell r="CP14">
            <v>2</v>
          </cell>
          <cell r="CQ14">
            <v>276.20000000002761</v>
          </cell>
          <cell r="CR14">
            <v>1</v>
          </cell>
          <cell r="CS14">
            <v>138.10000000001381</v>
          </cell>
          <cell r="CT14">
            <v>2</v>
          </cell>
          <cell r="CU14">
            <v>276.20000000002761</v>
          </cell>
          <cell r="CV14">
            <v>2</v>
          </cell>
          <cell r="CW14">
            <v>276.20000000002761</v>
          </cell>
          <cell r="CX14">
            <v>2</v>
          </cell>
          <cell r="CY14">
            <v>276.20000000002761</v>
          </cell>
          <cell r="CZ14">
            <v>2</v>
          </cell>
          <cell r="DA14">
            <v>276.20000000002761</v>
          </cell>
          <cell r="DB14">
            <v>1</v>
          </cell>
          <cell r="DC14">
            <v>138.10000000001381</v>
          </cell>
          <cell r="DD14">
            <v>1</v>
          </cell>
          <cell r="DE14">
            <v>138.10000000001381</v>
          </cell>
          <cell r="DF14">
            <v>1</v>
          </cell>
          <cell r="DG14">
            <v>138.10000000001381</v>
          </cell>
          <cell r="DH14">
            <v>1</v>
          </cell>
          <cell r="DI14">
            <v>138.10000000001381</v>
          </cell>
          <cell r="DJ14">
            <v>1</v>
          </cell>
          <cell r="DK14">
            <v>138.10000000001381</v>
          </cell>
          <cell r="DL14">
            <v>4</v>
          </cell>
          <cell r="DM14">
            <v>552.40000000005523</v>
          </cell>
          <cell r="DN14">
            <v>2</v>
          </cell>
          <cell r="DO14">
            <v>276.20000000002761</v>
          </cell>
          <cell r="DP14">
            <v>2</v>
          </cell>
          <cell r="DQ14">
            <v>276.20000000002761</v>
          </cell>
          <cell r="DR14">
            <v>5</v>
          </cell>
          <cell r="DS14">
            <v>690.50000000006901</v>
          </cell>
          <cell r="DT14">
            <v>5</v>
          </cell>
          <cell r="DU14">
            <v>690.50000000006901</v>
          </cell>
          <cell r="DV14">
            <v>5</v>
          </cell>
          <cell r="DW14">
            <v>690.50000000006901</v>
          </cell>
          <cell r="DX14">
            <v>3</v>
          </cell>
          <cell r="DY14">
            <v>414.30000000004145</v>
          </cell>
          <cell r="DZ14">
            <v>2</v>
          </cell>
          <cell r="EA14">
            <v>276.20000000002761</v>
          </cell>
          <cell r="EB14">
            <v>2</v>
          </cell>
          <cell r="EC14">
            <v>276.20000000002761</v>
          </cell>
          <cell r="ED14">
            <v>2</v>
          </cell>
          <cell r="EE14">
            <v>276.20000000002761</v>
          </cell>
          <cell r="EF14">
            <v>2</v>
          </cell>
          <cell r="EG14">
            <v>276.20000000002761</v>
          </cell>
          <cell r="EH14">
            <v>2</v>
          </cell>
          <cell r="EI14">
            <v>276.20000000002761</v>
          </cell>
          <cell r="EJ14">
            <v>3</v>
          </cell>
          <cell r="EK14">
            <v>414.30000000004145</v>
          </cell>
          <cell r="EL14">
            <v>1</v>
          </cell>
          <cell r="EM14">
            <v>138.10000000001381</v>
          </cell>
          <cell r="EN14">
            <v>1</v>
          </cell>
          <cell r="EO14">
            <v>138.10000000001381</v>
          </cell>
          <cell r="EP14">
            <v>3</v>
          </cell>
          <cell r="EQ14">
            <v>414.30000000004145</v>
          </cell>
          <cell r="ER14">
            <v>6</v>
          </cell>
          <cell r="ES14">
            <v>828.6000000000829</v>
          </cell>
          <cell r="ET14">
            <v>4</v>
          </cell>
          <cell r="EU14">
            <v>552.40000000005523</v>
          </cell>
          <cell r="EV14">
            <v>4</v>
          </cell>
          <cell r="EW14">
            <v>552.40000000005523</v>
          </cell>
          <cell r="EX14">
            <v>4</v>
          </cell>
          <cell r="EY14">
            <v>552.40000000005523</v>
          </cell>
          <cell r="EZ14">
            <v>4</v>
          </cell>
          <cell r="FA14">
            <v>552.40000000005523</v>
          </cell>
          <cell r="FB14">
            <v>4</v>
          </cell>
          <cell r="FC14">
            <v>552.40000000005523</v>
          </cell>
          <cell r="FD14">
            <v>4</v>
          </cell>
          <cell r="FE14">
            <v>552.40000000005523</v>
          </cell>
          <cell r="FF14">
            <v>2</v>
          </cell>
          <cell r="FG14">
            <v>276.20000000002761</v>
          </cell>
          <cell r="FH14">
            <v>2</v>
          </cell>
          <cell r="FI14">
            <v>276.20000000002761</v>
          </cell>
          <cell r="FJ14">
            <v>2</v>
          </cell>
          <cell r="FK14">
            <v>276.20000000002761</v>
          </cell>
          <cell r="FL14">
            <v>6</v>
          </cell>
          <cell r="FM14">
            <v>828.6000000000829</v>
          </cell>
          <cell r="FN14">
            <v>6</v>
          </cell>
          <cell r="FO14">
            <v>828.6000000000829</v>
          </cell>
          <cell r="FP14">
            <v>6</v>
          </cell>
          <cell r="FQ14">
            <v>828.6000000000829</v>
          </cell>
          <cell r="FR14">
            <v>1</v>
          </cell>
          <cell r="FS14">
            <v>138.10000000001381</v>
          </cell>
          <cell r="FT14">
            <v>1</v>
          </cell>
          <cell r="FU14">
            <v>138.10000000001381</v>
          </cell>
          <cell r="FV14">
            <v>1</v>
          </cell>
          <cell r="FW14">
            <v>138.10000000001381</v>
          </cell>
          <cell r="FX14">
            <v>1</v>
          </cell>
          <cell r="FY14">
            <v>138.10000000001381</v>
          </cell>
          <cell r="FZ14"/>
          <cell r="GA14">
            <v>0</v>
          </cell>
          <cell r="GB14">
            <v>1</v>
          </cell>
          <cell r="GC14">
            <v>138.10000000001381</v>
          </cell>
          <cell r="GD14">
            <v>1</v>
          </cell>
          <cell r="GE14">
            <v>138.10000000001381</v>
          </cell>
          <cell r="GF14">
            <v>2</v>
          </cell>
          <cell r="GG14">
            <v>276.20000000002761</v>
          </cell>
          <cell r="GH14">
            <v>2</v>
          </cell>
          <cell r="GI14">
            <v>276.20000000002761</v>
          </cell>
          <cell r="GJ14">
            <v>1</v>
          </cell>
          <cell r="GK14">
            <v>138.10000000001381</v>
          </cell>
          <cell r="GL14">
            <v>1</v>
          </cell>
          <cell r="GM14">
            <v>138.10000000001381</v>
          </cell>
          <cell r="GN14">
            <v>1</v>
          </cell>
          <cell r="GO14">
            <v>138.10000000001381</v>
          </cell>
          <cell r="GP14">
            <v>1</v>
          </cell>
          <cell r="GQ14">
            <v>138.10000000001381</v>
          </cell>
          <cell r="GR14">
            <v>26</v>
          </cell>
          <cell r="GS14">
            <v>3590.6000000003592</v>
          </cell>
          <cell r="GT14">
            <v>26</v>
          </cell>
          <cell r="GU14">
            <v>3590.6000000003592</v>
          </cell>
          <cell r="GV14">
            <v>1</v>
          </cell>
          <cell r="GW14">
            <v>138.10000000001381</v>
          </cell>
          <cell r="GX14">
            <v>1</v>
          </cell>
          <cell r="GY14">
            <v>138.10000000001381</v>
          </cell>
          <cell r="GZ14">
            <v>2</v>
          </cell>
          <cell r="HA14">
            <v>276.20000000002761</v>
          </cell>
          <cell r="HB14">
            <v>1</v>
          </cell>
          <cell r="HC14">
            <v>138.10000000001381</v>
          </cell>
          <cell r="HD14">
            <v>2</v>
          </cell>
          <cell r="HE14">
            <v>276.20000000002761</v>
          </cell>
          <cell r="HF14">
            <v>1</v>
          </cell>
          <cell r="HG14">
            <v>138.10000000001381</v>
          </cell>
          <cell r="HH14">
            <v>1</v>
          </cell>
          <cell r="HI14">
            <v>138.10000000001381</v>
          </cell>
          <cell r="HJ14">
            <v>1</v>
          </cell>
          <cell r="HK14">
            <v>138.10000000001381</v>
          </cell>
          <cell r="HL14">
            <v>1</v>
          </cell>
          <cell r="HM14">
            <v>138.10000000001381</v>
          </cell>
          <cell r="HN14">
            <v>1</v>
          </cell>
          <cell r="HO14">
            <v>138.10000000001381</v>
          </cell>
          <cell r="HP14">
            <v>1</v>
          </cell>
          <cell r="HQ14">
            <v>138.10000000001381</v>
          </cell>
          <cell r="HR14">
            <v>3</v>
          </cell>
          <cell r="HS14">
            <v>414.30000000004145</v>
          </cell>
          <cell r="HT14">
            <v>1</v>
          </cell>
          <cell r="HU14">
            <v>138.10000000001381</v>
          </cell>
          <cell r="HV14">
            <v>1</v>
          </cell>
          <cell r="HW14">
            <v>138.10000000001381</v>
          </cell>
          <cell r="HX14">
            <v>1</v>
          </cell>
          <cell r="HY14">
            <v>138.10000000001381</v>
          </cell>
          <cell r="HZ14">
            <v>1</v>
          </cell>
          <cell r="IA14">
            <v>138.10000000001381</v>
          </cell>
          <cell r="IB14">
            <v>1</v>
          </cell>
          <cell r="IC14">
            <v>138.10000000001381</v>
          </cell>
          <cell r="ID14">
            <v>1</v>
          </cell>
          <cell r="IE14">
            <v>138.10000000001381</v>
          </cell>
          <cell r="IF14">
            <v>1</v>
          </cell>
          <cell r="IG14">
            <v>138.10000000001381</v>
          </cell>
          <cell r="IH14">
            <v>1</v>
          </cell>
          <cell r="II14">
            <v>138.10000000001381</v>
          </cell>
          <cell r="IJ14">
            <v>1</v>
          </cell>
          <cell r="IK14">
            <v>138.10000000001381</v>
          </cell>
          <cell r="IL14">
            <v>1</v>
          </cell>
          <cell r="IM14">
            <v>138.10000000001381</v>
          </cell>
          <cell r="IN14">
            <v>1</v>
          </cell>
          <cell r="IO14">
            <v>138.10000000001381</v>
          </cell>
          <cell r="IP14">
            <v>1</v>
          </cell>
          <cell r="IQ14">
            <v>138.10000000001381</v>
          </cell>
          <cell r="IR14">
            <v>1</v>
          </cell>
          <cell r="IS14">
            <v>138.10000000001381</v>
          </cell>
          <cell r="IT14">
            <v>1</v>
          </cell>
          <cell r="IU14">
            <v>138.10000000001381</v>
          </cell>
          <cell r="IV14">
            <v>1</v>
          </cell>
          <cell r="IW14">
            <v>138.10000000001381</v>
          </cell>
          <cell r="IX14">
            <v>1</v>
          </cell>
          <cell r="IY14">
            <v>138.10000000001381</v>
          </cell>
          <cell r="IZ14">
            <v>1</v>
          </cell>
          <cell r="JA14">
            <v>138.10000000001381</v>
          </cell>
          <cell r="JB14">
            <v>1</v>
          </cell>
          <cell r="JC14">
            <v>138.10000000001381</v>
          </cell>
          <cell r="JD14">
            <v>2</v>
          </cell>
          <cell r="JE14">
            <v>276.20000000002761</v>
          </cell>
          <cell r="JF14">
            <v>2</v>
          </cell>
          <cell r="JG14">
            <v>276.20000000002761</v>
          </cell>
          <cell r="JH14">
            <v>2</v>
          </cell>
          <cell r="JI14">
            <v>276.20000000002761</v>
          </cell>
          <cell r="JJ14">
            <v>2</v>
          </cell>
          <cell r="JK14">
            <v>276.20000000002761</v>
          </cell>
          <cell r="JL14">
            <v>2</v>
          </cell>
          <cell r="JM14">
            <v>276.20000000002761</v>
          </cell>
          <cell r="JN14">
            <v>2</v>
          </cell>
          <cell r="JO14">
            <v>276.20000000002761</v>
          </cell>
          <cell r="JP14">
            <v>2</v>
          </cell>
          <cell r="JQ14">
            <v>276.20000000002761</v>
          </cell>
          <cell r="JR14">
            <v>2</v>
          </cell>
          <cell r="JS14">
            <v>276.20000000002761</v>
          </cell>
          <cell r="JT14">
            <v>2</v>
          </cell>
          <cell r="JU14">
            <v>276.20000000002761</v>
          </cell>
          <cell r="JV14">
            <v>3</v>
          </cell>
          <cell r="JW14">
            <v>414.30000000004145</v>
          </cell>
          <cell r="JX14">
            <v>3</v>
          </cell>
          <cell r="JY14">
            <v>414.30000000004145</v>
          </cell>
          <cell r="JZ14">
            <v>1</v>
          </cell>
          <cell r="KA14">
            <v>138.10000000001381</v>
          </cell>
          <cell r="KB14">
            <v>1</v>
          </cell>
          <cell r="KC14">
            <v>138.10000000001381</v>
          </cell>
        </row>
        <row r="15">
          <cell r="P15">
            <v>1</v>
          </cell>
          <cell r="Q15">
            <v>2900.0000000002901</v>
          </cell>
          <cell r="R15">
            <v>1</v>
          </cell>
          <cell r="S15">
            <v>2900.0000000002901</v>
          </cell>
          <cell r="T15">
            <v>1</v>
          </cell>
          <cell r="U15">
            <v>2900.0000000002901</v>
          </cell>
          <cell r="V15">
            <v>1</v>
          </cell>
          <cell r="W15">
            <v>2900.0000000002901</v>
          </cell>
          <cell r="X15">
            <v>1</v>
          </cell>
          <cell r="Y15">
            <v>2900.0000000002901</v>
          </cell>
          <cell r="Z15">
            <v>1</v>
          </cell>
          <cell r="AA15">
            <v>2900.0000000002901</v>
          </cell>
          <cell r="AB15">
            <v>1</v>
          </cell>
          <cell r="AC15">
            <v>2900.0000000002901</v>
          </cell>
          <cell r="AD15">
            <v>1</v>
          </cell>
          <cell r="AE15">
            <v>2900.0000000002901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1</v>
          </cell>
          <cell r="AU15">
            <v>2900.0000000002901</v>
          </cell>
          <cell r="AV15">
            <v>1</v>
          </cell>
          <cell r="AW15">
            <v>2900.0000000002901</v>
          </cell>
          <cell r="AX15">
            <v>1</v>
          </cell>
          <cell r="AY15">
            <v>2900.0000000002901</v>
          </cell>
          <cell r="AZ15">
            <v>1</v>
          </cell>
          <cell r="BA15">
            <v>2900.0000000002901</v>
          </cell>
          <cell r="BB15">
            <v>1</v>
          </cell>
          <cell r="BC15">
            <v>2900.0000000002901</v>
          </cell>
          <cell r="BD15">
            <v>1</v>
          </cell>
          <cell r="BE15">
            <v>2900.0000000002901</v>
          </cell>
          <cell r="BF15">
            <v>1</v>
          </cell>
          <cell r="BG15">
            <v>2900.0000000002901</v>
          </cell>
          <cell r="BH15">
            <v>1</v>
          </cell>
          <cell r="BI15">
            <v>2900.0000000002901</v>
          </cell>
          <cell r="BJ15">
            <v>1</v>
          </cell>
          <cell r="BK15">
            <v>2900.0000000002901</v>
          </cell>
          <cell r="BL15">
            <v>1</v>
          </cell>
          <cell r="BM15">
            <v>2900.0000000002901</v>
          </cell>
          <cell r="BN15">
            <v>1</v>
          </cell>
          <cell r="BO15">
            <v>2900.0000000002901</v>
          </cell>
          <cell r="BP15">
            <v>1</v>
          </cell>
          <cell r="BQ15">
            <v>2900.0000000002901</v>
          </cell>
          <cell r="BR15">
            <v>1</v>
          </cell>
          <cell r="BS15">
            <v>2900.0000000002901</v>
          </cell>
          <cell r="BT15">
            <v>1</v>
          </cell>
          <cell r="BU15">
            <v>2900.0000000002901</v>
          </cell>
          <cell r="BV15">
            <v>1</v>
          </cell>
          <cell r="BW15">
            <v>2900.0000000002901</v>
          </cell>
          <cell r="BX15">
            <v>1</v>
          </cell>
          <cell r="BY15">
            <v>2900.0000000002901</v>
          </cell>
          <cell r="BZ15">
            <v>1</v>
          </cell>
          <cell r="CA15">
            <v>2900.0000000002901</v>
          </cell>
          <cell r="CB15">
            <v>1</v>
          </cell>
          <cell r="CC15">
            <v>2900.0000000002901</v>
          </cell>
          <cell r="CD15">
            <v>1</v>
          </cell>
          <cell r="CE15">
            <v>2900.0000000002901</v>
          </cell>
          <cell r="CF15">
            <v>1</v>
          </cell>
          <cell r="CG15">
            <v>2900.0000000002901</v>
          </cell>
          <cell r="CH15">
            <v>1</v>
          </cell>
          <cell r="CI15">
            <v>2900.0000000002901</v>
          </cell>
          <cell r="CJ15">
            <v>1</v>
          </cell>
          <cell r="CK15">
            <v>2900.0000000002901</v>
          </cell>
          <cell r="CL15">
            <v>1</v>
          </cell>
          <cell r="CM15">
            <v>2900.0000000002901</v>
          </cell>
          <cell r="CN15">
            <v>1</v>
          </cell>
          <cell r="CO15">
            <v>2900.0000000002901</v>
          </cell>
          <cell r="CP15">
            <v>1</v>
          </cell>
          <cell r="CQ15">
            <v>2900.0000000002901</v>
          </cell>
          <cell r="CR15">
            <v>1</v>
          </cell>
          <cell r="CS15">
            <v>2900.0000000002901</v>
          </cell>
          <cell r="CT15">
            <v>1</v>
          </cell>
          <cell r="CU15">
            <v>2900.0000000002901</v>
          </cell>
          <cell r="CV15">
            <v>1</v>
          </cell>
          <cell r="CW15">
            <v>2900.0000000002901</v>
          </cell>
          <cell r="CX15">
            <v>1</v>
          </cell>
          <cell r="CY15">
            <v>2900.0000000002901</v>
          </cell>
          <cell r="CZ15">
            <v>1</v>
          </cell>
          <cell r="DA15">
            <v>2900.0000000002901</v>
          </cell>
          <cell r="DB15">
            <v>1</v>
          </cell>
          <cell r="DC15">
            <v>2900.0000000002901</v>
          </cell>
          <cell r="DD15">
            <v>1</v>
          </cell>
          <cell r="DE15">
            <v>2900.0000000002901</v>
          </cell>
          <cell r="DF15">
            <v>1</v>
          </cell>
          <cell r="DG15">
            <v>2900.0000000002901</v>
          </cell>
          <cell r="DH15">
            <v>1</v>
          </cell>
          <cell r="DI15">
            <v>2900.0000000002901</v>
          </cell>
          <cell r="DJ15">
            <v>1</v>
          </cell>
          <cell r="DK15">
            <v>2900.0000000002901</v>
          </cell>
          <cell r="DL15">
            <v>1</v>
          </cell>
          <cell r="DM15">
            <v>2900.0000000002901</v>
          </cell>
          <cell r="DN15">
            <v>1</v>
          </cell>
          <cell r="DO15">
            <v>2900.0000000002901</v>
          </cell>
          <cell r="DP15">
            <v>1</v>
          </cell>
          <cell r="DQ15">
            <v>2900.0000000002901</v>
          </cell>
          <cell r="DR15">
            <v>1</v>
          </cell>
          <cell r="DS15">
            <v>2900.0000000002901</v>
          </cell>
          <cell r="DT15">
            <v>1</v>
          </cell>
          <cell r="DU15">
            <v>2900.0000000002901</v>
          </cell>
          <cell r="DV15">
            <v>1</v>
          </cell>
          <cell r="DW15">
            <v>2900.0000000002901</v>
          </cell>
          <cell r="DX15">
            <v>1</v>
          </cell>
          <cell r="DY15">
            <v>2900.0000000002901</v>
          </cell>
          <cell r="DZ15">
            <v>1</v>
          </cell>
          <cell r="EA15">
            <v>2900.0000000002901</v>
          </cell>
          <cell r="EB15">
            <v>1</v>
          </cell>
          <cell r="EC15">
            <v>2900.0000000002901</v>
          </cell>
          <cell r="ED15">
            <v>1</v>
          </cell>
          <cell r="EE15">
            <v>2900.0000000002901</v>
          </cell>
          <cell r="EF15">
            <v>1</v>
          </cell>
          <cell r="EG15">
            <v>2900.0000000002901</v>
          </cell>
          <cell r="EH15">
            <v>1</v>
          </cell>
          <cell r="EI15">
            <v>2900.0000000002901</v>
          </cell>
          <cell r="EJ15">
            <v>1</v>
          </cell>
          <cell r="EK15">
            <v>2900.0000000002901</v>
          </cell>
          <cell r="EL15">
            <v>1</v>
          </cell>
          <cell r="EM15">
            <v>2900.0000000002901</v>
          </cell>
          <cell r="EN15">
            <v>1</v>
          </cell>
          <cell r="EO15">
            <v>2900.0000000002901</v>
          </cell>
          <cell r="EP15">
            <v>1</v>
          </cell>
          <cell r="EQ15">
            <v>2900.0000000002901</v>
          </cell>
          <cell r="ER15">
            <v>1</v>
          </cell>
          <cell r="ES15">
            <v>2900.0000000002901</v>
          </cell>
          <cell r="ET15">
            <v>1</v>
          </cell>
          <cell r="EU15">
            <v>2900.0000000002901</v>
          </cell>
          <cell r="EV15">
            <v>1</v>
          </cell>
          <cell r="EW15">
            <v>2900.0000000002901</v>
          </cell>
          <cell r="EX15">
            <v>1</v>
          </cell>
          <cell r="EY15">
            <v>2900.0000000002901</v>
          </cell>
          <cell r="EZ15">
            <v>1</v>
          </cell>
          <cell r="FA15">
            <v>2900.0000000002901</v>
          </cell>
          <cell r="FB15">
            <v>1</v>
          </cell>
          <cell r="FC15">
            <v>2900.0000000002901</v>
          </cell>
          <cell r="FD15">
            <v>1</v>
          </cell>
          <cell r="FE15">
            <v>2900.0000000002901</v>
          </cell>
          <cell r="FF15">
            <v>1</v>
          </cell>
          <cell r="FG15">
            <v>2900.0000000002901</v>
          </cell>
          <cell r="FH15">
            <v>1</v>
          </cell>
          <cell r="FI15">
            <v>2900.0000000002901</v>
          </cell>
          <cell r="FJ15">
            <v>1</v>
          </cell>
          <cell r="FK15">
            <v>2900.0000000002901</v>
          </cell>
          <cell r="FL15">
            <v>1</v>
          </cell>
          <cell r="FM15">
            <v>2900.0000000002901</v>
          </cell>
          <cell r="FN15">
            <v>1</v>
          </cell>
          <cell r="FO15">
            <v>2900.0000000002901</v>
          </cell>
          <cell r="FP15">
            <v>1</v>
          </cell>
          <cell r="FQ15">
            <v>2900.0000000002901</v>
          </cell>
          <cell r="FR15">
            <v>1</v>
          </cell>
          <cell r="FS15">
            <v>2900.0000000002901</v>
          </cell>
          <cell r="FT15">
            <v>1</v>
          </cell>
          <cell r="FU15">
            <v>2900.0000000002901</v>
          </cell>
          <cell r="FV15">
            <v>1</v>
          </cell>
          <cell r="FW15">
            <v>2900.0000000002901</v>
          </cell>
          <cell r="FX15">
            <v>1</v>
          </cell>
          <cell r="FY15">
            <v>2900.0000000002901</v>
          </cell>
          <cell r="FZ15">
            <v>1</v>
          </cell>
          <cell r="GA15">
            <v>2900.0000000002901</v>
          </cell>
          <cell r="GB15">
            <v>1</v>
          </cell>
          <cell r="GC15">
            <v>2900.0000000002901</v>
          </cell>
          <cell r="GD15">
            <v>1</v>
          </cell>
          <cell r="GE15">
            <v>2900.0000000002901</v>
          </cell>
          <cell r="GF15">
            <v>1</v>
          </cell>
          <cell r="GG15">
            <v>2900.0000000002901</v>
          </cell>
          <cell r="GH15">
            <v>1</v>
          </cell>
          <cell r="GI15">
            <v>2900.0000000002901</v>
          </cell>
          <cell r="GJ15">
            <v>1</v>
          </cell>
          <cell r="GK15">
            <v>2900.0000000002901</v>
          </cell>
          <cell r="GL15">
            <v>1</v>
          </cell>
          <cell r="GM15">
            <v>2900.0000000002901</v>
          </cell>
          <cell r="GN15">
            <v>1</v>
          </cell>
          <cell r="GO15">
            <v>2900.0000000002901</v>
          </cell>
          <cell r="GP15">
            <v>1</v>
          </cell>
          <cell r="GQ15">
            <v>2900.0000000002901</v>
          </cell>
          <cell r="GR15">
            <v>1</v>
          </cell>
          <cell r="GS15">
            <v>2900.0000000002901</v>
          </cell>
          <cell r="GT15">
            <v>1</v>
          </cell>
          <cell r="GU15">
            <v>2900.0000000002901</v>
          </cell>
          <cell r="GV15">
            <v>1</v>
          </cell>
          <cell r="GW15">
            <v>2900.0000000002901</v>
          </cell>
          <cell r="GX15">
            <v>1</v>
          </cell>
          <cell r="GY15">
            <v>2900.0000000002901</v>
          </cell>
          <cell r="GZ15">
            <v>1</v>
          </cell>
          <cell r="HA15">
            <v>2900.0000000002901</v>
          </cell>
          <cell r="HB15">
            <v>1</v>
          </cell>
          <cell r="HC15">
            <v>2900.0000000002901</v>
          </cell>
          <cell r="HD15">
            <v>1</v>
          </cell>
          <cell r="HE15">
            <v>2900.0000000002901</v>
          </cell>
          <cell r="HF15">
            <v>1</v>
          </cell>
          <cell r="HG15">
            <v>2900.0000000002901</v>
          </cell>
          <cell r="HH15">
            <v>1</v>
          </cell>
          <cell r="HI15">
            <v>2900.0000000002901</v>
          </cell>
          <cell r="HJ15">
            <v>1</v>
          </cell>
          <cell r="HK15">
            <v>2900.0000000002901</v>
          </cell>
          <cell r="HL15">
            <v>1</v>
          </cell>
          <cell r="HM15">
            <v>2900.0000000002901</v>
          </cell>
          <cell r="HN15">
            <v>1</v>
          </cell>
          <cell r="HO15">
            <v>2900.0000000002901</v>
          </cell>
          <cell r="HP15">
            <v>1</v>
          </cell>
          <cell r="HQ15">
            <v>2900.0000000002901</v>
          </cell>
          <cell r="HR15">
            <v>1</v>
          </cell>
          <cell r="HS15">
            <v>2900.0000000002901</v>
          </cell>
          <cell r="HT15">
            <v>1</v>
          </cell>
          <cell r="HU15">
            <v>2900.0000000002901</v>
          </cell>
          <cell r="HV15">
            <v>1</v>
          </cell>
          <cell r="HW15">
            <v>2900.0000000002901</v>
          </cell>
          <cell r="HX15">
            <v>1</v>
          </cell>
          <cell r="HY15">
            <v>2900.0000000002901</v>
          </cell>
          <cell r="HZ15">
            <v>1</v>
          </cell>
          <cell r="IA15">
            <v>2900.0000000002901</v>
          </cell>
          <cell r="IB15">
            <v>1</v>
          </cell>
          <cell r="IC15">
            <v>2900.0000000002901</v>
          </cell>
          <cell r="ID15">
            <v>1</v>
          </cell>
          <cell r="IE15">
            <v>2900.0000000002901</v>
          </cell>
          <cell r="IF15">
            <v>1</v>
          </cell>
          <cell r="IG15">
            <v>2900.0000000002901</v>
          </cell>
          <cell r="IH15">
            <v>1</v>
          </cell>
          <cell r="II15">
            <v>2900.0000000002901</v>
          </cell>
          <cell r="IJ15">
            <v>1</v>
          </cell>
          <cell r="IK15">
            <v>2900.0000000002901</v>
          </cell>
          <cell r="IL15">
            <v>1</v>
          </cell>
          <cell r="IM15">
            <v>2900.0000000002901</v>
          </cell>
          <cell r="IN15">
            <v>1</v>
          </cell>
          <cell r="IO15">
            <v>2900.0000000002901</v>
          </cell>
          <cell r="IP15">
            <v>1</v>
          </cell>
          <cell r="IQ15">
            <v>2900.0000000002901</v>
          </cell>
          <cell r="IR15">
            <v>1</v>
          </cell>
          <cell r="IS15">
            <v>2900.0000000002901</v>
          </cell>
          <cell r="IT15">
            <v>1</v>
          </cell>
          <cell r="IU15">
            <v>2900.0000000002901</v>
          </cell>
          <cell r="IV15">
            <v>1</v>
          </cell>
          <cell r="IW15">
            <v>2900.0000000002901</v>
          </cell>
          <cell r="IX15">
            <v>1</v>
          </cell>
          <cell r="IY15">
            <v>2900.0000000002901</v>
          </cell>
          <cell r="IZ15">
            <v>1</v>
          </cell>
          <cell r="JA15">
            <v>2900.0000000002901</v>
          </cell>
          <cell r="JB15">
            <v>1</v>
          </cell>
          <cell r="JC15">
            <v>2900.0000000002901</v>
          </cell>
          <cell r="JD15">
            <v>1</v>
          </cell>
          <cell r="JE15">
            <v>2900.0000000002901</v>
          </cell>
          <cell r="JF15">
            <v>1</v>
          </cell>
          <cell r="JG15">
            <v>2900.0000000002901</v>
          </cell>
          <cell r="JH15">
            <v>1</v>
          </cell>
          <cell r="JI15">
            <v>2900.0000000002901</v>
          </cell>
          <cell r="JJ15">
            <v>1</v>
          </cell>
          <cell r="JK15">
            <v>2900.0000000002901</v>
          </cell>
          <cell r="JL15">
            <v>1</v>
          </cell>
          <cell r="JM15">
            <v>2900.0000000002901</v>
          </cell>
          <cell r="JN15">
            <v>1</v>
          </cell>
          <cell r="JO15">
            <v>2900.0000000002901</v>
          </cell>
          <cell r="JP15">
            <v>1</v>
          </cell>
          <cell r="JQ15">
            <v>2900.0000000002901</v>
          </cell>
          <cell r="JR15">
            <v>1</v>
          </cell>
          <cell r="JS15">
            <v>2900.0000000002901</v>
          </cell>
          <cell r="JT15">
            <v>1</v>
          </cell>
          <cell r="JU15">
            <v>2900.0000000002901</v>
          </cell>
          <cell r="JV15">
            <v>1</v>
          </cell>
          <cell r="JW15">
            <v>2900.0000000002901</v>
          </cell>
          <cell r="JX15">
            <v>1</v>
          </cell>
          <cell r="JY15">
            <v>2900.0000000002901</v>
          </cell>
          <cell r="JZ15">
            <v>1</v>
          </cell>
          <cell r="KA15">
            <v>2900.0000000002901</v>
          </cell>
          <cell r="KB15">
            <v>1</v>
          </cell>
          <cell r="KC15">
            <v>2900.0000000002901</v>
          </cell>
        </row>
        <row r="16">
          <cell r="P16"/>
          <cell r="Q16">
            <v>0</v>
          </cell>
          <cell r="R16"/>
          <cell r="S16">
            <v>0</v>
          </cell>
          <cell r="T16"/>
          <cell r="U16">
            <v>0</v>
          </cell>
          <cell r="V16"/>
          <cell r="W16">
            <v>0</v>
          </cell>
          <cell r="X16"/>
          <cell r="Y16">
            <v>0</v>
          </cell>
          <cell r="Z16"/>
          <cell r="AA16">
            <v>0</v>
          </cell>
          <cell r="AB16"/>
          <cell r="AC16">
            <v>0</v>
          </cell>
          <cell r="AD16"/>
          <cell r="AE16">
            <v>0</v>
          </cell>
          <cell r="AF16"/>
          <cell r="AG16">
            <v>0</v>
          </cell>
          <cell r="AH16"/>
          <cell r="AI16">
            <v>0</v>
          </cell>
          <cell r="AJ16"/>
          <cell r="AK16">
            <v>0</v>
          </cell>
          <cell r="AL16"/>
          <cell r="AM16">
            <v>0</v>
          </cell>
          <cell r="AN16"/>
          <cell r="AO16">
            <v>0</v>
          </cell>
          <cell r="AP16"/>
          <cell r="AQ16">
            <v>0</v>
          </cell>
          <cell r="AR16"/>
          <cell r="AS16">
            <v>0</v>
          </cell>
          <cell r="AT16">
            <v>2</v>
          </cell>
          <cell r="AU16">
            <v>16.619000000001662</v>
          </cell>
          <cell r="AV16">
            <v>4</v>
          </cell>
          <cell r="AW16">
            <v>33.238000000003325</v>
          </cell>
          <cell r="AX16">
            <v>2</v>
          </cell>
          <cell r="AY16">
            <v>16.619000000001662</v>
          </cell>
          <cell r="AZ16">
            <v>4</v>
          </cell>
          <cell r="BA16">
            <v>33.238000000003325</v>
          </cell>
          <cell r="BB16">
            <v>2</v>
          </cell>
          <cell r="BC16">
            <v>16.619000000001662</v>
          </cell>
          <cell r="BD16">
            <v>2</v>
          </cell>
          <cell r="BE16">
            <v>16.619000000001662</v>
          </cell>
          <cell r="BF16">
            <v>2</v>
          </cell>
          <cell r="BG16">
            <v>16.619000000001662</v>
          </cell>
          <cell r="BH16">
            <v>2</v>
          </cell>
          <cell r="BI16">
            <v>16.619000000001662</v>
          </cell>
          <cell r="BJ16">
            <v>2</v>
          </cell>
          <cell r="BK16">
            <v>16.619000000001662</v>
          </cell>
          <cell r="BL16">
            <v>2</v>
          </cell>
          <cell r="BM16">
            <v>16.619000000001662</v>
          </cell>
          <cell r="BN16">
            <v>2</v>
          </cell>
          <cell r="BO16">
            <v>16.619000000001662</v>
          </cell>
          <cell r="BP16">
            <v>2</v>
          </cell>
          <cell r="BQ16">
            <v>16.619000000001662</v>
          </cell>
          <cell r="BR16">
            <v>2</v>
          </cell>
          <cell r="BS16">
            <v>16.619000000001662</v>
          </cell>
          <cell r="BT16">
            <v>2</v>
          </cell>
          <cell r="BU16">
            <v>16.619000000001662</v>
          </cell>
          <cell r="BV16">
            <v>2</v>
          </cell>
          <cell r="BW16">
            <v>16.619000000001662</v>
          </cell>
          <cell r="BX16">
            <v>4</v>
          </cell>
          <cell r="BY16">
            <v>33.238000000003325</v>
          </cell>
          <cell r="BZ16">
            <v>4</v>
          </cell>
          <cell r="CA16">
            <v>33.238000000003325</v>
          </cell>
          <cell r="CB16">
            <v>2</v>
          </cell>
          <cell r="CC16">
            <v>16.619000000001662</v>
          </cell>
          <cell r="CD16">
            <v>2</v>
          </cell>
          <cell r="CE16">
            <v>16.619000000001662</v>
          </cell>
          <cell r="CF16">
            <v>6</v>
          </cell>
          <cell r="CG16">
            <v>49.857000000004987</v>
          </cell>
          <cell r="CH16">
            <v>6</v>
          </cell>
          <cell r="CI16">
            <v>49.857000000004987</v>
          </cell>
          <cell r="CJ16">
            <v>6</v>
          </cell>
          <cell r="CK16">
            <v>49.857000000004987</v>
          </cell>
          <cell r="CL16">
            <v>6</v>
          </cell>
          <cell r="CM16">
            <v>49.857000000004987</v>
          </cell>
          <cell r="CN16">
            <v>6</v>
          </cell>
          <cell r="CO16">
            <v>49.857000000004987</v>
          </cell>
          <cell r="CP16">
            <v>6</v>
          </cell>
          <cell r="CQ16">
            <v>49.857000000004987</v>
          </cell>
          <cell r="CR16"/>
          <cell r="CS16">
            <v>0</v>
          </cell>
          <cell r="CT16">
            <v>6</v>
          </cell>
          <cell r="CU16">
            <v>49.857000000004987</v>
          </cell>
          <cell r="CV16">
            <v>6</v>
          </cell>
          <cell r="CW16">
            <v>49.857000000004987</v>
          </cell>
          <cell r="CX16">
            <v>6</v>
          </cell>
          <cell r="CY16">
            <v>49.857000000004987</v>
          </cell>
          <cell r="CZ16">
            <v>6</v>
          </cell>
          <cell r="DA16">
            <v>49.857000000004987</v>
          </cell>
          <cell r="DB16">
            <v>2</v>
          </cell>
          <cell r="DC16">
            <v>16.619000000001662</v>
          </cell>
          <cell r="DD16">
            <v>2</v>
          </cell>
          <cell r="DE16">
            <v>16.619000000001662</v>
          </cell>
          <cell r="DF16">
            <v>1</v>
          </cell>
          <cell r="DG16">
            <v>8.3095000000008312</v>
          </cell>
          <cell r="DH16">
            <v>1</v>
          </cell>
          <cell r="DI16">
            <v>8.3095000000008312</v>
          </cell>
          <cell r="DJ16">
            <v>1</v>
          </cell>
          <cell r="DK16">
            <v>8.3095000000008312</v>
          </cell>
          <cell r="DL16"/>
          <cell r="DM16">
            <v>0</v>
          </cell>
          <cell r="DN16"/>
          <cell r="DO16">
            <v>0</v>
          </cell>
          <cell r="DP16"/>
          <cell r="DQ16">
            <v>0</v>
          </cell>
          <cell r="DR16"/>
          <cell r="DS16">
            <v>0</v>
          </cell>
          <cell r="DT16"/>
          <cell r="DU16">
            <v>0</v>
          </cell>
          <cell r="DV16"/>
          <cell r="DW16">
            <v>0</v>
          </cell>
          <cell r="DX16"/>
          <cell r="DY16">
            <v>0</v>
          </cell>
          <cell r="DZ16"/>
          <cell r="EA16">
            <v>0</v>
          </cell>
          <cell r="EB16"/>
          <cell r="EC16">
            <v>0</v>
          </cell>
          <cell r="ED16"/>
          <cell r="EE16">
            <v>0</v>
          </cell>
          <cell r="EF16"/>
          <cell r="EG16">
            <v>0</v>
          </cell>
          <cell r="EH16"/>
          <cell r="EI16">
            <v>0</v>
          </cell>
          <cell r="EJ16"/>
          <cell r="EK16">
            <v>0</v>
          </cell>
          <cell r="EL16"/>
          <cell r="EM16">
            <v>0</v>
          </cell>
          <cell r="EN16"/>
          <cell r="EO16">
            <v>0</v>
          </cell>
          <cell r="EP16"/>
          <cell r="EQ16">
            <v>0</v>
          </cell>
          <cell r="ER16"/>
          <cell r="ES16">
            <v>0</v>
          </cell>
          <cell r="ET16"/>
          <cell r="EU16">
            <v>0</v>
          </cell>
          <cell r="EV16"/>
          <cell r="EW16">
            <v>0</v>
          </cell>
          <cell r="EX16"/>
          <cell r="EY16">
            <v>0</v>
          </cell>
          <cell r="EZ16"/>
          <cell r="FA16">
            <v>0</v>
          </cell>
          <cell r="FB16"/>
          <cell r="FC16">
            <v>0</v>
          </cell>
          <cell r="FD16"/>
          <cell r="FE16">
            <v>0</v>
          </cell>
          <cell r="FF16"/>
          <cell r="FG16">
            <v>0</v>
          </cell>
          <cell r="FH16"/>
          <cell r="FI16">
            <v>0</v>
          </cell>
          <cell r="FJ16"/>
          <cell r="FK16">
            <v>0</v>
          </cell>
          <cell r="FL16"/>
          <cell r="FM16">
            <v>0</v>
          </cell>
          <cell r="FN16"/>
          <cell r="FO16">
            <v>0</v>
          </cell>
          <cell r="FP16"/>
          <cell r="FQ16">
            <v>0</v>
          </cell>
          <cell r="FR16">
            <v>2</v>
          </cell>
          <cell r="FS16">
            <v>16.619000000001662</v>
          </cell>
          <cell r="FT16">
            <v>2</v>
          </cell>
          <cell r="FU16">
            <v>16.619000000001662</v>
          </cell>
          <cell r="FV16">
            <v>2</v>
          </cell>
          <cell r="FW16">
            <v>16.619000000001662</v>
          </cell>
          <cell r="FX16">
            <v>2</v>
          </cell>
          <cell r="FY16">
            <v>16.619000000001662</v>
          </cell>
          <cell r="FZ16"/>
          <cell r="GA16">
            <v>0</v>
          </cell>
          <cell r="GB16">
            <v>4</v>
          </cell>
          <cell r="GC16">
            <v>33.238000000003325</v>
          </cell>
          <cell r="GD16">
            <v>4</v>
          </cell>
          <cell r="GE16">
            <v>33.238000000003325</v>
          </cell>
          <cell r="GF16">
            <v>4</v>
          </cell>
          <cell r="GG16">
            <v>33.238000000003325</v>
          </cell>
          <cell r="GH16">
            <v>4</v>
          </cell>
          <cell r="GI16">
            <v>33.238000000003325</v>
          </cell>
          <cell r="GJ16"/>
          <cell r="GK16">
            <v>0</v>
          </cell>
          <cell r="GL16"/>
          <cell r="GM16">
            <v>0</v>
          </cell>
          <cell r="GN16"/>
          <cell r="GO16">
            <v>0</v>
          </cell>
          <cell r="GP16"/>
          <cell r="GQ16">
            <v>0</v>
          </cell>
          <cell r="GR16">
            <v>8</v>
          </cell>
          <cell r="GS16">
            <v>66.47600000000665</v>
          </cell>
          <cell r="GT16">
            <v>8</v>
          </cell>
          <cell r="GU16">
            <v>66.47600000000665</v>
          </cell>
          <cell r="GV16">
            <v>2</v>
          </cell>
          <cell r="GW16">
            <v>16.619000000001662</v>
          </cell>
          <cell r="GX16">
            <v>2</v>
          </cell>
          <cell r="GY16">
            <v>16.619000000001662</v>
          </cell>
          <cell r="GZ16"/>
          <cell r="HA16">
            <v>0</v>
          </cell>
          <cell r="HB16"/>
          <cell r="HC16">
            <v>0</v>
          </cell>
          <cell r="HD16"/>
          <cell r="HE16">
            <v>0</v>
          </cell>
          <cell r="HF16">
            <v>4</v>
          </cell>
          <cell r="HG16">
            <v>33.238000000003325</v>
          </cell>
          <cell r="HH16"/>
          <cell r="HI16">
            <v>0</v>
          </cell>
          <cell r="HJ16">
            <v>8</v>
          </cell>
          <cell r="HK16">
            <v>66.47600000000665</v>
          </cell>
          <cell r="HL16">
            <v>8</v>
          </cell>
          <cell r="HM16">
            <v>66.47600000000665</v>
          </cell>
          <cell r="HN16"/>
          <cell r="HO16">
            <v>0</v>
          </cell>
          <cell r="HP16"/>
          <cell r="HQ16">
            <v>0</v>
          </cell>
          <cell r="HR16"/>
          <cell r="HS16">
            <v>0</v>
          </cell>
          <cell r="HT16"/>
          <cell r="HU16">
            <v>0</v>
          </cell>
          <cell r="HV16">
            <v>2</v>
          </cell>
          <cell r="HW16">
            <v>16.619000000001662</v>
          </cell>
          <cell r="HX16"/>
          <cell r="HY16">
            <v>0</v>
          </cell>
          <cell r="HZ16"/>
          <cell r="IA16">
            <v>0</v>
          </cell>
          <cell r="IB16"/>
          <cell r="IC16">
            <v>0</v>
          </cell>
          <cell r="ID16"/>
          <cell r="IE16">
            <v>0</v>
          </cell>
          <cell r="IF16"/>
          <cell r="IG16">
            <v>0</v>
          </cell>
          <cell r="IH16"/>
          <cell r="II16">
            <v>0</v>
          </cell>
          <cell r="IJ16"/>
          <cell r="IK16">
            <v>0</v>
          </cell>
          <cell r="IL16"/>
          <cell r="IM16">
            <v>0</v>
          </cell>
          <cell r="IN16"/>
          <cell r="IO16">
            <v>0</v>
          </cell>
          <cell r="IP16"/>
          <cell r="IQ16">
            <v>0</v>
          </cell>
          <cell r="IR16"/>
          <cell r="IS16">
            <v>0</v>
          </cell>
          <cell r="IT16"/>
          <cell r="IU16">
            <v>0</v>
          </cell>
          <cell r="IV16"/>
          <cell r="IW16">
            <v>0</v>
          </cell>
          <cell r="IX16"/>
          <cell r="IY16">
            <v>0</v>
          </cell>
          <cell r="IZ16"/>
          <cell r="JA16">
            <v>0</v>
          </cell>
          <cell r="JB16"/>
          <cell r="JC16">
            <v>0</v>
          </cell>
          <cell r="JD16"/>
          <cell r="JE16">
            <v>0</v>
          </cell>
          <cell r="JF16"/>
          <cell r="JG16">
            <v>0</v>
          </cell>
          <cell r="JH16"/>
          <cell r="JI16">
            <v>0</v>
          </cell>
          <cell r="JJ16"/>
          <cell r="JK16">
            <v>0</v>
          </cell>
          <cell r="JL16"/>
          <cell r="JM16">
            <v>0</v>
          </cell>
          <cell r="JN16"/>
          <cell r="JO16">
            <v>0</v>
          </cell>
          <cell r="JP16"/>
          <cell r="JQ16">
            <v>0</v>
          </cell>
          <cell r="JR16"/>
          <cell r="JS16">
            <v>0</v>
          </cell>
          <cell r="JT16"/>
          <cell r="JU16">
            <v>0</v>
          </cell>
          <cell r="JV16"/>
          <cell r="JW16">
            <v>0</v>
          </cell>
          <cell r="JX16"/>
          <cell r="JY16">
            <v>0</v>
          </cell>
          <cell r="JZ16"/>
          <cell r="KA16">
            <v>0</v>
          </cell>
          <cell r="KB16">
            <v>2</v>
          </cell>
          <cell r="KC16">
            <v>16.619000000001662</v>
          </cell>
        </row>
        <row r="17">
          <cell r="P17">
            <v>2</v>
          </cell>
          <cell r="Q17">
            <v>61.000000000006096</v>
          </cell>
          <cell r="R17">
            <v>2</v>
          </cell>
          <cell r="S17">
            <v>61.000000000006096</v>
          </cell>
          <cell r="T17">
            <v>2</v>
          </cell>
          <cell r="U17">
            <v>61.000000000006096</v>
          </cell>
          <cell r="V17">
            <v>2</v>
          </cell>
          <cell r="W17">
            <v>61.000000000006096</v>
          </cell>
          <cell r="X17">
            <v>2</v>
          </cell>
          <cell r="Y17">
            <v>61.000000000006096</v>
          </cell>
          <cell r="Z17">
            <v>2</v>
          </cell>
          <cell r="AA17">
            <v>61.000000000006096</v>
          </cell>
          <cell r="AB17">
            <v>2</v>
          </cell>
          <cell r="AC17">
            <v>61.000000000006096</v>
          </cell>
          <cell r="AD17">
            <v>2</v>
          </cell>
          <cell r="AE17">
            <v>61.000000000006096</v>
          </cell>
          <cell r="AF17"/>
          <cell r="AG17">
            <v>0</v>
          </cell>
          <cell r="AH17"/>
          <cell r="AI17">
            <v>0</v>
          </cell>
          <cell r="AJ17"/>
          <cell r="AK17">
            <v>0</v>
          </cell>
          <cell r="AL17"/>
          <cell r="AM17">
            <v>0</v>
          </cell>
          <cell r="AN17"/>
          <cell r="AO17">
            <v>0</v>
          </cell>
          <cell r="AP17"/>
          <cell r="AQ17">
            <v>0</v>
          </cell>
          <cell r="AR17"/>
          <cell r="AS17">
            <v>0</v>
          </cell>
          <cell r="AT17">
            <v>2</v>
          </cell>
          <cell r="AU17">
            <v>61.000000000006096</v>
          </cell>
          <cell r="AV17">
            <v>2</v>
          </cell>
          <cell r="AW17">
            <v>61.000000000006096</v>
          </cell>
          <cell r="AX17">
            <v>2</v>
          </cell>
          <cell r="AY17">
            <v>61.000000000006096</v>
          </cell>
          <cell r="AZ17">
            <v>2</v>
          </cell>
          <cell r="BA17">
            <v>61.000000000006096</v>
          </cell>
          <cell r="BB17">
            <v>2</v>
          </cell>
          <cell r="BC17">
            <v>61.000000000006096</v>
          </cell>
          <cell r="BD17">
            <v>2</v>
          </cell>
          <cell r="BE17">
            <v>61.000000000006096</v>
          </cell>
          <cell r="BF17">
            <v>2</v>
          </cell>
          <cell r="BG17">
            <v>61.000000000006096</v>
          </cell>
          <cell r="BH17">
            <v>2</v>
          </cell>
          <cell r="BI17">
            <v>61.000000000006096</v>
          </cell>
          <cell r="BJ17">
            <v>2</v>
          </cell>
          <cell r="BK17">
            <v>61.000000000006096</v>
          </cell>
          <cell r="BL17">
            <v>2</v>
          </cell>
          <cell r="BM17">
            <v>61.000000000006096</v>
          </cell>
          <cell r="BN17">
            <v>2</v>
          </cell>
          <cell r="BO17">
            <v>61.000000000006096</v>
          </cell>
          <cell r="BP17">
            <v>2</v>
          </cell>
          <cell r="BQ17">
            <v>61.000000000006096</v>
          </cell>
          <cell r="BR17">
            <v>2</v>
          </cell>
          <cell r="BS17">
            <v>61.000000000006096</v>
          </cell>
          <cell r="BT17">
            <v>2</v>
          </cell>
          <cell r="BU17">
            <v>61.000000000006096</v>
          </cell>
          <cell r="BV17">
            <v>2</v>
          </cell>
          <cell r="BW17">
            <v>61.000000000006096</v>
          </cell>
          <cell r="BX17">
            <v>2</v>
          </cell>
          <cell r="BY17">
            <v>61.000000000006096</v>
          </cell>
          <cell r="BZ17">
            <v>4</v>
          </cell>
          <cell r="CA17">
            <v>122.00000000001219</v>
          </cell>
          <cell r="CB17">
            <v>2</v>
          </cell>
          <cell r="CC17">
            <v>61.000000000006096</v>
          </cell>
          <cell r="CD17">
            <v>2</v>
          </cell>
          <cell r="CE17">
            <v>61.000000000006096</v>
          </cell>
          <cell r="CF17">
            <v>4</v>
          </cell>
          <cell r="CG17">
            <v>122.00000000001219</v>
          </cell>
          <cell r="CH17">
            <v>4</v>
          </cell>
          <cell r="CI17">
            <v>122.00000000001219</v>
          </cell>
          <cell r="CJ17">
            <v>4</v>
          </cell>
          <cell r="CK17">
            <v>122.00000000001219</v>
          </cell>
          <cell r="CL17">
            <v>4</v>
          </cell>
          <cell r="CM17">
            <v>122.00000000001219</v>
          </cell>
          <cell r="CN17">
            <v>4</v>
          </cell>
          <cell r="CO17">
            <v>122.00000000001219</v>
          </cell>
          <cell r="CP17">
            <v>4</v>
          </cell>
          <cell r="CQ17">
            <v>122.00000000001219</v>
          </cell>
          <cell r="CR17">
            <v>2</v>
          </cell>
          <cell r="CS17">
            <v>61.000000000006096</v>
          </cell>
          <cell r="CT17">
            <v>4</v>
          </cell>
          <cell r="CU17">
            <v>122.00000000001219</v>
          </cell>
          <cell r="CV17">
            <v>4</v>
          </cell>
          <cell r="CW17">
            <v>122.00000000001219</v>
          </cell>
          <cell r="CX17">
            <v>4</v>
          </cell>
          <cell r="CY17">
            <v>122.00000000001219</v>
          </cell>
          <cell r="CZ17">
            <v>4</v>
          </cell>
          <cell r="DA17">
            <v>122.00000000001219</v>
          </cell>
          <cell r="DB17">
            <v>2</v>
          </cell>
          <cell r="DC17">
            <v>61.000000000006096</v>
          </cell>
          <cell r="DD17">
            <v>2</v>
          </cell>
          <cell r="DE17">
            <v>61.000000000006096</v>
          </cell>
          <cell r="DF17">
            <v>2</v>
          </cell>
          <cell r="DG17">
            <v>61.000000000006096</v>
          </cell>
          <cell r="DH17">
            <v>2</v>
          </cell>
          <cell r="DI17">
            <v>61.000000000006096</v>
          </cell>
          <cell r="DJ17">
            <v>2</v>
          </cell>
          <cell r="DK17">
            <v>61.000000000006096</v>
          </cell>
          <cell r="DL17">
            <v>8</v>
          </cell>
          <cell r="DM17">
            <v>244.00000000002439</v>
          </cell>
          <cell r="DN17">
            <v>4</v>
          </cell>
          <cell r="DO17">
            <v>122.00000000001219</v>
          </cell>
          <cell r="DP17">
            <v>4</v>
          </cell>
          <cell r="DQ17">
            <v>122.00000000001219</v>
          </cell>
          <cell r="DR17">
            <v>10</v>
          </cell>
          <cell r="DS17">
            <v>305.00000000003047</v>
          </cell>
          <cell r="DT17">
            <v>10</v>
          </cell>
          <cell r="DU17">
            <v>305.00000000003047</v>
          </cell>
          <cell r="DV17">
            <v>10</v>
          </cell>
          <cell r="DW17">
            <v>305.00000000003047</v>
          </cell>
          <cell r="DX17">
            <v>6</v>
          </cell>
          <cell r="DY17">
            <v>183.0000000000183</v>
          </cell>
          <cell r="DZ17">
            <v>4</v>
          </cell>
          <cell r="EA17">
            <v>122.00000000001219</v>
          </cell>
          <cell r="EB17">
            <v>4</v>
          </cell>
          <cell r="EC17">
            <v>122.00000000001219</v>
          </cell>
          <cell r="ED17">
            <v>4</v>
          </cell>
          <cell r="EE17">
            <v>122.00000000001219</v>
          </cell>
          <cell r="EF17">
            <v>4</v>
          </cell>
          <cell r="EG17">
            <v>122.00000000001219</v>
          </cell>
          <cell r="EH17">
            <v>4</v>
          </cell>
          <cell r="EI17">
            <v>122.00000000001219</v>
          </cell>
          <cell r="EJ17">
            <v>6</v>
          </cell>
          <cell r="EK17">
            <v>183.0000000000183</v>
          </cell>
          <cell r="EL17">
            <v>2</v>
          </cell>
          <cell r="EM17">
            <v>61.000000000006096</v>
          </cell>
          <cell r="EN17">
            <v>2</v>
          </cell>
          <cell r="EO17">
            <v>61.000000000006096</v>
          </cell>
          <cell r="EP17">
            <v>6</v>
          </cell>
          <cell r="EQ17">
            <v>183.0000000000183</v>
          </cell>
          <cell r="ER17">
            <v>12</v>
          </cell>
          <cell r="ES17">
            <v>366.00000000003661</v>
          </cell>
          <cell r="ET17">
            <v>8</v>
          </cell>
          <cell r="EU17">
            <v>244.00000000002439</v>
          </cell>
          <cell r="EV17">
            <v>8</v>
          </cell>
          <cell r="EW17">
            <v>244.00000000002439</v>
          </cell>
          <cell r="EX17">
            <v>8</v>
          </cell>
          <cell r="EY17">
            <v>244.00000000002439</v>
          </cell>
          <cell r="EZ17">
            <v>8</v>
          </cell>
          <cell r="FA17">
            <v>244.00000000002439</v>
          </cell>
          <cell r="FB17">
            <v>8</v>
          </cell>
          <cell r="FC17">
            <v>244.00000000002439</v>
          </cell>
          <cell r="FD17">
            <v>8</v>
          </cell>
          <cell r="FE17">
            <v>244.00000000002439</v>
          </cell>
          <cell r="FF17">
            <v>4</v>
          </cell>
          <cell r="FG17">
            <v>122.00000000001219</v>
          </cell>
          <cell r="FH17">
            <v>4</v>
          </cell>
          <cell r="FI17">
            <v>122.00000000001219</v>
          </cell>
          <cell r="FJ17">
            <v>4</v>
          </cell>
          <cell r="FK17">
            <v>122.00000000001219</v>
          </cell>
          <cell r="FL17">
            <v>12</v>
          </cell>
          <cell r="FM17">
            <v>366.00000000003661</v>
          </cell>
          <cell r="FN17">
            <v>12</v>
          </cell>
          <cell r="FO17">
            <v>366.00000000003661</v>
          </cell>
          <cell r="FP17">
            <v>12</v>
          </cell>
          <cell r="FQ17">
            <v>366.00000000003661</v>
          </cell>
          <cell r="FR17">
            <v>2</v>
          </cell>
          <cell r="FS17">
            <v>61.000000000006096</v>
          </cell>
          <cell r="FT17">
            <v>2</v>
          </cell>
          <cell r="FU17">
            <v>61.000000000006096</v>
          </cell>
          <cell r="FV17">
            <v>2</v>
          </cell>
          <cell r="FW17">
            <v>61.000000000006096</v>
          </cell>
          <cell r="FX17">
            <v>2</v>
          </cell>
          <cell r="FY17">
            <v>61.000000000006096</v>
          </cell>
          <cell r="FZ17"/>
          <cell r="GA17">
            <v>0</v>
          </cell>
          <cell r="GB17">
            <v>2</v>
          </cell>
          <cell r="GC17">
            <v>61.000000000006096</v>
          </cell>
          <cell r="GD17">
            <v>2</v>
          </cell>
          <cell r="GE17">
            <v>61.000000000006096</v>
          </cell>
          <cell r="GF17">
            <v>4</v>
          </cell>
          <cell r="GG17">
            <v>122.00000000001219</v>
          </cell>
          <cell r="GH17">
            <v>4</v>
          </cell>
          <cell r="GI17">
            <v>122.00000000001219</v>
          </cell>
          <cell r="GJ17">
            <v>2</v>
          </cell>
          <cell r="GK17">
            <v>61.000000000006096</v>
          </cell>
          <cell r="GL17">
            <v>2</v>
          </cell>
          <cell r="GM17">
            <v>61.000000000006096</v>
          </cell>
          <cell r="GN17">
            <v>2</v>
          </cell>
          <cell r="GO17">
            <v>61.000000000006096</v>
          </cell>
          <cell r="GP17">
            <v>2</v>
          </cell>
          <cell r="GQ17">
            <v>61.000000000006096</v>
          </cell>
          <cell r="GR17">
            <v>52</v>
          </cell>
          <cell r="GS17">
            <v>1586.0000000001585</v>
          </cell>
          <cell r="GT17">
            <v>52</v>
          </cell>
          <cell r="GU17">
            <v>1586.0000000001585</v>
          </cell>
          <cell r="GV17">
            <v>2</v>
          </cell>
          <cell r="GW17">
            <v>61.000000000006096</v>
          </cell>
          <cell r="GX17">
            <v>2</v>
          </cell>
          <cell r="GY17">
            <v>61.000000000006096</v>
          </cell>
          <cell r="GZ17">
            <v>2</v>
          </cell>
          <cell r="HA17">
            <v>61.000000000006096</v>
          </cell>
          <cell r="HB17">
            <v>2</v>
          </cell>
          <cell r="HC17">
            <v>61.000000000006096</v>
          </cell>
          <cell r="HD17">
            <v>3</v>
          </cell>
          <cell r="HE17">
            <v>91.500000000009152</v>
          </cell>
          <cell r="HF17">
            <v>2</v>
          </cell>
          <cell r="HG17">
            <v>61.000000000006096</v>
          </cell>
          <cell r="HH17">
            <v>2</v>
          </cell>
          <cell r="HI17">
            <v>61.000000000006096</v>
          </cell>
          <cell r="HJ17">
            <v>2</v>
          </cell>
          <cell r="HK17">
            <v>61.000000000006096</v>
          </cell>
          <cell r="HL17">
            <v>2</v>
          </cell>
          <cell r="HM17">
            <v>61.000000000006096</v>
          </cell>
          <cell r="HN17">
            <v>2</v>
          </cell>
          <cell r="HO17">
            <v>61.000000000006096</v>
          </cell>
          <cell r="HP17">
            <v>2</v>
          </cell>
          <cell r="HQ17">
            <v>61.000000000006096</v>
          </cell>
          <cell r="HR17">
            <v>3</v>
          </cell>
          <cell r="HS17">
            <v>91.500000000009152</v>
          </cell>
          <cell r="HT17">
            <v>2</v>
          </cell>
          <cell r="HU17">
            <v>61.000000000006096</v>
          </cell>
          <cell r="HV17">
            <v>2</v>
          </cell>
          <cell r="HW17">
            <v>61.000000000006096</v>
          </cell>
          <cell r="HX17">
            <v>2</v>
          </cell>
          <cell r="HY17">
            <v>61.000000000006096</v>
          </cell>
          <cell r="HZ17">
            <v>2</v>
          </cell>
          <cell r="IA17">
            <v>61.000000000006096</v>
          </cell>
          <cell r="IB17">
            <v>2</v>
          </cell>
          <cell r="IC17">
            <v>61.000000000006096</v>
          </cell>
          <cell r="ID17">
            <v>2</v>
          </cell>
          <cell r="IE17">
            <v>61.000000000006096</v>
          </cell>
          <cell r="IF17">
            <v>2</v>
          </cell>
          <cell r="IG17">
            <v>61.000000000006096</v>
          </cell>
          <cell r="IH17">
            <v>2</v>
          </cell>
          <cell r="II17">
            <v>61.000000000006096</v>
          </cell>
          <cell r="IJ17">
            <v>2</v>
          </cell>
          <cell r="IK17">
            <v>61.000000000006096</v>
          </cell>
          <cell r="IL17">
            <v>2</v>
          </cell>
          <cell r="IM17">
            <v>61.000000000006096</v>
          </cell>
          <cell r="IN17">
            <v>2</v>
          </cell>
          <cell r="IO17">
            <v>61.000000000006096</v>
          </cell>
          <cell r="IP17">
            <v>2</v>
          </cell>
          <cell r="IQ17">
            <v>61.000000000006096</v>
          </cell>
          <cell r="IR17">
            <v>2</v>
          </cell>
          <cell r="IS17">
            <v>61.000000000006096</v>
          </cell>
          <cell r="IT17">
            <v>2</v>
          </cell>
          <cell r="IU17">
            <v>61.000000000006096</v>
          </cell>
          <cell r="IV17">
            <v>2</v>
          </cell>
          <cell r="IW17">
            <v>61.000000000006096</v>
          </cell>
          <cell r="IX17">
            <v>2</v>
          </cell>
          <cell r="IY17">
            <v>61.000000000006096</v>
          </cell>
          <cell r="IZ17">
            <v>2</v>
          </cell>
          <cell r="JA17">
            <v>61.000000000006096</v>
          </cell>
          <cell r="JB17">
            <v>2</v>
          </cell>
          <cell r="JC17">
            <v>61.000000000006096</v>
          </cell>
          <cell r="JD17">
            <v>3</v>
          </cell>
          <cell r="JE17">
            <v>91.500000000009152</v>
          </cell>
          <cell r="JF17">
            <v>3</v>
          </cell>
          <cell r="JG17">
            <v>91.500000000009152</v>
          </cell>
          <cell r="JH17">
            <v>3</v>
          </cell>
          <cell r="JI17">
            <v>91.500000000009152</v>
          </cell>
          <cell r="JJ17">
            <v>3</v>
          </cell>
          <cell r="JK17">
            <v>91.500000000009152</v>
          </cell>
          <cell r="JL17">
            <v>3</v>
          </cell>
          <cell r="JM17">
            <v>91.500000000009152</v>
          </cell>
          <cell r="JN17">
            <v>3</v>
          </cell>
          <cell r="JO17">
            <v>91.500000000009152</v>
          </cell>
          <cell r="JP17">
            <v>3</v>
          </cell>
          <cell r="JQ17">
            <v>91.500000000009152</v>
          </cell>
          <cell r="JR17">
            <v>3</v>
          </cell>
          <cell r="JS17">
            <v>91.500000000009152</v>
          </cell>
          <cell r="JT17">
            <v>3</v>
          </cell>
          <cell r="JU17">
            <v>91.500000000009152</v>
          </cell>
          <cell r="JV17">
            <v>6</v>
          </cell>
          <cell r="JW17">
            <v>183.0000000000183</v>
          </cell>
          <cell r="JX17">
            <v>6</v>
          </cell>
          <cell r="JY17">
            <v>183.0000000000183</v>
          </cell>
          <cell r="JZ17">
            <v>2</v>
          </cell>
          <cell r="KA17">
            <v>61.000000000006096</v>
          </cell>
          <cell r="KB17">
            <v>2</v>
          </cell>
          <cell r="KC17">
            <v>61.000000000006096</v>
          </cell>
        </row>
        <row r="18">
          <cell r="P18">
            <v>1</v>
          </cell>
          <cell r="Q18">
            <v>35.48475000000338</v>
          </cell>
          <cell r="R18">
            <v>1</v>
          </cell>
          <cell r="S18">
            <v>35.48475000000338</v>
          </cell>
          <cell r="T18">
            <v>1</v>
          </cell>
          <cell r="U18">
            <v>35.48475000000338</v>
          </cell>
          <cell r="V18"/>
          <cell r="W18">
            <v>0</v>
          </cell>
          <cell r="X18">
            <v>1</v>
          </cell>
          <cell r="Y18">
            <v>35.48475000000338</v>
          </cell>
          <cell r="Z18"/>
          <cell r="AA18">
            <v>0</v>
          </cell>
          <cell r="AB18"/>
          <cell r="AC18">
            <v>0</v>
          </cell>
          <cell r="AD18"/>
          <cell r="AE18">
            <v>0</v>
          </cell>
          <cell r="AF18"/>
          <cell r="AG18">
            <v>0</v>
          </cell>
          <cell r="AH18"/>
          <cell r="AI18">
            <v>0</v>
          </cell>
          <cell r="AJ18"/>
          <cell r="AK18">
            <v>0</v>
          </cell>
          <cell r="AL18"/>
          <cell r="AM18">
            <v>0</v>
          </cell>
          <cell r="AN18"/>
          <cell r="AO18">
            <v>0</v>
          </cell>
          <cell r="AP18"/>
          <cell r="AQ18">
            <v>0</v>
          </cell>
          <cell r="AR18"/>
          <cell r="AS18">
            <v>0</v>
          </cell>
          <cell r="AT18">
            <v>1</v>
          </cell>
          <cell r="AU18">
            <v>35.48475000000338</v>
          </cell>
          <cell r="AV18">
            <v>1</v>
          </cell>
          <cell r="AW18">
            <v>35.48475000000338</v>
          </cell>
          <cell r="AX18">
            <v>1</v>
          </cell>
          <cell r="AY18">
            <v>35.48475000000338</v>
          </cell>
          <cell r="AZ18">
            <v>1</v>
          </cell>
          <cell r="BA18">
            <v>35.48475000000338</v>
          </cell>
          <cell r="BB18">
            <v>1</v>
          </cell>
          <cell r="BC18">
            <v>35.48475000000338</v>
          </cell>
          <cell r="BD18">
            <v>1</v>
          </cell>
          <cell r="BE18">
            <v>35.48475000000338</v>
          </cell>
          <cell r="BF18">
            <v>1</v>
          </cell>
          <cell r="BG18">
            <v>35.48475000000338</v>
          </cell>
          <cell r="BH18">
            <v>1</v>
          </cell>
          <cell r="BI18">
            <v>35.48475000000338</v>
          </cell>
          <cell r="BJ18">
            <v>1</v>
          </cell>
          <cell r="BK18">
            <v>35.48475000000338</v>
          </cell>
          <cell r="BL18">
            <v>1</v>
          </cell>
          <cell r="BM18">
            <v>35.48475000000338</v>
          </cell>
          <cell r="BN18">
            <v>1</v>
          </cell>
          <cell r="BO18">
            <v>35.48475000000338</v>
          </cell>
          <cell r="BP18">
            <v>1</v>
          </cell>
          <cell r="BQ18">
            <v>35.48475000000338</v>
          </cell>
          <cell r="BR18">
            <v>1</v>
          </cell>
          <cell r="BS18">
            <v>35.48475000000338</v>
          </cell>
          <cell r="BT18">
            <v>1</v>
          </cell>
          <cell r="BU18">
            <v>35.48475000000338</v>
          </cell>
          <cell r="BV18">
            <v>1</v>
          </cell>
          <cell r="BW18">
            <v>35.48475000000338</v>
          </cell>
          <cell r="BX18">
            <v>1</v>
          </cell>
          <cell r="BY18">
            <v>35.48475000000338</v>
          </cell>
          <cell r="BZ18">
            <v>2</v>
          </cell>
          <cell r="CA18">
            <v>70.969500000006761</v>
          </cell>
          <cell r="CB18">
            <v>1</v>
          </cell>
          <cell r="CC18">
            <v>35.48475000000338</v>
          </cell>
          <cell r="CD18">
            <v>1</v>
          </cell>
          <cell r="CE18">
            <v>35.48475000000338</v>
          </cell>
          <cell r="CF18">
            <v>2</v>
          </cell>
          <cell r="CG18">
            <v>70.969500000006761</v>
          </cell>
          <cell r="CH18">
            <v>2</v>
          </cell>
          <cell r="CI18">
            <v>70.969500000006761</v>
          </cell>
          <cell r="CJ18">
            <v>2</v>
          </cell>
          <cell r="CK18">
            <v>70.969500000006761</v>
          </cell>
          <cell r="CL18">
            <v>2</v>
          </cell>
          <cell r="CM18">
            <v>70.969500000006761</v>
          </cell>
          <cell r="CN18">
            <v>2</v>
          </cell>
          <cell r="CO18">
            <v>70.969500000006761</v>
          </cell>
          <cell r="CP18">
            <v>2</v>
          </cell>
          <cell r="CQ18">
            <v>70.969500000006761</v>
          </cell>
          <cell r="CR18">
            <v>1</v>
          </cell>
          <cell r="CS18">
            <v>35.48475000000338</v>
          </cell>
          <cell r="CT18">
            <v>2</v>
          </cell>
          <cell r="CU18">
            <v>70.969500000006761</v>
          </cell>
          <cell r="CV18">
            <v>2</v>
          </cell>
          <cell r="CW18">
            <v>70.969500000006761</v>
          </cell>
          <cell r="CX18">
            <v>2</v>
          </cell>
          <cell r="CY18">
            <v>70.969500000006761</v>
          </cell>
          <cell r="CZ18">
            <v>2</v>
          </cell>
          <cell r="DA18">
            <v>70.969500000006761</v>
          </cell>
          <cell r="DB18">
            <v>1</v>
          </cell>
          <cell r="DC18">
            <v>35.48475000000338</v>
          </cell>
          <cell r="DD18">
            <v>1</v>
          </cell>
          <cell r="DE18">
            <v>35.48475000000338</v>
          </cell>
          <cell r="DF18">
            <v>1</v>
          </cell>
          <cell r="DG18">
            <v>35.48475000000338</v>
          </cell>
          <cell r="DH18">
            <v>1</v>
          </cell>
          <cell r="DI18">
            <v>35.48475000000338</v>
          </cell>
          <cell r="DJ18">
            <v>1</v>
          </cell>
          <cell r="DK18">
            <v>35.48475000000338</v>
          </cell>
          <cell r="DL18"/>
          <cell r="DM18">
            <v>0</v>
          </cell>
          <cell r="DN18"/>
          <cell r="DO18">
            <v>0</v>
          </cell>
          <cell r="DP18"/>
          <cell r="DQ18">
            <v>0</v>
          </cell>
          <cell r="DR18"/>
          <cell r="DS18">
            <v>0</v>
          </cell>
          <cell r="DT18"/>
          <cell r="DU18">
            <v>0</v>
          </cell>
          <cell r="DV18"/>
          <cell r="DW18">
            <v>0</v>
          </cell>
          <cell r="DX18"/>
          <cell r="DY18">
            <v>0</v>
          </cell>
          <cell r="DZ18">
            <v>1</v>
          </cell>
          <cell r="EA18">
            <v>35.48475000000338</v>
          </cell>
          <cell r="EB18">
            <v>1</v>
          </cell>
          <cell r="EC18">
            <v>35.48475000000338</v>
          </cell>
          <cell r="ED18">
            <v>1</v>
          </cell>
          <cell r="EE18">
            <v>35.48475000000338</v>
          </cell>
          <cell r="EF18">
            <v>1</v>
          </cell>
          <cell r="EG18">
            <v>35.48475000000338</v>
          </cell>
          <cell r="EH18">
            <v>1</v>
          </cell>
          <cell r="EI18">
            <v>35.48475000000338</v>
          </cell>
          <cell r="EJ18">
            <v>3</v>
          </cell>
          <cell r="EK18">
            <v>106.45425000001015</v>
          </cell>
          <cell r="EL18">
            <v>1</v>
          </cell>
          <cell r="EM18">
            <v>35.48475000000338</v>
          </cell>
          <cell r="EN18">
            <v>1</v>
          </cell>
          <cell r="EO18">
            <v>35.48475000000338</v>
          </cell>
          <cell r="EP18">
            <v>3</v>
          </cell>
          <cell r="EQ18">
            <v>106.45425000001015</v>
          </cell>
          <cell r="ER18">
            <v>6</v>
          </cell>
          <cell r="ES18">
            <v>212.9085000000203</v>
          </cell>
          <cell r="ET18">
            <v>4</v>
          </cell>
          <cell r="EU18">
            <v>141.93900000001352</v>
          </cell>
          <cell r="EV18">
            <v>4</v>
          </cell>
          <cell r="EW18">
            <v>141.93900000001352</v>
          </cell>
          <cell r="EX18">
            <v>4</v>
          </cell>
          <cell r="EY18">
            <v>141.93900000001352</v>
          </cell>
          <cell r="EZ18">
            <v>4</v>
          </cell>
          <cell r="FA18">
            <v>141.93900000001352</v>
          </cell>
          <cell r="FB18">
            <v>4</v>
          </cell>
          <cell r="FC18">
            <v>141.93900000001352</v>
          </cell>
          <cell r="FD18">
            <v>4</v>
          </cell>
          <cell r="FE18">
            <v>141.93900000001352</v>
          </cell>
          <cell r="FF18">
            <v>2</v>
          </cell>
          <cell r="FG18">
            <v>70.969500000006761</v>
          </cell>
          <cell r="FH18">
            <v>2</v>
          </cell>
          <cell r="FI18">
            <v>70.969500000006761</v>
          </cell>
          <cell r="FJ18">
            <v>2</v>
          </cell>
          <cell r="FK18">
            <v>70.969500000006761</v>
          </cell>
          <cell r="FL18">
            <v>6</v>
          </cell>
          <cell r="FM18">
            <v>212.9085000000203</v>
          </cell>
          <cell r="FN18">
            <v>6</v>
          </cell>
          <cell r="FO18">
            <v>212.9085000000203</v>
          </cell>
          <cell r="FP18">
            <v>6</v>
          </cell>
          <cell r="FQ18">
            <v>212.9085000000203</v>
          </cell>
          <cell r="FR18">
            <v>1</v>
          </cell>
          <cell r="FS18">
            <v>35.48475000000338</v>
          </cell>
          <cell r="FT18">
            <v>1</v>
          </cell>
          <cell r="FU18">
            <v>35.48475000000338</v>
          </cell>
          <cell r="FV18">
            <v>1</v>
          </cell>
          <cell r="FW18">
            <v>35.48475000000338</v>
          </cell>
          <cell r="FX18">
            <v>1</v>
          </cell>
          <cell r="FY18">
            <v>35.48475000000338</v>
          </cell>
          <cell r="FZ18"/>
          <cell r="GA18">
            <v>0</v>
          </cell>
          <cell r="GB18">
            <v>1</v>
          </cell>
          <cell r="GC18">
            <v>35.48475000000338</v>
          </cell>
          <cell r="GD18">
            <v>1</v>
          </cell>
          <cell r="GE18">
            <v>35.48475000000338</v>
          </cell>
          <cell r="GF18">
            <v>2</v>
          </cell>
          <cell r="GG18">
            <v>70.969500000006761</v>
          </cell>
          <cell r="GH18">
            <v>2</v>
          </cell>
          <cell r="GI18">
            <v>70.969500000006761</v>
          </cell>
          <cell r="GJ18">
            <v>1</v>
          </cell>
          <cell r="GK18">
            <v>35.48475000000338</v>
          </cell>
          <cell r="GL18">
            <v>1</v>
          </cell>
          <cell r="GM18">
            <v>35.48475000000338</v>
          </cell>
          <cell r="GN18">
            <v>1</v>
          </cell>
          <cell r="GO18">
            <v>35.48475000000338</v>
          </cell>
          <cell r="GP18">
            <v>1</v>
          </cell>
          <cell r="GQ18">
            <v>35.48475000000338</v>
          </cell>
          <cell r="GR18">
            <v>2</v>
          </cell>
          <cell r="GS18">
            <v>70.969500000006761</v>
          </cell>
          <cell r="GT18">
            <v>2</v>
          </cell>
          <cell r="GU18">
            <v>70.969500000006761</v>
          </cell>
          <cell r="GV18">
            <v>1</v>
          </cell>
          <cell r="GW18">
            <v>35.48475000000338</v>
          </cell>
          <cell r="GX18">
            <v>1</v>
          </cell>
          <cell r="GY18">
            <v>35.48475000000338</v>
          </cell>
          <cell r="GZ18">
            <v>1</v>
          </cell>
          <cell r="HA18">
            <v>35.48475000000338</v>
          </cell>
          <cell r="HB18">
            <v>1</v>
          </cell>
          <cell r="HC18">
            <v>35.48475000000338</v>
          </cell>
          <cell r="HD18">
            <v>1</v>
          </cell>
          <cell r="HE18">
            <v>35.48475000000338</v>
          </cell>
          <cell r="HF18">
            <v>1</v>
          </cell>
          <cell r="HG18">
            <v>35.48475000000338</v>
          </cell>
          <cell r="HH18">
            <v>1</v>
          </cell>
          <cell r="HI18">
            <v>35.48475000000338</v>
          </cell>
          <cell r="HJ18">
            <v>1</v>
          </cell>
          <cell r="HK18">
            <v>35.48475000000338</v>
          </cell>
          <cell r="HL18">
            <v>1</v>
          </cell>
          <cell r="HM18">
            <v>35.48475000000338</v>
          </cell>
          <cell r="HN18">
            <v>1</v>
          </cell>
          <cell r="HO18">
            <v>35.48475000000338</v>
          </cell>
          <cell r="HP18">
            <v>1</v>
          </cell>
          <cell r="HQ18">
            <v>35.48475000000338</v>
          </cell>
          <cell r="HR18">
            <v>6</v>
          </cell>
          <cell r="HS18">
            <v>212.9085000000203</v>
          </cell>
          <cell r="HT18">
            <v>1</v>
          </cell>
          <cell r="HU18">
            <v>35.48475000000338</v>
          </cell>
          <cell r="HV18">
            <v>1</v>
          </cell>
          <cell r="HW18">
            <v>35.48475000000338</v>
          </cell>
          <cell r="HX18">
            <v>1</v>
          </cell>
          <cell r="HY18">
            <v>35.48475000000338</v>
          </cell>
          <cell r="HZ18">
            <v>1</v>
          </cell>
          <cell r="IA18">
            <v>35.48475000000338</v>
          </cell>
          <cell r="IB18">
            <v>1</v>
          </cell>
          <cell r="IC18">
            <v>35.48475000000338</v>
          </cell>
          <cell r="ID18">
            <v>1</v>
          </cell>
          <cell r="IE18">
            <v>35.48475000000338</v>
          </cell>
          <cell r="IF18">
            <v>1</v>
          </cell>
          <cell r="IG18">
            <v>35.48475000000338</v>
          </cell>
          <cell r="IH18">
            <v>1</v>
          </cell>
          <cell r="II18">
            <v>35.48475000000338</v>
          </cell>
          <cell r="IJ18">
            <v>1</v>
          </cell>
          <cell r="IK18">
            <v>35.48475000000338</v>
          </cell>
          <cell r="IL18">
            <v>1</v>
          </cell>
          <cell r="IM18">
            <v>35.48475000000338</v>
          </cell>
          <cell r="IN18">
            <v>1</v>
          </cell>
          <cell r="IO18">
            <v>35.48475000000338</v>
          </cell>
          <cell r="IP18">
            <v>1</v>
          </cell>
          <cell r="IQ18">
            <v>35.48475000000338</v>
          </cell>
          <cell r="IR18">
            <v>1</v>
          </cell>
          <cell r="IS18">
            <v>35.48475000000338</v>
          </cell>
          <cell r="IT18">
            <v>1</v>
          </cell>
          <cell r="IU18">
            <v>35.48475000000338</v>
          </cell>
          <cell r="IV18">
            <v>1</v>
          </cell>
          <cell r="IW18">
            <v>35.48475000000338</v>
          </cell>
          <cell r="IX18">
            <v>1</v>
          </cell>
          <cell r="IY18">
            <v>35.48475000000338</v>
          </cell>
          <cell r="IZ18">
            <v>1</v>
          </cell>
          <cell r="JA18">
            <v>35.48475000000338</v>
          </cell>
          <cell r="JB18">
            <v>1</v>
          </cell>
          <cell r="JC18">
            <v>35.48475000000338</v>
          </cell>
          <cell r="JD18">
            <v>1</v>
          </cell>
          <cell r="JE18">
            <v>35.48475000000338</v>
          </cell>
          <cell r="JF18">
            <v>1</v>
          </cell>
          <cell r="JG18">
            <v>35.48475000000338</v>
          </cell>
          <cell r="JH18">
            <v>1</v>
          </cell>
          <cell r="JI18">
            <v>35.48475000000338</v>
          </cell>
          <cell r="JJ18">
            <v>1</v>
          </cell>
          <cell r="JK18">
            <v>35.48475000000338</v>
          </cell>
          <cell r="JL18">
            <v>1</v>
          </cell>
          <cell r="JM18">
            <v>35.48475000000338</v>
          </cell>
          <cell r="JN18">
            <v>1</v>
          </cell>
          <cell r="JO18">
            <v>35.48475000000338</v>
          </cell>
          <cell r="JP18">
            <v>1</v>
          </cell>
          <cell r="JQ18">
            <v>35.48475000000338</v>
          </cell>
          <cell r="JR18">
            <v>1</v>
          </cell>
          <cell r="JS18">
            <v>35.48475000000338</v>
          </cell>
          <cell r="JT18">
            <v>1</v>
          </cell>
          <cell r="JU18">
            <v>35.48475000000338</v>
          </cell>
          <cell r="JV18"/>
          <cell r="JW18">
            <v>0</v>
          </cell>
          <cell r="JX18"/>
          <cell r="JY18">
            <v>0</v>
          </cell>
          <cell r="JZ18"/>
          <cell r="KA18">
            <v>0</v>
          </cell>
          <cell r="KB18">
            <v>1</v>
          </cell>
          <cell r="KC18">
            <v>35.48475000000338</v>
          </cell>
        </row>
        <row r="19">
          <cell r="P19">
            <v>1</v>
          </cell>
          <cell r="Q19">
            <v>34.9283</v>
          </cell>
          <cell r="R19">
            <v>1</v>
          </cell>
          <cell r="S19">
            <v>34.9283</v>
          </cell>
          <cell r="T19">
            <v>1</v>
          </cell>
          <cell r="U19">
            <v>34.9283</v>
          </cell>
          <cell r="V19">
            <v>1</v>
          </cell>
          <cell r="W19">
            <v>34.9283</v>
          </cell>
          <cell r="X19">
            <v>1</v>
          </cell>
          <cell r="Y19">
            <v>34.9283</v>
          </cell>
          <cell r="Z19">
            <v>1</v>
          </cell>
          <cell r="AA19">
            <v>34.9283</v>
          </cell>
          <cell r="AB19">
            <v>1</v>
          </cell>
          <cell r="AC19">
            <v>34.9283</v>
          </cell>
          <cell r="AD19">
            <v>1</v>
          </cell>
          <cell r="AE19">
            <v>34.9283</v>
          </cell>
          <cell r="AF19"/>
          <cell r="AG19">
            <v>0</v>
          </cell>
          <cell r="AH19"/>
          <cell r="AI19">
            <v>0</v>
          </cell>
          <cell r="AJ19"/>
          <cell r="AK19">
            <v>0</v>
          </cell>
          <cell r="AL19"/>
          <cell r="AM19">
            <v>0</v>
          </cell>
          <cell r="AN19"/>
          <cell r="AO19">
            <v>0</v>
          </cell>
          <cell r="AP19"/>
          <cell r="AQ19">
            <v>0</v>
          </cell>
          <cell r="AR19"/>
          <cell r="AS19">
            <v>0</v>
          </cell>
          <cell r="AT19">
            <v>1</v>
          </cell>
          <cell r="AU19">
            <v>34.9283</v>
          </cell>
          <cell r="AV19">
            <v>1</v>
          </cell>
          <cell r="AW19">
            <v>34.9283</v>
          </cell>
          <cell r="AX19">
            <v>1</v>
          </cell>
          <cell r="AY19">
            <v>34.9283</v>
          </cell>
          <cell r="AZ19">
            <v>1</v>
          </cell>
          <cell r="BA19">
            <v>34.9283</v>
          </cell>
          <cell r="BB19">
            <v>1</v>
          </cell>
          <cell r="BC19">
            <v>34.9283</v>
          </cell>
          <cell r="BD19">
            <v>1</v>
          </cell>
          <cell r="BE19">
            <v>34.9283</v>
          </cell>
          <cell r="BF19">
            <v>1</v>
          </cell>
          <cell r="BG19">
            <v>34.9283</v>
          </cell>
          <cell r="BH19">
            <v>1</v>
          </cell>
          <cell r="BI19">
            <v>34.9283</v>
          </cell>
          <cell r="BJ19">
            <v>1</v>
          </cell>
          <cell r="BK19">
            <v>34.9283</v>
          </cell>
          <cell r="BL19">
            <v>1</v>
          </cell>
          <cell r="BM19">
            <v>34.9283</v>
          </cell>
          <cell r="BN19">
            <v>1</v>
          </cell>
          <cell r="BO19">
            <v>34.9283</v>
          </cell>
          <cell r="BP19">
            <v>1</v>
          </cell>
          <cell r="BQ19">
            <v>34.9283</v>
          </cell>
          <cell r="BR19">
            <v>1</v>
          </cell>
          <cell r="BS19">
            <v>34.9283</v>
          </cell>
          <cell r="BT19">
            <v>1</v>
          </cell>
          <cell r="BU19">
            <v>34.9283</v>
          </cell>
          <cell r="BV19">
            <v>1</v>
          </cell>
          <cell r="BW19">
            <v>34.9283</v>
          </cell>
          <cell r="BX19">
            <v>1</v>
          </cell>
          <cell r="BY19">
            <v>34.9283</v>
          </cell>
          <cell r="BZ19">
            <v>2</v>
          </cell>
          <cell r="CA19">
            <v>69.8566</v>
          </cell>
          <cell r="CB19">
            <v>1</v>
          </cell>
          <cell r="CC19">
            <v>34.9283</v>
          </cell>
          <cell r="CD19">
            <v>1</v>
          </cell>
          <cell r="CE19">
            <v>34.9283</v>
          </cell>
          <cell r="CF19">
            <v>2</v>
          </cell>
          <cell r="CG19">
            <v>69.8566</v>
          </cell>
          <cell r="CH19">
            <v>2</v>
          </cell>
          <cell r="CI19">
            <v>69.8566</v>
          </cell>
          <cell r="CJ19">
            <v>2</v>
          </cell>
          <cell r="CK19">
            <v>69.8566</v>
          </cell>
          <cell r="CL19">
            <v>2</v>
          </cell>
          <cell r="CM19">
            <v>69.8566</v>
          </cell>
          <cell r="CN19">
            <v>2</v>
          </cell>
          <cell r="CO19">
            <v>69.8566</v>
          </cell>
          <cell r="CP19">
            <v>2</v>
          </cell>
          <cell r="CQ19">
            <v>69.8566</v>
          </cell>
          <cell r="CR19">
            <v>1</v>
          </cell>
          <cell r="CS19">
            <v>34.9283</v>
          </cell>
          <cell r="CT19">
            <v>2</v>
          </cell>
          <cell r="CU19">
            <v>69.8566</v>
          </cell>
          <cell r="CV19">
            <v>2</v>
          </cell>
          <cell r="CW19">
            <v>69.8566</v>
          </cell>
          <cell r="CX19">
            <v>2</v>
          </cell>
          <cell r="CY19">
            <v>69.8566</v>
          </cell>
          <cell r="CZ19">
            <v>2</v>
          </cell>
          <cell r="DA19">
            <v>69.8566</v>
          </cell>
          <cell r="DB19">
            <v>1</v>
          </cell>
          <cell r="DC19">
            <v>34.9283</v>
          </cell>
          <cell r="DD19">
            <v>1</v>
          </cell>
          <cell r="DE19">
            <v>34.9283</v>
          </cell>
          <cell r="DF19">
            <v>1</v>
          </cell>
          <cell r="DG19">
            <v>34.9283</v>
          </cell>
          <cell r="DH19">
            <v>1</v>
          </cell>
          <cell r="DI19">
            <v>34.9283</v>
          </cell>
          <cell r="DJ19">
            <v>1</v>
          </cell>
          <cell r="DK19">
            <v>34.9283</v>
          </cell>
          <cell r="DL19">
            <v>4</v>
          </cell>
          <cell r="DM19">
            <v>139.7132</v>
          </cell>
          <cell r="DN19">
            <v>2</v>
          </cell>
          <cell r="DO19">
            <v>69.8566</v>
          </cell>
          <cell r="DP19">
            <v>2</v>
          </cell>
          <cell r="DQ19">
            <v>69.8566</v>
          </cell>
          <cell r="DR19">
            <v>5</v>
          </cell>
          <cell r="DS19">
            <v>174.64150000000001</v>
          </cell>
          <cell r="DT19">
            <v>5</v>
          </cell>
          <cell r="DU19">
            <v>174.64150000000001</v>
          </cell>
          <cell r="DV19">
            <v>5</v>
          </cell>
          <cell r="DW19">
            <v>174.64150000000001</v>
          </cell>
          <cell r="DX19">
            <v>3</v>
          </cell>
          <cell r="DY19">
            <v>104.78489999999999</v>
          </cell>
          <cell r="DZ19">
            <v>1</v>
          </cell>
          <cell r="EA19">
            <v>34.9283</v>
          </cell>
          <cell r="EB19">
            <v>1</v>
          </cell>
          <cell r="EC19">
            <v>34.9283</v>
          </cell>
          <cell r="ED19">
            <v>1</v>
          </cell>
          <cell r="EE19">
            <v>34.9283</v>
          </cell>
          <cell r="EF19">
            <v>1</v>
          </cell>
          <cell r="EG19">
            <v>34.9283</v>
          </cell>
          <cell r="EH19">
            <v>1</v>
          </cell>
          <cell r="EI19">
            <v>34.9283</v>
          </cell>
          <cell r="EJ19">
            <v>3</v>
          </cell>
          <cell r="EK19">
            <v>104.78489999999999</v>
          </cell>
          <cell r="EL19">
            <v>1</v>
          </cell>
          <cell r="EM19">
            <v>34.9283</v>
          </cell>
          <cell r="EN19">
            <v>1</v>
          </cell>
          <cell r="EO19">
            <v>34.9283</v>
          </cell>
          <cell r="EP19">
            <v>3</v>
          </cell>
          <cell r="EQ19">
            <v>104.78489999999999</v>
          </cell>
          <cell r="ER19">
            <v>6</v>
          </cell>
          <cell r="ES19">
            <v>209.56979999999999</v>
          </cell>
          <cell r="ET19">
            <v>4</v>
          </cell>
          <cell r="EU19">
            <v>139.7132</v>
          </cell>
          <cell r="EV19">
            <v>4</v>
          </cell>
          <cell r="EW19">
            <v>139.7132</v>
          </cell>
          <cell r="EX19">
            <v>4</v>
          </cell>
          <cell r="EY19">
            <v>139.7132</v>
          </cell>
          <cell r="EZ19">
            <v>4</v>
          </cell>
          <cell r="FA19">
            <v>139.7132</v>
          </cell>
          <cell r="FB19">
            <v>4</v>
          </cell>
          <cell r="FC19">
            <v>139.7132</v>
          </cell>
          <cell r="FD19">
            <v>4</v>
          </cell>
          <cell r="FE19">
            <v>139.7132</v>
          </cell>
          <cell r="FF19">
            <v>2</v>
          </cell>
          <cell r="FG19">
            <v>69.8566</v>
          </cell>
          <cell r="FH19">
            <v>2</v>
          </cell>
          <cell r="FI19">
            <v>69.8566</v>
          </cell>
          <cell r="FJ19">
            <v>2</v>
          </cell>
          <cell r="FK19">
            <v>69.8566</v>
          </cell>
          <cell r="FL19">
            <v>6</v>
          </cell>
          <cell r="FM19">
            <v>209.56979999999999</v>
          </cell>
          <cell r="FN19">
            <v>6</v>
          </cell>
          <cell r="FO19">
            <v>209.56979999999999</v>
          </cell>
          <cell r="FP19">
            <v>6</v>
          </cell>
          <cell r="FQ19">
            <v>209.56979999999999</v>
          </cell>
          <cell r="FR19">
            <v>1</v>
          </cell>
          <cell r="FS19">
            <v>34.9283</v>
          </cell>
          <cell r="FT19">
            <v>1</v>
          </cell>
          <cell r="FU19">
            <v>34.9283</v>
          </cell>
          <cell r="FV19">
            <v>1</v>
          </cell>
          <cell r="FW19">
            <v>34.9283</v>
          </cell>
          <cell r="FX19">
            <v>1</v>
          </cell>
          <cell r="FY19">
            <v>34.9283</v>
          </cell>
          <cell r="FZ19"/>
          <cell r="GA19">
            <v>0</v>
          </cell>
          <cell r="GB19">
            <v>1</v>
          </cell>
          <cell r="GC19">
            <v>34.9283</v>
          </cell>
          <cell r="GD19">
            <v>1</v>
          </cell>
          <cell r="GE19">
            <v>34.9283</v>
          </cell>
          <cell r="GF19">
            <v>2</v>
          </cell>
          <cell r="GG19">
            <v>69.8566</v>
          </cell>
          <cell r="GH19">
            <v>2</v>
          </cell>
          <cell r="GI19">
            <v>69.8566</v>
          </cell>
          <cell r="GJ19">
            <v>1</v>
          </cell>
          <cell r="GK19">
            <v>34.9283</v>
          </cell>
          <cell r="GL19">
            <v>1</v>
          </cell>
          <cell r="GM19">
            <v>34.9283</v>
          </cell>
          <cell r="GN19">
            <v>1</v>
          </cell>
          <cell r="GO19">
            <v>34.9283</v>
          </cell>
          <cell r="GP19">
            <v>1</v>
          </cell>
          <cell r="GQ19">
            <v>34.9283</v>
          </cell>
          <cell r="GR19">
            <v>2</v>
          </cell>
          <cell r="GS19">
            <v>69.8566</v>
          </cell>
          <cell r="GT19">
            <v>2</v>
          </cell>
          <cell r="GU19">
            <v>69.8566</v>
          </cell>
          <cell r="GV19">
            <v>1</v>
          </cell>
          <cell r="GW19">
            <v>34.9283</v>
          </cell>
          <cell r="GX19">
            <v>1</v>
          </cell>
          <cell r="GY19">
            <v>34.9283</v>
          </cell>
          <cell r="GZ19">
            <v>1</v>
          </cell>
          <cell r="HA19">
            <v>34.9283</v>
          </cell>
          <cell r="HB19">
            <v>1</v>
          </cell>
          <cell r="HC19">
            <v>34.9283</v>
          </cell>
          <cell r="HD19">
            <v>1</v>
          </cell>
          <cell r="HE19">
            <v>34.9283</v>
          </cell>
          <cell r="HF19">
            <v>1</v>
          </cell>
          <cell r="HG19">
            <v>34.9283</v>
          </cell>
          <cell r="HH19">
            <v>1</v>
          </cell>
          <cell r="HI19">
            <v>34.9283</v>
          </cell>
          <cell r="HJ19">
            <v>1</v>
          </cell>
          <cell r="HK19">
            <v>34.9283</v>
          </cell>
          <cell r="HL19">
            <v>1</v>
          </cell>
          <cell r="HM19">
            <v>34.9283</v>
          </cell>
          <cell r="HN19">
            <v>1</v>
          </cell>
          <cell r="HO19">
            <v>34.9283</v>
          </cell>
          <cell r="HP19">
            <v>1</v>
          </cell>
          <cell r="HQ19">
            <v>34.9283</v>
          </cell>
          <cell r="HR19">
            <v>3</v>
          </cell>
          <cell r="HS19">
            <v>104.78489999999999</v>
          </cell>
          <cell r="HT19">
            <v>1</v>
          </cell>
          <cell r="HU19">
            <v>34.9283</v>
          </cell>
          <cell r="HV19">
            <v>1</v>
          </cell>
          <cell r="HW19">
            <v>34.9283</v>
          </cell>
          <cell r="HX19">
            <v>1</v>
          </cell>
          <cell r="HY19">
            <v>34.9283</v>
          </cell>
          <cell r="HZ19">
            <v>1</v>
          </cell>
          <cell r="IA19">
            <v>34.9283</v>
          </cell>
          <cell r="IB19">
            <v>1</v>
          </cell>
          <cell r="IC19">
            <v>34.9283</v>
          </cell>
          <cell r="ID19">
            <v>1</v>
          </cell>
          <cell r="IE19">
            <v>34.9283</v>
          </cell>
          <cell r="IF19">
            <v>1</v>
          </cell>
          <cell r="IG19">
            <v>34.9283</v>
          </cell>
          <cell r="IH19">
            <v>1</v>
          </cell>
          <cell r="II19">
            <v>34.9283</v>
          </cell>
          <cell r="IJ19">
            <v>1</v>
          </cell>
          <cell r="IK19">
            <v>34.9283</v>
          </cell>
          <cell r="IL19">
            <v>1</v>
          </cell>
          <cell r="IM19">
            <v>34.9283</v>
          </cell>
          <cell r="IN19">
            <v>1</v>
          </cell>
          <cell r="IO19">
            <v>34.9283</v>
          </cell>
          <cell r="IP19">
            <v>1</v>
          </cell>
          <cell r="IQ19">
            <v>34.9283</v>
          </cell>
          <cell r="IR19">
            <v>1</v>
          </cell>
          <cell r="IS19">
            <v>34.9283</v>
          </cell>
          <cell r="IT19">
            <v>1</v>
          </cell>
          <cell r="IU19">
            <v>34.9283</v>
          </cell>
          <cell r="IV19">
            <v>1</v>
          </cell>
          <cell r="IW19">
            <v>34.9283</v>
          </cell>
          <cell r="IX19">
            <v>1</v>
          </cell>
          <cell r="IY19">
            <v>34.9283</v>
          </cell>
          <cell r="IZ19">
            <v>1</v>
          </cell>
          <cell r="JA19">
            <v>34.9283</v>
          </cell>
          <cell r="JB19">
            <v>1</v>
          </cell>
          <cell r="JC19">
            <v>34.9283</v>
          </cell>
          <cell r="JD19">
            <v>1</v>
          </cell>
          <cell r="JE19">
            <v>34.9283</v>
          </cell>
          <cell r="JF19">
            <v>1</v>
          </cell>
          <cell r="JG19">
            <v>34.9283</v>
          </cell>
          <cell r="JH19">
            <v>1</v>
          </cell>
          <cell r="JI19">
            <v>34.9283</v>
          </cell>
          <cell r="JJ19">
            <v>1</v>
          </cell>
          <cell r="JK19">
            <v>34.9283</v>
          </cell>
          <cell r="JL19">
            <v>1</v>
          </cell>
          <cell r="JM19">
            <v>34.9283</v>
          </cell>
          <cell r="JN19">
            <v>1</v>
          </cell>
          <cell r="JO19">
            <v>34.9283</v>
          </cell>
          <cell r="JP19">
            <v>1</v>
          </cell>
          <cell r="JQ19">
            <v>34.9283</v>
          </cell>
          <cell r="JR19">
            <v>1</v>
          </cell>
          <cell r="JS19">
            <v>34.9283</v>
          </cell>
          <cell r="JT19">
            <v>1</v>
          </cell>
          <cell r="JU19">
            <v>34.9283</v>
          </cell>
          <cell r="JV19">
            <v>3</v>
          </cell>
          <cell r="JW19">
            <v>104.78489999999999</v>
          </cell>
          <cell r="JX19">
            <v>3</v>
          </cell>
          <cell r="JY19">
            <v>104.78489999999999</v>
          </cell>
          <cell r="JZ19">
            <v>1</v>
          </cell>
          <cell r="KA19">
            <v>34.9283</v>
          </cell>
          <cell r="KB19">
            <v>1</v>
          </cell>
          <cell r="KC19">
            <v>34.9283</v>
          </cell>
        </row>
        <row r="20">
          <cell r="P20"/>
          <cell r="Q20">
            <v>0</v>
          </cell>
          <cell r="R20"/>
          <cell r="S20">
            <v>0</v>
          </cell>
          <cell r="T20"/>
          <cell r="U20">
            <v>0</v>
          </cell>
          <cell r="V20"/>
          <cell r="W20">
            <v>0</v>
          </cell>
          <cell r="X20"/>
          <cell r="Y20">
            <v>0</v>
          </cell>
          <cell r="Z20"/>
          <cell r="AA20">
            <v>0</v>
          </cell>
          <cell r="AB20"/>
          <cell r="AC20">
            <v>0</v>
          </cell>
          <cell r="AD20"/>
          <cell r="AE20">
            <v>0</v>
          </cell>
          <cell r="AF20"/>
          <cell r="AG20">
            <v>0</v>
          </cell>
          <cell r="AH20"/>
          <cell r="AI20">
            <v>0</v>
          </cell>
          <cell r="AJ20"/>
          <cell r="AK20">
            <v>0</v>
          </cell>
          <cell r="AL20"/>
          <cell r="AM20">
            <v>0</v>
          </cell>
          <cell r="AN20"/>
          <cell r="AO20">
            <v>0</v>
          </cell>
          <cell r="AP20"/>
          <cell r="AQ20">
            <v>0</v>
          </cell>
          <cell r="AR20"/>
          <cell r="AS20">
            <v>0</v>
          </cell>
          <cell r="AT20">
            <v>2</v>
          </cell>
          <cell r="AU20">
            <v>189.42000000001894</v>
          </cell>
          <cell r="AV20">
            <v>2</v>
          </cell>
          <cell r="AW20">
            <v>189.42000000001894</v>
          </cell>
          <cell r="AX20">
            <v>2</v>
          </cell>
          <cell r="AY20">
            <v>189.42000000001894</v>
          </cell>
          <cell r="AZ20">
            <v>2</v>
          </cell>
          <cell r="BA20">
            <v>189.42000000001894</v>
          </cell>
          <cell r="BB20">
            <v>2</v>
          </cell>
          <cell r="BC20">
            <v>189.42000000001894</v>
          </cell>
          <cell r="BD20">
            <v>2</v>
          </cell>
          <cell r="BE20">
            <v>189.42000000001894</v>
          </cell>
          <cell r="BF20">
            <v>2</v>
          </cell>
          <cell r="BG20">
            <v>189.42000000001894</v>
          </cell>
          <cell r="BH20">
            <v>2</v>
          </cell>
          <cell r="BI20">
            <v>189.42000000001894</v>
          </cell>
          <cell r="BJ20">
            <v>2</v>
          </cell>
          <cell r="BK20">
            <v>189.42000000001894</v>
          </cell>
          <cell r="BL20">
            <v>2</v>
          </cell>
          <cell r="BM20">
            <v>189.42000000001894</v>
          </cell>
          <cell r="BN20">
            <v>2</v>
          </cell>
          <cell r="BO20">
            <v>189.42000000001894</v>
          </cell>
          <cell r="BP20">
            <v>1</v>
          </cell>
          <cell r="BQ20">
            <v>94.710000000009472</v>
          </cell>
          <cell r="BR20">
            <v>1</v>
          </cell>
          <cell r="BS20">
            <v>94.710000000009472</v>
          </cell>
          <cell r="BT20">
            <v>1</v>
          </cell>
          <cell r="BU20">
            <v>94.710000000009472</v>
          </cell>
          <cell r="BV20">
            <v>1</v>
          </cell>
          <cell r="BW20">
            <v>94.710000000009472</v>
          </cell>
          <cell r="BX20">
            <v>1</v>
          </cell>
          <cell r="BY20">
            <v>94.710000000009472</v>
          </cell>
          <cell r="BZ20">
            <v>1</v>
          </cell>
          <cell r="CA20">
            <v>94.710000000009472</v>
          </cell>
          <cell r="CB20">
            <v>1</v>
          </cell>
          <cell r="CC20">
            <v>94.710000000009472</v>
          </cell>
          <cell r="CD20">
            <v>1</v>
          </cell>
          <cell r="CE20">
            <v>94.710000000009472</v>
          </cell>
          <cell r="CF20">
            <v>2</v>
          </cell>
          <cell r="CG20">
            <v>189.42000000001894</v>
          </cell>
          <cell r="CH20">
            <v>2</v>
          </cell>
          <cell r="CI20">
            <v>189.42000000001894</v>
          </cell>
          <cell r="CJ20">
            <v>2</v>
          </cell>
          <cell r="CK20">
            <v>189.42000000001894</v>
          </cell>
          <cell r="CL20">
            <v>2</v>
          </cell>
          <cell r="CM20">
            <v>189.42000000001894</v>
          </cell>
          <cell r="CN20">
            <v>2</v>
          </cell>
          <cell r="CO20">
            <v>189.42000000001894</v>
          </cell>
          <cell r="CP20">
            <v>2</v>
          </cell>
          <cell r="CQ20">
            <v>189.42000000001894</v>
          </cell>
          <cell r="CR20">
            <v>1</v>
          </cell>
          <cell r="CS20">
            <v>94.710000000009472</v>
          </cell>
          <cell r="CT20">
            <v>2</v>
          </cell>
          <cell r="CU20">
            <v>189.42000000001894</v>
          </cell>
          <cell r="CV20">
            <v>2</v>
          </cell>
          <cell r="CW20">
            <v>189.42000000001894</v>
          </cell>
          <cell r="CX20">
            <v>2</v>
          </cell>
          <cell r="CY20">
            <v>189.42000000001894</v>
          </cell>
          <cell r="CZ20">
            <v>2</v>
          </cell>
          <cell r="DA20">
            <v>189.42000000001894</v>
          </cell>
          <cell r="DB20">
            <v>1</v>
          </cell>
          <cell r="DC20">
            <v>94.710000000009472</v>
          </cell>
          <cell r="DD20">
            <v>1</v>
          </cell>
          <cell r="DE20">
            <v>94.710000000009472</v>
          </cell>
          <cell r="DF20">
            <v>1</v>
          </cell>
          <cell r="DG20">
            <v>94.710000000009472</v>
          </cell>
          <cell r="DH20">
            <v>1</v>
          </cell>
          <cell r="DI20">
            <v>94.710000000009472</v>
          </cell>
          <cell r="DJ20">
            <v>1</v>
          </cell>
          <cell r="DK20">
            <v>94.710000000009472</v>
          </cell>
          <cell r="DL20">
            <v>2</v>
          </cell>
          <cell r="DM20">
            <v>189.42000000001894</v>
          </cell>
          <cell r="DN20">
            <v>1</v>
          </cell>
          <cell r="DO20">
            <v>94.710000000009472</v>
          </cell>
          <cell r="DP20">
            <v>1</v>
          </cell>
          <cell r="DQ20">
            <v>94.710000000009472</v>
          </cell>
          <cell r="DR20">
            <v>2</v>
          </cell>
          <cell r="DS20">
            <v>189.42000000001894</v>
          </cell>
          <cell r="DT20">
            <v>2</v>
          </cell>
          <cell r="DU20">
            <v>189.42000000001894</v>
          </cell>
          <cell r="DV20">
            <v>2</v>
          </cell>
          <cell r="DW20">
            <v>189.42000000001894</v>
          </cell>
          <cell r="DX20">
            <v>2</v>
          </cell>
          <cell r="DY20">
            <v>189.42000000001894</v>
          </cell>
          <cell r="DZ20">
            <v>1</v>
          </cell>
          <cell r="EA20">
            <v>94.710000000009472</v>
          </cell>
          <cell r="EB20">
            <v>1</v>
          </cell>
          <cell r="EC20">
            <v>94.710000000009472</v>
          </cell>
          <cell r="ED20">
            <v>1</v>
          </cell>
          <cell r="EE20">
            <v>94.710000000009472</v>
          </cell>
          <cell r="EF20">
            <v>1</v>
          </cell>
          <cell r="EG20">
            <v>94.710000000009472</v>
          </cell>
          <cell r="EH20">
            <v>1</v>
          </cell>
          <cell r="EI20">
            <v>94.710000000009472</v>
          </cell>
          <cell r="EJ20">
            <v>1</v>
          </cell>
          <cell r="EK20">
            <v>94.710000000009472</v>
          </cell>
          <cell r="EL20"/>
          <cell r="EM20">
            <v>0</v>
          </cell>
          <cell r="EN20"/>
          <cell r="EO20">
            <v>0</v>
          </cell>
          <cell r="EP20">
            <v>1</v>
          </cell>
          <cell r="EQ20">
            <v>94.710000000009472</v>
          </cell>
          <cell r="ER20">
            <v>1</v>
          </cell>
          <cell r="ES20">
            <v>94.710000000009472</v>
          </cell>
          <cell r="ET20">
            <v>2</v>
          </cell>
          <cell r="EU20">
            <v>189.42000000001894</v>
          </cell>
          <cell r="EV20">
            <v>4</v>
          </cell>
          <cell r="EW20">
            <v>378.84000000003789</v>
          </cell>
          <cell r="EX20">
            <v>4</v>
          </cell>
          <cell r="EY20">
            <v>378.84000000003789</v>
          </cell>
          <cell r="EZ20">
            <v>4</v>
          </cell>
          <cell r="FA20">
            <v>378.84000000003789</v>
          </cell>
          <cell r="FB20">
            <v>4</v>
          </cell>
          <cell r="FC20">
            <v>378.84000000003789</v>
          </cell>
          <cell r="FD20">
            <v>4</v>
          </cell>
          <cell r="FE20">
            <v>378.84000000003789</v>
          </cell>
          <cell r="FF20">
            <v>4</v>
          </cell>
          <cell r="FG20">
            <v>378.84000000003789</v>
          </cell>
          <cell r="FH20">
            <v>4</v>
          </cell>
          <cell r="FI20">
            <v>378.84000000003789</v>
          </cell>
          <cell r="FJ20">
            <v>1</v>
          </cell>
          <cell r="FK20">
            <v>94.710000000009472</v>
          </cell>
          <cell r="FL20">
            <v>2</v>
          </cell>
          <cell r="FM20">
            <v>189.42000000001894</v>
          </cell>
          <cell r="FN20">
            <v>2</v>
          </cell>
          <cell r="FO20">
            <v>189.42000000001894</v>
          </cell>
          <cell r="FP20">
            <v>2</v>
          </cell>
          <cell r="FQ20">
            <v>189.42000000001894</v>
          </cell>
          <cell r="FR20">
            <v>1</v>
          </cell>
          <cell r="FS20">
            <v>94.710000000009472</v>
          </cell>
          <cell r="FT20">
            <v>1</v>
          </cell>
          <cell r="FU20">
            <v>94.710000000009472</v>
          </cell>
          <cell r="FV20">
            <v>1</v>
          </cell>
          <cell r="FW20">
            <v>94.710000000009472</v>
          </cell>
          <cell r="FX20">
            <v>1</v>
          </cell>
          <cell r="FY20">
            <v>94.710000000009472</v>
          </cell>
          <cell r="FZ20"/>
          <cell r="GA20">
            <v>0</v>
          </cell>
          <cell r="GB20">
            <v>1</v>
          </cell>
          <cell r="GC20">
            <v>94.710000000009472</v>
          </cell>
          <cell r="GD20">
            <v>1</v>
          </cell>
          <cell r="GE20">
            <v>94.710000000009472</v>
          </cell>
          <cell r="GF20">
            <v>1</v>
          </cell>
          <cell r="GG20">
            <v>94.710000000009472</v>
          </cell>
          <cell r="GH20">
            <v>1</v>
          </cell>
          <cell r="GI20">
            <v>94.710000000009472</v>
          </cell>
          <cell r="GJ20"/>
          <cell r="GK20">
            <v>0</v>
          </cell>
          <cell r="GL20"/>
          <cell r="GM20">
            <v>0</v>
          </cell>
          <cell r="GN20">
            <v>1</v>
          </cell>
          <cell r="GO20">
            <v>94.710000000009472</v>
          </cell>
          <cell r="GP20"/>
          <cell r="GQ20">
            <v>0</v>
          </cell>
          <cell r="GR20">
            <v>1</v>
          </cell>
          <cell r="GS20">
            <v>94.710000000009472</v>
          </cell>
          <cell r="GT20">
            <v>1</v>
          </cell>
          <cell r="GU20">
            <v>94.710000000009472</v>
          </cell>
          <cell r="GV20">
            <v>1</v>
          </cell>
          <cell r="GW20">
            <v>94.710000000009472</v>
          </cell>
          <cell r="GX20">
            <v>1</v>
          </cell>
          <cell r="GY20">
            <v>94.710000000009472</v>
          </cell>
          <cell r="GZ20">
            <v>1</v>
          </cell>
          <cell r="HA20">
            <v>94.710000000009472</v>
          </cell>
          <cell r="HB20"/>
          <cell r="HC20">
            <v>0</v>
          </cell>
          <cell r="HD20"/>
          <cell r="HE20">
            <v>0</v>
          </cell>
          <cell r="HF20">
            <v>1</v>
          </cell>
          <cell r="HG20">
            <v>94.710000000009472</v>
          </cell>
          <cell r="HH20">
            <v>1</v>
          </cell>
          <cell r="HI20">
            <v>94.710000000009472</v>
          </cell>
          <cell r="HJ20">
            <v>1</v>
          </cell>
          <cell r="HK20">
            <v>94.710000000009472</v>
          </cell>
          <cell r="HL20">
            <v>1</v>
          </cell>
          <cell r="HM20">
            <v>94.710000000009472</v>
          </cell>
          <cell r="HN20"/>
          <cell r="HO20">
            <v>0</v>
          </cell>
          <cell r="HP20"/>
          <cell r="HQ20">
            <v>0</v>
          </cell>
          <cell r="HR20"/>
          <cell r="HS20">
            <v>0</v>
          </cell>
          <cell r="HT20">
            <v>1</v>
          </cell>
          <cell r="HU20">
            <v>94.710000000009472</v>
          </cell>
          <cell r="HV20">
            <v>1</v>
          </cell>
          <cell r="HW20">
            <v>94.710000000009472</v>
          </cell>
          <cell r="HX20"/>
          <cell r="HY20">
            <v>0</v>
          </cell>
          <cell r="HZ20">
            <v>1</v>
          </cell>
          <cell r="IA20">
            <v>94.710000000009472</v>
          </cell>
          <cell r="IB20">
            <v>1</v>
          </cell>
          <cell r="IC20">
            <v>94.710000000009472</v>
          </cell>
          <cell r="ID20">
            <v>1</v>
          </cell>
          <cell r="IE20">
            <v>94.710000000009472</v>
          </cell>
          <cell r="IF20"/>
          <cell r="IG20">
            <v>0</v>
          </cell>
          <cell r="IH20"/>
          <cell r="II20">
            <v>0</v>
          </cell>
          <cell r="IJ20"/>
          <cell r="IK20">
            <v>0</v>
          </cell>
          <cell r="IL20">
            <v>1</v>
          </cell>
          <cell r="IM20">
            <v>94.710000000009472</v>
          </cell>
          <cell r="IN20">
            <v>1</v>
          </cell>
          <cell r="IO20">
            <v>94.710000000009472</v>
          </cell>
          <cell r="IP20">
            <v>1</v>
          </cell>
          <cell r="IQ20">
            <v>94.710000000009472</v>
          </cell>
          <cell r="IR20">
            <v>1</v>
          </cell>
          <cell r="IS20">
            <v>94.710000000009472</v>
          </cell>
          <cell r="IT20">
            <v>1</v>
          </cell>
          <cell r="IU20">
            <v>94.710000000009472</v>
          </cell>
          <cell r="IV20"/>
          <cell r="IW20">
            <v>0</v>
          </cell>
          <cell r="IX20"/>
          <cell r="IY20">
            <v>0</v>
          </cell>
          <cell r="IZ20">
            <v>1</v>
          </cell>
          <cell r="JA20">
            <v>94.710000000009472</v>
          </cell>
          <cell r="JB20">
            <v>2</v>
          </cell>
          <cell r="JC20">
            <v>189.42000000001894</v>
          </cell>
          <cell r="JD20">
            <v>1</v>
          </cell>
          <cell r="JE20">
            <v>94.710000000009472</v>
          </cell>
          <cell r="JF20">
            <v>1</v>
          </cell>
          <cell r="JG20">
            <v>94.710000000009472</v>
          </cell>
          <cell r="JH20">
            <v>2</v>
          </cell>
          <cell r="JI20">
            <v>189.42000000001894</v>
          </cell>
          <cell r="JJ20">
            <v>2</v>
          </cell>
          <cell r="JK20">
            <v>189.42000000001894</v>
          </cell>
          <cell r="JL20">
            <v>2</v>
          </cell>
          <cell r="JM20">
            <v>189.42000000001894</v>
          </cell>
          <cell r="JN20">
            <v>1</v>
          </cell>
          <cell r="JO20">
            <v>94.710000000009472</v>
          </cell>
          <cell r="JP20">
            <v>2</v>
          </cell>
          <cell r="JQ20">
            <v>189.42000000001894</v>
          </cell>
          <cell r="JR20">
            <v>2</v>
          </cell>
          <cell r="JS20">
            <v>189.42000000001894</v>
          </cell>
          <cell r="JT20"/>
          <cell r="JU20">
            <v>0</v>
          </cell>
          <cell r="JV20">
            <v>1</v>
          </cell>
          <cell r="JW20">
            <v>94.710000000009472</v>
          </cell>
          <cell r="JX20">
            <v>1</v>
          </cell>
          <cell r="JY20">
            <v>94.710000000009472</v>
          </cell>
          <cell r="JZ20"/>
          <cell r="KA20">
            <v>0</v>
          </cell>
          <cell r="KB20">
            <v>1</v>
          </cell>
          <cell r="KC20">
            <v>94.710000000009472</v>
          </cell>
        </row>
        <row r="21">
          <cell r="P21"/>
          <cell r="Q21">
            <v>0</v>
          </cell>
          <cell r="R21"/>
          <cell r="S21">
            <v>0</v>
          </cell>
          <cell r="T21"/>
          <cell r="U21">
            <v>0</v>
          </cell>
          <cell r="V21"/>
          <cell r="W21">
            <v>0</v>
          </cell>
          <cell r="X21"/>
          <cell r="Y21">
            <v>0</v>
          </cell>
          <cell r="Z21"/>
          <cell r="AA21">
            <v>0</v>
          </cell>
          <cell r="AB21"/>
          <cell r="AC21">
            <v>0</v>
          </cell>
          <cell r="AD21"/>
          <cell r="AE21">
            <v>0</v>
          </cell>
          <cell r="AF21"/>
          <cell r="AG21">
            <v>0</v>
          </cell>
          <cell r="AH21"/>
          <cell r="AI21">
            <v>0</v>
          </cell>
          <cell r="AJ21"/>
          <cell r="AK21">
            <v>0</v>
          </cell>
          <cell r="AL21"/>
          <cell r="AM21">
            <v>0</v>
          </cell>
          <cell r="AN21"/>
          <cell r="AO21">
            <v>0</v>
          </cell>
          <cell r="AP21"/>
          <cell r="AQ21">
            <v>0</v>
          </cell>
          <cell r="AR21"/>
          <cell r="AS21">
            <v>0</v>
          </cell>
          <cell r="AT21"/>
          <cell r="AU21">
            <v>0</v>
          </cell>
          <cell r="AV21"/>
          <cell r="AW21">
            <v>0</v>
          </cell>
          <cell r="AX21"/>
          <cell r="AY21">
            <v>0</v>
          </cell>
          <cell r="AZ21"/>
          <cell r="BA21">
            <v>0</v>
          </cell>
          <cell r="BB21"/>
          <cell r="BC21">
            <v>0</v>
          </cell>
          <cell r="BD21"/>
          <cell r="BE21">
            <v>0</v>
          </cell>
          <cell r="BF21"/>
          <cell r="BG21">
            <v>0</v>
          </cell>
          <cell r="BH21"/>
          <cell r="BI21">
            <v>0</v>
          </cell>
          <cell r="BJ21"/>
          <cell r="BK21">
            <v>0</v>
          </cell>
          <cell r="BL21"/>
          <cell r="BM21">
            <v>0</v>
          </cell>
          <cell r="BN21"/>
          <cell r="BO21">
            <v>0</v>
          </cell>
          <cell r="BP21"/>
          <cell r="BQ21">
            <v>0</v>
          </cell>
          <cell r="BR21"/>
          <cell r="BS21">
            <v>0</v>
          </cell>
          <cell r="BT21"/>
          <cell r="BU21">
            <v>0</v>
          </cell>
          <cell r="BV21"/>
          <cell r="BW21">
            <v>0</v>
          </cell>
          <cell r="BX21"/>
          <cell r="BY21">
            <v>0</v>
          </cell>
          <cell r="BZ21"/>
          <cell r="CA21">
            <v>0</v>
          </cell>
          <cell r="CB21"/>
          <cell r="CC21">
            <v>0</v>
          </cell>
          <cell r="CD21"/>
          <cell r="CE21">
            <v>0</v>
          </cell>
          <cell r="CF21"/>
          <cell r="CG21">
            <v>0</v>
          </cell>
          <cell r="CH21"/>
          <cell r="CI21">
            <v>0</v>
          </cell>
          <cell r="CJ21"/>
          <cell r="CK21">
            <v>0</v>
          </cell>
          <cell r="CL21"/>
          <cell r="CM21">
            <v>0</v>
          </cell>
          <cell r="CN21"/>
          <cell r="CO21">
            <v>0</v>
          </cell>
          <cell r="CP21"/>
          <cell r="CQ21">
            <v>0</v>
          </cell>
          <cell r="CR21"/>
          <cell r="CS21">
            <v>0</v>
          </cell>
          <cell r="CT21"/>
          <cell r="CU21">
            <v>0</v>
          </cell>
          <cell r="CV21"/>
          <cell r="CW21">
            <v>0</v>
          </cell>
          <cell r="CX21"/>
          <cell r="CY21">
            <v>0</v>
          </cell>
          <cell r="CZ21"/>
          <cell r="DA21">
            <v>0</v>
          </cell>
          <cell r="DB21"/>
          <cell r="DC21">
            <v>0</v>
          </cell>
          <cell r="DD21"/>
          <cell r="DE21">
            <v>0</v>
          </cell>
          <cell r="DF21"/>
          <cell r="DG21">
            <v>0</v>
          </cell>
          <cell r="DH21"/>
          <cell r="DI21">
            <v>0</v>
          </cell>
          <cell r="DJ21"/>
          <cell r="DK21">
            <v>0</v>
          </cell>
          <cell r="DL21"/>
          <cell r="DM21">
            <v>0</v>
          </cell>
          <cell r="DN21"/>
          <cell r="DO21">
            <v>0</v>
          </cell>
          <cell r="DP21"/>
          <cell r="DQ21">
            <v>0</v>
          </cell>
          <cell r="DR21"/>
          <cell r="DS21">
            <v>0</v>
          </cell>
          <cell r="DT21"/>
          <cell r="DU21">
            <v>0</v>
          </cell>
          <cell r="DV21"/>
          <cell r="DW21">
            <v>0</v>
          </cell>
          <cell r="DX21"/>
          <cell r="DY21">
            <v>0</v>
          </cell>
          <cell r="DZ21"/>
          <cell r="EA21">
            <v>0</v>
          </cell>
          <cell r="EB21"/>
          <cell r="EC21">
            <v>0</v>
          </cell>
          <cell r="ED21"/>
          <cell r="EE21">
            <v>0</v>
          </cell>
          <cell r="EF21"/>
          <cell r="EG21">
            <v>0</v>
          </cell>
          <cell r="EH21"/>
          <cell r="EI21">
            <v>0</v>
          </cell>
          <cell r="EJ21"/>
          <cell r="EK21">
            <v>0</v>
          </cell>
          <cell r="EL21"/>
          <cell r="EM21">
            <v>0</v>
          </cell>
          <cell r="EN21"/>
          <cell r="EO21">
            <v>0</v>
          </cell>
          <cell r="EP21"/>
          <cell r="EQ21">
            <v>0</v>
          </cell>
          <cell r="ER21"/>
          <cell r="ES21">
            <v>0</v>
          </cell>
          <cell r="ET21"/>
          <cell r="EU21">
            <v>0</v>
          </cell>
          <cell r="EV21"/>
          <cell r="EW21">
            <v>0</v>
          </cell>
          <cell r="EX21"/>
          <cell r="EY21">
            <v>0</v>
          </cell>
          <cell r="EZ21"/>
          <cell r="FA21">
            <v>0</v>
          </cell>
          <cell r="FB21"/>
          <cell r="FC21">
            <v>0</v>
          </cell>
          <cell r="FD21"/>
          <cell r="FE21">
            <v>0</v>
          </cell>
          <cell r="FF21"/>
          <cell r="FG21">
            <v>0</v>
          </cell>
          <cell r="FH21"/>
          <cell r="FI21">
            <v>0</v>
          </cell>
          <cell r="FJ21"/>
          <cell r="FK21">
            <v>0</v>
          </cell>
          <cell r="FL21"/>
          <cell r="FM21">
            <v>0</v>
          </cell>
          <cell r="FN21"/>
          <cell r="FO21">
            <v>0</v>
          </cell>
          <cell r="FP21"/>
          <cell r="FQ21">
            <v>0</v>
          </cell>
          <cell r="FR21"/>
          <cell r="FS21">
            <v>0</v>
          </cell>
          <cell r="FT21"/>
          <cell r="FU21">
            <v>0</v>
          </cell>
          <cell r="FV21"/>
          <cell r="FW21">
            <v>0</v>
          </cell>
          <cell r="FX21"/>
          <cell r="FY21">
            <v>0</v>
          </cell>
          <cell r="FZ21"/>
          <cell r="GA21">
            <v>0</v>
          </cell>
          <cell r="GB21"/>
          <cell r="GC21">
            <v>0</v>
          </cell>
          <cell r="GD21"/>
          <cell r="GE21">
            <v>0</v>
          </cell>
          <cell r="GF21"/>
          <cell r="GG21">
            <v>0</v>
          </cell>
          <cell r="GH21"/>
          <cell r="GI21">
            <v>0</v>
          </cell>
          <cell r="GJ21"/>
          <cell r="GK21">
            <v>0</v>
          </cell>
          <cell r="GL21"/>
          <cell r="GM21">
            <v>0</v>
          </cell>
          <cell r="GN21"/>
          <cell r="GO21">
            <v>0</v>
          </cell>
          <cell r="GP21"/>
          <cell r="GQ21">
            <v>0</v>
          </cell>
          <cell r="GR21">
            <v>26</v>
          </cell>
          <cell r="GS21">
            <v>1287.9100000001288</v>
          </cell>
          <cell r="GT21">
            <v>26</v>
          </cell>
          <cell r="GU21">
            <v>1287.9100000001288</v>
          </cell>
          <cell r="GV21"/>
          <cell r="GW21">
            <v>0</v>
          </cell>
          <cell r="GX21"/>
          <cell r="GY21">
            <v>0</v>
          </cell>
          <cell r="GZ21"/>
          <cell r="HA21">
            <v>0</v>
          </cell>
          <cell r="HB21"/>
          <cell r="HC21">
            <v>0</v>
          </cell>
          <cell r="HD21"/>
          <cell r="HE21">
            <v>0</v>
          </cell>
          <cell r="HF21"/>
          <cell r="HG21">
            <v>0</v>
          </cell>
          <cell r="HH21"/>
          <cell r="HI21">
            <v>0</v>
          </cell>
          <cell r="HJ21"/>
          <cell r="HK21">
            <v>0</v>
          </cell>
          <cell r="HL21"/>
          <cell r="HM21">
            <v>0</v>
          </cell>
          <cell r="HN21"/>
          <cell r="HO21">
            <v>0</v>
          </cell>
          <cell r="HP21"/>
          <cell r="HQ21">
            <v>0</v>
          </cell>
          <cell r="HR21"/>
          <cell r="HS21">
            <v>0</v>
          </cell>
          <cell r="HT21"/>
          <cell r="HU21">
            <v>0</v>
          </cell>
          <cell r="HV21"/>
          <cell r="HW21">
            <v>0</v>
          </cell>
          <cell r="HX21"/>
          <cell r="HY21">
            <v>0</v>
          </cell>
          <cell r="HZ21"/>
          <cell r="IA21">
            <v>0</v>
          </cell>
          <cell r="IB21"/>
          <cell r="IC21">
            <v>0</v>
          </cell>
          <cell r="ID21"/>
          <cell r="IE21">
            <v>0</v>
          </cell>
          <cell r="IF21"/>
          <cell r="IG21">
            <v>0</v>
          </cell>
          <cell r="IH21"/>
          <cell r="II21">
            <v>0</v>
          </cell>
          <cell r="IJ21"/>
          <cell r="IK21">
            <v>0</v>
          </cell>
          <cell r="IL21"/>
          <cell r="IM21">
            <v>0</v>
          </cell>
          <cell r="IN21"/>
          <cell r="IO21">
            <v>0</v>
          </cell>
          <cell r="IP21"/>
          <cell r="IQ21">
            <v>0</v>
          </cell>
          <cell r="IR21"/>
          <cell r="IS21">
            <v>0</v>
          </cell>
          <cell r="IT21"/>
          <cell r="IU21">
            <v>0</v>
          </cell>
          <cell r="IV21"/>
          <cell r="IW21">
            <v>0</v>
          </cell>
          <cell r="IX21"/>
          <cell r="IY21">
            <v>0</v>
          </cell>
          <cell r="IZ21"/>
          <cell r="JA21">
            <v>0</v>
          </cell>
          <cell r="JB21"/>
          <cell r="JC21">
            <v>0</v>
          </cell>
          <cell r="JD21"/>
          <cell r="JE21">
            <v>0</v>
          </cell>
          <cell r="JF21"/>
          <cell r="JG21">
            <v>0</v>
          </cell>
          <cell r="JH21"/>
          <cell r="JI21">
            <v>0</v>
          </cell>
          <cell r="JJ21"/>
          <cell r="JK21">
            <v>0</v>
          </cell>
          <cell r="JL21"/>
          <cell r="JM21">
            <v>0</v>
          </cell>
          <cell r="JN21"/>
          <cell r="JO21">
            <v>0</v>
          </cell>
          <cell r="JP21"/>
          <cell r="JQ21">
            <v>0</v>
          </cell>
          <cell r="JR21"/>
          <cell r="JS21">
            <v>0</v>
          </cell>
          <cell r="JT21"/>
          <cell r="JU21">
            <v>0</v>
          </cell>
          <cell r="JV21"/>
          <cell r="JW21">
            <v>0</v>
          </cell>
          <cell r="JX21"/>
          <cell r="JY21">
            <v>0</v>
          </cell>
          <cell r="JZ21"/>
          <cell r="KA21">
            <v>0</v>
          </cell>
          <cell r="KB21"/>
          <cell r="KC21">
            <v>0</v>
          </cell>
        </row>
        <row r="22">
          <cell r="P22"/>
          <cell r="Q22">
            <v>0</v>
          </cell>
          <cell r="R22"/>
          <cell r="S22">
            <v>0</v>
          </cell>
          <cell r="T22"/>
          <cell r="U22">
            <v>0</v>
          </cell>
          <cell r="V22"/>
          <cell r="W22">
            <v>0</v>
          </cell>
          <cell r="X22"/>
          <cell r="Y22">
            <v>0</v>
          </cell>
          <cell r="Z22"/>
          <cell r="AA22">
            <v>0</v>
          </cell>
          <cell r="AB22"/>
          <cell r="AC22">
            <v>0</v>
          </cell>
          <cell r="AD22"/>
          <cell r="AE22">
            <v>0</v>
          </cell>
          <cell r="AF22"/>
          <cell r="AG22">
            <v>0</v>
          </cell>
          <cell r="AH22"/>
          <cell r="AI22">
            <v>0</v>
          </cell>
          <cell r="AJ22"/>
          <cell r="AK22">
            <v>0</v>
          </cell>
          <cell r="AL22"/>
          <cell r="AM22">
            <v>0</v>
          </cell>
          <cell r="AN22"/>
          <cell r="AO22">
            <v>0</v>
          </cell>
          <cell r="AP22"/>
          <cell r="AQ22">
            <v>0</v>
          </cell>
          <cell r="AR22"/>
          <cell r="AS22">
            <v>0</v>
          </cell>
          <cell r="AT22"/>
          <cell r="AU22">
            <v>0</v>
          </cell>
          <cell r="AV22"/>
          <cell r="AW22">
            <v>0</v>
          </cell>
          <cell r="AX22"/>
          <cell r="AY22">
            <v>0</v>
          </cell>
          <cell r="AZ22"/>
          <cell r="BA22">
            <v>0</v>
          </cell>
          <cell r="BB22"/>
          <cell r="BC22">
            <v>0</v>
          </cell>
          <cell r="BD22"/>
          <cell r="BE22">
            <v>0</v>
          </cell>
          <cell r="BF22"/>
          <cell r="BG22">
            <v>0</v>
          </cell>
          <cell r="BH22"/>
          <cell r="BI22">
            <v>0</v>
          </cell>
          <cell r="BJ22"/>
          <cell r="BK22">
            <v>0</v>
          </cell>
          <cell r="BL22"/>
          <cell r="BM22">
            <v>0</v>
          </cell>
          <cell r="BN22"/>
          <cell r="BO22">
            <v>0</v>
          </cell>
          <cell r="BP22"/>
          <cell r="BQ22">
            <v>0</v>
          </cell>
          <cell r="BR22"/>
          <cell r="BS22">
            <v>0</v>
          </cell>
          <cell r="BT22"/>
          <cell r="BU22">
            <v>0</v>
          </cell>
          <cell r="BV22"/>
          <cell r="BW22">
            <v>0</v>
          </cell>
          <cell r="BX22"/>
          <cell r="BY22">
            <v>0</v>
          </cell>
          <cell r="BZ22"/>
          <cell r="CA22">
            <v>0</v>
          </cell>
          <cell r="CB22"/>
          <cell r="CC22">
            <v>0</v>
          </cell>
          <cell r="CD22"/>
          <cell r="CE22">
            <v>0</v>
          </cell>
          <cell r="CF22"/>
          <cell r="CG22">
            <v>0</v>
          </cell>
          <cell r="CH22"/>
          <cell r="CI22">
            <v>0</v>
          </cell>
          <cell r="CJ22"/>
          <cell r="CK22">
            <v>0</v>
          </cell>
          <cell r="CL22"/>
          <cell r="CM22">
            <v>0</v>
          </cell>
          <cell r="CN22"/>
          <cell r="CO22">
            <v>0</v>
          </cell>
          <cell r="CP22"/>
          <cell r="CQ22">
            <v>0</v>
          </cell>
          <cell r="CR22"/>
          <cell r="CS22">
            <v>0</v>
          </cell>
          <cell r="CT22"/>
          <cell r="CU22">
            <v>0</v>
          </cell>
          <cell r="CV22"/>
          <cell r="CW22">
            <v>0</v>
          </cell>
          <cell r="CX22"/>
          <cell r="CY22">
            <v>0</v>
          </cell>
          <cell r="CZ22"/>
          <cell r="DA22">
            <v>0</v>
          </cell>
          <cell r="DB22"/>
          <cell r="DC22">
            <v>0</v>
          </cell>
          <cell r="DD22"/>
          <cell r="DE22">
            <v>0</v>
          </cell>
          <cell r="DF22"/>
          <cell r="DG22">
            <v>0</v>
          </cell>
          <cell r="DH22"/>
          <cell r="DI22">
            <v>0</v>
          </cell>
          <cell r="DJ22"/>
          <cell r="DK22">
            <v>0</v>
          </cell>
          <cell r="DL22"/>
          <cell r="DM22">
            <v>0</v>
          </cell>
          <cell r="DN22"/>
          <cell r="DO22">
            <v>0</v>
          </cell>
          <cell r="DP22"/>
          <cell r="DQ22">
            <v>0</v>
          </cell>
          <cell r="DR22"/>
          <cell r="DS22">
            <v>0</v>
          </cell>
          <cell r="DT22"/>
          <cell r="DU22">
            <v>0</v>
          </cell>
          <cell r="DV22"/>
          <cell r="DW22">
            <v>0</v>
          </cell>
          <cell r="DX22"/>
          <cell r="DY22">
            <v>0</v>
          </cell>
          <cell r="DZ22"/>
          <cell r="EA22">
            <v>0</v>
          </cell>
          <cell r="EB22"/>
          <cell r="EC22">
            <v>0</v>
          </cell>
          <cell r="ED22"/>
          <cell r="EE22">
            <v>0</v>
          </cell>
          <cell r="EF22"/>
          <cell r="EG22">
            <v>0</v>
          </cell>
          <cell r="EH22"/>
          <cell r="EI22">
            <v>0</v>
          </cell>
          <cell r="EJ22"/>
          <cell r="EK22">
            <v>0</v>
          </cell>
          <cell r="EL22"/>
          <cell r="EM22">
            <v>0</v>
          </cell>
          <cell r="EN22"/>
          <cell r="EO22">
            <v>0</v>
          </cell>
          <cell r="EP22"/>
          <cell r="EQ22">
            <v>0</v>
          </cell>
          <cell r="ER22"/>
          <cell r="ES22">
            <v>0</v>
          </cell>
          <cell r="ET22"/>
          <cell r="EU22">
            <v>0</v>
          </cell>
          <cell r="EV22"/>
          <cell r="EW22">
            <v>0</v>
          </cell>
          <cell r="EX22"/>
          <cell r="EY22">
            <v>0</v>
          </cell>
          <cell r="EZ22"/>
          <cell r="FA22">
            <v>0</v>
          </cell>
          <cell r="FB22"/>
          <cell r="FC22">
            <v>0</v>
          </cell>
          <cell r="FD22"/>
          <cell r="FE22">
            <v>0</v>
          </cell>
          <cell r="FF22"/>
          <cell r="FG22">
            <v>0</v>
          </cell>
          <cell r="FH22"/>
          <cell r="FI22">
            <v>0</v>
          </cell>
          <cell r="FJ22"/>
          <cell r="FK22">
            <v>0</v>
          </cell>
          <cell r="FL22"/>
          <cell r="FM22">
            <v>0</v>
          </cell>
          <cell r="FN22"/>
          <cell r="FO22">
            <v>0</v>
          </cell>
          <cell r="FP22"/>
          <cell r="FQ22">
            <v>0</v>
          </cell>
          <cell r="FR22"/>
          <cell r="FS22">
            <v>0</v>
          </cell>
          <cell r="FT22"/>
          <cell r="FU22">
            <v>0</v>
          </cell>
          <cell r="FV22"/>
          <cell r="FW22">
            <v>0</v>
          </cell>
          <cell r="FX22"/>
          <cell r="FY22">
            <v>0</v>
          </cell>
          <cell r="FZ22"/>
          <cell r="GA22">
            <v>0</v>
          </cell>
          <cell r="GB22"/>
          <cell r="GC22">
            <v>0</v>
          </cell>
          <cell r="GD22"/>
          <cell r="GE22">
            <v>0</v>
          </cell>
          <cell r="GF22"/>
          <cell r="GG22">
            <v>0</v>
          </cell>
          <cell r="GH22"/>
          <cell r="GI22">
            <v>0</v>
          </cell>
          <cell r="GJ22"/>
          <cell r="GK22">
            <v>0</v>
          </cell>
          <cell r="GL22"/>
          <cell r="GM22">
            <v>0</v>
          </cell>
          <cell r="GN22"/>
          <cell r="GO22">
            <v>0</v>
          </cell>
          <cell r="GP22"/>
          <cell r="GQ22">
            <v>0</v>
          </cell>
          <cell r="GR22"/>
          <cell r="GS22">
            <v>0</v>
          </cell>
          <cell r="GT22"/>
          <cell r="GU22">
            <v>0</v>
          </cell>
          <cell r="GV22"/>
          <cell r="GW22">
            <v>0</v>
          </cell>
          <cell r="GX22"/>
          <cell r="GY22">
            <v>0</v>
          </cell>
          <cell r="GZ22"/>
          <cell r="HA22">
            <v>0</v>
          </cell>
          <cell r="HB22"/>
          <cell r="HC22">
            <v>0</v>
          </cell>
          <cell r="HD22"/>
          <cell r="HE22">
            <v>0</v>
          </cell>
          <cell r="HF22"/>
          <cell r="HG22">
            <v>0</v>
          </cell>
          <cell r="HH22"/>
          <cell r="HI22">
            <v>0</v>
          </cell>
          <cell r="HJ22"/>
          <cell r="HK22">
            <v>0</v>
          </cell>
          <cell r="HL22"/>
          <cell r="HM22">
            <v>0</v>
          </cell>
          <cell r="HN22"/>
          <cell r="HO22">
            <v>0</v>
          </cell>
          <cell r="HP22"/>
          <cell r="HQ22">
            <v>0</v>
          </cell>
          <cell r="HR22"/>
          <cell r="HS22">
            <v>0</v>
          </cell>
          <cell r="HT22"/>
          <cell r="HU22">
            <v>0</v>
          </cell>
          <cell r="HV22"/>
          <cell r="HW22">
            <v>0</v>
          </cell>
          <cell r="HX22"/>
          <cell r="HY22">
            <v>0</v>
          </cell>
          <cell r="HZ22"/>
          <cell r="IA22">
            <v>0</v>
          </cell>
          <cell r="IB22"/>
          <cell r="IC22">
            <v>0</v>
          </cell>
          <cell r="ID22"/>
          <cell r="IE22">
            <v>0</v>
          </cell>
          <cell r="IF22"/>
          <cell r="IG22">
            <v>0</v>
          </cell>
          <cell r="IH22"/>
          <cell r="II22">
            <v>0</v>
          </cell>
          <cell r="IJ22"/>
          <cell r="IK22">
            <v>0</v>
          </cell>
          <cell r="IL22"/>
          <cell r="IM22">
            <v>0</v>
          </cell>
          <cell r="IN22"/>
          <cell r="IO22">
            <v>0</v>
          </cell>
          <cell r="IP22"/>
          <cell r="IQ22">
            <v>0</v>
          </cell>
          <cell r="IR22"/>
          <cell r="IS22">
            <v>0</v>
          </cell>
          <cell r="IT22"/>
          <cell r="IU22">
            <v>0</v>
          </cell>
          <cell r="IV22"/>
          <cell r="IW22">
            <v>0</v>
          </cell>
          <cell r="IX22"/>
          <cell r="IY22">
            <v>0</v>
          </cell>
          <cell r="IZ22"/>
          <cell r="JA22">
            <v>0</v>
          </cell>
          <cell r="JB22"/>
          <cell r="JC22">
            <v>0</v>
          </cell>
          <cell r="JD22"/>
          <cell r="JE22">
            <v>0</v>
          </cell>
          <cell r="JF22"/>
          <cell r="JG22">
            <v>0</v>
          </cell>
          <cell r="JH22"/>
          <cell r="JI22">
            <v>0</v>
          </cell>
          <cell r="JJ22"/>
          <cell r="JK22">
            <v>0</v>
          </cell>
          <cell r="JL22"/>
          <cell r="JM22">
            <v>0</v>
          </cell>
          <cell r="JN22"/>
          <cell r="JO22">
            <v>0</v>
          </cell>
          <cell r="JP22"/>
          <cell r="JQ22">
            <v>0</v>
          </cell>
          <cell r="JR22"/>
          <cell r="JS22">
            <v>0</v>
          </cell>
          <cell r="JT22"/>
          <cell r="JU22">
            <v>0</v>
          </cell>
          <cell r="JV22"/>
          <cell r="JW22">
            <v>0</v>
          </cell>
          <cell r="JX22"/>
          <cell r="JY22">
            <v>0</v>
          </cell>
          <cell r="JZ22"/>
          <cell r="KA22">
            <v>0</v>
          </cell>
          <cell r="KB22"/>
          <cell r="KC22">
            <v>0</v>
          </cell>
        </row>
        <row r="23">
          <cell r="P23"/>
          <cell r="Q23">
            <v>0</v>
          </cell>
          <cell r="R23"/>
          <cell r="S23">
            <v>0</v>
          </cell>
          <cell r="T23"/>
          <cell r="U23">
            <v>0</v>
          </cell>
          <cell r="V23"/>
          <cell r="W23">
            <v>0</v>
          </cell>
          <cell r="X23"/>
          <cell r="Y23">
            <v>0</v>
          </cell>
          <cell r="Z23"/>
          <cell r="AA23">
            <v>0</v>
          </cell>
          <cell r="AB23"/>
          <cell r="AC23">
            <v>0</v>
          </cell>
          <cell r="AD23"/>
          <cell r="AE23">
            <v>0</v>
          </cell>
          <cell r="AF23"/>
          <cell r="AG23">
            <v>0</v>
          </cell>
          <cell r="AH23"/>
          <cell r="AI23">
            <v>0</v>
          </cell>
          <cell r="AJ23"/>
          <cell r="AK23">
            <v>0</v>
          </cell>
          <cell r="AL23"/>
          <cell r="AM23">
            <v>0</v>
          </cell>
          <cell r="AN23"/>
          <cell r="AO23">
            <v>0</v>
          </cell>
          <cell r="AP23"/>
          <cell r="AQ23">
            <v>0</v>
          </cell>
          <cell r="AR23"/>
          <cell r="AS23">
            <v>0</v>
          </cell>
          <cell r="AT23"/>
          <cell r="AU23">
            <v>0</v>
          </cell>
          <cell r="AV23"/>
          <cell r="AW23">
            <v>0</v>
          </cell>
          <cell r="AX23"/>
          <cell r="AY23">
            <v>0</v>
          </cell>
          <cell r="AZ23"/>
          <cell r="BA23">
            <v>0</v>
          </cell>
          <cell r="BB23"/>
          <cell r="BC23">
            <v>0</v>
          </cell>
          <cell r="BD23"/>
          <cell r="BE23">
            <v>0</v>
          </cell>
          <cell r="BF23"/>
          <cell r="BG23">
            <v>0</v>
          </cell>
          <cell r="BH23"/>
          <cell r="BI23">
            <v>0</v>
          </cell>
          <cell r="BJ23"/>
          <cell r="BK23">
            <v>0</v>
          </cell>
          <cell r="BL23"/>
          <cell r="BM23">
            <v>0</v>
          </cell>
          <cell r="BN23"/>
          <cell r="BO23">
            <v>0</v>
          </cell>
          <cell r="BP23"/>
          <cell r="BQ23">
            <v>0</v>
          </cell>
          <cell r="BR23"/>
          <cell r="BS23">
            <v>0</v>
          </cell>
          <cell r="BT23"/>
          <cell r="BU23">
            <v>0</v>
          </cell>
          <cell r="BV23"/>
          <cell r="BW23">
            <v>0</v>
          </cell>
          <cell r="BX23"/>
          <cell r="BY23">
            <v>0</v>
          </cell>
          <cell r="BZ23"/>
          <cell r="CA23">
            <v>0</v>
          </cell>
          <cell r="CB23"/>
          <cell r="CC23">
            <v>0</v>
          </cell>
          <cell r="CD23"/>
          <cell r="CE23">
            <v>0</v>
          </cell>
          <cell r="CF23"/>
          <cell r="CG23">
            <v>0</v>
          </cell>
          <cell r="CH23"/>
          <cell r="CI23">
            <v>0</v>
          </cell>
          <cell r="CJ23"/>
          <cell r="CK23">
            <v>0</v>
          </cell>
          <cell r="CL23"/>
          <cell r="CM23">
            <v>0</v>
          </cell>
          <cell r="CN23"/>
          <cell r="CO23">
            <v>0</v>
          </cell>
          <cell r="CP23"/>
          <cell r="CQ23">
            <v>0</v>
          </cell>
          <cell r="CR23"/>
          <cell r="CS23">
            <v>0</v>
          </cell>
          <cell r="CT23"/>
          <cell r="CU23">
            <v>0</v>
          </cell>
          <cell r="CV23"/>
          <cell r="CW23">
            <v>0</v>
          </cell>
          <cell r="CX23"/>
          <cell r="CY23">
            <v>0</v>
          </cell>
          <cell r="CZ23"/>
          <cell r="DA23">
            <v>0</v>
          </cell>
          <cell r="DB23"/>
          <cell r="DC23">
            <v>0</v>
          </cell>
          <cell r="DD23"/>
          <cell r="DE23">
            <v>0</v>
          </cell>
          <cell r="DF23"/>
          <cell r="DG23">
            <v>0</v>
          </cell>
          <cell r="DH23"/>
          <cell r="DI23">
            <v>0</v>
          </cell>
          <cell r="DJ23"/>
          <cell r="DK23">
            <v>0</v>
          </cell>
          <cell r="DL23"/>
          <cell r="DM23">
            <v>0</v>
          </cell>
          <cell r="DN23"/>
          <cell r="DO23">
            <v>0</v>
          </cell>
          <cell r="DP23"/>
          <cell r="DQ23">
            <v>0</v>
          </cell>
          <cell r="DR23"/>
          <cell r="DS23">
            <v>0</v>
          </cell>
          <cell r="DT23"/>
          <cell r="DU23">
            <v>0</v>
          </cell>
          <cell r="DV23"/>
          <cell r="DW23">
            <v>0</v>
          </cell>
          <cell r="DX23"/>
          <cell r="DY23">
            <v>0</v>
          </cell>
          <cell r="DZ23"/>
          <cell r="EA23">
            <v>0</v>
          </cell>
          <cell r="EB23"/>
          <cell r="EC23">
            <v>0</v>
          </cell>
          <cell r="ED23"/>
          <cell r="EE23">
            <v>0</v>
          </cell>
          <cell r="EF23"/>
          <cell r="EG23">
            <v>0</v>
          </cell>
          <cell r="EH23"/>
          <cell r="EI23">
            <v>0</v>
          </cell>
          <cell r="EJ23"/>
          <cell r="EK23">
            <v>0</v>
          </cell>
          <cell r="EL23"/>
          <cell r="EM23">
            <v>0</v>
          </cell>
          <cell r="EN23"/>
          <cell r="EO23">
            <v>0</v>
          </cell>
          <cell r="EP23"/>
          <cell r="EQ23">
            <v>0</v>
          </cell>
          <cell r="ER23"/>
          <cell r="ES23">
            <v>0</v>
          </cell>
          <cell r="ET23"/>
          <cell r="EU23">
            <v>0</v>
          </cell>
          <cell r="EV23"/>
          <cell r="EW23">
            <v>0</v>
          </cell>
          <cell r="EX23"/>
          <cell r="EY23">
            <v>0</v>
          </cell>
          <cell r="EZ23"/>
          <cell r="FA23">
            <v>0</v>
          </cell>
          <cell r="FB23"/>
          <cell r="FC23">
            <v>0</v>
          </cell>
          <cell r="FD23"/>
          <cell r="FE23">
            <v>0</v>
          </cell>
          <cell r="FF23"/>
          <cell r="FG23">
            <v>0</v>
          </cell>
          <cell r="FH23"/>
          <cell r="FI23">
            <v>0</v>
          </cell>
          <cell r="FJ23"/>
          <cell r="FK23">
            <v>0</v>
          </cell>
          <cell r="FL23"/>
          <cell r="FM23">
            <v>0</v>
          </cell>
          <cell r="FN23"/>
          <cell r="FO23">
            <v>0</v>
          </cell>
          <cell r="FP23"/>
          <cell r="FQ23">
            <v>0</v>
          </cell>
          <cell r="FR23"/>
          <cell r="FS23">
            <v>0</v>
          </cell>
          <cell r="FT23"/>
          <cell r="FU23">
            <v>0</v>
          </cell>
          <cell r="FV23"/>
          <cell r="FW23">
            <v>0</v>
          </cell>
          <cell r="FX23"/>
          <cell r="FY23">
            <v>0</v>
          </cell>
          <cell r="FZ23"/>
          <cell r="GA23">
            <v>0</v>
          </cell>
          <cell r="GB23"/>
          <cell r="GC23">
            <v>0</v>
          </cell>
          <cell r="GD23"/>
          <cell r="GE23">
            <v>0</v>
          </cell>
          <cell r="GF23"/>
          <cell r="GG23">
            <v>0</v>
          </cell>
          <cell r="GH23"/>
          <cell r="GI23">
            <v>0</v>
          </cell>
          <cell r="GJ23"/>
          <cell r="GK23">
            <v>0</v>
          </cell>
          <cell r="GL23"/>
          <cell r="GM23">
            <v>0</v>
          </cell>
          <cell r="GN23"/>
          <cell r="GO23">
            <v>0</v>
          </cell>
          <cell r="GP23"/>
          <cell r="GQ23">
            <v>0</v>
          </cell>
          <cell r="GR23"/>
          <cell r="GS23">
            <v>0</v>
          </cell>
          <cell r="GT23"/>
          <cell r="GU23">
            <v>0</v>
          </cell>
          <cell r="GV23"/>
          <cell r="GW23">
            <v>0</v>
          </cell>
          <cell r="GX23"/>
          <cell r="GY23">
            <v>0</v>
          </cell>
          <cell r="GZ23"/>
          <cell r="HA23">
            <v>0</v>
          </cell>
          <cell r="HB23"/>
          <cell r="HC23">
            <v>0</v>
          </cell>
          <cell r="HD23"/>
          <cell r="HE23">
            <v>0</v>
          </cell>
          <cell r="HF23"/>
          <cell r="HG23">
            <v>0</v>
          </cell>
          <cell r="HH23"/>
          <cell r="HI23">
            <v>0</v>
          </cell>
          <cell r="HJ23"/>
          <cell r="HK23">
            <v>0</v>
          </cell>
          <cell r="HL23"/>
          <cell r="HM23">
            <v>0</v>
          </cell>
          <cell r="HN23"/>
          <cell r="HO23">
            <v>0</v>
          </cell>
          <cell r="HP23"/>
          <cell r="HQ23">
            <v>0</v>
          </cell>
          <cell r="HR23"/>
          <cell r="HS23">
            <v>0</v>
          </cell>
          <cell r="HT23"/>
          <cell r="HU23">
            <v>0</v>
          </cell>
          <cell r="HV23"/>
          <cell r="HW23">
            <v>0</v>
          </cell>
          <cell r="HX23"/>
          <cell r="HY23">
            <v>0</v>
          </cell>
          <cell r="HZ23"/>
          <cell r="IA23">
            <v>0</v>
          </cell>
          <cell r="IB23"/>
          <cell r="IC23">
            <v>0</v>
          </cell>
          <cell r="ID23"/>
          <cell r="IE23">
            <v>0</v>
          </cell>
          <cell r="IF23"/>
          <cell r="IG23">
            <v>0</v>
          </cell>
          <cell r="IH23"/>
          <cell r="II23">
            <v>0</v>
          </cell>
          <cell r="IJ23"/>
          <cell r="IK23">
            <v>0</v>
          </cell>
          <cell r="IL23"/>
          <cell r="IM23">
            <v>0</v>
          </cell>
          <cell r="IN23"/>
          <cell r="IO23">
            <v>0</v>
          </cell>
          <cell r="IP23"/>
          <cell r="IQ23">
            <v>0</v>
          </cell>
          <cell r="IR23"/>
          <cell r="IS23">
            <v>0</v>
          </cell>
          <cell r="IT23"/>
          <cell r="IU23">
            <v>0</v>
          </cell>
          <cell r="IV23"/>
          <cell r="IW23">
            <v>0</v>
          </cell>
          <cell r="IX23"/>
          <cell r="IY23">
            <v>0</v>
          </cell>
          <cell r="IZ23"/>
          <cell r="JA23">
            <v>0</v>
          </cell>
          <cell r="JB23"/>
          <cell r="JC23">
            <v>0</v>
          </cell>
          <cell r="JD23"/>
          <cell r="JE23">
            <v>0</v>
          </cell>
          <cell r="JF23"/>
          <cell r="JG23">
            <v>0</v>
          </cell>
          <cell r="JH23"/>
          <cell r="JI23">
            <v>0</v>
          </cell>
          <cell r="JJ23"/>
          <cell r="JK23">
            <v>0</v>
          </cell>
          <cell r="JL23"/>
          <cell r="JM23">
            <v>0</v>
          </cell>
          <cell r="JN23"/>
          <cell r="JO23">
            <v>0</v>
          </cell>
          <cell r="JP23"/>
          <cell r="JQ23">
            <v>0</v>
          </cell>
          <cell r="JR23"/>
          <cell r="JS23">
            <v>0</v>
          </cell>
          <cell r="JT23"/>
          <cell r="JU23">
            <v>0</v>
          </cell>
          <cell r="JV23"/>
          <cell r="JW23">
            <v>0</v>
          </cell>
          <cell r="JX23"/>
          <cell r="JY23">
            <v>0</v>
          </cell>
          <cell r="JZ23"/>
          <cell r="KA23">
            <v>0</v>
          </cell>
          <cell r="KB23"/>
          <cell r="KC23">
            <v>0</v>
          </cell>
        </row>
        <row r="24">
          <cell r="P24">
            <v>2</v>
          </cell>
          <cell r="Q24">
            <v>62.840000000006285</v>
          </cell>
          <cell r="R24">
            <v>2</v>
          </cell>
          <cell r="S24">
            <v>62.840000000006285</v>
          </cell>
          <cell r="T24">
            <v>2</v>
          </cell>
          <cell r="U24">
            <v>62.840000000006285</v>
          </cell>
          <cell r="V24">
            <v>2</v>
          </cell>
          <cell r="W24">
            <v>62.840000000006285</v>
          </cell>
          <cell r="X24">
            <v>1</v>
          </cell>
          <cell r="Y24">
            <v>31.420000000003142</v>
          </cell>
          <cell r="Z24">
            <v>1</v>
          </cell>
          <cell r="AA24">
            <v>31.420000000003142</v>
          </cell>
          <cell r="AB24">
            <v>1</v>
          </cell>
          <cell r="AC24">
            <v>31.420000000003142</v>
          </cell>
          <cell r="AD24">
            <v>1</v>
          </cell>
          <cell r="AE24">
            <v>31.420000000003142</v>
          </cell>
          <cell r="AF24"/>
          <cell r="AG24">
            <v>0</v>
          </cell>
          <cell r="AH24"/>
          <cell r="AI24">
            <v>0</v>
          </cell>
          <cell r="AJ24"/>
          <cell r="AK24">
            <v>0</v>
          </cell>
          <cell r="AL24"/>
          <cell r="AM24">
            <v>0</v>
          </cell>
          <cell r="AN24"/>
          <cell r="AO24">
            <v>0</v>
          </cell>
          <cell r="AP24"/>
          <cell r="AQ24">
            <v>0</v>
          </cell>
          <cell r="AR24"/>
          <cell r="AS24">
            <v>0</v>
          </cell>
          <cell r="AT24">
            <v>4</v>
          </cell>
          <cell r="AU24">
            <v>125.68000000001257</v>
          </cell>
          <cell r="AV24">
            <v>4</v>
          </cell>
          <cell r="AW24">
            <v>125.68000000001257</v>
          </cell>
          <cell r="AX24">
            <v>4</v>
          </cell>
          <cell r="AY24">
            <v>125.68000000001257</v>
          </cell>
          <cell r="AZ24">
            <v>4</v>
          </cell>
          <cell r="BA24">
            <v>125.68000000001257</v>
          </cell>
          <cell r="BB24">
            <v>4</v>
          </cell>
          <cell r="BC24">
            <v>125.68000000001257</v>
          </cell>
          <cell r="BD24">
            <v>4</v>
          </cell>
          <cell r="BE24">
            <v>125.68000000001257</v>
          </cell>
          <cell r="BF24">
            <v>4</v>
          </cell>
          <cell r="BG24">
            <v>125.68000000001257</v>
          </cell>
          <cell r="BH24">
            <v>4</v>
          </cell>
          <cell r="BI24">
            <v>125.68000000001257</v>
          </cell>
          <cell r="BJ24">
            <v>4</v>
          </cell>
          <cell r="BK24">
            <v>125.68000000001257</v>
          </cell>
          <cell r="BL24">
            <v>4</v>
          </cell>
          <cell r="BM24">
            <v>125.68000000001257</v>
          </cell>
          <cell r="BN24">
            <v>4</v>
          </cell>
          <cell r="BO24">
            <v>125.68000000001257</v>
          </cell>
          <cell r="BP24">
            <v>1</v>
          </cell>
          <cell r="BQ24">
            <v>31.420000000003142</v>
          </cell>
          <cell r="BR24">
            <v>5</v>
          </cell>
          <cell r="BS24">
            <v>157.10000000001571</v>
          </cell>
          <cell r="BT24">
            <v>5</v>
          </cell>
          <cell r="BU24">
            <v>157.10000000001571</v>
          </cell>
          <cell r="BV24">
            <v>5</v>
          </cell>
          <cell r="BW24">
            <v>157.10000000001571</v>
          </cell>
          <cell r="BX24">
            <v>5</v>
          </cell>
          <cell r="BY24">
            <v>157.10000000001571</v>
          </cell>
          <cell r="BZ24">
            <v>5</v>
          </cell>
          <cell r="CA24">
            <v>157.10000000001571</v>
          </cell>
          <cell r="CB24">
            <v>5</v>
          </cell>
          <cell r="CC24">
            <v>157.10000000001571</v>
          </cell>
          <cell r="CD24">
            <v>5</v>
          </cell>
          <cell r="CE24">
            <v>157.10000000001571</v>
          </cell>
          <cell r="CF24">
            <v>7</v>
          </cell>
          <cell r="CG24">
            <v>219.940000000022</v>
          </cell>
          <cell r="CH24">
            <v>7</v>
          </cell>
          <cell r="CI24">
            <v>219.940000000022</v>
          </cell>
          <cell r="CJ24">
            <v>7</v>
          </cell>
          <cell r="CK24">
            <v>219.940000000022</v>
          </cell>
          <cell r="CL24">
            <v>7</v>
          </cell>
          <cell r="CM24">
            <v>219.940000000022</v>
          </cell>
          <cell r="CN24">
            <v>7</v>
          </cell>
          <cell r="CO24">
            <v>219.940000000022</v>
          </cell>
          <cell r="CP24">
            <v>7</v>
          </cell>
          <cell r="CQ24">
            <v>219.940000000022</v>
          </cell>
          <cell r="CR24">
            <v>4</v>
          </cell>
          <cell r="CS24">
            <v>125.68000000001257</v>
          </cell>
          <cell r="CT24">
            <v>7</v>
          </cell>
          <cell r="CU24">
            <v>219.940000000022</v>
          </cell>
          <cell r="CV24">
            <v>7</v>
          </cell>
          <cell r="CW24">
            <v>219.940000000022</v>
          </cell>
          <cell r="CX24">
            <v>7</v>
          </cell>
          <cell r="CY24">
            <v>219.940000000022</v>
          </cell>
          <cell r="CZ24">
            <v>7</v>
          </cell>
          <cell r="DA24">
            <v>219.940000000022</v>
          </cell>
          <cell r="DB24">
            <v>5</v>
          </cell>
          <cell r="DC24">
            <v>157.10000000001571</v>
          </cell>
          <cell r="DD24">
            <v>2</v>
          </cell>
          <cell r="DE24">
            <v>62.840000000006285</v>
          </cell>
          <cell r="DF24">
            <v>4</v>
          </cell>
          <cell r="DG24">
            <v>125.68000000001257</v>
          </cell>
          <cell r="DH24">
            <v>4</v>
          </cell>
          <cell r="DI24">
            <v>125.68000000001257</v>
          </cell>
          <cell r="DJ24">
            <v>4</v>
          </cell>
          <cell r="DK24">
            <v>125.68000000001257</v>
          </cell>
          <cell r="DL24">
            <v>9</v>
          </cell>
          <cell r="DM24">
            <v>282.78000000002828</v>
          </cell>
          <cell r="DN24">
            <v>6</v>
          </cell>
          <cell r="DO24">
            <v>188.52000000001885</v>
          </cell>
          <cell r="DP24">
            <v>4</v>
          </cell>
          <cell r="DQ24">
            <v>125.68000000001257</v>
          </cell>
          <cell r="DR24">
            <v>9</v>
          </cell>
          <cell r="DS24">
            <v>282.78000000002828</v>
          </cell>
          <cell r="DT24">
            <v>10</v>
          </cell>
          <cell r="DU24">
            <v>314.20000000003142</v>
          </cell>
          <cell r="DV24">
            <v>10</v>
          </cell>
          <cell r="DW24">
            <v>314.20000000003142</v>
          </cell>
          <cell r="DX24">
            <v>10</v>
          </cell>
          <cell r="DY24">
            <v>314.20000000003142</v>
          </cell>
          <cell r="DZ24">
            <v>2</v>
          </cell>
          <cell r="EA24">
            <v>62.840000000006285</v>
          </cell>
          <cell r="EB24">
            <v>2</v>
          </cell>
          <cell r="EC24">
            <v>62.840000000006285</v>
          </cell>
          <cell r="ED24">
            <v>2</v>
          </cell>
          <cell r="EE24">
            <v>62.840000000006285</v>
          </cell>
          <cell r="EF24">
            <v>4</v>
          </cell>
          <cell r="EG24">
            <v>125.68000000001257</v>
          </cell>
          <cell r="EH24">
            <v>2</v>
          </cell>
          <cell r="EI24">
            <v>62.840000000006285</v>
          </cell>
          <cell r="EJ24">
            <v>14</v>
          </cell>
          <cell r="EK24">
            <v>439.88000000004399</v>
          </cell>
          <cell r="EL24">
            <v>5</v>
          </cell>
          <cell r="EM24">
            <v>157.10000000001571</v>
          </cell>
          <cell r="EN24">
            <v>3</v>
          </cell>
          <cell r="EO24">
            <v>94.260000000009427</v>
          </cell>
          <cell r="EP24">
            <v>14</v>
          </cell>
          <cell r="EQ24">
            <v>439.88000000004399</v>
          </cell>
          <cell r="ER24">
            <v>10</v>
          </cell>
          <cell r="ES24">
            <v>314.20000000003142</v>
          </cell>
          <cell r="ET24">
            <v>10</v>
          </cell>
          <cell r="EU24">
            <v>314.20000000003142</v>
          </cell>
          <cell r="EV24">
            <v>10</v>
          </cell>
          <cell r="EW24">
            <v>314.20000000003142</v>
          </cell>
          <cell r="EX24">
            <v>10</v>
          </cell>
          <cell r="EY24">
            <v>314.20000000003142</v>
          </cell>
          <cell r="EZ24">
            <v>10</v>
          </cell>
          <cell r="FA24">
            <v>314.20000000003142</v>
          </cell>
          <cell r="FB24">
            <v>10</v>
          </cell>
          <cell r="FC24">
            <v>314.20000000003142</v>
          </cell>
          <cell r="FD24">
            <v>10</v>
          </cell>
          <cell r="FE24">
            <v>314.20000000003142</v>
          </cell>
          <cell r="FF24">
            <v>6</v>
          </cell>
          <cell r="FG24">
            <v>188.52000000001885</v>
          </cell>
          <cell r="FH24">
            <v>6</v>
          </cell>
          <cell r="FI24">
            <v>188.52000000001885</v>
          </cell>
          <cell r="FJ24">
            <v>5</v>
          </cell>
          <cell r="FK24">
            <v>157.10000000001571</v>
          </cell>
          <cell r="FL24">
            <v>15</v>
          </cell>
          <cell r="FM24">
            <v>471.30000000004713</v>
          </cell>
          <cell r="FN24">
            <v>15</v>
          </cell>
          <cell r="FO24">
            <v>471.30000000004713</v>
          </cell>
          <cell r="FP24">
            <v>15</v>
          </cell>
          <cell r="FQ24">
            <v>471.30000000004713</v>
          </cell>
          <cell r="FR24">
            <v>3</v>
          </cell>
          <cell r="FS24">
            <v>94.260000000009427</v>
          </cell>
          <cell r="FT24">
            <v>3</v>
          </cell>
          <cell r="FU24">
            <v>94.260000000009427</v>
          </cell>
          <cell r="FV24">
            <v>5</v>
          </cell>
          <cell r="FW24">
            <v>157.10000000001571</v>
          </cell>
          <cell r="FX24">
            <v>3</v>
          </cell>
          <cell r="FY24">
            <v>94.260000000009427</v>
          </cell>
          <cell r="FZ24"/>
          <cell r="GA24">
            <v>0</v>
          </cell>
          <cell r="GB24">
            <v>5</v>
          </cell>
          <cell r="GC24">
            <v>157.10000000001571</v>
          </cell>
          <cell r="GD24">
            <v>5</v>
          </cell>
          <cell r="GE24">
            <v>157.10000000001571</v>
          </cell>
          <cell r="GF24">
            <v>5</v>
          </cell>
          <cell r="GG24">
            <v>157.10000000001571</v>
          </cell>
          <cell r="GH24">
            <v>5</v>
          </cell>
          <cell r="GI24">
            <v>157.10000000001571</v>
          </cell>
          <cell r="GJ24">
            <v>2</v>
          </cell>
          <cell r="GK24">
            <v>62.840000000006285</v>
          </cell>
          <cell r="GL24">
            <v>2</v>
          </cell>
          <cell r="GM24">
            <v>62.840000000006285</v>
          </cell>
          <cell r="GN24">
            <v>5</v>
          </cell>
          <cell r="GO24">
            <v>157.10000000001571</v>
          </cell>
          <cell r="GP24">
            <v>2</v>
          </cell>
          <cell r="GQ24">
            <v>62.840000000006285</v>
          </cell>
          <cell r="GR24">
            <v>52</v>
          </cell>
          <cell r="GS24">
            <v>1633.8400000001634</v>
          </cell>
          <cell r="GT24">
            <v>52</v>
          </cell>
          <cell r="GU24">
            <v>1633.8400000001634</v>
          </cell>
          <cell r="GV24">
            <v>2</v>
          </cell>
          <cell r="GW24">
            <v>62.840000000006285</v>
          </cell>
          <cell r="GX24">
            <v>2</v>
          </cell>
          <cell r="GY24">
            <v>62.840000000006285</v>
          </cell>
          <cell r="GZ24">
            <v>2</v>
          </cell>
          <cell r="HA24">
            <v>62.840000000006285</v>
          </cell>
          <cell r="HB24">
            <v>2</v>
          </cell>
          <cell r="HC24">
            <v>62.840000000006285</v>
          </cell>
          <cell r="HD24">
            <v>4</v>
          </cell>
          <cell r="HE24">
            <v>125.68000000001257</v>
          </cell>
          <cell r="HF24">
            <v>5</v>
          </cell>
          <cell r="HG24">
            <v>157.10000000001571</v>
          </cell>
          <cell r="HH24">
            <v>5</v>
          </cell>
          <cell r="HI24">
            <v>157.10000000001571</v>
          </cell>
          <cell r="HJ24">
            <v>1</v>
          </cell>
          <cell r="HK24">
            <v>31.420000000003142</v>
          </cell>
          <cell r="HL24">
            <v>1</v>
          </cell>
          <cell r="HM24">
            <v>31.420000000003142</v>
          </cell>
          <cell r="HN24"/>
          <cell r="HO24">
            <v>0</v>
          </cell>
          <cell r="HP24"/>
          <cell r="HQ24">
            <v>0</v>
          </cell>
          <cell r="HR24">
            <v>3</v>
          </cell>
          <cell r="HS24">
            <v>94.260000000009427</v>
          </cell>
          <cell r="HT24">
            <v>3</v>
          </cell>
          <cell r="HU24">
            <v>94.260000000009427</v>
          </cell>
          <cell r="HV24">
            <v>3</v>
          </cell>
          <cell r="HW24">
            <v>94.260000000009427</v>
          </cell>
          <cell r="HX24">
            <v>5</v>
          </cell>
          <cell r="HY24">
            <v>157.10000000001571</v>
          </cell>
          <cell r="HZ24">
            <v>6</v>
          </cell>
          <cell r="IA24">
            <v>188.52000000001885</v>
          </cell>
          <cell r="IB24">
            <v>6</v>
          </cell>
          <cell r="IC24">
            <v>188.52000000001885</v>
          </cell>
          <cell r="ID24">
            <v>3</v>
          </cell>
          <cell r="IE24">
            <v>94.260000000009427</v>
          </cell>
          <cell r="IF24">
            <v>3</v>
          </cell>
          <cell r="IG24">
            <v>94.260000000009427</v>
          </cell>
          <cell r="IH24">
            <v>5</v>
          </cell>
          <cell r="II24">
            <v>157.10000000001571</v>
          </cell>
          <cell r="IJ24">
            <v>1</v>
          </cell>
          <cell r="IK24">
            <v>31.420000000003142</v>
          </cell>
          <cell r="IL24">
            <v>5</v>
          </cell>
          <cell r="IM24">
            <v>157.10000000001571</v>
          </cell>
          <cell r="IN24">
            <v>5</v>
          </cell>
          <cell r="IO24">
            <v>157.10000000001571</v>
          </cell>
          <cell r="IP24">
            <v>3</v>
          </cell>
          <cell r="IQ24">
            <v>94.260000000009427</v>
          </cell>
          <cell r="IR24">
            <v>5</v>
          </cell>
          <cell r="IS24">
            <v>157.10000000001571</v>
          </cell>
          <cell r="IT24">
            <v>5</v>
          </cell>
          <cell r="IU24">
            <v>157.10000000001571</v>
          </cell>
          <cell r="IV24">
            <v>4</v>
          </cell>
          <cell r="IW24">
            <v>125.68000000001257</v>
          </cell>
          <cell r="IX24">
            <v>3</v>
          </cell>
          <cell r="IY24">
            <v>94.260000000009427</v>
          </cell>
          <cell r="IZ24">
            <v>3</v>
          </cell>
          <cell r="JA24">
            <v>94.260000000009427</v>
          </cell>
          <cell r="JB24">
            <v>6</v>
          </cell>
          <cell r="JC24">
            <v>188.52000000001885</v>
          </cell>
          <cell r="JD24">
            <v>3</v>
          </cell>
          <cell r="JE24">
            <v>94.260000000009427</v>
          </cell>
          <cell r="JF24">
            <v>5</v>
          </cell>
          <cell r="JG24">
            <v>157.10000000001571</v>
          </cell>
          <cell r="JH24">
            <v>6</v>
          </cell>
          <cell r="JI24">
            <v>188.52000000001885</v>
          </cell>
          <cell r="JJ24">
            <v>6</v>
          </cell>
          <cell r="JK24">
            <v>188.52000000001885</v>
          </cell>
          <cell r="JL24">
            <v>3</v>
          </cell>
          <cell r="JM24">
            <v>94.260000000009427</v>
          </cell>
          <cell r="JN24">
            <v>5</v>
          </cell>
          <cell r="JO24">
            <v>157.10000000001571</v>
          </cell>
          <cell r="JP24">
            <v>6</v>
          </cell>
          <cell r="JQ24">
            <v>188.52000000001885</v>
          </cell>
          <cell r="JR24">
            <v>6</v>
          </cell>
          <cell r="JS24">
            <v>188.52000000001885</v>
          </cell>
          <cell r="JT24">
            <v>5</v>
          </cell>
          <cell r="JU24">
            <v>157.10000000001571</v>
          </cell>
          <cell r="JV24">
            <v>3</v>
          </cell>
          <cell r="JW24">
            <v>94.260000000009427</v>
          </cell>
          <cell r="JX24">
            <v>4</v>
          </cell>
          <cell r="JY24">
            <v>125.68000000001257</v>
          </cell>
          <cell r="JZ24">
            <v>3</v>
          </cell>
          <cell r="KA24">
            <v>94.260000000009427</v>
          </cell>
          <cell r="KB24">
            <v>3</v>
          </cell>
          <cell r="KC24">
            <v>94.260000000009427</v>
          </cell>
        </row>
        <row r="25">
          <cell r="P25">
            <v>2</v>
          </cell>
          <cell r="Q25">
            <v>309.23800000003092</v>
          </cell>
          <cell r="R25">
            <v>2</v>
          </cell>
          <cell r="S25">
            <v>309.23800000003092</v>
          </cell>
          <cell r="T25">
            <v>2</v>
          </cell>
          <cell r="U25">
            <v>309.23800000003092</v>
          </cell>
          <cell r="V25">
            <v>2</v>
          </cell>
          <cell r="W25">
            <v>309.23800000003092</v>
          </cell>
          <cell r="X25">
            <v>1</v>
          </cell>
          <cell r="Y25">
            <v>154.61900000001546</v>
          </cell>
          <cell r="Z25">
            <v>1</v>
          </cell>
          <cell r="AA25">
            <v>154.61900000001546</v>
          </cell>
          <cell r="AB25">
            <v>1</v>
          </cell>
          <cell r="AC25">
            <v>154.61900000001546</v>
          </cell>
          <cell r="AD25">
            <v>1</v>
          </cell>
          <cell r="AE25">
            <v>154.61900000001546</v>
          </cell>
          <cell r="AF25"/>
          <cell r="AG25">
            <v>0</v>
          </cell>
          <cell r="AH25"/>
          <cell r="AI25">
            <v>0</v>
          </cell>
          <cell r="AJ25"/>
          <cell r="AK25">
            <v>0</v>
          </cell>
          <cell r="AL25"/>
          <cell r="AM25">
            <v>0</v>
          </cell>
          <cell r="AN25"/>
          <cell r="AO25">
            <v>0</v>
          </cell>
          <cell r="AP25"/>
          <cell r="AQ25">
            <v>0</v>
          </cell>
          <cell r="AR25"/>
          <cell r="AS25">
            <v>0</v>
          </cell>
          <cell r="AT25">
            <v>4</v>
          </cell>
          <cell r="AU25">
            <v>618.47600000006184</v>
          </cell>
          <cell r="AV25">
            <v>4</v>
          </cell>
          <cell r="AW25">
            <v>618.47600000006184</v>
          </cell>
          <cell r="AX25">
            <v>4</v>
          </cell>
          <cell r="AY25">
            <v>618.47600000006184</v>
          </cell>
          <cell r="AZ25">
            <v>4</v>
          </cell>
          <cell r="BA25">
            <v>618.47600000006184</v>
          </cell>
          <cell r="BB25">
            <v>4</v>
          </cell>
          <cell r="BC25">
            <v>618.47600000006184</v>
          </cell>
          <cell r="BD25">
            <v>4</v>
          </cell>
          <cell r="BE25">
            <v>618.47600000006184</v>
          </cell>
          <cell r="BF25">
            <v>4</v>
          </cell>
          <cell r="BG25">
            <v>618.47600000006184</v>
          </cell>
          <cell r="BH25">
            <v>4</v>
          </cell>
          <cell r="BI25">
            <v>618.47600000006184</v>
          </cell>
          <cell r="BJ25">
            <v>4</v>
          </cell>
          <cell r="BK25">
            <v>618.47600000006184</v>
          </cell>
          <cell r="BL25">
            <v>4</v>
          </cell>
          <cell r="BM25">
            <v>618.47600000006184</v>
          </cell>
          <cell r="BN25">
            <v>4</v>
          </cell>
          <cell r="BO25">
            <v>618.47600000006184</v>
          </cell>
          <cell r="BP25">
            <v>1</v>
          </cell>
          <cell r="BQ25">
            <v>154.61900000001546</v>
          </cell>
          <cell r="BR25">
            <v>5</v>
          </cell>
          <cell r="BS25">
            <v>773.09500000007733</v>
          </cell>
          <cell r="BT25">
            <v>5</v>
          </cell>
          <cell r="BU25">
            <v>773.09500000007733</v>
          </cell>
          <cell r="BV25">
            <v>5</v>
          </cell>
          <cell r="BW25">
            <v>773.09500000007733</v>
          </cell>
          <cell r="BX25">
            <v>5</v>
          </cell>
          <cell r="BY25">
            <v>773.09500000007733</v>
          </cell>
          <cell r="BZ25">
            <v>5</v>
          </cell>
          <cell r="CA25">
            <v>773.09500000007733</v>
          </cell>
          <cell r="CB25">
            <v>5</v>
          </cell>
          <cell r="CC25">
            <v>773.09500000007733</v>
          </cell>
          <cell r="CD25">
            <v>5</v>
          </cell>
          <cell r="CE25">
            <v>773.09500000007733</v>
          </cell>
          <cell r="CF25">
            <v>7</v>
          </cell>
          <cell r="CG25">
            <v>1082.3330000001083</v>
          </cell>
          <cell r="CH25">
            <v>7</v>
          </cell>
          <cell r="CI25">
            <v>1082.3330000001083</v>
          </cell>
          <cell r="CJ25">
            <v>7</v>
          </cell>
          <cell r="CK25">
            <v>1082.3330000001083</v>
          </cell>
          <cell r="CL25">
            <v>7</v>
          </cell>
          <cell r="CM25">
            <v>1082.3330000001083</v>
          </cell>
          <cell r="CN25">
            <v>7</v>
          </cell>
          <cell r="CO25">
            <v>1082.3330000001083</v>
          </cell>
          <cell r="CP25">
            <v>7</v>
          </cell>
          <cell r="CQ25">
            <v>1082.3330000001083</v>
          </cell>
          <cell r="CR25">
            <v>4</v>
          </cell>
          <cell r="CS25">
            <v>618.47600000006184</v>
          </cell>
          <cell r="CT25">
            <v>7</v>
          </cell>
          <cell r="CU25">
            <v>1082.3330000001083</v>
          </cell>
          <cell r="CV25">
            <v>7</v>
          </cell>
          <cell r="CW25">
            <v>1082.3330000001083</v>
          </cell>
          <cell r="CX25">
            <v>7</v>
          </cell>
          <cell r="CY25">
            <v>1082.3330000001083</v>
          </cell>
          <cell r="CZ25">
            <v>7</v>
          </cell>
          <cell r="DA25">
            <v>1082.3330000001083</v>
          </cell>
          <cell r="DB25">
            <v>5</v>
          </cell>
          <cell r="DC25">
            <v>773.09500000007733</v>
          </cell>
          <cell r="DD25">
            <v>2</v>
          </cell>
          <cell r="DE25">
            <v>309.23800000003092</v>
          </cell>
          <cell r="DF25">
            <v>4</v>
          </cell>
          <cell r="DG25">
            <v>618.47600000006184</v>
          </cell>
          <cell r="DH25">
            <v>4</v>
          </cell>
          <cell r="DI25">
            <v>618.47600000006184</v>
          </cell>
          <cell r="DJ25">
            <v>4</v>
          </cell>
          <cell r="DK25">
            <v>618.47600000006184</v>
          </cell>
          <cell r="DL25">
            <v>9</v>
          </cell>
          <cell r="DM25">
            <v>1391.5710000001391</v>
          </cell>
          <cell r="DN25">
            <v>6</v>
          </cell>
          <cell r="DO25">
            <v>927.71400000009271</v>
          </cell>
          <cell r="DP25">
            <v>4</v>
          </cell>
          <cell r="DQ25">
            <v>618.47600000006184</v>
          </cell>
          <cell r="DR25">
            <v>9</v>
          </cell>
          <cell r="DS25">
            <v>1391.5710000001391</v>
          </cell>
          <cell r="DT25">
            <v>10</v>
          </cell>
          <cell r="DU25">
            <v>1546.1900000001547</v>
          </cell>
          <cell r="DV25">
            <v>10</v>
          </cell>
          <cell r="DW25">
            <v>1546.1900000001547</v>
          </cell>
          <cell r="DX25">
            <v>10</v>
          </cell>
          <cell r="DY25">
            <v>1546.1900000001547</v>
          </cell>
          <cell r="DZ25">
            <v>2</v>
          </cell>
          <cell r="EA25">
            <v>309.23800000003092</v>
          </cell>
          <cell r="EB25">
            <v>2</v>
          </cell>
          <cell r="EC25">
            <v>309.23800000003092</v>
          </cell>
          <cell r="ED25">
            <v>2</v>
          </cell>
          <cell r="EE25">
            <v>309.23800000003092</v>
          </cell>
          <cell r="EF25">
            <v>4</v>
          </cell>
          <cell r="EG25">
            <v>618.47600000006184</v>
          </cell>
          <cell r="EH25">
            <v>2</v>
          </cell>
          <cell r="EI25">
            <v>309.23800000003092</v>
          </cell>
          <cell r="EJ25">
            <v>14</v>
          </cell>
          <cell r="EK25">
            <v>2164.6660000002166</v>
          </cell>
          <cell r="EL25">
            <v>5</v>
          </cell>
          <cell r="EM25">
            <v>773.09500000007733</v>
          </cell>
          <cell r="EN25">
            <v>3</v>
          </cell>
          <cell r="EO25">
            <v>463.85700000004636</v>
          </cell>
          <cell r="EP25">
            <v>14</v>
          </cell>
          <cell r="EQ25">
            <v>2164.6660000002166</v>
          </cell>
          <cell r="ER25">
            <v>10</v>
          </cell>
          <cell r="ES25">
            <v>1546.1900000001547</v>
          </cell>
          <cell r="ET25">
            <v>10</v>
          </cell>
          <cell r="EU25">
            <v>1546.1900000001547</v>
          </cell>
          <cell r="EV25">
            <v>10</v>
          </cell>
          <cell r="EW25">
            <v>1546.1900000001547</v>
          </cell>
          <cell r="EX25">
            <v>10</v>
          </cell>
          <cell r="EY25">
            <v>1546.1900000001547</v>
          </cell>
          <cell r="EZ25">
            <v>10</v>
          </cell>
          <cell r="FA25">
            <v>1546.1900000001547</v>
          </cell>
          <cell r="FB25">
            <v>10</v>
          </cell>
          <cell r="FC25">
            <v>1546.1900000001547</v>
          </cell>
          <cell r="FD25">
            <v>10</v>
          </cell>
          <cell r="FE25">
            <v>1546.1900000001547</v>
          </cell>
          <cell r="FF25">
            <v>6</v>
          </cell>
          <cell r="FG25">
            <v>927.71400000009271</v>
          </cell>
          <cell r="FH25">
            <v>6</v>
          </cell>
          <cell r="FI25">
            <v>927.71400000009271</v>
          </cell>
          <cell r="FJ25">
            <v>5</v>
          </cell>
          <cell r="FK25">
            <v>773.09500000007733</v>
          </cell>
          <cell r="FL25">
            <v>15</v>
          </cell>
          <cell r="FM25">
            <v>2319.2850000002318</v>
          </cell>
          <cell r="FN25">
            <v>15</v>
          </cell>
          <cell r="FO25">
            <v>2319.2850000002318</v>
          </cell>
          <cell r="FP25">
            <v>15</v>
          </cell>
          <cell r="FQ25">
            <v>2319.2850000002318</v>
          </cell>
          <cell r="FR25">
            <v>3</v>
          </cell>
          <cell r="FS25">
            <v>463.85700000004636</v>
          </cell>
          <cell r="FT25">
            <v>3</v>
          </cell>
          <cell r="FU25">
            <v>463.85700000004636</v>
          </cell>
          <cell r="FV25">
            <v>5</v>
          </cell>
          <cell r="FW25">
            <v>773.09500000007733</v>
          </cell>
          <cell r="FX25">
            <v>3</v>
          </cell>
          <cell r="FY25">
            <v>463.85700000004636</v>
          </cell>
          <cell r="FZ25"/>
          <cell r="GA25">
            <v>0</v>
          </cell>
          <cell r="GB25">
            <v>5</v>
          </cell>
          <cell r="GC25">
            <v>773.09500000007733</v>
          </cell>
          <cell r="GD25">
            <v>5</v>
          </cell>
          <cell r="GE25">
            <v>773.09500000007733</v>
          </cell>
          <cell r="GF25">
            <v>5</v>
          </cell>
          <cell r="GG25">
            <v>773.09500000007733</v>
          </cell>
          <cell r="GH25">
            <v>5</v>
          </cell>
          <cell r="GI25">
            <v>773.09500000007733</v>
          </cell>
          <cell r="GJ25">
            <v>2</v>
          </cell>
          <cell r="GK25">
            <v>309.23800000003092</v>
          </cell>
          <cell r="GL25">
            <v>2</v>
          </cell>
          <cell r="GM25">
            <v>309.23800000003092</v>
          </cell>
          <cell r="GN25">
            <v>5</v>
          </cell>
          <cell r="GO25">
            <v>773.09500000007733</v>
          </cell>
          <cell r="GP25">
            <v>2</v>
          </cell>
          <cell r="GQ25">
            <v>309.23800000003092</v>
          </cell>
          <cell r="GR25">
            <v>78</v>
          </cell>
          <cell r="GS25">
            <v>12060.282000001205</v>
          </cell>
          <cell r="GT25">
            <v>78</v>
          </cell>
          <cell r="GU25">
            <v>12060.282000001205</v>
          </cell>
          <cell r="GV25">
            <v>2</v>
          </cell>
          <cell r="GW25">
            <v>309.23800000003092</v>
          </cell>
          <cell r="GX25">
            <v>2</v>
          </cell>
          <cell r="GY25">
            <v>309.23800000003092</v>
          </cell>
          <cell r="GZ25">
            <v>2</v>
          </cell>
          <cell r="HA25">
            <v>309.23800000003092</v>
          </cell>
          <cell r="HB25">
            <v>2</v>
          </cell>
          <cell r="HC25">
            <v>309.23800000003092</v>
          </cell>
          <cell r="HD25">
            <v>4</v>
          </cell>
          <cell r="HE25">
            <v>618.47600000006184</v>
          </cell>
          <cell r="HF25">
            <v>5</v>
          </cell>
          <cell r="HG25">
            <v>773.09500000007733</v>
          </cell>
          <cell r="HH25">
            <v>5</v>
          </cell>
          <cell r="HI25">
            <v>773.09500000007733</v>
          </cell>
          <cell r="HJ25">
            <v>1</v>
          </cell>
          <cell r="HK25">
            <v>154.61900000001546</v>
          </cell>
          <cell r="HL25">
            <v>1</v>
          </cell>
          <cell r="HM25">
            <v>154.61900000001546</v>
          </cell>
          <cell r="HN25"/>
          <cell r="HO25">
            <v>0</v>
          </cell>
          <cell r="HP25"/>
          <cell r="HQ25">
            <v>0</v>
          </cell>
          <cell r="HR25">
            <v>3</v>
          </cell>
          <cell r="HS25">
            <v>463.85700000004636</v>
          </cell>
          <cell r="HT25">
            <v>3</v>
          </cell>
          <cell r="HU25">
            <v>463.85700000004636</v>
          </cell>
          <cell r="HV25">
            <v>3</v>
          </cell>
          <cell r="HW25">
            <v>463.85700000004636</v>
          </cell>
          <cell r="HX25">
            <v>5</v>
          </cell>
          <cell r="HY25">
            <v>773.09500000007733</v>
          </cell>
          <cell r="HZ25">
            <v>6</v>
          </cell>
          <cell r="IA25">
            <v>927.71400000009271</v>
          </cell>
          <cell r="IB25">
            <v>6</v>
          </cell>
          <cell r="IC25">
            <v>927.71400000009271</v>
          </cell>
          <cell r="ID25">
            <v>3</v>
          </cell>
          <cell r="IE25">
            <v>463.85700000004636</v>
          </cell>
          <cell r="IF25">
            <v>3</v>
          </cell>
          <cell r="IG25">
            <v>463.85700000004636</v>
          </cell>
          <cell r="IH25">
            <v>5</v>
          </cell>
          <cell r="II25">
            <v>773.09500000007733</v>
          </cell>
          <cell r="IJ25">
            <v>1</v>
          </cell>
          <cell r="IK25">
            <v>154.61900000001546</v>
          </cell>
          <cell r="IL25">
            <v>5</v>
          </cell>
          <cell r="IM25">
            <v>773.09500000007733</v>
          </cell>
          <cell r="IN25">
            <v>5</v>
          </cell>
          <cell r="IO25">
            <v>773.09500000007733</v>
          </cell>
          <cell r="IP25">
            <v>3</v>
          </cell>
          <cell r="IQ25">
            <v>463.85700000004636</v>
          </cell>
          <cell r="IR25">
            <v>5</v>
          </cell>
          <cell r="IS25">
            <v>773.09500000007733</v>
          </cell>
          <cell r="IT25">
            <v>5</v>
          </cell>
          <cell r="IU25">
            <v>773.09500000007733</v>
          </cell>
          <cell r="IV25">
            <v>4</v>
          </cell>
          <cell r="IW25">
            <v>618.47600000006184</v>
          </cell>
          <cell r="IX25">
            <v>3</v>
          </cell>
          <cell r="IY25">
            <v>463.85700000004636</v>
          </cell>
          <cell r="IZ25">
            <v>3</v>
          </cell>
          <cell r="JA25">
            <v>463.85700000004636</v>
          </cell>
          <cell r="JB25">
            <v>6</v>
          </cell>
          <cell r="JC25">
            <v>927.71400000009271</v>
          </cell>
          <cell r="JD25">
            <v>3</v>
          </cell>
          <cell r="JE25">
            <v>463.85700000004636</v>
          </cell>
          <cell r="JF25">
            <v>5</v>
          </cell>
          <cell r="JG25">
            <v>773.09500000007733</v>
          </cell>
          <cell r="JH25">
            <v>6</v>
          </cell>
          <cell r="JI25">
            <v>927.71400000009271</v>
          </cell>
          <cell r="JJ25">
            <v>6</v>
          </cell>
          <cell r="JK25">
            <v>927.71400000009271</v>
          </cell>
          <cell r="JL25">
            <v>3</v>
          </cell>
          <cell r="JM25">
            <v>463.85700000004636</v>
          </cell>
          <cell r="JN25">
            <v>5</v>
          </cell>
          <cell r="JO25">
            <v>773.09500000007733</v>
          </cell>
          <cell r="JP25">
            <v>6</v>
          </cell>
          <cell r="JQ25">
            <v>927.71400000009271</v>
          </cell>
          <cell r="JR25">
            <v>6</v>
          </cell>
          <cell r="JS25">
            <v>927.71400000009271</v>
          </cell>
          <cell r="JT25">
            <v>5</v>
          </cell>
          <cell r="JU25">
            <v>773.09500000007733</v>
          </cell>
          <cell r="JV25">
            <v>3</v>
          </cell>
          <cell r="JW25">
            <v>463.85700000004636</v>
          </cell>
          <cell r="JX25">
            <v>4</v>
          </cell>
          <cell r="JY25">
            <v>618.47600000006184</v>
          </cell>
          <cell r="JZ25">
            <v>4</v>
          </cell>
          <cell r="KA25">
            <v>618.47600000006184</v>
          </cell>
          <cell r="KB25">
            <v>3</v>
          </cell>
          <cell r="KC25">
            <v>463.85700000004636</v>
          </cell>
        </row>
        <row r="26">
          <cell r="P26">
            <v>2</v>
          </cell>
          <cell r="Q26">
            <v>82.361066666674901</v>
          </cell>
          <cell r="R26">
            <v>2</v>
          </cell>
          <cell r="S26">
            <v>82.361066666674901</v>
          </cell>
          <cell r="T26">
            <v>2</v>
          </cell>
          <cell r="U26">
            <v>82.361066666674901</v>
          </cell>
          <cell r="V26">
            <v>2</v>
          </cell>
          <cell r="W26">
            <v>82.361066666674901</v>
          </cell>
          <cell r="X26">
            <v>1</v>
          </cell>
          <cell r="Y26">
            <v>41.180533333337451</v>
          </cell>
          <cell r="Z26">
            <v>1</v>
          </cell>
          <cell r="AA26">
            <v>41.180533333337451</v>
          </cell>
          <cell r="AB26">
            <v>1</v>
          </cell>
          <cell r="AC26">
            <v>41.180533333337451</v>
          </cell>
          <cell r="AD26">
            <v>1</v>
          </cell>
          <cell r="AE26">
            <v>41.180533333337451</v>
          </cell>
          <cell r="AF26"/>
          <cell r="AG26">
            <v>0</v>
          </cell>
          <cell r="AH26"/>
          <cell r="AI26">
            <v>0</v>
          </cell>
          <cell r="AJ26"/>
          <cell r="AK26">
            <v>0</v>
          </cell>
          <cell r="AL26"/>
          <cell r="AM26">
            <v>0</v>
          </cell>
          <cell r="AN26"/>
          <cell r="AO26">
            <v>0</v>
          </cell>
          <cell r="AP26"/>
          <cell r="AQ26">
            <v>0</v>
          </cell>
          <cell r="AR26"/>
          <cell r="AS26">
            <v>0</v>
          </cell>
          <cell r="AT26">
            <v>4</v>
          </cell>
          <cell r="AU26">
            <v>164.7221333333498</v>
          </cell>
          <cell r="AV26">
            <v>4</v>
          </cell>
          <cell r="AW26">
            <v>164.7221333333498</v>
          </cell>
          <cell r="AX26">
            <v>4</v>
          </cell>
          <cell r="AY26">
            <v>164.7221333333498</v>
          </cell>
          <cell r="AZ26">
            <v>4</v>
          </cell>
          <cell r="BA26">
            <v>164.7221333333498</v>
          </cell>
          <cell r="BB26">
            <v>4</v>
          </cell>
          <cell r="BC26">
            <v>164.7221333333498</v>
          </cell>
          <cell r="BD26">
            <v>4</v>
          </cell>
          <cell r="BE26">
            <v>164.7221333333498</v>
          </cell>
          <cell r="BF26">
            <v>4</v>
          </cell>
          <cell r="BG26">
            <v>164.7221333333498</v>
          </cell>
          <cell r="BH26">
            <v>4</v>
          </cell>
          <cell r="BI26">
            <v>164.7221333333498</v>
          </cell>
          <cell r="BJ26">
            <v>4</v>
          </cell>
          <cell r="BK26">
            <v>164.7221333333498</v>
          </cell>
          <cell r="BL26">
            <v>4</v>
          </cell>
          <cell r="BM26">
            <v>164.7221333333498</v>
          </cell>
          <cell r="BN26">
            <v>4</v>
          </cell>
          <cell r="BO26">
            <v>164.7221333333498</v>
          </cell>
          <cell r="BP26">
            <v>1</v>
          </cell>
          <cell r="BQ26">
            <v>41.180533333337451</v>
          </cell>
          <cell r="BR26">
            <v>5</v>
          </cell>
          <cell r="BS26">
            <v>205.90266666668725</v>
          </cell>
          <cell r="BT26">
            <v>5</v>
          </cell>
          <cell r="BU26">
            <v>205.90266666668725</v>
          </cell>
          <cell r="BV26">
            <v>5</v>
          </cell>
          <cell r="BW26">
            <v>205.90266666668725</v>
          </cell>
          <cell r="BX26">
            <v>5</v>
          </cell>
          <cell r="BY26">
            <v>205.90266666668725</v>
          </cell>
          <cell r="BZ26">
            <v>5</v>
          </cell>
          <cell r="CA26">
            <v>205.90266666668725</v>
          </cell>
          <cell r="CB26">
            <v>5</v>
          </cell>
          <cell r="CC26">
            <v>205.90266666668725</v>
          </cell>
          <cell r="CD26">
            <v>5</v>
          </cell>
          <cell r="CE26">
            <v>205.90266666668725</v>
          </cell>
          <cell r="CF26">
            <v>7</v>
          </cell>
          <cell r="CG26">
            <v>288.26373333336215</v>
          </cell>
          <cell r="CH26">
            <v>7</v>
          </cell>
          <cell r="CI26">
            <v>288.26373333336215</v>
          </cell>
          <cell r="CJ26">
            <v>7</v>
          </cell>
          <cell r="CK26">
            <v>288.26373333336215</v>
          </cell>
          <cell r="CL26">
            <v>7</v>
          </cell>
          <cell r="CM26">
            <v>288.26373333336215</v>
          </cell>
          <cell r="CN26">
            <v>7</v>
          </cell>
          <cell r="CO26">
            <v>288.26373333336215</v>
          </cell>
          <cell r="CP26">
            <v>7</v>
          </cell>
          <cell r="CQ26">
            <v>288.26373333336215</v>
          </cell>
          <cell r="CR26">
            <v>4</v>
          </cell>
          <cell r="CS26">
            <v>164.7221333333498</v>
          </cell>
          <cell r="CT26">
            <v>7</v>
          </cell>
          <cell r="CU26">
            <v>288.26373333336215</v>
          </cell>
          <cell r="CV26">
            <v>7</v>
          </cell>
          <cell r="CW26">
            <v>288.26373333336215</v>
          </cell>
          <cell r="CX26">
            <v>7</v>
          </cell>
          <cell r="CY26">
            <v>288.26373333336215</v>
          </cell>
          <cell r="CZ26">
            <v>7</v>
          </cell>
          <cell r="DA26">
            <v>288.26373333336215</v>
          </cell>
          <cell r="DB26">
            <v>5</v>
          </cell>
          <cell r="DC26">
            <v>205.90266666668725</v>
          </cell>
          <cell r="DD26">
            <v>2</v>
          </cell>
          <cell r="DE26">
            <v>82.361066666674901</v>
          </cell>
          <cell r="DF26">
            <v>4</v>
          </cell>
          <cell r="DG26">
            <v>164.7221333333498</v>
          </cell>
          <cell r="DH26">
            <v>4</v>
          </cell>
          <cell r="DI26">
            <v>164.7221333333498</v>
          </cell>
          <cell r="DJ26">
            <v>4</v>
          </cell>
          <cell r="DK26">
            <v>164.7221333333498</v>
          </cell>
          <cell r="DL26">
            <v>9</v>
          </cell>
          <cell r="DM26">
            <v>370.62480000003706</v>
          </cell>
          <cell r="DN26">
            <v>6</v>
          </cell>
          <cell r="DO26">
            <v>247.0832000000247</v>
          </cell>
          <cell r="DP26">
            <v>4</v>
          </cell>
          <cell r="DQ26">
            <v>164.7221333333498</v>
          </cell>
          <cell r="DR26">
            <v>9</v>
          </cell>
          <cell r="DS26">
            <v>370.62480000003706</v>
          </cell>
          <cell r="DT26">
            <v>10</v>
          </cell>
          <cell r="DU26">
            <v>411.80533333337451</v>
          </cell>
          <cell r="DV26">
            <v>10</v>
          </cell>
          <cell r="DW26">
            <v>411.80533333337451</v>
          </cell>
          <cell r="DX26">
            <v>10</v>
          </cell>
          <cell r="DY26">
            <v>411.80533333337451</v>
          </cell>
          <cell r="DZ26">
            <v>2</v>
          </cell>
          <cell r="EA26">
            <v>82.361066666674901</v>
          </cell>
          <cell r="EB26">
            <v>2</v>
          </cell>
          <cell r="EC26">
            <v>82.361066666674901</v>
          </cell>
          <cell r="ED26">
            <v>2</v>
          </cell>
          <cell r="EE26">
            <v>82.361066666674901</v>
          </cell>
          <cell r="EF26">
            <v>4</v>
          </cell>
          <cell r="EG26">
            <v>164.7221333333498</v>
          </cell>
          <cell r="EH26">
            <v>2</v>
          </cell>
          <cell r="EI26">
            <v>82.361066666674901</v>
          </cell>
          <cell r="EJ26">
            <v>14</v>
          </cell>
          <cell r="EK26">
            <v>576.52746666672431</v>
          </cell>
          <cell r="EL26">
            <v>5</v>
          </cell>
          <cell r="EM26">
            <v>205.90266666668725</v>
          </cell>
          <cell r="EN26">
            <v>3</v>
          </cell>
          <cell r="EO26">
            <v>123.54160000001235</v>
          </cell>
          <cell r="EP26">
            <v>14</v>
          </cell>
          <cell r="EQ26">
            <v>576.52746666672431</v>
          </cell>
          <cell r="ER26">
            <v>10</v>
          </cell>
          <cell r="ES26">
            <v>411.80533333337451</v>
          </cell>
          <cell r="ET26">
            <v>10</v>
          </cell>
          <cell r="EU26">
            <v>411.80533333337451</v>
          </cell>
          <cell r="EV26">
            <v>10</v>
          </cell>
          <cell r="EW26">
            <v>411.80533333337451</v>
          </cell>
          <cell r="EX26">
            <v>10</v>
          </cell>
          <cell r="EY26">
            <v>411.80533333337451</v>
          </cell>
          <cell r="EZ26">
            <v>10</v>
          </cell>
          <cell r="FA26">
            <v>411.80533333337451</v>
          </cell>
          <cell r="FB26">
            <v>10</v>
          </cell>
          <cell r="FC26">
            <v>411.80533333337451</v>
          </cell>
          <cell r="FD26">
            <v>10</v>
          </cell>
          <cell r="FE26">
            <v>411.80533333337451</v>
          </cell>
          <cell r="FF26">
            <v>6</v>
          </cell>
          <cell r="FG26">
            <v>247.0832000000247</v>
          </cell>
          <cell r="FH26">
            <v>6</v>
          </cell>
          <cell r="FI26">
            <v>247.0832000000247</v>
          </cell>
          <cell r="FJ26">
            <v>5</v>
          </cell>
          <cell r="FK26">
            <v>205.90266666668725</v>
          </cell>
          <cell r="FL26">
            <v>15</v>
          </cell>
          <cell r="FM26">
            <v>617.7080000000617</v>
          </cell>
          <cell r="FN26">
            <v>15</v>
          </cell>
          <cell r="FO26">
            <v>617.7080000000617</v>
          </cell>
          <cell r="FP26">
            <v>15</v>
          </cell>
          <cell r="FQ26">
            <v>617.7080000000617</v>
          </cell>
          <cell r="FR26">
            <v>3</v>
          </cell>
          <cell r="FS26">
            <v>123.54160000001235</v>
          </cell>
          <cell r="FT26">
            <v>3</v>
          </cell>
          <cell r="FU26">
            <v>123.54160000001235</v>
          </cell>
          <cell r="FV26">
            <v>5</v>
          </cell>
          <cell r="FW26">
            <v>205.90266666668725</v>
          </cell>
          <cell r="FX26">
            <v>3</v>
          </cell>
          <cell r="FY26">
            <v>123.54160000001235</v>
          </cell>
          <cell r="FZ26"/>
          <cell r="GA26">
            <v>0</v>
          </cell>
          <cell r="GB26">
            <v>5</v>
          </cell>
          <cell r="GC26">
            <v>205.90266666668725</v>
          </cell>
          <cell r="GD26">
            <v>5</v>
          </cell>
          <cell r="GE26">
            <v>205.90266666668725</v>
          </cell>
          <cell r="GF26">
            <v>5</v>
          </cell>
          <cell r="GG26">
            <v>205.90266666668725</v>
          </cell>
          <cell r="GH26">
            <v>5</v>
          </cell>
          <cell r="GI26">
            <v>205.90266666668725</v>
          </cell>
          <cell r="GJ26">
            <v>2</v>
          </cell>
          <cell r="GK26">
            <v>82.361066666674901</v>
          </cell>
          <cell r="GL26">
            <v>2</v>
          </cell>
          <cell r="GM26">
            <v>82.361066666674901</v>
          </cell>
          <cell r="GN26">
            <v>5</v>
          </cell>
          <cell r="GO26">
            <v>205.90266666668725</v>
          </cell>
          <cell r="GP26">
            <v>2</v>
          </cell>
          <cell r="GQ26">
            <v>82.361066666674901</v>
          </cell>
          <cell r="GR26">
            <v>26</v>
          </cell>
          <cell r="GS26">
            <v>1070.6938666667738</v>
          </cell>
          <cell r="GT26">
            <v>26</v>
          </cell>
          <cell r="GU26">
            <v>1070.6938666667738</v>
          </cell>
          <cell r="GV26">
            <v>2</v>
          </cell>
          <cell r="GW26">
            <v>82.361066666674901</v>
          </cell>
          <cell r="GX26">
            <v>2</v>
          </cell>
          <cell r="GY26">
            <v>82.361066666674901</v>
          </cell>
          <cell r="GZ26">
            <v>2</v>
          </cell>
          <cell r="HA26">
            <v>82.361066666674901</v>
          </cell>
          <cell r="HB26">
            <v>2</v>
          </cell>
          <cell r="HC26">
            <v>82.361066666674901</v>
          </cell>
          <cell r="HD26">
            <v>4</v>
          </cell>
          <cell r="HE26">
            <v>164.7221333333498</v>
          </cell>
          <cell r="HF26">
            <v>5</v>
          </cell>
          <cell r="HG26">
            <v>205.90266666668725</v>
          </cell>
          <cell r="HH26">
            <v>5</v>
          </cell>
          <cell r="HI26">
            <v>205.90266666668725</v>
          </cell>
          <cell r="HJ26">
            <v>1</v>
          </cell>
          <cell r="HK26">
            <v>41.180533333337451</v>
          </cell>
          <cell r="HL26">
            <v>1</v>
          </cell>
          <cell r="HM26">
            <v>41.180533333337451</v>
          </cell>
          <cell r="HN26"/>
          <cell r="HO26">
            <v>0</v>
          </cell>
          <cell r="HP26"/>
          <cell r="HQ26">
            <v>0</v>
          </cell>
          <cell r="HR26">
            <v>3</v>
          </cell>
          <cell r="HS26">
            <v>123.54160000001235</v>
          </cell>
          <cell r="HT26">
            <v>3</v>
          </cell>
          <cell r="HU26">
            <v>123.54160000001235</v>
          </cell>
          <cell r="HV26">
            <v>3</v>
          </cell>
          <cell r="HW26">
            <v>123.54160000001235</v>
          </cell>
          <cell r="HX26">
            <v>5</v>
          </cell>
          <cell r="HY26">
            <v>205.90266666668725</v>
          </cell>
          <cell r="HZ26">
            <v>6</v>
          </cell>
          <cell r="IA26">
            <v>247.0832000000247</v>
          </cell>
          <cell r="IB26">
            <v>6</v>
          </cell>
          <cell r="IC26">
            <v>247.0832000000247</v>
          </cell>
          <cell r="ID26">
            <v>3</v>
          </cell>
          <cell r="IE26">
            <v>123.54160000001235</v>
          </cell>
          <cell r="IF26">
            <v>3</v>
          </cell>
          <cell r="IG26">
            <v>123.54160000001235</v>
          </cell>
          <cell r="IH26">
            <v>5</v>
          </cell>
          <cell r="II26">
            <v>205.90266666668725</v>
          </cell>
          <cell r="IJ26">
            <v>1</v>
          </cell>
          <cell r="IK26">
            <v>41.180533333337451</v>
          </cell>
          <cell r="IL26">
            <v>5</v>
          </cell>
          <cell r="IM26">
            <v>205.90266666668725</v>
          </cell>
          <cell r="IN26">
            <v>5</v>
          </cell>
          <cell r="IO26">
            <v>205.90266666668725</v>
          </cell>
          <cell r="IP26">
            <v>3</v>
          </cell>
          <cell r="IQ26">
            <v>123.54160000001235</v>
          </cell>
          <cell r="IR26">
            <v>5</v>
          </cell>
          <cell r="IS26">
            <v>205.90266666668725</v>
          </cell>
          <cell r="IT26">
            <v>5</v>
          </cell>
          <cell r="IU26">
            <v>205.90266666668725</v>
          </cell>
          <cell r="IV26">
            <v>4</v>
          </cell>
          <cell r="IW26">
            <v>164.7221333333498</v>
          </cell>
          <cell r="IX26">
            <v>3</v>
          </cell>
          <cell r="IY26">
            <v>123.54160000001235</v>
          </cell>
          <cell r="IZ26">
            <v>3</v>
          </cell>
          <cell r="JA26">
            <v>123.54160000001235</v>
          </cell>
          <cell r="JB26">
            <v>6</v>
          </cell>
          <cell r="JC26">
            <v>247.0832000000247</v>
          </cell>
          <cell r="JD26">
            <v>3</v>
          </cell>
          <cell r="JE26">
            <v>123.54160000001235</v>
          </cell>
          <cell r="JF26">
            <v>5</v>
          </cell>
          <cell r="JG26">
            <v>205.90266666668725</v>
          </cell>
          <cell r="JH26">
            <v>6</v>
          </cell>
          <cell r="JI26">
            <v>247.0832000000247</v>
          </cell>
          <cell r="JJ26">
            <v>6</v>
          </cell>
          <cell r="JK26">
            <v>247.0832000000247</v>
          </cell>
          <cell r="JL26">
            <v>3</v>
          </cell>
          <cell r="JM26">
            <v>123.54160000001235</v>
          </cell>
          <cell r="JN26">
            <v>5</v>
          </cell>
          <cell r="JO26">
            <v>205.90266666668725</v>
          </cell>
          <cell r="JP26">
            <v>6</v>
          </cell>
          <cell r="JQ26">
            <v>247.0832000000247</v>
          </cell>
          <cell r="JR26">
            <v>6</v>
          </cell>
          <cell r="JS26">
            <v>247.0832000000247</v>
          </cell>
          <cell r="JT26">
            <v>5</v>
          </cell>
          <cell r="JU26">
            <v>205.90266666668725</v>
          </cell>
          <cell r="JV26">
            <v>3</v>
          </cell>
          <cell r="JW26">
            <v>123.54160000001235</v>
          </cell>
          <cell r="JX26">
            <v>4</v>
          </cell>
          <cell r="JY26">
            <v>164.7221333333498</v>
          </cell>
          <cell r="JZ26">
            <v>3</v>
          </cell>
          <cell r="KA26">
            <v>123.54160000001235</v>
          </cell>
          <cell r="KB26">
            <v>3</v>
          </cell>
          <cell r="KC26">
            <v>123.54160000001235</v>
          </cell>
        </row>
        <row r="27">
          <cell r="P27"/>
          <cell r="Q27">
            <v>0</v>
          </cell>
          <cell r="R27"/>
          <cell r="S27">
            <v>0</v>
          </cell>
          <cell r="T27"/>
          <cell r="U27">
            <v>0</v>
          </cell>
          <cell r="V27"/>
          <cell r="W27">
            <v>0</v>
          </cell>
          <cell r="X27"/>
          <cell r="Y27">
            <v>0</v>
          </cell>
          <cell r="Z27"/>
          <cell r="AA27">
            <v>0</v>
          </cell>
          <cell r="AB27"/>
          <cell r="AC27">
            <v>0</v>
          </cell>
          <cell r="AD27"/>
          <cell r="AE27">
            <v>0</v>
          </cell>
          <cell r="AF27"/>
          <cell r="AG27">
            <v>0</v>
          </cell>
          <cell r="AH27"/>
          <cell r="AI27">
            <v>0</v>
          </cell>
          <cell r="AJ27"/>
          <cell r="AK27">
            <v>0</v>
          </cell>
          <cell r="AL27"/>
          <cell r="AM27">
            <v>0</v>
          </cell>
          <cell r="AN27"/>
          <cell r="AO27">
            <v>0</v>
          </cell>
          <cell r="AP27"/>
          <cell r="AQ27">
            <v>0</v>
          </cell>
          <cell r="AR27"/>
          <cell r="AS27">
            <v>0</v>
          </cell>
          <cell r="AT27"/>
          <cell r="AU27">
            <v>0</v>
          </cell>
          <cell r="AV27"/>
          <cell r="AW27">
            <v>0</v>
          </cell>
          <cell r="AX27">
            <v>1</v>
          </cell>
          <cell r="AY27">
            <v>147.9975000000141</v>
          </cell>
          <cell r="AZ27">
            <v>2</v>
          </cell>
          <cell r="BA27">
            <v>295.9950000000282</v>
          </cell>
          <cell r="BB27">
            <v>1</v>
          </cell>
          <cell r="BC27">
            <v>147.9975000000141</v>
          </cell>
          <cell r="BD27">
            <v>1</v>
          </cell>
          <cell r="BE27">
            <v>147.9975000000141</v>
          </cell>
          <cell r="BF27">
            <v>1</v>
          </cell>
          <cell r="BG27">
            <v>147.9975000000141</v>
          </cell>
          <cell r="BH27">
            <v>1</v>
          </cell>
          <cell r="BI27">
            <v>147.9975000000141</v>
          </cell>
          <cell r="BJ27"/>
          <cell r="BK27">
            <v>0</v>
          </cell>
          <cell r="BL27"/>
          <cell r="BM27">
            <v>0</v>
          </cell>
          <cell r="BN27">
            <v>2</v>
          </cell>
          <cell r="BO27">
            <v>295.9950000000282</v>
          </cell>
          <cell r="BP27"/>
          <cell r="BQ27">
            <v>0</v>
          </cell>
          <cell r="BR27"/>
          <cell r="BS27">
            <v>0</v>
          </cell>
          <cell r="BT27"/>
          <cell r="BU27">
            <v>0</v>
          </cell>
          <cell r="BV27"/>
          <cell r="BW27">
            <v>0</v>
          </cell>
          <cell r="BX27"/>
          <cell r="BY27">
            <v>0</v>
          </cell>
          <cell r="BZ27"/>
          <cell r="CA27">
            <v>0</v>
          </cell>
          <cell r="CB27"/>
          <cell r="CC27">
            <v>0</v>
          </cell>
          <cell r="CD27"/>
          <cell r="CE27">
            <v>0</v>
          </cell>
          <cell r="CF27"/>
          <cell r="CG27">
            <v>0</v>
          </cell>
          <cell r="CH27"/>
          <cell r="CI27">
            <v>0</v>
          </cell>
          <cell r="CJ27"/>
          <cell r="CK27">
            <v>0</v>
          </cell>
          <cell r="CL27"/>
          <cell r="CM27">
            <v>0</v>
          </cell>
          <cell r="CN27"/>
          <cell r="CO27">
            <v>0</v>
          </cell>
          <cell r="CP27"/>
          <cell r="CQ27">
            <v>0</v>
          </cell>
          <cell r="CR27"/>
          <cell r="CS27">
            <v>0</v>
          </cell>
          <cell r="CT27"/>
          <cell r="CU27">
            <v>0</v>
          </cell>
          <cell r="CV27"/>
          <cell r="CW27">
            <v>0</v>
          </cell>
          <cell r="CX27"/>
          <cell r="CY27">
            <v>0</v>
          </cell>
          <cell r="CZ27"/>
          <cell r="DA27">
            <v>0</v>
          </cell>
          <cell r="DB27">
            <v>1</v>
          </cell>
          <cell r="DC27">
            <v>147.9975000000141</v>
          </cell>
          <cell r="DD27"/>
          <cell r="DE27">
            <v>0</v>
          </cell>
          <cell r="DF27"/>
          <cell r="DG27">
            <v>0</v>
          </cell>
          <cell r="DH27"/>
          <cell r="DI27">
            <v>0</v>
          </cell>
          <cell r="DJ27"/>
          <cell r="DK27">
            <v>0</v>
          </cell>
          <cell r="DL27"/>
          <cell r="DM27">
            <v>0</v>
          </cell>
          <cell r="DN27"/>
          <cell r="DO27">
            <v>0</v>
          </cell>
          <cell r="DP27"/>
          <cell r="DQ27">
            <v>0</v>
          </cell>
          <cell r="DR27"/>
          <cell r="DS27">
            <v>0</v>
          </cell>
          <cell r="DT27"/>
          <cell r="DU27">
            <v>0</v>
          </cell>
          <cell r="DV27"/>
          <cell r="DW27">
            <v>0</v>
          </cell>
          <cell r="DX27"/>
          <cell r="DY27">
            <v>0</v>
          </cell>
          <cell r="DZ27"/>
          <cell r="EA27">
            <v>0</v>
          </cell>
          <cell r="EB27"/>
          <cell r="EC27">
            <v>0</v>
          </cell>
          <cell r="ED27"/>
          <cell r="EE27">
            <v>0</v>
          </cell>
          <cell r="EF27"/>
          <cell r="EG27">
            <v>0</v>
          </cell>
          <cell r="EH27"/>
          <cell r="EI27">
            <v>0</v>
          </cell>
          <cell r="EJ27"/>
          <cell r="EK27">
            <v>0</v>
          </cell>
          <cell r="EL27"/>
          <cell r="EM27">
            <v>0</v>
          </cell>
          <cell r="EN27"/>
          <cell r="EO27">
            <v>0</v>
          </cell>
          <cell r="EP27"/>
          <cell r="EQ27">
            <v>0</v>
          </cell>
          <cell r="ER27"/>
          <cell r="ES27">
            <v>0</v>
          </cell>
          <cell r="ET27"/>
          <cell r="EU27">
            <v>0</v>
          </cell>
          <cell r="EV27"/>
          <cell r="EW27">
            <v>0</v>
          </cell>
          <cell r="EX27"/>
          <cell r="EY27">
            <v>0</v>
          </cell>
          <cell r="EZ27"/>
          <cell r="FA27">
            <v>0</v>
          </cell>
          <cell r="FB27"/>
          <cell r="FC27">
            <v>0</v>
          </cell>
          <cell r="FD27"/>
          <cell r="FE27">
            <v>0</v>
          </cell>
          <cell r="FF27"/>
          <cell r="FG27">
            <v>0</v>
          </cell>
          <cell r="FH27"/>
          <cell r="FI27">
            <v>0</v>
          </cell>
          <cell r="FJ27"/>
          <cell r="FK27">
            <v>0</v>
          </cell>
          <cell r="FL27"/>
          <cell r="FM27">
            <v>0</v>
          </cell>
          <cell r="FN27"/>
          <cell r="FO27">
            <v>0</v>
          </cell>
          <cell r="FP27"/>
          <cell r="FQ27">
            <v>0</v>
          </cell>
          <cell r="FR27"/>
          <cell r="FS27">
            <v>0</v>
          </cell>
          <cell r="FT27"/>
          <cell r="FU27">
            <v>0</v>
          </cell>
          <cell r="FV27"/>
          <cell r="FW27">
            <v>0</v>
          </cell>
          <cell r="FX27">
            <v>1</v>
          </cell>
          <cell r="FY27">
            <v>147.9975000000141</v>
          </cell>
          <cell r="FZ27"/>
          <cell r="GA27">
            <v>0</v>
          </cell>
          <cell r="GB27"/>
          <cell r="GC27">
            <v>0</v>
          </cell>
          <cell r="GD27">
            <v>3</v>
          </cell>
          <cell r="GE27">
            <v>443.9925000000423</v>
          </cell>
          <cell r="GF27">
            <v>3</v>
          </cell>
          <cell r="GG27">
            <v>443.9925000000423</v>
          </cell>
          <cell r="GH27">
            <v>3</v>
          </cell>
          <cell r="GI27">
            <v>443.9925000000423</v>
          </cell>
          <cell r="GJ27"/>
          <cell r="GK27">
            <v>0</v>
          </cell>
          <cell r="GL27"/>
          <cell r="GM27">
            <v>0</v>
          </cell>
          <cell r="GN27"/>
          <cell r="GO27">
            <v>0</v>
          </cell>
          <cell r="GP27"/>
          <cell r="GQ27">
            <v>0</v>
          </cell>
          <cell r="GR27">
            <v>28</v>
          </cell>
          <cell r="GS27">
            <v>4143.930000000395</v>
          </cell>
          <cell r="GT27">
            <v>28</v>
          </cell>
          <cell r="GU27">
            <v>4143.930000000395</v>
          </cell>
          <cell r="GV27">
            <v>1</v>
          </cell>
          <cell r="GW27">
            <v>147.9975000000141</v>
          </cell>
          <cell r="GX27">
            <v>1</v>
          </cell>
          <cell r="GY27">
            <v>147.9975000000141</v>
          </cell>
          <cell r="GZ27"/>
          <cell r="HA27">
            <v>0</v>
          </cell>
          <cell r="HB27"/>
          <cell r="HC27">
            <v>0</v>
          </cell>
          <cell r="HD27"/>
          <cell r="HE27">
            <v>0</v>
          </cell>
          <cell r="HF27"/>
          <cell r="HG27">
            <v>0</v>
          </cell>
          <cell r="HH27"/>
          <cell r="HI27">
            <v>0</v>
          </cell>
          <cell r="HJ27">
            <v>24</v>
          </cell>
          <cell r="HK27">
            <v>3551.9400000003384</v>
          </cell>
          <cell r="HL27">
            <v>24</v>
          </cell>
          <cell r="HM27">
            <v>3551.9400000003384</v>
          </cell>
          <cell r="HN27"/>
          <cell r="HO27">
            <v>0</v>
          </cell>
          <cell r="HP27"/>
          <cell r="HQ27">
            <v>0</v>
          </cell>
          <cell r="HR27"/>
          <cell r="HS27">
            <v>0</v>
          </cell>
          <cell r="HT27"/>
          <cell r="HU27">
            <v>0</v>
          </cell>
          <cell r="HV27"/>
          <cell r="HW27">
            <v>0</v>
          </cell>
          <cell r="HX27"/>
          <cell r="HY27">
            <v>0</v>
          </cell>
          <cell r="HZ27"/>
          <cell r="IA27">
            <v>0</v>
          </cell>
          <cell r="IB27"/>
          <cell r="IC27">
            <v>0</v>
          </cell>
          <cell r="ID27"/>
          <cell r="IE27">
            <v>0</v>
          </cell>
          <cell r="IF27">
            <v>3</v>
          </cell>
          <cell r="IG27">
            <v>443.9925000000423</v>
          </cell>
          <cell r="IH27"/>
          <cell r="II27">
            <v>0</v>
          </cell>
          <cell r="IJ27"/>
          <cell r="IK27">
            <v>0</v>
          </cell>
          <cell r="IL27"/>
          <cell r="IM27">
            <v>0</v>
          </cell>
          <cell r="IN27"/>
          <cell r="IO27">
            <v>0</v>
          </cell>
          <cell r="IP27"/>
          <cell r="IQ27">
            <v>0</v>
          </cell>
          <cell r="IR27"/>
          <cell r="IS27">
            <v>0</v>
          </cell>
          <cell r="IT27"/>
          <cell r="IU27">
            <v>0</v>
          </cell>
          <cell r="IV27"/>
          <cell r="IW27">
            <v>0</v>
          </cell>
          <cell r="IX27"/>
          <cell r="IY27">
            <v>0</v>
          </cell>
          <cell r="IZ27">
            <v>1</v>
          </cell>
          <cell r="JA27">
            <v>147.9975000000141</v>
          </cell>
          <cell r="JB27"/>
          <cell r="JC27">
            <v>0</v>
          </cell>
          <cell r="JD27"/>
          <cell r="JE27">
            <v>0</v>
          </cell>
          <cell r="JF27"/>
          <cell r="JG27">
            <v>0</v>
          </cell>
          <cell r="JH27"/>
          <cell r="JI27">
            <v>0</v>
          </cell>
          <cell r="JJ27"/>
          <cell r="JK27">
            <v>0</v>
          </cell>
          <cell r="JL27"/>
          <cell r="JM27">
            <v>0</v>
          </cell>
          <cell r="JN27"/>
          <cell r="JO27">
            <v>0</v>
          </cell>
          <cell r="JP27"/>
          <cell r="JQ27">
            <v>0</v>
          </cell>
          <cell r="JR27"/>
          <cell r="JS27">
            <v>0</v>
          </cell>
          <cell r="JT27"/>
          <cell r="JU27">
            <v>0</v>
          </cell>
          <cell r="JV27"/>
          <cell r="JW27">
            <v>0</v>
          </cell>
          <cell r="JX27"/>
          <cell r="JY27">
            <v>0</v>
          </cell>
          <cell r="JZ27"/>
          <cell r="KA27">
            <v>0</v>
          </cell>
          <cell r="KB27">
            <v>3</v>
          </cell>
          <cell r="KC27">
            <v>443.9925000000423</v>
          </cell>
        </row>
        <row r="28">
          <cell r="P28"/>
          <cell r="Q28">
            <v>0</v>
          </cell>
          <cell r="R28"/>
          <cell r="S28">
            <v>0</v>
          </cell>
          <cell r="T28"/>
          <cell r="U28">
            <v>0</v>
          </cell>
          <cell r="V28"/>
          <cell r="W28">
            <v>0</v>
          </cell>
          <cell r="X28"/>
          <cell r="Y28">
            <v>0</v>
          </cell>
          <cell r="Z28"/>
          <cell r="AA28">
            <v>0</v>
          </cell>
          <cell r="AB28"/>
          <cell r="AC28">
            <v>0</v>
          </cell>
          <cell r="AD28"/>
          <cell r="AE28">
            <v>0</v>
          </cell>
          <cell r="AF28"/>
          <cell r="AG28">
            <v>0</v>
          </cell>
          <cell r="AH28"/>
          <cell r="AI28">
            <v>0</v>
          </cell>
          <cell r="AJ28"/>
          <cell r="AK28">
            <v>0</v>
          </cell>
          <cell r="AL28"/>
          <cell r="AM28">
            <v>0</v>
          </cell>
          <cell r="AN28"/>
          <cell r="AO28">
            <v>0</v>
          </cell>
          <cell r="AP28"/>
          <cell r="AQ28">
            <v>0</v>
          </cell>
          <cell r="AR28"/>
          <cell r="AS28">
            <v>0</v>
          </cell>
          <cell r="AT28"/>
          <cell r="AU28">
            <v>0</v>
          </cell>
          <cell r="AV28"/>
          <cell r="AW28">
            <v>0</v>
          </cell>
          <cell r="AX28">
            <v>1</v>
          </cell>
          <cell r="AY28">
            <v>233.77200022264003</v>
          </cell>
          <cell r="AZ28">
            <v>2</v>
          </cell>
          <cell r="BA28">
            <v>467.54400044528006</v>
          </cell>
          <cell r="BB28">
            <v>1</v>
          </cell>
          <cell r="BC28">
            <v>233.77200022264003</v>
          </cell>
          <cell r="BD28">
            <v>1</v>
          </cell>
          <cell r="BE28">
            <v>233.77200022264003</v>
          </cell>
          <cell r="BF28">
            <v>1</v>
          </cell>
          <cell r="BG28">
            <v>233.77200022264003</v>
          </cell>
          <cell r="BH28">
            <v>1</v>
          </cell>
          <cell r="BI28">
            <v>233.77200022264003</v>
          </cell>
          <cell r="BJ28"/>
          <cell r="BK28">
            <v>0</v>
          </cell>
          <cell r="BL28"/>
          <cell r="BM28">
            <v>0</v>
          </cell>
          <cell r="BN28">
            <v>2</v>
          </cell>
          <cell r="BO28">
            <v>467.54400044528006</v>
          </cell>
          <cell r="BP28"/>
          <cell r="BQ28">
            <v>0</v>
          </cell>
          <cell r="BR28"/>
          <cell r="BS28">
            <v>0</v>
          </cell>
          <cell r="BT28"/>
          <cell r="BU28">
            <v>0</v>
          </cell>
          <cell r="BV28"/>
          <cell r="BW28">
            <v>0</v>
          </cell>
          <cell r="BX28"/>
          <cell r="BY28">
            <v>0</v>
          </cell>
          <cell r="BZ28"/>
          <cell r="CA28">
            <v>0</v>
          </cell>
          <cell r="CB28"/>
          <cell r="CC28">
            <v>0</v>
          </cell>
          <cell r="CD28"/>
          <cell r="CE28">
            <v>0</v>
          </cell>
          <cell r="CF28"/>
          <cell r="CG28">
            <v>0</v>
          </cell>
          <cell r="CH28"/>
          <cell r="CI28">
            <v>0</v>
          </cell>
          <cell r="CJ28"/>
          <cell r="CK28">
            <v>0</v>
          </cell>
          <cell r="CL28"/>
          <cell r="CM28">
            <v>0</v>
          </cell>
          <cell r="CN28"/>
          <cell r="CO28">
            <v>0</v>
          </cell>
          <cell r="CP28"/>
          <cell r="CQ28">
            <v>0</v>
          </cell>
          <cell r="CR28"/>
          <cell r="CS28">
            <v>0</v>
          </cell>
          <cell r="CT28"/>
          <cell r="CU28">
            <v>0</v>
          </cell>
          <cell r="CV28"/>
          <cell r="CW28">
            <v>0</v>
          </cell>
          <cell r="CX28"/>
          <cell r="CY28">
            <v>0</v>
          </cell>
          <cell r="CZ28"/>
          <cell r="DA28">
            <v>0</v>
          </cell>
          <cell r="DB28">
            <v>1</v>
          </cell>
          <cell r="DC28">
            <v>233.77200022264003</v>
          </cell>
          <cell r="DD28"/>
          <cell r="DE28">
            <v>0</v>
          </cell>
          <cell r="DF28"/>
          <cell r="DG28">
            <v>0</v>
          </cell>
          <cell r="DH28"/>
          <cell r="DI28">
            <v>0</v>
          </cell>
          <cell r="DJ28"/>
          <cell r="DK28">
            <v>0</v>
          </cell>
          <cell r="DL28"/>
          <cell r="DM28">
            <v>0</v>
          </cell>
          <cell r="DN28"/>
          <cell r="DO28">
            <v>0</v>
          </cell>
          <cell r="DP28"/>
          <cell r="DQ28">
            <v>0</v>
          </cell>
          <cell r="DR28"/>
          <cell r="DS28">
            <v>0</v>
          </cell>
          <cell r="DT28"/>
          <cell r="DU28">
            <v>0</v>
          </cell>
          <cell r="DV28"/>
          <cell r="DW28">
            <v>0</v>
          </cell>
          <cell r="DX28"/>
          <cell r="DY28">
            <v>0</v>
          </cell>
          <cell r="DZ28"/>
          <cell r="EA28">
            <v>0</v>
          </cell>
          <cell r="EB28"/>
          <cell r="EC28">
            <v>0</v>
          </cell>
          <cell r="ED28"/>
          <cell r="EE28">
            <v>0</v>
          </cell>
          <cell r="EF28"/>
          <cell r="EG28">
            <v>0</v>
          </cell>
          <cell r="EH28"/>
          <cell r="EI28">
            <v>0</v>
          </cell>
          <cell r="EJ28"/>
          <cell r="EK28">
            <v>0</v>
          </cell>
          <cell r="EL28"/>
          <cell r="EM28">
            <v>0</v>
          </cell>
          <cell r="EN28"/>
          <cell r="EO28">
            <v>0</v>
          </cell>
          <cell r="EP28"/>
          <cell r="EQ28">
            <v>0</v>
          </cell>
          <cell r="ER28"/>
          <cell r="ES28">
            <v>0</v>
          </cell>
          <cell r="ET28"/>
          <cell r="EU28">
            <v>0</v>
          </cell>
          <cell r="EV28"/>
          <cell r="EW28">
            <v>0</v>
          </cell>
          <cell r="EX28"/>
          <cell r="EY28">
            <v>0</v>
          </cell>
          <cell r="EZ28"/>
          <cell r="FA28">
            <v>0</v>
          </cell>
          <cell r="FB28"/>
          <cell r="FC28">
            <v>0</v>
          </cell>
          <cell r="FD28"/>
          <cell r="FE28">
            <v>0</v>
          </cell>
          <cell r="FF28"/>
          <cell r="FG28">
            <v>0</v>
          </cell>
          <cell r="FH28"/>
          <cell r="FI28">
            <v>0</v>
          </cell>
          <cell r="FJ28"/>
          <cell r="FK28">
            <v>0</v>
          </cell>
          <cell r="FL28"/>
          <cell r="FM28">
            <v>0</v>
          </cell>
          <cell r="FN28"/>
          <cell r="FO28">
            <v>0</v>
          </cell>
          <cell r="FP28"/>
          <cell r="FQ28">
            <v>0</v>
          </cell>
          <cell r="FR28"/>
          <cell r="FS28">
            <v>0</v>
          </cell>
          <cell r="FT28"/>
          <cell r="FU28">
            <v>0</v>
          </cell>
          <cell r="FV28"/>
          <cell r="FW28">
            <v>0</v>
          </cell>
          <cell r="FX28">
            <v>1</v>
          </cell>
          <cell r="FY28">
            <v>233.77200022264003</v>
          </cell>
          <cell r="FZ28"/>
          <cell r="GA28">
            <v>0</v>
          </cell>
          <cell r="GB28"/>
          <cell r="GC28">
            <v>0</v>
          </cell>
          <cell r="GD28">
            <v>3</v>
          </cell>
          <cell r="GE28">
            <v>701.31600066792009</v>
          </cell>
          <cell r="GF28">
            <v>3</v>
          </cell>
          <cell r="GG28">
            <v>701.31600066792009</v>
          </cell>
          <cell r="GH28">
            <v>3</v>
          </cell>
          <cell r="GI28">
            <v>701.31600066792009</v>
          </cell>
          <cell r="GJ28"/>
          <cell r="GK28">
            <v>0</v>
          </cell>
          <cell r="GL28"/>
          <cell r="GM28">
            <v>0</v>
          </cell>
          <cell r="GN28"/>
          <cell r="GO28">
            <v>0</v>
          </cell>
          <cell r="GP28"/>
          <cell r="GQ28">
            <v>0</v>
          </cell>
          <cell r="GR28">
            <v>28</v>
          </cell>
          <cell r="GS28">
            <v>6545.6160062339204</v>
          </cell>
          <cell r="GT28">
            <v>28</v>
          </cell>
          <cell r="GU28">
            <v>6545.6160062339204</v>
          </cell>
          <cell r="GV28">
            <v>1</v>
          </cell>
          <cell r="GW28">
            <v>233.77200022264003</v>
          </cell>
          <cell r="GX28">
            <v>1</v>
          </cell>
          <cell r="GY28">
            <v>233.77200022264003</v>
          </cell>
          <cell r="GZ28"/>
          <cell r="HA28">
            <v>0</v>
          </cell>
          <cell r="HB28"/>
          <cell r="HC28">
            <v>0</v>
          </cell>
          <cell r="HD28"/>
          <cell r="HE28">
            <v>0</v>
          </cell>
          <cell r="HF28"/>
          <cell r="HG28">
            <v>0</v>
          </cell>
          <cell r="HH28"/>
          <cell r="HI28">
            <v>0</v>
          </cell>
          <cell r="HJ28">
            <v>24</v>
          </cell>
          <cell r="HK28">
            <v>5610.5280053433607</v>
          </cell>
          <cell r="HL28">
            <v>24</v>
          </cell>
          <cell r="HM28">
            <v>5610.5280053433607</v>
          </cell>
          <cell r="HN28"/>
          <cell r="HO28">
            <v>0</v>
          </cell>
          <cell r="HP28"/>
          <cell r="HQ28">
            <v>0</v>
          </cell>
          <cell r="HR28"/>
          <cell r="HS28">
            <v>0</v>
          </cell>
          <cell r="HT28"/>
          <cell r="HU28">
            <v>0</v>
          </cell>
          <cell r="HV28"/>
          <cell r="HW28">
            <v>0</v>
          </cell>
          <cell r="HX28"/>
          <cell r="HY28">
            <v>0</v>
          </cell>
          <cell r="HZ28"/>
          <cell r="IA28">
            <v>0</v>
          </cell>
          <cell r="IB28"/>
          <cell r="IC28">
            <v>0</v>
          </cell>
          <cell r="ID28"/>
          <cell r="IE28">
            <v>0</v>
          </cell>
          <cell r="IF28">
            <v>3</v>
          </cell>
          <cell r="IG28">
            <v>701.31600066792009</v>
          </cell>
          <cell r="IH28"/>
          <cell r="II28">
            <v>0</v>
          </cell>
          <cell r="IJ28"/>
          <cell r="IK28">
            <v>0</v>
          </cell>
          <cell r="IL28"/>
          <cell r="IM28">
            <v>0</v>
          </cell>
          <cell r="IN28"/>
          <cell r="IO28">
            <v>0</v>
          </cell>
          <cell r="IP28"/>
          <cell r="IQ28">
            <v>0</v>
          </cell>
          <cell r="IR28"/>
          <cell r="IS28">
            <v>0</v>
          </cell>
          <cell r="IT28"/>
          <cell r="IU28">
            <v>0</v>
          </cell>
          <cell r="IV28"/>
          <cell r="IW28">
            <v>0</v>
          </cell>
          <cell r="IX28"/>
          <cell r="IY28">
            <v>0</v>
          </cell>
          <cell r="IZ28">
            <v>1</v>
          </cell>
          <cell r="JA28">
            <v>233.77200022264003</v>
          </cell>
          <cell r="JB28"/>
          <cell r="JC28">
            <v>0</v>
          </cell>
          <cell r="JD28"/>
          <cell r="JE28">
            <v>0</v>
          </cell>
          <cell r="JF28"/>
          <cell r="JG28">
            <v>0</v>
          </cell>
          <cell r="JH28"/>
          <cell r="JI28">
            <v>0</v>
          </cell>
          <cell r="JJ28"/>
          <cell r="JK28">
            <v>0</v>
          </cell>
          <cell r="JL28"/>
          <cell r="JM28">
            <v>0</v>
          </cell>
          <cell r="JN28"/>
          <cell r="JO28">
            <v>0</v>
          </cell>
          <cell r="JP28"/>
          <cell r="JQ28">
            <v>0</v>
          </cell>
          <cell r="JR28"/>
          <cell r="JS28">
            <v>0</v>
          </cell>
          <cell r="JT28"/>
          <cell r="JU28">
            <v>0</v>
          </cell>
          <cell r="JV28"/>
          <cell r="JW28">
            <v>0</v>
          </cell>
          <cell r="JX28"/>
          <cell r="JY28">
            <v>0</v>
          </cell>
          <cell r="JZ28"/>
          <cell r="KA28">
            <v>0</v>
          </cell>
          <cell r="KB28">
            <v>3</v>
          </cell>
          <cell r="KC28">
            <v>701.31600066792009</v>
          </cell>
        </row>
        <row r="29">
          <cell r="P29"/>
          <cell r="Q29">
            <v>0</v>
          </cell>
          <cell r="R29"/>
          <cell r="S29">
            <v>0</v>
          </cell>
          <cell r="T29"/>
          <cell r="U29">
            <v>0</v>
          </cell>
          <cell r="V29"/>
          <cell r="W29">
            <v>0</v>
          </cell>
          <cell r="X29"/>
          <cell r="Y29">
            <v>0</v>
          </cell>
          <cell r="Z29"/>
          <cell r="AA29">
            <v>0</v>
          </cell>
          <cell r="AB29"/>
          <cell r="AC29">
            <v>0</v>
          </cell>
          <cell r="AD29"/>
          <cell r="AE29">
            <v>0</v>
          </cell>
          <cell r="AF29"/>
          <cell r="AG29">
            <v>0</v>
          </cell>
          <cell r="AH29"/>
          <cell r="AI29">
            <v>0</v>
          </cell>
          <cell r="AJ29"/>
          <cell r="AK29">
            <v>0</v>
          </cell>
          <cell r="AL29"/>
          <cell r="AM29">
            <v>0</v>
          </cell>
          <cell r="AN29"/>
          <cell r="AO29">
            <v>0</v>
          </cell>
          <cell r="AP29"/>
          <cell r="AQ29">
            <v>0</v>
          </cell>
          <cell r="AR29"/>
          <cell r="AS29">
            <v>0</v>
          </cell>
          <cell r="AT29">
            <v>1</v>
          </cell>
          <cell r="AU29">
            <v>54.625000000005464</v>
          </cell>
          <cell r="AV29">
            <v>1</v>
          </cell>
          <cell r="AW29">
            <v>54.625000000005464</v>
          </cell>
          <cell r="AX29">
            <v>1</v>
          </cell>
          <cell r="AY29">
            <v>54.625000000005464</v>
          </cell>
          <cell r="AZ29">
            <v>1</v>
          </cell>
          <cell r="BA29">
            <v>54.625000000005464</v>
          </cell>
          <cell r="BB29">
            <v>1</v>
          </cell>
          <cell r="BC29">
            <v>54.625000000005464</v>
          </cell>
          <cell r="BD29">
            <v>1</v>
          </cell>
          <cell r="BE29">
            <v>54.625000000005464</v>
          </cell>
          <cell r="BF29">
            <v>1</v>
          </cell>
          <cell r="BG29">
            <v>54.625000000005464</v>
          </cell>
          <cell r="BH29">
            <v>1</v>
          </cell>
          <cell r="BI29">
            <v>54.625000000005464</v>
          </cell>
          <cell r="BJ29">
            <v>1</v>
          </cell>
          <cell r="BK29">
            <v>54.625000000005464</v>
          </cell>
          <cell r="BL29">
            <v>1</v>
          </cell>
          <cell r="BM29">
            <v>54.625000000005464</v>
          </cell>
          <cell r="BN29">
            <v>1</v>
          </cell>
          <cell r="BO29">
            <v>54.625000000005464</v>
          </cell>
          <cell r="BP29"/>
          <cell r="BQ29">
            <v>0</v>
          </cell>
          <cell r="BR29">
            <v>1</v>
          </cell>
          <cell r="BS29">
            <v>54.625000000005464</v>
          </cell>
          <cell r="BT29">
            <v>1</v>
          </cell>
          <cell r="BU29">
            <v>54.625000000005464</v>
          </cell>
          <cell r="BV29">
            <v>1</v>
          </cell>
          <cell r="BW29">
            <v>54.625000000005464</v>
          </cell>
          <cell r="BX29">
            <v>1</v>
          </cell>
          <cell r="BY29">
            <v>54.625000000005464</v>
          </cell>
          <cell r="BZ29">
            <v>2</v>
          </cell>
          <cell r="CA29">
            <v>109.25000000001093</v>
          </cell>
          <cell r="CB29">
            <v>1</v>
          </cell>
          <cell r="CC29">
            <v>54.625000000005464</v>
          </cell>
          <cell r="CD29">
            <v>1</v>
          </cell>
          <cell r="CE29">
            <v>54.625000000005464</v>
          </cell>
          <cell r="CF29">
            <v>1</v>
          </cell>
          <cell r="CG29">
            <v>54.625000000005464</v>
          </cell>
          <cell r="CH29">
            <v>1</v>
          </cell>
          <cell r="CI29">
            <v>54.625000000005464</v>
          </cell>
          <cell r="CJ29">
            <v>1</v>
          </cell>
          <cell r="CK29">
            <v>54.625000000005464</v>
          </cell>
          <cell r="CL29">
            <v>1</v>
          </cell>
          <cell r="CM29">
            <v>54.625000000005464</v>
          </cell>
          <cell r="CN29">
            <v>1</v>
          </cell>
          <cell r="CO29">
            <v>54.625000000005464</v>
          </cell>
          <cell r="CP29">
            <v>1</v>
          </cell>
          <cell r="CQ29">
            <v>54.625000000005464</v>
          </cell>
          <cell r="CR29">
            <v>1</v>
          </cell>
          <cell r="CS29">
            <v>54.625000000005464</v>
          </cell>
          <cell r="CT29">
            <v>1</v>
          </cell>
          <cell r="CU29">
            <v>54.625000000005464</v>
          </cell>
          <cell r="CV29">
            <v>1</v>
          </cell>
          <cell r="CW29">
            <v>54.625000000005464</v>
          </cell>
          <cell r="CX29">
            <v>1</v>
          </cell>
          <cell r="CY29">
            <v>54.625000000005464</v>
          </cell>
          <cell r="CZ29">
            <v>1</v>
          </cell>
          <cell r="DA29">
            <v>54.625000000005464</v>
          </cell>
          <cell r="DB29">
            <v>1</v>
          </cell>
          <cell r="DC29">
            <v>54.625000000005464</v>
          </cell>
          <cell r="DD29">
            <v>1</v>
          </cell>
          <cell r="DE29">
            <v>54.625000000005464</v>
          </cell>
          <cell r="DF29">
            <v>1</v>
          </cell>
          <cell r="DG29">
            <v>54.625000000005464</v>
          </cell>
          <cell r="DH29">
            <v>1</v>
          </cell>
          <cell r="DI29">
            <v>54.625000000005464</v>
          </cell>
          <cell r="DJ29">
            <v>1</v>
          </cell>
          <cell r="DK29">
            <v>54.625000000005464</v>
          </cell>
          <cell r="DL29"/>
          <cell r="DM29">
            <v>0</v>
          </cell>
          <cell r="DN29"/>
          <cell r="DO29">
            <v>0</v>
          </cell>
          <cell r="DP29"/>
          <cell r="DQ29">
            <v>0</v>
          </cell>
          <cell r="DR29"/>
          <cell r="DS29">
            <v>0</v>
          </cell>
          <cell r="DT29"/>
          <cell r="DU29">
            <v>0</v>
          </cell>
          <cell r="DV29"/>
          <cell r="DW29">
            <v>0</v>
          </cell>
          <cell r="DX29"/>
          <cell r="DY29">
            <v>0</v>
          </cell>
          <cell r="DZ29"/>
          <cell r="EA29">
            <v>0</v>
          </cell>
          <cell r="EB29"/>
          <cell r="EC29">
            <v>0</v>
          </cell>
          <cell r="ED29"/>
          <cell r="EE29">
            <v>0</v>
          </cell>
          <cell r="EF29"/>
          <cell r="EG29">
            <v>0</v>
          </cell>
          <cell r="EH29"/>
          <cell r="EI29">
            <v>0</v>
          </cell>
          <cell r="EJ29">
            <v>1</v>
          </cell>
          <cell r="EK29">
            <v>54.625000000005464</v>
          </cell>
          <cell r="EL29">
            <v>1</v>
          </cell>
          <cell r="EM29">
            <v>54.625000000005464</v>
          </cell>
          <cell r="EN29"/>
          <cell r="EO29">
            <v>0</v>
          </cell>
          <cell r="EP29">
            <v>1</v>
          </cell>
          <cell r="EQ29">
            <v>54.625000000005464</v>
          </cell>
          <cell r="ER29"/>
          <cell r="ES29">
            <v>0</v>
          </cell>
          <cell r="ET29"/>
          <cell r="EU29">
            <v>0</v>
          </cell>
          <cell r="EV29"/>
          <cell r="EW29">
            <v>0</v>
          </cell>
          <cell r="EX29"/>
          <cell r="EY29">
            <v>0</v>
          </cell>
          <cell r="EZ29"/>
          <cell r="FA29">
            <v>0</v>
          </cell>
          <cell r="FB29"/>
          <cell r="FC29">
            <v>0</v>
          </cell>
          <cell r="FD29"/>
          <cell r="FE29">
            <v>0</v>
          </cell>
          <cell r="FF29"/>
          <cell r="FG29">
            <v>0</v>
          </cell>
          <cell r="FH29"/>
          <cell r="FI29">
            <v>0</v>
          </cell>
          <cell r="FJ29"/>
          <cell r="FK29">
            <v>0</v>
          </cell>
          <cell r="FL29"/>
          <cell r="FM29">
            <v>0</v>
          </cell>
          <cell r="FN29"/>
          <cell r="FO29">
            <v>0</v>
          </cell>
          <cell r="FP29"/>
          <cell r="FQ29">
            <v>0</v>
          </cell>
          <cell r="FR29"/>
          <cell r="FS29">
            <v>0</v>
          </cell>
          <cell r="FT29"/>
          <cell r="FU29">
            <v>0</v>
          </cell>
          <cell r="FV29">
            <v>1</v>
          </cell>
          <cell r="FW29">
            <v>54.625000000005464</v>
          </cell>
          <cell r="FX29"/>
          <cell r="FY29">
            <v>0</v>
          </cell>
          <cell r="FZ29"/>
          <cell r="GA29">
            <v>0</v>
          </cell>
          <cell r="GB29">
            <v>1</v>
          </cell>
          <cell r="GC29">
            <v>54.625000000005464</v>
          </cell>
          <cell r="GD29">
            <v>1</v>
          </cell>
          <cell r="GE29">
            <v>54.625000000005464</v>
          </cell>
          <cell r="GF29">
            <v>1</v>
          </cell>
          <cell r="GG29">
            <v>54.625000000005464</v>
          </cell>
          <cell r="GH29">
            <v>1</v>
          </cell>
          <cell r="GI29">
            <v>54.625000000005464</v>
          </cell>
          <cell r="GJ29">
            <v>1</v>
          </cell>
          <cell r="GK29">
            <v>54.625000000005464</v>
          </cell>
          <cell r="GL29">
            <v>1</v>
          </cell>
          <cell r="GM29">
            <v>54.625000000005464</v>
          </cell>
          <cell r="GN29">
            <v>1</v>
          </cell>
          <cell r="GO29">
            <v>54.625000000005464</v>
          </cell>
          <cell r="GP29">
            <v>1</v>
          </cell>
          <cell r="GQ29">
            <v>54.625000000005464</v>
          </cell>
          <cell r="GR29"/>
          <cell r="GS29">
            <v>0</v>
          </cell>
          <cell r="GT29"/>
          <cell r="GU29">
            <v>0</v>
          </cell>
          <cell r="GV29"/>
          <cell r="GW29">
            <v>0</v>
          </cell>
          <cell r="GX29"/>
          <cell r="GY29">
            <v>0</v>
          </cell>
          <cell r="GZ29"/>
          <cell r="HA29">
            <v>0</v>
          </cell>
          <cell r="HB29"/>
          <cell r="HC29">
            <v>0</v>
          </cell>
          <cell r="HD29"/>
          <cell r="HE29">
            <v>0</v>
          </cell>
          <cell r="HF29"/>
          <cell r="HG29">
            <v>0</v>
          </cell>
          <cell r="HH29"/>
          <cell r="HI29">
            <v>0</v>
          </cell>
          <cell r="HJ29"/>
          <cell r="HK29">
            <v>0</v>
          </cell>
          <cell r="HL29"/>
          <cell r="HM29">
            <v>0</v>
          </cell>
          <cell r="HN29"/>
          <cell r="HO29">
            <v>0</v>
          </cell>
          <cell r="HP29"/>
          <cell r="HQ29">
            <v>0</v>
          </cell>
          <cell r="HR29"/>
          <cell r="HS29">
            <v>0</v>
          </cell>
          <cell r="HT29"/>
          <cell r="HU29">
            <v>0</v>
          </cell>
          <cell r="HV29">
            <v>1</v>
          </cell>
          <cell r="HW29">
            <v>54.625000000005464</v>
          </cell>
          <cell r="HX29">
            <v>1</v>
          </cell>
          <cell r="HY29">
            <v>54.625000000005464</v>
          </cell>
          <cell r="HZ29">
            <v>1</v>
          </cell>
          <cell r="IA29">
            <v>54.625000000005464</v>
          </cell>
          <cell r="IB29">
            <v>1</v>
          </cell>
          <cell r="IC29">
            <v>54.625000000005464</v>
          </cell>
          <cell r="ID29">
            <v>1</v>
          </cell>
          <cell r="IE29">
            <v>54.625000000005464</v>
          </cell>
          <cell r="IF29">
            <v>1</v>
          </cell>
          <cell r="IG29">
            <v>54.625000000005464</v>
          </cell>
          <cell r="IH29">
            <v>1</v>
          </cell>
          <cell r="II29">
            <v>54.625000000005464</v>
          </cell>
          <cell r="IJ29">
            <v>1</v>
          </cell>
          <cell r="IK29">
            <v>54.625000000005464</v>
          </cell>
          <cell r="IL29">
            <v>1</v>
          </cell>
          <cell r="IM29">
            <v>54.625000000005464</v>
          </cell>
          <cell r="IN29">
            <v>1</v>
          </cell>
          <cell r="IO29">
            <v>54.625000000005464</v>
          </cell>
          <cell r="IP29">
            <v>1</v>
          </cell>
          <cell r="IQ29">
            <v>54.625000000005464</v>
          </cell>
          <cell r="IR29">
            <v>1</v>
          </cell>
          <cell r="IS29">
            <v>54.625000000005464</v>
          </cell>
          <cell r="IT29">
            <v>1</v>
          </cell>
          <cell r="IU29">
            <v>54.625000000005464</v>
          </cell>
          <cell r="IV29">
            <v>1</v>
          </cell>
          <cell r="IW29">
            <v>54.625000000005464</v>
          </cell>
          <cell r="IX29">
            <v>1</v>
          </cell>
          <cell r="IY29">
            <v>54.625000000005464</v>
          </cell>
          <cell r="IZ29">
            <v>1</v>
          </cell>
          <cell r="JA29">
            <v>54.625000000005464</v>
          </cell>
          <cell r="JB29">
            <v>1</v>
          </cell>
          <cell r="JC29">
            <v>54.625000000005464</v>
          </cell>
          <cell r="JD29">
            <v>1</v>
          </cell>
          <cell r="JE29">
            <v>54.625000000005464</v>
          </cell>
          <cell r="JF29">
            <v>1</v>
          </cell>
          <cell r="JG29">
            <v>54.625000000005464</v>
          </cell>
          <cell r="JH29">
            <v>1</v>
          </cell>
          <cell r="JI29">
            <v>54.625000000005464</v>
          </cell>
          <cell r="JJ29">
            <v>1</v>
          </cell>
          <cell r="JK29">
            <v>54.625000000005464</v>
          </cell>
          <cell r="JL29">
            <v>1</v>
          </cell>
          <cell r="JM29">
            <v>54.625000000005464</v>
          </cell>
          <cell r="JN29">
            <v>1</v>
          </cell>
          <cell r="JO29">
            <v>54.625000000005464</v>
          </cell>
          <cell r="JP29">
            <v>1</v>
          </cell>
          <cell r="JQ29">
            <v>54.625000000005464</v>
          </cell>
          <cell r="JR29">
            <v>1</v>
          </cell>
          <cell r="JS29">
            <v>54.625000000005464</v>
          </cell>
          <cell r="JT29">
            <v>1</v>
          </cell>
          <cell r="JU29">
            <v>54.625000000005464</v>
          </cell>
          <cell r="JV29"/>
          <cell r="JW29">
            <v>0</v>
          </cell>
          <cell r="JX29"/>
          <cell r="JY29">
            <v>0</v>
          </cell>
          <cell r="JZ29"/>
          <cell r="KA29">
            <v>0</v>
          </cell>
          <cell r="KB29"/>
          <cell r="KC29">
            <v>0</v>
          </cell>
        </row>
        <row r="30">
          <cell r="P30"/>
          <cell r="Q30">
            <v>0</v>
          </cell>
          <cell r="R30"/>
          <cell r="S30">
            <v>0</v>
          </cell>
          <cell r="T30"/>
          <cell r="U30">
            <v>0</v>
          </cell>
          <cell r="V30"/>
          <cell r="W30">
            <v>0</v>
          </cell>
          <cell r="X30"/>
          <cell r="Y30">
            <v>0</v>
          </cell>
          <cell r="Z30"/>
          <cell r="AA30">
            <v>0</v>
          </cell>
          <cell r="AB30"/>
          <cell r="AC30">
            <v>0</v>
          </cell>
          <cell r="AD30"/>
          <cell r="AE30">
            <v>0</v>
          </cell>
          <cell r="AF30"/>
          <cell r="AG30">
            <v>0</v>
          </cell>
          <cell r="AH30"/>
          <cell r="AI30">
            <v>0</v>
          </cell>
          <cell r="AJ30"/>
          <cell r="AK30">
            <v>0</v>
          </cell>
          <cell r="AL30"/>
          <cell r="AM30">
            <v>0</v>
          </cell>
          <cell r="AN30"/>
          <cell r="AO30">
            <v>0</v>
          </cell>
          <cell r="AP30"/>
          <cell r="AQ30">
            <v>0</v>
          </cell>
          <cell r="AR30"/>
          <cell r="AS30">
            <v>0</v>
          </cell>
          <cell r="AT30"/>
          <cell r="AU30">
            <v>0</v>
          </cell>
          <cell r="AV30"/>
          <cell r="AW30">
            <v>0</v>
          </cell>
          <cell r="AX30"/>
          <cell r="AY30">
            <v>0</v>
          </cell>
          <cell r="AZ30"/>
          <cell r="BA30">
            <v>0</v>
          </cell>
          <cell r="BB30"/>
          <cell r="BC30">
            <v>0</v>
          </cell>
          <cell r="BD30"/>
          <cell r="BE30">
            <v>0</v>
          </cell>
          <cell r="BF30"/>
          <cell r="BG30">
            <v>0</v>
          </cell>
          <cell r="BH30"/>
          <cell r="BI30">
            <v>0</v>
          </cell>
          <cell r="BJ30"/>
          <cell r="BK30">
            <v>0</v>
          </cell>
          <cell r="BL30"/>
          <cell r="BM30">
            <v>0</v>
          </cell>
          <cell r="BN30"/>
          <cell r="BO30">
            <v>0</v>
          </cell>
          <cell r="BP30"/>
          <cell r="BQ30">
            <v>0</v>
          </cell>
          <cell r="BR30"/>
          <cell r="BS30">
            <v>0</v>
          </cell>
          <cell r="BT30"/>
          <cell r="BU30">
            <v>0</v>
          </cell>
          <cell r="BV30"/>
          <cell r="BW30">
            <v>0</v>
          </cell>
          <cell r="BX30"/>
          <cell r="BY30">
            <v>0</v>
          </cell>
          <cell r="BZ30"/>
          <cell r="CA30">
            <v>0</v>
          </cell>
          <cell r="CB30"/>
          <cell r="CC30">
            <v>0</v>
          </cell>
          <cell r="CD30"/>
          <cell r="CE30">
            <v>0</v>
          </cell>
          <cell r="CF30"/>
          <cell r="CG30">
            <v>0</v>
          </cell>
          <cell r="CH30"/>
          <cell r="CI30">
            <v>0</v>
          </cell>
          <cell r="CJ30"/>
          <cell r="CK30">
            <v>0</v>
          </cell>
          <cell r="CL30"/>
          <cell r="CM30">
            <v>0</v>
          </cell>
          <cell r="CN30"/>
          <cell r="CO30">
            <v>0</v>
          </cell>
          <cell r="CP30"/>
          <cell r="CQ30">
            <v>0</v>
          </cell>
          <cell r="CR30"/>
          <cell r="CS30">
            <v>0</v>
          </cell>
          <cell r="CT30"/>
          <cell r="CU30">
            <v>0</v>
          </cell>
          <cell r="CV30"/>
          <cell r="CW30">
            <v>0</v>
          </cell>
          <cell r="CX30"/>
          <cell r="CY30">
            <v>0</v>
          </cell>
          <cell r="CZ30"/>
          <cell r="DA30">
            <v>0</v>
          </cell>
          <cell r="DB30"/>
          <cell r="DC30">
            <v>0</v>
          </cell>
          <cell r="DD30"/>
          <cell r="DE30">
            <v>0</v>
          </cell>
          <cell r="DF30"/>
          <cell r="DG30">
            <v>0</v>
          </cell>
          <cell r="DH30"/>
          <cell r="DI30">
            <v>0</v>
          </cell>
          <cell r="DJ30"/>
          <cell r="DK30">
            <v>0</v>
          </cell>
          <cell r="DL30"/>
          <cell r="DM30">
            <v>0</v>
          </cell>
          <cell r="DN30"/>
          <cell r="DO30">
            <v>0</v>
          </cell>
          <cell r="DP30"/>
          <cell r="DQ30">
            <v>0</v>
          </cell>
          <cell r="DR30"/>
          <cell r="DS30">
            <v>0</v>
          </cell>
          <cell r="DT30"/>
          <cell r="DU30">
            <v>0</v>
          </cell>
          <cell r="DV30"/>
          <cell r="DW30">
            <v>0</v>
          </cell>
          <cell r="DX30"/>
          <cell r="DY30">
            <v>0</v>
          </cell>
          <cell r="DZ30"/>
          <cell r="EA30">
            <v>0</v>
          </cell>
          <cell r="EB30"/>
          <cell r="EC30">
            <v>0</v>
          </cell>
          <cell r="ED30"/>
          <cell r="EE30">
            <v>0</v>
          </cell>
          <cell r="EF30"/>
          <cell r="EG30">
            <v>0</v>
          </cell>
          <cell r="EH30"/>
          <cell r="EI30">
            <v>0</v>
          </cell>
          <cell r="EJ30"/>
          <cell r="EK30">
            <v>0</v>
          </cell>
          <cell r="EL30"/>
          <cell r="EM30">
            <v>0</v>
          </cell>
          <cell r="EN30"/>
          <cell r="EO30">
            <v>0</v>
          </cell>
          <cell r="EP30"/>
          <cell r="EQ30">
            <v>0</v>
          </cell>
          <cell r="ER30"/>
          <cell r="ES30">
            <v>0</v>
          </cell>
          <cell r="ET30"/>
          <cell r="EU30">
            <v>0</v>
          </cell>
          <cell r="EV30"/>
          <cell r="EW30">
            <v>0</v>
          </cell>
          <cell r="EX30"/>
          <cell r="EY30">
            <v>0</v>
          </cell>
          <cell r="EZ30"/>
          <cell r="FA30">
            <v>0</v>
          </cell>
          <cell r="FB30"/>
          <cell r="FC30">
            <v>0</v>
          </cell>
          <cell r="FD30"/>
          <cell r="FE30">
            <v>0</v>
          </cell>
          <cell r="FF30"/>
          <cell r="FG30">
            <v>0</v>
          </cell>
          <cell r="FH30"/>
          <cell r="FI30">
            <v>0</v>
          </cell>
          <cell r="FJ30"/>
          <cell r="FK30">
            <v>0</v>
          </cell>
          <cell r="FL30"/>
          <cell r="FM30">
            <v>0</v>
          </cell>
          <cell r="FN30"/>
          <cell r="FO30">
            <v>0</v>
          </cell>
          <cell r="FP30"/>
          <cell r="FQ30">
            <v>0</v>
          </cell>
          <cell r="FR30"/>
          <cell r="FS30">
            <v>0</v>
          </cell>
          <cell r="FT30"/>
          <cell r="FU30">
            <v>0</v>
          </cell>
          <cell r="FV30"/>
          <cell r="FW30">
            <v>0</v>
          </cell>
          <cell r="FX30"/>
          <cell r="FY30">
            <v>0</v>
          </cell>
          <cell r="FZ30"/>
          <cell r="GA30">
            <v>0</v>
          </cell>
          <cell r="GB30"/>
          <cell r="GC30">
            <v>0</v>
          </cell>
          <cell r="GD30"/>
          <cell r="GE30">
            <v>0</v>
          </cell>
          <cell r="GF30"/>
          <cell r="GG30">
            <v>0</v>
          </cell>
          <cell r="GH30"/>
          <cell r="GI30">
            <v>0</v>
          </cell>
          <cell r="GJ30"/>
          <cell r="GK30">
            <v>0</v>
          </cell>
          <cell r="GL30"/>
          <cell r="GM30">
            <v>0</v>
          </cell>
          <cell r="GN30"/>
          <cell r="GO30">
            <v>0</v>
          </cell>
          <cell r="GP30"/>
          <cell r="GQ30">
            <v>0</v>
          </cell>
          <cell r="GR30"/>
          <cell r="GS30">
            <v>0</v>
          </cell>
          <cell r="GT30"/>
          <cell r="GU30">
            <v>0</v>
          </cell>
          <cell r="GV30"/>
          <cell r="GW30">
            <v>0</v>
          </cell>
          <cell r="GX30"/>
          <cell r="GY30">
            <v>0</v>
          </cell>
          <cell r="GZ30"/>
          <cell r="HA30">
            <v>0</v>
          </cell>
          <cell r="HB30"/>
          <cell r="HC30">
            <v>0</v>
          </cell>
          <cell r="HD30"/>
          <cell r="HE30">
            <v>0</v>
          </cell>
          <cell r="HF30"/>
          <cell r="HG30">
            <v>0</v>
          </cell>
          <cell r="HH30"/>
          <cell r="HI30">
            <v>0</v>
          </cell>
          <cell r="HJ30"/>
          <cell r="HK30">
            <v>0</v>
          </cell>
          <cell r="HL30"/>
          <cell r="HM30">
            <v>0</v>
          </cell>
          <cell r="HN30"/>
          <cell r="HO30">
            <v>0</v>
          </cell>
          <cell r="HP30"/>
          <cell r="HQ30">
            <v>0</v>
          </cell>
          <cell r="HR30"/>
          <cell r="HS30">
            <v>0</v>
          </cell>
          <cell r="HT30"/>
          <cell r="HU30">
            <v>0</v>
          </cell>
          <cell r="HV30"/>
          <cell r="HW30">
            <v>0</v>
          </cell>
          <cell r="HX30"/>
          <cell r="HY30">
            <v>0</v>
          </cell>
          <cell r="HZ30"/>
          <cell r="IA30">
            <v>0</v>
          </cell>
          <cell r="IB30"/>
          <cell r="IC30">
            <v>0</v>
          </cell>
          <cell r="ID30"/>
          <cell r="IE30">
            <v>0</v>
          </cell>
          <cell r="IF30"/>
          <cell r="IG30">
            <v>0</v>
          </cell>
          <cell r="IH30"/>
          <cell r="II30">
            <v>0</v>
          </cell>
          <cell r="IJ30"/>
          <cell r="IK30">
            <v>0</v>
          </cell>
          <cell r="IL30"/>
          <cell r="IM30">
            <v>0</v>
          </cell>
          <cell r="IN30"/>
          <cell r="IO30">
            <v>0</v>
          </cell>
          <cell r="IP30"/>
          <cell r="IQ30">
            <v>0</v>
          </cell>
          <cell r="IR30"/>
          <cell r="IS30">
            <v>0</v>
          </cell>
          <cell r="IT30"/>
          <cell r="IU30">
            <v>0</v>
          </cell>
          <cell r="IV30"/>
          <cell r="IW30">
            <v>0</v>
          </cell>
          <cell r="IX30"/>
          <cell r="IY30">
            <v>0</v>
          </cell>
          <cell r="IZ30"/>
          <cell r="JA30">
            <v>0</v>
          </cell>
          <cell r="JB30"/>
          <cell r="JC30">
            <v>0</v>
          </cell>
          <cell r="JD30"/>
          <cell r="JE30">
            <v>0</v>
          </cell>
          <cell r="JF30"/>
          <cell r="JG30">
            <v>0</v>
          </cell>
          <cell r="JH30"/>
          <cell r="JI30">
            <v>0</v>
          </cell>
          <cell r="JJ30"/>
          <cell r="JK30">
            <v>0</v>
          </cell>
          <cell r="JL30"/>
          <cell r="JM30">
            <v>0</v>
          </cell>
          <cell r="JN30"/>
          <cell r="JO30">
            <v>0</v>
          </cell>
          <cell r="JP30"/>
          <cell r="JQ30">
            <v>0</v>
          </cell>
          <cell r="JR30"/>
          <cell r="JS30">
            <v>0</v>
          </cell>
          <cell r="JT30"/>
          <cell r="JU30">
            <v>0</v>
          </cell>
          <cell r="JV30"/>
          <cell r="JW30">
            <v>0</v>
          </cell>
          <cell r="JX30"/>
          <cell r="JY30">
            <v>0</v>
          </cell>
          <cell r="JZ30"/>
          <cell r="KA30">
            <v>0</v>
          </cell>
          <cell r="KB30"/>
          <cell r="KC30">
            <v>0</v>
          </cell>
        </row>
        <row r="31">
          <cell r="P31"/>
          <cell r="Q31">
            <v>0</v>
          </cell>
          <cell r="R31"/>
          <cell r="S31">
            <v>0</v>
          </cell>
          <cell r="T31"/>
          <cell r="U31">
            <v>0</v>
          </cell>
          <cell r="V31"/>
          <cell r="W31">
            <v>0</v>
          </cell>
          <cell r="X31"/>
          <cell r="Y31">
            <v>0</v>
          </cell>
          <cell r="Z31"/>
          <cell r="AA31">
            <v>0</v>
          </cell>
          <cell r="AB31"/>
          <cell r="AC31">
            <v>0</v>
          </cell>
          <cell r="AD31"/>
          <cell r="AE31">
            <v>0</v>
          </cell>
          <cell r="AF31"/>
          <cell r="AG31">
            <v>0</v>
          </cell>
          <cell r="AH31"/>
          <cell r="AI31">
            <v>0</v>
          </cell>
          <cell r="AJ31"/>
          <cell r="AK31">
            <v>0</v>
          </cell>
          <cell r="AL31"/>
          <cell r="AM31">
            <v>0</v>
          </cell>
          <cell r="AN31"/>
          <cell r="AO31">
            <v>0</v>
          </cell>
          <cell r="AP31"/>
          <cell r="AQ31">
            <v>0</v>
          </cell>
          <cell r="AR31"/>
          <cell r="AS31">
            <v>0</v>
          </cell>
          <cell r="AT31"/>
          <cell r="AU31">
            <v>0</v>
          </cell>
          <cell r="AV31"/>
          <cell r="AW31">
            <v>0</v>
          </cell>
          <cell r="AX31"/>
          <cell r="AY31">
            <v>0</v>
          </cell>
          <cell r="AZ31"/>
          <cell r="BA31">
            <v>0</v>
          </cell>
          <cell r="BB31"/>
          <cell r="BC31">
            <v>0</v>
          </cell>
          <cell r="BD31"/>
          <cell r="BE31">
            <v>0</v>
          </cell>
          <cell r="BF31"/>
          <cell r="BG31">
            <v>0</v>
          </cell>
          <cell r="BH31"/>
          <cell r="BI31">
            <v>0</v>
          </cell>
          <cell r="BJ31"/>
          <cell r="BK31">
            <v>0</v>
          </cell>
          <cell r="BL31"/>
          <cell r="BM31">
            <v>0</v>
          </cell>
          <cell r="BN31"/>
          <cell r="BO31">
            <v>0</v>
          </cell>
          <cell r="BP31"/>
          <cell r="BQ31">
            <v>0</v>
          </cell>
          <cell r="BR31"/>
          <cell r="BS31">
            <v>0</v>
          </cell>
          <cell r="BT31"/>
          <cell r="BU31">
            <v>0</v>
          </cell>
          <cell r="BV31"/>
          <cell r="BW31">
            <v>0</v>
          </cell>
          <cell r="BX31"/>
          <cell r="BY31">
            <v>0</v>
          </cell>
          <cell r="BZ31"/>
          <cell r="CA31">
            <v>0</v>
          </cell>
          <cell r="CB31"/>
          <cell r="CC31">
            <v>0</v>
          </cell>
          <cell r="CD31"/>
          <cell r="CE31">
            <v>0</v>
          </cell>
          <cell r="CF31"/>
          <cell r="CG31">
            <v>0</v>
          </cell>
          <cell r="CH31"/>
          <cell r="CI31">
            <v>0</v>
          </cell>
          <cell r="CJ31"/>
          <cell r="CK31">
            <v>0</v>
          </cell>
          <cell r="CL31"/>
          <cell r="CM31">
            <v>0</v>
          </cell>
          <cell r="CN31"/>
          <cell r="CO31">
            <v>0</v>
          </cell>
          <cell r="CP31"/>
          <cell r="CQ31">
            <v>0</v>
          </cell>
          <cell r="CR31"/>
          <cell r="CS31">
            <v>0</v>
          </cell>
          <cell r="CT31"/>
          <cell r="CU31">
            <v>0</v>
          </cell>
          <cell r="CV31"/>
          <cell r="CW31">
            <v>0</v>
          </cell>
          <cell r="CX31"/>
          <cell r="CY31">
            <v>0</v>
          </cell>
          <cell r="CZ31"/>
          <cell r="DA31">
            <v>0</v>
          </cell>
          <cell r="DB31"/>
          <cell r="DC31">
            <v>0</v>
          </cell>
          <cell r="DD31"/>
          <cell r="DE31">
            <v>0</v>
          </cell>
          <cell r="DF31"/>
          <cell r="DG31">
            <v>0</v>
          </cell>
          <cell r="DH31"/>
          <cell r="DI31">
            <v>0</v>
          </cell>
          <cell r="DJ31"/>
          <cell r="DK31">
            <v>0</v>
          </cell>
          <cell r="DL31"/>
          <cell r="DM31">
            <v>0</v>
          </cell>
          <cell r="DN31"/>
          <cell r="DO31">
            <v>0</v>
          </cell>
          <cell r="DP31"/>
          <cell r="DQ31">
            <v>0</v>
          </cell>
          <cell r="DR31"/>
          <cell r="DS31">
            <v>0</v>
          </cell>
          <cell r="DT31"/>
          <cell r="DU31">
            <v>0</v>
          </cell>
          <cell r="DV31"/>
          <cell r="DW31">
            <v>0</v>
          </cell>
          <cell r="DX31"/>
          <cell r="DY31">
            <v>0</v>
          </cell>
          <cell r="DZ31"/>
          <cell r="EA31">
            <v>0</v>
          </cell>
          <cell r="EB31"/>
          <cell r="EC31">
            <v>0</v>
          </cell>
          <cell r="ED31"/>
          <cell r="EE31">
            <v>0</v>
          </cell>
          <cell r="EF31"/>
          <cell r="EG31">
            <v>0</v>
          </cell>
          <cell r="EH31"/>
          <cell r="EI31">
            <v>0</v>
          </cell>
          <cell r="EJ31"/>
          <cell r="EK31">
            <v>0</v>
          </cell>
          <cell r="EL31"/>
          <cell r="EM31">
            <v>0</v>
          </cell>
          <cell r="EN31"/>
          <cell r="EO31">
            <v>0</v>
          </cell>
          <cell r="EP31"/>
          <cell r="EQ31">
            <v>0</v>
          </cell>
          <cell r="ER31"/>
          <cell r="ES31">
            <v>0</v>
          </cell>
          <cell r="ET31"/>
          <cell r="EU31">
            <v>0</v>
          </cell>
          <cell r="EV31"/>
          <cell r="EW31">
            <v>0</v>
          </cell>
          <cell r="EX31"/>
          <cell r="EY31">
            <v>0</v>
          </cell>
          <cell r="EZ31"/>
          <cell r="FA31">
            <v>0</v>
          </cell>
          <cell r="FB31"/>
          <cell r="FC31">
            <v>0</v>
          </cell>
          <cell r="FD31"/>
          <cell r="FE31">
            <v>0</v>
          </cell>
          <cell r="FF31"/>
          <cell r="FG31">
            <v>0</v>
          </cell>
          <cell r="FH31"/>
          <cell r="FI31">
            <v>0</v>
          </cell>
          <cell r="FJ31"/>
          <cell r="FK31">
            <v>0</v>
          </cell>
          <cell r="FL31"/>
          <cell r="FM31">
            <v>0</v>
          </cell>
          <cell r="FN31"/>
          <cell r="FO31">
            <v>0</v>
          </cell>
          <cell r="FP31"/>
          <cell r="FQ31">
            <v>0</v>
          </cell>
          <cell r="FR31"/>
          <cell r="FS31">
            <v>0</v>
          </cell>
          <cell r="FT31"/>
          <cell r="FU31">
            <v>0</v>
          </cell>
          <cell r="FV31"/>
          <cell r="FW31">
            <v>0</v>
          </cell>
          <cell r="FX31"/>
          <cell r="FY31">
            <v>0</v>
          </cell>
          <cell r="FZ31"/>
          <cell r="GA31">
            <v>0</v>
          </cell>
          <cell r="GB31"/>
          <cell r="GC31">
            <v>0</v>
          </cell>
          <cell r="GD31"/>
          <cell r="GE31">
            <v>0</v>
          </cell>
          <cell r="GF31"/>
          <cell r="GG31">
            <v>0</v>
          </cell>
          <cell r="GH31"/>
          <cell r="GI31">
            <v>0</v>
          </cell>
          <cell r="GJ31"/>
          <cell r="GK31">
            <v>0</v>
          </cell>
          <cell r="GL31"/>
          <cell r="GM31">
            <v>0</v>
          </cell>
          <cell r="GN31"/>
          <cell r="GO31">
            <v>0</v>
          </cell>
          <cell r="GP31"/>
          <cell r="GQ31">
            <v>0</v>
          </cell>
          <cell r="GR31"/>
          <cell r="GS31">
            <v>0</v>
          </cell>
          <cell r="GT31"/>
          <cell r="GU31">
            <v>0</v>
          </cell>
          <cell r="GV31"/>
          <cell r="GW31">
            <v>0</v>
          </cell>
          <cell r="GX31"/>
          <cell r="GY31">
            <v>0</v>
          </cell>
          <cell r="GZ31"/>
          <cell r="HA31">
            <v>0</v>
          </cell>
          <cell r="HB31"/>
          <cell r="HC31">
            <v>0</v>
          </cell>
          <cell r="HD31"/>
          <cell r="HE31">
            <v>0</v>
          </cell>
          <cell r="HF31"/>
          <cell r="HG31">
            <v>0</v>
          </cell>
          <cell r="HH31"/>
          <cell r="HI31">
            <v>0</v>
          </cell>
          <cell r="HJ31"/>
          <cell r="HK31">
            <v>0</v>
          </cell>
          <cell r="HL31"/>
          <cell r="HM31">
            <v>0</v>
          </cell>
          <cell r="HN31"/>
          <cell r="HO31">
            <v>0</v>
          </cell>
          <cell r="HP31"/>
          <cell r="HQ31">
            <v>0</v>
          </cell>
          <cell r="HR31"/>
          <cell r="HS31">
            <v>0</v>
          </cell>
          <cell r="HT31"/>
          <cell r="HU31">
            <v>0</v>
          </cell>
          <cell r="HV31"/>
          <cell r="HW31">
            <v>0</v>
          </cell>
          <cell r="HX31"/>
          <cell r="HY31">
            <v>0</v>
          </cell>
          <cell r="HZ31"/>
          <cell r="IA31">
            <v>0</v>
          </cell>
          <cell r="IB31"/>
          <cell r="IC31">
            <v>0</v>
          </cell>
          <cell r="ID31"/>
          <cell r="IE31">
            <v>0</v>
          </cell>
          <cell r="IF31"/>
          <cell r="IG31">
            <v>0</v>
          </cell>
          <cell r="IH31"/>
          <cell r="II31">
            <v>0</v>
          </cell>
          <cell r="IJ31"/>
          <cell r="IK31">
            <v>0</v>
          </cell>
          <cell r="IL31"/>
          <cell r="IM31">
            <v>0</v>
          </cell>
          <cell r="IN31"/>
          <cell r="IO31">
            <v>0</v>
          </cell>
          <cell r="IP31"/>
          <cell r="IQ31">
            <v>0</v>
          </cell>
          <cell r="IR31"/>
          <cell r="IS31">
            <v>0</v>
          </cell>
          <cell r="IT31"/>
          <cell r="IU31">
            <v>0</v>
          </cell>
          <cell r="IV31"/>
          <cell r="IW31">
            <v>0</v>
          </cell>
          <cell r="IX31"/>
          <cell r="IY31">
            <v>0</v>
          </cell>
          <cell r="IZ31"/>
          <cell r="JA31">
            <v>0</v>
          </cell>
          <cell r="JB31"/>
          <cell r="JC31">
            <v>0</v>
          </cell>
          <cell r="JD31"/>
          <cell r="JE31">
            <v>0</v>
          </cell>
          <cell r="JF31"/>
          <cell r="JG31">
            <v>0</v>
          </cell>
          <cell r="JH31"/>
          <cell r="JI31">
            <v>0</v>
          </cell>
          <cell r="JJ31"/>
          <cell r="JK31">
            <v>0</v>
          </cell>
          <cell r="JL31"/>
          <cell r="JM31">
            <v>0</v>
          </cell>
          <cell r="JN31"/>
          <cell r="JO31">
            <v>0</v>
          </cell>
          <cell r="JP31"/>
          <cell r="JQ31">
            <v>0</v>
          </cell>
          <cell r="JR31"/>
          <cell r="JS31">
            <v>0</v>
          </cell>
          <cell r="JT31"/>
          <cell r="JU31">
            <v>0</v>
          </cell>
          <cell r="JV31"/>
          <cell r="JW31">
            <v>0</v>
          </cell>
          <cell r="JX31"/>
          <cell r="JY31">
            <v>0</v>
          </cell>
          <cell r="JZ31"/>
          <cell r="KA31">
            <v>0</v>
          </cell>
          <cell r="KB31"/>
          <cell r="KC31">
            <v>0</v>
          </cell>
        </row>
        <row r="32">
          <cell r="P32"/>
          <cell r="Q32">
            <v>0</v>
          </cell>
          <cell r="R32"/>
          <cell r="S32">
            <v>0</v>
          </cell>
          <cell r="T32"/>
          <cell r="U32">
            <v>0</v>
          </cell>
          <cell r="V32"/>
          <cell r="W32">
            <v>0</v>
          </cell>
          <cell r="X32"/>
          <cell r="Y32">
            <v>0</v>
          </cell>
          <cell r="Z32"/>
          <cell r="AA32">
            <v>0</v>
          </cell>
          <cell r="AB32"/>
          <cell r="AC32">
            <v>0</v>
          </cell>
          <cell r="AD32"/>
          <cell r="AE32">
            <v>0</v>
          </cell>
          <cell r="AF32"/>
          <cell r="AG32">
            <v>0</v>
          </cell>
          <cell r="AH32"/>
          <cell r="AI32">
            <v>0</v>
          </cell>
          <cell r="AJ32"/>
          <cell r="AK32">
            <v>0</v>
          </cell>
          <cell r="AL32"/>
          <cell r="AM32">
            <v>0</v>
          </cell>
          <cell r="AN32"/>
          <cell r="AO32">
            <v>0</v>
          </cell>
          <cell r="AP32"/>
          <cell r="AQ32">
            <v>0</v>
          </cell>
          <cell r="AR32"/>
          <cell r="AS32">
            <v>0</v>
          </cell>
          <cell r="AT32">
            <v>1</v>
          </cell>
          <cell r="AU32">
            <v>670.95000000006394</v>
          </cell>
          <cell r="AV32">
            <v>1</v>
          </cell>
          <cell r="AW32">
            <v>670.95000000006394</v>
          </cell>
          <cell r="AX32"/>
          <cell r="AY32">
            <v>0</v>
          </cell>
          <cell r="AZ32"/>
          <cell r="BA32">
            <v>0</v>
          </cell>
          <cell r="BB32"/>
          <cell r="BC32">
            <v>0</v>
          </cell>
          <cell r="BD32"/>
          <cell r="BE32">
            <v>0</v>
          </cell>
          <cell r="BF32"/>
          <cell r="BG32">
            <v>0</v>
          </cell>
          <cell r="BH32"/>
          <cell r="BI32">
            <v>0</v>
          </cell>
          <cell r="BJ32"/>
          <cell r="BK32">
            <v>0</v>
          </cell>
          <cell r="BL32"/>
          <cell r="BM32">
            <v>0</v>
          </cell>
          <cell r="BN32"/>
          <cell r="BO32">
            <v>0</v>
          </cell>
          <cell r="BP32"/>
          <cell r="BQ32">
            <v>0</v>
          </cell>
          <cell r="BR32"/>
          <cell r="BS32">
            <v>0</v>
          </cell>
          <cell r="BT32"/>
          <cell r="BU32">
            <v>0</v>
          </cell>
          <cell r="BV32"/>
          <cell r="BW32">
            <v>0</v>
          </cell>
          <cell r="BX32"/>
          <cell r="BY32">
            <v>0</v>
          </cell>
          <cell r="BZ32"/>
          <cell r="CA32">
            <v>0</v>
          </cell>
          <cell r="CB32"/>
          <cell r="CC32">
            <v>0</v>
          </cell>
          <cell r="CD32"/>
          <cell r="CE32">
            <v>0</v>
          </cell>
          <cell r="CF32"/>
          <cell r="CG32">
            <v>0</v>
          </cell>
          <cell r="CH32"/>
          <cell r="CI32">
            <v>0</v>
          </cell>
          <cell r="CJ32"/>
          <cell r="CK32">
            <v>0</v>
          </cell>
          <cell r="CL32"/>
          <cell r="CM32">
            <v>0</v>
          </cell>
          <cell r="CN32"/>
          <cell r="CO32">
            <v>0</v>
          </cell>
          <cell r="CP32"/>
          <cell r="CQ32">
            <v>0</v>
          </cell>
          <cell r="CR32"/>
          <cell r="CS32">
            <v>0</v>
          </cell>
          <cell r="CT32"/>
          <cell r="CU32">
            <v>0</v>
          </cell>
          <cell r="CV32"/>
          <cell r="CW32">
            <v>0</v>
          </cell>
          <cell r="CX32"/>
          <cell r="CY32">
            <v>0</v>
          </cell>
          <cell r="CZ32"/>
          <cell r="DA32">
            <v>0</v>
          </cell>
          <cell r="DB32"/>
          <cell r="DC32">
            <v>0</v>
          </cell>
          <cell r="DD32"/>
          <cell r="DE32">
            <v>0</v>
          </cell>
          <cell r="DF32"/>
          <cell r="DG32">
            <v>0</v>
          </cell>
          <cell r="DH32"/>
          <cell r="DI32">
            <v>0</v>
          </cell>
          <cell r="DJ32"/>
          <cell r="DK32">
            <v>0</v>
          </cell>
          <cell r="DL32"/>
          <cell r="DM32">
            <v>0</v>
          </cell>
          <cell r="DN32"/>
          <cell r="DO32">
            <v>0</v>
          </cell>
          <cell r="DP32"/>
          <cell r="DQ32">
            <v>0</v>
          </cell>
          <cell r="DR32"/>
          <cell r="DS32">
            <v>0</v>
          </cell>
          <cell r="DT32"/>
          <cell r="DU32">
            <v>0</v>
          </cell>
          <cell r="DV32"/>
          <cell r="DW32">
            <v>0</v>
          </cell>
          <cell r="DX32"/>
          <cell r="DY32">
            <v>0</v>
          </cell>
          <cell r="DZ32"/>
          <cell r="EA32">
            <v>0</v>
          </cell>
          <cell r="EB32"/>
          <cell r="EC32">
            <v>0</v>
          </cell>
          <cell r="ED32"/>
          <cell r="EE32">
            <v>0</v>
          </cell>
          <cell r="EF32"/>
          <cell r="EG32">
            <v>0</v>
          </cell>
          <cell r="EH32"/>
          <cell r="EI32">
            <v>0</v>
          </cell>
          <cell r="EJ32"/>
          <cell r="EK32">
            <v>0</v>
          </cell>
          <cell r="EL32"/>
          <cell r="EM32">
            <v>0</v>
          </cell>
          <cell r="EN32"/>
          <cell r="EO32">
            <v>0</v>
          </cell>
          <cell r="EP32"/>
          <cell r="EQ32">
            <v>0</v>
          </cell>
          <cell r="ER32"/>
          <cell r="ES32">
            <v>0</v>
          </cell>
          <cell r="ET32"/>
          <cell r="EU32">
            <v>0</v>
          </cell>
          <cell r="EV32"/>
          <cell r="EW32">
            <v>0</v>
          </cell>
          <cell r="EX32"/>
          <cell r="EY32">
            <v>0</v>
          </cell>
          <cell r="EZ32"/>
          <cell r="FA32">
            <v>0</v>
          </cell>
          <cell r="FB32"/>
          <cell r="FC32">
            <v>0</v>
          </cell>
          <cell r="FD32"/>
          <cell r="FE32">
            <v>0</v>
          </cell>
          <cell r="FF32"/>
          <cell r="FG32">
            <v>0</v>
          </cell>
          <cell r="FH32"/>
          <cell r="FI32">
            <v>0</v>
          </cell>
          <cell r="FJ32"/>
          <cell r="FK32">
            <v>0</v>
          </cell>
          <cell r="FL32"/>
          <cell r="FM32">
            <v>0</v>
          </cell>
          <cell r="FN32"/>
          <cell r="FO32">
            <v>0</v>
          </cell>
          <cell r="FP32"/>
          <cell r="FQ32">
            <v>0</v>
          </cell>
          <cell r="FR32"/>
          <cell r="FS32">
            <v>0</v>
          </cell>
          <cell r="FT32"/>
          <cell r="FU32">
            <v>0</v>
          </cell>
          <cell r="FV32"/>
          <cell r="FW32">
            <v>0</v>
          </cell>
          <cell r="FX32"/>
          <cell r="FY32">
            <v>0</v>
          </cell>
          <cell r="FZ32"/>
          <cell r="GA32">
            <v>0</v>
          </cell>
          <cell r="GB32"/>
          <cell r="GC32">
            <v>0</v>
          </cell>
          <cell r="GD32"/>
          <cell r="GE32">
            <v>0</v>
          </cell>
          <cell r="GF32"/>
          <cell r="GG32">
            <v>0</v>
          </cell>
          <cell r="GH32"/>
          <cell r="GI32">
            <v>0</v>
          </cell>
          <cell r="GJ32"/>
          <cell r="GK32">
            <v>0</v>
          </cell>
          <cell r="GL32"/>
          <cell r="GM32">
            <v>0</v>
          </cell>
          <cell r="GN32"/>
          <cell r="GO32">
            <v>0</v>
          </cell>
          <cell r="GP32"/>
          <cell r="GQ32">
            <v>0</v>
          </cell>
          <cell r="GR32"/>
          <cell r="GS32">
            <v>0</v>
          </cell>
          <cell r="GT32"/>
          <cell r="GU32">
            <v>0</v>
          </cell>
          <cell r="GV32"/>
          <cell r="GW32">
            <v>0</v>
          </cell>
          <cell r="GX32"/>
          <cell r="GY32">
            <v>0</v>
          </cell>
          <cell r="GZ32"/>
          <cell r="HA32">
            <v>0</v>
          </cell>
          <cell r="HB32"/>
          <cell r="HC32">
            <v>0</v>
          </cell>
          <cell r="HD32"/>
          <cell r="HE32">
            <v>0</v>
          </cell>
          <cell r="HF32"/>
          <cell r="HG32">
            <v>0</v>
          </cell>
          <cell r="HH32"/>
          <cell r="HI32">
            <v>0</v>
          </cell>
          <cell r="HJ32"/>
          <cell r="HK32">
            <v>0</v>
          </cell>
          <cell r="HL32"/>
          <cell r="HM32">
            <v>0</v>
          </cell>
          <cell r="HN32"/>
          <cell r="HO32">
            <v>0</v>
          </cell>
          <cell r="HP32"/>
          <cell r="HQ32">
            <v>0</v>
          </cell>
          <cell r="HR32"/>
          <cell r="HS32">
            <v>0</v>
          </cell>
          <cell r="HT32"/>
          <cell r="HU32">
            <v>0</v>
          </cell>
          <cell r="HV32"/>
          <cell r="HW32">
            <v>0</v>
          </cell>
          <cell r="HX32"/>
          <cell r="HY32">
            <v>0</v>
          </cell>
          <cell r="HZ32"/>
          <cell r="IA32">
            <v>0</v>
          </cell>
          <cell r="IB32"/>
          <cell r="IC32">
            <v>0</v>
          </cell>
          <cell r="ID32"/>
          <cell r="IE32">
            <v>0</v>
          </cell>
          <cell r="IF32"/>
          <cell r="IG32">
            <v>0</v>
          </cell>
          <cell r="IH32"/>
          <cell r="II32">
            <v>0</v>
          </cell>
          <cell r="IJ32"/>
          <cell r="IK32">
            <v>0</v>
          </cell>
          <cell r="IL32"/>
          <cell r="IM32">
            <v>0</v>
          </cell>
          <cell r="IN32"/>
          <cell r="IO32">
            <v>0</v>
          </cell>
          <cell r="IP32"/>
          <cell r="IQ32">
            <v>0</v>
          </cell>
          <cell r="IR32"/>
          <cell r="IS32">
            <v>0</v>
          </cell>
          <cell r="IT32"/>
          <cell r="IU32">
            <v>0</v>
          </cell>
          <cell r="IV32">
            <v>1</v>
          </cell>
          <cell r="IW32">
            <v>670.95000000006394</v>
          </cell>
          <cell r="IX32">
            <v>1</v>
          </cell>
          <cell r="IY32">
            <v>670.95000000006394</v>
          </cell>
          <cell r="IZ32"/>
          <cell r="JA32">
            <v>0</v>
          </cell>
          <cell r="JB32"/>
          <cell r="JC32">
            <v>0</v>
          </cell>
          <cell r="JD32"/>
          <cell r="JE32">
            <v>0</v>
          </cell>
          <cell r="JF32"/>
          <cell r="JG32">
            <v>0</v>
          </cell>
          <cell r="JH32"/>
          <cell r="JI32">
            <v>0</v>
          </cell>
          <cell r="JJ32"/>
          <cell r="JK32">
            <v>0</v>
          </cell>
          <cell r="JL32"/>
          <cell r="JM32">
            <v>0</v>
          </cell>
          <cell r="JN32"/>
          <cell r="JO32">
            <v>0</v>
          </cell>
          <cell r="JP32"/>
          <cell r="JQ32">
            <v>0</v>
          </cell>
          <cell r="JR32"/>
          <cell r="JS32">
            <v>0</v>
          </cell>
          <cell r="JT32"/>
          <cell r="JU32">
            <v>0</v>
          </cell>
          <cell r="JV32"/>
          <cell r="JW32">
            <v>0</v>
          </cell>
          <cell r="JX32"/>
          <cell r="JY32">
            <v>0</v>
          </cell>
          <cell r="JZ32"/>
          <cell r="KA32">
            <v>0</v>
          </cell>
          <cell r="KB32"/>
          <cell r="KC32">
            <v>0</v>
          </cell>
        </row>
        <row r="33">
          <cell r="P33"/>
          <cell r="Q33">
            <v>0</v>
          </cell>
          <cell r="R33"/>
          <cell r="S33">
            <v>0</v>
          </cell>
          <cell r="T33"/>
          <cell r="U33">
            <v>0</v>
          </cell>
          <cell r="V33"/>
          <cell r="W33">
            <v>0</v>
          </cell>
          <cell r="X33"/>
          <cell r="Y33">
            <v>0</v>
          </cell>
          <cell r="Z33"/>
          <cell r="AA33">
            <v>0</v>
          </cell>
          <cell r="AB33"/>
          <cell r="AC33">
            <v>0</v>
          </cell>
          <cell r="AD33"/>
          <cell r="AE33">
            <v>0</v>
          </cell>
          <cell r="AF33"/>
          <cell r="AG33">
            <v>0</v>
          </cell>
          <cell r="AH33"/>
          <cell r="AI33">
            <v>0</v>
          </cell>
          <cell r="AJ33"/>
          <cell r="AK33">
            <v>0</v>
          </cell>
          <cell r="AL33"/>
          <cell r="AM33">
            <v>0</v>
          </cell>
          <cell r="AN33"/>
          <cell r="AO33">
            <v>0</v>
          </cell>
          <cell r="AP33"/>
          <cell r="AQ33">
            <v>0</v>
          </cell>
          <cell r="AR33"/>
          <cell r="AS33">
            <v>0</v>
          </cell>
          <cell r="AT33">
            <v>1</v>
          </cell>
          <cell r="AU33">
            <v>236.81239999999997</v>
          </cell>
          <cell r="AV33">
            <v>1</v>
          </cell>
          <cell r="AW33">
            <v>236.81239999999997</v>
          </cell>
          <cell r="AX33">
            <v>1</v>
          </cell>
          <cell r="AY33">
            <v>236.81239999999997</v>
          </cell>
          <cell r="AZ33">
            <v>1</v>
          </cell>
          <cell r="BA33">
            <v>236.81239999999997</v>
          </cell>
          <cell r="BB33">
            <v>1</v>
          </cell>
          <cell r="BC33">
            <v>236.81239999999997</v>
          </cell>
          <cell r="BD33">
            <v>1</v>
          </cell>
          <cell r="BE33">
            <v>236.81239999999997</v>
          </cell>
          <cell r="BF33">
            <v>1</v>
          </cell>
          <cell r="BG33">
            <v>236.81239999999997</v>
          </cell>
          <cell r="BH33">
            <v>1</v>
          </cell>
          <cell r="BI33">
            <v>236.81239999999997</v>
          </cell>
          <cell r="BJ33">
            <v>1</v>
          </cell>
          <cell r="BK33">
            <v>236.81239999999997</v>
          </cell>
          <cell r="BL33">
            <v>1</v>
          </cell>
          <cell r="BM33">
            <v>236.81239999999997</v>
          </cell>
          <cell r="BN33">
            <v>1</v>
          </cell>
          <cell r="BO33">
            <v>236.81239999999997</v>
          </cell>
          <cell r="BP33"/>
          <cell r="BQ33">
            <v>0</v>
          </cell>
          <cell r="BR33">
            <v>2</v>
          </cell>
          <cell r="BS33">
            <v>473.62479999999994</v>
          </cell>
          <cell r="BT33">
            <v>2</v>
          </cell>
          <cell r="BU33">
            <v>473.62479999999994</v>
          </cell>
          <cell r="BV33">
            <v>2</v>
          </cell>
          <cell r="BW33">
            <v>473.62479999999994</v>
          </cell>
          <cell r="BX33">
            <v>1</v>
          </cell>
          <cell r="BY33">
            <v>236.81239999999997</v>
          </cell>
          <cell r="BZ33">
            <v>2</v>
          </cell>
          <cell r="CA33">
            <v>473.62479999999994</v>
          </cell>
          <cell r="CB33">
            <v>1</v>
          </cell>
          <cell r="CC33">
            <v>236.81239999999997</v>
          </cell>
          <cell r="CD33">
            <v>2</v>
          </cell>
          <cell r="CE33">
            <v>473.62479999999994</v>
          </cell>
          <cell r="CF33">
            <v>1</v>
          </cell>
          <cell r="CG33">
            <v>236.81239999999997</v>
          </cell>
          <cell r="CH33">
            <v>1</v>
          </cell>
          <cell r="CI33">
            <v>236.81239999999997</v>
          </cell>
          <cell r="CJ33">
            <v>1</v>
          </cell>
          <cell r="CK33">
            <v>236.81239999999997</v>
          </cell>
          <cell r="CL33">
            <v>1</v>
          </cell>
          <cell r="CM33">
            <v>236.81239999999997</v>
          </cell>
          <cell r="CN33">
            <v>1</v>
          </cell>
          <cell r="CO33">
            <v>236.81239999999997</v>
          </cell>
          <cell r="CP33">
            <v>1</v>
          </cell>
          <cell r="CQ33">
            <v>236.81239999999997</v>
          </cell>
          <cell r="CR33"/>
          <cell r="CS33">
            <v>0</v>
          </cell>
          <cell r="CT33">
            <v>1</v>
          </cell>
          <cell r="CU33">
            <v>236.81239999999997</v>
          </cell>
          <cell r="CV33">
            <v>1</v>
          </cell>
          <cell r="CW33">
            <v>236.81239999999997</v>
          </cell>
          <cell r="CX33">
            <v>1</v>
          </cell>
          <cell r="CY33">
            <v>236.81239999999997</v>
          </cell>
          <cell r="CZ33">
            <v>1</v>
          </cell>
          <cell r="DA33">
            <v>236.81239999999997</v>
          </cell>
          <cell r="DB33">
            <v>1</v>
          </cell>
          <cell r="DC33">
            <v>236.81239999999997</v>
          </cell>
          <cell r="DD33">
            <v>1</v>
          </cell>
          <cell r="DE33">
            <v>236.81239999999997</v>
          </cell>
          <cell r="DF33">
            <v>1</v>
          </cell>
          <cell r="DG33">
            <v>236.81239999999997</v>
          </cell>
          <cell r="DH33">
            <v>1</v>
          </cell>
          <cell r="DI33">
            <v>236.81239999999997</v>
          </cell>
          <cell r="DJ33">
            <v>1</v>
          </cell>
          <cell r="DK33">
            <v>236.81239999999997</v>
          </cell>
          <cell r="DL33"/>
          <cell r="DM33">
            <v>0</v>
          </cell>
          <cell r="DN33"/>
          <cell r="DO33">
            <v>0</v>
          </cell>
          <cell r="DP33"/>
          <cell r="DQ33">
            <v>0</v>
          </cell>
          <cell r="DR33"/>
          <cell r="DS33">
            <v>0</v>
          </cell>
          <cell r="DT33"/>
          <cell r="DU33">
            <v>0</v>
          </cell>
          <cell r="DV33"/>
          <cell r="DW33">
            <v>0</v>
          </cell>
          <cell r="DX33"/>
          <cell r="DY33">
            <v>0</v>
          </cell>
          <cell r="DZ33"/>
          <cell r="EA33">
            <v>0</v>
          </cell>
          <cell r="EB33"/>
          <cell r="EC33">
            <v>0</v>
          </cell>
          <cell r="ED33"/>
          <cell r="EE33">
            <v>0</v>
          </cell>
          <cell r="EF33"/>
          <cell r="EG33">
            <v>0</v>
          </cell>
          <cell r="EH33"/>
          <cell r="EI33">
            <v>0</v>
          </cell>
          <cell r="EJ33">
            <v>2</v>
          </cell>
          <cell r="EK33">
            <v>473.62479999999994</v>
          </cell>
          <cell r="EL33">
            <v>1</v>
          </cell>
          <cell r="EM33">
            <v>236.81239999999997</v>
          </cell>
          <cell r="EN33"/>
          <cell r="EO33">
            <v>0</v>
          </cell>
          <cell r="EP33">
            <v>2</v>
          </cell>
          <cell r="EQ33">
            <v>473.62479999999994</v>
          </cell>
          <cell r="ER33"/>
          <cell r="ES33">
            <v>0</v>
          </cell>
          <cell r="ET33"/>
          <cell r="EU33">
            <v>0</v>
          </cell>
          <cell r="EV33"/>
          <cell r="EW33">
            <v>0</v>
          </cell>
          <cell r="EX33"/>
          <cell r="EY33">
            <v>0</v>
          </cell>
          <cell r="EZ33"/>
          <cell r="FA33">
            <v>0</v>
          </cell>
          <cell r="FB33"/>
          <cell r="FC33">
            <v>0</v>
          </cell>
          <cell r="FD33"/>
          <cell r="FE33">
            <v>0</v>
          </cell>
          <cell r="FF33"/>
          <cell r="FG33">
            <v>0</v>
          </cell>
          <cell r="FH33"/>
          <cell r="FI33">
            <v>0</v>
          </cell>
          <cell r="FJ33"/>
          <cell r="FK33">
            <v>0</v>
          </cell>
          <cell r="FL33"/>
          <cell r="FM33">
            <v>0</v>
          </cell>
          <cell r="FN33"/>
          <cell r="FO33">
            <v>0</v>
          </cell>
          <cell r="FP33"/>
          <cell r="FQ33">
            <v>0</v>
          </cell>
          <cell r="FR33"/>
          <cell r="FS33">
            <v>0</v>
          </cell>
          <cell r="FT33"/>
          <cell r="FU33">
            <v>0</v>
          </cell>
          <cell r="FV33">
            <v>1</v>
          </cell>
          <cell r="FW33">
            <v>236.81239999999997</v>
          </cell>
          <cell r="FX33"/>
          <cell r="FY33">
            <v>0</v>
          </cell>
          <cell r="FZ33"/>
          <cell r="GA33">
            <v>0</v>
          </cell>
          <cell r="GB33">
            <v>1</v>
          </cell>
          <cell r="GC33">
            <v>236.81239999999997</v>
          </cell>
          <cell r="GD33">
            <v>1</v>
          </cell>
          <cell r="GE33">
            <v>236.81239999999997</v>
          </cell>
          <cell r="GF33">
            <v>1</v>
          </cell>
          <cell r="GG33">
            <v>236.81239999999997</v>
          </cell>
          <cell r="GH33">
            <v>1</v>
          </cell>
          <cell r="GI33">
            <v>236.81239999999997</v>
          </cell>
          <cell r="GJ33">
            <v>1</v>
          </cell>
          <cell r="GK33">
            <v>236.81239999999997</v>
          </cell>
          <cell r="GL33">
            <v>1</v>
          </cell>
          <cell r="GM33">
            <v>236.81239999999997</v>
          </cell>
          <cell r="GN33">
            <v>1</v>
          </cell>
          <cell r="GO33">
            <v>236.81239999999997</v>
          </cell>
          <cell r="GP33">
            <v>1</v>
          </cell>
          <cell r="GQ33">
            <v>236.81239999999997</v>
          </cell>
          <cell r="GR33"/>
          <cell r="GS33">
            <v>0</v>
          </cell>
          <cell r="GT33"/>
          <cell r="GU33">
            <v>0</v>
          </cell>
          <cell r="GV33"/>
          <cell r="GW33">
            <v>0</v>
          </cell>
          <cell r="GX33"/>
          <cell r="GY33">
            <v>0</v>
          </cell>
          <cell r="GZ33"/>
          <cell r="HA33">
            <v>0</v>
          </cell>
          <cell r="HB33"/>
          <cell r="HC33">
            <v>0</v>
          </cell>
          <cell r="HD33"/>
          <cell r="HE33">
            <v>0</v>
          </cell>
          <cell r="HF33"/>
          <cell r="HG33">
            <v>0</v>
          </cell>
          <cell r="HH33"/>
          <cell r="HI33">
            <v>0</v>
          </cell>
          <cell r="HJ33"/>
          <cell r="HK33">
            <v>0</v>
          </cell>
          <cell r="HL33"/>
          <cell r="HM33">
            <v>0</v>
          </cell>
          <cell r="HN33"/>
          <cell r="HO33">
            <v>0</v>
          </cell>
          <cell r="HP33"/>
          <cell r="HQ33">
            <v>0</v>
          </cell>
          <cell r="HR33"/>
          <cell r="HS33">
            <v>0</v>
          </cell>
          <cell r="HT33"/>
          <cell r="HU33">
            <v>0</v>
          </cell>
          <cell r="HV33">
            <v>1</v>
          </cell>
          <cell r="HW33">
            <v>236.81239999999997</v>
          </cell>
          <cell r="HX33">
            <v>1</v>
          </cell>
          <cell r="HY33">
            <v>236.81239999999997</v>
          </cell>
          <cell r="HZ33">
            <v>2</v>
          </cell>
          <cell r="IA33">
            <v>473.62479999999994</v>
          </cell>
          <cell r="IB33">
            <v>2</v>
          </cell>
          <cell r="IC33">
            <v>473.62479999999994</v>
          </cell>
          <cell r="ID33">
            <v>1</v>
          </cell>
          <cell r="IE33">
            <v>236.81239999999997</v>
          </cell>
          <cell r="IF33">
            <v>1</v>
          </cell>
          <cell r="IG33">
            <v>236.81239999999997</v>
          </cell>
          <cell r="IH33">
            <v>1</v>
          </cell>
          <cell r="II33">
            <v>236.81239999999997</v>
          </cell>
          <cell r="IJ33">
            <v>1</v>
          </cell>
          <cell r="IK33">
            <v>236.81239999999997</v>
          </cell>
          <cell r="IL33">
            <v>1</v>
          </cell>
          <cell r="IM33">
            <v>236.81239999999997</v>
          </cell>
          <cell r="IN33">
            <v>1</v>
          </cell>
          <cell r="IO33">
            <v>236.81239999999997</v>
          </cell>
          <cell r="IP33">
            <v>1</v>
          </cell>
          <cell r="IQ33">
            <v>236.81239999999997</v>
          </cell>
          <cell r="IR33">
            <v>1</v>
          </cell>
          <cell r="IS33">
            <v>236.81239999999997</v>
          </cell>
          <cell r="IT33">
            <v>1</v>
          </cell>
          <cell r="IU33">
            <v>236.81239999999997</v>
          </cell>
          <cell r="IV33"/>
          <cell r="IW33">
            <v>0</v>
          </cell>
          <cell r="IX33"/>
          <cell r="IY33">
            <v>0</v>
          </cell>
          <cell r="IZ33">
            <v>1</v>
          </cell>
          <cell r="JA33">
            <v>236.81239999999997</v>
          </cell>
          <cell r="JB33">
            <v>2</v>
          </cell>
          <cell r="JC33">
            <v>473.62479999999994</v>
          </cell>
          <cell r="JD33">
            <v>1</v>
          </cell>
          <cell r="JE33">
            <v>236.81239999999997</v>
          </cell>
          <cell r="JF33">
            <v>2</v>
          </cell>
          <cell r="JG33">
            <v>473.62479999999994</v>
          </cell>
          <cell r="JH33">
            <v>2</v>
          </cell>
          <cell r="JI33">
            <v>473.62479999999994</v>
          </cell>
          <cell r="JJ33">
            <v>2</v>
          </cell>
          <cell r="JK33">
            <v>473.62479999999994</v>
          </cell>
          <cell r="JL33">
            <v>1</v>
          </cell>
          <cell r="JM33">
            <v>236.81239999999997</v>
          </cell>
          <cell r="JN33">
            <v>1</v>
          </cell>
          <cell r="JO33">
            <v>236.81239999999997</v>
          </cell>
          <cell r="JP33">
            <v>2</v>
          </cell>
          <cell r="JQ33">
            <v>473.62479999999994</v>
          </cell>
          <cell r="JR33">
            <v>2</v>
          </cell>
          <cell r="JS33">
            <v>473.62479999999994</v>
          </cell>
          <cell r="JT33">
            <v>1</v>
          </cell>
          <cell r="JU33">
            <v>236.81239999999997</v>
          </cell>
          <cell r="JV33"/>
          <cell r="JW33">
            <v>0</v>
          </cell>
          <cell r="JX33"/>
          <cell r="JY33">
            <v>0</v>
          </cell>
          <cell r="JZ33"/>
          <cell r="KA33">
            <v>0</v>
          </cell>
          <cell r="KB33"/>
          <cell r="KC33">
            <v>0</v>
          </cell>
        </row>
        <row r="34">
          <cell r="P34"/>
          <cell r="Q34">
            <v>0</v>
          </cell>
          <cell r="R34"/>
          <cell r="S34">
            <v>0</v>
          </cell>
          <cell r="T34"/>
          <cell r="U34">
            <v>0</v>
          </cell>
          <cell r="V34"/>
          <cell r="W34">
            <v>0</v>
          </cell>
          <cell r="X34"/>
          <cell r="Y34">
            <v>0</v>
          </cell>
          <cell r="Z34"/>
          <cell r="AA34">
            <v>0</v>
          </cell>
          <cell r="AB34"/>
          <cell r="AC34">
            <v>0</v>
          </cell>
          <cell r="AD34"/>
          <cell r="AE34">
            <v>0</v>
          </cell>
          <cell r="AF34"/>
          <cell r="AG34">
            <v>0</v>
          </cell>
          <cell r="AH34"/>
          <cell r="AI34">
            <v>0</v>
          </cell>
          <cell r="AJ34"/>
          <cell r="AK34">
            <v>0</v>
          </cell>
          <cell r="AL34"/>
          <cell r="AM34">
            <v>0</v>
          </cell>
          <cell r="AN34"/>
          <cell r="AO34">
            <v>0</v>
          </cell>
          <cell r="AP34"/>
          <cell r="AQ34">
            <v>0</v>
          </cell>
          <cell r="AR34"/>
          <cell r="AS34">
            <v>0</v>
          </cell>
          <cell r="AT34"/>
          <cell r="AU34">
            <v>0</v>
          </cell>
          <cell r="AV34"/>
          <cell r="AW34">
            <v>0</v>
          </cell>
          <cell r="AX34"/>
          <cell r="AY34">
            <v>0</v>
          </cell>
          <cell r="AZ34"/>
          <cell r="BA34">
            <v>0</v>
          </cell>
          <cell r="BB34"/>
          <cell r="BC34">
            <v>0</v>
          </cell>
          <cell r="BD34"/>
          <cell r="BE34">
            <v>0</v>
          </cell>
          <cell r="BF34"/>
          <cell r="BG34">
            <v>0</v>
          </cell>
          <cell r="BH34"/>
          <cell r="BI34">
            <v>0</v>
          </cell>
          <cell r="BJ34"/>
          <cell r="BK34">
            <v>0</v>
          </cell>
          <cell r="BL34"/>
          <cell r="BM34">
            <v>0</v>
          </cell>
          <cell r="BN34"/>
          <cell r="BO34">
            <v>0</v>
          </cell>
          <cell r="BP34"/>
          <cell r="BQ34">
            <v>0</v>
          </cell>
          <cell r="BR34"/>
          <cell r="BS34">
            <v>0</v>
          </cell>
          <cell r="BT34"/>
          <cell r="BU34">
            <v>0</v>
          </cell>
          <cell r="BV34"/>
          <cell r="BW34">
            <v>0</v>
          </cell>
          <cell r="BX34"/>
          <cell r="BY34">
            <v>0</v>
          </cell>
          <cell r="BZ34"/>
          <cell r="CA34">
            <v>0</v>
          </cell>
          <cell r="CB34"/>
          <cell r="CC34">
            <v>0</v>
          </cell>
          <cell r="CD34"/>
          <cell r="CE34">
            <v>0</v>
          </cell>
          <cell r="CF34"/>
          <cell r="CG34">
            <v>0</v>
          </cell>
          <cell r="CH34"/>
          <cell r="CI34">
            <v>0</v>
          </cell>
          <cell r="CJ34"/>
          <cell r="CK34">
            <v>0</v>
          </cell>
          <cell r="CL34"/>
          <cell r="CM34">
            <v>0</v>
          </cell>
          <cell r="CN34"/>
          <cell r="CO34">
            <v>0</v>
          </cell>
          <cell r="CP34"/>
          <cell r="CQ34">
            <v>0</v>
          </cell>
          <cell r="CR34"/>
          <cell r="CS34">
            <v>0</v>
          </cell>
          <cell r="CT34"/>
          <cell r="CU34">
            <v>0</v>
          </cell>
          <cell r="CV34"/>
          <cell r="CW34">
            <v>0</v>
          </cell>
          <cell r="CX34"/>
          <cell r="CY34">
            <v>0</v>
          </cell>
          <cell r="CZ34"/>
          <cell r="DA34">
            <v>0</v>
          </cell>
          <cell r="DB34"/>
          <cell r="DC34">
            <v>0</v>
          </cell>
          <cell r="DD34"/>
          <cell r="DE34">
            <v>0</v>
          </cell>
          <cell r="DF34"/>
          <cell r="DG34">
            <v>0</v>
          </cell>
          <cell r="DH34"/>
          <cell r="DI34">
            <v>0</v>
          </cell>
          <cell r="DJ34"/>
          <cell r="DK34">
            <v>0</v>
          </cell>
          <cell r="DL34"/>
          <cell r="DM34">
            <v>0</v>
          </cell>
          <cell r="DN34"/>
          <cell r="DO34">
            <v>0</v>
          </cell>
          <cell r="DP34"/>
          <cell r="DQ34">
            <v>0</v>
          </cell>
          <cell r="DR34"/>
          <cell r="DS34">
            <v>0</v>
          </cell>
          <cell r="DT34"/>
          <cell r="DU34">
            <v>0</v>
          </cell>
          <cell r="DV34"/>
          <cell r="DW34">
            <v>0</v>
          </cell>
          <cell r="DX34"/>
          <cell r="DY34">
            <v>0</v>
          </cell>
          <cell r="DZ34"/>
          <cell r="EA34">
            <v>0</v>
          </cell>
          <cell r="EB34"/>
          <cell r="EC34">
            <v>0</v>
          </cell>
          <cell r="ED34"/>
          <cell r="EE34">
            <v>0</v>
          </cell>
          <cell r="EF34"/>
          <cell r="EG34">
            <v>0</v>
          </cell>
          <cell r="EH34"/>
          <cell r="EI34">
            <v>0</v>
          </cell>
          <cell r="EJ34"/>
          <cell r="EK34">
            <v>0</v>
          </cell>
          <cell r="EL34"/>
          <cell r="EM34">
            <v>0</v>
          </cell>
          <cell r="EN34"/>
          <cell r="EO34">
            <v>0</v>
          </cell>
          <cell r="EP34"/>
          <cell r="EQ34">
            <v>0</v>
          </cell>
          <cell r="ER34"/>
          <cell r="ES34">
            <v>0</v>
          </cell>
          <cell r="ET34"/>
          <cell r="EU34">
            <v>0</v>
          </cell>
          <cell r="EV34"/>
          <cell r="EW34">
            <v>0</v>
          </cell>
          <cell r="EX34"/>
          <cell r="EY34">
            <v>0</v>
          </cell>
          <cell r="EZ34"/>
          <cell r="FA34">
            <v>0</v>
          </cell>
          <cell r="FB34"/>
          <cell r="FC34">
            <v>0</v>
          </cell>
          <cell r="FD34"/>
          <cell r="FE34">
            <v>0</v>
          </cell>
          <cell r="FF34"/>
          <cell r="FG34">
            <v>0</v>
          </cell>
          <cell r="FH34"/>
          <cell r="FI34">
            <v>0</v>
          </cell>
          <cell r="FJ34"/>
          <cell r="FK34">
            <v>0</v>
          </cell>
          <cell r="FL34"/>
          <cell r="FM34">
            <v>0</v>
          </cell>
          <cell r="FN34"/>
          <cell r="FO34">
            <v>0</v>
          </cell>
          <cell r="FP34"/>
          <cell r="FQ34">
            <v>0</v>
          </cell>
          <cell r="FR34"/>
          <cell r="FS34">
            <v>0</v>
          </cell>
          <cell r="FT34"/>
          <cell r="FU34">
            <v>0</v>
          </cell>
          <cell r="FV34"/>
          <cell r="FW34">
            <v>0</v>
          </cell>
          <cell r="FX34"/>
          <cell r="FY34">
            <v>0</v>
          </cell>
          <cell r="FZ34"/>
          <cell r="GA34">
            <v>0</v>
          </cell>
          <cell r="GB34"/>
          <cell r="GC34">
            <v>0</v>
          </cell>
          <cell r="GD34"/>
          <cell r="GE34">
            <v>0</v>
          </cell>
          <cell r="GF34"/>
          <cell r="GG34">
            <v>0</v>
          </cell>
          <cell r="GH34"/>
          <cell r="GI34">
            <v>0</v>
          </cell>
          <cell r="GJ34"/>
          <cell r="GK34">
            <v>0</v>
          </cell>
          <cell r="GL34"/>
          <cell r="GM34">
            <v>0</v>
          </cell>
          <cell r="GN34"/>
          <cell r="GO34">
            <v>0</v>
          </cell>
          <cell r="GP34"/>
          <cell r="GQ34">
            <v>0</v>
          </cell>
          <cell r="GR34"/>
          <cell r="GS34">
            <v>0</v>
          </cell>
          <cell r="GT34"/>
          <cell r="GU34">
            <v>0</v>
          </cell>
          <cell r="GV34"/>
          <cell r="GW34">
            <v>0</v>
          </cell>
          <cell r="GX34"/>
          <cell r="GY34">
            <v>0</v>
          </cell>
          <cell r="GZ34"/>
          <cell r="HA34">
            <v>0</v>
          </cell>
          <cell r="HB34"/>
          <cell r="HC34">
            <v>0</v>
          </cell>
          <cell r="HD34"/>
          <cell r="HE34">
            <v>0</v>
          </cell>
          <cell r="HF34"/>
          <cell r="HG34">
            <v>0</v>
          </cell>
          <cell r="HH34"/>
          <cell r="HI34">
            <v>0</v>
          </cell>
          <cell r="HJ34"/>
          <cell r="HK34">
            <v>0</v>
          </cell>
          <cell r="HL34"/>
          <cell r="HM34">
            <v>0</v>
          </cell>
          <cell r="HN34"/>
          <cell r="HO34">
            <v>0</v>
          </cell>
          <cell r="HP34"/>
          <cell r="HQ34">
            <v>0</v>
          </cell>
          <cell r="HR34"/>
          <cell r="HS34">
            <v>0</v>
          </cell>
          <cell r="HT34"/>
          <cell r="HU34">
            <v>0</v>
          </cell>
          <cell r="HV34"/>
          <cell r="HW34">
            <v>0</v>
          </cell>
          <cell r="HX34"/>
          <cell r="HY34">
            <v>0</v>
          </cell>
          <cell r="HZ34"/>
          <cell r="IA34">
            <v>0</v>
          </cell>
          <cell r="IB34"/>
          <cell r="IC34">
            <v>0</v>
          </cell>
          <cell r="ID34"/>
          <cell r="IE34">
            <v>0</v>
          </cell>
          <cell r="IF34"/>
          <cell r="IG34">
            <v>0</v>
          </cell>
          <cell r="IH34"/>
          <cell r="II34">
            <v>0</v>
          </cell>
          <cell r="IJ34"/>
          <cell r="IK34">
            <v>0</v>
          </cell>
          <cell r="IL34"/>
          <cell r="IM34">
            <v>0</v>
          </cell>
          <cell r="IN34"/>
          <cell r="IO34">
            <v>0</v>
          </cell>
          <cell r="IP34"/>
          <cell r="IQ34">
            <v>0</v>
          </cell>
          <cell r="IR34"/>
          <cell r="IS34">
            <v>0</v>
          </cell>
          <cell r="IT34"/>
          <cell r="IU34">
            <v>0</v>
          </cell>
          <cell r="IV34"/>
          <cell r="IW34">
            <v>0</v>
          </cell>
          <cell r="IX34"/>
          <cell r="IY34">
            <v>0</v>
          </cell>
          <cell r="IZ34"/>
          <cell r="JA34">
            <v>0</v>
          </cell>
          <cell r="JB34"/>
          <cell r="JC34">
            <v>0</v>
          </cell>
          <cell r="JD34"/>
          <cell r="JE34">
            <v>0</v>
          </cell>
          <cell r="JF34"/>
          <cell r="JG34">
            <v>0</v>
          </cell>
          <cell r="JH34"/>
          <cell r="JI34">
            <v>0</v>
          </cell>
          <cell r="JJ34"/>
          <cell r="JK34">
            <v>0</v>
          </cell>
          <cell r="JL34"/>
          <cell r="JM34">
            <v>0</v>
          </cell>
          <cell r="JN34"/>
          <cell r="JO34">
            <v>0</v>
          </cell>
          <cell r="JP34"/>
          <cell r="JQ34">
            <v>0</v>
          </cell>
          <cell r="JR34"/>
          <cell r="JS34">
            <v>0</v>
          </cell>
          <cell r="JT34"/>
          <cell r="JU34">
            <v>0</v>
          </cell>
          <cell r="JV34"/>
          <cell r="JW34">
            <v>0</v>
          </cell>
          <cell r="JX34"/>
          <cell r="JY34">
            <v>0</v>
          </cell>
          <cell r="JZ34"/>
          <cell r="KA34">
            <v>0</v>
          </cell>
          <cell r="KB34"/>
          <cell r="KC34">
            <v>0</v>
          </cell>
        </row>
        <row r="35">
          <cell r="P35"/>
          <cell r="Q35">
            <v>0</v>
          </cell>
          <cell r="R35"/>
          <cell r="S35">
            <v>0</v>
          </cell>
          <cell r="T35"/>
          <cell r="U35">
            <v>0</v>
          </cell>
          <cell r="V35"/>
          <cell r="W35">
            <v>0</v>
          </cell>
          <cell r="X35"/>
          <cell r="Y35">
            <v>0</v>
          </cell>
          <cell r="Z35"/>
          <cell r="AA35">
            <v>0</v>
          </cell>
          <cell r="AB35"/>
          <cell r="AC35">
            <v>0</v>
          </cell>
          <cell r="AD35"/>
          <cell r="AE35">
            <v>0</v>
          </cell>
          <cell r="AF35"/>
          <cell r="AG35">
            <v>0</v>
          </cell>
          <cell r="AH35"/>
          <cell r="AI35">
            <v>0</v>
          </cell>
          <cell r="AJ35"/>
          <cell r="AK35">
            <v>0</v>
          </cell>
          <cell r="AL35"/>
          <cell r="AM35">
            <v>0</v>
          </cell>
          <cell r="AN35"/>
          <cell r="AO35">
            <v>0</v>
          </cell>
          <cell r="AP35"/>
          <cell r="AQ35">
            <v>0</v>
          </cell>
          <cell r="AR35"/>
          <cell r="AS35">
            <v>0</v>
          </cell>
          <cell r="AT35">
            <v>1</v>
          </cell>
          <cell r="AU35">
            <v>93.589732799999979</v>
          </cell>
          <cell r="AV35">
            <v>1</v>
          </cell>
          <cell r="AW35">
            <v>93.589732799999979</v>
          </cell>
          <cell r="AX35">
            <v>1</v>
          </cell>
          <cell r="AY35">
            <v>93.589732799999979</v>
          </cell>
          <cell r="AZ35">
            <v>1</v>
          </cell>
          <cell r="BA35">
            <v>93.589732799999979</v>
          </cell>
          <cell r="BB35">
            <v>1</v>
          </cell>
          <cell r="BC35">
            <v>93.589732799999979</v>
          </cell>
          <cell r="BD35">
            <v>1</v>
          </cell>
          <cell r="BE35">
            <v>93.589732799999979</v>
          </cell>
          <cell r="BF35">
            <v>1</v>
          </cell>
          <cell r="BG35">
            <v>93.589732799999979</v>
          </cell>
          <cell r="BH35">
            <v>1</v>
          </cell>
          <cell r="BI35">
            <v>93.589732799999979</v>
          </cell>
          <cell r="BJ35">
            <v>1</v>
          </cell>
          <cell r="BK35">
            <v>93.589732799999979</v>
          </cell>
          <cell r="BL35">
            <v>1</v>
          </cell>
          <cell r="BM35">
            <v>93.589732799999979</v>
          </cell>
          <cell r="BN35">
            <v>1</v>
          </cell>
          <cell r="BO35">
            <v>93.589732799999979</v>
          </cell>
          <cell r="BP35"/>
          <cell r="BQ35">
            <v>0</v>
          </cell>
          <cell r="BR35">
            <v>1</v>
          </cell>
          <cell r="BS35">
            <v>93.589732799999979</v>
          </cell>
          <cell r="BT35">
            <v>1</v>
          </cell>
          <cell r="BU35">
            <v>93.589732799999979</v>
          </cell>
          <cell r="BV35">
            <v>1</v>
          </cell>
          <cell r="BW35">
            <v>93.589732799999979</v>
          </cell>
          <cell r="BX35">
            <v>1</v>
          </cell>
          <cell r="BY35">
            <v>93.589732799999979</v>
          </cell>
          <cell r="BZ35">
            <v>2</v>
          </cell>
          <cell r="CA35">
            <v>187.17946559999996</v>
          </cell>
          <cell r="CB35">
            <v>1</v>
          </cell>
          <cell r="CC35">
            <v>93.589732799999979</v>
          </cell>
          <cell r="CD35">
            <v>1</v>
          </cell>
          <cell r="CE35">
            <v>93.589732799999979</v>
          </cell>
          <cell r="CF35">
            <v>1</v>
          </cell>
          <cell r="CG35">
            <v>93.589732799999979</v>
          </cell>
          <cell r="CH35">
            <v>1</v>
          </cell>
          <cell r="CI35">
            <v>93.589732799999979</v>
          </cell>
          <cell r="CJ35">
            <v>1</v>
          </cell>
          <cell r="CK35">
            <v>93.589732799999979</v>
          </cell>
          <cell r="CL35">
            <v>1</v>
          </cell>
          <cell r="CM35">
            <v>93.589732799999979</v>
          </cell>
          <cell r="CN35">
            <v>1</v>
          </cell>
          <cell r="CO35">
            <v>93.589732799999979</v>
          </cell>
          <cell r="CP35">
            <v>1</v>
          </cell>
          <cell r="CQ35">
            <v>93.589732799999979</v>
          </cell>
          <cell r="CR35">
            <v>1</v>
          </cell>
          <cell r="CS35">
            <v>93.589732799999979</v>
          </cell>
          <cell r="CT35">
            <v>1</v>
          </cell>
          <cell r="CU35">
            <v>93.589732799999979</v>
          </cell>
          <cell r="CV35">
            <v>1</v>
          </cell>
          <cell r="CW35">
            <v>93.589732799999979</v>
          </cell>
          <cell r="CX35">
            <v>1</v>
          </cell>
          <cell r="CY35">
            <v>93.589732799999979</v>
          </cell>
          <cell r="CZ35">
            <v>1</v>
          </cell>
          <cell r="DA35">
            <v>93.589732799999979</v>
          </cell>
          <cell r="DB35">
            <v>1</v>
          </cell>
          <cell r="DC35">
            <v>93.589732799999979</v>
          </cell>
          <cell r="DD35">
            <v>1</v>
          </cell>
          <cell r="DE35">
            <v>93.589732799999979</v>
          </cell>
          <cell r="DF35">
            <v>1</v>
          </cell>
          <cell r="DG35">
            <v>93.589732799999979</v>
          </cell>
          <cell r="DH35">
            <v>1</v>
          </cell>
          <cell r="DI35">
            <v>93.589732799999979</v>
          </cell>
          <cell r="DJ35">
            <v>1</v>
          </cell>
          <cell r="DK35">
            <v>93.589732799999979</v>
          </cell>
          <cell r="DL35"/>
          <cell r="DM35">
            <v>0</v>
          </cell>
          <cell r="DN35"/>
          <cell r="DO35">
            <v>0</v>
          </cell>
          <cell r="DP35"/>
          <cell r="DQ35">
            <v>0</v>
          </cell>
          <cell r="DR35"/>
          <cell r="DS35">
            <v>0</v>
          </cell>
          <cell r="DT35"/>
          <cell r="DU35">
            <v>0</v>
          </cell>
          <cell r="DV35"/>
          <cell r="DW35">
            <v>0</v>
          </cell>
          <cell r="DX35"/>
          <cell r="DY35">
            <v>0</v>
          </cell>
          <cell r="DZ35"/>
          <cell r="EA35">
            <v>0</v>
          </cell>
          <cell r="EB35"/>
          <cell r="EC35">
            <v>0</v>
          </cell>
          <cell r="ED35"/>
          <cell r="EE35">
            <v>0</v>
          </cell>
          <cell r="EF35"/>
          <cell r="EG35">
            <v>0</v>
          </cell>
          <cell r="EH35"/>
          <cell r="EI35">
            <v>0</v>
          </cell>
          <cell r="EJ35">
            <v>2</v>
          </cell>
          <cell r="EK35">
            <v>187.17946559999996</v>
          </cell>
          <cell r="EL35">
            <v>1</v>
          </cell>
          <cell r="EM35">
            <v>93.589732799999979</v>
          </cell>
          <cell r="EN35"/>
          <cell r="EO35">
            <v>0</v>
          </cell>
          <cell r="EP35">
            <v>2</v>
          </cell>
          <cell r="EQ35">
            <v>187.17946559999996</v>
          </cell>
          <cell r="ER35"/>
          <cell r="ES35">
            <v>0</v>
          </cell>
          <cell r="ET35"/>
          <cell r="EU35">
            <v>0</v>
          </cell>
          <cell r="EV35"/>
          <cell r="EW35">
            <v>0</v>
          </cell>
          <cell r="EX35"/>
          <cell r="EY35">
            <v>0</v>
          </cell>
          <cell r="EZ35"/>
          <cell r="FA35">
            <v>0</v>
          </cell>
          <cell r="FB35"/>
          <cell r="FC35">
            <v>0</v>
          </cell>
          <cell r="FD35"/>
          <cell r="FE35">
            <v>0</v>
          </cell>
          <cell r="FF35"/>
          <cell r="FG35">
            <v>0</v>
          </cell>
          <cell r="FH35"/>
          <cell r="FI35">
            <v>0</v>
          </cell>
          <cell r="FJ35"/>
          <cell r="FK35">
            <v>0</v>
          </cell>
          <cell r="FL35"/>
          <cell r="FM35">
            <v>0</v>
          </cell>
          <cell r="FN35"/>
          <cell r="FO35">
            <v>0</v>
          </cell>
          <cell r="FP35"/>
          <cell r="FQ35">
            <v>0</v>
          </cell>
          <cell r="FR35"/>
          <cell r="FS35">
            <v>0</v>
          </cell>
          <cell r="FT35"/>
          <cell r="FU35">
            <v>0</v>
          </cell>
          <cell r="FV35">
            <v>1</v>
          </cell>
          <cell r="FW35">
            <v>93.589732799999979</v>
          </cell>
          <cell r="FX35"/>
          <cell r="FY35">
            <v>0</v>
          </cell>
          <cell r="FZ35"/>
          <cell r="GA35">
            <v>0</v>
          </cell>
          <cell r="GB35">
            <v>1</v>
          </cell>
          <cell r="GC35">
            <v>93.589732799999979</v>
          </cell>
          <cell r="GD35">
            <v>1</v>
          </cell>
          <cell r="GE35">
            <v>93.589732799999979</v>
          </cell>
          <cell r="GF35">
            <v>1</v>
          </cell>
          <cell r="GG35">
            <v>93.589732799999979</v>
          </cell>
          <cell r="GH35">
            <v>1</v>
          </cell>
          <cell r="GI35">
            <v>93.589732799999979</v>
          </cell>
          <cell r="GJ35">
            <v>1</v>
          </cell>
          <cell r="GK35">
            <v>93.589732799999979</v>
          </cell>
          <cell r="GL35">
            <v>1</v>
          </cell>
          <cell r="GM35">
            <v>93.589732799999979</v>
          </cell>
          <cell r="GN35">
            <v>1</v>
          </cell>
          <cell r="GO35">
            <v>93.589732799999979</v>
          </cell>
          <cell r="GP35">
            <v>1</v>
          </cell>
          <cell r="GQ35">
            <v>93.589732799999979</v>
          </cell>
          <cell r="GR35"/>
          <cell r="GS35">
            <v>0</v>
          </cell>
          <cell r="GT35"/>
          <cell r="GU35">
            <v>0</v>
          </cell>
          <cell r="GV35"/>
          <cell r="GW35">
            <v>0</v>
          </cell>
          <cell r="GX35"/>
          <cell r="GY35">
            <v>0</v>
          </cell>
          <cell r="GZ35"/>
          <cell r="HA35">
            <v>0</v>
          </cell>
          <cell r="HB35"/>
          <cell r="HC35">
            <v>0</v>
          </cell>
          <cell r="HD35"/>
          <cell r="HE35">
            <v>0</v>
          </cell>
          <cell r="HF35"/>
          <cell r="HG35">
            <v>0</v>
          </cell>
          <cell r="HH35"/>
          <cell r="HI35">
            <v>0</v>
          </cell>
          <cell r="HJ35"/>
          <cell r="HK35">
            <v>0</v>
          </cell>
          <cell r="HL35"/>
          <cell r="HM35">
            <v>0</v>
          </cell>
          <cell r="HN35"/>
          <cell r="HO35">
            <v>0</v>
          </cell>
          <cell r="HP35"/>
          <cell r="HQ35">
            <v>0</v>
          </cell>
          <cell r="HR35"/>
          <cell r="HS35">
            <v>0</v>
          </cell>
          <cell r="HT35"/>
          <cell r="HU35">
            <v>0</v>
          </cell>
          <cell r="HV35">
            <v>1</v>
          </cell>
          <cell r="HW35">
            <v>93.589732799999979</v>
          </cell>
          <cell r="HX35">
            <v>1</v>
          </cell>
          <cell r="HY35">
            <v>93.589732799999979</v>
          </cell>
          <cell r="HZ35">
            <v>1</v>
          </cell>
          <cell r="IA35">
            <v>93.589732799999979</v>
          </cell>
          <cell r="IB35">
            <v>1</v>
          </cell>
          <cell r="IC35">
            <v>93.589732799999979</v>
          </cell>
          <cell r="ID35">
            <v>1</v>
          </cell>
          <cell r="IE35">
            <v>93.589732799999979</v>
          </cell>
          <cell r="IF35">
            <v>1</v>
          </cell>
          <cell r="IG35">
            <v>93.589732799999979</v>
          </cell>
          <cell r="IH35">
            <v>1</v>
          </cell>
          <cell r="II35">
            <v>93.589732799999979</v>
          </cell>
          <cell r="IJ35">
            <v>1</v>
          </cell>
          <cell r="IK35">
            <v>93.589732799999979</v>
          </cell>
          <cell r="IL35">
            <v>1</v>
          </cell>
          <cell r="IM35">
            <v>93.589732799999979</v>
          </cell>
          <cell r="IN35">
            <v>1</v>
          </cell>
          <cell r="IO35">
            <v>93.589732799999979</v>
          </cell>
          <cell r="IP35">
            <v>1</v>
          </cell>
          <cell r="IQ35">
            <v>93.589732799999979</v>
          </cell>
          <cell r="IR35">
            <v>1</v>
          </cell>
          <cell r="IS35">
            <v>93.589732799999979</v>
          </cell>
          <cell r="IT35">
            <v>1</v>
          </cell>
          <cell r="IU35">
            <v>93.589732799999979</v>
          </cell>
          <cell r="IV35">
            <v>1</v>
          </cell>
          <cell r="IW35">
            <v>93.589732799999979</v>
          </cell>
          <cell r="IX35">
            <v>1</v>
          </cell>
          <cell r="IY35">
            <v>93.589732799999979</v>
          </cell>
          <cell r="IZ35">
            <v>1</v>
          </cell>
          <cell r="JA35">
            <v>93.589732799999979</v>
          </cell>
          <cell r="JB35">
            <v>1</v>
          </cell>
          <cell r="JC35">
            <v>93.589732799999979</v>
          </cell>
          <cell r="JD35">
            <v>1</v>
          </cell>
          <cell r="JE35">
            <v>93.589732799999979</v>
          </cell>
          <cell r="JF35">
            <v>1</v>
          </cell>
          <cell r="JG35">
            <v>93.589732799999979</v>
          </cell>
          <cell r="JH35">
            <v>1</v>
          </cell>
          <cell r="JI35">
            <v>93.589732799999979</v>
          </cell>
          <cell r="JJ35">
            <v>1</v>
          </cell>
          <cell r="JK35">
            <v>93.589732799999979</v>
          </cell>
          <cell r="JL35">
            <v>1</v>
          </cell>
          <cell r="JM35">
            <v>93.589732799999979</v>
          </cell>
          <cell r="JN35">
            <v>1</v>
          </cell>
          <cell r="JO35">
            <v>93.589732799999979</v>
          </cell>
          <cell r="JP35">
            <v>1</v>
          </cell>
          <cell r="JQ35">
            <v>93.589732799999979</v>
          </cell>
          <cell r="JR35">
            <v>1</v>
          </cell>
          <cell r="JS35">
            <v>93.589732799999979</v>
          </cell>
          <cell r="JT35">
            <v>1</v>
          </cell>
          <cell r="JU35">
            <v>93.589732799999979</v>
          </cell>
          <cell r="JV35"/>
          <cell r="JW35">
            <v>0</v>
          </cell>
          <cell r="JX35"/>
          <cell r="JY35">
            <v>0</v>
          </cell>
          <cell r="JZ35"/>
          <cell r="KA35">
            <v>0</v>
          </cell>
          <cell r="KB35"/>
          <cell r="KC35">
            <v>0</v>
          </cell>
        </row>
        <row r="36">
          <cell r="P36"/>
          <cell r="Q36">
            <v>0</v>
          </cell>
          <cell r="R36"/>
          <cell r="S36">
            <v>0</v>
          </cell>
          <cell r="T36"/>
          <cell r="U36">
            <v>0</v>
          </cell>
          <cell r="V36"/>
          <cell r="W36">
            <v>0</v>
          </cell>
          <cell r="X36"/>
          <cell r="Y36">
            <v>0</v>
          </cell>
          <cell r="Z36"/>
          <cell r="AA36">
            <v>0</v>
          </cell>
          <cell r="AB36"/>
          <cell r="AC36">
            <v>0</v>
          </cell>
          <cell r="AD36"/>
          <cell r="AE36">
            <v>0</v>
          </cell>
          <cell r="AF36"/>
          <cell r="AG36">
            <v>0</v>
          </cell>
          <cell r="AH36"/>
          <cell r="AI36">
            <v>0</v>
          </cell>
          <cell r="AJ36"/>
          <cell r="AK36">
            <v>0</v>
          </cell>
          <cell r="AL36"/>
          <cell r="AM36">
            <v>0</v>
          </cell>
          <cell r="AN36"/>
          <cell r="AO36">
            <v>0</v>
          </cell>
          <cell r="AP36"/>
          <cell r="AQ36">
            <v>0</v>
          </cell>
          <cell r="AR36"/>
          <cell r="AS36">
            <v>0</v>
          </cell>
          <cell r="AT36">
            <v>1</v>
          </cell>
          <cell r="AU36">
            <v>7.3400000000007344</v>
          </cell>
          <cell r="AV36">
            <v>1</v>
          </cell>
          <cell r="AW36">
            <v>7.3400000000007344</v>
          </cell>
          <cell r="AX36">
            <v>1</v>
          </cell>
          <cell r="AY36">
            <v>7.3400000000007344</v>
          </cell>
          <cell r="AZ36">
            <v>1</v>
          </cell>
          <cell r="BA36">
            <v>7.3400000000007344</v>
          </cell>
          <cell r="BB36">
            <v>1</v>
          </cell>
          <cell r="BC36">
            <v>7.3400000000007344</v>
          </cell>
          <cell r="BD36">
            <v>1</v>
          </cell>
          <cell r="BE36">
            <v>7.3400000000007344</v>
          </cell>
          <cell r="BF36">
            <v>1</v>
          </cell>
          <cell r="BG36">
            <v>7.3400000000007344</v>
          </cell>
          <cell r="BH36">
            <v>1</v>
          </cell>
          <cell r="BI36">
            <v>7.3400000000007344</v>
          </cell>
          <cell r="BJ36">
            <v>1</v>
          </cell>
          <cell r="BK36">
            <v>7.3400000000007344</v>
          </cell>
          <cell r="BL36">
            <v>1</v>
          </cell>
          <cell r="BM36">
            <v>7.3400000000007344</v>
          </cell>
          <cell r="BN36">
            <v>1</v>
          </cell>
          <cell r="BO36">
            <v>7.3400000000007344</v>
          </cell>
          <cell r="BP36"/>
          <cell r="BQ36">
            <v>0</v>
          </cell>
          <cell r="BR36">
            <v>1</v>
          </cell>
          <cell r="BS36">
            <v>7.3400000000007344</v>
          </cell>
          <cell r="BT36">
            <v>1</v>
          </cell>
          <cell r="BU36">
            <v>7.3400000000007344</v>
          </cell>
          <cell r="BV36">
            <v>1</v>
          </cell>
          <cell r="BW36">
            <v>7.3400000000007344</v>
          </cell>
          <cell r="BX36">
            <v>1</v>
          </cell>
          <cell r="BY36">
            <v>7.3400000000007344</v>
          </cell>
          <cell r="BZ36">
            <v>2</v>
          </cell>
          <cell r="CA36">
            <v>14.680000000001469</v>
          </cell>
          <cell r="CB36">
            <v>1</v>
          </cell>
          <cell r="CC36">
            <v>7.3400000000007344</v>
          </cell>
          <cell r="CD36">
            <v>1</v>
          </cell>
          <cell r="CE36">
            <v>7.3400000000007344</v>
          </cell>
          <cell r="CF36">
            <v>1</v>
          </cell>
          <cell r="CG36">
            <v>7.3400000000007344</v>
          </cell>
          <cell r="CH36">
            <v>1</v>
          </cell>
          <cell r="CI36">
            <v>7.3400000000007344</v>
          </cell>
          <cell r="CJ36">
            <v>1</v>
          </cell>
          <cell r="CK36">
            <v>7.3400000000007344</v>
          </cell>
          <cell r="CL36">
            <v>1</v>
          </cell>
          <cell r="CM36">
            <v>7.3400000000007344</v>
          </cell>
          <cell r="CN36">
            <v>1</v>
          </cell>
          <cell r="CO36">
            <v>7.3400000000007344</v>
          </cell>
          <cell r="CP36">
            <v>1</v>
          </cell>
          <cell r="CQ36">
            <v>7.3400000000007344</v>
          </cell>
          <cell r="CR36">
            <v>1</v>
          </cell>
          <cell r="CS36">
            <v>7.3400000000007344</v>
          </cell>
          <cell r="CT36">
            <v>1</v>
          </cell>
          <cell r="CU36">
            <v>7.3400000000007344</v>
          </cell>
          <cell r="CV36">
            <v>1</v>
          </cell>
          <cell r="CW36">
            <v>7.3400000000007344</v>
          </cell>
          <cell r="CX36">
            <v>1</v>
          </cell>
          <cell r="CY36">
            <v>7.3400000000007344</v>
          </cell>
          <cell r="CZ36">
            <v>1</v>
          </cell>
          <cell r="DA36">
            <v>7.3400000000007344</v>
          </cell>
          <cell r="DB36">
            <v>1</v>
          </cell>
          <cell r="DC36">
            <v>7.3400000000007344</v>
          </cell>
          <cell r="DD36">
            <v>1</v>
          </cell>
          <cell r="DE36">
            <v>7.3400000000007344</v>
          </cell>
          <cell r="DF36">
            <v>1</v>
          </cell>
          <cell r="DG36">
            <v>7.3400000000007344</v>
          </cell>
          <cell r="DH36">
            <v>1</v>
          </cell>
          <cell r="DI36">
            <v>7.3400000000007344</v>
          </cell>
          <cell r="DJ36">
            <v>1</v>
          </cell>
          <cell r="DK36">
            <v>7.3400000000007344</v>
          </cell>
          <cell r="DL36"/>
          <cell r="DM36">
            <v>0</v>
          </cell>
          <cell r="DN36"/>
          <cell r="DO36">
            <v>0</v>
          </cell>
          <cell r="DP36"/>
          <cell r="DQ36">
            <v>0</v>
          </cell>
          <cell r="DR36"/>
          <cell r="DS36">
            <v>0</v>
          </cell>
          <cell r="DT36"/>
          <cell r="DU36">
            <v>0</v>
          </cell>
          <cell r="DV36"/>
          <cell r="DW36">
            <v>0</v>
          </cell>
          <cell r="DX36"/>
          <cell r="DY36">
            <v>0</v>
          </cell>
          <cell r="DZ36"/>
          <cell r="EA36">
            <v>0</v>
          </cell>
          <cell r="EB36"/>
          <cell r="EC36">
            <v>0</v>
          </cell>
          <cell r="ED36"/>
          <cell r="EE36">
            <v>0</v>
          </cell>
          <cell r="EF36"/>
          <cell r="EG36">
            <v>0</v>
          </cell>
          <cell r="EH36"/>
          <cell r="EI36">
            <v>0</v>
          </cell>
          <cell r="EJ36">
            <v>1</v>
          </cell>
          <cell r="EK36">
            <v>7.3400000000007344</v>
          </cell>
          <cell r="EL36">
            <v>1</v>
          </cell>
          <cell r="EM36">
            <v>7.3400000000007344</v>
          </cell>
          <cell r="EN36"/>
          <cell r="EO36">
            <v>0</v>
          </cell>
          <cell r="EP36">
            <v>1</v>
          </cell>
          <cell r="EQ36">
            <v>7.3400000000007344</v>
          </cell>
          <cell r="ER36"/>
          <cell r="ES36">
            <v>0</v>
          </cell>
          <cell r="ET36"/>
          <cell r="EU36">
            <v>0</v>
          </cell>
          <cell r="EV36"/>
          <cell r="EW36">
            <v>0</v>
          </cell>
          <cell r="EX36"/>
          <cell r="EY36">
            <v>0</v>
          </cell>
          <cell r="EZ36"/>
          <cell r="FA36">
            <v>0</v>
          </cell>
          <cell r="FB36"/>
          <cell r="FC36">
            <v>0</v>
          </cell>
          <cell r="FD36"/>
          <cell r="FE36">
            <v>0</v>
          </cell>
          <cell r="FF36"/>
          <cell r="FG36">
            <v>0</v>
          </cell>
          <cell r="FH36"/>
          <cell r="FI36">
            <v>0</v>
          </cell>
          <cell r="FJ36"/>
          <cell r="FK36">
            <v>0</v>
          </cell>
          <cell r="FL36"/>
          <cell r="FM36">
            <v>0</v>
          </cell>
          <cell r="FN36"/>
          <cell r="FO36">
            <v>0</v>
          </cell>
          <cell r="FP36"/>
          <cell r="FQ36">
            <v>0</v>
          </cell>
          <cell r="FR36"/>
          <cell r="FS36">
            <v>0</v>
          </cell>
          <cell r="FT36"/>
          <cell r="FU36">
            <v>0</v>
          </cell>
          <cell r="FV36">
            <v>1</v>
          </cell>
          <cell r="FW36">
            <v>7.3400000000007344</v>
          </cell>
          <cell r="FX36"/>
          <cell r="FY36">
            <v>0</v>
          </cell>
          <cell r="FZ36"/>
          <cell r="GA36">
            <v>0</v>
          </cell>
          <cell r="GB36">
            <v>1</v>
          </cell>
          <cell r="GC36">
            <v>7.3400000000007344</v>
          </cell>
          <cell r="GD36">
            <v>1</v>
          </cell>
          <cell r="GE36">
            <v>7.3400000000007344</v>
          </cell>
          <cell r="GF36">
            <v>1</v>
          </cell>
          <cell r="GG36">
            <v>7.3400000000007344</v>
          </cell>
          <cell r="GH36">
            <v>1</v>
          </cell>
          <cell r="GI36">
            <v>7.3400000000007344</v>
          </cell>
          <cell r="GJ36">
            <v>1</v>
          </cell>
          <cell r="GK36">
            <v>7.3400000000007344</v>
          </cell>
          <cell r="GL36">
            <v>1</v>
          </cell>
          <cell r="GM36">
            <v>7.3400000000007344</v>
          </cell>
          <cell r="GN36">
            <v>1</v>
          </cell>
          <cell r="GO36">
            <v>7.3400000000007344</v>
          </cell>
          <cell r="GP36">
            <v>1</v>
          </cell>
          <cell r="GQ36">
            <v>7.3400000000007344</v>
          </cell>
          <cell r="GR36"/>
          <cell r="GS36">
            <v>0</v>
          </cell>
          <cell r="GT36"/>
          <cell r="GU36">
            <v>0</v>
          </cell>
          <cell r="GV36"/>
          <cell r="GW36">
            <v>0</v>
          </cell>
          <cell r="GX36"/>
          <cell r="GY36">
            <v>0</v>
          </cell>
          <cell r="GZ36"/>
          <cell r="HA36">
            <v>0</v>
          </cell>
          <cell r="HB36"/>
          <cell r="HC36">
            <v>0</v>
          </cell>
          <cell r="HD36"/>
          <cell r="HE36">
            <v>0</v>
          </cell>
          <cell r="HF36"/>
          <cell r="HG36">
            <v>0</v>
          </cell>
          <cell r="HH36"/>
          <cell r="HI36">
            <v>0</v>
          </cell>
          <cell r="HJ36"/>
          <cell r="HK36">
            <v>0</v>
          </cell>
          <cell r="HL36"/>
          <cell r="HM36">
            <v>0</v>
          </cell>
          <cell r="HN36"/>
          <cell r="HO36">
            <v>0</v>
          </cell>
          <cell r="HP36"/>
          <cell r="HQ36">
            <v>0</v>
          </cell>
          <cell r="HR36"/>
          <cell r="HS36">
            <v>0</v>
          </cell>
          <cell r="HT36"/>
          <cell r="HU36">
            <v>0</v>
          </cell>
          <cell r="HV36">
            <v>1</v>
          </cell>
          <cell r="HW36">
            <v>7.3400000000007344</v>
          </cell>
          <cell r="HX36">
            <v>1</v>
          </cell>
          <cell r="HY36">
            <v>7.3400000000007344</v>
          </cell>
          <cell r="HZ36">
            <v>1</v>
          </cell>
          <cell r="IA36">
            <v>7.3400000000007344</v>
          </cell>
          <cell r="IB36">
            <v>1</v>
          </cell>
          <cell r="IC36">
            <v>7.3400000000007344</v>
          </cell>
          <cell r="ID36">
            <v>1</v>
          </cell>
          <cell r="IE36">
            <v>7.3400000000007344</v>
          </cell>
          <cell r="IF36">
            <v>1</v>
          </cell>
          <cell r="IG36">
            <v>7.3400000000007344</v>
          </cell>
          <cell r="IH36">
            <v>1</v>
          </cell>
          <cell r="II36">
            <v>7.3400000000007344</v>
          </cell>
          <cell r="IJ36">
            <v>1</v>
          </cell>
          <cell r="IK36">
            <v>7.3400000000007344</v>
          </cell>
          <cell r="IL36">
            <v>1</v>
          </cell>
          <cell r="IM36">
            <v>7.3400000000007344</v>
          </cell>
          <cell r="IN36">
            <v>1</v>
          </cell>
          <cell r="IO36">
            <v>7.3400000000007344</v>
          </cell>
          <cell r="IP36">
            <v>1</v>
          </cell>
          <cell r="IQ36">
            <v>7.3400000000007344</v>
          </cell>
          <cell r="IR36">
            <v>1</v>
          </cell>
          <cell r="IS36">
            <v>7.3400000000007344</v>
          </cell>
          <cell r="IT36">
            <v>1</v>
          </cell>
          <cell r="IU36">
            <v>7.3400000000007344</v>
          </cell>
          <cell r="IV36">
            <v>1</v>
          </cell>
          <cell r="IW36">
            <v>7.3400000000007344</v>
          </cell>
          <cell r="IX36">
            <v>1</v>
          </cell>
          <cell r="IY36">
            <v>7.3400000000007344</v>
          </cell>
          <cell r="IZ36">
            <v>1</v>
          </cell>
          <cell r="JA36">
            <v>7.3400000000007344</v>
          </cell>
          <cell r="JB36">
            <v>1</v>
          </cell>
          <cell r="JC36">
            <v>7.3400000000007344</v>
          </cell>
          <cell r="JD36">
            <v>1</v>
          </cell>
          <cell r="JE36">
            <v>7.3400000000007344</v>
          </cell>
          <cell r="JF36">
            <v>1</v>
          </cell>
          <cell r="JG36">
            <v>7.3400000000007344</v>
          </cell>
          <cell r="JH36">
            <v>1</v>
          </cell>
          <cell r="JI36">
            <v>7.3400000000007344</v>
          </cell>
          <cell r="JJ36">
            <v>1</v>
          </cell>
          <cell r="JK36">
            <v>7.3400000000007344</v>
          </cell>
          <cell r="JL36">
            <v>1</v>
          </cell>
          <cell r="JM36">
            <v>7.3400000000007344</v>
          </cell>
          <cell r="JN36">
            <v>1</v>
          </cell>
          <cell r="JO36">
            <v>7.3400000000007344</v>
          </cell>
          <cell r="JP36">
            <v>1</v>
          </cell>
          <cell r="JQ36">
            <v>7.3400000000007344</v>
          </cell>
          <cell r="JR36">
            <v>1</v>
          </cell>
          <cell r="JS36">
            <v>7.3400000000007344</v>
          </cell>
          <cell r="JT36">
            <v>1</v>
          </cell>
          <cell r="JU36">
            <v>7.3400000000007344</v>
          </cell>
          <cell r="JV36"/>
          <cell r="JW36">
            <v>0</v>
          </cell>
          <cell r="JX36"/>
          <cell r="JY36">
            <v>0</v>
          </cell>
          <cell r="JZ36"/>
          <cell r="KA36">
            <v>0</v>
          </cell>
          <cell r="KB36"/>
          <cell r="KC36">
            <v>0</v>
          </cell>
        </row>
        <row r="37">
          <cell r="P37"/>
          <cell r="Q37">
            <v>0</v>
          </cell>
          <cell r="R37"/>
          <cell r="S37">
            <v>0</v>
          </cell>
          <cell r="T37"/>
          <cell r="U37">
            <v>0</v>
          </cell>
          <cell r="V37">
            <v>1</v>
          </cell>
          <cell r="W37">
            <v>5.2277884615389594</v>
          </cell>
          <cell r="X37"/>
          <cell r="Y37">
            <v>0</v>
          </cell>
          <cell r="Z37"/>
          <cell r="AA37">
            <v>0</v>
          </cell>
          <cell r="AB37"/>
          <cell r="AC37">
            <v>0</v>
          </cell>
          <cell r="AD37"/>
          <cell r="AE37">
            <v>0</v>
          </cell>
          <cell r="AF37"/>
          <cell r="AG37">
            <v>0</v>
          </cell>
          <cell r="AH37"/>
          <cell r="AI37">
            <v>0</v>
          </cell>
          <cell r="AJ37"/>
          <cell r="AK37">
            <v>0</v>
          </cell>
          <cell r="AL37"/>
          <cell r="AM37">
            <v>0</v>
          </cell>
          <cell r="AN37"/>
          <cell r="AO37">
            <v>0</v>
          </cell>
          <cell r="AP37"/>
          <cell r="AQ37">
            <v>0</v>
          </cell>
          <cell r="AR37"/>
          <cell r="AS37">
            <v>0</v>
          </cell>
          <cell r="AT37"/>
          <cell r="AU37">
            <v>0</v>
          </cell>
          <cell r="AV37"/>
          <cell r="AW37">
            <v>0</v>
          </cell>
          <cell r="AX37"/>
          <cell r="AY37">
            <v>0</v>
          </cell>
          <cell r="AZ37"/>
          <cell r="BA37">
            <v>0</v>
          </cell>
          <cell r="BB37"/>
          <cell r="BC37">
            <v>0</v>
          </cell>
          <cell r="BD37"/>
          <cell r="BE37">
            <v>0</v>
          </cell>
          <cell r="BF37"/>
          <cell r="BG37">
            <v>0</v>
          </cell>
          <cell r="BH37"/>
          <cell r="BI37">
            <v>0</v>
          </cell>
          <cell r="BJ37"/>
          <cell r="BK37">
            <v>0</v>
          </cell>
          <cell r="BL37"/>
          <cell r="BM37">
            <v>0</v>
          </cell>
          <cell r="BN37"/>
          <cell r="BO37">
            <v>0</v>
          </cell>
          <cell r="BP37"/>
          <cell r="BQ37">
            <v>0</v>
          </cell>
          <cell r="BR37"/>
          <cell r="BS37">
            <v>0</v>
          </cell>
          <cell r="BT37"/>
          <cell r="BU37">
            <v>0</v>
          </cell>
          <cell r="BV37"/>
          <cell r="BW37">
            <v>0</v>
          </cell>
          <cell r="BX37"/>
          <cell r="BY37">
            <v>0</v>
          </cell>
          <cell r="BZ37"/>
          <cell r="CA37">
            <v>0</v>
          </cell>
          <cell r="CB37"/>
          <cell r="CC37">
            <v>0</v>
          </cell>
          <cell r="CD37"/>
          <cell r="CE37">
            <v>0</v>
          </cell>
          <cell r="CF37"/>
          <cell r="CG37">
            <v>0</v>
          </cell>
          <cell r="CH37">
            <v>1</v>
          </cell>
          <cell r="CI37">
            <v>5.2277884615389594</v>
          </cell>
          <cell r="CJ37">
            <v>1</v>
          </cell>
          <cell r="CK37">
            <v>5.2277884615389594</v>
          </cell>
          <cell r="CL37">
            <v>1</v>
          </cell>
          <cell r="CM37">
            <v>5.2277884615389594</v>
          </cell>
          <cell r="CN37">
            <v>1</v>
          </cell>
          <cell r="CO37">
            <v>5.2277884615389594</v>
          </cell>
          <cell r="CP37">
            <v>1</v>
          </cell>
          <cell r="CQ37">
            <v>5.2277884615389594</v>
          </cell>
          <cell r="CR37"/>
          <cell r="CS37">
            <v>0</v>
          </cell>
          <cell r="CT37">
            <v>1</v>
          </cell>
          <cell r="CU37">
            <v>5.2277884615389594</v>
          </cell>
          <cell r="CV37">
            <v>1</v>
          </cell>
          <cell r="CW37">
            <v>5.2277884615389594</v>
          </cell>
          <cell r="CX37">
            <v>1</v>
          </cell>
          <cell r="CY37">
            <v>5.2277884615389594</v>
          </cell>
          <cell r="CZ37">
            <v>1</v>
          </cell>
          <cell r="DA37">
            <v>5.2277884615389594</v>
          </cell>
          <cell r="DB37"/>
          <cell r="DC37">
            <v>0</v>
          </cell>
          <cell r="DD37"/>
          <cell r="DE37">
            <v>0</v>
          </cell>
          <cell r="DF37"/>
          <cell r="DG37">
            <v>0</v>
          </cell>
          <cell r="DH37"/>
          <cell r="DI37">
            <v>0</v>
          </cell>
          <cell r="DJ37">
            <v>1</v>
          </cell>
          <cell r="DK37">
            <v>5.2277884615389594</v>
          </cell>
          <cell r="DL37"/>
          <cell r="DM37">
            <v>0</v>
          </cell>
          <cell r="DN37"/>
          <cell r="DO37">
            <v>0</v>
          </cell>
          <cell r="DP37"/>
          <cell r="DQ37">
            <v>0</v>
          </cell>
          <cell r="DR37"/>
          <cell r="DS37">
            <v>0</v>
          </cell>
          <cell r="DT37"/>
          <cell r="DU37">
            <v>0</v>
          </cell>
          <cell r="DV37"/>
          <cell r="DW37">
            <v>0</v>
          </cell>
          <cell r="DX37"/>
          <cell r="DY37">
            <v>0</v>
          </cell>
          <cell r="DZ37"/>
          <cell r="EA37">
            <v>0</v>
          </cell>
          <cell r="EB37"/>
          <cell r="EC37">
            <v>0</v>
          </cell>
          <cell r="ED37"/>
          <cell r="EE37">
            <v>0</v>
          </cell>
          <cell r="EF37"/>
          <cell r="EG37">
            <v>0</v>
          </cell>
          <cell r="EH37"/>
          <cell r="EI37">
            <v>0</v>
          </cell>
          <cell r="EJ37"/>
          <cell r="EK37">
            <v>0</v>
          </cell>
          <cell r="EL37"/>
          <cell r="EM37">
            <v>0</v>
          </cell>
          <cell r="EN37"/>
          <cell r="EO37">
            <v>0</v>
          </cell>
          <cell r="EP37"/>
          <cell r="EQ37">
            <v>0</v>
          </cell>
          <cell r="ER37"/>
          <cell r="ES37">
            <v>0</v>
          </cell>
          <cell r="ET37"/>
          <cell r="EU37">
            <v>0</v>
          </cell>
          <cell r="EV37"/>
          <cell r="EW37">
            <v>0</v>
          </cell>
          <cell r="EX37"/>
          <cell r="EY37">
            <v>0</v>
          </cell>
          <cell r="EZ37"/>
          <cell r="FA37">
            <v>0</v>
          </cell>
          <cell r="FB37"/>
          <cell r="FC37">
            <v>0</v>
          </cell>
          <cell r="FD37"/>
          <cell r="FE37">
            <v>0</v>
          </cell>
          <cell r="FF37"/>
          <cell r="FG37">
            <v>0</v>
          </cell>
          <cell r="FH37"/>
          <cell r="FI37">
            <v>0</v>
          </cell>
          <cell r="FJ37"/>
          <cell r="FK37">
            <v>0</v>
          </cell>
          <cell r="FL37"/>
          <cell r="FM37">
            <v>0</v>
          </cell>
          <cell r="FN37"/>
          <cell r="FO37">
            <v>0</v>
          </cell>
          <cell r="FP37"/>
          <cell r="FQ37">
            <v>0</v>
          </cell>
          <cell r="FR37"/>
          <cell r="FS37">
            <v>0</v>
          </cell>
          <cell r="FT37"/>
          <cell r="FU37">
            <v>0</v>
          </cell>
          <cell r="FV37"/>
          <cell r="FW37">
            <v>0</v>
          </cell>
          <cell r="FX37"/>
          <cell r="FY37">
            <v>0</v>
          </cell>
          <cell r="FZ37"/>
          <cell r="GA37">
            <v>0</v>
          </cell>
          <cell r="GB37"/>
          <cell r="GC37">
            <v>0</v>
          </cell>
          <cell r="GD37"/>
          <cell r="GE37">
            <v>0</v>
          </cell>
          <cell r="GF37"/>
          <cell r="GG37">
            <v>0</v>
          </cell>
          <cell r="GH37"/>
          <cell r="GI37">
            <v>0</v>
          </cell>
          <cell r="GJ37"/>
          <cell r="GK37">
            <v>0</v>
          </cell>
          <cell r="GL37"/>
          <cell r="GM37">
            <v>0</v>
          </cell>
          <cell r="GN37"/>
          <cell r="GO37">
            <v>0</v>
          </cell>
          <cell r="GP37"/>
          <cell r="GQ37">
            <v>0</v>
          </cell>
          <cell r="GR37"/>
          <cell r="GS37">
            <v>0</v>
          </cell>
          <cell r="GT37"/>
          <cell r="GU37">
            <v>0</v>
          </cell>
          <cell r="GV37"/>
          <cell r="GW37">
            <v>0</v>
          </cell>
          <cell r="GX37"/>
          <cell r="GY37">
            <v>0</v>
          </cell>
          <cell r="GZ37"/>
          <cell r="HA37">
            <v>0</v>
          </cell>
          <cell r="HB37"/>
          <cell r="HC37">
            <v>0</v>
          </cell>
          <cell r="HD37"/>
          <cell r="HE37">
            <v>0</v>
          </cell>
          <cell r="HF37"/>
          <cell r="HG37">
            <v>0</v>
          </cell>
          <cell r="HH37"/>
          <cell r="HI37">
            <v>0</v>
          </cell>
          <cell r="HJ37"/>
          <cell r="HK37">
            <v>0</v>
          </cell>
          <cell r="HL37"/>
          <cell r="HM37">
            <v>0</v>
          </cell>
          <cell r="HN37"/>
          <cell r="HO37">
            <v>0</v>
          </cell>
          <cell r="HP37"/>
          <cell r="HQ37">
            <v>0</v>
          </cell>
          <cell r="HR37"/>
          <cell r="HS37">
            <v>0</v>
          </cell>
          <cell r="HT37"/>
          <cell r="HU37">
            <v>0</v>
          </cell>
          <cell r="HV37"/>
          <cell r="HW37">
            <v>0</v>
          </cell>
          <cell r="HX37"/>
          <cell r="HY37">
            <v>0</v>
          </cell>
          <cell r="HZ37"/>
          <cell r="IA37">
            <v>0</v>
          </cell>
          <cell r="IB37"/>
          <cell r="IC37">
            <v>0</v>
          </cell>
          <cell r="ID37"/>
          <cell r="IE37">
            <v>0</v>
          </cell>
          <cell r="IF37"/>
          <cell r="IG37">
            <v>0</v>
          </cell>
          <cell r="IH37"/>
          <cell r="II37">
            <v>0</v>
          </cell>
          <cell r="IJ37"/>
          <cell r="IK37">
            <v>0</v>
          </cell>
          <cell r="IL37"/>
          <cell r="IM37">
            <v>0</v>
          </cell>
          <cell r="IN37"/>
          <cell r="IO37">
            <v>0</v>
          </cell>
          <cell r="IP37"/>
          <cell r="IQ37">
            <v>0</v>
          </cell>
          <cell r="IR37"/>
          <cell r="IS37">
            <v>0</v>
          </cell>
          <cell r="IT37"/>
          <cell r="IU37">
            <v>0</v>
          </cell>
          <cell r="IV37"/>
          <cell r="IW37">
            <v>0</v>
          </cell>
          <cell r="IX37"/>
          <cell r="IY37">
            <v>0</v>
          </cell>
          <cell r="IZ37"/>
          <cell r="JA37">
            <v>0</v>
          </cell>
          <cell r="JB37"/>
          <cell r="JC37">
            <v>0</v>
          </cell>
          <cell r="JD37"/>
          <cell r="JE37">
            <v>0</v>
          </cell>
          <cell r="JF37"/>
          <cell r="JG37">
            <v>0</v>
          </cell>
          <cell r="JH37"/>
          <cell r="JI37">
            <v>0</v>
          </cell>
          <cell r="JJ37"/>
          <cell r="JK37">
            <v>0</v>
          </cell>
          <cell r="JL37"/>
          <cell r="JM37">
            <v>0</v>
          </cell>
          <cell r="JN37"/>
          <cell r="JO37">
            <v>0</v>
          </cell>
          <cell r="JP37"/>
          <cell r="JQ37">
            <v>0</v>
          </cell>
          <cell r="JR37"/>
          <cell r="JS37">
            <v>0</v>
          </cell>
          <cell r="JT37"/>
          <cell r="JU37">
            <v>0</v>
          </cell>
          <cell r="JV37"/>
          <cell r="JW37">
            <v>0</v>
          </cell>
          <cell r="JX37"/>
          <cell r="JY37">
            <v>0</v>
          </cell>
          <cell r="JZ37"/>
          <cell r="KA37">
            <v>0</v>
          </cell>
          <cell r="KB37"/>
          <cell r="KC37">
            <v>0</v>
          </cell>
        </row>
        <row r="38">
          <cell r="P38"/>
          <cell r="Q38">
            <v>0</v>
          </cell>
          <cell r="R38"/>
          <cell r="S38">
            <v>0</v>
          </cell>
          <cell r="T38"/>
          <cell r="U38">
            <v>0</v>
          </cell>
          <cell r="V38"/>
          <cell r="W38">
            <v>0</v>
          </cell>
          <cell r="X38"/>
          <cell r="Y38">
            <v>0</v>
          </cell>
          <cell r="Z38"/>
          <cell r="AA38">
            <v>0</v>
          </cell>
          <cell r="AB38"/>
          <cell r="AC38">
            <v>0</v>
          </cell>
          <cell r="AD38"/>
          <cell r="AE38">
            <v>0</v>
          </cell>
          <cell r="AF38"/>
          <cell r="AG38">
            <v>0</v>
          </cell>
          <cell r="AH38"/>
          <cell r="AI38">
            <v>0</v>
          </cell>
          <cell r="AJ38"/>
          <cell r="AK38">
            <v>0</v>
          </cell>
          <cell r="AL38"/>
          <cell r="AM38">
            <v>0</v>
          </cell>
          <cell r="AN38"/>
          <cell r="AO38">
            <v>0</v>
          </cell>
          <cell r="AP38"/>
          <cell r="AQ38">
            <v>0</v>
          </cell>
          <cell r="AR38"/>
          <cell r="AS38">
            <v>0</v>
          </cell>
          <cell r="AT38"/>
          <cell r="AU38">
            <v>0</v>
          </cell>
          <cell r="AV38">
            <v>1</v>
          </cell>
          <cell r="AW38">
            <v>3.031875000000289</v>
          </cell>
          <cell r="AX38"/>
          <cell r="AY38">
            <v>0</v>
          </cell>
          <cell r="AZ38">
            <v>1</v>
          </cell>
          <cell r="BA38">
            <v>3.031875000000289</v>
          </cell>
          <cell r="BB38"/>
          <cell r="BC38">
            <v>0</v>
          </cell>
          <cell r="BD38"/>
          <cell r="BE38">
            <v>0</v>
          </cell>
          <cell r="BF38"/>
          <cell r="BG38">
            <v>0</v>
          </cell>
          <cell r="BH38"/>
          <cell r="BI38">
            <v>0</v>
          </cell>
          <cell r="BJ38"/>
          <cell r="BK38">
            <v>0</v>
          </cell>
          <cell r="BL38">
            <v>1</v>
          </cell>
          <cell r="BM38">
            <v>3.031875000000289</v>
          </cell>
          <cell r="BN38">
            <v>1</v>
          </cell>
          <cell r="BO38">
            <v>3.031875000000289</v>
          </cell>
          <cell r="BP38"/>
          <cell r="BQ38">
            <v>0</v>
          </cell>
          <cell r="BR38"/>
          <cell r="BS38">
            <v>0</v>
          </cell>
          <cell r="BT38"/>
          <cell r="BU38">
            <v>0</v>
          </cell>
          <cell r="BV38"/>
          <cell r="BW38">
            <v>0</v>
          </cell>
          <cell r="BX38"/>
          <cell r="BY38">
            <v>0</v>
          </cell>
          <cell r="BZ38"/>
          <cell r="CA38">
            <v>0</v>
          </cell>
          <cell r="CB38"/>
          <cell r="CC38">
            <v>0</v>
          </cell>
          <cell r="CD38"/>
          <cell r="CE38">
            <v>0</v>
          </cell>
          <cell r="CF38"/>
          <cell r="CG38">
            <v>0</v>
          </cell>
          <cell r="CH38"/>
          <cell r="CI38">
            <v>0</v>
          </cell>
          <cell r="CJ38"/>
          <cell r="CK38">
            <v>0</v>
          </cell>
          <cell r="CL38"/>
          <cell r="CM38">
            <v>0</v>
          </cell>
          <cell r="CN38"/>
          <cell r="CO38">
            <v>0</v>
          </cell>
          <cell r="CP38"/>
          <cell r="CQ38">
            <v>0</v>
          </cell>
          <cell r="CR38"/>
          <cell r="CS38">
            <v>0</v>
          </cell>
          <cell r="CT38"/>
          <cell r="CU38">
            <v>0</v>
          </cell>
          <cell r="CV38"/>
          <cell r="CW38">
            <v>0</v>
          </cell>
          <cell r="CX38"/>
          <cell r="CY38">
            <v>0</v>
          </cell>
          <cell r="CZ38"/>
          <cell r="DA38">
            <v>0</v>
          </cell>
          <cell r="DB38"/>
          <cell r="DC38">
            <v>0</v>
          </cell>
          <cell r="DD38"/>
          <cell r="DE38">
            <v>0</v>
          </cell>
          <cell r="DF38"/>
          <cell r="DG38">
            <v>0</v>
          </cell>
          <cell r="DH38"/>
          <cell r="DI38">
            <v>0</v>
          </cell>
          <cell r="DJ38"/>
          <cell r="DK38">
            <v>0</v>
          </cell>
          <cell r="DL38"/>
          <cell r="DM38">
            <v>0</v>
          </cell>
          <cell r="DN38"/>
          <cell r="DO38">
            <v>0</v>
          </cell>
          <cell r="DP38"/>
          <cell r="DQ38">
            <v>0</v>
          </cell>
          <cell r="DR38"/>
          <cell r="DS38">
            <v>0</v>
          </cell>
          <cell r="DT38"/>
          <cell r="DU38">
            <v>0</v>
          </cell>
          <cell r="DV38"/>
          <cell r="DW38">
            <v>0</v>
          </cell>
          <cell r="DX38"/>
          <cell r="DY38">
            <v>0</v>
          </cell>
          <cell r="DZ38"/>
          <cell r="EA38">
            <v>0</v>
          </cell>
          <cell r="EB38"/>
          <cell r="EC38">
            <v>0</v>
          </cell>
          <cell r="ED38"/>
          <cell r="EE38">
            <v>0</v>
          </cell>
          <cell r="EF38"/>
          <cell r="EG38">
            <v>0</v>
          </cell>
          <cell r="EH38"/>
          <cell r="EI38">
            <v>0</v>
          </cell>
          <cell r="EJ38"/>
          <cell r="EK38">
            <v>0</v>
          </cell>
          <cell r="EL38"/>
          <cell r="EM38">
            <v>0</v>
          </cell>
          <cell r="EN38"/>
          <cell r="EO38">
            <v>0</v>
          </cell>
          <cell r="EP38"/>
          <cell r="EQ38">
            <v>0</v>
          </cell>
          <cell r="ER38"/>
          <cell r="ES38">
            <v>0</v>
          </cell>
          <cell r="ET38"/>
          <cell r="EU38">
            <v>0</v>
          </cell>
          <cell r="EV38"/>
          <cell r="EW38">
            <v>0</v>
          </cell>
          <cell r="EX38"/>
          <cell r="EY38">
            <v>0</v>
          </cell>
          <cell r="EZ38"/>
          <cell r="FA38">
            <v>0</v>
          </cell>
          <cell r="FB38"/>
          <cell r="FC38">
            <v>0</v>
          </cell>
          <cell r="FD38"/>
          <cell r="FE38">
            <v>0</v>
          </cell>
          <cell r="FF38"/>
          <cell r="FG38">
            <v>0</v>
          </cell>
          <cell r="FH38"/>
          <cell r="FI38">
            <v>0</v>
          </cell>
          <cell r="FJ38"/>
          <cell r="FK38">
            <v>0</v>
          </cell>
          <cell r="FL38"/>
          <cell r="FM38">
            <v>0</v>
          </cell>
          <cell r="FN38"/>
          <cell r="FO38">
            <v>0</v>
          </cell>
          <cell r="FP38"/>
          <cell r="FQ38">
            <v>0</v>
          </cell>
          <cell r="FR38"/>
          <cell r="FS38">
            <v>0</v>
          </cell>
          <cell r="FT38"/>
          <cell r="FU38">
            <v>0</v>
          </cell>
          <cell r="FV38"/>
          <cell r="FW38">
            <v>0</v>
          </cell>
          <cell r="FX38"/>
          <cell r="FY38">
            <v>0</v>
          </cell>
          <cell r="FZ38"/>
          <cell r="GA38">
            <v>0</v>
          </cell>
          <cell r="GB38"/>
          <cell r="GC38">
            <v>0</v>
          </cell>
          <cell r="GD38"/>
          <cell r="GE38">
            <v>0</v>
          </cell>
          <cell r="GF38"/>
          <cell r="GG38">
            <v>0</v>
          </cell>
          <cell r="GH38"/>
          <cell r="GI38">
            <v>0</v>
          </cell>
          <cell r="GJ38"/>
          <cell r="GK38">
            <v>0</v>
          </cell>
          <cell r="GL38"/>
          <cell r="GM38">
            <v>0</v>
          </cell>
          <cell r="GN38"/>
          <cell r="GO38">
            <v>0</v>
          </cell>
          <cell r="GP38"/>
          <cell r="GQ38">
            <v>0</v>
          </cell>
          <cell r="GR38"/>
          <cell r="GS38">
            <v>0</v>
          </cell>
          <cell r="GT38"/>
          <cell r="GU38">
            <v>0</v>
          </cell>
          <cell r="GV38"/>
          <cell r="GW38">
            <v>0</v>
          </cell>
          <cell r="GX38"/>
          <cell r="GY38">
            <v>0</v>
          </cell>
          <cell r="GZ38"/>
          <cell r="HA38">
            <v>0</v>
          </cell>
          <cell r="HB38"/>
          <cell r="HC38">
            <v>0</v>
          </cell>
          <cell r="HD38"/>
          <cell r="HE38">
            <v>0</v>
          </cell>
          <cell r="HF38"/>
          <cell r="HG38">
            <v>0</v>
          </cell>
          <cell r="HH38"/>
          <cell r="HI38">
            <v>0</v>
          </cell>
          <cell r="HJ38"/>
          <cell r="HK38">
            <v>0</v>
          </cell>
          <cell r="HL38"/>
          <cell r="HM38">
            <v>0</v>
          </cell>
          <cell r="HN38"/>
          <cell r="HO38">
            <v>0</v>
          </cell>
          <cell r="HP38"/>
          <cell r="HQ38">
            <v>0</v>
          </cell>
          <cell r="HR38"/>
          <cell r="HS38">
            <v>0</v>
          </cell>
          <cell r="HT38"/>
          <cell r="HU38">
            <v>0</v>
          </cell>
          <cell r="HV38"/>
          <cell r="HW38">
            <v>0</v>
          </cell>
          <cell r="HX38"/>
          <cell r="HY38">
            <v>0</v>
          </cell>
          <cell r="HZ38"/>
          <cell r="IA38">
            <v>0</v>
          </cell>
          <cell r="IB38"/>
          <cell r="IC38">
            <v>0</v>
          </cell>
          <cell r="ID38"/>
          <cell r="IE38">
            <v>0</v>
          </cell>
          <cell r="IF38"/>
          <cell r="IG38">
            <v>0</v>
          </cell>
          <cell r="IH38"/>
          <cell r="II38">
            <v>0</v>
          </cell>
          <cell r="IJ38"/>
          <cell r="IK38">
            <v>0</v>
          </cell>
          <cell r="IL38"/>
          <cell r="IM38">
            <v>0</v>
          </cell>
          <cell r="IN38"/>
          <cell r="IO38">
            <v>0</v>
          </cell>
          <cell r="IP38"/>
          <cell r="IQ38">
            <v>0</v>
          </cell>
          <cell r="IR38"/>
          <cell r="IS38">
            <v>0</v>
          </cell>
          <cell r="IT38"/>
          <cell r="IU38">
            <v>0</v>
          </cell>
          <cell r="IV38"/>
          <cell r="IW38">
            <v>0</v>
          </cell>
          <cell r="IX38"/>
          <cell r="IY38">
            <v>0</v>
          </cell>
          <cell r="IZ38"/>
          <cell r="JA38">
            <v>0</v>
          </cell>
          <cell r="JB38"/>
          <cell r="JC38">
            <v>0</v>
          </cell>
          <cell r="JD38"/>
          <cell r="JE38">
            <v>0</v>
          </cell>
          <cell r="JF38"/>
          <cell r="JG38">
            <v>0</v>
          </cell>
          <cell r="JH38"/>
          <cell r="JI38">
            <v>0</v>
          </cell>
          <cell r="JJ38"/>
          <cell r="JK38">
            <v>0</v>
          </cell>
          <cell r="JL38"/>
          <cell r="JM38">
            <v>0</v>
          </cell>
          <cell r="JN38"/>
          <cell r="JO38">
            <v>0</v>
          </cell>
          <cell r="JP38"/>
          <cell r="JQ38">
            <v>0</v>
          </cell>
          <cell r="JR38"/>
          <cell r="JS38">
            <v>0</v>
          </cell>
          <cell r="JT38"/>
          <cell r="JU38">
            <v>0</v>
          </cell>
          <cell r="JV38"/>
          <cell r="JW38">
            <v>0</v>
          </cell>
          <cell r="JX38"/>
          <cell r="JY38">
            <v>0</v>
          </cell>
          <cell r="JZ38"/>
          <cell r="KA38">
            <v>0</v>
          </cell>
          <cell r="KB38"/>
          <cell r="KC38">
            <v>0</v>
          </cell>
        </row>
        <row r="39">
          <cell r="P39"/>
          <cell r="Q39">
            <v>0</v>
          </cell>
          <cell r="R39"/>
          <cell r="S39">
            <v>0</v>
          </cell>
          <cell r="T39"/>
          <cell r="U39">
            <v>0</v>
          </cell>
          <cell r="V39"/>
          <cell r="W39">
            <v>0</v>
          </cell>
          <cell r="X39"/>
          <cell r="Y39">
            <v>0</v>
          </cell>
          <cell r="Z39"/>
          <cell r="AA39">
            <v>0</v>
          </cell>
          <cell r="AB39"/>
          <cell r="AC39">
            <v>0</v>
          </cell>
          <cell r="AD39"/>
          <cell r="AE39">
            <v>0</v>
          </cell>
          <cell r="AF39"/>
          <cell r="AG39">
            <v>0</v>
          </cell>
          <cell r="AH39"/>
          <cell r="AI39">
            <v>0</v>
          </cell>
          <cell r="AJ39"/>
          <cell r="AK39">
            <v>0</v>
          </cell>
          <cell r="AL39"/>
          <cell r="AM39">
            <v>0</v>
          </cell>
          <cell r="AN39"/>
          <cell r="AO39">
            <v>0</v>
          </cell>
          <cell r="AP39"/>
          <cell r="AQ39">
            <v>0</v>
          </cell>
          <cell r="AR39"/>
          <cell r="AS39">
            <v>0</v>
          </cell>
          <cell r="AT39"/>
          <cell r="AU39">
            <v>0</v>
          </cell>
          <cell r="AV39"/>
          <cell r="AW39">
            <v>0</v>
          </cell>
          <cell r="AX39"/>
          <cell r="AY39">
            <v>0</v>
          </cell>
          <cell r="AZ39"/>
          <cell r="BA39">
            <v>0</v>
          </cell>
          <cell r="BB39">
            <v>1</v>
          </cell>
          <cell r="BC39">
            <v>23.493750000002237</v>
          </cell>
          <cell r="BD39"/>
          <cell r="BE39">
            <v>0</v>
          </cell>
          <cell r="BF39">
            <v>1</v>
          </cell>
          <cell r="BG39">
            <v>23.493750000002237</v>
          </cell>
          <cell r="BH39">
            <v>1</v>
          </cell>
          <cell r="BI39">
            <v>23.493750000002237</v>
          </cell>
          <cell r="BJ39"/>
          <cell r="BK39">
            <v>0</v>
          </cell>
          <cell r="BL39"/>
          <cell r="BM39">
            <v>0</v>
          </cell>
          <cell r="BN39"/>
          <cell r="BO39">
            <v>0</v>
          </cell>
          <cell r="BP39"/>
          <cell r="BQ39">
            <v>0</v>
          </cell>
          <cell r="BR39"/>
          <cell r="BS39">
            <v>0</v>
          </cell>
          <cell r="BT39"/>
          <cell r="BU39">
            <v>0</v>
          </cell>
          <cell r="BV39"/>
          <cell r="BW39">
            <v>0</v>
          </cell>
          <cell r="BX39"/>
          <cell r="BY39">
            <v>0</v>
          </cell>
          <cell r="BZ39"/>
          <cell r="CA39">
            <v>0</v>
          </cell>
          <cell r="CB39"/>
          <cell r="CC39">
            <v>0</v>
          </cell>
          <cell r="CD39"/>
          <cell r="CE39">
            <v>0</v>
          </cell>
          <cell r="CF39"/>
          <cell r="CG39">
            <v>0</v>
          </cell>
          <cell r="CH39"/>
          <cell r="CI39">
            <v>0</v>
          </cell>
          <cell r="CJ39"/>
          <cell r="CK39">
            <v>0</v>
          </cell>
          <cell r="CL39"/>
          <cell r="CM39">
            <v>0</v>
          </cell>
          <cell r="CN39"/>
          <cell r="CO39">
            <v>0</v>
          </cell>
          <cell r="CP39"/>
          <cell r="CQ39">
            <v>0</v>
          </cell>
          <cell r="CR39"/>
          <cell r="CS39">
            <v>0</v>
          </cell>
          <cell r="CT39"/>
          <cell r="CU39">
            <v>0</v>
          </cell>
          <cell r="CV39"/>
          <cell r="CW39">
            <v>0</v>
          </cell>
          <cell r="CX39"/>
          <cell r="CY39">
            <v>0</v>
          </cell>
          <cell r="CZ39"/>
          <cell r="DA39">
            <v>0</v>
          </cell>
          <cell r="DB39"/>
          <cell r="DC39">
            <v>0</v>
          </cell>
          <cell r="DD39"/>
          <cell r="DE39">
            <v>0</v>
          </cell>
          <cell r="DF39"/>
          <cell r="DG39">
            <v>0</v>
          </cell>
          <cell r="DH39"/>
          <cell r="DI39">
            <v>0</v>
          </cell>
          <cell r="DJ39"/>
          <cell r="DK39">
            <v>0</v>
          </cell>
          <cell r="DL39"/>
          <cell r="DM39">
            <v>0</v>
          </cell>
          <cell r="DN39"/>
          <cell r="DO39">
            <v>0</v>
          </cell>
          <cell r="DP39"/>
          <cell r="DQ39">
            <v>0</v>
          </cell>
          <cell r="DR39"/>
          <cell r="DS39">
            <v>0</v>
          </cell>
          <cell r="DT39"/>
          <cell r="DU39">
            <v>0</v>
          </cell>
          <cell r="DV39"/>
          <cell r="DW39">
            <v>0</v>
          </cell>
          <cell r="DX39"/>
          <cell r="DY39">
            <v>0</v>
          </cell>
          <cell r="DZ39"/>
          <cell r="EA39">
            <v>0</v>
          </cell>
          <cell r="EB39"/>
          <cell r="EC39">
            <v>0</v>
          </cell>
          <cell r="ED39"/>
          <cell r="EE39">
            <v>0</v>
          </cell>
          <cell r="EF39"/>
          <cell r="EG39">
            <v>0</v>
          </cell>
          <cell r="EH39"/>
          <cell r="EI39">
            <v>0</v>
          </cell>
          <cell r="EJ39"/>
          <cell r="EK39">
            <v>0</v>
          </cell>
          <cell r="EL39"/>
          <cell r="EM39">
            <v>0</v>
          </cell>
          <cell r="EN39"/>
          <cell r="EO39">
            <v>0</v>
          </cell>
          <cell r="EP39"/>
          <cell r="EQ39">
            <v>0</v>
          </cell>
          <cell r="ER39"/>
          <cell r="ES39">
            <v>0</v>
          </cell>
          <cell r="ET39"/>
          <cell r="EU39">
            <v>0</v>
          </cell>
          <cell r="EV39"/>
          <cell r="EW39">
            <v>0</v>
          </cell>
          <cell r="EX39"/>
          <cell r="EY39">
            <v>0</v>
          </cell>
          <cell r="EZ39"/>
          <cell r="FA39">
            <v>0</v>
          </cell>
          <cell r="FB39"/>
          <cell r="FC39">
            <v>0</v>
          </cell>
          <cell r="FD39"/>
          <cell r="FE39">
            <v>0</v>
          </cell>
          <cell r="FF39"/>
          <cell r="FG39">
            <v>0</v>
          </cell>
          <cell r="FH39"/>
          <cell r="FI39">
            <v>0</v>
          </cell>
          <cell r="FJ39"/>
          <cell r="FK39">
            <v>0</v>
          </cell>
          <cell r="FL39"/>
          <cell r="FM39">
            <v>0</v>
          </cell>
          <cell r="FN39"/>
          <cell r="FO39">
            <v>0</v>
          </cell>
          <cell r="FP39"/>
          <cell r="FQ39">
            <v>0</v>
          </cell>
          <cell r="FR39"/>
          <cell r="FS39">
            <v>0</v>
          </cell>
          <cell r="FT39"/>
          <cell r="FU39">
            <v>0</v>
          </cell>
          <cell r="FV39"/>
          <cell r="FW39">
            <v>0</v>
          </cell>
          <cell r="FX39"/>
          <cell r="FY39">
            <v>0</v>
          </cell>
          <cell r="FZ39"/>
          <cell r="GA39">
            <v>0</v>
          </cell>
          <cell r="GB39"/>
          <cell r="GC39">
            <v>0</v>
          </cell>
          <cell r="GD39"/>
          <cell r="GE39">
            <v>0</v>
          </cell>
          <cell r="GF39"/>
          <cell r="GG39">
            <v>0</v>
          </cell>
          <cell r="GH39"/>
          <cell r="GI39">
            <v>0</v>
          </cell>
          <cell r="GJ39"/>
          <cell r="GK39">
            <v>0</v>
          </cell>
          <cell r="GL39"/>
          <cell r="GM39">
            <v>0</v>
          </cell>
          <cell r="GN39"/>
          <cell r="GO39">
            <v>0</v>
          </cell>
          <cell r="GP39"/>
          <cell r="GQ39">
            <v>0</v>
          </cell>
          <cell r="GR39"/>
          <cell r="GS39">
            <v>0</v>
          </cell>
          <cell r="GT39"/>
          <cell r="GU39">
            <v>0</v>
          </cell>
          <cell r="GV39"/>
          <cell r="GW39">
            <v>0</v>
          </cell>
          <cell r="GX39"/>
          <cell r="GY39">
            <v>0</v>
          </cell>
          <cell r="GZ39"/>
          <cell r="HA39">
            <v>0</v>
          </cell>
          <cell r="HB39"/>
          <cell r="HC39">
            <v>0</v>
          </cell>
          <cell r="HD39"/>
          <cell r="HE39">
            <v>0</v>
          </cell>
          <cell r="HF39"/>
          <cell r="HG39">
            <v>0</v>
          </cell>
          <cell r="HH39"/>
          <cell r="HI39">
            <v>0</v>
          </cell>
          <cell r="HJ39"/>
          <cell r="HK39">
            <v>0</v>
          </cell>
          <cell r="HL39"/>
          <cell r="HM39">
            <v>0</v>
          </cell>
          <cell r="HN39"/>
          <cell r="HO39">
            <v>0</v>
          </cell>
          <cell r="HP39"/>
          <cell r="HQ39">
            <v>0</v>
          </cell>
          <cell r="HR39"/>
          <cell r="HS39">
            <v>0</v>
          </cell>
          <cell r="HT39"/>
          <cell r="HU39">
            <v>0</v>
          </cell>
          <cell r="HV39"/>
          <cell r="HW39">
            <v>0</v>
          </cell>
          <cell r="HX39"/>
          <cell r="HY39">
            <v>0</v>
          </cell>
          <cell r="HZ39"/>
          <cell r="IA39">
            <v>0</v>
          </cell>
          <cell r="IB39"/>
          <cell r="IC39">
            <v>0</v>
          </cell>
          <cell r="ID39"/>
          <cell r="IE39">
            <v>0</v>
          </cell>
          <cell r="IF39"/>
          <cell r="IG39">
            <v>0</v>
          </cell>
          <cell r="IH39"/>
          <cell r="II39">
            <v>0</v>
          </cell>
          <cell r="IJ39"/>
          <cell r="IK39">
            <v>0</v>
          </cell>
          <cell r="IL39"/>
          <cell r="IM39">
            <v>0</v>
          </cell>
          <cell r="IN39"/>
          <cell r="IO39">
            <v>0</v>
          </cell>
          <cell r="IP39"/>
          <cell r="IQ39">
            <v>0</v>
          </cell>
          <cell r="IR39"/>
          <cell r="IS39">
            <v>0</v>
          </cell>
          <cell r="IT39"/>
          <cell r="IU39">
            <v>0</v>
          </cell>
          <cell r="IV39"/>
          <cell r="IW39">
            <v>0</v>
          </cell>
          <cell r="IX39"/>
          <cell r="IY39">
            <v>0</v>
          </cell>
          <cell r="IZ39"/>
          <cell r="JA39">
            <v>0</v>
          </cell>
          <cell r="JB39"/>
          <cell r="JC39">
            <v>0</v>
          </cell>
          <cell r="JD39"/>
          <cell r="JE39">
            <v>0</v>
          </cell>
          <cell r="JF39"/>
          <cell r="JG39">
            <v>0</v>
          </cell>
          <cell r="JH39"/>
          <cell r="JI39">
            <v>0</v>
          </cell>
          <cell r="JJ39"/>
          <cell r="JK39">
            <v>0</v>
          </cell>
          <cell r="JL39"/>
          <cell r="JM39">
            <v>0</v>
          </cell>
          <cell r="JN39"/>
          <cell r="JO39">
            <v>0</v>
          </cell>
          <cell r="JP39"/>
          <cell r="JQ39">
            <v>0</v>
          </cell>
          <cell r="JR39"/>
          <cell r="JS39">
            <v>0</v>
          </cell>
          <cell r="JT39"/>
          <cell r="JU39">
            <v>0</v>
          </cell>
          <cell r="JV39"/>
          <cell r="JW39">
            <v>0</v>
          </cell>
          <cell r="JX39"/>
          <cell r="JY39">
            <v>0</v>
          </cell>
          <cell r="JZ39"/>
          <cell r="KA39">
            <v>0</v>
          </cell>
          <cell r="KB39"/>
          <cell r="KC39">
            <v>0</v>
          </cell>
        </row>
        <row r="40">
          <cell r="P40"/>
          <cell r="Q40">
            <v>0</v>
          </cell>
          <cell r="R40"/>
          <cell r="S40">
            <v>0</v>
          </cell>
          <cell r="T40"/>
          <cell r="U40">
            <v>0</v>
          </cell>
          <cell r="V40"/>
          <cell r="W40">
            <v>0</v>
          </cell>
          <cell r="X40"/>
          <cell r="Y40">
            <v>0</v>
          </cell>
          <cell r="Z40"/>
          <cell r="AA40">
            <v>0</v>
          </cell>
          <cell r="AB40"/>
          <cell r="AC40">
            <v>0</v>
          </cell>
          <cell r="AD40"/>
          <cell r="AE40">
            <v>0</v>
          </cell>
          <cell r="AF40"/>
          <cell r="AG40">
            <v>0</v>
          </cell>
          <cell r="AH40"/>
          <cell r="AI40">
            <v>0</v>
          </cell>
          <cell r="AJ40"/>
          <cell r="AK40">
            <v>0</v>
          </cell>
          <cell r="AL40"/>
          <cell r="AM40">
            <v>0</v>
          </cell>
          <cell r="AN40"/>
          <cell r="AO40">
            <v>0</v>
          </cell>
          <cell r="AP40"/>
          <cell r="AQ40">
            <v>0</v>
          </cell>
          <cell r="AR40"/>
          <cell r="AS40">
            <v>0</v>
          </cell>
          <cell r="AT40"/>
          <cell r="AU40">
            <v>0</v>
          </cell>
          <cell r="AV40"/>
          <cell r="AW40">
            <v>0</v>
          </cell>
          <cell r="AX40"/>
          <cell r="AY40">
            <v>0</v>
          </cell>
          <cell r="AZ40"/>
          <cell r="BA40">
            <v>0</v>
          </cell>
          <cell r="BB40"/>
          <cell r="BC40">
            <v>0</v>
          </cell>
          <cell r="BD40"/>
          <cell r="BE40">
            <v>0</v>
          </cell>
          <cell r="BF40"/>
          <cell r="BG40">
            <v>0</v>
          </cell>
          <cell r="BH40"/>
          <cell r="BI40">
            <v>0</v>
          </cell>
          <cell r="BJ40"/>
          <cell r="BK40">
            <v>0</v>
          </cell>
          <cell r="BL40"/>
          <cell r="BM40">
            <v>0</v>
          </cell>
          <cell r="BN40"/>
          <cell r="BO40">
            <v>0</v>
          </cell>
          <cell r="BP40"/>
          <cell r="BQ40">
            <v>0</v>
          </cell>
          <cell r="BR40"/>
          <cell r="BS40">
            <v>0</v>
          </cell>
          <cell r="BT40"/>
          <cell r="BU40">
            <v>0</v>
          </cell>
          <cell r="BV40"/>
          <cell r="BW40">
            <v>0</v>
          </cell>
          <cell r="BX40"/>
          <cell r="BY40">
            <v>0</v>
          </cell>
          <cell r="BZ40"/>
          <cell r="CA40">
            <v>0</v>
          </cell>
          <cell r="CB40"/>
          <cell r="CC40">
            <v>0</v>
          </cell>
          <cell r="CD40"/>
          <cell r="CE40">
            <v>0</v>
          </cell>
          <cell r="CF40"/>
          <cell r="CG40">
            <v>0</v>
          </cell>
          <cell r="CH40"/>
          <cell r="CI40">
            <v>0</v>
          </cell>
          <cell r="CJ40"/>
          <cell r="CK40">
            <v>0</v>
          </cell>
          <cell r="CL40"/>
          <cell r="CM40">
            <v>0</v>
          </cell>
          <cell r="CN40"/>
          <cell r="CO40">
            <v>0</v>
          </cell>
          <cell r="CP40"/>
          <cell r="CQ40">
            <v>0</v>
          </cell>
          <cell r="CR40"/>
          <cell r="CS40">
            <v>0</v>
          </cell>
          <cell r="CT40"/>
          <cell r="CU40">
            <v>0</v>
          </cell>
          <cell r="CV40"/>
          <cell r="CW40">
            <v>0</v>
          </cell>
          <cell r="CX40"/>
          <cell r="CY40">
            <v>0</v>
          </cell>
          <cell r="CZ40"/>
          <cell r="DA40">
            <v>0</v>
          </cell>
          <cell r="DB40"/>
          <cell r="DC40">
            <v>0</v>
          </cell>
          <cell r="DD40"/>
          <cell r="DE40">
            <v>0</v>
          </cell>
          <cell r="DF40"/>
          <cell r="DG40">
            <v>0</v>
          </cell>
          <cell r="DH40"/>
          <cell r="DI40">
            <v>0</v>
          </cell>
          <cell r="DJ40"/>
          <cell r="DK40">
            <v>0</v>
          </cell>
          <cell r="DL40"/>
          <cell r="DM40">
            <v>0</v>
          </cell>
          <cell r="DN40"/>
          <cell r="DO40">
            <v>0</v>
          </cell>
          <cell r="DP40"/>
          <cell r="DQ40">
            <v>0</v>
          </cell>
          <cell r="DR40"/>
          <cell r="DS40">
            <v>0</v>
          </cell>
          <cell r="DT40"/>
          <cell r="DU40">
            <v>0</v>
          </cell>
          <cell r="DV40"/>
          <cell r="DW40">
            <v>0</v>
          </cell>
          <cell r="DX40"/>
          <cell r="DY40">
            <v>0</v>
          </cell>
          <cell r="DZ40"/>
          <cell r="EA40">
            <v>0</v>
          </cell>
          <cell r="EB40"/>
          <cell r="EC40">
            <v>0</v>
          </cell>
          <cell r="ED40"/>
          <cell r="EE40">
            <v>0</v>
          </cell>
          <cell r="EF40"/>
          <cell r="EG40">
            <v>0</v>
          </cell>
          <cell r="EH40"/>
          <cell r="EI40">
            <v>0</v>
          </cell>
          <cell r="EJ40"/>
          <cell r="EK40">
            <v>0</v>
          </cell>
          <cell r="EL40"/>
          <cell r="EM40">
            <v>0</v>
          </cell>
          <cell r="EN40"/>
          <cell r="EO40">
            <v>0</v>
          </cell>
          <cell r="EP40"/>
          <cell r="EQ40">
            <v>0</v>
          </cell>
          <cell r="ER40"/>
          <cell r="ES40">
            <v>0</v>
          </cell>
          <cell r="ET40"/>
          <cell r="EU40">
            <v>0</v>
          </cell>
          <cell r="EV40"/>
          <cell r="EW40">
            <v>0</v>
          </cell>
          <cell r="EX40"/>
          <cell r="EY40">
            <v>0</v>
          </cell>
          <cell r="EZ40"/>
          <cell r="FA40">
            <v>0</v>
          </cell>
          <cell r="FB40"/>
          <cell r="FC40">
            <v>0</v>
          </cell>
          <cell r="FD40"/>
          <cell r="FE40">
            <v>0</v>
          </cell>
          <cell r="FF40"/>
          <cell r="FG40">
            <v>0</v>
          </cell>
          <cell r="FH40"/>
          <cell r="FI40">
            <v>0</v>
          </cell>
          <cell r="FJ40"/>
          <cell r="FK40">
            <v>0</v>
          </cell>
          <cell r="FL40"/>
          <cell r="FM40">
            <v>0</v>
          </cell>
          <cell r="FN40"/>
          <cell r="FO40">
            <v>0</v>
          </cell>
          <cell r="FP40"/>
          <cell r="FQ40">
            <v>0</v>
          </cell>
          <cell r="FR40"/>
          <cell r="FS40">
            <v>0</v>
          </cell>
          <cell r="FT40">
            <v>1</v>
          </cell>
          <cell r="FU40">
            <v>1374.450000000131</v>
          </cell>
          <cell r="FV40"/>
          <cell r="FW40">
            <v>0</v>
          </cell>
          <cell r="FX40"/>
          <cell r="FY40">
            <v>0</v>
          </cell>
          <cell r="FZ40"/>
          <cell r="GA40">
            <v>0</v>
          </cell>
          <cell r="GB40"/>
          <cell r="GC40">
            <v>0</v>
          </cell>
          <cell r="GD40"/>
          <cell r="GE40">
            <v>0</v>
          </cell>
          <cell r="GF40"/>
          <cell r="GG40">
            <v>0</v>
          </cell>
          <cell r="GH40"/>
          <cell r="GI40">
            <v>0</v>
          </cell>
          <cell r="GJ40"/>
          <cell r="GK40">
            <v>0</v>
          </cell>
          <cell r="GL40"/>
          <cell r="GM40">
            <v>0</v>
          </cell>
          <cell r="GN40"/>
          <cell r="GO40">
            <v>0</v>
          </cell>
          <cell r="GP40"/>
          <cell r="GQ40">
            <v>0</v>
          </cell>
          <cell r="GR40"/>
          <cell r="GS40">
            <v>0</v>
          </cell>
          <cell r="GT40"/>
          <cell r="GU40">
            <v>0</v>
          </cell>
          <cell r="GV40"/>
          <cell r="GW40">
            <v>0</v>
          </cell>
          <cell r="GX40"/>
          <cell r="GY40">
            <v>0</v>
          </cell>
          <cell r="GZ40"/>
          <cell r="HA40">
            <v>0</v>
          </cell>
          <cell r="HB40"/>
          <cell r="HC40">
            <v>0</v>
          </cell>
          <cell r="HD40"/>
          <cell r="HE40">
            <v>0</v>
          </cell>
          <cell r="HF40"/>
          <cell r="HG40">
            <v>0</v>
          </cell>
          <cell r="HH40"/>
          <cell r="HI40">
            <v>0</v>
          </cell>
          <cell r="HJ40"/>
          <cell r="HK40">
            <v>0</v>
          </cell>
          <cell r="HL40"/>
          <cell r="HM40">
            <v>0</v>
          </cell>
          <cell r="HN40"/>
          <cell r="HO40">
            <v>0</v>
          </cell>
          <cell r="HP40"/>
          <cell r="HQ40">
            <v>0</v>
          </cell>
          <cell r="HR40"/>
          <cell r="HS40">
            <v>0</v>
          </cell>
          <cell r="HT40"/>
          <cell r="HU40">
            <v>0</v>
          </cell>
          <cell r="HV40"/>
          <cell r="HW40">
            <v>0</v>
          </cell>
          <cell r="HX40"/>
          <cell r="HY40">
            <v>0</v>
          </cell>
          <cell r="HZ40"/>
          <cell r="IA40">
            <v>0</v>
          </cell>
          <cell r="IB40"/>
          <cell r="IC40">
            <v>0</v>
          </cell>
          <cell r="ID40"/>
          <cell r="IE40">
            <v>0</v>
          </cell>
          <cell r="IF40"/>
          <cell r="IG40">
            <v>0</v>
          </cell>
          <cell r="IH40"/>
          <cell r="II40">
            <v>0</v>
          </cell>
          <cell r="IJ40"/>
          <cell r="IK40">
            <v>0</v>
          </cell>
          <cell r="IL40"/>
          <cell r="IM40">
            <v>0</v>
          </cell>
          <cell r="IN40"/>
          <cell r="IO40">
            <v>0</v>
          </cell>
          <cell r="IP40"/>
          <cell r="IQ40">
            <v>0</v>
          </cell>
          <cell r="IR40"/>
          <cell r="IS40">
            <v>0</v>
          </cell>
          <cell r="IT40"/>
          <cell r="IU40">
            <v>0</v>
          </cell>
          <cell r="IV40"/>
          <cell r="IW40">
            <v>0</v>
          </cell>
          <cell r="IX40"/>
          <cell r="IY40">
            <v>0</v>
          </cell>
          <cell r="IZ40"/>
          <cell r="JA40">
            <v>0</v>
          </cell>
          <cell r="JB40"/>
          <cell r="JC40">
            <v>0</v>
          </cell>
          <cell r="JD40"/>
          <cell r="JE40">
            <v>0</v>
          </cell>
          <cell r="JF40"/>
          <cell r="JG40">
            <v>0</v>
          </cell>
          <cell r="JH40"/>
          <cell r="JI40">
            <v>0</v>
          </cell>
          <cell r="JJ40"/>
          <cell r="JK40">
            <v>0</v>
          </cell>
          <cell r="JL40"/>
          <cell r="JM40">
            <v>0</v>
          </cell>
          <cell r="JN40"/>
          <cell r="JO40">
            <v>0</v>
          </cell>
          <cell r="JP40"/>
          <cell r="JQ40">
            <v>0</v>
          </cell>
          <cell r="JR40"/>
          <cell r="JS40">
            <v>0</v>
          </cell>
          <cell r="JT40"/>
          <cell r="JU40">
            <v>0</v>
          </cell>
          <cell r="JV40"/>
          <cell r="JW40">
            <v>0</v>
          </cell>
          <cell r="JX40"/>
          <cell r="JY40">
            <v>0</v>
          </cell>
          <cell r="JZ40"/>
          <cell r="KA40">
            <v>0</v>
          </cell>
          <cell r="KB40"/>
          <cell r="KC40">
            <v>0</v>
          </cell>
        </row>
        <row r="41">
          <cell r="P41"/>
          <cell r="Q41">
            <v>0</v>
          </cell>
          <cell r="R41"/>
          <cell r="S41">
            <v>0</v>
          </cell>
          <cell r="T41"/>
          <cell r="U41">
            <v>0</v>
          </cell>
          <cell r="V41"/>
          <cell r="W41">
            <v>0</v>
          </cell>
          <cell r="X41"/>
          <cell r="Y41">
            <v>0</v>
          </cell>
          <cell r="Z41"/>
          <cell r="AA41">
            <v>0</v>
          </cell>
          <cell r="AB41"/>
          <cell r="AC41">
            <v>0</v>
          </cell>
          <cell r="AD41"/>
          <cell r="AE41">
            <v>0</v>
          </cell>
          <cell r="AF41"/>
          <cell r="AG41">
            <v>0</v>
          </cell>
          <cell r="AH41"/>
          <cell r="AI41">
            <v>0</v>
          </cell>
          <cell r="AJ41"/>
          <cell r="AK41">
            <v>0</v>
          </cell>
          <cell r="AL41"/>
          <cell r="AM41">
            <v>0</v>
          </cell>
          <cell r="AN41"/>
          <cell r="AO41">
            <v>0</v>
          </cell>
          <cell r="AP41"/>
          <cell r="AQ41">
            <v>0</v>
          </cell>
          <cell r="AR41"/>
          <cell r="AS41">
            <v>0</v>
          </cell>
          <cell r="AT41"/>
          <cell r="AU41">
            <v>0</v>
          </cell>
          <cell r="AV41"/>
          <cell r="AW41">
            <v>0</v>
          </cell>
          <cell r="AX41"/>
          <cell r="AY41">
            <v>0</v>
          </cell>
          <cell r="AZ41"/>
          <cell r="BA41">
            <v>0</v>
          </cell>
          <cell r="BB41"/>
          <cell r="BC41">
            <v>0</v>
          </cell>
          <cell r="BD41"/>
          <cell r="BE41">
            <v>0</v>
          </cell>
          <cell r="BF41"/>
          <cell r="BG41">
            <v>0</v>
          </cell>
          <cell r="BH41"/>
          <cell r="BI41">
            <v>0</v>
          </cell>
          <cell r="BJ41"/>
          <cell r="BK41">
            <v>0</v>
          </cell>
          <cell r="BL41"/>
          <cell r="BM41">
            <v>0</v>
          </cell>
          <cell r="BN41"/>
          <cell r="BO41">
            <v>0</v>
          </cell>
          <cell r="BP41"/>
          <cell r="BQ41">
            <v>0</v>
          </cell>
          <cell r="BR41"/>
          <cell r="BS41">
            <v>0</v>
          </cell>
          <cell r="BT41"/>
          <cell r="BU41">
            <v>0</v>
          </cell>
          <cell r="BV41"/>
          <cell r="BW41">
            <v>0</v>
          </cell>
          <cell r="BX41"/>
          <cell r="BY41">
            <v>0</v>
          </cell>
          <cell r="BZ41"/>
          <cell r="CA41">
            <v>0</v>
          </cell>
          <cell r="CB41"/>
          <cell r="CC41">
            <v>0</v>
          </cell>
          <cell r="CD41"/>
          <cell r="CE41">
            <v>0</v>
          </cell>
          <cell r="CF41"/>
          <cell r="CG41">
            <v>0</v>
          </cell>
          <cell r="CH41"/>
          <cell r="CI41">
            <v>0</v>
          </cell>
          <cell r="CJ41"/>
          <cell r="CK41">
            <v>0</v>
          </cell>
          <cell r="CL41"/>
          <cell r="CM41">
            <v>0</v>
          </cell>
          <cell r="CN41"/>
          <cell r="CO41">
            <v>0</v>
          </cell>
          <cell r="CP41"/>
          <cell r="CQ41">
            <v>0</v>
          </cell>
          <cell r="CR41"/>
          <cell r="CS41">
            <v>0</v>
          </cell>
          <cell r="CT41"/>
          <cell r="CU41">
            <v>0</v>
          </cell>
          <cell r="CV41"/>
          <cell r="CW41">
            <v>0</v>
          </cell>
          <cell r="CX41"/>
          <cell r="CY41">
            <v>0</v>
          </cell>
          <cell r="CZ41"/>
          <cell r="DA41">
            <v>0</v>
          </cell>
          <cell r="DB41"/>
          <cell r="DC41">
            <v>0</v>
          </cell>
          <cell r="DD41"/>
          <cell r="DE41">
            <v>0</v>
          </cell>
          <cell r="DF41"/>
          <cell r="DG41">
            <v>0</v>
          </cell>
          <cell r="DH41"/>
          <cell r="DI41">
            <v>0</v>
          </cell>
          <cell r="DJ41"/>
          <cell r="DK41">
            <v>0</v>
          </cell>
          <cell r="DL41"/>
          <cell r="DM41">
            <v>0</v>
          </cell>
          <cell r="DN41"/>
          <cell r="DO41">
            <v>0</v>
          </cell>
          <cell r="DP41"/>
          <cell r="DQ41">
            <v>0</v>
          </cell>
          <cell r="DR41"/>
          <cell r="DS41">
            <v>0</v>
          </cell>
          <cell r="DT41"/>
          <cell r="DU41">
            <v>0</v>
          </cell>
          <cell r="DV41"/>
          <cell r="DW41">
            <v>0</v>
          </cell>
          <cell r="DX41"/>
          <cell r="DY41">
            <v>0</v>
          </cell>
          <cell r="DZ41"/>
          <cell r="EA41">
            <v>0</v>
          </cell>
          <cell r="EB41"/>
          <cell r="EC41">
            <v>0</v>
          </cell>
          <cell r="ED41"/>
          <cell r="EE41">
            <v>0</v>
          </cell>
          <cell r="EF41"/>
          <cell r="EG41">
            <v>0</v>
          </cell>
          <cell r="EH41"/>
          <cell r="EI41">
            <v>0</v>
          </cell>
          <cell r="EJ41"/>
          <cell r="EK41">
            <v>0</v>
          </cell>
          <cell r="EL41"/>
          <cell r="EM41">
            <v>0</v>
          </cell>
          <cell r="EN41"/>
          <cell r="EO41">
            <v>0</v>
          </cell>
          <cell r="EP41"/>
          <cell r="EQ41">
            <v>0</v>
          </cell>
          <cell r="ER41"/>
          <cell r="ES41">
            <v>0</v>
          </cell>
          <cell r="ET41"/>
          <cell r="EU41">
            <v>0</v>
          </cell>
          <cell r="EV41"/>
          <cell r="EW41">
            <v>0</v>
          </cell>
          <cell r="EX41"/>
          <cell r="EY41">
            <v>0</v>
          </cell>
          <cell r="EZ41"/>
          <cell r="FA41">
            <v>0</v>
          </cell>
          <cell r="FB41"/>
          <cell r="FC41">
            <v>0</v>
          </cell>
          <cell r="FD41"/>
          <cell r="FE41">
            <v>0</v>
          </cell>
          <cell r="FF41"/>
          <cell r="FG41">
            <v>0</v>
          </cell>
          <cell r="FH41"/>
          <cell r="FI41">
            <v>0</v>
          </cell>
          <cell r="FJ41"/>
          <cell r="FK41">
            <v>0</v>
          </cell>
          <cell r="FL41"/>
          <cell r="FM41">
            <v>0</v>
          </cell>
          <cell r="FN41"/>
          <cell r="FO41">
            <v>0</v>
          </cell>
          <cell r="FP41"/>
          <cell r="FQ41">
            <v>0</v>
          </cell>
          <cell r="FR41"/>
          <cell r="FS41">
            <v>0</v>
          </cell>
          <cell r="FT41"/>
          <cell r="FU41">
            <v>0</v>
          </cell>
          <cell r="FV41"/>
          <cell r="FW41">
            <v>0</v>
          </cell>
          <cell r="FX41"/>
          <cell r="FY41">
            <v>0</v>
          </cell>
          <cell r="FZ41"/>
          <cell r="GA41">
            <v>0</v>
          </cell>
          <cell r="GB41"/>
          <cell r="GC41">
            <v>0</v>
          </cell>
          <cell r="GD41"/>
          <cell r="GE41">
            <v>0</v>
          </cell>
          <cell r="GF41"/>
          <cell r="GG41">
            <v>0</v>
          </cell>
          <cell r="GH41"/>
          <cell r="GI41">
            <v>0</v>
          </cell>
          <cell r="GJ41"/>
          <cell r="GK41">
            <v>0</v>
          </cell>
          <cell r="GL41"/>
          <cell r="GM41">
            <v>0</v>
          </cell>
          <cell r="GN41"/>
          <cell r="GO41">
            <v>0</v>
          </cell>
          <cell r="GP41"/>
          <cell r="GQ41">
            <v>0</v>
          </cell>
          <cell r="GR41"/>
          <cell r="GS41">
            <v>0</v>
          </cell>
          <cell r="GT41"/>
          <cell r="GU41">
            <v>0</v>
          </cell>
          <cell r="GV41"/>
          <cell r="GW41">
            <v>0</v>
          </cell>
          <cell r="GX41"/>
          <cell r="GY41">
            <v>0</v>
          </cell>
          <cell r="GZ41"/>
          <cell r="HA41">
            <v>0</v>
          </cell>
          <cell r="HB41"/>
          <cell r="HC41">
            <v>0</v>
          </cell>
          <cell r="HD41"/>
          <cell r="HE41">
            <v>0</v>
          </cell>
          <cell r="HF41"/>
          <cell r="HG41">
            <v>0</v>
          </cell>
          <cell r="HH41"/>
          <cell r="HI41">
            <v>0</v>
          </cell>
          <cell r="HJ41"/>
          <cell r="HK41">
            <v>0</v>
          </cell>
          <cell r="HL41"/>
          <cell r="HM41">
            <v>0</v>
          </cell>
          <cell r="HN41"/>
          <cell r="HO41">
            <v>0</v>
          </cell>
          <cell r="HP41"/>
          <cell r="HQ41">
            <v>0</v>
          </cell>
          <cell r="HR41"/>
          <cell r="HS41">
            <v>0</v>
          </cell>
          <cell r="HT41"/>
          <cell r="HU41">
            <v>0</v>
          </cell>
          <cell r="HV41"/>
          <cell r="HW41">
            <v>0</v>
          </cell>
          <cell r="HX41"/>
          <cell r="HY41">
            <v>0</v>
          </cell>
          <cell r="HZ41"/>
          <cell r="IA41">
            <v>0</v>
          </cell>
          <cell r="IB41"/>
          <cell r="IC41">
            <v>0</v>
          </cell>
          <cell r="ID41"/>
          <cell r="IE41">
            <v>0</v>
          </cell>
          <cell r="IF41"/>
          <cell r="IG41">
            <v>0</v>
          </cell>
          <cell r="IH41"/>
          <cell r="II41">
            <v>0</v>
          </cell>
          <cell r="IJ41"/>
          <cell r="IK41">
            <v>0</v>
          </cell>
          <cell r="IL41"/>
          <cell r="IM41">
            <v>0</v>
          </cell>
          <cell r="IN41"/>
          <cell r="IO41">
            <v>0</v>
          </cell>
          <cell r="IP41"/>
          <cell r="IQ41">
            <v>0</v>
          </cell>
          <cell r="IR41"/>
          <cell r="IS41">
            <v>0</v>
          </cell>
          <cell r="IT41"/>
          <cell r="IU41">
            <v>0</v>
          </cell>
          <cell r="IV41"/>
          <cell r="IW41">
            <v>0</v>
          </cell>
          <cell r="IX41"/>
          <cell r="IY41">
            <v>0</v>
          </cell>
          <cell r="IZ41"/>
          <cell r="JA41">
            <v>0</v>
          </cell>
          <cell r="JB41"/>
          <cell r="JC41">
            <v>0</v>
          </cell>
          <cell r="JD41"/>
          <cell r="JE41">
            <v>0</v>
          </cell>
          <cell r="JF41"/>
          <cell r="JG41">
            <v>0</v>
          </cell>
          <cell r="JH41"/>
          <cell r="JI41">
            <v>0</v>
          </cell>
          <cell r="JJ41"/>
          <cell r="JK41">
            <v>0</v>
          </cell>
          <cell r="JL41"/>
          <cell r="JM41">
            <v>0</v>
          </cell>
          <cell r="JN41"/>
          <cell r="JO41">
            <v>0</v>
          </cell>
          <cell r="JP41"/>
          <cell r="JQ41">
            <v>0</v>
          </cell>
          <cell r="JR41"/>
          <cell r="JS41">
            <v>0</v>
          </cell>
          <cell r="JT41"/>
          <cell r="JU41">
            <v>0</v>
          </cell>
          <cell r="JV41"/>
          <cell r="JW41">
            <v>0</v>
          </cell>
          <cell r="JX41"/>
          <cell r="JY41">
            <v>0</v>
          </cell>
          <cell r="JZ41"/>
          <cell r="KA41">
            <v>0</v>
          </cell>
          <cell r="KB41"/>
          <cell r="KC41">
            <v>0</v>
          </cell>
        </row>
        <row r="42">
          <cell r="P42"/>
          <cell r="Q42">
            <v>0</v>
          </cell>
          <cell r="R42"/>
          <cell r="S42">
            <v>0</v>
          </cell>
          <cell r="T42"/>
          <cell r="U42">
            <v>0</v>
          </cell>
          <cell r="V42"/>
          <cell r="W42">
            <v>0</v>
          </cell>
          <cell r="X42"/>
          <cell r="Y42">
            <v>0</v>
          </cell>
          <cell r="Z42"/>
          <cell r="AA42">
            <v>0</v>
          </cell>
          <cell r="AB42"/>
          <cell r="AC42">
            <v>0</v>
          </cell>
          <cell r="AD42"/>
          <cell r="AE42">
            <v>0</v>
          </cell>
          <cell r="AF42"/>
          <cell r="AG42">
            <v>0</v>
          </cell>
          <cell r="AH42"/>
          <cell r="AI42">
            <v>0</v>
          </cell>
          <cell r="AJ42"/>
          <cell r="AK42">
            <v>0</v>
          </cell>
          <cell r="AL42"/>
          <cell r="AM42">
            <v>0</v>
          </cell>
          <cell r="AN42"/>
          <cell r="AO42">
            <v>0</v>
          </cell>
          <cell r="AP42"/>
          <cell r="AQ42">
            <v>0</v>
          </cell>
          <cell r="AR42"/>
          <cell r="AS42">
            <v>0</v>
          </cell>
          <cell r="AT42"/>
          <cell r="AU42">
            <v>0</v>
          </cell>
          <cell r="AV42"/>
          <cell r="AW42">
            <v>0</v>
          </cell>
          <cell r="AX42"/>
          <cell r="AY42">
            <v>0</v>
          </cell>
          <cell r="AZ42"/>
          <cell r="BA42">
            <v>0</v>
          </cell>
          <cell r="BB42"/>
          <cell r="BC42">
            <v>0</v>
          </cell>
          <cell r="BD42"/>
          <cell r="BE42">
            <v>0</v>
          </cell>
          <cell r="BF42"/>
          <cell r="BG42">
            <v>0</v>
          </cell>
          <cell r="BH42"/>
          <cell r="BI42">
            <v>0</v>
          </cell>
          <cell r="BJ42"/>
          <cell r="BK42">
            <v>0</v>
          </cell>
          <cell r="BL42"/>
          <cell r="BM42">
            <v>0</v>
          </cell>
          <cell r="BN42"/>
          <cell r="BO42">
            <v>0</v>
          </cell>
          <cell r="BP42"/>
          <cell r="BQ42">
            <v>0</v>
          </cell>
          <cell r="BR42"/>
          <cell r="BS42">
            <v>0</v>
          </cell>
          <cell r="BT42"/>
          <cell r="BU42">
            <v>0</v>
          </cell>
          <cell r="BV42"/>
          <cell r="BW42">
            <v>0</v>
          </cell>
          <cell r="BX42"/>
          <cell r="BY42">
            <v>0</v>
          </cell>
          <cell r="BZ42"/>
          <cell r="CA42">
            <v>0</v>
          </cell>
          <cell r="CB42"/>
          <cell r="CC42">
            <v>0</v>
          </cell>
          <cell r="CD42"/>
          <cell r="CE42">
            <v>0</v>
          </cell>
          <cell r="CF42"/>
          <cell r="CG42">
            <v>0</v>
          </cell>
          <cell r="CH42"/>
          <cell r="CI42">
            <v>0</v>
          </cell>
          <cell r="CJ42"/>
          <cell r="CK42">
            <v>0</v>
          </cell>
          <cell r="CL42"/>
          <cell r="CM42">
            <v>0</v>
          </cell>
          <cell r="CN42"/>
          <cell r="CO42">
            <v>0</v>
          </cell>
          <cell r="CP42"/>
          <cell r="CQ42">
            <v>0</v>
          </cell>
          <cell r="CR42"/>
          <cell r="CS42">
            <v>0</v>
          </cell>
          <cell r="CT42"/>
          <cell r="CU42">
            <v>0</v>
          </cell>
          <cell r="CV42"/>
          <cell r="CW42">
            <v>0</v>
          </cell>
          <cell r="CX42"/>
          <cell r="CY42">
            <v>0</v>
          </cell>
          <cell r="CZ42"/>
          <cell r="DA42">
            <v>0</v>
          </cell>
          <cell r="DB42"/>
          <cell r="DC42">
            <v>0</v>
          </cell>
          <cell r="DD42"/>
          <cell r="DE42">
            <v>0</v>
          </cell>
          <cell r="DF42"/>
          <cell r="DG42">
            <v>0</v>
          </cell>
          <cell r="DH42"/>
          <cell r="DI42">
            <v>0</v>
          </cell>
          <cell r="DJ42"/>
          <cell r="DK42">
            <v>0</v>
          </cell>
          <cell r="DL42"/>
          <cell r="DM42">
            <v>0</v>
          </cell>
          <cell r="DN42"/>
          <cell r="DO42">
            <v>0</v>
          </cell>
          <cell r="DP42"/>
          <cell r="DQ42">
            <v>0</v>
          </cell>
          <cell r="DR42"/>
          <cell r="DS42">
            <v>0</v>
          </cell>
          <cell r="DT42"/>
          <cell r="DU42">
            <v>0</v>
          </cell>
          <cell r="DV42"/>
          <cell r="DW42">
            <v>0</v>
          </cell>
          <cell r="DX42"/>
          <cell r="DY42">
            <v>0</v>
          </cell>
          <cell r="DZ42"/>
          <cell r="EA42">
            <v>0</v>
          </cell>
          <cell r="EB42"/>
          <cell r="EC42">
            <v>0</v>
          </cell>
          <cell r="ED42"/>
          <cell r="EE42">
            <v>0</v>
          </cell>
          <cell r="EF42"/>
          <cell r="EG42">
            <v>0</v>
          </cell>
          <cell r="EH42"/>
          <cell r="EI42">
            <v>0</v>
          </cell>
          <cell r="EJ42"/>
          <cell r="EK42">
            <v>0</v>
          </cell>
          <cell r="EL42"/>
          <cell r="EM42">
            <v>0</v>
          </cell>
          <cell r="EN42"/>
          <cell r="EO42">
            <v>0</v>
          </cell>
          <cell r="EP42"/>
          <cell r="EQ42">
            <v>0</v>
          </cell>
          <cell r="ER42"/>
          <cell r="ES42">
            <v>0</v>
          </cell>
          <cell r="ET42"/>
          <cell r="EU42">
            <v>0</v>
          </cell>
          <cell r="EV42"/>
          <cell r="EW42">
            <v>0</v>
          </cell>
          <cell r="EX42"/>
          <cell r="EY42">
            <v>0</v>
          </cell>
          <cell r="EZ42"/>
          <cell r="FA42">
            <v>0</v>
          </cell>
          <cell r="FB42"/>
          <cell r="FC42">
            <v>0</v>
          </cell>
          <cell r="FD42"/>
          <cell r="FE42">
            <v>0</v>
          </cell>
          <cell r="FF42"/>
          <cell r="FG42">
            <v>0</v>
          </cell>
          <cell r="FH42"/>
          <cell r="FI42">
            <v>0</v>
          </cell>
          <cell r="FJ42"/>
          <cell r="FK42">
            <v>0</v>
          </cell>
          <cell r="FL42"/>
          <cell r="FM42">
            <v>0</v>
          </cell>
          <cell r="FN42"/>
          <cell r="FO42">
            <v>0</v>
          </cell>
          <cell r="FP42"/>
          <cell r="FQ42">
            <v>0</v>
          </cell>
          <cell r="FR42"/>
          <cell r="FS42">
            <v>0</v>
          </cell>
          <cell r="FT42"/>
          <cell r="FU42">
            <v>0</v>
          </cell>
          <cell r="FV42"/>
          <cell r="FW42">
            <v>0</v>
          </cell>
          <cell r="FX42"/>
          <cell r="FY42">
            <v>0</v>
          </cell>
          <cell r="FZ42"/>
          <cell r="GA42">
            <v>0</v>
          </cell>
          <cell r="GB42"/>
          <cell r="GC42">
            <v>0</v>
          </cell>
          <cell r="GD42"/>
          <cell r="GE42">
            <v>0</v>
          </cell>
          <cell r="GF42"/>
          <cell r="GG42">
            <v>0</v>
          </cell>
          <cell r="GH42"/>
          <cell r="GI42">
            <v>0</v>
          </cell>
          <cell r="GJ42"/>
          <cell r="GK42">
            <v>0</v>
          </cell>
          <cell r="GL42"/>
          <cell r="GM42">
            <v>0</v>
          </cell>
          <cell r="GN42"/>
          <cell r="GO42">
            <v>0</v>
          </cell>
          <cell r="GP42"/>
          <cell r="GQ42">
            <v>0</v>
          </cell>
          <cell r="GR42"/>
          <cell r="GS42">
            <v>0</v>
          </cell>
          <cell r="GT42"/>
          <cell r="GU42">
            <v>0</v>
          </cell>
          <cell r="GV42"/>
          <cell r="GW42">
            <v>0</v>
          </cell>
          <cell r="GX42"/>
          <cell r="GY42">
            <v>0</v>
          </cell>
          <cell r="GZ42"/>
          <cell r="HA42">
            <v>0</v>
          </cell>
          <cell r="HB42"/>
          <cell r="HC42">
            <v>0</v>
          </cell>
          <cell r="HD42"/>
          <cell r="HE42">
            <v>0</v>
          </cell>
          <cell r="HF42"/>
          <cell r="HG42">
            <v>0</v>
          </cell>
          <cell r="HH42"/>
          <cell r="HI42">
            <v>0</v>
          </cell>
          <cell r="HJ42"/>
          <cell r="HK42">
            <v>0</v>
          </cell>
          <cell r="HL42"/>
          <cell r="HM42">
            <v>0</v>
          </cell>
          <cell r="HN42"/>
          <cell r="HO42">
            <v>0</v>
          </cell>
          <cell r="HP42"/>
          <cell r="HQ42">
            <v>0</v>
          </cell>
          <cell r="HR42">
            <v>1</v>
          </cell>
          <cell r="HS42">
            <v>16408.875015627498</v>
          </cell>
          <cell r="HT42"/>
          <cell r="HU42">
            <v>0</v>
          </cell>
          <cell r="HV42"/>
          <cell r="HW42">
            <v>0</v>
          </cell>
          <cell r="HX42"/>
          <cell r="HY42">
            <v>0</v>
          </cell>
          <cell r="HZ42"/>
          <cell r="IA42">
            <v>0</v>
          </cell>
          <cell r="IB42"/>
          <cell r="IC42">
            <v>0</v>
          </cell>
          <cell r="ID42"/>
          <cell r="IE42">
            <v>0</v>
          </cell>
          <cell r="IF42"/>
          <cell r="IG42">
            <v>0</v>
          </cell>
          <cell r="IH42"/>
          <cell r="II42">
            <v>0</v>
          </cell>
          <cell r="IJ42"/>
          <cell r="IK42">
            <v>0</v>
          </cell>
          <cell r="IL42"/>
          <cell r="IM42">
            <v>0</v>
          </cell>
          <cell r="IN42"/>
          <cell r="IO42">
            <v>0</v>
          </cell>
          <cell r="IP42"/>
          <cell r="IQ42">
            <v>0</v>
          </cell>
          <cell r="IR42"/>
          <cell r="IS42">
            <v>0</v>
          </cell>
          <cell r="IT42"/>
          <cell r="IU42">
            <v>0</v>
          </cell>
          <cell r="IV42"/>
          <cell r="IW42">
            <v>0</v>
          </cell>
          <cell r="IX42"/>
          <cell r="IY42">
            <v>0</v>
          </cell>
          <cell r="IZ42"/>
          <cell r="JA42">
            <v>0</v>
          </cell>
          <cell r="JB42"/>
          <cell r="JC42">
            <v>0</v>
          </cell>
          <cell r="JD42"/>
          <cell r="JE42">
            <v>0</v>
          </cell>
          <cell r="JF42"/>
          <cell r="JG42">
            <v>0</v>
          </cell>
          <cell r="JH42"/>
          <cell r="JI42">
            <v>0</v>
          </cell>
          <cell r="JJ42"/>
          <cell r="JK42">
            <v>0</v>
          </cell>
          <cell r="JL42"/>
          <cell r="JM42">
            <v>0</v>
          </cell>
          <cell r="JN42"/>
          <cell r="JO42">
            <v>0</v>
          </cell>
          <cell r="JP42"/>
          <cell r="JQ42">
            <v>0</v>
          </cell>
          <cell r="JR42"/>
          <cell r="JS42">
            <v>0</v>
          </cell>
          <cell r="JT42"/>
          <cell r="JU42">
            <v>0</v>
          </cell>
          <cell r="JV42"/>
          <cell r="JW42">
            <v>0</v>
          </cell>
          <cell r="JX42"/>
          <cell r="JY42">
            <v>0</v>
          </cell>
          <cell r="JZ42"/>
          <cell r="KA42">
            <v>0</v>
          </cell>
          <cell r="KB42"/>
          <cell r="KC42">
            <v>0</v>
          </cell>
        </row>
        <row r="43">
          <cell r="P43"/>
          <cell r="Q43">
            <v>0</v>
          </cell>
          <cell r="R43"/>
          <cell r="S43">
            <v>0</v>
          </cell>
          <cell r="T43"/>
          <cell r="U43">
            <v>0</v>
          </cell>
          <cell r="V43"/>
          <cell r="W43">
            <v>0</v>
          </cell>
          <cell r="X43"/>
          <cell r="Y43">
            <v>0</v>
          </cell>
          <cell r="Z43"/>
          <cell r="AA43">
            <v>0</v>
          </cell>
          <cell r="AB43"/>
          <cell r="AC43">
            <v>0</v>
          </cell>
          <cell r="AD43"/>
          <cell r="AE43">
            <v>0</v>
          </cell>
          <cell r="AF43"/>
          <cell r="AG43">
            <v>0</v>
          </cell>
          <cell r="AH43"/>
          <cell r="AI43">
            <v>0</v>
          </cell>
          <cell r="AJ43"/>
          <cell r="AK43">
            <v>0</v>
          </cell>
          <cell r="AL43"/>
          <cell r="AM43">
            <v>0</v>
          </cell>
          <cell r="AN43"/>
          <cell r="AO43">
            <v>0</v>
          </cell>
          <cell r="AP43"/>
          <cell r="AQ43">
            <v>0</v>
          </cell>
          <cell r="AR43"/>
          <cell r="AS43">
            <v>0</v>
          </cell>
          <cell r="AT43"/>
          <cell r="AU43">
            <v>0</v>
          </cell>
          <cell r="AV43"/>
          <cell r="AW43">
            <v>0</v>
          </cell>
          <cell r="AX43"/>
          <cell r="AY43">
            <v>0</v>
          </cell>
          <cell r="AZ43"/>
          <cell r="BA43">
            <v>0</v>
          </cell>
          <cell r="BB43"/>
          <cell r="BC43">
            <v>0</v>
          </cell>
          <cell r="BD43"/>
          <cell r="BE43">
            <v>0</v>
          </cell>
          <cell r="BF43"/>
          <cell r="BG43">
            <v>0</v>
          </cell>
          <cell r="BH43"/>
          <cell r="BI43">
            <v>0</v>
          </cell>
          <cell r="BJ43"/>
          <cell r="BK43">
            <v>0</v>
          </cell>
          <cell r="BL43"/>
          <cell r="BM43">
            <v>0</v>
          </cell>
          <cell r="BN43"/>
          <cell r="BO43">
            <v>0</v>
          </cell>
          <cell r="BP43"/>
          <cell r="BQ43">
            <v>0</v>
          </cell>
          <cell r="BR43"/>
          <cell r="BS43">
            <v>0</v>
          </cell>
          <cell r="BT43"/>
          <cell r="BU43">
            <v>0</v>
          </cell>
          <cell r="BV43"/>
          <cell r="BW43">
            <v>0</v>
          </cell>
          <cell r="BX43"/>
          <cell r="BY43">
            <v>0</v>
          </cell>
          <cell r="BZ43"/>
          <cell r="CA43">
            <v>0</v>
          </cell>
          <cell r="CB43"/>
          <cell r="CC43">
            <v>0</v>
          </cell>
          <cell r="CD43"/>
          <cell r="CE43">
            <v>0</v>
          </cell>
          <cell r="CF43"/>
          <cell r="CG43">
            <v>0</v>
          </cell>
          <cell r="CH43"/>
          <cell r="CI43">
            <v>0</v>
          </cell>
          <cell r="CJ43"/>
          <cell r="CK43">
            <v>0</v>
          </cell>
          <cell r="CL43"/>
          <cell r="CM43">
            <v>0</v>
          </cell>
          <cell r="CN43"/>
          <cell r="CO43">
            <v>0</v>
          </cell>
          <cell r="CP43"/>
          <cell r="CQ43">
            <v>0</v>
          </cell>
          <cell r="CR43"/>
          <cell r="CS43">
            <v>0</v>
          </cell>
          <cell r="CT43"/>
          <cell r="CU43">
            <v>0</v>
          </cell>
          <cell r="CV43"/>
          <cell r="CW43">
            <v>0</v>
          </cell>
          <cell r="CX43"/>
          <cell r="CY43">
            <v>0</v>
          </cell>
          <cell r="CZ43"/>
          <cell r="DA43">
            <v>0</v>
          </cell>
          <cell r="DB43"/>
          <cell r="DC43">
            <v>0</v>
          </cell>
          <cell r="DD43"/>
          <cell r="DE43">
            <v>0</v>
          </cell>
          <cell r="DF43"/>
          <cell r="DG43">
            <v>0</v>
          </cell>
          <cell r="DH43"/>
          <cell r="DI43">
            <v>0</v>
          </cell>
          <cell r="DJ43"/>
          <cell r="DK43">
            <v>0</v>
          </cell>
          <cell r="DL43"/>
          <cell r="DM43">
            <v>0</v>
          </cell>
          <cell r="DN43"/>
          <cell r="DO43">
            <v>0</v>
          </cell>
          <cell r="DP43"/>
          <cell r="DQ43">
            <v>0</v>
          </cell>
          <cell r="DR43"/>
          <cell r="DS43">
            <v>0</v>
          </cell>
          <cell r="DT43"/>
          <cell r="DU43">
            <v>0</v>
          </cell>
          <cell r="DV43"/>
          <cell r="DW43">
            <v>0</v>
          </cell>
          <cell r="DX43"/>
          <cell r="DY43">
            <v>0</v>
          </cell>
          <cell r="DZ43"/>
          <cell r="EA43">
            <v>0</v>
          </cell>
          <cell r="EB43"/>
          <cell r="EC43">
            <v>0</v>
          </cell>
          <cell r="ED43"/>
          <cell r="EE43">
            <v>0</v>
          </cell>
          <cell r="EF43"/>
          <cell r="EG43">
            <v>0</v>
          </cell>
          <cell r="EH43"/>
          <cell r="EI43">
            <v>0</v>
          </cell>
          <cell r="EJ43"/>
          <cell r="EK43">
            <v>0</v>
          </cell>
          <cell r="EL43"/>
          <cell r="EM43">
            <v>0</v>
          </cell>
          <cell r="EN43"/>
          <cell r="EO43">
            <v>0</v>
          </cell>
          <cell r="EP43"/>
          <cell r="EQ43">
            <v>0</v>
          </cell>
          <cell r="ER43"/>
          <cell r="ES43">
            <v>0</v>
          </cell>
          <cell r="ET43"/>
          <cell r="EU43">
            <v>0</v>
          </cell>
          <cell r="EV43"/>
          <cell r="EW43">
            <v>0</v>
          </cell>
          <cell r="EX43"/>
          <cell r="EY43">
            <v>0</v>
          </cell>
          <cell r="EZ43"/>
          <cell r="FA43">
            <v>0</v>
          </cell>
          <cell r="FB43"/>
          <cell r="FC43">
            <v>0</v>
          </cell>
          <cell r="FD43"/>
          <cell r="FE43">
            <v>0</v>
          </cell>
          <cell r="FF43"/>
          <cell r="FG43">
            <v>0</v>
          </cell>
          <cell r="FH43"/>
          <cell r="FI43">
            <v>0</v>
          </cell>
          <cell r="FJ43"/>
          <cell r="FK43">
            <v>0</v>
          </cell>
          <cell r="FL43"/>
          <cell r="FM43">
            <v>0</v>
          </cell>
          <cell r="FN43"/>
          <cell r="FO43">
            <v>0</v>
          </cell>
          <cell r="FP43"/>
          <cell r="FQ43">
            <v>0</v>
          </cell>
          <cell r="FR43"/>
          <cell r="FS43">
            <v>0</v>
          </cell>
          <cell r="FT43"/>
          <cell r="FU43">
            <v>0</v>
          </cell>
          <cell r="FV43"/>
          <cell r="FW43">
            <v>0</v>
          </cell>
          <cell r="FX43"/>
          <cell r="FY43">
            <v>0</v>
          </cell>
          <cell r="FZ43"/>
          <cell r="GA43">
            <v>0</v>
          </cell>
          <cell r="GB43"/>
          <cell r="GC43">
            <v>0</v>
          </cell>
          <cell r="GD43"/>
          <cell r="GE43">
            <v>0</v>
          </cell>
          <cell r="GF43"/>
          <cell r="GG43">
            <v>0</v>
          </cell>
          <cell r="GH43"/>
          <cell r="GI43">
            <v>0</v>
          </cell>
          <cell r="GJ43"/>
          <cell r="GK43">
            <v>0</v>
          </cell>
          <cell r="GL43"/>
          <cell r="GM43">
            <v>0</v>
          </cell>
          <cell r="GN43"/>
          <cell r="GO43">
            <v>0</v>
          </cell>
          <cell r="GP43"/>
          <cell r="GQ43">
            <v>0</v>
          </cell>
          <cell r="GR43"/>
          <cell r="GS43">
            <v>0</v>
          </cell>
          <cell r="GT43"/>
          <cell r="GU43">
            <v>0</v>
          </cell>
          <cell r="GV43"/>
          <cell r="GW43">
            <v>0</v>
          </cell>
          <cell r="GX43"/>
          <cell r="GY43">
            <v>0</v>
          </cell>
          <cell r="GZ43"/>
          <cell r="HA43">
            <v>0</v>
          </cell>
          <cell r="HB43"/>
          <cell r="HC43">
            <v>0</v>
          </cell>
          <cell r="HD43"/>
          <cell r="HE43">
            <v>0</v>
          </cell>
          <cell r="HF43"/>
          <cell r="HG43">
            <v>0</v>
          </cell>
          <cell r="HH43"/>
          <cell r="HI43">
            <v>0</v>
          </cell>
          <cell r="HJ43"/>
          <cell r="HK43">
            <v>0</v>
          </cell>
          <cell r="HL43"/>
          <cell r="HM43">
            <v>0</v>
          </cell>
          <cell r="HN43"/>
          <cell r="HO43">
            <v>0</v>
          </cell>
          <cell r="HP43"/>
          <cell r="HQ43">
            <v>0</v>
          </cell>
          <cell r="HR43"/>
          <cell r="HS43">
            <v>0</v>
          </cell>
          <cell r="HT43">
            <v>1</v>
          </cell>
          <cell r="HU43">
            <v>21370.256270352624</v>
          </cell>
          <cell r="HV43"/>
          <cell r="HW43">
            <v>0</v>
          </cell>
          <cell r="HX43"/>
          <cell r="HY43">
            <v>0</v>
          </cell>
          <cell r="HZ43"/>
          <cell r="IA43">
            <v>0</v>
          </cell>
          <cell r="IB43"/>
          <cell r="IC43">
            <v>0</v>
          </cell>
          <cell r="ID43"/>
          <cell r="IE43">
            <v>0</v>
          </cell>
          <cell r="IF43"/>
          <cell r="IG43">
            <v>0</v>
          </cell>
          <cell r="IH43"/>
          <cell r="II43">
            <v>0</v>
          </cell>
          <cell r="IJ43"/>
          <cell r="IK43">
            <v>0</v>
          </cell>
          <cell r="IL43"/>
          <cell r="IM43">
            <v>0</v>
          </cell>
          <cell r="IN43"/>
          <cell r="IO43">
            <v>0</v>
          </cell>
          <cell r="IP43"/>
          <cell r="IQ43">
            <v>0</v>
          </cell>
          <cell r="IR43"/>
          <cell r="IS43">
            <v>0</v>
          </cell>
          <cell r="IT43"/>
          <cell r="IU43">
            <v>0</v>
          </cell>
          <cell r="IV43"/>
          <cell r="IW43">
            <v>0</v>
          </cell>
          <cell r="IX43"/>
          <cell r="IY43">
            <v>0</v>
          </cell>
          <cell r="IZ43"/>
          <cell r="JA43">
            <v>0</v>
          </cell>
          <cell r="JB43"/>
          <cell r="JC43">
            <v>0</v>
          </cell>
          <cell r="JD43"/>
          <cell r="JE43">
            <v>0</v>
          </cell>
          <cell r="JF43"/>
          <cell r="JG43">
            <v>0</v>
          </cell>
          <cell r="JH43"/>
          <cell r="JI43">
            <v>0</v>
          </cell>
          <cell r="JJ43"/>
          <cell r="JK43">
            <v>0</v>
          </cell>
          <cell r="JL43"/>
          <cell r="JM43">
            <v>0</v>
          </cell>
          <cell r="JN43"/>
          <cell r="JO43">
            <v>0</v>
          </cell>
          <cell r="JP43"/>
          <cell r="JQ43">
            <v>0</v>
          </cell>
          <cell r="JR43"/>
          <cell r="JS43">
            <v>0</v>
          </cell>
          <cell r="JT43"/>
          <cell r="JU43">
            <v>0</v>
          </cell>
          <cell r="JV43"/>
          <cell r="JW43">
            <v>0</v>
          </cell>
          <cell r="JX43"/>
          <cell r="JY43">
            <v>0</v>
          </cell>
          <cell r="JZ43"/>
          <cell r="KA43">
            <v>0</v>
          </cell>
          <cell r="KB43"/>
          <cell r="KC43">
            <v>0</v>
          </cell>
        </row>
        <row r="44">
          <cell r="P44"/>
          <cell r="Q44">
            <v>0</v>
          </cell>
          <cell r="R44"/>
          <cell r="S44">
            <v>0</v>
          </cell>
          <cell r="T44"/>
          <cell r="U44">
            <v>0</v>
          </cell>
          <cell r="V44"/>
          <cell r="W44">
            <v>0</v>
          </cell>
          <cell r="X44"/>
          <cell r="Y44">
            <v>0</v>
          </cell>
          <cell r="Z44"/>
          <cell r="AA44">
            <v>0</v>
          </cell>
          <cell r="AB44"/>
          <cell r="AC44">
            <v>0</v>
          </cell>
          <cell r="AD44"/>
          <cell r="AE44">
            <v>0</v>
          </cell>
          <cell r="AF44"/>
          <cell r="AG44">
            <v>0</v>
          </cell>
          <cell r="AH44"/>
          <cell r="AI44">
            <v>0</v>
          </cell>
          <cell r="AJ44"/>
          <cell r="AK44">
            <v>0</v>
          </cell>
          <cell r="AL44"/>
          <cell r="AM44">
            <v>0</v>
          </cell>
          <cell r="AN44"/>
          <cell r="AO44">
            <v>0</v>
          </cell>
          <cell r="AP44"/>
          <cell r="AQ44">
            <v>0</v>
          </cell>
          <cell r="AR44"/>
          <cell r="AS44">
            <v>0</v>
          </cell>
          <cell r="AT44"/>
          <cell r="AU44">
            <v>0</v>
          </cell>
          <cell r="AV44"/>
          <cell r="AW44">
            <v>0</v>
          </cell>
          <cell r="AX44"/>
          <cell r="AY44">
            <v>0</v>
          </cell>
          <cell r="AZ44"/>
          <cell r="BA44">
            <v>0</v>
          </cell>
          <cell r="BB44"/>
          <cell r="BC44">
            <v>0</v>
          </cell>
          <cell r="BD44"/>
          <cell r="BE44">
            <v>0</v>
          </cell>
          <cell r="BF44"/>
          <cell r="BG44">
            <v>0</v>
          </cell>
          <cell r="BH44"/>
          <cell r="BI44">
            <v>0</v>
          </cell>
          <cell r="BJ44"/>
          <cell r="BK44">
            <v>0</v>
          </cell>
          <cell r="BL44"/>
          <cell r="BM44">
            <v>0</v>
          </cell>
          <cell r="BN44"/>
          <cell r="BO44">
            <v>0</v>
          </cell>
          <cell r="BP44"/>
          <cell r="BQ44">
            <v>0</v>
          </cell>
          <cell r="BR44"/>
          <cell r="BS44">
            <v>0</v>
          </cell>
          <cell r="BT44"/>
          <cell r="BU44">
            <v>0</v>
          </cell>
          <cell r="BV44"/>
          <cell r="BW44">
            <v>0</v>
          </cell>
          <cell r="BX44"/>
          <cell r="BY44">
            <v>0</v>
          </cell>
          <cell r="BZ44"/>
          <cell r="CA44">
            <v>0</v>
          </cell>
          <cell r="CB44"/>
          <cell r="CC44">
            <v>0</v>
          </cell>
          <cell r="CD44"/>
          <cell r="CE44">
            <v>0</v>
          </cell>
          <cell r="CF44"/>
          <cell r="CG44">
            <v>0</v>
          </cell>
          <cell r="CH44"/>
          <cell r="CI44">
            <v>0</v>
          </cell>
          <cell r="CJ44"/>
          <cell r="CK44">
            <v>0</v>
          </cell>
          <cell r="CL44"/>
          <cell r="CM44">
            <v>0</v>
          </cell>
          <cell r="CN44"/>
          <cell r="CO44">
            <v>0</v>
          </cell>
          <cell r="CP44"/>
          <cell r="CQ44">
            <v>0</v>
          </cell>
          <cell r="CR44"/>
          <cell r="CS44">
            <v>0</v>
          </cell>
          <cell r="CT44"/>
          <cell r="CU44">
            <v>0</v>
          </cell>
          <cell r="CV44"/>
          <cell r="CW44">
            <v>0</v>
          </cell>
          <cell r="CX44"/>
          <cell r="CY44">
            <v>0</v>
          </cell>
          <cell r="CZ44"/>
          <cell r="DA44">
            <v>0</v>
          </cell>
          <cell r="DB44"/>
          <cell r="DC44">
            <v>0</v>
          </cell>
          <cell r="DD44"/>
          <cell r="DE44">
            <v>0</v>
          </cell>
          <cell r="DF44"/>
          <cell r="DG44">
            <v>0</v>
          </cell>
          <cell r="DH44"/>
          <cell r="DI44">
            <v>0</v>
          </cell>
          <cell r="DJ44"/>
          <cell r="DK44">
            <v>0</v>
          </cell>
          <cell r="DL44"/>
          <cell r="DM44">
            <v>0</v>
          </cell>
          <cell r="DN44"/>
          <cell r="DO44">
            <v>0</v>
          </cell>
          <cell r="DP44"/>
          <cell r="DQ44">
            <v>0</v>
          </cell>
          <cell r="DR44"/>
          <cell r="DS44">
            <v>0</v>
          </cell>
          <cell r="DT44"/>
          <cell r="DU44">
            <v>0</v>
          </cell>
          <cell r="DV44"/>
          <cell r="DW44">
            <v>0</v>
          </cell>
          <cell r="DX44"/>
          <cell r="DY44">
            <v>0</v>
          </cell>
          <cell r="DZ44"/>
          <cell r="EA44">
            <v>0</v>
          </cell>
          <cell r="EB44"/>
          <cell r="EC44">
            <v>0</v>
          </cell>
          <cell r="ED44"/>
          <cell r="EE44">
            <v>0</v>
          </cell>
          <cell r="EF44"/>
          <cell r="EG44">
            <v>0</v>
          </cell>
          <cell r="EH44"/>
          <cell r="EI44">
            <v>0</v>
          </cell>
          <cell r="EJ44"/>
          <cell r="EK44">
            <v>0</v>
          </cell>
          <cell r="EL44"/>
          <cell r="EM44">
            <v>0</v>
          </cell>
          <cell r="EN44"/>
          <cell r="EO44">
            <v>0</v>
          </cell>
          <cell r="EP44"/>
          <cell r="EQ44">
            <v>0</v>
          </cell>
          <cell r="ER44"/>
          <cell r="ES44">
            <v>0</v>
          </cell>
          <cell r="ET44"/>
          <cell r="EU44">
            <v>0</v>
          </cell>
          <cell r="EV44"/>
          <cell r="EW44">
            <v>0</v>
          </cell>
          <cell r="EX44"/>
          <cell r="EY44">
            <v>0</v>
          </cell>
          <cell r="EZ44"/>
          <cell r="FA44">
            <v>0</v>
          </cell>
          <cell r="FB44"/>
          <cell r="FC44">
            <v>0</v>
          </cell>
          <cell r="FD44"/>
          <cell r="FE44">
            <v>0</v>
          </cell>
          <cell r="FF44"/>
          <cell r="FG44">
            <v>0</v>
          </cell>
          <cell r="FH44"/>
          <cell r="FI44">
            <v>0</v>
          </cell>
          <cell r="FJ44"/>
          <cell r="FK44">
            <v>0</v>
          </cell>
          <cell r="FL44"/>
          <cell r="FM44">
            <v>0</v>
          </cell>
          <cell r="FN44"/>
          <cell r="FO44">
            <v>0</v>
          </cell>
          <cell r="FP44"/>
          <cell r="FQ44">
            <v>0</v>
          </cell>
          <cell r="FR44"/>
          <cell r="FS44">
            <v>0</v>
          </cell>
          <cell r="FT44"/>
          <cell r="FU44">
            <v>0</v>
          </cell>
          <cell r="FV44"/>
          <cell r="FW44">
            <v>0</v>
          </cell>
          <cell r="FX44"/>
          <cell r="FY44">
            <v>0</v>
          </cell>
          <cell r="FZ44"/>
          <cell r="GA44">
            <v>0</v>
          </cell>
          <cell r="GB44"/>
          <cell r="GC44">
            <v>0</v>
          </cell>
          <cell r="GD44"/>
          <cell r="GE44">
            <v>0</v>
          </cell>
          <cell r="GF44"/>
          <cell r="GG44">
            <v>0</v>
          </cell>
          <cell r="GH44"/>
          <cell r="GI44">
            <v>0</v>
          </cell>
          <cell r="GJ44"/>
          <cell r="GK44">
            <v>0</v>
          </cell>
          <cell r="GL44"/>
          <cell r="GM44">
            <v>0</v>
          </cell>
          <cell r="GN44"/>
          <cell r="GO44">
            <v>0</v>
          </cell>
          <cell r="GP44"/>
          <cell r="GQ44">
            <v>0</v>
          </cell>
          <cell r="GR44"/>
          <cell r="GS44">
            <v>0</v>
          </cell>
          <cell r="GT44"/>
          <cell r="GU44">
            <v>0</v>
          </cell>
          <cell r="GV44"/>
          <cell r="GW44">
            <v>0</v>
          </cell>
          <cell r="GX44"/>
          <cell r="GY44">
            <v>0</v>
          </cell>
          <cell r="GZ44"/>
          <cell r="HA44">
            <v>0</v>
          </cell>
          <cell r="HB44"/>
          <cell r="HC44">
            <v>0</v>
          </cell>
          <cell r="HD44"/>
          <cell r="HE44">
            <v>0</v>
          </cell>
          <cell r="HF44"/>
          <cell r="HG44">
            <v>0</v>
          </cell>
          <cell r="HH44"/>
          <cell r="HI44">
            <v>0</v>
          </cell>
          <cell r="HJ44"/>
          <cell r="HK44">
            <v>0</v>
          </cell>
          <cell r="HL44"/>
          <cell r="HM44">
            <v>0</v>
          </cell>
          <cell r="HN44"/>
          <cell r="HO44">
            <v>0</v>
          </cell>
          <cell r="HP44"/>
          <cell r="HQ44">
            <v>0</v>
          </cell>
          <cell r="HR44"/>
          <cell r="HS44">
            <v>0</v>
          </cell>
          <cell r="HT44"/>
          <cell r="HU44">
            <v>0</v>
          </cell>
          <cell r="HV44">
            <v>1</v>
          </cell>
          <cell r="HW44">
            <v>7276.8500069303336</v>
          </cell>
          <cell r="HX44"/>
          <cell r="HY44">
            <v>0</v>
          </cell>
          <cell r="HZ44"/>
          <cell r="IA44">
            <v>0</v>
          </cell>
          <cell r="IB44"/>
          <cell r="IC44">
            <v>0</v>
          </cell>
          <cell r="ID44"/>
          <cell r="IE44">
            <v>0</v>
          </cell>
          <cell r="IF44"/>
          <cell r="IG44">
            <v>0</v>
          </cell>
          <cell r="IH44"/>
          <cell r="II44">
            <v>0</v>
          </cell>
          <cell r="IJ44"/>
          <cell r="IK44">
            <v>0</v>
          </cell>
          <cell r="IL44"/>
          <cell r="IM44">
            <v>0</v>
          </cell>
          <cell r="IN44"/>
          <cell r="IO44">
            <v>0</v>
          </cell>
          <cell r="IP44"/>
          <cell r="IQ44">
            <v>0</v>
          </cell>
          <cell r="IR44"/>
          <cell r="IS44">
            <v>0</v>
          </cell>
          <cell r="IT44"/>
          <cell r="IU44">
            <v>0</v>
          </cell>
          <cell r="IV44"/>
          <cell r="IW44">
            <v>0</v>
          </cell>
          <cell r="IX44"/>
          <cell r="IY44">
            <v>0</v>
          </cell>
          <cell r="IZ44"/>
          <cell r="JA44">
            <v>0</v>
          </cell>
          <cell r="JB44"/>
          <cell r="JC44">
            <v>0</v>
          </cell>
          <cell r="JD44"/>
          <cell r="JE44">
            <v>0</v>
          </cell>
          <cell r="JF44"/>
          <cell r="JG44">
            <v>0</v>
          </cell>
          <cell r="JH44"/>
          <cell r="JI44">
            <v>0</v>
          </cell>
          <cell r="JJ44"/>
          <cell r="JK44">
            <v>0</v>
          </cell>
          <cell r="JL44"/>
          <cell r="JM44">
            <v>0</v>
          </cell>
          <cell r="JN44"/>
          <cell r="JO44">
            <v>0</v>
          </cell>
          <cell r="JP44"/>
          <cell r="JQ44">
            <v>0</v>
          </cell>
          <cell r="JR44"/>
          <cell r="JS44">
            <v>0</v>
          </cell>
          <cell r="JT44"/>
          <cell r="JU44">
            <v>0</v>
          </cell>
          <cell r="JV44"/>
          <cell r="JW44">
            <v>0</v>
          </cell>
          <cell r="JX44"/>
          <cell r="JY44">
            <v>0</v>
          </cell>
          <cell r="JZ44"/>
          <cell r="KA44">
            <v>0</v>
          </cell>
          <cell r="KB44"/>
          <cell r="KC44">
            <v>0</v>
          </cell>
        </row>
        <row r="45">
          <cell r="P45"/>
          <cell r="Q45">
            <v>0</v>
          </cell>
          <cell r="R45"/>
          <cell r="S45">
            <v>0</v>
          </cell>
          <cell r="T45"/>
          <cell r="U45">
            <v>0</v>
          </cell>
          <cell r="V45"/>
          <cell r="W45">
            <v>0</v>
          </cell>
          <cell r="X45"/>
          <cell r="Y45">
            <v>0</v>
          </cell>
          <cell r="Z45"/>
          <cell r="AA45">
            <v>0</v>
          </cell>
          <cell r="AB45"/>
          <cell r="AC45">
            <v>0</v>
          </cell>
          <cell r="AD45"/>
          <cell r="AE45">
            <v>0</v>
          </cell>
          <cell r="AF45"/>
          <cell r="AG45">
            <v>0</v>
          </cell>
          <cell r="AH45"/>
          <cell r="AI45">
            <v>0</v>
          </cell>
          <cell r="AJ45"/>
          <cell r="AK45">
            <v>0</v>
          </cell>
          <cell r="AL45"/>
          <cell r="AM45">
            <v>0</v>
          </cell>
          <cell r="AN45"/>
          <cell r="AO45">
            <v>0</v>
          </cell>
          <cell r="AP45"/>
          <cell r="AQ45">
            <v>0</v>
          </cell>
          <cell r="AR45"/>
          <cell r="AS45">
            <v>0</v>
          </cell>
          <cell r="AT45">
            <v>1</v>
          </cell>
          <cell r="AU45">
            <v>8.2341442307700543</v>
          </cell>
          <cell r="AV45">
            <v>1</v>
          </cell>
          <cell r="AW45">
            <v>8.2341442307700543</v>
          </cell>
          <cell r="AX45">
            <v>1</v>
          </cell>
          <cell r="AY45">
            <v>8.2341442307700543</v>
          </cell>
          <cell r="AZ45">
            <v>1</v>
          </cell>
          <cell r="BA45">
            <v>8.2341442307700543</v>
          </cell>
          <cell r="BB45">
            <v>1</v>
          </cell>
          <cell r="BC45">
            <v>8.2341442307700543</v>
          </cell>
          <cell r="BD45">
            <v>1</v>
          </cell>
          <cell r="BE45">
            <v>8.2341442307700543</v>
          </cell>
          <cell r="BF45"/>
          <cell r="BG45">
            <v>0</v>
          </cell>
          <cell r="BH45"/>
          <cell r="BI45">
            <v>0</v>
          </cell>
          <cell r="BJ45">
            <v>1</v>
          </cell>
          <cell r="BK45">
            <v>8.2341442307700543</v>
          </cell>
          <cell r="BL45">
            <v>1</v>
          </cell>
          <cell r="BM45">
            <v>8.2341442307700543</v>
          </cell>
          <cell r="BN45">
            <v>1</v>
          </cell>
          <cell r="BO45">
            <v>8.2341442307700543</v>
          </cell>
          <cell r="BP45"/>
          <cell r="BQ45">
            <v>0</v>
          </cell>
          <cell r="BR45">
            <v>1</v>
          </cell>
          <cell r="BS45">
            <v>8.2341442307700543</v>
          </cell>
          <cell r="BT45">
            <v>1</v>
          </cell>
          <cell r="BU45">
            <v>8.2341442307700543</v>
          </cell>
          <cell r="BV45">
            <v>1</v>
          </cell>
          <cell r="BW45">
            <v>8.2341442307700543</v>
          </cell>
          <cell r="BX45">
            <v>1</v>
          </cell>
          <cell r="BY45">
            <v>8.2341442307700543</v>
          </cell>
          <cell r="BZ45">
            <v>2</v>
          </cell>
          <cell r="CA45">
            <v>16.468288461540109</v>
          </cell>
          <cell r="CB45">
            <v>1</v>
          </cell>
          <cell r="CC45">
            <v>8.2341442307700543</v>
          </cell>
          <cell r="CD45"/>
          <cell r="CE45">
            <v>0</v>
          </cell>
          <cell r="CF45">
            <v>1</v>
          </cell>
          <cell r="CG45">
            <v>8.2341442307700543</v>
          </cell>
          <cell r="CH45">
            <v>1</v>
          </cell>
          <cell r="CI45">
            <v>8.2341442307700543</v>
          </cell>
          <cell r="CJ45">
            <v>1</v>
          </cell>
          <cell r="CK45">
            <v>8.2341442307700543</v>
          </cell>
          <cell r="CL45">
            <v>1</v>
          </cell>
          <cell r="CM45">
            <v>8.2341442307700543</v>
          </cell>
          <cell r="CN45">
            <v>1</v>
          </cell>
          <cell r="CO45">
            <v>8.2341442307700543</v>
          </cell>
          <cell r="CP45">
            <v>1</v>
          </cell>
          <cell r="CQ45">
            <v>8.2341442307700543</v>
          </cell>
          <cell r="CR45">
            <v>1</v>
          </cell>
          <cell r="CS45">
            <v>8.2341442307700543</v>
          </cell>
          <cell r="CT45">
            <v>1</v>
          </cell>
          <cell r="CU45">
            <v>8.2341442307700543</v>
          </cell>
          <cell r="CV45">
            <v>1</v>
          </cell>
          <cell r="CW45">
            <v>8.2341442307700543</v>
          </cell>
          <cell r="CX45">
            <v>1</v>
          </cell>
          <cell r="CY45">
            <v>8.2341442307700543</v>
          </cell>
          <cell r="CZ45">
            <v>1</v>
          </cell>
          <cell r="DA45">
            <v>8.2341442307700543</v>
          </cell>
          <cell r="DB45"/>
          <cell r="DC45">
            <v>0</v>
          </cell>
          <cell r="DD45"/>
          <cell r="DE45">
            <v>0</v>
          </cell>
          <cell r="DF45"/>
          <cell r="DG45">
            <v>0</v>
          </cell>
          <cell r="DH45"/>
          <cell r="DI45">
            <v>0</v>
          </cell>
          <cell r="DJ45"/>
          <cell r="DK45">
            <v>0</v>
          </cell>
          <cell r="DL45"/>
          <cell r="DM45">
            <v>0</v>
          </cell>
          <cell r="DN45"/>
          <cell r="DO45">
            <v>0</v>
          </cell>
          <cell r="DP45"/>
          <cell r="DQ45">
            <v>0</v>
          </cell>
          <cell r="DR45"/>
          <cell r="DS45">
            <v>0</v>
          </cell>
          <cell r="DT45"/>
          <cell r="DU45">
            <v>0</v>
          </cell>
          <cell r="DV45"/>
          <cell r="DW45">
            <v>0</v>
          </cell>
          <cell r="DX45"/>
          <cell r="DY45">
            <v>0</v>
          </cell>
          <cell r="DZ45"/>
          <cell r="EA45">
            <v>0</v>
          </cell>
          <cell r="EB45"/>
          <cell r="EC45">
            <v>0</v>
          </cell>
          <cell r="ED45"/>
          <cell r="EE45">
            <v>0</v>
          </cell>
          <cell r="EF45"/>
          <cell r="EG45">
            <v>0</v>
          </cell>
          <cell r="EH45"/>
          <cell r="EI45">
            <v>0</v>
          </cell>
          <cell r="EJ45"/>
          <cell r="EK45">
            <v>0</v>
          </cell>
          <cell r="EL45"/>
          <cell r="EM45">
            <v>0</v>
          </cell>
          <cell r="EN45"/>
          <cell r="EO45">
            <v>0</v>
          </cell>
          <cell r="EP45"/>
          <cell r="EQ45">
            <v>0</v>
          </cell>
          <cell r="ER45"/>
          <cell r="ES45">
            <v>0</v>
          </cell>
          <cell r="ET45"/>
          <cell r="EU45">
            <v>0</v>
          </cell>
          <cell r="EV45"/>
          <cell r="EW45">
            <v>0</v>
          </cell>
          <cell r="EX45"/>
          <cell r="EY45">
            <v>0</v>
          </cell>
          <cell r="EZ45"/>
          <cell r="FA45">
            <v>0</v>
          </cell>
          <cell r="FB45"/>
          <cell r="FC45">
            <v>0</v>
          </cell>
          <cell r="FD45"/>
          <cell r="FE45">
            <v>0</v>
          </cell>
          <cell r="FF45"/>
          <cell r="FG45">
            <v>0</v>
          </cell>
          <cell r="FH45"/>
          <cell r="FI45">
            <v>0</v>
          </cell>
          <cell r="FJ45"/>
          <cell r="FK45">
            <v>0</v>
          </cell>
          <cell r="FL45"/>
          <cell r="FM45">
            <v>0</v>
          </cell>
          <cell r="FN45"/>
          <cell r="FO45">
            <v>0</v>
          </cell>
          <cell r="FP45"/>
          <cell r="FQ45">
            <v>0</v>
          </cell>
          <cell r="FR45"/>
          <cell r="FS45">
            <v>0</v>
          </cell>
          <cell r="FT45"/>
          <cell r="FU45">
            <v>0</v>
          </cell>
          <cell r="FV45"/>
          <cell r="FW45">
            <v>0</v>
          </cell>
          <cell r="FX45"/>
          <cell r="FY45">
            <v>0</v>
          </cell>
          <cell r="FZ45"/>
          <cell r="GA45">
            <v>0</v>
          </cell>
          <cell r="GB45"/>
          <cell r="GC45">
            <v>0</v>
          </cell>
          <cell r="GD45"/>
          <cell r="GE45">
            <v>0</v>
          </cell>
          <cell r="GF45"/>
          <cell r="GG45">
            <v>0</v>
          </cell>
          <cell r="GH45"/>
          <cell r="GI45">
            <v>0</v>
          </cell>
          <cell r="GJ45"/>
          <cell r="GK45">
            <v>0</v>
          </cell>
          <cell r="GL45"/>
          <cell r="GM45">
            <v>0</v>
          </cell>
          <cell r="GN45"/>
          <cell r="GO45">
            <v>0</v>
          </cell>
          <cell r="GP45"/>
          <cell r="GQ45">
            <v>0</v>
          </cell>
          <cell r="GR45">
            <v>1</v>
          </cell>
          <cell r="GS45">
            <v>8.2341442307700543</v>
          </cell>
          <cell r="GT45">
            <v>1</v>
          </cell>
          <cell r="GU45">
            <v>8.2341442307700543</v>
          </cell>
          <cell r="GV45">
            <v>1</v>
          </cell>
          <cell r="GW45">
            <v>8.2341442307700543</v>
          </cell>
          <cell r="GX45">
            <v>1</v>
          </cell>
          <cell r="GY45">
            <v>8.2341442307700543</v>
          </cell>
          <cell r="GZ45">
            <v>1</v>
          </cell>
          <cell r="HA45">
            <v>8.2341442307700543</v>
          </cell>
          <cell r="HB45"/>
          <cell r="HC45">
            <v>0</v>
          </cell>
          <cell r="HD45"/>
          <cell r="HE45">
            <v>0</v>
          </cell>
          <cell r="HF45"/>
          <cell r="HG45">
            <v>0</v>
          </cell>
          <cell r="HH45"/>
          <cell r="HI45">
            <v>0</v>
          </cell>
          <cell r="HJ45">
            <v>1</v>
          </cell>
          <cell r="HK45">
            <v>8.2341442307700543</v>
          </cell>
          <cell r="HL45">
            <v>1</v>
          </cell>
          <cell r="HM45">
            <v>8.2341442307700543</v>
          </cell>
          <cell r="HN45">
            <v>1</v>
          </cell>
          <cell r="HO45">
            <v>8.2341442307700543</v>
          </cell>
          <cell r="HP45">
            <v>1</v>
          </cell>
          <cell r="HQ45">
            <v>8.2341442307700543</v>
          </cell>
          <cell r="HR45"/>
          <cell r="HS45">
            <v>0</v>
          </cell>
          <cell r="HT45"/>
          <cell r="HU45">
            <v>0</v>
          </cell>
          <cell r="HV45">
            <v>1</v>
          </cell>
          <cell r="HW45">
            <v>8.2341442307700543</v>
          </cell>
          <cell r="HX45"/>
          <cell r="HY45">
            <v>0</v>
          </cell>
          <cell r="HZ45"/>
          <cell r="IA45">
            <v>0</v>
          </cell>
          <cell r="IB45"/>
          <cell r="IC45">
            <v>0</v>
          </cell>
          <cell r="ID45"/>
          <cell r="IE45">
            <v>0</v>
          </cell>
          <cell r="IF45"/>
          <cell r="IG45">
            <v>0</v>
          </cell>
          <cell r="IH45"/>
          <cell r="II45">
            <v>0</v>
          </cell>
          <cell r="IJ45"/>
          <cell r="IK45">
            <v>0</v>
          </cell>
          <cell r="IL45"/>
          <cell r="IM45">
            <v>0</v>
          </cell>
          <cell r="IN45"/>
          <cell r="IO45">
            <v>0</v>
          </cell>
          <cell r="IP45"/>
          <cell r="IQ45">
            <v>0</v>
          </cell>
          <cell r="IR45"/>
          <cell r="IS45">
            <v>0</v>
          </cell>
          <cell r="IT45"/>
          <cell r="IU45">
            <v>0</v>
          </cell>
          <cell r="IV45"/>
          <cell r="IW45">
            <v>0</v>
          </cell>
          <cell r="IX45"/>
          <cell r="IY45">
            <v>0</v>
          </cell>
          <cell r="IZ45"/>
          <cell r="JA45">
            <v>0</v>
          </cell>
          <cell r="JB45">
            <v>1</v>
          </cell>
          <cell r="JC45">
            <v>8.2341442307700543</v>
          </cell>
          <cell r="JD45"/>
          <cell r="JE45">
            <v>0</v>
          </cell>
          <cell r="JF45"/>
          <cell r="JG45">
            <v>0</v>
          </cell>
          <cell r="JH45">
            <v>1</v>
          </cell>
          <cell r="JI45">
            <v>8.2341442307700543</v>
          </cell>
          <cell r="JJ45">
            <v>1</v>
          </cell>
          <cell r="JK45">
            <v>8.2341442307700543</v>
          </cell>
          <cell r="JL45"/>
          <cell r="JM45">
            <v>0</v>
          </cell>
          <cell r="JN45"/>
          <cell r="JO45">
            <v>0</v>
          </cell>
          <cell r="JP45">
            <v>1</v>
          </cell>
          <cell r="JQ45">
            <v>8.2341442307700543</v>
          </cell>
          <cell r="JR45">
            <v>1</v>
          </cell>
          <cell r="JS45">
            <v>8.2341442307700543</v>
          </cell>
          <cell r="JT45"/>
          <cell r="JU45">
            <v>0</v>
          </cell>
          <cell r="JV45"/>
          <cell r="JW45">
            <v>0</v>
          </cell>
          <cell r="JX45"/>
          <cell r="JY45">
            <v>0</v>
          </cell>
          <cell r="JZ45"/>
          <cell r="KA45">
            <v>0</v>
          </cell>
          <cell r="KB45"/>
          <cell r="KC45">
            <v>0</v>
          </cell>
        </row>
        <row r="46">
          <cell r="P46"/>
          <cell r="Q46">
            <v>0</v>
          </cell>
          <cell r="R46"/>
          <cell r="S46">
            <v>0</v>
          </cell>
          <cell r="T46"/>
          <cell r="U46">
            <v>0</v>
          </cell>
          <cell r="V46"/>
          <cell r="W46">
            <v>0</v>
          </cell>
          <cell r="X46"/>
          <cell r="Y46">
            <v>0</v>
          </cell>
          <cell r="Z46"/>
          <cell r="AA46">
            <v>0</v>
          </cell>
          <cell r="AB46"/>
          <cell r="AC46">
            <v>0</v>
          </cell>
          <cell r="AD46"/>
          <cell r="AE46">
            <v>0</v>
          </cell>
          <cell r="AF46"/>
          <cell r="AG46">
            <v>0</v>
          </cell>
          <cell r="AH46"/>
          <cell r="AI46">
            <v>0</v>
          </cell>
          <cell r="AJ46"/>
          <cell r="AK46">
            <v>0</v>
          </cell>
          <cell r="AL46"/>
          <cell r="AM46">
            <v>0</v>
          </cell>
          <cell r="AN46"/>
          <cell r="AO46">
            <v>0</v>
          </cell>
          <cell r="AP46"/>
          <cell r="AQ46">
            <v>0</v>
          </cell>
          <cell r="AR46"/>
          <cell r="AS46">
            <v>0</v>
          </cell>
          <cell r="AT46">
            <v>1</v>
          </cell>
          <cell r="AU46">
            <v>344.71500000003283</v>
          </cell>
          <cell r="AV46">
            <v>1</v>
          </cell>
          <cell r="AW46">
            <v>344.71500000003283</v>
          </cell>
          <cell r="AX46">
            <v>1</v>
          </cell>
          <cell r="AY46">
            <v>344.71500000003283</v>
          </cell>
          <cell r="AZ46">
            <v>1</v>
          </cell>
          <cell r="BA46">
            <v>344.71500000003283</v>
          </cell>
          <cell r="BB46">
            <v>1</v>
          </cell>
          <cell r="BC46">
            <v>344.71500000003283</v>
          </cell>
          <cell r="BD46">
            <v>1</v>
          </cell>
          <cell r="BE46">
            <v>344.71500000003283</v>
          </cell>
          <cell r="BF46"/>
          <cell r="BG46">
            <v>0</v>
          </cell>
          <cell r="BH46"/>
          <cell r="BI46">
            <v>0</v>
          </cell>
          <cell r="BJ46">
            <v>1</v>
          </cell>
          <cell r="BK46">
            <v>344.71500000003283</v>
          </cell>
          <cell r="BL46">
            <v>1</v>
          </cell>
          <cell r="BM46">
            <v>344.71500000003283</v>
          </cell>
          <cell r="BN46">
            <v>1</v>
          </cell>
          <cell r="BO46">
            <v>344.71500000003283</v>
          </cell>
          <cell r="BP46"/>
          <cell r="BQ46">
            <v>0</v>
          </cell>
          <cell r="BR46">
            <v>1</v>
          </cell>
          <cell r="BS46">
            <v>344.71500000003283</v>
          </cell>
          <cell r="BT46">
            <v>1</v>
          </cell>
          <cell r="BU46">
            <v>344.71500000003283</v>
          </cell>
          <cell r="BV46">
            <v>1</v>
          </cell>
          <cell r="BW46">
            <v>344.71500000003283</v>
          </cell>
          <cell r="BX46">
            <v>1</v>
          </cell>
          <cell r="BY46">
            <v>344.71500000003283</v>
          </cell>
          <cell r="BZ46">
            <v>2</v>
          </cell>
          <cell r="CA46">
            <v>689.43000000006566</v>
          </cell>
          <cell r="CB46">
            <v>1</v>
          </cell>
          <cell r="CC46">
            <v>344.71500000003283</v>
          </cell>
          <cell r="CD46"/>
          <cell r="CE46">
            <v>0</v>
          </cell>
          <cell r="CF46">
            <v>1</v>
          </cell>
          <cell r="CG46">
            <v>344.71500000003283</v>
          </cell>
          <cell r="CH46">
            <v>1</v>
          </cell>
          <cell r="CI46">
            <v>344.71500000003283</v>
          </cell>
          <cell r="CJ46">
            <v>1</v>
          </cell>
          <cell r="CK46">
            <v>344.71500000003283</v>
          </cell>
          <cell r="CL46">
            <v>1</v>
          </cell>
          <cell r="CM46">
            <v>344.71500000003283</v>
          </cell>
          <cell r="CN46">
            <v>1</v>
          </cell>
          <cell r="CO46">
            <v>344.71500000003283</v>
          </cell>
          <cell r="CP46">
            <v>1</v>
          </cell>
          <cell r="CQ46">
            <v>344.71500000003283</v>
          </cell>
          <cell r="CR46">
            <v>1</v>
          </cell>
          <cell r="CS46">
            <v>344.71500000003283</v>
          </cell>
          <cell r="CT46">
            <v>1</v>
          </cell>
          <cell r="CU46">
            <v>344.71500000003283</v>
          </cell>
          <cell r="CV46">
            <v>1</v>
          </cell>
          <cell r="CW46">
            <v>344.71500000003283</v>
          </cell>
          <cell r="CX46">
            <v>1</v>
          </cell>
          <cell r="CY46">
            <v>344.71500000003283</v>
          </cell>
          <cell r="CZ46">
            <v>1</v>
          </cell>
          <cell r="DA46">
            <v>344.71500000003283</v>
          </cell>
          <cell r="DB46"/>
          <cell r="DC46">
            <v>0</v>
          </cell>
          <cell r="DD46"/>
          <cell r="DE46">
            <v>0</v>
          </cell>
          <cell r="DF46"/>
          <cell r="DG46">
            <v>0</v>
          </cell>
          <cell r="DH46"/>
          <cell r="DI46">
            <v>0</v>
          </cell>
          <cell r="DJ46"/>
          <cell r="DK46">
            <v>0</v>
          </cell>
          <cell r="DL46"/>
          <cell r="DM46">
            <v>0</v>
          </cell>
          <cell r="DN46"/>
          <cell r="DO46">
            <v>0</v>
          </cell>
          <cell r="DP46"/>
          <cell r="DQ46">
            <v>0</v>
          </cell>
          <cell r="DR46"/>
          <cell r="DS46">
            <v>0</v>
          </cell>
          <cell r="DT46"/>
          <cell r="DU46">
            <v>0</v>
          </cell>
          <cell r="DV46"/>
          <cell r="DW46">
            <v>0</v>
          </cell>
          <cell r="DX46"/>
          <cell r="DY46">
            <v>0</v>
          </cell>
          <cell r="DZ46"/>
          <cell r="EA46">
            <v>0</v>
          </cell>
          <cell r="EB46"/>
          <cell r="EC46">
            <v>0</v>
          </cell>
          <cell r="ED46"/>
          <cell r="EE46">
            <v>0</v>
          </cell>
          <cell r="EF46"/>
          <cell r="EG46">
            <v>0</v>
          </cell>
          <cell r="EH46"/>
          <cell r="EI46">
            <v>0</v>
          </cell>
          <cell r="EJ46"/>
          <cell r="EK46">
            <v>0</v>
          </cell>
          <cell r="EL46"/>
          <cell r="EM46">
            <v>0</v>
          </cell>
          <cell r="EN46"/>
          <cell r="EO46">
            <v>0</v>
          </cell>
          <cell r="EP46"/>
          <cell r="EQ46">
            <v>0</v>
          </cell>
          <cell r="ER46"/>
          <cell r="ES46">
            <v>0</v>
          </cell>
          <cell r="ET46"/>
          <cell r="EU46">
            <v>0</v>
          </cell>
          <cell r="EV46"/>
          <cell r="EW46">
            <v>0</v>
          </cell>
          <cell r="EX46"/>
          <cell r="EY46">
            <v>0</v>
          </cell>
          <cell r="EZ46"/>
          <cell r="FA46">
            <v>0</v>
          </cell>
          <cell r="FB46"/>
          <cell r="FC46">
            <v>0</v>
          </cell>
          <cell r="FD46"/>
          <cell r="FE46">
            <v>0</v>
          </cell>
          <cell r="FF46"/>
          <cell r="FG46">
            <v>0</v>
          </cell>
          <cell r="FH46"/>
          <cell r="FI46">
            <v>0</v>
          </cell>
          <cell r="FJ46"/>
          <cell r="FK46">
            <v>0</v>
          </cell>
          <cell r="FL46"/>
          <cell r="FM46">
            <v>0</v>
          </cell>
          <cell r="FN46"/>
          <cell r="FO46">
            <v>0</v>
          </cell>
          <cell r="FP46"/>
          <cell r="FQ46">
            <v>0</v>
          </cell>
          <cell r="FR46"/>
          <cell r="FS46">
            <v>0</v>
          </cell>
          <cell r="FT46"/>
          <cell r="FU46">
            <v>0</v>
          </cell>
          <cell r="FV46"/>
          <cell r="FW46">
            <v>0</v>
          </cell>
          <cell r="FX46"/>
          <cell r="FY46">
            <v>0</v>
          </cell>
          <cell r="FZ46"/>
          <cell r="GA46">
            <v>0</v>
          </cell>
          <cell r="GB46"/>
          <cell r="GC46">
            <v>0</v>
          </cell>
          <cell r="GD46"/>
          <cell r="GE46">
            <v>0</v>
          </cell>
          <cell r="GF46"/>
          <cell r="GG46">
            <v>0</v>
          </cell>
          <cell r="GH46"/>
          <cell r="GI46">
            <v>0</v>
          </cell>
          <cell r="GJ46"/>
          <cell r="GK46">
            <v>0</v>
          </cell>
          <cell r="GL46"/>
          <cell r="GM46">
            <v>0</v>
          </cell>
          <cell r="GN46"/>
          <cell r="GO46">
            <v>0</v>
          </cell>
          <cell r="GP46"/>
          <cell r="GQ46">
            <v>0</v>
          </cell>
          <cell r="GR46">
            <v>1</v>
          </cell>
          <cell r="GS46">
            <v>344.71500000003283</v>
          </cell>
          <cell r="GT46">
            <v>1</v>
          </cell>
          <cell r="GU46">
            <v>344.71500000003283</v>
          </cell>
          <cell r="GV46">
            <v>1</v>
          </cell>
          <cell r="GW46">
            <v>344.71500000003283</v>
          </cell>
          <cell r="GX46">
            <v>1</v>
          </cell>
          <cell r="GY46">
            <v>344.71500000003283</v>
          </cell>
          <cell r="GZ46">
            <v>1</v>
          </cell>
          <cell r="HA46">
            <v>344.71500000003283</v>
          </cell>
          <cell r="HB46"/>
          <cell r="HC46">
            <v>0</v>
          </cell>
          <cell r="HD46"/>
          <cell r="HE46">
            <v>0</v>
          </cell>
          <cell r="HF46"/>
          <cell r="HG46">
            <v>0</v>
          </cell>
          <cell r="HH46"/>
          <cell r="HI46">
            <v>0</v>
          </cell>
          <cell r="HJ46"/>
          <cell r="HK46">
            <v>0</v>
          </cell>
          <cell r="HL46"/>
          <cell r="HM46">
            <v>0</v>
          </cell>
          <cell r="HN46"/>
          <cell r="HO46">
            <v>0</v>
          </cell>
          <cell r="HP46"/>
          <cell r="HQ46">
            <v>0</v>
          </cell>
          <cell r="HR46"/>
          <cell r="HS46">
            <v>0</v>
          </cell>
          <cell r="HT46"/>
          <cell r="HU46">
            <v>0</v>
          </cell>
          <cell r="HV46">
            <v>1</v>
          </cell>
          <cell r="HW46">
            <v>344.71500000003283</v>
          </cell>
          <cell r="HX46"/>
          <cell r="HY46">
            <v>0</v>
          </cell>
          <cell r="HZ46"/>
          <cell r="IA46">
            <v>0</v>
          </cell>
          <cell r="IB46"/>
          <cell r="IC46">
            <v>0</v>
          </cell>
          <cell r="ID46"/>
          <cell r="IE46">
            <v>0</v>
          </cell>
          <cell r="IF46"/>
          <cell r="IG46">
            <v>0</v>
          </cell>
          <cell r="IH46"/>
          <cell r="II46">
            <v>0</v>
          </cell>
          <cell r="IJ46"/>
          <cell r="IK46">
            <v>0</v>
          </cell>
          <cell r="IL46"/>
          <cell r="IM46">
            <v>0</v>
          </cell>
          <cell r="IN46"/>
          <cell r="IO46">
            <v>0</v>
          </cell>
          <cell r="IP46"/>
          <cell r="IQ46">
            <v>0</v>
          </cell>
          <cell r="IR46"/>
          <cell r="IS46">
            <v>0</v>
          </cell>
          <cell r="IT46"/>
          <cell r="IU46">
            <v>0</v>
          </cell>
          <cell r="IV46"/>
          <cell r="IW46">
            <v>0</v>
          </cell>
          <cell r="IX46"/>
          <cell r="IY46">
            <v>0</v>
          </cell>
          <cell r="IZ46"/>
          <cell r="JA46">
            <v>0</v>
          </cell>
          <cell r="JB46">
            <v>1</v>
          </cell>
          <cell r="JC46">
            <v>344.71500000003283</v>
          </cell>
          <cell r="JD46"/>
          <cell r="JE46">
            <v>0</v>
          </cell>
          <cell r="JF46"/>
          <cell r="JG46">
            <v>0</v>
          </cell>
          <cell r="JH46">
            <v>1</v>
          </cell>
          <cell r="JI46">
            <v>344.71500000003283</v>
          </cell>
          <cell r="JJ46">
            <v>1</v>
          </cell>
          <cell r="JK46">
            <v>344.71500000003283</v>
          </cell>
          <cell r="JL46"/>
          <cell r="JM46">
            <v>0</v>
          </cell>
          <cell r="JN46"/>
          <cell r="JO46">
            <v>0</v>
          </cell>
          <cell r="JP46">
            <v>1</v>
          </cell>
          <cell r="JQ46">
            <v>344.71500000003283</v>
          </cell>
          <cell r="JR46">
            <v>1</v>
          </cell>
          <cell r="JS46">
            <v>344.71500000003283</v>
          </cell>
          <cell r="JT46"/>
          <cell r="JU46">
            <v>0</v>
          </cell>
          <cell r="JV46"/>
          <cell r="JW46">
            <v>0</v>
          </cell>
          <cell r="JX46"/>
          <cell r="JY46">
            <v>0</v>
          </cell>
          <cell r="JZ46"/>
          <cell r="KA46">
            <v>0</v>
          </cell>
          <cell r="KB46"/>
          <cell r="KC46">
            <v>0</v>
          </cell>
        </row>
        <row r="47">
          <cell r="P47"/>
          <cell r="Q47">
            <v>0</v>
          </cell>
          <cell r="R47"/>
          <cell r="S47">
            <v>0</v>
          </cell>
          <cell r="T47"/>
          <cell r="U47">
            <v>0</v>
          </cell>
          <cell r="V47"/>
          <cell r="W47">
            <v>0</v>
          </cell>
          <cell r="X47"/>
          <cell r="Y47">
            <v>0</v>
          </cell>
          <cell r="Z47"/>
          <cell r="AA47">
            <v>0</v>
          </cell>
          <cell r="AB47"/>
          <cell r="AC47">
            <v>0</v>
          </cell>
          <cell r="AD47"/>
          <cell r="AE47">
            <v>0</v>
          </cell>
          <cell r="AF47"/>
          <cell r="AG47">
            <v>0</v>
          </cell>
          <cell r="AH47"/>
          <cell r="AI47">
            <v>0</v>
          </cell>
          <cell r="AJ47"/>
          <cell r="AK47">
            <v>0</v>
          </cell>
          <cell r="AL47"/>
          <cell r="AM47">
            <v>0</v>
          </cell>
          <cell r="AN47"/>
          <cell r="AO47">
            <v>0</v>
          </cell>
          <cell r="AP47"/>
          <cell r="AQ47">
            <v>0</v>
          </cell>
          <cell r="AR47"/>
          <cell r="AS47">
            <v>0</v>
          </cell>
          <cell r="AT47"/>
          <cell r="AU47">
            <v>0</v>
          </cell>
          <cell r="AV47"/>
          <cell r="AW47">
            <v>0</v>
          </cell>
          <cell r="AX47"/>
          <cell r="AY47">
            <v>0</v>
          </cell>
          <cell r="AZ47"/>
          <cell r="BA47">
            <v>0</v>
          </cell>
          <cell r="BB47"/>
          <cell r="BC47">
            <v>0</v>
          </cell>
          <cell r="BD47"/>
          <cell r="BE47">
            <v>0</v>
          </cell>
          <cell r="BF47"/>
          <cell r="BG47">
            <v>0</v>
          </cell>
          <cell r="BH47"/>
          <cell r="BI47">
            <v>0</v>
          </cell>
          <cell r="BJ47"/>
          <cell r="BK47">
            <v>0</v>
          </cell>
          <cell r="BL47"/>
          <cell r="BM47">
            <v>0</v>
          </cell>
          <cell r="BN47"/>
          <cell r="BO47">
            <v>0</v>
          </cell>
          <cell r="BP47"/>
          <cell r="BQ47">
            <v>0</v>
          </cell>
          <cell r="BR47"/>
          <cell r="BS47">
            <v>0</v>
          </cell>
          <cell r="BT47"/>
          <cell r="BU47">
            <v>0</v>
          </cell>
          <cell r="BV47"/>
          <cell r="BW47">
            <v>0</v>
          </cell>
          <cell r="BX47"/>
          <cell r="BY47">
            <v>0</v>
          </cell>
          <cell r="BZ47"/>
          <cell r="CA47">
            <v>0</v>
          </cell>
          <cell r="CB47"/>
          <cell r="CC47">
            <v>0</v>
          </cell>
          <cell r="CD47">
            <v>1</v>
          </cell>
          <cell r="CE47">
            <v>1576.05000000015</v>
          </cell>
          <cell r="CF47"/>
          <cell r="CG47">
            <v>0</v>
          </cell>
          <cell r="CH47"/>
          <cell r="CI47">
            <v>0</v>
          </cell>
          <cell r="CJ47"/>
          <cell r="CK47">
            <v>0</v>
          </cell>
          <cell r="CL47"/>
          <cell r="CM47">
            <v>0</v>
          </cell>
          <cell r="CN47"/>
          <cell r="CO47">
            <v>0</v>
          </cell>
          <cell r="CP47"/>
          <cell r="CQ47">
            <v>0</v>
          </cell>
          <cell r="CR47"/>
          <cell r="CS47">
            <v>0</v>
          </cell>
          <cell r="CT47"/>
          <cell r="CU47">
            <v>0</v>
          </cell>
          <cell r="CV47"/>
          <cell r="CW47">
            <v>0</v>
          </cell>
          <cell r="CX47"/>
          <cell r="CY47">
            <v>0</v>
          </cell>
          <cell r="CZ47"/>
          <cell r="DA47">
            <v>0</v>
          </cell>
          <cell r="DB47">
            <v>1</v>
          </cell>
          <cell r="DC47">
            <v>1576.05000000015</v>
          </cell>
          <cell r="DD47"/>
          <cell r="DE47">
            <v>0</v>
          </cell>
          <cell r="DF47"/>
          <cell r="DG47">
            <v>0</v>
          </cell>
          <cell r="DH47"/>
          <cell r="DI47">
            <v>0</v>
          </cell>
          <cell r="DJ47"/>
          <cell r="DK47">
            <v>0</v>
          </cell>
          <cell r="DL47"/>
          <cell r="DM47">
            <v>0</v>
          </cell>
          <cell r="DN47"/>
          <cell r="DO47">
            <v>0</v>
          </cell>
          <cell r="DP47"/>
          <cell r="DQ47">
            <v>0</v>
          </cell>
          <cell r="DR47"/>
          <cell r="DS47">
            <v>0</v>
          </cell>
          <cell r="DT47"/>
          <cell r="DU47">
            <v>0</v>
          </cell>
          <cell r="DV47"/>
          <cell r="DW47">
            <v>0</v>
          </cell>
          <cell r="DX47"/>
          <cell r="DY47">
            <v>0</v>
          </cell>
          <cell r="DZ47"/>
          <cell r="EA47">
            <v>0</v>
          </cell>
          <cell r="EB47"/>
          <cell r="EC47">
            <v>0</v>
          </cell>
          <cell r="ED47"/>
          <cell r="EE47">
            <v>0</v>
          </cell>
          <cell r="EF47"/>
          <cell r="EG47">
            <v>0</v>
          </cell>
          <cell r="EH47"/>
          <cell r="EI47">
            <v>0</v>
          </cell>
          <cell r="EJ47"/>
          <cell r="EK47">
            <v>0</v>
          </cell>
          <cell r="EL47"/>
          <cell r="EM47">
            <v>0</v>
          </cell>
          <cell r="EN47"/>
          <cell r="EO47">
            <v>0</v>
          </cell>
          <cell r="EP47"/>
          <cell r="EQ47">
            <v>0</v>
          </cell>
          <cell r="ER47"/>
          <cell r="ES47">
            <v>0</v>
          </cell>
          <cell r="ET47"/>
          <cell r="EU47">
            <v>0</v>
          </cell>
          <cell r="EV47"/>
          <cell r="EW47">
            <v>0</v>
          </cell>
          <cell r="EX47"/>
          <cell r="EY47">
            <v>0</v>
          </cell>
          <cell r="EZ47"/>
          <cell r="FA47">
            <v>0</v>
          </cell>
          <cell r="FB47"/>
          <cell r="FC47">
            <v>0</v>
          </cell>
          <cell r="FD47"/>
          <cell r="FE47">
            <v>0</v>
          </cell>
          <cell r="FF47"/>
          <cell r="FG47">
            <v>0</v>
          </cell>
          <cell r="FH47"/>
          <cell r="FI47">
            <v>0</v>
          </cell>
          <cell r="FJ47"/>
          <cell r="FK47">
            <v>0</v>
          </cell>
          <cell r="FL47"/>
          <cell r="FM47">
            <v>0</v>
          </cell>
          <cell r="FN47"/>
          <cell r="FO47">
            <v>0</v>
          </cell>
          <cell r="FP47"/>
          <cell r="FQ47">
            <v>0</v>
          </cell>
          <cell r="FR47"/>
          <cell r="FS47">
            <v>0</v>
          </cell>
          <cell r="FT47"/>
          <cell r="FU47">
            <v>0</v>
          </cell>
          <cell r="FV47"/>
          <cell r="FW47">
            <v>0</v>
          </cell>
          <cell r="FX47"/>
          <cell r="FY47">
            <v>0</v>
          </cell>
          <cell r="FZ47"/>
          <cell r="GA47">
            <v>0</v>
          </cell>
          <cell r="GB47"/>
          <cell r="GC47">
            <v>0</v>
          </cell>
          <cell r="GD47"/>
          <cell r="GE47">
            <v>0</v>
          </cell>
          <cell r="GF47"/>
          <cell r="GG47">
            <v>0</v>
          </cell>
          <cell r="GH47"/>
          <cell r="GI47">
            <v>0</v>
          </cell>
          <cell r="GJ47"/>
          <cell r="GK47">
            <v>0</v>
          </cell>
          <cell r="GL47"/>
          <cell r="GM47">
            <v>0</v>
          </cell>
          <cell r="GN47">
            <v>1</v>
          </cell>
          <cell r="GO47">
            <v>1576.05000000015</v>
          </cell>
          <cell r="GP47"/>
          <cell r="GQ47">
            <v>0</v>
          </cell>
          <cell r="GR47"/>
          <cell r="GS47">
            <v>0</v>
          </cell>
          <cell r="GT47"/>
          <cell r="GU47">
            <v>0</v>
          </cell>
          <cell r="GV47"/>
          <cell r="GW47">
            <v>0</v>
          </cell>
          <cell r="GX47"/>
          <cell r="GY47">
            <v>0</v>
          </cell>
          <cell r="GZ47"/>
          <cell r="HA47">
            <v>0</v>
          </cell>
          <cell r="HB47"/>
          <cell r="HC47">
            <v>0</v>
          </cell>
          <cell r="HD47"/>
          <cell r="HE47">
            <v>0</v>
          </cell>
          <cell r="HF47"/>
          <cell r="HG47">
            <v>0</v>
          </cell>
          <cell r="HH47"/>
          <cell r="HI47">
            <v>0</v>
          </cell>
          <cell r="HJ47"/>
          <cell r="HK47">
            <v>0</v>
          </cell>
          <cell r="HL47"/>
          <cell r="HM47">
            <v>0</v>
          </cell>
          <cell r="HN47"/>
          <cell r="HO47">
            <v>0</v>
          </cell>
          <cell r="HP47"/>
          <cell r="HQ47">
            <v>0</v>
          </cell>
          <cell r="HR47"/>
          <cell r="HS47">
            <v>0</v>
          </cell>
          <cell r="HT47"/>
          <cell r="HU47">
            <v>0</v>
          </cell>
          <cell r="HV47"/>
          <cell r="HW47">
            <v>0</v>
          </cell>
          <cell r="HX47"/>
          <cell r="HY47">
            <v>0</v>
          </cell>
          <cell r="HZ47">
            <v>1</v>
          </cell>
          <cell r="IA47">
            <v>1576.05000000015</v>
          </cell>
          <cell r="IB47"/>
          <cell r="IC47">
            <v>0</v>
          </cell>
          <cell r="ID47"/>
          <cell r="IE47">
            <v>0</v>
          </cell>
          <cell r="IF47"/>
          <cell r="IG47">
            <v>0</v>
          </cell>
          <cell r="IH47"/>
          <cell r="II47">
            <v>0</v>
          </cell>
          <cell r="IJ47"/>
          <cell r="IK47">
            <v>0</v>
          </cell>
          <cell r="IL47">
            <v>1</v>
          </cell>
          <cell r="IM47">
            <v>1576.05000000015</v>
          </cell>
          <cell r="IN47">
            <v>1</v>
          </cell>
          <cell r="IO47">
            <v>1576.05000000015</v>
          </cell>
          <cell r="IP47"/>
          <cell r="IQ47">
            <v>0</v>
          </cell>
          <cell r="IR47">
            <v>1</v>
          </cell>
          <cell r="IS47">
            <v>1576.05000000015</v>
          </cell>
          <cell r="IT47">
            <v>1</v>
          </cell>
          <cell r="IU47">
            <v>1576.05000000015</v>
          </cell>
          <cell r="IV47"/>
          <cell r="IW47">
            <v>0</v>
          </cell>
          <cell r="IX47"/>
          <cell r="IY47">
            <v>0</v>
          </cell>
          <cell r="IZ47">
            <v>1</v>
          </cell>
          <cell r="JA47">
            <v>1576.05000000015</v>
          </cell>
          <cell r="JB47">
            <v>1</v>
          </cell>
          <cell r="JC47">
            <v>1576.05000000015</v>
          </cell>
          <cell r="JD47">
            <v>1</v>
          </cell>
          <cell r="JE47">
            <v>1576.05000000015</v>
          </cell>
          <cell r="JF47">
            <v>1</v>
          </cell>
          <cell r="JG47">
            <v>1576.05000000015</v>
          </cell>
          <cell r="JH47">
            <v>1</v>
          </cell>
          <cell r="JI47">
            <v>1576.05000000015</v>
          </cell>
          <cell r="JJ47">
            <v>1</v>
          </cell>
          <cell r="JK47">
            <v>1576.05000000015</v>
          </cell>
          <cell r="JL47"/>
          <cell r="JM47">
            <v>0</v>
          </cell>
          <cell r="JN47">
            <v>1</v>
          </cell>
          <cell r="JO47">
            <v>1576.05000000015</v>
          </cell>
          <cell r="JP47">
            <v>1</v>
          </cell>
          <cell r="JQ47">
            <v>1576.05000000015</v>
          </cell>
          <cell r="JR47">
            <v>1</v>
          </cell>
          <cell r="JS47">
            <v>1576.05000000015</v>
          </cell>
          <cell r="JT47"/>
          <cell r="JU47">
            <v>0</v>
          </cell>
          <cell r="JV47"/>
          <cell r="JW47">
            <v>0</v>
          </cell>
          <cell r="JX47"/>
          <cell r="JY47">
            <v>0</v>
          </cell>
          <cell r="JZ47"/>
          <cell r="KA47">
            <v>0</v>
          </cell>
          <cell r="KB47"/>
          <cell r="KC47">
            <v>0</v>
          </cell>
        </row>
        <row r="48">
          <cell r="P48"/>
          <cell r="Q48">
            <v>0</v>
          </cell>
          <cell r="R48"/>
          <cell r="S48">
            <v>0</v>
          </cell>
          <cell r="T48"/>
          <cell r="U48">
            <v>0</v>
          </cell>
          <cell r="V48"/>
          <cell r="W48">
            <v>0</v>
          </cell>
          <cell r="X48"/>
          <cell r="Y48">
            <v>0</v>
          </cell>
          <cell r="Z48"/>
          <cell r="AA48">
            <v>0</v>
          </cell>
          <cell r="AB48"/>
          <cell r="AC48">
            <v>0</v>
          </cell>
          <cell r="AD48"/>
          <cell r="AE48">
            <v>0</v>
          </cell>
          <cell r="AF48"/>
          <cell r="AG48">
            <v>0</v>
          </cell>
          <cell r="AH48"/>
          <cell r="AI48">
            <v>0</v>
          </cell>
          <cell r="AJ48"/>
          <cell r="AK48">
            <v>0</v>
          </cell>
          <cell r="AL48"/>
          <cell r="AM48">
            <v>0</v>
          </cell>
          <cell r="AN48"/>
          <cell r="AO48">
            <v>0</v>
          </cell>
          <cell r="AP48"/>
          <cell r="AQ48">
            <v>0</v>
          </cell>
          <cell r="AR48"/>
          <cell r="AS48">
            <v>0</v>
          </cell>
          <cell r="AT48"/>
          <cell r="AU48">
            <v>0</v>
          </cell>
          <cell r="AV48"/>
          <cell r="AW48">
            <v>0</v>
          </cell>
          <cell r="AX48"/>
          <cell r="AY48">
            <v>0</v>
          </cell>
          <cell r="AZ48"/>
          <cell r="BA48">
            <v>0</v>
          </cell>
          <cell r="BB48"/>
          <cell r="BC48">
            <v>0</v>
          </cell>
          <cell r="BD48"/>
          <cell r="BE48">
            <v>0</v>
          </cell>
          <cell r="BF48">
            <v>1</v>
          </cell>
          <cell r="BG48">
            <v>289.17000000002753</v>
          </cell>
          <cell r="BH48">
            <v>1</v>
          </cell>
          <cell r="BI48">
            <v>289.17000000002753</v>
          </cell>
          <cell r="BJ48"/>
          <cell r="BK48">
            <v>0</v>
          </cell>
          <cell r="BL48"/>
          <cell r="BM48">
            <v>0</v>
          </cell>
          <cell r="BN48"/>
          <cell r="BO48">
            <v>0</v>
          </cell>
          <cell r="BP48">
            <v>1</v>
          </cell>
          <cell r="BQ48">
            <v>289.17000000002753</v>
          </cell>
          <cell r="BR48"/>
          <cell r="BS48">
            <v>0</v>
          </cell>
          <cell r="BT48"/>
          <cell r="BU48">
            <v>0</v>
          </cell>
          <cell r="BV48"/>
          <cell r="BW48">
            <v>0</v>
          </cell>
          <cell r="BX48"/>
          <cell r="BY48">
            <v>0</v>
          </cell>
          <cell r="BZ48"/>
          <cell r="CA48">
            <v>0</v>
          </cell>
          <cell r="CB48"/>
          <cell r="CC48">
            <v>0</v>
          </cell>
          <cell r="CD48"/>
          <cell r="CE48">
            <v>0</v>
          </cell>
          <cell r="CF48">
            <v>1</v>
          </cell>
          <cell r="CG48">
            <v>289.17000000002753</v>
          </cell>
          <cell r="CH48">
            <v>1</v>
          </cell>
          <cell r="CI48">
            <v>289.17000000002753</v>
          </cell>
          <cell r="CJ48">
            <v>1</v>
          </cell>
          <cell r="CK48">
            <v>289.17000000002753</v>
          </cell>
          <cell r="CL48">
            <v>1</v>
          </cell>
          <cell r="CM48">
            <v>289.17000000002753</v>
          </cell>
          <cell r="CN48">
            <v>1</v>
          </cell>
          <cell r="CO48">
            <v>289.17000000002753</v>
          </cell>
          <cell r="CP48">
            <v>1</v>
          </cell>
          <cell r="CQ48">
            <v>289.17000000002753</v>
          </cell>
          <cell r="CR48">
            <v>1</v>
          </cell>
          <cell r="CS48">
            <v>289.17000000002753</v>
          </cell>
          <cell r="CT48">
            <v>1</v>
          </cell>
          <cell r="CU48">
            <v>289.17000000002753</v>
          </cell>
          <cell r="CV48">
            <v>1</v>
          </cell>
          <cell r="CW48">
            <v>289.17000000002753</v>
          </cell>
          <cell r="CX48">
            <v>1</v>
          </cell>
          <cell r="CY48">
            <v>289.17000000002753</v>
          </cell>
          <cell r="CZ48">
            <v>1</v>
          </cell>
          <cell r="DA48">
            <v>289.17000000002753</v>
          </cell>
          <cell r="DB48"/>
          <cell r="DC48">
            <v>0</v>
          </cell>
          <cell r="DD48"/>
          <cell r="DE48">
            <v>0</v>
          </cell>
          <cell r="DF48"/>
          <cell r="DG48">
            <v>0</v>
          </cell>
          <cell r="DH48"/>
          <cell r="DI48">
            <v>0</v>
          </cell>
          <cell r="DJ48"/>
          <cell r="DK48">
            <v>0</v>
          </cell>
          <cell r="DL48"/>
          <cell r="DM48">
            <v>0</v>
          </cell>
          <cell r="DN48"/>
          <cell r="DO48">
            <v>0</v>
          </cell>
          <cell r="DP48"/>
          <cell r="DQ48">
            <v>0</v>
          </cell>
          <cell r="DR48">
            <v>1</v>
          </cell>
          <cell r="DS48">
            <v>289.17000000002753</v>
          </cell>
          <cell r="DT48"/>
          <cell r="DU48">
            <v>0</v>
          </cell>
          <cell r="DV48"/>
          <cell r="DW48">
            <v>0</v>
          </cell>
          <cell r="DX48"/>
          <cell r="DY48">
            <v>0</v>
          </cell>
          <cell r="DZ48"/>
          <cell r="EA48">
            <v>0</v>
          </cell>
          <cell r="EB48"/>
          <cell r="EC48">
            <v>0</v>
          </cell>
          <cell r="ED48"/>
          <cell r="EE48">
            <v>0</v>
          </cell>
          <cell r="EF48"/>
          <cell r="EG48">
            <v>0</v>
          </cell>
          <cell r="EH48"/>
          <cell r="EI48">
            <v>0</v>
          </cell>
          <cell r="EJ48"/>
          <cell r="EK48">
            <v>0</v>
          </cell>
          <cell r="EL48"/>
          <cell r="EM48">
            <v>0</v>
          </cell>
          <cell r="EN48"/>
          <cell r="EO48">
            <v>0</v>
          </cell>
          <cell r="EP48"/>
          <cell r="EQ48">
            <v>0</v>
          </cell>
          <cell r="ER48"/>
          <cell r="ES48">
            <v>0</v>
          </cell>
          <cell r="ET48"/>
          <cell r="EU48">
            <v>0</v>
          </cell>
          <cell r="EV48"/>
          <cell r="EW48">
            <v>0</v>
          </cell>
          <cell r="EX48"/>
          <cell r="EY48">
            <v>0</v>
          </cell>
          <cell r="EZ48"/>
          <cell r="FA48">
            <v>0</v>
          </cell>
          <cell r="FB48"/>
          <cell r="FC48">
            <v>0</v>
          </cell>
          <cell r="FD48"/>
          <cell r="FE48">
            <v>0</v>
          </cell>
          <cell r="FF48">
            <v>1</v>
          </cell>
          <cell r="FG48">
            <v>289.17000000002753</v>
          </cell>
          <cell r="FH48">
            <v>1</v>
          </cell>
          <cell r="FI48">
            <v>289.17000000002753</v>
          </cell>
          <cell r="FJ48">
            <v>1</v>
          </cell>
          <cell r="FK48">
            <v>289.17000000002753</v>
          </cell>
          <cell r="FL48"/>
          <cell r="FM48">
            <v>0</v>
          </cell>
          <cell r="FN48"/>
          <cell r="FO48">
            <v>0</v>
          </cell>
          <cell r="FP48"/>
          <cell r="FQ48">
            <v>0</v>
          </cell>
          <cell r="FR48"/>
          <cell r="FS48">
            <v>0</v>
          </cell>
          <cell r="FT48"/>
          <cell r="FU48">
            <v>0</v>
          </cell>
          <cell r="FV48"/>
          <cell r="FW48">
            <v>0</v>
          </cell>
          <cell r="FX48"/>
          <cell r="FY48">
            <v>0</v>
          </cell>
          <cell r="FZ48"/>
          <cell r="GA48">
            <v>0</v>
          </cell>
          <cell r="GB48">
            <v>1</v>
          </cell>
          <cell r="GC48">
            <v>289.17000000002753</v>
          </cell>
          <cell r="GD48">
            <v>1</v>
          </cell>
          <cell r="GE48">
            <v>289.17000000002753</v>
          </cell>
          <cell r="GF48">
            <v>1</v>
          </cell>
          <cell r="GG48">
            <v>289.17000000002753</v>
          </cell>
          <cell r="GH48">
            <v>1</v>
          </cell>
          <cell r="GI48">
            <v>289.17000000002753</v>
          </cell>
          <cell r="GJ48"/>
          <cell r="GK48">
            <v>0</v>
          </cell>
          <cell r="GL48"/>
          <cell r="GM48">
            <v>0</v>
          </cell>
          <cell r="GN48"/>
          <cell r="GO48">
            <v>0</v>
          </cell>
          <cell r="GP48"/>
          <cell r="GQ48">
            <v>0</v>
          </cell>
          <cell r="GR48">
            <v>1</v>
          </cell>
          <cell r="GS48">
            <v>289.17000000002753</v>
          </cell>
          <cell r="GT48">
            <v>1</v>
          </cell>
          <cell r="GU48">
            <v>289.17000000002753</v>
          </cell>
          <cell r="GV48"/>
          <cell r="GW48">
            <v>0</v>
          </cell>
          <cell r="GX48"/>
          <cell r="GY48">
            <v>0</v>
          </cell>
          <cell r="GZ48">
            <v>1</v>
          </cell>
          <cell r="HA48">
            <v>289.17000000002753</v>
          </cell>
          <cell r="HB48"/>
          <cell r="HC48">
            <v>0</v>
          </cell>
          <cell r="HD48"/>
          <cell r="HE48">
            <v>0</v>
          </cell>
          <cell r="HF48"/>
          <cell r="HG48">
            <v>0</v>
          </cell>
          <cell r="HH48"/>
          <cell r="HI48">
            <v>0</v>
          </cell>
          <cell r="HJ48"/>
          <cell r="HK48">
            <v>0</v>
          </cell>
          <cell r="HL48"/>
          <cell r="HM48">
            <v>0</v>
          </cell>
          <cell r="HN48"/>
          <cell r="HO48">
            <v>0</v>
          </cell>
          <cell r="HP48"/>
          <cell r="HQ48">
            <v>0</v>
          </cell>
          <cell r="HR48"/>
          <cell r="HS48">
            <v>0</v>
          </cell>
          <cell r="HT48"/>
          <cell r="HU48">
            <v>0</v>
          </cell>
          <cell r="HV48"/>
          <cell r="HW48">
            <v>0</v>
          </cell>
          <cell r="HX48"/>
          <cell r="HY48">
            <v>0</v>
          </cell>
          <cell r="HZ48"/>
          <cell r="IA48">
            <v>0</v>
          </cell>
          <cell r="IB48"/>
          <cell r="IC48">
            <v>0</v>
          </cell>
          <cell r="ID48"/>
          <cell r="IE48">
            <v>0</v>
          </cell>
          <cell r="IF48"/>
          <cell r="IG48">
            <v>0</v>
          </cell>
          <cell r="IH48"/>
          <cell r="II48">
            <v>0</v>
          </cell>
          <cell r="IJ48"/>
          <cell r="IK48">
            <v>0</v>
          </cell>
          <cell r="IL48"/>
          <cell r="IM48">
            <v>0</v>
          </cell>
          <cell r="IN48"/>
          <cell r="IO48">
            <v>0</v>
          </cell>
          <cell r="IP48"/>
          <cell r="IQ48">
            <v>0</v>
          </cell>
          <cell r="IR48"/>
          <cell r="IS48">
            <v>0</v>
          </cell>
          <cell r="IT48"/>
          <cell r="IU48">
            <v>0</v>
          </cell>
          <cell r="IV48"/>
          <cell r="IW48">
            <v>0</v>
          </cell>
          <cell r="IX48"/>
          <cell r="IY48">
            <v>0</v>
          </cell>
          <cell r="IZ48"/>
          <cell r="JA48">
            <v>0</v>
          </cell>
          <cell r="JB48"/>
          <cell r="JC48">
            <v>0</v>
          </cell>
          <cell r="JD48"/>
          <cell r="JE48">
            <v>0</v>
          </cell>
          <cell r="JF48"/>
          <cell r="JG48">
            <v>0</v>
          </cell>
          <cell r="JH48"/>
          <cell r="JI48">
            <v>0</v>
          </cell>
          <cell r="JJ48"/>
          <cell r="JK48">
            <v>0</v>
          </cell>
          <cell r="JL48"/>
          <cell r="JM48">
            <v>0</v>
          </cell>
          <cell r="JN48"/>
          <cell r="JO48">
            <v>0</v>
          </cell>
          <cell r="JP48"/>
          <cell r="JQ48">
            <v>0</v>
          </cell>
          <cell r="JR48"/>
          <cell r="JS48">
            <v>0</v>
          </cell>
          <cell r="JT48"/>
          <cell r="JU48">
            <v>0</v>
          </cell>
          <cell r="JV48"/>
          <cell r="JW48">
            <v>0</v>
          </cell>
          <cell r="JX48"/>
          <cell r="JY48">
            <v>0</v>
          </cell>
          <cell r="JZ48"/>
          <cell r="KA48">
            <v>0</v>
          </cell>
          <cell r="KB48"/>
          <cell r="KC48">
            <v>0</v>
          </cell>
        </row>
        <row r="49">
          <cell r="P49"/>
          <cell r="Q49">
            <v>0</v>
          </cell>
          <cell r="R49"/>
          <cell r="S49">
            <v>0</v>
          </cell>
          <cell r="T49"/>
          <cell r="U49">
            <v>0</v>
          </cell>
          <cell r="V49"/>
          <cell r="W49">
            <v>0</v>
          </cell>
          <cell r="X49"/>
          <cell r="Y49">
            <v>0</v>
          </cell>
          <cell r="Z49"/>
          <cell r="AA49">
            <v>0</v>
          </cell>
          <cell r="AB49"/>
          <cell r="AC49">
            <v>0</v>
          </cell>
          <cell r="AD49"/>
          <cell r="AE49">
            <v>0</v>
          </cell>
          <cell r="AF49"/>
          <cell r="AG49">
            <v>0</v>
          </cell>
          <cell r="AH49"/>
          <cell r="AI49">
            <v>0</v>
          </cell>
          <cell r="AJ49"/>
          <cell r="AK49">
            <v>0</v>
          </cell>
          <cell r="AL49"/>
          <cell r="AM49">
            <v>0</v>
          </cell>
          <cell r="AN49"/>
          <cell r="AO49">
            <v>0</v>
          </cell>
          <cell r="AP49"/>
          <cell r="AQ49">
            <v>0</v>
          </cell>
          <cell r="AR49"/>
          <cell r="AS49">
            <v>0</v>
          </cell>
          <cell r="AT49"/>
          <cell r="AU49">
            <v>0</v>
          </cell>
          <cell r="AV49"/>
          <cell r="AW49">
            <v>0</v>
          </cell>
          <cell r="AX49"/>
          <cell r="AY49">
            <v>0</v>
          </cell>
          <cell r="AZ49"/>
          <cell r="BA49">
            <v>0</v>
          </cell>
          <cell r="BB49"/>
          <cell r="BC49">
            <v>0</v>
          </cell>
          <cell r="BD49"/>
          <cell r="BE49">
            <v>0</v>
          </cell>
          <cell r="BF49"/>
          <cell r="BG49">
            <v>0</v>
          </cell>
          <cell r="BH49"/>
          <cell r="BI49">
            <v>0</v>
          </cell>
          <cell r="BJ49"/>
          <cell r="BK49">
            <v>0</v>
          </cell>
          <cell r="BL49"/>
          <cell r="BM49">
            <v>0</v>
          </cell>
          <cell r="BN49"/>
          <cell r="BO49">
            <v>0</v>
          </cell>
          <cell r="BP49"/>
          <cell r="BQ49">
            <v>0</v>
          </cell>
          <cell r="BR49"/>
          <cell r="BS49">
            <v>0</v>
          </cell>
          <cell r="BT49"/>
          <cell r="BU49">
            <v>0</v>
          </cell>
          <cell r="BV49"/>
          <cell r="BW49">
            <v>0</v>
          </cell>
          <cell r="BX49"/>
          <cell r="BY49">
            <v>0</v>
          </cell>
          <cell r="BZ49"/>
          <cell r="CA49">
            <v>0</v>
          </cell>
          <cell r="CB49"/>
          <cell r="CC49">
            <v>0</v>
          </cell>
          <cell r="CD49"/>
          <cell r="CE49">
            <v>0</v>
          </cell>
          <cell r="CF49">
            <v>1</v>
          </cell>
          <cell r="CG49">
            <v>112.77000000001074</v>
          </cell>
          <cell r="CH49">
            <v>1</v>
          </cell>
          <cell r="CI49">
            <v>112.77000000001074</v>
          </cell>
          <cell r="CJ49">
            <v>1</v>
          </cell>
          <cell r="CK49">
            <v>112.77000000001074</v>
          </cell>
          <cell r="CL49">
            <v>1</v>
          </cell>
          <cell r="CM49">
            <v>112.77000000001074</v>
          </cell>
          <cell r="CN49">
            <v>1</v>
          </cell>
          <cell r="CO49">
            <v>112.77000000001074</v>
          </cell>
          <cell r="CP49">
            <v>1</v>
          </cell>
          <cell r="CQ49">
            <v>112.77000000001074</v>
          </cell>
          <cell r="CR49"/>
          <cell r="CS49">
            <v>0</v>
          </cell>
          <cell r="CT49">
            <v>1</v>
          </cell>
          <cell r="CU49">
            <v>112.77000000001074</v>
          </cell>
          <cell r="CV49">
            <v>1</v>
          </cell>
          <cell r="CW49">
            <v>112.77000000001074</v>
          </cell>
          <cell r="CX49">
            <v>1</v>
          </cell>
          <cell r="CY49">
            <v>112.77000000001074</v>
          </cell>
          <cell r="CZ49">
            <v>1</v>
          </cell>
          <cell r="DA49">
            <v>112.77000000001074</v>
          </cell>
          <cell r="DB49"/>
          <cell r="DC49">
            <v>0</v>
          </cell>
          <cell r="DD49"/>
          <cell r="DE49">
            <v>0</v>
          </cell>
          <cell r="DF49">
            <v>1</v>
          </cell>
          <cell r="DG49">
            <v>112.77000000001074</v>
          </cell>
          <cell r="DH49">
            <v>1</v>
          </cell>
          <cell r="DI49">
            <v>112.77000000001074</v>
          </cell>
          <cell r="DJ49">
            <v>1</v>
          </cell>
          <cell r="DK49">
            <v>112.77000000001074</v>
          </cell>
          <cell r="DL49">
            <v>1</v>
          </cell>
          <cell r="DM49">
            <v>112.77000000001074</v>
          </cell>
          <cell r="DN49">
            <v>1</v>
          </cell>
          <cell r="DO49">
            <v>112.77000000001074</v>
          </cell>
          <cell r="DP49">
            <v>1</v>
          </cell>
          <cell r="DQ49">
            <v>112.77000000001074</v>
          </cell>
          <cell r="DR49">
            <v>1</v>
          </cell>
          <cell r="DS49">
            <v>112.77000000001074</v>
          </cell>
          <cell r="DT49">
            <v>2</v>
          </cell>
          <cell r="DU49">
            <v>225.54000000002148</v>
          </cell>
          <cell r="DV49">
            <v>2</v>
          </cell>
          <cell r="DW49">
            <v>225.54000000002148</v>
          </cell>
          <cell r="DX49">
            <v>2</v>
          </cell>
          <cell r="DY49">
            <v>225.54000000002148</v>
          </cell>
          <cell r="DZ49">
            <v>1</v>
          </cell>
          <cell r="EA49">
            <v>112.77000000001074</v>
          </cell>
          <cell r="EB49">
            <v>1</v>
          </cell>
          <cell r="EC49">
            <v>112.77000000001074</v>
          </cell>
          <cell r="ED49">
            <v>1</v>
          </cell>
          <cell r="EE49">
            <v>112.77000000001074</v>
          </cell>
          <cell r="EF49">
            <v>2</v>
          </cell>
          <cell r="EG49">
            <v>225.54000000002148</v>
          </cell>
          <cell r="EH49">
            <v>2</v>
          </cell>
          <cell r="EI49">
            <v>225.54000000002148</v>
          </cell>
          <cell r="EJ49"/>
          <cell r="EK49">
            <v>0</v>
          </cell>
          <cell r="EL49"/>
          <cell r="EM49">
            <v>0</v>
          </cell>
          <cell r="EN49"/>
          <cell r="EO49">
            <v>0</v>
          </cell>
          <cell r="EP49"/>
          <cell r="EQ49">
            <v>0</v>
          </cell>
          <cell r="ER49"/>
          <cell r="ES49">
            <v>0</v>
          </cell>
          <cell r="ET49">
            <v>1</v>
          </cell>
          <cell r="EU49">
            <v>112.77000000001074</v>
          </cell>
          <cell r="EV49">
            <v>1</v>
          </cell>
          <cell r="EW49">
            <v>112.77000000001074</v>
          </cell>
          <cell r="EX49">
            <v>1</v>
          </cell>
          <cell r="EY49">
            <v>112.77000000001074</v>
          </cell>
          <cell r="EZ49">
            <v>1</v>
          </cell>
          <cell r="FA49">
            <v>112.77000000001074</v>
          </cell>
          <cell r="FB49">
            <v>1</v>
          </cell>
          <cell r="FC49">
            <v>112.77000000001074</v>
          </cell>
          <cell r="FD49">
            <v>1</v>
          </cell>
          <cell r="FE49">
            <v>112.77000000001074</v>
          </cell>
          <cell r="FF49"/>
          <cell r="FG49">
            <v>0</v>
          </cell>
          <cell r="FH49"/>
          <cell r="FI49">
            <v>0</v>
          </cell>
          <cell r="FJ49"/>
          <cell r="FK49">
            <v>0</v>
          </cell>
          <cell r="FL49"/>
          <cell r="FM49">
            <v>0</v>
          </cell>
          <cell r="FN49"/>
          <cell r="FO49">
            <v>0</v>
          </cell>
          <cell r="FP49"/>
          <cell r="FQ49">
            <v>0</v>
          </cell>
          <cell r="FR49"/>
          <cell r="FS49">
            <v>0</v>
          </cell>
          <cell r="FT49"/>
          <cell r="FU49">
            <v>0</v>
          </cell>
          <cell r="FV49"/>
          <cell r="FW49">
            <v>0</v>
          </cell>
          <cell r="FX49"/>
          <cell r="FY49">
            <v>0</v>
          </cell>
          <cell r="FZ49"/>
          <cell r="GA49">
            <v>0</v>
          </cell>
          <cell r="GB49">
            <v>1</v>
          </cell>
          <cell r="GC49">
            <v>112.77000000001074</v>
          </cell>
          <cell r="GD49"/>
          <cell r="GE49">
            <v>0</v>
          </cell>
          <cell r="GF49">
            <v>1</v>
          </cell>
          <cell r="GG49">
            <v>112.77000000001074</v>
          </cell>
          <cell r="GH49">
            <v>1</v>
          </cell>
          <cell r="GI49">
            <v>112.77000000001074</v>
          </cell>
          <cell r="GJ49"/>
          <cell r="GK49">
            <v>0</v>
          </cell>
          <cell r="GL49"/>
          <cell r="GM49">
            <v>0</v>
          </cell>
          <cell r="GN49"/>
          <cell r="GO49">
            <v>0</v>
          </cell>
          <cell r="GP49"/>
          <cell r="GQ49">
            <v>0</v>
          </cell>
          <cell r="GR49"/>
          <cell r="GS49">
            <v>0</v>
          </cell>
          <cell r="GT49"/>
          <cell r="GU49">
            <v>0</v>
          </cell>
          <cell r="GV49"/>
          <cell r="GW49">
            <v>0</v>
          </cell>
          <cell r="GX49"/>
          <cell r="GY49">
            <v>0</v>
          </cell>
          <cell r="GZ49"/>
          <cell r="HA49">
            <v>0</v>
          </cell>
          <cell r="HB49"/>
          <cell r="HC49">
            <v>0</v>
          </cell>
          <cell r="HD49">
            <v>2</v>
          </cell>
          <cell r="HE49">
            <v>225.54000000002148</v>
          </cell>
          <cell r="HF49"/>
          <cell r="HG49">
            <v>0</v>
          </cell>
          <cell r="HH49"/>
          <cell r="HI49">
            <v>0</v>
          </cell>
          <cell r="HJ49"/>
          <cell r="HK49">
            <v>0</v>
          </cell>
          <cell r="HL49"/>
          <cell r="HM49">
            <v>0</v>
          </cell>
          <cell r="HN49"/>
          <cell r="HO49">
            <v>0</v>
          </cell>
          <cell r="HP49"/>
          <cell r="HQ49">
            <v>0</v>
          </cell>
          <cell r="HR49"/>
          <cell r="HS49">
            <v>0</v>
          </cell>
          <cell r="HT49"/>
          <cell r="HU49">
            <v>0</v>
          </cell>
          <cell r="HV49"/>
          <cell r="HW49">
            <v>0</v>
          </cell>
          <cell r="HX49"/>
          <cell r="HY49">
            <v>0</v>
          </cell>
          <cell r="HZ49"/>
          <cell r="IA49">
            <v>0</v>
          </cell>
          <cell r="IB49"/>
          <cell r="IC49">
            <v>0</v>
          </cell>
          <cell r="ID49"/>
          <cell r="IE49">
            <v>0</v>
          </cell>
          <cell r="IF49"/>
          <cell r="IG49">
            <v>0</v>
          </cell>
          <cell r="IH49"/>
          <cell r="II49">
            <v>0</v>
          </cell>
          <cell r="IJ49"/>
          <cell r="IK49">
            <v>0</v>
          </cell>
          <cell r="IL49"/>
          <cell r="IM49">
            <v>0</v>
          </cell>
          <cell r="IN49"/>
          <cell r="IO49">
            <v>0</v>
          </cell>
          <cell r="IP49"/>
          <cell r="IQ49">
            <v>0</v>
          </cell>
          <cell r="IR49"/>
          <cell r="IS49">
            <v>0</v>
          </cell>
          <cell r="IT49"/>
          <cell r="IU49">
            <v>0</v>
          </cell>
          <cell r="IV49"/>
          <cell r="IW49">
            <v>0</v>
          </cell>
          <cell r="IX49"/>
          <cell r="IY49">
            <v>0</v>
          </cell>
          <cell r="IZ49"/>
          <cell r="JA49">
            <v>0</v>
          </cell>
          <cell r="JB49"/>
          <cell r="JC49">
            <v>0</v>
          </cell>
          <cell r="JD49"/>
          <cell r="JE49">
            <v>0</v>
          </cell>
          <cell r="JF49"/>
          <cell r="JG49">
            <v>0</v>
          </cell>
          <cell r="JH49"/>
          <cell r="JI49">
            <v>0</v>
          </cell>
          <cell r="JJ49"/>
          <cell r="JK49">
            <v>0</v>
          </cell>
          <cell r="JL49"/>
          <cell r="JM49">
            <v>0</v>
          </cell>
          <cell r="JN49"/>
          <cell r="JO49">
            <v>0</v>
          </cell>
          <cell r="JP49"/>
          <cell r="JQ49">
            <v>0</v>
          </cell>
          <cell r="JR49"/>
          <cell r="JS49">
            <v>0</v>
          </cell>
          <cell r="JT49"/>
          <cell r="JU49">
            <v>0</v>
          </cell>
          <cell r="JV49">
            <v>1</v>
          </cell>
          <cell r="JW49">
            <v>112.77000000001074</v>
          </cell>
          <cell r="JX49">
            <v>1</v>
          </cell>
          <cell r="JY49">
            <v>112.77000000001074</v>
          </cell>
          <cell r="JZ49"/>
          <cell r="KA49">
            <v>0</v>
          </cell>
          <cell r="KB49"/>
          <cell r="KC49">
            <v>0</v>
          </cell>
        </row>
        <row r="50">
          <cell r="P50"/>
          <cell r="Q50">
            <v>0</v>
          </cell>
          <cell r="R50"/>
          <cell r="S50">
            <v>0</v>
          </cell>
          <cell r="T50"/>
          <cell r="U50">
            <v>0</v>
          </cell>
          <cell r="V50"/>
          <cell r="W50">
            <v>0</v>
          </cell>
          <cell r="X50"/>
          <cell r="Y50">
            <v>0</v>
          </cell>
          <cell r="Z50"/>
          <cell r="AA50">
            <v>0</v>
          </cell>
          <cell r="AB50"/>
          <cell r="AC50">
            <v>0</v>
          </cell>
          <cell r="AD50"/>
          <cell r="AE50">
            <v>0</v>
          </cell>
          <cell r="AF50"/>
          <cell r="AG50">
            <v>0</v>
          </cell>
          <cell r="AH50"/>
          <cell r="AI50">
            <v>0</v>
          </cell>
          <cell r="AJ50"/>
          <cell r="AK50">
            <v>0</v>
          </cell>
          <cell r="AL50"/>
          <cell r="AM50">
            <v>0</v>
          </cell>
          <cell r="AN50"/>
          <cell r="AO50">
            <v>0</v>
          </cell>
          <cell r="AP50"/>
          <cell r="AQ50">
            <v>0</v>
          </cell>
          <cell r="AR50"/>
          <cell r="AS50">
            <v>0</v>
          </cell>
          <cell r="AT50"/>
          <cell r="AU50">
            <v>0</v>
          </cell>
          <cell r="AV50"/>
          <cell r="AW50">
            <v>0</v>
          </cell>
          <cell r="AX50"/>
          <cell r="AY50">
            <v>0</v>
          </cell>
          <cell r="AZ50"/>
          <cell r="BA50">
            <v>0</v>
          </cell>
          <cell r="BB50"/>
          <cell r="BC50">
            <v>0</v>
          </cell>
          <cell r="BD50"/>
          <cell r="BE50">
            <v>0</v>
          </cell>
          <cell r="BF50"/>
          <cell r="BG50">
            <v>0</v>
          </cell>
          <cell r="BH50"/>
          <cell r="BI50">
            <v>0</v>
          </cell>
          <cell r="BJ50"/>
          <cell r="BK50">
            <v>0</v>
          </cell>
          <cell r="BL50"/>
          <cell r="BM50">
            <v>0</v>
          </cell>
          <cell r="BN50"/>
          <cell r="BO50">
            <v>0</v>
          </cell>
          <cell r="BP50"/>
          <cell r="BQ50">
            <v>0</v>
          </cell>
          <cell r="BR50"/>
          <cell r="BS50">
            <v>0</v>
          </cell>
          <cell r="BT50"/>
          <cell r="BU50">
            <v>0</v>
          </cell>
          <cell r="BV50"/>
          <cell r="BW50">
            <v>0</v>
          </cell>
          <cell r="BX50"/>
          <cell r="BY50">
            <v>0</v>
          </cell>
          <cell r="BZ50"/>
          <cell r="CA50">
            <v>0</v>
          </cell>
          <cell r="CB50"/>
          <cell r="CC50">
            <v>0</v>
          </cell>
          <cell r="CD50"/>
          <cell r="CE50">
            <v>0</v>
          </cell>
          <cell r="CF50"/>
          <cell r="CG50">
            <v>0</v>
          </cell>
          <cell r="CH50"/>
          <cell r="CI50">
            <v>0</v>
          </cell>
          <cell r="CJ50"/>
          <cell r="CK50">
            <v>0</v>
          </cell>
          <cell r="CL50"/>
          <cell r="CM50">
            <v>0</v>
          </cell>
          <cell r="CN50"/>
          <cell r="CO50">
            <v>0</v>
          </cell>
          <cell r="CP50"/>
          <cell r="CQ50">
            <v>0</v>
          </cell>
          <cell r="CR50"/>
          <cell r="CS50">
            <v>0</v>
          </cell>
          <cell r="CT50"/>
          <cell r="CU50">
            <v>0</v>
          </cell>
          <cell r="CV50"/>
          <cell r="CW50">
            <v>0</v>
          </cell>
          <cell r="CX50"/>
          <cell r="CY50">
            <v>0</v>
          </cell>
          <cell r="CZ50"/>
          <cell r="DA50">
            <v>0</v>
          </cell>
          <cell r="DB50"/>
          <cell r="DC50">
            <v>0</v>
          </cell>
          <cell r="DD50"/>
          <cell r="DE50">
            <v>0</v>
          </cell>
          <cell r="DF50"/>
          <cell r="DG50">
            <v>0</v>
          </cell>
          <cell r="DH50"/>
          <cell r="DI50">
            <v>0</v>
          </cell>
          <cell r="DJ50"/>
          <cell r="DK50">
            <v>0</v>
          </cell>
          <cell r="DL50"/>
          <cell r="DM50">
            <v>0</v>
          </cell>
          <cell r="DN50"/>
          <cell r="DO50">
            <v>0</v>
          </cell>
          <cell r="DP50"/>
          <cell r="DQ50">
            <v>0</v>
          </cell>
          <cell r="DR50"/>
          <cell r="DS50">
            <v>0</v>
          </cell>
          <cell r="DT50"/>
          <cell r="DU50">
            <v>0</v>
          </cell>
          <cell r="DV50"/>
          <cell r="DW50">
            <v>0</v>
          </cell>
          <cell r="DX50"/>
          <cell r="DY50">
            <v>0</v>
          </cell>
          <cell r="DZ50"/>
          <cell r="EA50">
            <v>0</v>
          </cell>
          <cell r="EB50"/>
          <cell r="EC50">
            <v>0</v>
          </cell>
          <cell r="ED50"/>
          <cell r="EE50">
            <v>0</v>
          </cell>
          <cell r="EF50"/>
          <cell r="EG50">
            <v>0</v>
          </cell>
          <cell r="EH50"/>
          <cell r="EI50">
            <v>0</v>
          </cell>
          <cell r="EJ50"/>
          <cell r="EK50">
            <v>0</v>
          </cell>
          <cell r="EL50"/>
          <cell r="EM50">
            <v>0</v>
          </cell>
          <cell r="EN50"/>
          <cell r="EO50">
            <v>0</v>
          </cell>
          <cell r="EP50"/>
          <cell r="EQ50">
            <v>0</v>
          </cell>
          <cell r="ER50"/>
          <cell r="ES50">
            <v>0</v>
          </cell>
          <cell r="ET50"/>
          <cell r="EU50">
            <v>0</v>
          </cell>
          <cell r="EV50"/>
          <cell r="EW50">
            <v>0</v>
          </cell>
          <cell r="EX50"/>
          <cell r="EY50">
            <v>0</v>
          </cell>
          <cell r="EZ50"/>
          <cell r="FA50">
            <v>0</v>
          </cell>
          <cell r="FB50"/>
          <cell r="FC50">
            <v>0</v>
          </cell>
          <cell r="FD50"/>
          <cell r="FE50">
            <v>0</v>
          </cell>
          <cell r="FF50"/>
          <cell r="FG50">
            <v>0</v>
          </cell>
          <cell r="FH50"/>
          <cell r="FI50">
            <v>0</v>
          </cell>
          <cell r="FJ50"/>
          <cell r="FK50">
            <v>0</v>
          </cell>
          <cell r="FL50"/>
          <cell r="FM50">
            <v>0</v>
          </cell>
          <cell r="FN50"/>
          <cell r="FO50">
            <v>0</v>
          </cell>
          <cell r="FP50"/>
          <cell r="FQ50">
            <v>0</v>
          </cell>
          <cell r="FR50"/>
          <cell r="FS50">
            <v>0</v>
          </cell>
          <cell r="FT50"/>
          <cell r="FU50">
            <v>0</v>
          </cell>
          <cell r="FV50"/>
          <cell r="FW50">
            <v>0</v>
          </cell>
          <cell r="FX50"/>
          <cell r="FY50">
            <v>0</v>
          </cell>
          <cell r="FZ50"/>
          <cell r="GA50">
            <v>0</v>
          </cell>
          <cell r="GB50"/>
          <cell r="GC50">
            <v>0</v>
          </cell>
          <cell r="GD50"/>
          <cell r="GE50">
            <v>0</v>
          </cell>
          <cell r="GF50"/>
          <cell r="GG50">
            <v>0</v>
          </cell>
          <cell r="GH50"/>
          <cell r="GI50">
            <v>0</v>
          </cell>
          <cell r="GJ50"/>
          <cell r="GK50">
            <v>0</v>
          </cell>
          <cell r="GL50"/>
          <cell r="GM50">
            <v>0</v>
          </cell>
          <cell r="GN50"/>
          <cell r="GO50">
            <v>0</v>
          </cell>
          <cell r="GP50"/>
          <cell r="GQ50">
            <v>0</v>
          </cell>
          <cell r="GR50"/>
          <cell r="GS50">
            <v>0</v>
          </cell>
          <cell r="GT50"/>
          <cell r="GU50">
            <v>0</v>
          </cell>
          <cell r="GV50"/>
          <cell r="GW50">
            <v>0</v>
          </cell>
          <cell r="GX50"/>
          <cell r="GY50">
            <v>0</v>
          </cell>
          <cell r="GZ50"/>
          <cell r="HA50">
            <v>0</v>
          </cell>
          <cell r="HB50"/>
          <cell r="HC50">
            <v>0</v>
          </cell>
          <cell r="HD50"/>
          <cell r="HE50">
            <v>0</v>
          </cell>
          <cell r="HF50"/>
          <cell r="HG50">
            <v>0</v>
          </cell>
          <cell r="HH50"/>
          <cell r="HI50">
            <v>0</v>
          </cell>
          <cell r="HJ50"/>
          <cell r="HK50">
            <v>0</v>
          </cell>
          <cell r="HL50"/>
          <cell r="HM50">
            <v>0</v>
          </cell>
          <cell r="HN50"/>
          <cell r="HO50">
            <v>0</v>
          </cell>
          <cell r="HP50"/>
          <cell r="HQ50">
            <v>0</v>
          </cell>
          <cell r="HR50">
            <v>1</v>
          </cell>
          <cell r="HS50">
            <v>436.80000041599999</v>
          </cell>
          <cell r="HT50"/>
          <cell r="HU50">
            <v>0</v>
          </cell>
          <cell r="HV50"/>
          <cell r="HW50">
            <v>0</v>
          </cell>
          <cell r="HX50"/>
          <cell r="HY50">
            <v>0</v>
          </cell>
          <cell r="HZ50"/>
          <cell r="IA50">
            <v>0</v>
          </cell>
          <cell r="IB50"/>
          <cell r="IC50">
            <v>0</v>
          </cell>
          <cell r="ID50"/>
          <cell r="IE50">
            <v>0</v>
          </cell>
          <cell r="IF50"/>
          <cell r="IG50">
            <v>0</v>
          </cell>
          <cell r="IH50"/>
          <cell r="II50">
            <v>0</v>
          </cell>
          <cell r="IJ50"/>
          <cell r="IK50">
            <v>0</v>
          </cell>
          <cell r="IL50"/>
          <cell r="IM50">
            <v>0</v>
          </cell>
          <cell r="IN50"/>
          <cell r="IO50">
            <v>0</v>
          </cell>
          <cell r="IP50"/>
          <cell r="IQ50">
            <v>0</v>
          </cell>
          <cell r="IR50"/>
          <cell r="IS50">
            <v>0</v>
          </cell>
          <cell r="IT50"/>
          <cell r="IU50">
            <v>0</v>
          </cell>
          <cell r="IV50"/>
          <cell r="IW50">
            <v>0</v>
          </cell>
          <cell r="IX50"/>
          <cell r="IY50">
            <v>0</v>
          </cell>
          <cell r="IZ50"/>
          <cell r="JA50">
            <v>0</v>
          </cell>
          <cell r="JB50"/>
          <cell r="JC50">
            <v>0</v>
          </cell>
          <cell r="JD50"/>
          <cell r="JE50">
            <v>0</v>
          </cell>
          <cell r="JF50"/>
          <cell r="JG50">
            <v>0</v>
          </cell>
          <cell r="JH50"/>
          <cell r="JI50">
            <v>0</v>
          </cell>
          <cell r="JJ50"/>
          <cell r="JK50">
            <v>0</v>
          </cell>
          <cell r="JL50"/>
          <cell r="JM50">
            <v>0</v>
          </cell>
          <cell r="JN50"/>
          <cell r="JO50">
            <v>0</v>
          </cell>
          <cell r="JP50"/>
          <cell r="JQ50">
            <v>0</v>
          </cell>
          <cell r="JR50"/>
          <cell r="JS50">
            <v>0</v>
          </cell>
          <cell r="JT50"/>
          <cell r="JU50">
            <v>0</v>
          </cell>
          <cell r="JV50">
            <v>1</v>
          </cell>
          <cell r="JW50">
            <v>436.80000041599999</v>
          </cell>
          <cell r="JX50">
            <v>1</v>
          </cell>
          <cell r="JY50">
            <v>436.80000041599999</v>
          </cell>
          <cell r="JZ50"/>
          <cell r="KA50">
            <v>0</v>
          </cell>
          <cell r="KB50"/>
          <cell r="KC50">
            <v>0</v>
          </cell>
        </row>
        <row r="51">
          <cell r="P51"/>
          <cell r="Q51">
            <v>0</v>
          </cell>
          <cell r="R51"/>
          <cell r="S51">
            <v>0</v>
          </cell>
          <cell r="T51"/>
          <cell r="U51">
            <v>0</v>
          </cell>
          <cell r="V51"/>
          <cell r="W51">
            <v>0</v>
          </cell>
          <cell r="X51"/>
          <cell r="Y51">
            <v>0</v>
          </cell>
          <cell r="Z51"/>
          <cell r="AA51">
            <v>0</v>
          </cell>
          <cell r="AB51"/>
          <cell r="AC51">
            <v>0</v>
          </cell>
          <cell r="AD51"/>
          <cell r="AE51">
            <v>0</v>
          </cell>
          <cell r="AF51"/>
          <cell r="AG51">
            <v>0</v>
          </cell>
          <cell r="AH51"/>
          <cell r="AI51">
            <v>0</v>
          </cell>
          <cell r="AJ51"/>
          <cell r="AK51">
            <v>0</v>
          </cell>
          <cell r="AL51"/>
          <cell r="AM51">
            <v>0</v>
          </cell>
          <cell r="AN51"/>
          <cell r="AO51">
            <v>0</v>
          </cell>
          <cell r="AP51"/>
          <cell r="AQ51">
            <v>0</v>
          </cell>
          <cell r="AR51"/>
          <cell r="AS51">
            <v>0</v>
          </cell>
          <cell r="AT51"/>
          <cell r="AU51">
            <v>0</v>
          </cell>
          <cell r="AV51"/>
          <cell r="AW51">
            <v>0</v>
          </cell>
          <cell r="AX51"/>
          <cell r="AY51">
            <v>0</v>
          </cell>
          <cell r="AZ51"/>
          <cell r="BA51">
            <v>0</v>
          </cell>
          <cell r="BB51"/>
          <cell r="BC51">
            <v>0</v>
          </cell>
          <cell r="BD51"/>
          <cell r="BE51">
            <v>0</v>
          </cell>
          <cell r="BF51"/>
          <cell r="BG51">
            <v>0</v>
          </cell>
          <cell r="BH51"/>
          <cell r="BI51">
            <v>0</v>
          </cell>
          <cell r="BJ51"/>
          <cell r="BK51">
            <v>0</v>
          </cell>
          <cell r="BL51"/>
          <cell r="BM51">
            <v>0</v>
          </cell>
          <cell r="BN51"/>
          <cell r="BO51">
            <v>0</v>
          </cell>
          <cell r="BP51"/>
          <cell r="BQ51">
            <v>0</v>
          </cell>
          <cell r="BR51"/>
          <cell r="BS51">
            <v>0</v>
          </cell>
          <cell r="BT51"/>
          <cell r="BU51">
            <v>0</v>
          </cell>
          <cell r="BV51"/>
          <cell r="BW51">
            <v>0</v>
          </cell>
          <cell r="BX51"/>
          <cell r="BY51">
            <v>0</v>
          </cell>
          <cell r="BZ51"/>
          <cell r="CA51">
            <v>0</v>
          </cell>
          <cell r="CB51"/>
          <cell r="CC51">
            <v>0</v>
          </cell>
          <cell r="CD51">
            <v>1</v>
          </cell>
          <cell r="CE51">
            <v>384.00000000003843</v>
          </cell>
          <cell r="CF51"/>
          <cell r="CG51">
            <v>0</v>
          </cell>
          <cell r="CH51"/>
          <cell r="CI51">
            <v>0</v>
          </cell>
          <cell r="CJ51"/>
          <cell r="CK51">
            <v>0</v>
          </cell>
          <cell r="CL51"/>
          <cell r="CM51">
            <v>0</v>
          </cell>
          <cell r="CN51"/>
          <cell r="CO51">
            <v>0</v>
          </cell>
          <cell r="CP51"/>
          <cell r="CQ51">
            <v>0</v>
          </cell>
          <cell r="CR51"/>
          <cell r="CS51">
            <v>0</v>
          </cell>
          <cell r="CT51"/>
          <cell r="CU51">
            <v>0</v>
          </cell>
          <cell r="CV51"/>
          <cell r="CW51">
            <v>0</v>
          </cell>
          <cell r="CX51"/>
          <cell r="CY51">
            <v>0</v>
          </cell>
          <cell r="CZ51"/>
          <cell r="DA51">
            <v>0</v>
          </cell>
          <cell r="DB51"/>
          <cell r="DC51">
            <v>0</v>
          </cell>
          <cell r="DD51"/>
          <cell r="DE51">
            <v>0</v>
          </cell>
          <cell r="DF51"/>
          <cell r="DG51">
            <v>0</v>
          </cell>
          <cell r="DH51"/>
          <cell r="DI51">
            <v>0</v>
          </cell>
          <cell r="DJ51"/>
          <cell r="DK51">
            <v>0</v>
          </cell>
          <cell r="DL51"/>
          <cell r="DM51">
            <v>0</v>
          </cell>
          <cell r="DN51"/>
          <cell r="DO51">
            <v>0</v>
          </cell>
          <cell r="DP51"/>
          <cell r="DQ51">
            <v>0</v>
          </cell>
          <cell r="DR51"/>
          <cell r="DS51">
            <v>0</v>
          </cell>
          <cell r="DT51"/>
          <cell r="DU51">
            <v>0</v>
          </cell>
          <cell r="DV51"/>
          <cell r="DW51">
            <v>0</v>
          </cell>
          <cell r="DX51"/>
          <cell r="DY51">
            <v>0</v>
          </cell>
          <cell r="DZ51"/>
          <cell r="EA51">
            <v>0</v>
          </cell>
          <cell r="EB51"/>
          <cell r="EC51">
            <v>0</v>
          </cell>
          <cell r="ED51"/>
          <cell r="EE51">
            <v>0</v>
          </cell>
          <cell r="EF51"/>
          <cell r="EG51">
            <v>0</v>
          </cell>
          <cell r="EH51"/>
          <cell r="EI51">
            <v>0</v>
          </cell>
          <cell r="EJ51">
            <v>2</v>
          </cell>
          <cell r="EK51">
            <v>768.00000000007685</v>
          </cell>
          <cell r="EL51">
            <v>2</v>
          </cell>
          <cell r="EM51">
            <v>768.00000000007685</v>
          </cell>
          <cell r="EN51"/>
          <cell r="EO51">
            <v>0</v>
          </cell>
          <cell r="EP51">
            <v>2</v>
          </cell>
          <cell r="EQ51">
            <v>768.00000000007685</v>
          </cell>
          <cell r="ER51"/>
          <cell r="ES51">
            <v>0</v>
          </cell>
          <cell r="ET51"/>
          <cell r="EU51">
            <v>0</v>
          </cell>
          <cell r="EV51"/>
          <cell r="EW51">
            <v>0</v>
          </cell>
          <cell r="EX51"/>
          <cell r="EY51">
            <v>0</v>
          </cell>
          <cell r="EZ51"/>
          <cell r="FA51">
            <v>0</v>
          </cell>
          <cell r="FB51"/>
          <cell r="FC51">
            <v>0</v>
          </cell>
          <cell r="FD51"/>
          <cell r="FE51">
            <v>0</v>
          </cell>
          <cell r="FF51"/>
          <cell r="FG51">
            <v>0</v>
          </cell>
          <cell r="FH51"/>
          <cell r="FI51">
            <v>0</v>
          </cell>
          <cell r="FJ51"/>
          <cell r="FK51">
            <v>0</v>
          </cell>
          <cell r="FL51"/>
          <cell r="FM51">
            <v>0</v>
          </cell>
          <cell r="FN51"/>
          <cell r="FO51">
            <v>0</v>
          </cell>
          <cell r="FP51"/>
          <cell r="FQ51">
            <v>0</v>
          </cell>
          <cell r="FR51"/>
          <cell r="FS51">
            <v>0</v>
          </cell>
          <cell r="FT51"/>
          <cell r="FU51">
            <v>0</v>
          </cell>
          <cell r="FV51"/>
          <cell r="FW51">
            <v>0</v>
          </cell>
          <cell r="FX51"/>
          <cell r="FY51">
            <v>0</v>
          </cell>
          <cell r="FZ51"/>
          <cell r="GA51">
            <v>0</v>
          </cell>
          <cell r="GB51"/>
          <cell r="GC51">
            <v>0</v>
          </cell>
          <cell r="GD51"/>
          <cell r="GE51">
            <v>0</v>
          </cell>
          <cell r="GF51"/>
          <cell r="GG51">
            <v>0</v>
          </cell>
          <cell r="GH51"/>
          <cell r="GI51">
            <v>0</v>
          </cell>
          <cell r="GJ51"/>
          <cell r="GK51">
            <v>0</v>
          </cell>
          <cell r="GL51"/>
          <cell r="GM51">
            <v>0</v>
          </cell>
          <cell r="GN51">
            <v>1</v>
          </cell>
          <cell r="GO51">
            <v>384.00000000003843</v>
          </cell>
          <cell r="GP51"/>
          <cell r="GQ51">
            <v>0</v>
          </cell>
          <cell r="GR51"/>
          <cell r="GS51">
            <v>0</v>
          </cell>
          <cell r="GT51"/>
          <cell r="GU51">
            <v>0</v>
          </cell>
          <cell r="GV51"/>
          <cell r="GW51">
            <v>0</v>
          </cell>
          <cell r="GX51"/>
          <cell r="GY51">
            <v>0</v>
          </cell>
          <cell r="GZ51"/>
          <cell r="HA51">
            <v>0</v>
          </cell>
          <cell r="HB51"/>
          <cell r="HC51">
            <v>0</v>
          </cell>
          <cell r="HD51"/>
          <cell r="HE51">
            <v>0</v>
          </cell>
          <cell r="HF51"/>
          <cell r="HG51">
            <v>0</v>
          </cell>
          <cell r="HH51"/>
          <cell r="HI51">
            <v>0</v>
          </cell>
          <cell r="HJ51"/>
          <cell r="HK51">
            <v>0</v>
          </cell>
          <cell r="HL51"/>
          <cell r="HM51">
            <v>0</v>
          </cell>
          <cell r="HN51"/>
          <cell r="HO51">
            <v>0</v>
          </cell>
          <cell r="HP51"/>
          <cell r="HQ51">
            <v>0</v>
          </cell>
          <cell r="HR51"/>
          <cell r="HS51">
            <v>0</v>
          </cell>
          <cell r="HT51"/>
          <cell r="HU51">
            <v>0</v>
          </cell>
          <cell r="HV51"/>
          <cell r="HW51">
            <v>0</v>
          </cell>
          <cell r="HX51"/>
          <cell r="HY51">
            <v>0</v>
          </cell>
          <cell r="HZ51"/>
          <cell r="IA51">
            <v>0</v>
          </cell>
          <cell r="IB51"/>
          <cell r="IC51">
            <v>0</v>
          </cell>
          <cell r="ID51"/>
          <cell r="IE51">
            <v>0</v>
          </cell>
          <cell r="IF51">
            <v>1</v>
          </cell>
          <cell r="IG51">
            <v>384.00000000003843</v>
          </cell>
          <cell r="IH51">
            <v>1</v>
          </cell>
          <cell r="II51">
            <v>384.00000000003843</v>
          </cell>
          <cell r="IJ51">
            <v>1</v>
          </cell>
          <cell r="IK51">
            <v>384.00000000003843</v>
          </cell>
          <cell r="IL51">
            <v>1</v>
          </cell>
          <cell r="IM51">
            <v>384.00000000003843</v>
          </cell>
          <cell r="IN51">
            <v>1</v>
          </cell>
          <cell r="IO51">
            <v>384.00000000003843</v>
          </cell>
          <cell r="IP51">
            <v>1</v>
          </cell>
          <cell r="IQ51">
            <v>384.00000000003843</v>
          </cell>
          <cell r="IR51">
            <v>1</v>
          </cell>
          <cell r="IS51">
            <v>384.00000000003843</v>
          </cell>
          <cell r="IT51">
            <v>1</v>
          </cell>
          <cell r="IU51">
            <v>384.00000000003843</v>
          </cell>
          <cell r="IV51">
            <v>1</v>
          </cell>
          <cell r="IW51">
            <v>384.00000000003843</v>
          </cell>
          <cell r="IX51">
            <v>1</v>
          </cell>
          <cell r="IY51">
            <v>384.00000000003843</v>
          </cell>
          <cell r="IZ51">
            <v>1</v>
          </cell>
          <cell r="JA51">
            <v>384.00000000003843</v>
          </cell>
          <cell r="JB51">
            <v>1</v>
          </cell>
          <cell r="JC51">
            <v>384.00000000003843</v>
          </cell>
          <cell r="JD51">
            <v>1</v>
          </cell>
          <cell r="JE51">
            <v>384.00000000003843</v>
          </cell>
          <cell r="JF51">
            <v>1</v>
          </cell>
          <cell r="JG51">
            <v>384.00000000003843</v>
          </cell>
          <cell r="JH51">
            <v>1</v>
          </cell>
          <cell r="JI51">
            <v>384.00000000003843</v>
          </cell>
          <cell r="JJ51">
            <v>1</v>
          </cell>
          <cell r="JK51">
            <v>384.00000000003843</v>
          </cell>
          <cell r="JL51">
            <v>1</v>
          </cell>
          <cell r="JM51">
            <v>384.00000000003843</v>
          </cell>
          <cell r="JN51">
            <v>1</v>
          </cell>
          <cell r="JO51">
            <v>384.00000000003843</v>
          </cell>
          <cell r="JP51">
            <v>1</v>
          </cell>
          <cell r="JQ51">
            <v>384.00000000003843</v>
          </cell>
          <cell r="JR51">
            <v>1</v>
          </cell>
          <cell r="JS51">
            <v>384.00000000003843</v>
          </cell>
          <cell r="JT51">
            <v>1</v>
          </cell>
          <cell r="JU51">
            <v>384.00000000003843</v>
          </cell>
          <cell r="JV51"/>
          <cell r="JW51">
            <v>0</v>
          </cell>
          <cell r="JX51"/>
          <cell r="JY51">
            <v>0</v>
          </cell>
          <cell r="JZ51"/>
          <cell r="KA51">
            <v>0</v>
          </cell>
          <cell r="KB51"/>
          <cell r="KC51">
            <v>0</v>
          </cell>
        </row>
        <row r="52">
          <cell r="P52"/>
          <cell r="Q52">
            <v>0</v>
          </cell>
          <cell r="R52"/>
          <cell r="S52">
            <v>0</v>
          </cell>
          <cell r="T52">
            <v>1</v>
          </cell>
          <cell r="U52">
            <v>590</v>
          </cell>
          <cell r="V52"/>
          <cell r="W52">
            <v>0</v>
          </cell>
          <cell r="X52"/>
          <cell r="Y52">
            <v>0</v>
          </cell>
          <cell r="Z52"/>
          <cell r="AA52">
            <v>0</v>
          </cell>
          <cell r="AB52"/>
          <cell r="AC52">
            <v>0</v>
          </cell>
          <cell r="AD52"/>
          <cell r="AE52">
            <v>0</v>
          </cell>
          <cell r="AF52"/>
          <cell r="AG52">
            <v>0</v>
          </cell>
          <cell r="AH52"/>
          <cell r="AI52">
            <v>0</v>
          </cell>
          <cell r="AJ52"/>
          <cell r="AK52">
            <v>0</v>
          </cell>
          <cell r="AL52"/>
          <cell r="AM52">
            <v>0</v>
          </cell>
          <cell r="AN52"/>
          <cell r="AO52">
            <v>0</v>
          </cell>
          <cell r="AP52"/>
          <cell r="AQ52">
            <v>0</v>
          </cell>
          <cell r="AR52"/>
          <cell r="AS52">
            <v>0</v>
          </cell>
          <cell r="AT52"/>
          <cell r="AU52">
            <v>0</v>
          </cell>
          <cell r="AV52"/>
          <cell r="AW52">
            <v>0</v>
          </cell>
          <cell r="AX52"/>
          <cell r="AY52">
            <v>0</v>
          </cell>
          <cell r="AZ52"/>
          <cell r="BA52">
            <v>0</v>
          </cell>
          <cell r="BB52"/>
          <cell r="BC52">
            <v>0</v>
          </cell>
          <cell r="BD52"/>
          <cell r="BE52">
            <v>0</v>
          </cell>
          <cell r="BF52"/>
          <cell r="BG52">
            <v>0</v>
          </cell>
          <cell r="BH52"/>
          <cell r="BI52">
            <v>0</v>
          </cell>
          <cell r="BJ52"/>
          <cell r="BK52">
            <v>0</v>
          </cell>
          <cell r="BL52"/>
          <cell r="BM52">
            <v>0</v>
          </cell>
          <cell r="BN52"/>
          <cell r="BO52">
            <v>0</v>
          </cell>
          <cell r="BP52"/>
          <cell r="BQ52">
            <v>0</v>
          </cell>
          <cell r="BR52"/>
          <cell r="BS52">
            <v>0</v>
          </cell>
          <cell r="BT52"/>
          <cell r="BU52">
            <v>0</v>
          </cell>
          <cell r="BV52"/>
          <cell r="BW52">
            <v>0</v>
          </cell>
          <cell r="BX52"/>
          <cell r="BY52">
            <v>0</v>
          </cell>
          <cell r="BZ52"/>
          <cell r="CA52">
            <v>0</v>
          </cell>
          <cell r="CB52"/>
          <cell r="CC52">
            <v>0</v>
          </cell>
          <cell r="CD52"/>
          <cell r="CE52">
            <v>0</v>
          </cell>
          <cell r="CF52"/>
          <cell r="CG52">
            <v>0</v>
          </cell>
          <cell r="CH52"/>
          <cell r="CI52">
            <v>0</v>
          </cell>
          <cell r="CJ52"/>
          <cell r="CK52">
            <v>0</v>
          </cell>
          <cell r="CL52"/>
          <cell r="CM52">
            <v>0</v>
          </cell>
          <cell r="CN52"/>
          <cell r="CO52">
            <v>0</v>
          </cell>
          <cell r="CP52"/>
          <cell r="CQ52">
            <v>0</v>
          </cell>
          <cell r="CR52"/>
          <cell r="CS52">
            <v>0</v>
          </cell>
          <cell r="CT52"/>
          <cell r="CU52">
            <v>0</v>
          </cell>
          <cell r="CV52"/>
          <cell r="CW52">
            <v>0</v>
          </cell>
          <cell r="CX52"/>
          <cell r="CY52">
            <v>0</v>
          </cell>
          <cell r="CZ52"/>
          <cell r="DA52">
            <v>0</v>
          </cell>
          <cell r="DB52"/>
          <cell r="DC52">
            <v>0</v>
          </cell>
          <cell r="DD52"/>
          <cell r="DE52">
            <v>0</v>
          </cell>
          <cell r="DF52"/>
          <cell r="DG52">
            <v>0</v>
          </cell>
          <cell r="DH52"/>
          <cell r="DI52">
            <v>0</v>
          </cell>
          <cell r="DJ52"/>
          <cell r="DK52">
            <v>0</v>
          </cell>
          <cell r="DL52"/>
          <cell r="DM52">
            <v>0</v>
          </cell>
          <cell r="DN52"/>
          <cell r="DO52">
            <v>0</v>
          </cell>
          <cell r="DP52"/>
          <cell r="DQ52">
            <v>0</v>
          </cell>
          <cell r="DR52"/>
          <cell r="DS52">
            <v>0</v>
          </cell>
          <cell r="DT52"/>
          <cell r="DU52">
            <v>0</v>
          </cell>
          <cell r="DV52"/>
          <cell r="DW52">
            <v>0</v>
          </cell>
          <cell r="DX52"/>
          <cell r="DY52">
            <v>0</v>
          </cell>
          <cell r="DZ52"/>
          <cell r="EA52">
            <v>0</v>
          </cell>
          <cell r="EB52"/>
          <cell r="EC52">
            <v>0</v>
          </cell>
          <cell r="ED52"/>
          <cell r="EE52">
            <v>0</v>
          </cell>
          <cell r="EF52"/>
          <cell r="EG52">
            <v>0</v>
          </cell>
          <cell r="EH52"/>
          <cell r="EI52">
            <v>0</v>
          </cell>
          <cell r="EJ52"/>
          <cell r="EK52">
            <v>0</v>
          </cell>
          <cell r="EL52"/>
          <cell r="EM52">
            <v>0</v>
          </cell>
          <cell r="EN52"/>
          <cell r="EO52">
            <v>0</v>
          </cell>
          <cell r="EP52"/>
          <cell r="EQ52">
            <v>0</v>
          </cell>
          <cell r="ER52"/>
          <cell r="ES52">
            <v>0</v>
          </cell>
          <cell r="ET52"/>
          <cell r="EU52">
            <v>0</v>
          </cell>
          <cell r="EV52"/>
          <cell r="EW52">
            <v>0</v>
          </cell>
          <cell r="EX52"/>
          <cell r="EY52">
            <v>0</v>
          </cell>
          <cell r="EZ52"/>
          <cell r="FA52">
            <v>0</v>
          </cell>
          <cell r="FB52"/>
          <cell r="FC52">
            <v>0</v>
          </cell>
          <cell r="FD52"/>
          <cell r="FE52">
            <v>0</v>
          </cell>
          <cell r="FF52"/>
          <cell r="FG52">
            <v>0</v>
          </cell>
          <cell r="FH52"/>
          <cell r="FI52">
            <v>0</v>
          </cell>
          <cell r="FJ52"/>
          <cell r="FK52">
            <v>0</v>
          </cell>
          <cell r="FL52"/>
          <cell r="FM52">
            <v>0</v>
          </cell>
          <cell r="FN52"/>
          <cell r="FO52">
            <v>0</v>
          </cell>
          <cell r="FP52"/>
          <cell r="FQ52">
            <v>0</v>
          </cell>
          <cell r="FR52"/>
          <cell r="FS52">
            <v>0</v>
          </cell>
          <cell r="FT52"/>
          <cell r="FU52">
            <v>0</v>
          </cell>
          <cell r="FV52"/>
          <cell r="FW52">
            <v>0</v>
          </cell>
          <cell r="FX52"/>
          <cell r="FY52">
            <v>0</v>
          </cell>
          <cell r="FZ52"/>
          <cell r="GA52">
            <v>0</v>
          </cell>
          <cell r="GB52"/>
          <cell r="GC52">
            <v>0</v>
          </cell>
          <cell r="GD52"/>
          <cell r="GE52">
            <v>0</v>
          </cell>
          <cell r="GF52"/>
          <cell r="GG52">
            <v>0</v>
          </cell>
          <cell r="GH52"/>
          <cell r="GI52">
            <v>0</v>
          </cell>
          <cell r="GJ52"/>
          <cell r="GK52">
            <v>0</v>
          </cell>
          <cell r="GL52"/>
          <cell r="GM52">
            <v>0</v>
          </cell>
          <cell r="GN52"/>
          <cell r="GO52">
            <v>0</v>
          </cell>
          <cell r="GP52"/>
          <cell r="GQ52">
            <v>0</v>
          </cell>
          <cell r="GR52"/>
          <cell r="GS52">
            <v>0</v>
          </cell>
          <cell r="GT52"/>
          <cell r="GU52">
            <v>0</v>
          </cell>
          <cell r="GV52"/>
          <cell r="GW52">
            <v>0</v>
          </cell>
          <cell r="GX52"/>
          <cell r="GY52">
            <v>0</v>
          </cell>
          <cell r="GZ52"/>
          <cell r="HA52">
            <v>0</v>
          </cell>
          <cell r="HB52"/>
          <cell r="HC52">
            <v>0</v>
          </cell>
          <cell r="HD52"/>
          <cell r="HE52">
            <v>0</v>
          </cell>
          <cell r="HF52"/>
          <cell r="HG52">
            <v>0</v>
          </cell>
          <cell r="HH52"/>
          <cell r="HI52">
            <v>0</v>
          </cell>
          <cell r="HJ52"/>
          <cell r="HK52">
            <v>0</v>
          </cell>
          <cell r="HL52"/>
          <cell r="HM52">
            <v>0</v>
          </cell>
          <cell r="HN52"/>
          <cell r="HO52">
            <v>0</v>
          </cell>
          <cell r="HP52"/>
          <cell r="HQ52">
            <v>0</v>
          </cell>
          <cell r="HR52"/>
          <cell r="HS52">
            <v>0</v>
          </cell>
          <cell r="HT52"/>
          <cell r="HU52">
            <v>0</v>
          </cell>
          <cell r="HV52"/>
          <cell r="HW52">
            <v>0</v>
          </cell>
          <cell r="HX52"/>
          <cell r="HY52">
            <v>0</v>
          </cell>
          <cell r="HZ52"/>
          <cell r="IA52">
            <v>0</v>
          </cell>
          <cell r="IB52"/>
          <cell r="IC52">
            <v>0</v>
          </cell>
          <cell r="ID52"/>
          <cell r="IE52">
            <v>0</v>
          </cell>
          <cell r="IF52"/>
          <cell r="IG52">
            <v>0</v>
          </cell>
          <cell r="IH52"/>
          <cell r="II52">
            <v>0</v>
          </cell>
          <cell r="IJ52"/>
          <cell r="IK52">
            <v>0</v>
          </cell>
          <cell r="IL52"/>
          <cell r="IM52">
            <v>0</v>
          </cell>
          <cell r="IN52"/>
          <cell r="IO52">
            <v>0</v>
          </cell>
          <cell r="IP52"/>
          <cell r="IQ52">
            <v>0</v>
          </cell>
          <cell r="IR52"/>
          <cell r="IS52">
            <v>0</v>
          </cell>
          <cell r="IT52"/>
          <cell r="IU52">
            <v>0</v>
          </cell>
          <cell r="IV52"/>
          <cell r="IW52">
            <v>0</v>
          </cell>
          <cell r="IX52"/>
          <cell r="IY52">
            <v>0</v>
          </cell>
          <cell r="IZ52"/>
          <cell r="JA52">
            <v>0</v>
          </cell>
          <cell r="JB52"/>
          <cell r="JC52">
            <v>0</v>
          </cell>
          <cell r="JD52"/>
          <cell r="JE52">
            <v>0</v>
          </cell>
          <cell r="JF52"/>
          <cell r="JG52">
            <v>0</v>
          </cell>
          <cell r="JH52"/>
          <cell r="JI52">
            <v>0</v>
          </cell>
          <cell r="JJ52"/>
          <cell r="JK52">
            <v>0</v>
          </cell>
          <cell r="JL52"/>
          <cell r="JM52">
            <v>0</v>
          </cell>
          <cell r="JN52"/>
          <cell r="JO52">
            <v>0</v>
          </cell>
          <cell r="JP52"/>
          <cell r="JQ52">
            <v>0</v>
          </cell>
          <cell r="JR52"/>
          <cell r="JS52">
            <v>0</v>
          </cell>
          <cell r="JT52"/>
          <cell r="JU52">
            <v>0</v>
          </cell>
          <cell r="JV52"/>
          <cell r="JW52">
            <v>0</v>
          </cell>
          <cell r="JX52"/>
          <cell r="JY52">
            <v>0</v>
          </cell>
          <cell r="JZ52">
            <v>1</v>
          </cell>
          <cell r="KA52">
            <v>590</v>
          </cell>
          <cell r="KB52"/>
          <cell r="KC52">
            <v>0</v>
          </cell>
        </row>
        <row r="53">
          <cell r="P53"/>
          <cell r="Q53">
            <v>0</v>
          </cell>
          <cell r="R53"/>
          <cell r="S53">
            <v>0</v>
          </cell>
          <cell r="T53"/>
          <cell r="U53">
            <v>0</v>
          </cell>
          <cell r="V53"/>
          <cell r="W53">
            <v>0</v>
          </cell>
          <cell r="X53"/>
          <cell r="Y53">
            <v>0</v>
          </cell>
          <cell r="Z53"/>
          <cell r="AA53">
            <v>0</v>
          </cell>
          <cell r="AB53"/>
          <cell r="AC53">
            <v>0</v>
          </cell>
          <cell r="AD53"/>
          <cell r="AE53">
            <v>0</v>
          </cell>
          <cell r="AF53"/>
          <cell r="AG53">
            <v>0</v>
          </cell>
          <cell r="AH53"/>
          <cell r="AI53">
            <v>0</v>
          </cell>
          <cell r="AJ53"/>
          <cell r="AK53">
            <v>0</v>
          </cell>
          <cell r="AL53"/>
          <cell r="AM53">
            <v>0</v>
          </cell>
          <cell r="AN53"/>
          <cell r="AO53">
            <v>0</v>
          </cell>
          <cell r="AP53"/>
          <cell r="AQ53">
            <v>0</v>
          </cell>
          <cell r="AR53"/>
          <cell r="AS53">
            <v>0</v>
          </cell>
          <cell r="AT53"/>
          <cell r="AU53">
            <v>0</v>
          </cell>
          <cell r="AV53"/>
          <cell r="AW53">
            <v>0</v>
          </cell>
          <cell r="AX53"/>
          <cell r="AY53">
            <v>0</v>
          </cell>
          <cell r="AZ53"/>
          <cell r="BA53">
            <v>0</v>
          </cell>
          <cell r="BB53"/>
          <cell r="BC53">
            <v>0</v>
          </cell>
          <cell r="BD53"/>
          <cell r="BE53">
            <v>0</v>
          </cell>
          <cell r="BF53"/>
          <cell r="BG53">
            <v>0</v>
          </cell>
          <cell r="BH53"/>
          <cell r="BI53">
            <v>0</v>
          </cell>
          <cell r="BJ53"/>
          <cell r="BK53">
            <v>0</v>
          </cell>
          <cell r="BL53"/>
          <cell r="BM53">
            <v>0</v>
          </cell>
          <cell r="BN53"/>
          <cell r="BO53">
            <v>0</v>
          </cell>
          <cell r="BP53"/>
          <cell r="BQ53">
            <v>0</v>
          </cell>
          <cell r="BR53"/>
          <cell r="BS53">
            <v>0</v>
          </cell>
          <cell r="BT53"/>
          <cell r="BU53">
            <v>0</v>
          </cell>
          <cell r="BV53"/>
          <cell r="BW53">
            <v>0</v>
          </cell>
          <cell r="BX53"/>
          <cell r="BY53">
            <v>0</v>
          </cell>
          <cell r="BZ53"/>
          <cell r="CA53">
            <v>0</v>
          </cell>
          <cell r="CB53"/>
          <cell r="CC53">
            <v>0</v>
          </cell>
          <cell r="CD53"/>
          <cell r="CE53">
            <v>0</v>
          </cell>
          <cell r="CF53"/>
          <cell r="CG53">
            <v>0</v>
          </cell>
          <cell r="CH53"/>
          <cell r="CI53">
            <v>0</v>
          </cell>
          <cell r="CJ53"/>
          <cell r="CK53">
            <v>0</v>
          </cell>
          <cell r="CL53"/>
          <cell r="CM53">
            <v>0</v>
          </cell>
          <cell r="CN53"/>
          <cell r="CO53">
            <v>0</v>
          </cell>
          <cell r="CP53"/>
          <cell r="CQ53">
            <v>0</v>
          </cell>
          <cell r="CR53"/>
          <cell r="CS53">
            <v>0</v>
          </cell>
          <cell r="CT53"/>
          <cell r="CU53">
            <v>0</v>
          </cell>
          <cell r="CV53"/>
          <cell r="CW53">
            <v>0</v>
          </cell>
          <cell r="CX53"/>
          <cell r="CY53">
            <v>0</v>
          </cell>
          <cell r="CZ53"/>
          <cell r="DA53">
            <v>0</v>
          </cell>
          <cell r="DB53"/>
          <cell r="DC53">
            <v>0</v>
          </cell>
          <cell r="DD53"/>
          <cell r="DE53">
            <v>0</v>
          </cell>
          <cell r="DF53"/>
          <cell r="DG53">
            <v>0</v>
          </cell>
          <cell r="DH53"/>
          <cell r="DI53">
            <v>0</v>
          </cell>
          <cell r="DJ53"/>
          <cell r="DK53">
            <v>0</v>
          </cell>
          <cell r="DL53"/>
          <cell r="DM53">
            <v>0</v>
          </cell>
          <cell r="DN53"/>
          <cell r="DO53">
            <v>0</v>
          </cell>
          <cell r="DP53"/>
          <cell r="DQ53">
            <v>0</v>
          </cell>
          <cell r="DR53"/>
          <cell r="DS53">
            <v>0</v>
          </cell>
          <cell r="DT53"/>
          <cell r="DU53">
            <v>0</v>
          </cell>
          <cell r="DV53"/>
          <cell r="DW53">
            <v>0</v>
          </cell>
          <cell r="DX53"/>
          <cell r="DY53">
            <v>0</v>
          </cell>
          <cell r="DZ53"/>
          <cell r="EA53">
            <v>0</v>
          </cell>
          <cell r="EB53"/>
          <cell r="EC53">
            <v>0</v>
          </cell>
          <cell r="ED53"/>
          <cell r="EE53">
            <v>0</v>
          </cell>
          <cell r="EF53"/>
          <cell r="EG53">
            <v>0</v>
          </cell>
          <cell r="EH53"/>
          <cell r="EI53">
            <v>0</v>
          </cell>
          <cell r="EJ53"/>
          <cell r="EK53">
            <v>0</v>
          </cell>
          <cell r="EL53"/>
          <cell r="EM53">
            <v>0</v>
          </cell>
          <cell r="EN53"/>
          <cell r="EO53">
            <v>0</v>
          </cell>
          <cell r="EP53"/>
          <cell r="EQ53">
            <v>0</v>
          </cell>
          <cell r="ER53"/>
          <cell r="ES53">
            <v>0</v>
          </cell>
          <cell r="ET53"/>
          <cell r="EU53">
            <v>0</v>
          </cell>
          <cell r="EV53"/>
          <cell r="EW53">
            <v>0</v>
          </cell>
          <cell r="EX53"/>
          <cell r="EY53">
            <v>0</v>
          </cell>
          <cell r="EZ53"/>
          <cell r="FA53">
            <v>0</v>
          </cell>
          <cell r="FB53"/>
          <cell r="FC53">
            <v>0</v>
          </cell>
          <cell r="FD53"/>
          <cell r="FE53">
            <v>0</v>
          </cell>
          <cell r="FF53"/>
          <cell r="FG53">
            <v>0</v>
          </cell>
          <cell r="FH53"/>
          <cell r="FI53">
            <v>0</v>
          </cell>
          <cell r="FJ53"/>
          <cell r="FK53">
            <v>0</v>
          </cell>
          <cell r="FL53"/>
          <cell r="FM53">
            <v>0</v>
          </cell>
          <cell r="FN53"/>
          <cell r="FO53">
            <v>0</v>
          </cell>
          <cell r="FP53"/>
          <cell r="FQ53">
            <v>0</v>
          </cell>
          <cell r="FR53"/>
          <cell r="FS53">
            <v>0</v>
          </cell>
          <cell r="FT53"/>
          <cell r="FU53">
            <v>0</v>
          </cell>
          <cell r="FV53"/>
          <cell r="FW53">
            <v>0</v>
          </cell>
          <cell r="FX53"/>
          <cell r="FY53">
            <v>0</v>
          </cell>
          <cell r="FZ53"/>
          <cell r="GA53">
            <v>0</v>
          </cell>
          <cell r="GB53"/>
          <cell r="GC53">
            <v>0</v>
          </cell>
          <cell r="GD53"/>
          <cell r="GE53">
            <v>0</v>
          </cell>
          <cell r="GF53"/>
          <cell r="GG53">
            <v>0</v>
          </cell>
          <cell r="GH53"/>
          <cell r="GI53">
            <v>0</v>
          </cell>
          <cell r="GJ53"/>
          <cell r="GK53">
            <v>0</v>
          </cell>
          <cell r="GL53"/>
          <cell r="GM53">
            <v>0</v>
          </cell>
          <cell r="GN53"/>
          <cell r="GO53">
            <v>0</v>
          </cell>
          <cell r="GP53"/>
          <cell r="GQ53">
            <v>0</v>
          </cell>
          <cell r="GR53"/>
          <cell r="GS53">
            <v>0</v>
          </cell>
          <cell r="GT53"/>
          <cell r="GU53">
            <v>0</v>
          </cell>
          <cell r="GV53"/>
          <cell r="GW53">
            <v>0</v>
          </cell>
          <cell r="GX53"/>
          <cell r="GY53">
            <v>0</v>
          </cell>
          <cell r="GZ53"/>
          <cell r="HA53">
            <v>0</v>
          </cell>
          <cell r="HB53"/>
          <cell r="HC53">
            <v>0</v>
          </cell>
          <cell r="HD53"/>
          <cell r="HE53">
            <v>0</v>
          </cell>
          <cell r="HF53"/>
          <cell r="HG53">
            <v>0</v>
          </cell>
          <cell r="HH53"/>
          <cell r="HI53">
            <v>0</v>
          </cell>
          <cell r="HJ53"/>
          <cell r="HK53">
            <v>0</v>
          </cell>
          <cell r="HL53"/>
          <cell r="HM53">
            <v>0</v>
          </cell>
          <cell r="HN53"/>
          <cell r="HO53">
            <v>0</v>
          </cell>
          <cell r="HP53"/>
          <cell r="HQ53">
            <v>0</v>
          </cell>
          <cell r="HR53"/>
          <cell r="HS53">
            <v>0</v>
          </cell>
          <cell r="HT53"/>
          <cell r="HU53">
            <v>0</v>
          </cell>
          <cell r="HV53"/>
          <cell r="HW53">
            <v>0</v>
          </cell>
          <cell r="HX53"/>
          <cell r="HY53">
            <v>0</v>
          </cell>
          <cell r="HZ53"/>
          <cell r="IA53">
            <v>0</v>
          </cell>
          <cell r="IB53"/>
          <cell r="IC53">
            <v>0</v>
          </cell>
          <cell r="ID53"/>
          <cell r="IE53">
            <v>0</v>
          </cell>
          <cell r="IF53"/>
          <cell r="IG53">
            <v>0</v>
          </cell>
          <cell r="IH53"/>
          <cell r="II53">
            <v>0</v>
          </cell>
          <cell r="IJ53"/>
          <cell r="IK53">
            <v>0</v>
          </cell>
          <cell r="IL53"/>
          <cell r="IM53">
            <v>0</v>
          </cell>
          <cell r="IN53"/>
          <cell r="IO53">
            <v>0</v>
          </cell>
          <cell r="IP53"/>
          <cell r="IQ53">
            <v>0</v>
          </cell>
          <cell r="IR53"/>
          <cell r="IS53">
            <v>0</v>
          </cell>
          <cell r="IT53"/>
          <cell r="IU53">
            <v>0</v>
          </cell>
          <cell r="IV53"/>
          <cell r="IW53">
            <v>0</v>
          </cell>
          <cell r="IX53"/>
          <cell r="IY53">
            <v>0</v>
          </cell>
          <cell r="IZ53"/>
          <cell r="JA53">
            <v>0</v>
          </cell>
          <cell r="JB53"/>
          <cell r="JC53">
            <v>0</v>
          </cell>
          <cell r="JD53"/>
          <cell r="JE53">
            <v>0</v>
          </cell>
          <cell r="JF53"/>
          <cell r="JG53">
            <v>0</v>
          </cell>
          <cell r="JH53"/>
          <cell r="JI53">
            <v>0</v>
          </cell>
          <cell r="JJ53"/>
          <cell r="JK53">
            <v>0</v>
          </cell>
          <cell r="JL53"/>
          <cell r="JM53">
            <v>0</v>
          </cell>
          <cell r="JN53"/>
          <cell r="JO53">
            <v>0</v>
          </cell>
          <cell r="JP53"/>
          <cell r="JQ53">
            <v>0</v>
          </cell>
          <cell r="JR53"/>
          <cell r="JS53">
            <v>0</v>
          </cell>
          <cell r="JT53"/>
          <cell r="JU53">
            <v>0</v>
          </cell>
          <cell r="JV53"/>
          <cell r="JW53">
            <v>0</v>
          </cell>
          <cell r="JX53"/>
          <cell r="JY53">
            <v>0</v>
          </cell>
          <cell r="JZ53"/>
          <cell r="KA53">
            <v>0</v>
          </cell>
          <cell r="KB53"/>
          <cell r="KC53">
            <v>0</v>
          </cell>
        </row>
        <row r="54">
          <cell r="P54"/>
          <cell r="Q54">
            <v>0</v>
          </cell>
          <cell r="R54"/>
          <cell r="S54">
            <v>0</v>
          </cell>
          <cell r="T54"/>
          <cell r="U54">
            <v>0</v>
          </cell>
          <cell r="V54"/>
          <cell r="W54">
            <v>0</v>
          </cell>
          <cell r="X54"/>
          <cell r="Y54">
            <v>0</v>
          </cell>
          <cell r="Z54"/>
          <cell r="AA54">
            <v>0</v>
          </cell>
          <cell r="AB54"/>
          <cell r="AC54">
            <v>0</v>
          </cell>
          <cell r="AD54"/>
          <cell r="AE54">
            <v>0</v>
          </cell>
          <cell r="AF54"/>
          <cell r="AG54">
            <v>0</v>
          </cell>
          <cell r="AH54"/>
          <cell r="AI54">
            <v>0</v>
          </cell>
          <cell r="AJ54"/>
          <cell r="AK54">
            <v>0</v>
          </cell>
          <cell r="AL54"/>
          <cell r="AM54">
            <v>0</v>
          </cell>
          <cell r="AN54"/>
          <cell r="AO54">
            <v>0</v>
          </cell>
          <cell r="AP54"/>
          <cell r="AQ54">
            <v>0</v>
          </cell>
          <cell r="AR54"/>
          <cell r="AS54">
            <v>0</v>
          </cell>
          <cell r="AT54"/>
          <cell r="AU54">
            <v>0</v>
          </cell>
          <cell r="AV54"/>
          <cell r="AW54">
            <v>0</v>
          </cell>
          <cell r="AX54"/>
          <cell r="AY54">
            <v>0</v>
          </cell>
          <cell r="AZ54"/>
          <cell r="BA54">
            <v>0</v>
          </cell>
          <cell r="BB54"/>
          <cell r="BC54">
            <v>0</v>
          </cell>
          <cell r="BD54"/>
          <cell r="BE54">
            <v>0</v>
          </cell>
          <cell r="BF54"/>
          <cell r="BG54">
            <v>0</v>
          </cell>
          <cell r="BH54"/>
          <cell r="BI54">
            <v>0</v>
          </cell>
          <cell r="BJ54"/>
          <cell r="BK54">
            <v>0</v>
          </cell>
          <cell r="BL54"/>
          <cell r="BM54">
            <v>0</v>
          </cell>
          <cell r="BN54"/>
          <cell r="BO54">
            <v>0</v>
          </cell>
          <cell r="BP54"/>
          <cell r="BQ54">
            <v>0</v>
          </cell>
          <cell r="BR54">
            <v>1</v>
          </cell>
          <cell r="BS54">
            <v>538.65000000005125</v>
          </cell>
          <cell r="BT54">
            <v>1</v>
          </cell>
          <cell r="BU54">
            <v>538.65000000005125</v>
          </cell>
          <cell r="BV54">
            <v>2</v>
          </cell>
          <cell r="BW54">
            <v>1077.3000000001025</v>
          </cell>
          <cell r="BX54"/>
          <cell r="BY54">
            <v>0</v>
          </cell>
          <cell r="BZ54"/>
          <cell r="CA54">
            <v>0</v>
          </cell>
          <cell r="CB54"/>
          <cell r="CC54">
            <v>0</v>
          </cell>
          <cell r="CD54"/>
          <cell r="CE54">
            <v>0</v>
          </cell>
          <cell r="CF54"/>
          <cell r="CG54">
            <v>0</v>
          </cell>
          <cell r="CH54"/>
          <cell r="CI54">
            <v>0</v>
          </cell>
          <cell r="CJ54"/>
          <cell r="CK54">
            <v>0</v>
          </cell>
          <cell r="CL54"/>
          <cell r="CM54">
            <v>0</v>
          </cell>
          <cell r="CN54"/>
          <cell r="CO54">
            <v>0</v>
          </cell>
          <cell r="CP54"/>
          <cell r="CQ54">
            <v>0</v>
          </cell>
          <cell r="CR54"/>
          <cell r="CS54">
            <v>0</v>
          </cell>
          <cell r="CT54"/>
          <cell r="CU54">
            <v>0</v>
          </cell>
          <cell r="CV54"/>
          <cell r="CW54">
            <v>0</v>
          </cell>
          <cell r="CX54"/>
          <cell r="CY54">
            <v>0</v>
          </cell>
          <cell r="CZ54"/>
          <cell r="DA54">
            <v>0</v>
          </cell>
          <cell r="DB54"/>
          <cell r="DC54">
            <v>0</v>
          </cell>
          <cell r="DD54"/>
          <cell r="DE54">
            <v>0</v>
          </cell>
          <cell r="DF54"/>
          <cell r="DG54">
            <v>0</v>
          </cell>
          <cell r="DH54"/>
          <cell r="DI54">
            <v>0</v>
          </cell>
          <cell r="DJ54"/>
          <cell r="DK54">
            <v>0</v>
          </cell>
          <cell r="DL54"/>
          <cell r="DM54">
            <v>0</v>
          </cell>
          <cell r="DN54"/>
          <cell r="DO54">
            <v>0</v>
          </cell>
          <cell r="DP54"/>
          <cell r="DQ54">
            <v>0</v>
          </cell>
          <cell r="DR54"/>
          <cell r="DS54">
            <v>0</v>
          </cell>
          <cell r="DT54"/>
          <cell r="DU54">
            <v>0</v>
          </cell>
          <cell r="DV54"/>
          <cell r="DW54">
            <v>0</v>
          </cell>
          <cell r="DX54"/>
          <cell r="DY54">
            <v>0</v>
          </cell>
          <cell r="DZ54"/>
          <cell r="EA54">
            <v>0</v>
          </cell>
          <cell r="EB54"/>
          <cell r="EC54">
            <v>0</v>
          </cell>
          <cell r="ED54"/>
          <cell r="EE54">
            <v>0</v>
          </cell>
          <cell r="EF54"/>
          <cell r="EG54">
            <v>0</v>
          </cell>
          <cell r="EH54"/>
          <cell r="EI54">
            <v>0</v>
          </cell>
          <cell r="EJ54"/>
          <cell r="EK54">
            <v>0</v>
          </cell>
          <cell r="EL54"/>
          <cell r="EM54">
            <v>0</v>
          </cell>
          <cell r="EN54"/>
          <cell r="EO54">
            <v>0</v>
          </cell>
          <cell r="EP54"/>
          <cell r="EQ54">
            <v>0</v>
          </cell>
          <cell r="ER54"/>
          <cell r="ES54">
            <v>0</v>
          </cell>
          <cell r="ET54"/>
          <cell r="EU54">
            <v>0</v>
          </cell>
          <cell r="EV54"/>
          <cell r="EW54">
            <v>0</v>
          </cell>
          <cell r="EX54"/>
          <cell r="EY54">
            <v>0</v>
          </cell>
          <cell r="EZ54"/>
          <cell r="FA54">
            <v>0</v>
          </cell>
          <cell r="FB54"/>
          <cell r="FC54">
            <v>0</v>
          </cell>
          <cell r="FD54"/>
          <cell r="FE54">
            <v>0</v>
          </cell>
          <cell r="FF54"/>
          <cell r="FG54">
            <v>0</v>
          </cell>
          <cell r="FH54"/>
          <cell r="FI54">
            <v>0</v>
          </cell>
          <cell r="FJ54"/>
          <cell r="FK54">
            <v>0</v>
          </cell>
          <cell r="FL54"/>
          <cell r="FM54">
            <v>0</v>
          </cell>
          <cell r="FN54"/>
          <cell r="FO54">
            <v>0</v>
          </cell>
          <cell r="FP54"/>
          <cell r="FQ54">
            <v>0</v>
          </cell>
          <cell r="FR54"/>
          <cell r="FS54">
            <v>0</v>
          </cell>
          <cell r="FT54"/>
          <cell r="FU54">
            <v>0</v>
          </cell>
          <cell r="FV54"/>
          <cell r="FW54">
            <v>0</v>
          </cell>
          <cell r="FX54"/>
          <cell r="FY54">
            <v>0</v>
          </cell>
          <cell r="FZ54"/>
          <cell r="GA54">
            <v>0</v>
          </cell>
          <cell r="GB54"/>
          <cell r="GC54">
            <v>0</v>
          </cell>
          <cell r="GD54"/>
          <cell r="GE54">
            <v>0</v>
          </cell>
          <cell r="GF54"/>
          <cell r="GG54">
            <v>0</v>
          </cell>
          <cell r="GH54"/>
          <cell r="GI54">
            <v>0</v>
          </cell>
          <cell r="GJ54"/>
          <cell r="GK54">
            <v>0</v>
          </cell>
          <cell r="GL54"/>
          <cell r="GM54">
            <v>0</v>
          </cell>
          <cell r="GN54"/>
          <cell r="GO54">
            <v>0</v>
          </cell>
          <cell r="GP54"/>
          <cell r="GQ54">
            <v>0</v>
          </cell>
          <cell r="GR54"/>
          <cell r="GS54">
            <v>0</v>
          </cell>
          <cell r="GT54"/>
          <cell r="GU54">
            <v>0</v>
          </cell>
          <cell r="GV54"/>
          <cell r="GW54">
            <v>0</v>
          </cell>
          <cell r="GX54"/>
          <cell r="GY54">
            <v>0</v>
          </cell>
          <cell r="GZ54"/>
          <cell r="HA54">
            <v>0</v>
          </cell>
          <cell r="HB54"/>
          <cell r="HC54">
            <v>0</v>
          </cell>
          <cell r="HD54"/>
          <cell r="HE54">
            <v>0</v>
          </cell>
          <cell r="HF54"/>
          <cell r="HG54">
            <v>0</v>
          </cell>
          <cell r="HH54"/>
          <cell r="HI54">
            <v>0</v>
          </cell>
          <cell r="HJ54"/>
          <cell r="HK54">
            <v>0</v>
          </cell>
          <cell r="HL54"/>
          <cell r="HM54">
            <v>0</v>
          </cell>
          <cell r="HN54"/>
          <cell r="HO54">
            <v>0</v>
          </cell>
          <cell r="HP54"/>
          <cell r="HQ54">
            <v>0</v>
          </cell>
          <cell r="HR54"/>
          <cell r="HS54">
            <v>0</v>
          </cell>
          <cell r="HT54"/>
          <cell r="HU54">
            <v>0</v>
          </cell>
          <cell r="HV54"/>
          <cell r="HW54">
            <v>0</v>
          </cell>
          <cell r="HX54"/>
          <cell r="HY54">
            <v>0</v>
          </cell>
          <cell r="HZ54"/>
          <cell r="IA54">
            <v>0</v>
          </cell>
          <cell r="IB54"/>
          <cell r="IC54">
            <v>0</v>
          </cell>
          <cell r="ID54"/>
          <cell r="IE54">
            <v>0</v>
          </cell>
          <cell r="IF54"/>
          <cell r="IG54">
            <v>0</v>
          </cell>
          <cell r="IH54"/>
          <cell r="II54">
            <v>0</v>
          </cell>
          <cell r="IJ54"/>
          <cell r="IK54">
            <v>0</v>
          </cell>
          <cell r="IL54"/>
          <cell r="IM54">
            <v>0</v>
          </cell>
          <cell r="IN54"/>
          <cell r="IO54">
            <v>0</v>
          </cell>
          <cell r="IP54"/>
          <cell r="IQ54">
            <v>0</v>
          </cell>
          <cell r="IR54"/>
          <cell r="IS54">
            <v>0</v>
          </cell>
          <cell r="IT54"/>
          <cell r="IU54">
            <v>0</v>
          </cell>
          <cell r="IV54"/>
          <cell r="IW54">
            <v>0</v>
          </cell>
          <cell r="IX54"/>
          <cell r="IY54">
            <v>0</v>
          </cell>
          <cell r="IZ54"/>
          <cell r="JA54">
            <v>0</v>
          </cell>
          <cell r="JB54"/>
          <cell r="JC54">
            <v>0</v>
          </cell>
          <cell r="JD54"/>
          <cell r="JE54">
            <v>0</v>
          </cell>
          <cell r="JF54"/>
          <cell r="JG54">
            <v>0</v>
          </cell>
          <cell r="JH54"/>
          <cell r="JI54">
            <v>0</v>
          </cell>
          <cell r="JJ54"/>
          <cell r="JK54">
            <v>0</v>
          </cell>
          <cell r="JL54"/>
          <cell r="JM54">
            <v>0</v>
          </cell>
          <cell r="JN54"/>
          <cell r="JO54">
            <v>0</v>
          </cell>
          <cell r="JP54"/>
          <cell r="JQ54">
            <v>0</v>
          </cell>
          <cell r="JR54"/>
          <cell r="JS54">
            <v>0</v>
          </cell>
          <cell r="JT54"/>
          <cell r="JU54">
            <v>0</v>
          </cell>
          <cell r="JV54"/>
          <cell r="JW54">
            <v>0</v>
          </cell>
          <cell r="JX54"/>
          <cell r="JY54">
            <v>0</v>
          </cell>
          <cell r="JZ54"/>
          <cell r="KA54">
            <v>0</v>
          </cell>
          <cell r="KB54"/>
          <cell r="KC54">
            <v>0</v>
          </cell>
        </row>
        <row r="55">
          <cell r="P55"/>
          <cell r="Q55">
            <v>0</v>
          </cell>
          <cell r="R55"/>
          <cell r="S55">
            <v>0</v>
          </cell>
          <cell r="T55"/>
          <cell r="U55">
            <v>0</v>
          </cell>
          <cell r="V55"/>
          <cell r="W55">
            <v>0</v>
          </cell>
          <cell r="X55"/>
          <cell r="Y55">
            <v>0</v>
          </cell>
          <cell r="Z55"/>
          <cell r="AA55">
            <v>0</v>
          </cell>
          <cell r="AB55"/>
          <cell r="AC55">
            <v>0</v>
          </cell>
          <cell r="AD55"/>
          <cell r="AE55">
            <v>0</v>
          </cell>
          <cell r="AF55"/>
          <cell r="AG55">
            <v>0</v>
          </cell>
          <cell r="AH55"/>
          <cell r="AI55">
            <v>0</v>
          </cell>
          <cell r="AJ55"/>
          <cell r="AK55">
            <v>0</v>
          </cell>
          <cell r="AL55"/>
          <cell r="AM55">
            <v>0</v>
          </cell>
          <cell r="AN55"/>
          <cell r="AO55">
            <v>0</v>
          </cell>
          <cell r="AP55"/>
          <cell r="AQ55">
            <v>0</v>
          </cell>
          <cell r="AR55"/>
          <cell r="AS55">
            <v>0</v>
          </cell>
          <cell r="AT55"/>
          <cell r="AU55">
            <v>0</v>
          </cell>
          <cell r="AV55"/>
          <cell r="AW55">
            <v>0</v>
          </cell>
          <cell r="AX55"/>
          <cell r="AY55">
            <v>0</v>
          </cell>
          <cell r="AZ55"/>
          <cell r="BA55">
            <v>0</v>
          </cell>
          <cell r="BB55"/>
          <cell r="BC55">
            <v>0</v>
          </cell>
          <cell r="BD55"/>
          <cell r="BE55">
            <v>0</v>
          </cell>
          <cell r="BF55"/>
          <cell r="BG55">
            <v>0</v>
          </cell>
          <cell r="BH55"/>
          <cell r="BI55">
            <v>0</v>
          </cell>
          <cell r="BJ55"/>
          <cell r="BK55">
            <v>0</v>
          </cell>
          <cell r="BL55"/>
          <cell r="BM55">
            <v>0</v>
          </cell>
          <cell r="BN55"/>
          <cell r="BO55">
            <v>0</v>
          </cell>
          <cell r="BP55"/>
          <cell r="BQ55">
            <v>0</v>
          </cell>
          <cell r="BR55"/>
          <cell r="BS55">
            <v>0</v>
          </cell>
          <cell r="BT55"/>
          <cell r="BU55">
            <v>0</v>
          </cell>
          <cell r="BV55"/>
          <cell r="BW55">
            <v>0</v>
          </cell>
          <cell r="BX55"/>
          <cell r="BY55">
            <v>0</v>
          </cell>
          <cell r="BZ55"/>
          <cell r="CA55">
            <v>0</v>
          </cell>
          <cell r="CB55"/>
          <cell r="CC55">
            <v>0</v>
          </cell>
          <cell r="CD55"/>
          <cell r="CE55">
            <v>0</v>
          </cell>
          <cell r="CF55"/>
          <cell r="CG55">
            <v>0</v>
          </cell>
          <cell r="CH55"/>
          <cell r="CI55">
            <v>0</v>
          </cell>
          <cell r="CJ55"/>
          <cell r="CK55">
            <v>0</v>
          </cell>
          <cell r="CL55"/>
          <cell r="CM55">
            <v>0</v>
          </cell>
          <cell r="CN55"/>
          <cell r="CO55">
            <v>0</v>
          </cell>
          <cell r="CP55"/>
          <cell r="CQ55">
            <v>0</v>
          </cell>
          <cell r="CR55"/>
          <cell r="CS55">
            <v>0</v>
          </cell>
          <cell r="CT55"/>
          <cell r="CU55">
            <v>0</v>
          </cell>
          <cell r="CV55"/>
          <cell r="CW55">
            <v>0</v>
          </cell>
          <cell r="CX55"/>
          <cell r="CY55">
            <v>0</v>
          </cell>
          <cell r="CZ55"/>
          <cell r="DA55">
            <v>0</v>
          </cell>
          <cell r="DB55"/>
          <cell r="DC55">
            <v>0</v>
          </cell>
          <cell r="DD55"/>
          <cell r="DE55">
            <v>0</v>
          </cell>
          <cell r="DF55"/>
          <cell r="DG55">
            <v>0</v>
          </cell>
          <cell r="DH55"/>
          <cell r="DI55">
            <v>0</v>
          </cell>
          <cell r="DJ55"/>
          <cell r="DK55">
            <v>0</v>
          </cell>
          <cell r="DL55"/>
          <cell r="DM55">
            <v>0</v>
          </cell>
          <cell r="DN55"/>
          <cell r="DO55">
            <v>0</v>
          </cell>
          <cell r="DP55"/>
          <cell r="DQ55">
            <v>0</v>
          </cell>
          <cell r="DR55"/>
          <cell r="DS55">
            <v>0</v>
          </cell>
          <cell r="DT55"/>
          <cell r="DU55">
            <v>0</v>
          </cell>
          <cell r="DV55"/>
          <cell r="DW55">
            <v>0</v>
          </cell>
          <cell r="DX55"/>
          <cell r="DY55">
            <v>0</v>
          </cell>
          <cell r="DZ55"/>
          <cell r="EA55">
            <v>0</v>
          </cell>
          <cell r="EB55"/>
          <cell r="EC55">
            <v>0</v>
          </cell>
          <cell r="ED55"/>
          <cell r="EE55">
            <v>0</v>
          </cell>
          <cell r="EF55"/>
          <cell r="EG55">
            <v>0</v>
          </cell>
          <cell r="EH55"/>
          <cell r="EI55">
            <v>0</v>
          </cell>
          <cell r="EJ55"/>
          <cell r="EK55">
            <v>0</v>
          </cell>
          <cell r="EL55"/>
          <cell r="EM55">
            <v>0</v>
          </cell>
          <cell r="EN55"/>
          <cell r="EO55">
            <v>0</v>
          </cell>
          <cell r="EP55"/>
          <cell r="EQ55">
            <v>0</v>
          </cell>
          <cell r="ER55"/>
          <cell r="ES55">
            <v>0</v>
          </cell>
          <cell r="ET55"/>
          <cell r="EU55">
            <v>0</v>
          </cell>
          <cell r="EV55"/>
          <cell r="EW55">
            <v>0</v>
          </cell>
          <cell r="EX55"/>
          <cell r="EY55">
            <v>0</v>
          </cell>
          <cell r="EZ55"/>
          <cell r="FA55">
            <v>0</v>
          </cell>
          <cell r="FB55"/>
          <cell r="FC55">
            <v>0</v>
          </cell>
          <cell r="FD55"/>
          <cell r="FE55">
            <v>0</v>
          </cell>
          <cell r="FF55"/>
          <cell r="FG55">
            <v>0</v>
          </cell>
          <cell r="FH55"/>
          <cell r="FI55">
            <v>0</v>
          </cell>
          <cell r="FJ55"/>
          <cell r="FK55">
            <v>0</v>
          </cell>
          <cell r="FL55"/>
          <cell r="FM55">
            <v>0</v>
          </cell>
          <cell r="FN55"/>
          <cell r="FO55">
            <v>0</v>
          </cell>
          <cell r="FP55"/>
          <cell r="FQ55">
            <v>0</v>
          </cell>
          <cell r="FR55"/>
          <cell r="FS55">
            <v>0</v>
          </cell>
          <cell r="FT55"/>
          <cell r="FU55">
            <v>0</v>
          </cell>
          <cell r="FV55"/>
          <cell r="FW55">
            <v>0</v>
          </cell>
          <cell r="FX55"/>
          <cell r="FY55">
            <v>0</v>
          </cell>
          <cell r="FZ55"/>
          <cell r="GA55">
            <v>0</v>
          </cell>
          <cell r="GB55"/>
          <cell r="GC55">
            <v>0</v>
          </cell>
          <cell r="GD55"/>
          <cell r="GE55">
            <v>0</v>
          </cell>
          <cell r="GF55"/>
          <cell r="GG55">
            <v>0</v>
          </cell>
          <cell r="GH55"/>
          <cell r="GI55">
            <v>0</v>
          </cell>
          <cell r="GJ55"/>
          <cell r="GK55">
            <v>0</v>
          </cell>
          <cell r="GL55"/>
          <cell r="GM55">
            <v>0</v>
          </cell>
          <cell r="GN55"/>
          <cell r="GO55">
            <v>0</v>
          </cell>
          <cell r="GP55"/>
          <cell r="GQ55">
            <v>0</v>
          </cell>
          <cell r="GR55"/>
          <cell r="GS55">
            <v>0</v>
          </cell>
          <cell r="GT55"/>
          <cell r="GU55">
            <v>0</v>
          </cell>
          <cell r="GV55"/>
          <cell r="GW55">
            <v>0</v>
          </cell>
          <cell r="GX55"/>
          <cell r="GY55">
            <v>0</v>
          </cell>
          <cell r="GZ55"/>
          <cell r="HA55">
            <v>0</v>
          </cell>
          <cell r="HB55"/>
          <cell r="HC55">
            <v>0</v>
          </cell>
          <cell r="HD55"/>
          <cell r="HE55">
            <v>0</v>
          </cell>
          <cell r="HF55"/>
          <cell r="HG55">
            <v>0</v>
          </cell>
          <cell r="HH55"/>
          <cell r="HI55">
            <v>0</v>
          </cell>
          <cell r="HJ55"/>
          <cell r="HK55">
            <v>0</v>
          </cell>
          <cell r="HL55"/>
          <cell r="HM55">
            <v>0</v>
          </cell>
          <cell r="HN55"/>
          <cell r="HO55">
            <v>0</v>
          </cell>
          <cell r="HP55"/>
          <cell r="HQ55">
            <v>0</v>
          </cell>
          <cell r="HR55"/>
          <cell r="HS55">
            <v>0</v>
          </cell>
          <cell r="HT55"/>
          <cell r="HU55">
            <v>0</v>
          </cell>
          <cell r="HV55"/>
          <cell r="HW55">
            <v>0</v>
          </cell>
          <cell r="HX55"/>
          <cell r="HY55">
            <v>0</v>
          </cell>
          <cell r="HZ55"/>
          <cell r="IA55">
            <v>0</v>
          </cell>
          <cell r="IB55"/>
          <cell r="IC55">
            <v>0</v>
          </cell>
          <cell r="ID55"/>
          <cell r="IE55">
            <v>0</v>
          </cell>
          <cell r="IF55"/>
          <cell r="IG55">
            <v>0</v>
          </cell>
          <cell r="IH55"/>
          <cell r="II55">
            <v>0</v>
          </cell>
          <cell r="IJ55"/>
          <cell r="IK55">
            <v>0</v>
          </cell>
          <cell r="IL55"/>
          <cell r="IM55">
            <v>0</v>
          </cell>
          <cell r="IN55"/>
          <cell r="IO55">
            <v>0</v>
          </cell>
          <cell r="IP55"/>
          <cell r="IQ55">
            <v>0</v>
          </cell>
          <cell r="IR55"/>
          <cell r="IS55">
            <v>0</v>
          </cell>
          <cell r="IT55"/>
          <cell r="IU55">
            <v>0</v>
          </cell>
          <cell r="IV55"/>
          <cell r="IW55">
            <v>0</v>
          </cell>
          <cell r="IX55"/>
          <cell r="IY55">
            <v>0</v>
          </cell>
          <cell r="IZ55"/>
          <cell r="JA55">
            <v>0</v>
          </cell>
          <cell r="JB55"/>
          <cell r="JC55">
            <v>0</v>
          </cell>
          <cell r="JD55"/>
          <cell r="JE55">
            <v>0</v>
          </cell>
          <cell r="JF55"/>
          <cell r="JG55">
            <v>0</v>
          </cell>
          <cell r="JH55"/>
          <cell r="JI55">
            <v>0</v>
          </cell>
          <cell r="JJ55"/>
          <cell r="JK55">
            <v>0</v>
          </cell>
          <cell r="JL55"/>
          <cell r="JM55">
            <v>0</v>
          </cell>
          <cell r="JN55"/>
          <cell r="JO55">
            <v>0</v>
          </cell>
          <cell r="JP55"/>
          <cell r="JQ55">
            <v>0</v>
          </cell>
          <cell r="JR55"/>
          <cell r="JS55">
            <v>0</v>
          </cell>
          <cell r="JT55"/>
          <cell r="JU55">
            <v>0</v>
          </cell>
          <cell r="JV55"/>
          <cell r="JW55">
            <v>0</v>
          </cell>
          <cell r="JX55"/>
          <cell r="JY55">
            <v>0</v>
          </cell>
          <cell r="JZ55"/>
          <cell r="KA55">
            <v>0</v>
          </cell>
          <cell r="KB55"/>
          <cell r="KC55">
            <v>0</v>
          </cell>
        </row>
        <row r="56">
          <cell r="P56"/>
          <cell r="Q56">
            <v>0</v>
          </cell>
          <cell r="R56"/>
          <cell r="S56">
            <v>0</v>
          </cell>
          <cell r="T56"/>
          <cell r="U56">
            <v>0</v>
          </cell>
          <cell r="V56"/>
          <cell r="W56">
            <v>0</v>
          </cell>
          <cell r="X56"/>
          <cell r="Y56">
            <v>0</v>
          </cell>
          <cell r="Z56"/>
          <cell r="AA56">
            <v>0</v>
          </cell>
          <cell r="AB56"/>
          <cell r="AC56">
            <v>0</v>
          </cell>
          <cell r="AD56"/>
          <cell r="AE56">
            <v>0</v>
          </cell>
          <cell r="AF56"/>
          <cell r="AG56">
            <v>0</v>
          </cell>
          <cell r="AH56"/>
          <cell r="AI56">
            <v>0</v>
          </cell>
          <cell r="AJ56"/>
          <cell r="AK56">
            <v>0</v>
          </cell>
          <cell r="AL56"/>
          <cell r="AM56">
            <v>0</v>
          </cell>
          <cell r="AN56"/>
          <cell r="AO56">
            <v>0</v>
          </cell>
          <cell r="AP56"/>
          <cell r="AQ56">
            <v>0</v>
          </cell>
          <cell r="AR56"/>
          <cell r="AS56">
            <v>0</v>
          </cell>
          <cell r="AT56"/>
          <cell r="AU56">
            <v>0</v>
          </cell>
          <cell r="AV56"/>
          <cell r="AW56">
            <v>0</v>
          </cell>
          <cell r="AX56"/>
          <cell r="AY56">
            <v>0</v>
          </cell>
          <cell r="AZ56"/>
          <cell r="BA56">
            <v>0</v>
          </cell>
          <cell r="BB56"/>
          <cell r="BC56">
            <v>0</v>
          </cell>
          <cell r="BD56"/>
          <cell r="BE56">
            <v>0</v>
          </cell>
          <cell r="BF56"/>
          <cell r="BG56">
            <v>0</v>
          </cell>
          <cell r="BH56"/>
          <cell r="BI56">
            <v>0</v>
          </cell>
          <cell r="BJ56"/>
          <cell r="BK56">
            <v>0</v>
          </cell>
          <cell r="BL56"/>
          <cell r="BM56">
            <v>0</v>
          </cell>
          <cell r="BN56"/>
          <cell r="BO56">
            <v>0</v>
          </cell>
          <cell r="BP56"/>
          <cell r="BQ56">
            <v>0</v>
          </cell>
          <cell r="BR56"/>
          <cell r="BS56">
            <v>0</v>
          </cell>
          <cell r="BT56"/>
          <cell r="BU56">
            <v>0</v>
          </cell>
          <cell r="BV56"/>
          <cell r="BW56">
            <v>0</v>
          </cell>
          <cell r="BX56"/>
          <cell r="BY56">
            <v>0</v>
          </cell>
          <cell r="BZ56"/>
          <cell r="CA56">
            <v>0</v>
          </cell>
          <cell r="CB56"/>
          <cell r="CC56">
            <v>0</v>
          </cell>
          <cell r="CD56"/>
          <cell r="CE56">
            <v>0</v>
          </cell>
          <cell r="CF56"/>
          <cell r="CG56">
            <v>0</v>
          </cell>
          <cell r="CH56"/>
          <cell r="CI56">
            <v>0</v>
          </cell>
          <cell r="CJ56"/>
          <cell r="CK56">
            <v>0</v>
          </cell>
          <cell r="CL56"/>
          <cell r="CM56">
            <v>0</v>
          </cell>
          <cell r="CN56"/>
          <cell r="CO56">
            <v>0</v>
          </cell>
          <cell r="CP56"/>
          <cell r="CQ56">
            <v>0</v>
          </cell>
          <cell r="CR56"/>
          <cell r="CS56">
            <v>0</v>
          </cell>
          <cell r="CT56"/>
          <cell r="CU56">
            <v>0</v>
          </cell>
          <cell r="CV56">
            <v>1</v>
          </cell>
          <cell r="CW56">
            <v>1169.4375000001114</v>
          </cell>
          <cell r="CX56">
            <v>1</v>
          </cell>
          <cell r="CY56">
            <v>1169.4375000001114</v>
          </cell>
          <cell r="CZ56">
            <v>1</v>
          </cell>
          <cell r="DA56">
            <v>1169.4375000001114</v>
          </cell>
          <cell r="DB56">
            <v>1</v>
          </cell>
          <cell r="DC56">
            <v>1169.4375000001114</v>
          </cell>
          <cell r="DD56"/>
          <cell r="DE56">
            <v>0</v>
          </cell>
          <cell r="DF56"/>
          <cell r="DG56">
            <v>0</v>
          </cell>
          <cell r="DH56"/>
          <cell r="DI56">
            <v>0</v>
          </cell>
          <cell r="DJ56"/>
          <cell r="DK56">
            <v>0</v>
          </cell>
          <cell r="DL56"/>
          <cell r="DM56">
            <v>0</v>
          </cell>
          <cell r="DN56"/>
          <cell r="DO56">
            <v>0</v>
          </cell>
          <cell r="DP56"/>
          <cell r="DQ56">
            <v>0</v>
          </cell>
          <cell r="DR56"/>
          <cell r="DS56">
            <v>0</v>
          </cell>
          <cell r="DT56"/>
          <cell r="DU56">
            <v>0</v>
          </cell>
          <cell r="DV56"/>
          <cell r="DW56">
            <v>0</v>
          </cell>
          <cell r="DX56"/>
          <cell r="DY56">
            <v>0</v>
          </cell>
          <cell r="DZ56"/>
          <cell r="EA56">
            <v>0</v>
          </cell>
          <cell r="EB56"/>
          <cell r="EC56">
            <v>0</v>
          </cell>
          <cell r="ED56"/>
          <cell r="EE56">
            <v>0</v>
          </cell>
          <cell r="EF56"/>
          <cell r="EG56">
            <v>0</v>
          </cell>
          <cell r="EH56"/>
          <cell r="EI56">
            <v>0</v>
          </cell>
          <cell r="EJ56"/>
          <cell r="EK56">
            <v>0</v>
          </cell>
          <cell r="EL56"/>
          <cell r="EM56">
            <v>0</v>
          </cell>
          <cell r="EN56"/>
          <cell r="EO56">
            <v>0</v>
          </cell>
          <cell r="EP56"/>
          <cell r="EQ56">
            <v>0</v>
          </cell>
          <cell r="ER56"/>
          <cell r="ES56">
            <v>0</v>
          </cell>
          <cell r="ET56"/>
          <cell r="EU56">
            <v>0</v>
          </cell>
          <cell r="EV56"/>
          <cell r="EW56">
            <v>0</v>
          </cell>
          <cell r="EX56"/>
          <cell r="EY56">
            <v>0</v>
          </cell>
          <cell r="EZ56"/>
          <cell r="FA56">
            <v>0</v>
          </cell>
          <cell r="FB56"/>
          <cell r="FC56">
            <v>0</v>
          </cell>
          <cell r="FD56"/>
          <cell r="FE56">
            <v>0</v>
          </cell>
          <cell r="FF56"/>
          <cell r="FG56">
            <v>0</v>
          </cell>
          <cell r="FH56"/>
          <cell r="FI56">
            <v>0</v>
          </cell>
          <cell r="FJ56"/>
          <cell r="FK56">
            <v>0</v>
          </cell>
          <cell r="FL56"/>
          <cell r="FM56">
            <v>0</v>
          </cell>
          <cell r="FN56"/>
          <cell r="FO56">
            <v>0</v>
          </cell>
          <cell r="FP56"/>
          <cell r="FQ56">
            <v>0</v>
          </cell>
          <cell r="FR56"/>
          <cell r="FS56">
            <v>0</v>
          </cell>
          <cell r="FT56"/>
          <cell r="FU56">
            <v>0</v>
          </cell>
          <cell r="FV56"/>
          <cell r="FW56">
            <v>0</v>
          </cell>
          <cell r="FX56"/>
          <cell r="FY56">
            <v>0</v>
          </cell>
          <cell r="FZ56"/>
          <cell r="GA56">
            <v>0</v>
          </cell>
          <cell r="GB56"/>
          <cell r="GC56">
            <v>0</v>
          </cell>
          <cell r="GD56"/>
          <cell r="GE56">
            <v>0</v>
          </cell>
          <cell r="GF56">
            <v>1</v>
          </cell>
          <cell r="GG56">
            <v>1169.4375000001114</v>
          </cell>
          <cell r="GH56">
            <v>2</v>
          </cell>
          <cell r="GI56">
            <v>2338.8750000002228</v>
          </cell>
          <cell r="GJ56"/>
          <cell r="GK56">
            <v>0</v>
          </cell>
          <cell r="GL56"/>
          <cell r="GM56">
            <v>0</v>
          </cell>
          <cell r="GN56"/>
          <cell r="GO56">
            <v>0</v>
          </cell>
          <cell r="GP56"/>
          <cell r="GQ56">
            <v>0</v>
          </cell>
          <cell r="GR56"/>
          <cell r="GS56">
            <v>0</v>
          </cell>
          <cell r="GT56"/>
          <cell r="GU56">
            <v>0</v>
          </cell>
          <cell r="GV56"/>
          <cell r="GW56">
            <v>0</v>
          </cell>
          <cell r="GX56"/>
          <cell r="GY56">
            <v>0</v>
          </cell>
          <cell r="GZ56"/>
          <cell r="HA56">
            <v>0</v>
          </cell>
          <cell r="HB56"/>
          <cell r="HC56">
            <v>0</v>
          </cell>
          <cell r="HD56"/>
          <cell r="HE56">
            <v>0</v>
          </cell>
          <cell r="HF56"/>
          <cell r="HG56">
            <v>0</v>
          </cell>
          <cell r="HH56"/>
          <cell r="HI56">
            <v>0</v>
          </cell>
          <cell r="HJ56"/>
          <cell r="HK56">
            <v>0</v>
          </cell>
          <cell r="HL56"/>
          <cell r="HM56">
            <v>0</v>
          </cell>
          <cell r="HN56"/>
          <cell r="HO56">
            <v>0</v>
          </cell>
          <cell r="HP56"/>
          <cell r="HQ56">
            <v>0</v>
          </cell>
          <cell r="HR56"/>
          <cell r="HS56">
            <v>0</v>
          </cell>
          <cell r="HT56"/>
          <cell r="HU56">
            <v>0</v>
          </cell>
          <cell r="HV56"/>
          <cell r="HW56">
            <v>0</v>
          </cell>
          <cell r="HX56"/>
          <cell r="HY56">
            <v>0</v>
          </cell>
          <cell r="HZ56"/>
          <cell r="IA56">
            <v>0</v>
          </cell>
          <cell r="IB56"/>
          <cell r="IC56">
            <v>0</v>
          </cell>
          <cell r="ID56"/>
          <cell r="IE56">
            <v>0</v>
          </cell>
          <cell r="IF56"/>
          <cell r="IG56">
            <v>0</v>
          </cell>
          <cell r="IH56"/>
          <cell r="II56">
            <v>0</v>
          </cell>
          <cell r="IJ56"/>
          <cell r="IK56">
            <v>0</v>
          </cell>
          <cell r="IL56"/>
          <cell r="IM56">
            <v>0</v>
          </cell>
          <cell r="IN56"/>
          <cell r="IO56">
            <v>0</v>
          </cell>
          <cell r="IP56"/>
          <cell r="IQ56">
            <v>0</v>
          </cell>
          <cell r="IR56"/>
          <cell r="IS56">
            <v>0</v>
          </cell>
          <cell r="IT56"/>
          <cell r="IU56">
            <v>0</v>
          </cell>
          <cell r="IV56"/>
          <cell r="IW56">
            <v>0</v>
          </cell>
          <cell r="IX56"/>
          <cell r="IY56">
            <v>0</v>
          </cell>
          <cell r="IZ56"/>
          <cell r="JA56">
            <v>0</v>
          </cell>
          <cell r="JB56"/>
          <cell r="JC56">
            <v>0</v>
          </cell>
          <cell r="JD56"/>
          <cell r="JE56">
            <v>0</v>
          </cell>
          <cell r="JF56"/>
          <cell r="JG56">
            <v>0</v>
          </cell>
          <cell r="JH56"/>
          <cell r="JI56">
            <v>0</v>
          </cell>
          <cell r="JJ56"/>
          <cell r="JK56">
            <v>0</v>
          </cell>
          <cell r="JL56"/>
          <cell r="JM56">
            <v>0</v>
          </cell>
          <cell r="JN56"/>
          <cell r="JO56">
            <v>0</v>
          </cell>
          <cell r="JP56"/>
          <cell r="JQ56">
            <v>0</v>
          </cell>
          <cell r="JR56"/>
          <cell r="JS56">
            <v>0</v>
          </cell>
          <cell r="JT56"/>
          <cell r="JU56">
            <v>0</v>
          </cell>
          <cell r="JV56"/>
          <cell r="JW56">
            <v>0</v>
          </cell>
          <cell r="JX56"/>
          <cell r="JY56">
            <v>0</v>
          </cell>
          <cell r="JZ56"/>
          <cell r="KA56">
            <v>0</v>
          </cell>
          <cell r="KB56"/>
          <cell r="KC56">
            <v>0</v>
          </cell>
        </row>
        <row r="57">
          <cell r="P57"/>
          <cell r="Q57">
            <v>0</v>
          </cell>
          <cell r="R57"/>
          <cell r="S57">
            <v>0</v>
          </cell>
          <cell r="T57"/>
          <cell r="U57">
            <v>0</v>
          </cell>
          <cell r="V57"/>
          <cell r="W57">
            <v>0</v>
          </cell>
          <cell r="X57"/>
          <cell r="Y57">
            <v>0</v>
          </cell>
          <cell r="Z57"/>
          <cell r="AA57">
            <v>0</v>
          </cell>
          <cell r="AB57"/>
          <cell r="AC57">
            <v>0</v>
          </cell>
          <cell r="AD57"/>
          <cell r="AE57">
            <v>0</v>
          </cell>
          <cell r="AF57"/>
          <cell r="AG57">
            <v>0</v>
          </cell>
          <cell r="AH57"/>
          <cell r="AI57">
            <v>0</v>
          </cell>
          <cell r="AJ57"/>
          <cell r="AK57">
            <v>0</v>
          </cell>
          <cell r="AL57"/>
          <cell r="AM57">
            <v>0</v>
          </cell>
          <cell r="AN57"/>
          <cell r="AO57">
            <v>0</v>
          </cell>
          <cell r="AP57"/>
          <cell r="AQ57">
            <v>0</v>
          </cell>
          <cell r="AR57"/>
          <cell r="AS57">
            <v>0</v>
          </cell>
          <cell r="AT57"/>
          <cell r="AU57">
            <v>0</v>
          </cell>
          <cell r="AV57"/>
          <cell r="AW57">
            <v>0</v>
          </cell>
          <cell r="AX57"/>
          <cell r="AY57">
            <v>0</v>
          </cell>
          <cell r="AZ57"/>
          <cell r="BA57">
            <v>0</v>
          </cell>
          <cell r="BB57"/>
          <cell r="BC57">
            <v>0</v>
          </cell>
          <cell r="BD57"/>
          <cell r="BE57">
            <v>0</v>
          </cell>
          <cell r="BF57"/>
          <cell r="BG57">
            <v>0</v>
          </cell>
          <cell r="BH57"/>
          <cell r="BI57">
            <v>0</v>
          </cell>
          <cell r="BJ57"/>
          <cell r="BK57">
            <v>0</v>
          </cell>
          <cell r="BL57"/>
          <cell r="BM57">
            <v>0</v>
          </cell>
          <cell r="BN57"/>
          <cell r="BO57">
            <v>0</v>
          </cell>
          <cell r="BP57"/>
          <cell r="BQ57">
            <v>0</v>
          </cell>
          <cell r="BR57"/>
          <cell r="BS57">
            <v>0</v>
          </cell>
          <cell r="BT57"/>
          <cell r="BU57">
            <v>0</v>
          </cell>
          <cell r="BV57"/>
          <cell r="BW57">
            <v>0</v>
          </cell>
          <cell r="BX57"/>
          <cell r="BY57">
            <v>0</v>
          </cell>
          <cell r="BZ57"/>
          <cell r="CA57">
            <v>0</v>
          </cell>
          <cell r="CB57"/>
          <cell r="CC57">
            <v>0</v>
          </cell>
          <cell r="CD57"/>
          <cell r="CE57">
            <v>0</v>
          </cell>
          <cell r="CF57">
            <v>1</v>
          </cell>
          <cell r="CG57">
            <v>1096.7092500001045</v>
          </cell>
          <cell r="CH57">
            <v>1</v>
          </cell>
          <cell r="CI57">
            <v>1096.7092500001045</v>
          </cell>
          <cell r="CJ57">
            <v>1</v>
          </cell>
          <cell r="CK57">
            <v>1096.7092500001045</v>
          </cell>
          <cell r="CL57">
            <v>1</v>
          </cell>
          <cell r="CM57">
            <v>1096.7092500001045</v>
          </cell>
          <cell r="CN57"/>
          <cell r="CO57">
            <v>0</v>
          </cell>
          <cell r="CP57">
            <v>1</v>
          </cell>
          <cell r="CQ57">
            <v>1096.7092500001045</v>
          </cell>
          <cell r="CR57"/>
          <cell r="CS57">
            <v>0</v>
          </cell>
          <cell r="CT57">
            <v>1</v>
          </cell>
          <cell r="CU57">
            <v>1096.7092500001045</v>
          </cell>
          <cell r="CV57"/>
          <cell r="CW57">
            <v>0</v>
          </cell>
          <cell r="CX57"/>
          <cell r="CY57">
            <v>0</v>
          </cell>
          <cell r="CZ57"/>
          <cell r="DA57">
            <v>0</v>
          </cell>
          <cell r="DB57"/>
          <cell r="DC57">
            <v>0</v>
          </cell>
          <cell r="DD57"/>
          <cell r="DE57">
            <v>0</v>
          </cell>
          <cell r="DF57"/>
          <cell r="DG57">
            <v>0</v>
          </cell>
          <cell r="DH57"/>
          <cell r="DI57">
            <v>0</v>
          </cell>
          <cell r="DJ57"/>
          <cell r="DK57">
            <v>0</v>
          </cell>
          <cell r="DL57"/>
          <cell r="DM57">
            <v>0</v>
          </cell>
          <cell r="DN57"/>
          <cell r="DO57">
            <v>0</v>
          </cell>
          <cell r="DP57"/>
          <cell r="DQ57">
            <v>0</v>
          </cell>
          <cell r="DR57"/>
          <cell r="DS57">
            <v>0</v>
          </cell>
          <cell r="DT57"/>
          <cell r="DU57">
            <v>0</v>
          </cell>
          <cell r="DV57"/>
          <cell r="DW57">
            <v>0</v>
          </cell>
          <cell r="DX57"/>
          <cell r="DY57">
            <v>0</v>
          </cell>
          <cell r="DZ57"/>
          <cell r="EA57">
            <v>0</v>
          </cell>
          <cell r="EB57"/>
          <cell r="EC57">
            <v>0</v>
          </cell>
          <cell r="ED57"/>
          <cell r="EE57">
            <v>0</v>
          </cell>
          <cell r="EF57"/>
          <cell r="EG57">
            <v>0</v>
          </cell>
          <cell r="EH57"/>
          <cell r="EI57">
            <v>0</v>
          </cell>
          <cell r="EJ57"/>
          <cell r="EK57">
            <v>0</v>
          </cell>
          <cell r="EL57"/>
          <cell r="EM57">
            <v>0</v>
          </cell>
          <cell r="EN57"/>
          <cell r="EO57">
            <v>0</v>
          </cell>
          <cell r="EP57"/>
          <cell r="EQ57">
            <v>0</v>
          </cell>
          <cell r="ER57"/>
          <cell r="ES57">
            <v>0</v>
          </cell>
          <cell r="ET57">
            <v>1</v>
          </cell>
          <cell r="EU57">
            <v>1096.7092500001045</v>
          </cell>
          <cell r="EV57">
            <v>1</v>
          </cell>
          <cell r="EW57">
            <v>1096.7092500001045</v>
          </cell>
          <cell r="EX57">
            <v>1</v>
          </cell>
          <cell r="EY57">
            <v>1096.7092500001045</v>
          </cell>
          <cell r="EZ57">
            <v>1</v>
          </cell>
          <cell r="FA57">
            <v>1096.7092500001045</v>
          </cell>
          <cell r="FB57">
            <v>1</v>
          </cell>
          <cell r="FC57">
            <v>1096.7092500001045</v>
          </cell>
          <cell r="FD57">
            <v>1</v>
          </cell>
          <cell r="FE57">
            <v>1096.7092500001045</v>
          </cell>
          <cell r="FF57"/>
          <cell r="FG57">
            <v>0</v>
          </cell>
          <cell r="FH57"/>
          <cell r="FI57">
            <v>0</v>
          </cell>
          <cell r="FJ57"/>
          <cell r="FK57">
            <v>0</v>
          </cell>
          <cell r="FL57"/>
          <cell r="FM57">
            <v>0</v>
          </cell>
          <cell r="FN57"/>
          <cell r="FO57">
            <v>0</v>
          </cell>
          <cell r="FP57"/>
          <cell r="FQ57">
            <v>0</v>
          </cell>
          <cell r="FR57"/>
          <cell r="FS57">
            <v>0</v>
          </cell>
          <cell r="FT57"/>
          <cell r="FU57">
            <v>0</v>
          </cell>
          <cell r="FV57"/>
          <cell r="FW57">
            <v>0</v>
          </cell>
          <cell r="FX57"/>
          <cell r="FY57">
            <v>0</v>
          </cell>
          <cell r="FZ57"/>
          <cell r="GA57">
            <v>0</v>
          </cell>
          <cell r="GB57"/>
          <cell r="GC57">
            <v>0</v>
          </cell>
          <cell r="GD57"/>
          <cell r="GE57">
            <v>0</v>
          </cell>
          <cell r="GF57"/>
          <cell r="GG57">
            <v>0</v>
          </cell>
          <cell r="GH57"/>
          <cell r="GI57">
            <v>0</v>
          </cell>
          <cell r="GJ57"/>
          <cell r="GK57">
            <v>0</v>
          </cell>
          <cell r="GL57"/>
          <cell r="GM57">
            <v>0</v>
          </cell>
          <cell r="GN57"/>
          <cell r="GO57">
            <v>0</v>
          </cell>
          <cell r="GP57"/>
          <cell r="GQ57">
            <v>0</v>
          </cell>
          <cell r="GR57"/>
          <cell r="GS57">
            <v>0</v>
          </cell>
          <cell r="GT57"/>
          <cell r="GU57">
            <v>0</v>
          </cell>
          <cell r="GV57"/>
          <cell r="GW57">
            <v>0</v>
          </cell>
          <cell r="GX57"/>
          <cell r="GY57">
            <v>0</v>
          </cell>
          <cell r="GZ57"/>
          <cell r="HA57">
            <v>0</v>
          </cell>
          <cell r="HB57"/>
          <cell r="HC57">
            <v>0</v>
          </cell>
          <cell r="HD57"/>
          <cell r="HE57">
            <v>0</v>
          </cell>
          <cell r="HF57"/>
          <cell r="HG57">
            <v>0</v>
          </cell>
          <cell r="HH57"/>
          <cell r="HI57">
            <v>0</v>
          </cell>
          <cell r="HJ57"/>
          <cell r="HK57">
            <v>0</v>
          </cell>
          <cell r="HL57"/>
          <cell r="HM57">
            <v>0</v>
          </cell>
          <cell r="HN57"/>
          <cell r="HO57">
            <v>0</v>
          </cell>
          <cell r="HP57"/>
          <cell r="HQ57">
            <v>0</v>
          </cell>
          <cell r="HR57"/>
          <cell r="HS57">
            <v>0</v>
          </cell>
          <cell r="HT57"/>
          <cell r="HU57">
            <v>0</v>
          </cell>
          <cell r="HV57"/>
          <cell r="HW57">
            <v>0</v>
          </cell>
          <cell r="HX57"/>
          <cell r="HY57">
            <v>0</v>
          </cell>
          <cell r="HZ57"/>
          <cell r="IA57">
            <v>0</v>
          </cell>
          <cell r="IB57"/>
          <cell r="IC57">
            <v>0</v>
          </cell>
          <cell r="ID57"/>
          <cell r="IE57">
            <v>0</v>
          </cell>
          <cell r="IF57"/>
          <cell r="IG57">
            <v>0</v>
          </cell>
          <cell r="IH57"/>
          <cell r="II57">
            <v>0</v>
          </cell>
          <cell r="IJ57"/>
          <cell r="IK57">
            <v>0</v>
          </cell>
          <cell r="IL57"/>
          <cell r="IM57">
            <v>0</v>
          </cell>
          <cell r="IN57"/>
          <cell r="IO57">
            <v>0</v>
          </cell>
          <cell r="IP57"/>
          <cell r="IQ57">
            <v>0</v>
          </cell>
          <cell r="IR57"/>
          <cell r="IS57">
            <v>0</v>
          </cell>
          <cell r="IT57"/>
          <cell r="IU57">
            <v>0</v>
          </cell>
          <cell r="IV57"/>
          <cell r="IW57">
            <v>0</v>
          </cell>
          <cell r="IX57"/>
          <cell r="IY57">
            <v>0</v>
          </cell>
          <cell r="IZ57"/>
          <cell r="JA57">
            <v>0</v>
          </cell>
          <cell r="JB57"/>
          <cell r="JC57">
            <v>0</v>
          </cell>
          <cell r="JD57"/>
          <cell r="JE57">
            <v>0</v>
          </cell>
          <cell r="JF57"/>
          <cell r="JG57">
            <v>0</v>
          </cell>
          <cell r="JH57"/>
          <cell r="JI57">
            <v>0</v>
          </cell>
          <cell r="JJ57"/>
          <cell r="JK57">
            <v>0</v>
          </cell>
          <cell r="JL57"/>
          <cell r="JM57">
            <v>0</v>
          </cell>
          <cell r="JN57"/>
          <cell r="JO57">
            <v>0</v>
          </cell>
          <cell r="JP57"/>
          <cell r="JQ57">
            <v>0</v>
          </cell>
          <cell r="JR57"/>
          <cell r="JS57">
            <v>0</v>
          </cell>
          <cell r="JT57"/>
          <cell r="JU57">
            <v>0</v>
          </cell>
          <cell r="JV57"/>
          <cell r="JW57">
            <v>0</v>
          </cell>
          <cell r="JX57"/>
          <cell r="JY57">
            <v>0</v>
          </cell>
          <cell r="JZ57"/>
          <cell r="KA57">
            <v>0</v>
          </cell>
          <cell r="KB57"/>
          <cell r="KC57">
            <v>0</v>
          </cell>
        </row>
        <row r="58">
          <cell r="P58"/>
          <cell r="Q58">
            <v>0</v>
          </cell>
          <cell r="R58"/>
          <cell r="S58">
            <v>0</v>
          </cell>
          <cell r="T58"/>
          <cell r="U58">
            <v>0</v>
          </cell>
          <cell r="V58"/>
          <cell r="W58">
            <v>0</v>
          </cell>
          <cell r="X58"/>
          <cell r="Y58">
            <v>0</v>
          </cell>
          <cell r="Z58"/>
          <cell r="AA58">
            <v>0</v>
          </cell>
          <cell r="AB58"/>
          <cell r="AC58">
            <v>0</v>
          </cell>
          <cell r="AD58"/>
          <cell r="AE58">
            <v>0</v>
          </cell>
          <cell r="AF58"/>
          <cell r="AG58">
            <v>0</v>
          </cell>
          <cell r="AH58"/>
          <cell r="AI58">
            <v>0</v>
          </cell>
          <cell r="AJ58"/>
          <cell r="AK58">
            <v>0</v>
          </cell>
          <cell r="AL58"/>
          <cell r="AM58">
            <v>0</v>
          </cell>
          <cell r="AN58"/>
          <cell r="AO58">
            <v>0</v>
          </cell>
          <cell r="AP58"/>
          <cell r="AQ58">
            <v>0</v>
          </cell>
          <cell r="AR58"/>
          <cell r="AS58">
            <v>0</v>
          </cell>
          <cell r="AT58"/>
          <cell r="AU58">
            <v>0</v>
          </cell>
          <cell r="AV58"/>
          <cell r="AW58">
            <v>0</v>
          </cell>
          <cell r="AX58"/>
          <cell r="AY58">
            <v>0</v>
          </cell>
          <cell r="AZ58"/>
          <cell r="BA58">
            <v>0</v>
          </cell>
          <cell r="BB58"/>
          <cell r="BC58">
            <v>0</v>
          </cell>
          <cell r="BD58"/>
          <cell r="BE58">
            <v>0</v>
          </cell>
          <cell r="BF58"/>
          <cell r="BG58">
            <v>0</v>
          </cell>
          <cell r="BH58"/>
          <cell r="BI58">
            <v>0</v>
          </cell>
          <cell r="BJ58"/>
          <cell r="BK58">
            <v>0</v>
          </cell>
          <cell r="BL58"/>
          <cell r="BM58">
            <v>0</v>
          </cell>
          <cell r="BN58"/>
          <cell r="BO58">
            <v>0</v>
          </cell>
          <cell r="BP58"/>
          <cell r="BQ58">
            <v>0</v>
          </cell>
          <cell r="BR58"/>
          <cell r="BS58">
            <v>0</v>
          </cell>
          <cell r="BT58"/>
          <cell r="BU58">
            <v>0</v>
          </cell>
          <cell r="BV58"/>
          <cell r="BW58">
            <v>0</v>
          </cell>
          <cell r="BX58"/>
          <cell r="BY58">
            <v>0</v>
          </cell>
          <cell r="BZ58"/>
          <cell r="CA58">
            <v>0</v>
          </cell>
          <cell r="CB58"/>
          <cell r="CC58">
            <v>0</v>
          </cell>
          <cell r="CD58"/>
          <cell r="CE58">
            <v>0</v>
          </cell>
          <cell r="CF58">
            <v>1</v>
          </cell>
          <cell r="CG58">
            <v>431.5106250000411</v>
          </cell>
          <cell r="CH58">
            <v>1</v>
          </cell>
          <cell r="CI58">
            <v>431.5106250000411</v>
          </cell>
          <cell r="CJ58">
            <v>1</v>
          </cell>
          <cell r="CK58">
            <v>431.5106250000411</v>
          </cell>
          <cell r="CL58">
            <v>1</v>
          </cell>
          <cell r="CM58">
            <v>431.5106250000411</v>
          </cell>
          <cell r="CN58">
            <v>1</v>
          </cell>
          <cell r="CO58">
            <v>431.5106250000411</v>
          </cell>
          <cell r="CP58">
            <v>1</v>
          </cell>
          <cell r="CQ58">
            <v>431.5106250000411</v>
          </cell>
          <cell r="CR58"/>
          <cell r="CS58">
            <v>0</v>
          </cell>
          <cell r="CT58">
            <v>1</v>
          </cell>
          <cell r="CU58">
            <v>431.5106250000411</v>
          </cell>
          <cell r="CV58">
            <v>1</v>
          </cell>
          <cell r="CW58">
            <v>431.5106250000411</v>
          </cell>
          <cell r="CX58">
            <v>1</v>
          </cell>
          <cell r="CY58">
            <v>431.5106250000411</v>
          </cell>
          <cell r="CZ58">
            <v>1</v>
          </cell>
          <cell r="DA58">
            <v>431.5106250000411</v>
          </cell>
          <cell r="DB58"/>
          <cell r="DC58">
            <v>0</v>
          </cell>
          <cell r="DD58"/>
          <cell r="DE58">
            <v>0</v>
          </cell>
          <cell r="DF58">
            <v>1</v>
          </cell>
          <cell r="DG58">
            <v>431.5106250000411</v>
          </cell>
          <cell r="DH58">
            <v>1</v>
          </cell>
          <cell r="DI58">
            <v>431.5106250000411</v>
          </cell>
          <cell r="DJ58">
            <v>1</v>
          </cell>
          <cell r="DK58">
            <v>431.5106250000411</v>
          </cell>
          <cell r="DL58"/>
          <cell r="DM58">
            <v>0</v>
          </cell>
          <cell r="DN58"/>
          <cell r="DO58">
            <v>0</v>
          </cell>
          <cell r="DP58"/>
          <cell r="DQ58">
            <v>0</v>
          </cell>
          <cell r="DR58"/>
          <cell r="DS58">
            <v>0</v>
          </cell>
          <cell r="DT58"/>
          <cell r="DU58">
            <v>0</v>
          </cell>
          <cell r="DV58"/>
          <cell r="DW58">
            <v>0</v>
          </cell>
          <cell r="DX58"/>
          <cell r="DY58">
            <v>0</v>
          </cell>
          <cell r="DZ58"/>
          <cell r="EA58">
            <v>0</v>
          </cell>
          <cell r="EB58"/>
          <cell r="EC58">
            <v>0</v>
          </cell>
          <cell r="ED58"/>
          <cell r="EE58">
            <v>0</v>
          </cell>
          <cell r="EF58"/>
          <cell r="EG58">
            <v>0</v>
          </cell>
          <cell r="EH58"/>
          <cell r="EI58">
            <v>0</v>
          </cell>
          <cell r="EJ58"/>
          <cell r="EK58">
            <v>0</v>
          </cell>
          <cell r="EL58"/>
          <cell r="EM58">
            <v>0</v>
          </cell>
          <cell r="EN58"/>
          <cell r="EO58">
            <v>0</v>
          </cell>
          <cell r="EP58"/>
          <cell r="EQ58">
            <v>0</v>
          </cell>
          <cell r="ER58"/>
          <cell r="ES58">
            <v>0</v>
          </cell>
          <cell r="ET58"/>
          <cell r="EU58">
            <v>0</v>
          </cell>
          <cell r="EV58"/>
          <cell r="EW58">
            <v>0</v>
          </cell>
          <cell r="EX58"/>
          <cell r="EY58">
            <v>0</v>
          </cell>
          <cell r="EZ58"/>
          <cell r="FA58">
            <v>0</v>
          </cell>
          <cell r="FB58"/>
          <cell r="FC58">
            <v>0</v>
          </cell>
          <cell r="FD58"/>
          <cell r="FE58">
            <v>0</v>
          </cell>
          <cell r="FF58"/>
          <cell r="FG58">
            <v>0</v>
          </cell>
          <cell r="FH58"/>
          <cell r="FI58">
            <v>0</v>
          </cell>
          <cell r="FJ58">
            <v>1</v>
          </cell>
          <cell r="FK58">
            <v>431.5106250000411</v>
          </cell>
          <cell r="FL58"/>
          <cell r="FM58">
            <v>0</v>
          </cell>
          <cell r="FN58"/>
          <cell r="FO58">
            <v>0</v>
          </cell>
          <cell r="FP58"/>
          <cell r="FQ58">
            <v>0</v>
          </cell>
          <cell r="FR58"/>
          <cell r="FS58">
            <v>0</v>
          </cell>
          <cell r="FT58"/>
          <cell r="FU58">
            <v>0</v>
          </cell>
          <cell r="FV58"/>
          <cell r="FW58">
            <v>0</v>
          </cell>
          <cell r="FX58"/>
          <cell r="FY58">
            <v>0</v>
          </cell>
          <cell r="FZ58"/>
          <cell r="GA58">
            <v>0</v>
          </cell>
          <cell r="GB58"/>
          <cell r="GC58">
            <v>0</v>
          </cell>
          <cell r="GD58"/>
          <cell r="GE58">
            <v>0</v>
          </cell>
          <cell r="GF58"/>
          <cell r="GG58">
            <v>0</v>
          </cell>
          <cell r="GH58"/>
          <cell r="GI58">
            <v>0</v>
          </cell>
          <cell r="GJ58"/>
          <cell r="GK58">
            <v>0</v>
          </cell>
          <cell r="GL58"/>
          <cell r="GM58">
            <v>0</v>
          </cell>
          <cell r="GN58"/>
          <cell r="GO58">
            <v>0</v>
          </cell>
          <cell r="GP58"/>
          <cell r="GQ58">
            <v>0</v>
          </cell>
          <cell r="GR58"/>
          <cell r="GS58">
            <v>0</v>
          </cell>
          <cell r="GT58"/>
          <cell r="GU58">
            <v>0</v>
          </cell>
          <cell r="GV58"/>
          <cell r="GW58">
            <v>0</v>
          </cell>
          <cell r="GX58"/>
          <cell r="GY58">
            <v>0</v>
          </cell>
          <cell r="GZ58"/>
          <cell r="HA58">
            <v>0</v>
          </cell>
          <cell r="HB58"/>
          <cell r="HC58">
            <v>0</v>
          </cell>
          <cell r="HD58"/>
          <cell r="HE58">
            <v>0</v>
          </cell>
          <cell r="HF58"/>
          <cell r="HG58">
            <v>0</v>
          </cell>
          <cell r="HH58"/>
          <cell r="HI58">
            <v>0</v>
          </cell>
          <cell r="HJ58"/>
          <cell r="HK58">
            <v>0</v>
          </cell>
          <cell r="HL58"/>
          <cell r="HM58">
            <v>0</v>
          </cell>
          <cell r="HN58"/>
          <cell r="HO58">
            <v>0</v>
          </cell>
          <cell r="HP58"/>
          <cell r="HQ58">
            <v>0</v>
          </cell>
          <cell r="HR58"/>
          <cell r="HS58">
            <v>0</v>
          </cell>
          <cell r="HT58"/>
          <cell r="HU58">
            <v>0</v>
          </cell>
          <cell r="HV58"/>
          <cell r="HW58">
            <v>0</v>
          </cell>
          <cell r="HX58"/>
          <cell r="HY58">
            <v>0</v>
          </cell>
          <cell r="HZ58"/>
          <cell r="IA58">
            <v>0</v>
          </cell>
          <cell r="IB58"/>
          <cell r="IC58">
            <v>0</v>
          </cell>
          <cell r="ID58"/>
          <cell r="IE58">
            <v>0</v>
          </cell>
          <cell r="IF58"/>
          <cell r="IG58">
            <v>0</v>
          </cell>
          <cell r="IH58"/>
          <cell r="II58">
            <v>0</v>
          </cell>
          <cell r="IJ58"/>
          <cell r="IK58">
            <v>0</v>
          </cell>
          <cell r="IL58"/>
          <cell r="IM58">
            <v>0</v>
          </cell>
          <cell r="IN58"/>
          <cell r="IO58">
            <v>0</v>
          </cell>
          <cell r="IP58"/>
          <cell r="IQ58">
            <v>0</v>
          </cell>
          <cell r="IR58"/>
          <cell r="IS58">
            <v>0</v>
          </cell>
          <cell r="IT58"/>
          <cell r="IU58">
            <v>0</v>
          </cell>
          <cell r="IV58"/>
          <cell r="IW58">
            <v>0</v>
          </cell>
          <cell r="IX58"/>
          <cell r="IY58">
            <v>0</v>
          </cell>
          <cell r="IZ58"/>
          <cell r="JA58">
            <v>0</v>
          </cell>
          <cell r="JB58"/>
          <cell r="JC58">
            <v>0</v>
          </cell>
          <cell r="JD58"/>
          <cell r="JE58">
            <v>0</v>
          </cell>
          <cell r="JF58"/>
          <cell r="JG58">
            <v>0</v>
          </cell>
          <cell r="JH58"/>
          <cell r="JI58">
            <v>0</v>
          </cell>
          <cell r="JJ58"/>
          <cell r="JK58">
            <v>0</v>
          </cell>
          <cell r="JL58"/>
          <cell r="JM58">
            <v>0</v>
          </cell>
          <cell r="JN58"/>
          <cell r="JO58">
            <v>0</v>
          </cell>
          <cell r="JP58"/>
          <cell r="JQ58">
            <v>0</v>
          </cell>
          <cell r="JR58"/>
          <cell r="JS58">
            <v>0</v>
          </cell>
          <cell r="JT58"/>
          <cell r="JU58">
            <v>0</v>
          </cell>
          <cell r="JV58"/>
          <cell r="JW58">
            <v>0</v>
          </cell>
          <cell r="JX58"/>
          <cell r="JY58">
            <v>0</v>
          </cell>
          <cell r="JZ58"/>
          <cell r="KA58">
            <v>0</v>
          </cell>
          <cell r="KB58"/>
          <cell r="KC58">
            <v>0</v>
          </cell>
        </row>
        <row r="59">
          <cell r="P59"/>
          <cell r="Q59">
            <v>0</v>
          </cell>
          <cell r="R59"/>
          <cell r="S59">
            <v>0</v>
          </cell>
          <cell r="T59"/>
          <cell r="U59">
            <v>0</v>
          </cell>
          <cell r="V59"/>
          <cell r="W59">
            <v>0</v>
          </cell>
          <cell r="X59"/>
          <cell r="Y59">
            <v>0</v>
          </cell>
          <cell r="Z59"/>
          <cell r="AA59">
            <v>0</v>
          </cell>
          <cell r="AB59"/>
          <cell r="AC59">
            <v>0</v>
          </cell>
          <cell r="AD59"/>
          <cell r="AE59">
            <v>0</v>
          </cell>
          <cell r="AF59"/>
          <cell r="AG59">
            <v>0</v>
          </cell>
          <cell r="AH59"/>
          <cell r="AI59">
            <v>0</v>
          </cell>
          <cell r="AJ59"/>
          <cell r="AK59">
            <v>0</v>
          </cell>
          <cell r="AL59"/>
          <cell r="AM59">
            <v>0</v>
          </cell>
          <cell r="AN59"/>
          <cell r="AO59">
            <v>0</v>
          </cell>
          <cell r="AP59"/>
          <cell r="AQ59">
            <v>0</v>
          </cell>
          <cell r="AR59"/>
          <cell r="AS59">
            <v>0</v>
          </cell>
          <cell r="AT59"/>
          <cell r="AU59">
            <v>0</v>
          </cell>
          <cell r="AV59"/>
          <cell r="AW59">
            <v>0</v>
          </cell>
          <cell r="AX59"/>
          <cell r="AY59">
            <v>0</v>
          </cell>
          <cell r="AZ59"/>
          <cell r="BA59">
            <v>0</v>
          </cell>
          <cell r="BB59"/>
          <cell r="BC59">
            <v>0</v>
          </cell>
          <cell r="BD59"/>
          <cell r="BE59">
            <v>0</v>
          </cell>
          <cell r="BF59"/>
          <cell r="BG59">
            <v>0</v>
          </cell>
          <cell r="BH59"/>
          <cell r="BI59">
            <v>0</v>
          </cell>
          <cell r="BJ59"/>
          <cell r="BK59">
            <v>0</v>
          </cell>
          <cell r="BL59"/>
          <cell r="BM59">
            <v>0</v>
          </cell>
          <cell r="BN59"/>
          <cell r="BO59">
            <v>0</v>
          </cell>
          <cell r="BP59"/>
          <cell r="BQ59">
            <v>0</v>
          </cell>
          <cell r="BR59">
            <v>1</v>
          </cell>
          <cell r="BS59">
            <v>286.47937500002729</v>
          </cell>
          <cell r="BT59">
            <v>1</v>
          </cell>
          <cell r="BU59">
            <v>286.47937500002729</v>
          </cell>
          <cell r="BV59">
            <v>1</v>
          </cell>
          <cell r="BW59">
            <v>286.47937500002729</v>
          </cell>
          <cell r="BX59"/>
          <cell r="BY59">
            <v>0</v>
          </cell>
          <cell r="BZ59"/>
          <cell r="CA59">
            <v>0</v>
          </cell>
          <cell r="CB59"/>
          <cell r="CC59">
            <v>0</v>
          </cell>
          <cell r="CD59"/>
          <cell r="CE59">
            <v>0</v>
          </cell>
          <cell r="CF59"/>
          <cell r="CG59">
            <v>0</v>
          </cell>
          <cell r="CH59"/>
          <cell r="CI59">
            <v>0</v>
          </cell>
          <cell r="CJ59"/>
          <cell r="CK59">
            <v>0</v>
          </cell>
          <cell r="CL59"/>
          <cell r="CM59">
            <v>0</v>
          </cell>
          <cell r="CN59"/>
          <cell r="CO59">
            <v>0</v>
          </cell>
          <cell r="CP59"/>
          <cell r="CQ59">
            <v>0</v>
          </cell>
          <cell r="CR59"/>
          <cell r="CS59">
            <v>0</v>
          </cell>
          <cell r="CT59"/>
          <cell r="CU59">
            <v>0</v>
          </cell>
          <cell r="CV59"/>
          <cell r="CW59">
            <v>0</v>
          </cell>
          <cell r="CX59"/>
          <cell r="CY59">
            <v>0</v>
          </cell>
          <cell r="CZ59"/>
          <cell r="DA59">
            <v>0</v>
          </cell>
          <cell r="DB59"/>
          <cell r="DC59">
            <v>0</v>
          </cell>
          <cell r="DD59"/>
          <cell r="DE59">
            <v>0</v>
          </cell>
          <cell r="DF59"/>
          <cell r="DG59">
            <v>0</v>
          </cell>
          <cell r="DH59"/>
          <cell r="DI59">
            <v>0</v>
          </cell>
          <cell r="DJ59"/>
          <cell r="DK59">
            <v>0</v>
          </cell>
          <cell r="DL59"/>
          <cell r="DM59">
            <v>0</v>
          </cell>
          <cell r="DN59"/>
          <cell r="DO59">
            <v>0</v>
          </cell>
          <cell r="DP59"/>
          <cell r="DQ59">
            <v>0</v>
          </cell>
          <cell r="DR59"/>
          <cell r="DS59">
            <v>0</v>
          </cell>
          <cell r="DT59"/>
          <cell r="DU59">
            <v>0</v>
          </cell>
          <cell r="DV59"/>
          <cell r="DW59">
            <v>0</v>
          </cell>
          <cell r="DX59"/>
          <cell r="DY59">
            <v>0</v>
          </cell>
          <cell r="DZ59"/>
          <cell r="EA59">
            <v>0</v>
          </cell>
          <cell r="EB59"/>
          <cell r="EC59">
            <v>0</v>
          </cell>
          <cell r="ED59"/>
          <cell r="EE59">
            <v>0</v>
          </cell>
          <cell r="EF59"/>
          <cell r="EG59">
            <v>0</v>
          </cell>
          <cell r="EH59"/>
          <cell r="EI59">
            <v>0</v>
          </cell>
          <cell r="EJ59"/>
          <cell r="EK59">
            <v>0</v>
          </cell>
          <cell r="EL59"/>
          <cell r="EM59">
            <v>0</v>
          </cell>
          <cell r="EN59"/>
          <cell r="EO59">
            <v>0</v>
          </cell>
          <cell r="EP59"/>
          <cell r="EQ59">
            <v>0</v>
          </cell>
          <cell r="ER59"/>
          <cell r="ES59">
            <v>0</v>
          </cell>
          <cell r="ET59"/>
          <cell r="EU59">
            <v>0</v>
          </cell>
          <cell r="EV59"/>
          <cell r="EW59">
            <v>0</v>
          </cell>
          <cell r="EX59"/>
          <cell r="EY59">
            <v>0</v>
          </cell>
          <cell r="EZ59"/>
          <cell r="FA59">
            <v>0</v>
          </cell>
          <cell r="FB59"/>
          <cell r="FC59">
            <v>0</v>
          </cell>
          <cell r="FD59"/>
          <cell r="FE59">
            <v>0</v>
          </cell>
          <cell r="FF59"/>
          <cell r="FG59">
            <v>0</v>
          </cell>
          <cell r="FH59"/>
          <cell r="FI59">
            <v>0</v>
          </cell>
          <cell r="FJ59"/>
          <cell r="FK59">
            <v>0</v>
          </cell>
          <cell r="FL59"/>
          <cell r="FM59">
            <v>0</v>
          </cell>
          <cell r="FN59"/>
          <cell r="FO59">
            <v>0</v>
          </cell>
          <cell r="FP59"/>
          <cell r="FQ59">
            <v>0</v>
          </cell>
          <cell r="FR59"/>
          <cell r="FS59">
            <v>0</v>
          </cell>
          <cell r="FT59"/>
          <cell r="FU59">
            <v>0</v>
          </cell>
          <cell r="FV59"/>
          <cell r="FW59">
            <v>0</v>
          </cell>
          <cell r="FX59"/>
          <cell r="FY59">
            <v>0</v>
          </cell>
          <cell r="FZ59"/>
          <cell r="GA59">
            <v>0</v>
          </cell>
          <cell r="GB59"/>
          <cell r="GC59">
            <v>0</v>
          </cell>
          <cell r="GD59"/>
          <cell r="GE59">
            <v>0</v>
          </cell>
          <cell r="GF59"/>
          <cell r="GG59">
            <v>0</v>
          </cell>
          <cell r="GH59"/>
          <cell r="GI59">
            <v>0</v>
          </cell>
          <cell r="GJ59"/>
          <cell r="GK59">
            <v>0</v>
          </cell>
          <cell r="GL59"/>
          <cell r="GM59">
            <v>0</v>
          </cell>
          <cell r="GN59"/>
          <cell r="GO59">
            <v>0</v>
          </cell>
          <cell r="GP59"/>
          <cell r="GQ59">
            <v>0</v>
          </cell>
          <cell r="GR59"/>
          <cell r="GS59">
            <v>0</v>
          </cell>
          <cell r="GT59"/>
          <cell r="GU59">
            <v>0</v>
          </cell>
          <cell r="GV59"/>
          <cell r="GW59">
            <v>0</v>
          </cell>
          <cell r="GX59"/>
          <cell r="GY59">
            <v>0</v>
          </cell>
          <cell r="GZ59"/>
          <cell r="HA59">
            <v>0</v>
          </cell>
          <cell r="HB59"/>
          <cell r="HC59">
            <v>0</v>
          </cell>
          <cell r="HD59"/>
          <cell r="HE59">
            <v>0</v>
          </cell>
          <cell r="HF59"/>
          <cell r="HG59">
            <v>0</v>
          </cell>
          <cell r="HH59"/>
          <cell r="HI59">
            <v>0</v>
          </cell>
          <cell r="HJ59"/>
          <cell r="HK59">
            <v>0</v>
          </cell>
          <cell r="HL59"/>
          <cell r="HM59">
            <v>0</v>
          </cell>
          <cell r="HN59"/>
          <cell r="HO59">
            <v>0</v>
          </cell>
          <cell r="HP59"/>
          <cell r="HQ59">
            <v>0</v>
          </cell>
          <cell r="HR59"/>
          <cell r="HS59">
            <v>0</v>
          </cell>
          <cell r="HT59"/>
          <cell r="HU59">
            <v>0</v>
          </cell>
          <cell r="HV59"/>
          <cell r="HW59">
            <v>0</v>
          </cell>
          <cell r="HX59"/>
          <cell r="HY59">
            <v>0</v>
          </cell>
          <cell r="HZ59"/>
          <cell r="IA59">
            <v>0</v>
          </cell>
          <cell r="IB59"/>
          <cell r="IC59">
            <v>0</v>
          </cell>
          <cell r="ID59"/>
          <cell r="IE59">
            <v>0</v>
          </cell>
          <cell r="IF59"/>
          <cell r="IG59">
            <v>0</v>
          </cell>
          <cell r="IH59"/>
          <cell r="II59">
            <v>0</v>
          </cell>
          <cell r="IJ59"/>
          <cell r="IK59">
            <v>0</v>
          </cell>
          <cell r="IL59"/>
          <cell r="IM59">
            <v>0</v>
          </cell>
          <cell r="IN59"/>
          <cell r="IO59">
            <v>0</v>
          </cell>
          <cell r="IP59"/>
          <cell r="IQ59">
            <v>0</v>
          </cell>
          <cell r="IR59"/>
          <cell r="IS59">
            <v>0</v>
          </cell>
          <cell r="IT59"/>
          <cell r="IU59">
            <v>0</v>
          </cell>
          <cell r="IV59"/>
          <cell r="IW59">
            <v>0</v>
          </cell>
          <cell r="IX59"/>
          <cell r="IY59">
            <v>0</v>
          </cell>
          <cell r="IZ59"/>
          <cell r="JA59">
            <v>0</v>
          </cell>
          <cell r="JB59"/>
          <cell r="JC59">
            <v>0</v>
          </cell>
          <cell r="JD59"/>
          <cell r="JE59">
            <v>0</v>
          </cell>
          <cell r="JF59"/>
          <cell r="JG59">
            <v>0</v>
          </cell>
          <cell r="JH59"/>
          <cell r="JI59">
            <v>0</v>
          </cell>
          <cell r="JJ59"/>
          <cell r="JK59">
            <v>0</v>
          </cell>
          <cell r="JL59"/>
          <cell r="JM59">
            <v>0</v>
          </cell>
          <cell r="JN59"/>
          <cell r="JO59">
            <v>0</v>
          </cell>
          <cell r="JP59"/>
          <cell r="JQ59">
            <v>0</v>
          </cell>
          <cell r="JR59"/>
          <cell r="JS59">
            <v>0</v>
          </cell>
          <cell r="JT59"/>
          <cell r="JU59">
            <v>0</v>
          </cell>
          <cell r="JV59"/>
          <cell r="JW59">
            <v>0</v>
          </cell>
          <cell r="JX59"/>
          <cell r="JY59">
            <v>0</v>
          </cell>
          <cell r="JZ59"/>
          <cell r="KA59">
            <v>0</v>
          </cell>
          <cell r="KB59"/>
          <cell r="KC59">
            <v>0</v>
          </cell>
        </row>
        <row r="60">
          <cell r="P60"/>
          <cell r="Q60">
            <v>0</v>
          </cell>
          <cell r="R60"/>
          <cell r="S60">
            <v>0</v>
          </cell>
          <cell r="T60"/>
          <cell r="U60">
            <v>0</v>
          </cell>
          <cell r="V60"/>
          <cell r="W60">
            <v>0</v>
          </cell>
          <cell r="X60"/>
          <cell r="Y60">
            <v>0</v>
          </cell>
          <cell r="Z60"/>
          <cell r="AA60">
            <v>0</v>
          </cell>
          <cell r="AB60"/>
          <cell r="AC60">
            <v>0</v>
          </cell>
          <cell r="AD60"/>
          <cell r="AE60">
            <v>0</v>
          </cell>
          <cell r="AF60"/>
          <cell r="AG60">
            <v>0</v>
          </cell>
          <cell r="AH60"/>
          <cell r="AI60">
            <v>0</v>
          </cell>
          <cell r="AJ60"/>
          <cell r="AK60">
            <v>0</v>
          </cell>
          <cell r="AL60"/>
          <cell r="AM60">
            <v>0</v>
          </cell>
          <cell r="AN60"/>
          <cell r="AO60">
            <v>0</v>
          </cell>
          <cell r="AP60"/>
          <cell r="AQ60">
            <v>0</v>
          </cell>
          <cell r="AR60"/>
          <cell r="AS60">
            <v>0</v>
          </cell>
          <cell r="AT60"/>
          <cell r="AU60">
            <v>0</v>
          </cell>
          <cell r="AV60"/>
          <cell r="AW60">
            <v>0</v>
          </cell>
          <cell r="AX60"/>
          <cell r="AY60">
            <v>0</v>
          </cell>
          <cell r="AZ60"/>
          <cell r="BA60">
            <v>0</v>
          </cell>
          <cell r="BB60"/>
          <cell r="BC60">
            <v>0</v>
          </cell>
          <cell r="BD60"/>
          <cell r="BE60">
            <v>0</v>
          </cell>
          <cell r="BF60"/>
          <cell r="BG60">
            <v>0</v>
          </cell>
          <cell r="BH60"/>
          <cell r="BI60">
            <v>0</v>
          </cell>
          <cell r="BJ60"/>
          <cell r="BK60">
            <v>0</v>
          </cell>
          <cell r="BL60"/>
          <cell r="BM60">
            <v>0</v>
          </cell>
          <cell r="BN60"/>
          <cell r="BO60">
            <v>0</v>
          </cell>
          <cell r="BP60"/>
          <cell r="BQ60">
            <v>0</v>
          </cell>
          <cell r="BR60"/>
          <cell r="BS60">
            <v>0</v>
          </cell>
          <cell r="BT60"/>
          <cell r="BU60">
            <v>0</v>
          </cell>
          <cell r="BV60"/>
          <cell r="BW60">
            <v>0</v>
          </cell>
          <cell r="BX60"/>
          <cell r="BY60">
            <v>0</v>
          </cell>
          <cell r="BZ60"/>
          <cell r="CA60">
            <v>0</v>
          </cell>
          <cell r="CB60"/>
          <cell r="CC60">
            <v>0</v>
          </cell>
          <cell r="CD60"/>
          <cell r="CE60">
            <v>0</v>
          </cell>
          <cell r="CF60"/>
          <cell r="CG60">
            <v>0</v>
          </cell>
          <cell r="CH60"/>
          <cell r="CI60">
            <v>0</v>
          </cell>
          <cell r="CJ60"/>
          <cell r="CK60">
            <v>0</v>
          </cell>
          <cell r="CL60"/>
          <cell r="CM60">
            <v>0</v>
          </cell>
          <cell r="CN60"/>
          <cell r="CO60">
            <v>0</v>
          </cell>
          <cell r="CP60"/>
          <cell r="CQ60">
            <v>0</v>
          </cell>
          <cell r="CR60"/>
          <cell r="CS60">
            <v>0</v>
          </cell>
          <cell r="CT60"/>
          <cell r="CU60">
            <v>0</v>
          </cell>
          <cell r="CV60"/>
          <cell r="CW60">
            <v>0</v>
          </cell>
          <cell r="CX60"/>
          <cell r="CY60">
            <v>0</v>
          </cell>
          <cell r="CZ60"/>
          <cell r="DA60">
            <v>0</v>
          </cell>
          <cell r="DB60"/>
          <cell r="DC60">
            <v>0</v>
          </cell>
          <cell r="DD60"/>
          <cell r="DE60">
            <v>0</v>
          </cell>
          <cell r="DF60"/>
          <cell r="DG60">
            <v>0</v>
          </cell>
          <cell r="DH60"/>
          <cell r="DI60">
            <v>0</v>
          </cell>
          <cell r="DJ60"/>
          <cell r="DK60">
            <v>0</v>
          </cell>
          <cell r="DL60"/>
          <cell r="DM60">
            <v>0</v>
          </cell>
          <cell r="DN60"/>
          <cell r="DO60">
            <v>0</v>
          </cell>
          <cell r="DP60"/>
          <cell r="DQ60">
            <v>0</v>
          </cell>
          <cell r="DR60"/>
          <cell r="DS60">
            <v>0</v>
          </cell>
          <cell r="DT60"/>
          <cell r="DU60">
            <v>0</v>
          </cell>
          <cell r="DV60"/>
          <cell r="DW60">
            <v>0</v>
          </cell>
          <cell r="DX60"/>
          <cell r="DY60">
            <v>0</v>
          </cell>
          <cell r="DZ60"/>
          <cell r="EA60">
            <v>0</v>
          </cell>
          <cell r="EB60"/>
          <cell r="EC60">
            <v>0</v>
          </cell>
          <cell r="ED60"/>
          <cell r="EE60">
            <v>0</v>
          </cell>
          <cell r="EF60"/>
          <cell r="EG60">
            <v>0</v>
          </cell>
          <cell r="EH60"/>
          <cell r="EI60">
            <v>0</v>
          </cell>
          <cell r="EJ60"/>
          <cell r="EK60">
            <v>0</v>
          </cell>
          <cell r="EL60"/>
          <cell r="EM60">
            <v>0</v>
          </cell>
          <cell r="EN60"/>
          <cell r="EO60">
            <v>0</v>
          </cell>
          <cell r="EP60"/>
          <cell r="EQ60">
            <v>0</v>
          </cell>
          <cell r="ER60"/>
          <cell r="ES60">
            <v>0</v>
          </cell>
          <cell r="ET60"/>
          <cell r="EU60">
            <v>0</v>
          </cell>
          <cell r="EV60"/>
          <cell r="EW60">
            <v>0</v>
          </cell>
          <cell r="EX60"/>
          <cell r="EY60">
            <v>0</v>
          </cell>
          <cell r="EZ60"/>
          <cell r="FA60">
            <v>0</v>
          </cell>
          <cell r="FB60"/>
          <cell r="FC60">
            <v>0</v>
          </cell>
          <cell r="FD60"/>
          <cell r="FE60">
            <v>0</v>
          </cell>
          <cell r="FF60"/>
          <cell r="FG60">
            <v>0</v>
          </cell>
          <cell r="FH60"/>
          <cell r="FI60">
            <v>0</v>
          </cell>
          <cell r="FJ60"/>
          <cell r="FK60">
            <v>0</v>
          </cell>
          <cell r="FL60"/>
          <cell r="FM60">
            <v>0</v>
          </cell>
          <cell r="FN60"/>
          <cell r="FO60">
            <v>0</v>
          </cell>
          <cell r="FP60"/>
          <cell r="FQ60">
            <v>0</v>
          </cell>
          <cell r="FR60">
            <v>1</v>
          </cell>
          <cell r="FS60">
            <v>245.41895000002339</v>
          </cell>
          <cell r="FT60">
            <v>1</v>
          </cell>
          <cell r="FU60">
            <v>245.41895000002339</v>
          </cell>
          <cell r="FV60">
            <v>1</v>
          </cell>
          <cell r="FW60">
            <v>245.41895000002339</v>
          </cell>
          <cell r="FX60">
            <v>1</v>
          </cell>
          <cell r="FY60">
            <v>245.41895000002339</v>
          </cell>
          <cell r="FZ60"/>
          <cell r="GA60">
            <v>0</v>
          </cell>
          <cell r="GB60"/>
          <cell r="GC60">
            <v>0</v>
          </cell>
          <cell r="GD60"/>
          <cell r="GE60">
            <v>0</v>
          </cell>
          <cell r="GF60"/>
          <cell r="GG60">
            <v>0</v>
          </cell>
          <cell r="GH60"/>
          <cell r="GI60">
            <v>0</v>
          </cell>
          <cell r="GJ60"/>
          <cell r="GK60">
            <v>0</v>
          </cell>
          <cell r="GL60"/>
          <cell r="GM60">
            <v>0</v>
          </cell>
          <cell r="GN60"/>
          <cell r="GO60">
            <v>0</v>
          </cell>
          <cell r="GP60"/>
          <cell r="GQ60">
            <v>0</v>
          </cell>
          <cell r="GR60">
            <v>1</v>
          </cell>
          <cell r="GS60">
            <v>245.41895000002339</v>
          </cell>
          <cell r="GT60">
            <v>1</v>
          </cell>
          <cell r="GU60">
            <v>245.41895000002339</v>
          </cell>
          <cell r="GV60">
            <v>1</v>
          </cell>
          <cell r="GW60">
            <v>245.41895000002339</v>
          </cell>
          <cell r="GX60">
            <v>1</v>
          </cell>
          <cell r="GY60">
            <v>245.41895000002339</v>
          </cell>
          <cell r="GZ60">
            <v>1</v>
          </cell>
          <cell r="HA60">
            <v>245.41895000002339</v>
          </cell>
          <cell r="HB60"/>
          <cell r="HC60">
            <v>0</v>
          </cell>
          <cell r="HD60"/>
          <cell r="HE60">
            <v>0</v>
          </cell>
          <cell r="HF60"/>
          <cell r="HG60">
            <v>0</v>
          </cell>
          <cell r="HH60"/>
          <cell r="HI60">
            <v>0</v>
          </cell>
          <cell r="HJ60">
            <v>1</v>
          </cell>
          <cell r="HK60">
            <v>245.41895000002339</v>
          </cell>
          <cell r="HL60">
            <v>1</v>
          </cell>
          <cell r="HM60">
            <v>245.41895000002339</v>
          </cell>
          <cell r="HN60"/>
          <cell r="HO60">
            <v>0</v>
          </cell>
          <cell r="HP60"/>
          <cell r="HQ60">
            <v>0</v>
          </cell>
          <cell r="HR60"/>
          <cell r="HS60">
            <v>0</v>
          </cell>
          <cell r="HT60">
            <v>1</v>
          </cell>
          <cell r="HU60">
            <v>245.41895000002339</v>
          </cell>
          <cell r="HV60"/>
          <cell r="HW60">
            <v>0</v>
          </cell>
          <cell r="HX60"/>
          <cell r="HY60">
            <v>0</v>
          </cell>
          <cell r="HZ60"/>
          <cell r="IA60">
            <v>0</v>
          </cell>
          <cell r="IB60"/>
          <cell r="IC60">
            <v>0</v>
          </cell>
          <cell r="ID60"/>
          <cell r="IE60">
            <v>0</v>
          </cell>
          <cell r="IF60"/>
          <cell r="IG60">
            <v>0</v>
          </cell>
          <cell r="IH60"/>
          <cell r="II60">
            <v>0</v>
          </cell>
          <cell r="IJ60"/>
          <cell r="IK60">
            <v>0</v>
          </cell>
          <cell r="IL60"/>
          <cell r="IM60">
            <v>0</v>
          </cell>
          <cell r="IN60"/>
          <cell r="IO60">
            <v>0</v>
          </cell>
          <cell r="IP60"/>
          <cell r="IQ60">
            <v>0</v>
          </cell>
          <cell r="IR60"/>
          <cell r="IS60">
            <v>0</v>
          </cell>
          <cell r="IT60"/>
          <cell r="IU60">
            <v>0</v>
          </cell>
          <cell r="IV60"/>
          <cell r="IW60">
            <v>0</v>
          </cell>
          <cell r="IX60"/>
          <cell r="IY60">
            <v>0</v>
          </cell>
          <cell r="IZ60"/>
          <cell r="JA60">
            <v>0</v>
          </cell>
          <cell r="JB60"/>
          <cell r="JC60">
            <v>0</v>
          </cell>
          <cell r="JD60"/>
          <cell r="JE60">
            <v>0</v>
          </cell>
          <cell r="JF60"/>
          <cell r="JG60">
            <v>0</v>
          </cell>
          <cell r="JH60"/>
          <cell r="JI60">
            <v>0</v>
          </cell>
          <cell r="JJ60"/>
          <cell r="JK60">
            <v>0</v>
          </cell>
          <cell r="JL60"/>
          <cell r="JM60">
            <v>0</v>
          </cell>
          <cell r="JN60"/>
          <cell r="JO60">
            <v>0</v>
          </cell>
          <cell r="JP60"/>
          <cell r="JQ60">
            <v>0</v>
          </cell>
          <cell r="JR60"/>
          <cell r="JS60">
            <v>0</v>
          </cell>
          <cell r="JT60"/>
          <cell r="JU60">
            <v>0</v>
          </cell>
          <cell r="JV60"/>
          <cell r="JW60">
            <v>0</v>
          </cell>
          <cell r="JX60"/>
          <cell r="JY60">
            <v>0</v>
          </cell>
          <cell r="JZ60"/>
          <cell r="KA60">
            <v>0</v>
          </cell>
          <cell r="KB60"/>
          <cell r="KC60">
            <v>0</v>
          </cell>
        </row>
        <row r="61">
          <cell r="P61"/>
          <cell r="Q61">
            <v>0</v>
          </cell>
          <cell r="R61"/>
          <cell r="S61">
            <v>0</v>
          </cell>
          <cell r="T61"/>
          <cell r="U61">
            <v>0</v>
          </cell>
          <cell r="V61"/>
          <cell r="W61">
            <v>0</v>
          </cell>
          <cell r="X61"/>
          <cell r="Y61">
            <v>0</v>
          </cell>
          <cell r="Z61"/>
          <cell r="AA61">
            <v>0</v>
          </cell>
          <cell r="AB61"/>
          <cell r="AC61">
            <v>0</v>
          </cell>
          <cell r="AD61"/>
          <cell r="AE61">
            <v>0</v>
          </cell>
          <cell r="AF61"/>
          <cell r="AG61">
            <v>0</v>
          </cell>
          <cell r="AH61"/>
          <cell r="AI61">
            <v>0</v>
          </cell>
          <cell r="AJ61"/>
          <cell r="AK61">
            <v>0</v>
          </cell>
          <cell r="AL61"/>
          <cell r="AM61">
            <v>0</v>
          </cell>
          <cell r="AN61"/>
          <cell r="AO61">
            <v>0</v>
          </cell>
          <cell r="AP61"/>
          <cell r="AQ61">
            <v>0</v>
          </cell>
          <cell r="AR61"/>
          <cell r="AS61">
            <v>0</v>
          </cell>
          <cell r="AT61"/>
          <cell r="AU61">
            <v>0</v>
          </cell>
          <cell r="AV61"/>
          <cell r="AW61">
            <v>0</v>
          </cell>
          <cell r="AX61">
            <v>1</v>
          </cell>
          <cell r="AY61">
            <v>210.38874999999999</v>
          </cell>
          <cell r="AZ61">
            <v>1</v>
          </cell>
          <cell r="BA61">
            <v>210.38874999999999</v>
          </cell>
          <cell r="BB61">
            <v>1</v>
          </cell>
          <cell r="BC61">
            <v>210.38874999999999</v>
          </cell>
          <cell r="BD61">
            <v>1</v>
          </cell>
          <cell r="BE61">
            <v>210.38874999999999</v>
          </cell>
          <cell r="BF61">
            <v>1</v>
          </cell>
          <cell r="BG61">
            <v>210.38874999999999</v>
          </cell>
          <cell r="BH61">
            <v>1</v>
          </cell>
          <cell r="BI61">
            <v>210.38874999999999</v>
          </cell>
          <cell r="BJ61"/>
          <cell r="BK61">
            <v>0</v>
          </cell>
          <cell r="BL61"/>
          <cell r="BM61">
            <v>0</v>
          </cell>
          <cell r="BN61">
            <v>1</v>
          </cell>
          <cell r="BO61">
            <v>210.38874999999999</v>
          </cell>
          <cell r="BP61"/>
          <cell r="BQ61">
            <v>0</v>
          </cell>
          <cell r="BR61"/>
          <cell r="BS61">
            <v>0</v>
          </cell>
          <cell r="BT61"/>
          <cell r="BU61">
            <v>0</v>
          </cell>
          <cell r="BV61"/>
          <cell r="BW61">
            <v>0</v>
          </cell>
          <cell r="BX61"/>
          <cell r="BY61">
            <v>0</v>
          </cell>
          <cell r="BZ61"/>
          <cell r="CA61">
            <v>0</v>
          </cell>
          <cell r="CB61"/>
          <cell r="CC61">
            <v>0</v>
          </cell>
          <cell r="CD61">
            <v>1</v>
          </cell>
          <cell r="CE61">
            <v>210.38874999999999</v>
          </cell>
          <cell r="CF61">
            <v>1</v>
          </cell>
          <cell r="CG61">
            <v>210.38874999999999</v>
          </cell>
          <cell r="CH61">
            <v>1</v>
          </cell>
          <cell r="CI61">
            <v>210.38874999999999</v>
          </cell>
          <cell r="CJ61">
            <v>1</v>
          </cell>
          <cell r="CK61">
            <v>210.38874999999999</v>
          </cell>
          <cell r="CL61">
            <v>1</v>
          </cell>
          <cell r="CM61">
            <v>210.38874999999999</v>
          </cell>
          <cell r="CN61">
            <v>1</v>
          </cell>
          <cell r="CO61">
            <v>210.38874999999999</v>
          </cell>
          <cell r="CP61">
            <v>1</v>
          </cell>
          <cell r="CQ61">
            <v>210.38874999999999</v>
          </cell>
          <cell r="CR61"/>
          <cell r="CS61">
            <v>0</v>
          </cell>
          <cell r="CT61">
            <v>1</v>
          </cell>
          <cell r="CU61">
            <v>210.38874999999999</v>
          </cell>
          <cell r="CV61">
            <v>1</v>
          </cell>
          <cell r="CW61">
            <v>210.38874999999999</v>
          </cell>
          <cell r="CX61">
            <v>1</v>
          </cell>
          <cell r="CY61">
            <v>210.38874999999999</v>
          </cell>
          <cell r="CZ61">
            <v>1</v>
          </cell>
          <cell r="DA61">
            <v>210.38874999999999</v>
          </cell>
          <cell r="DB61"/>
          <cell r="DC61">
            <v>0</v>
          </cell>
          <cell r="DD61"/>
          <cell r="DE61">
            <v>0</v>
          </cell>
          <cell r="DF61"/>
          <cell r="DG61">
            <v>0</v>
          </cell>
          <cell r="DH61"/>
          <cell r="DI61">
            <v>0</v>
          </cell>
          <cell r="DJ61"/>
          <cell r="DK61">
            <v>0</v>
          </cell>
          <cell r="DL61"/>
          <cell r="DM61">
            <v>0</v>
          </cell>
          <cell r="DN61"/>
          <cell r="DO61">
            <v>0</v>
          </cell>
          <cell r="DP61"/>
          <cell r="DQ61">
            <v>0</v>
          </cell>
          <cell r="DR61"/>
          <cell r="DS61">
            <v>0</v>
          </cell>
          <cell r="DT61"/>
          <cell r="DU61">
            <v>0</v>
          </cell>
          <cell r="DV61"/>
          <cell r="DW61">
            <v>0</v>
          </cell>
          <cell r="DX61"/>
          <cell r="DY61">
            <v>0</v>
          </cell>
          <cell r="DZ61"/>
          <cell r="EA61">
            <v>0</v>
          </cell>
          <cell r="EB61"/>
          <cell r="EC61">
            <v>0</v>
          </cell>
          <cell r="ED61"/>
          <cell r="EE61">
            <v>0</v>
          </cell>
          <cell r="EF61"/>
          <cell r="EG61">
            <v>0</v>
          </cell>
          <cell r="EH61"/>
          <cell r="EI61">
            <v>0</v>
          </cell>
          <cell r="EJ61">
            <v>1</v>
          </cell>
          <cell r="EK61">
            <v>210.38874999999999</v>
          </cell>
          <cell r="EL61">
            <v>1</v>
          </cell>
          <cell r="EM61">
            <v>210.38874999999999</v>
          </cell>
          <cell r="EN61"/>
          <cell r="EO61">
            <v>0</v>
          </cell>
          <cell r="EP61">
            <v>1</v>
          </cell>
          <cell r="EQ61">
            <v>210.38874999999999</v>
          </cell>
          <cell r="ER61"/>
          <cell r="ES61">
            <v>0</v>
          </cell>
          <cell r="ET61">
            <v>1</v>
          </cell>
          <cell r="EU61">
            <v>210.38874999999999</v>
          </cell>
          <cell r="EV61">
            <v>1</v>
          </cell>
          <cell r="EW61">
            <v>210.38874999999999</v>
          </cell>
          <cell r="EX61">
            <v>1</v>
          </cell>
          <cell r="EY61">
            <v>210.38874999999999</v>
          </cell>
          <cell r="EZ61">
            <v>1</v>
          </cell>
          <cell r="FA61">
            <v>210.38874999999999</v>
          </cell>
          <cell r="FB61">
            <v>1</v>
          </cell>
          <cell r="FC61">
            <v>210.38874999999999</v>
          </cell>
          <cell r="FD61">
            <v>1</v>
          </cell>
          <cell r="FE61">
            <v>210.38874999999999</v>
          </cell>
          <cell r="FF61"/>
          <cell r="FG61">
            <v>0</v>
          </cell>
          <cell r="FH61"/>
          <cell r="FI61">
            <v>0</v>
          </cell>
          <cell r="FJ61"/>
          <cell r="FK61">
            <v>0</v>
          </cell>
          <cell r="FL61"/>
          <cell r="FM61">
            <v>0</v>
          </cell>
          <cell r="FN61"/>
          <cell r="FO61">
            <v>0</v>
          </cell>
          <cell r="FP61"/>
          <cell r="FQ61">
            <v>0</v>
          </cell>
          <cell r="FR61"/>
          <cell r="FS61">
            <v>0</v>
          </cell>
          <cell r="FT61"/>
          <cell r="FU61">
            <v>0</v>
          </cell>
          <cell r="FV61"/>
          <cell r="FW61">
            <v>0</v>
          </cell>
          <cell r="FX61"/>
          <cell r="FY61">
            <v>0</v>
          </cell>
          <cell r="FZ61"/>
          <cell r="GA61">
            <v>0</v>
          </cell>
          <cell r="GB61">
            <v>1</v>
          </cell>
          <cell r="GC61">
            <v>210.38874999999999</v>
          </cell>
          <cell r="GD61">
            <v>1</v>
          </cell>
          <cell r="GE61">
            <v>210.38874999999999</v>
          </cell>
          <cell r="GF61">
            <v>1</v>
          </cell>
          <cell r="GG61">
            <v>210.38874999999999</v>
          </cell>
          <cell r="GH61">
            <v>1</v>
          </cell>
          <cell r="GI61">
            <v>210.38874999999999</v>
          </cell>
          <cell r="GJ61"/>
          <cell r="GK61">
            <v>0</v>
          </cell>
          <cell r="GL61"/>
          <cell r="GM61">
            <v>0</v>
          </cell>
          <cell r="GN61">
            <v>1</v>
          </cell>
          <cell r="GO61">
            <v>210.38874999999999</v>
          </cell>
          <cell r="GP61"/>
          <cell r="GQ61">
            <v>0</v>
          </cell>
          <cell r="GR61"/>
          <cell r="GS61">
            <v>0</v>
          </cell>
          <cell r="GT61"/>
          <cell r="GU61">
            <v>0</v>
          </cell>
          <cell r="GV61"/>
          <cell r="GW61">
            <v>0</v>
          </cell>
          <cell r="GX61"/>
          <cell r="GY61">
            <v>0</v>
          </cell>
          <cell r="GZ61"/>
          <cell r="HA61">
            <v>0</v>
          </cell>
          <cell r="HB61"/>
          <cell r="HC61">
            <v>0</v>
          </cell>
          <cell r="HD61"/>
          <cell r="HE61">
            <v>0</v>
          </cell>
          <cell r="HF61"/>
          <cell r="HG61">
            <v>0</v>
          </cell>
          <cell r="HH61"/>
          <cell r="HI61">
            <v>0</v>
          </cell>
          <cell r="HJ61"/>
          <cell r="HK61">
            <v>0</v>
          </cell>
          <cell r="HL61"/>
          <cell r="HM61">
            <v>0</v>
          </cell>
          <cell r="HN61"/>
          <cell r="HO61">
            <v>0</v>
          </cell>
          <cell r="HP61"/>
          <cell r="HQ61">
            <v>0</v>
          </cell>
          <cell r="HR61"/>
          <cell r="HS61">
            <v>0</v>
          </cell>
          <cell r="HT61"/>
          <cell r="HU61">
            <v>0</v>
          </cell>
          <cell r="HV61"/>
          <cell r="HW61">
            <v>0</v>
          </cell>
          <cell r="HX61"/>
          <cell r="HY61">
            <v>0</v>
          </cell>
          <cell r="HZ61"/>
          <cell r="IA61">
            <v>0</v>
          </cell>
          <cell r="IB61"/>
          <cell r="IC61">
            <v>0</v>
          </cell>
          <cell r="ID61"/>
          <cell r="IE61">
            <v>0</v>
          </cell>
          <cell r="IF61"/>
          <cell r="IG61">
            <v>0</v>
          </cell>
          <cell r="IH61"/>
          <cell r="II61">
            <v>0</v>
          </cell>
          <cell r="IJ61"/>
          <cell r="IK61">
            <v>0</v>
          </cell>
          <cell r="IL61"/>
          <cell r="IM61">
            <v>0</v>
          </cell>
          <cell r="IN61"/>
          <cell r="IO61">
            <v>0</v>
          </cell>
          <cell r="IP61"/>
          <cell r="IQ61">
            <v>0</v>
          </cell>
          <cell r="IR61"/>
          <cell r="IS61">
            <v>0</v>
          </cell>
          <cell r="IT61"/>
          <cell r="IU61">
            <v>0</v>
          </cell>
          <cell r="IV61"/>
          <cell r="IW61">
            <v>0</v>
          </cell>
          <cell r="IX61"/>
          <cell r="IY61">
            <v>0</v>
          </cell>
          <cell r="IZ61"/>
          <cell r="JA61">
            <v>0</v>
          </cell>
          <cell r="JB61"/>
          <cell r="JC61">
            <v>0</v>
          </cell>
          <cell r="JD61"/>
          <cell r="JE61">
            <v>0</v>
          </cell>
          <cell r="JF61"/>
          <cell r="JG61">
            <v>0</v>
          </cell>
          <cell r="JH61"/>
          <cell r="JI61">
            <v>0</v>
          </cell>
          <cell r="JJ61"/>
          <cell r="JK61">
            <v>0</v>
          </cell>
          <cell r="JL61"/>
          <cell r="JM61">
            <v>0</v>
          </cell>
          <cell r="JN61"/>
          <cell r="JO61">
            <v>0</v>
          </cell>
          <cell r="JP61"/>
          <cell r="JQ61">
            <v>0</v>
          </cell>
          <cell r="JR61"/>
          <cell r="JS61">
            <v>0</v>
          </cell>
          <cell r="JT61"/>
          <cell r="JU61">
            <v>0</v>
          </cell>
          <cell r="JV61"/>
          <cell r="JW61">
            <v>0</v>
          </cell>
          <cell r="JX61"/>
          <cell r="JY61">
            <v>0</v>
          </cell>
          <cell r="JZ61"/>
          <cell r="KA61">
            <v>0</v>
          </cell>
          <cell r="KB61"/>
          <cell r="KC61">
            <v>0</v>
          </cell>
        </row>
        <row r="62">
          <cell r="P62"/>
          <cell r="Q62">
            <v>0</v>
          </cell>
          <cell r="R62"/>
          <cell r="S62">
            <v>0</v>
          </cell>
          <cell r="T62"/>
          <cell r="U62">
            <v>0</v>
          </cell>
          <cell r="V62"/>
          <cell r="W62">
            <v>0</v>
          </cell>
          <cell r="X62"/>
          <cell r="Y62">
            <v>0</v>
          </cell>
          <cell r="Z62"/>
          <cell r="AA62">
            <v>0</v>
          </cell>
          <cell r="AB62"/>
          <cell r="AC62">
            <v>0</v>
          </cell>
          <cell r="AD62"/>
          <cell r="AE62">
            <v>0</v>
          </cell>
          <cell r="AF62"/>
          <cell r="AG62">
            <v>0</v>
          </cell>
          <cell r="AH62"/>
          <cell r="AI62">
            <v>0</v>
          </cell>
          <cell r="AJ62"/>
          <cell r="AK62">
            <v>0</v>
          </cell>
          <cell r="AL62"/>
          <cell r="AM62">
            <v>0</v>
          </cell>
          <cell r="AN62"/>
          <cell r="AO62">
            <v>0</v>
          </cell>
          <cell r="AP62"/>
          <cell r="AQ62">
            <v>0</v>
          </cell>
          <cell r="AR62"/>
          <cell r="AS62">
            <v>0</v>
          </cell>
          <cell r="AT62"/>
          <cell r="AU62">
            <v>0</v>
          </cell>
          <cell r="AV62"/>
          <cell r="AW62">
            <v>0</v>
          </cell>
          <cell r="AX62"/>
          <cell r="AY62">
            <v>0</v>
          </cell>
          <cell r="AZ62"/>
          <cell r="BA62">
            <v>0</v>
          </cell>
          <cell r="BB62"/>
          <cell r="BC62">
            <v>0</v>
          </cell>
          <cell r="BD62"/>
          <cell r="BE62">
            <v>0</v>
          </cell>
          <cell r="BF62"/>
          <cell r="BG62">
            <v>0</v>
          </cell>
          <cell r="BH62"/>
          <cell r="BI62">
            <v>0</v>
          </cell>
          <cell r="BJ62"/>
          <cell r="BK62">
            <v>0</v>
          </cell>
          <cell r="BL62"/>
          <cell r="BM62">
            <v>0</v>
          </cell>
          <cell r="BN62"/>
          <cell r="BO62">
            <v>0</v>
          </cell>
          <cell r="BP62"/>
          <cell r="BQ62">
            <v>0</v>
          </cell>
          <cell r="BR62"/>
          <cell r="BS62">
            <v>0</v>
          </cell>
          <cell r="BT62"/>
          <cell r="BU62">
            <v>0</v>
          </cell>
          <cell r="BV62"/>
          <cell r="BW62">
            <v>0</v>
          </cell>
          <cell r="BX62"/>
          <cell r="BY62">
            <v>0</v>
          </cell>
          <cell r="BZ62"/>
          <cell r="CA62">
            <v>0</v>
          </cell>
          <cell r="CB62"/>
          <cell r="CC62">
            <v>0</v>
          </cell>
          <cell r="CD62"/>
          <cell r="CE62">
            <v>0</v>
          </cell>
          <cell r="CF62"/>
          <cell r="CG62">
            <v>0</v>
          </cell>
          <cell r="CH62"/>
          <cell r="CI62">
            <v>0</v>
          </cell>
          <cell r="CJ62"/>
          <cell r="CK62">
            <v>0</v>
          </cell>
          <cell r="CL62"/>
          <cell r="CM62">
            <v>0</v>
          </cell>
          <cell r="CN62"/>
          <cell r="CO62">
            <v>0</v>
          </cell>
          <cell r="CP62">
            <v>1</v>
          </cell>
          <cell r="CQ62">
            <v>248.11500000002366</v>
          </cell>
          <cell r="CR62"/>
          <cell r="CS62">
            <v>0</v>
          </cell>
          <cell r="CT62">
            <v>1</v>
          </cell>
          <cell r="CU62">
            <v>248.11500000002366</v>
          </cell>
          <cell r="CV62">
            <v>1</v>
          </cell>
          <cell r="CW62">
            <v>248.11500000002366</v>
          </cell>
          <cell r="CX62">
            <v>1</v>
          </cell>
          <cell r="CY62">
            <v>248.11500000002366</v>
          </cell>
          <cell r="CZ62">
            <v>1</v>
          </cell>
          <cell r="DA62">
            <v>248.11500000002366</v>
          </cell>
          <cell r="DB62"/>
          <cell r="DC62">
            <v>0</v>
          </cell>
          <cell r="DD62"/>
          <cell r="DE62">
            <v>0</v>
          </cell>
          <cell r="DF62"/>
          <cell r="DG62">
            <v>0</v>
          </cell>
          <cell r="DH62"/>
          <cell r="DI62">
            <v>0</v>
          </cell>
          <cell r="DJ62"/>
          <cell r="DK62">
            <v>0</v>
          </cell>
          <cell r="DL62"/>
          <cell r="DM62">
            <v>0</v>
          </cell>
          <cell r="DN62"/>
          <cell r="DO62">
            <v>0</v>
          </cell>
          <cell r="DP62"/>
          <cell r="DQ62">
            <v>0</v>
          </cell>
          <cell r="DR62"/>
          <cell r="DS62">
            <v>0</v>
          </cell>
          <cell r="DT62"/>
          <cell r="DU62">
            <v>0</v>
          </cell>
          <cell r="DV62"/>
          <cell r="DW62">
            <v>0</v>
          </cell>
          <cell r="DX62"/>
          <cell r="DY62">
            <v>0</v>
          </cell>
          <cell r="DZ62"/>
          <cell r="EA62">
            <v>0</v>
          </cell>
          <cell r="EB62"/>
          <cell r="EC62">
            <v>0</v>
          </cell>
          <cell r="ED62"/>
          <cell r="EE62">
            <v>0</v>
          </cell>
          <cell r="EF62"/>
          <cell r="EG62">
            <v>0</v>
          </cell>
          <cell r="EH62"/>
          <cell r="EI62">
            <v>0</v>
          </cell>
          <cell r="EJ62"/>
          <cell r="EK62">
            <v>0</v>
          </cell>
          <cell r="EL62"/>
          <cell r="EM62">
            <v>0</v>
          </cell>
          <cell r="EN62"/>
          <cell r="EO62">
            <v>0</v>
          </cell>
          <cell r="EP62"/>
          <cell r="EQ62">
            <v>0</v>
          </cell>
          <cell r="ER62"/>
          <cell r="ES62">
            <v>0</v>
          </cell>
          <cell r="ET62"/>
          <cell r="EU62">
            <v>0</v>
          </cell>
          <cell r="EV62"/>
          <cell r="EW62">
            <v>0</v>
          </cell>
          <cell r="EX62"/>
          <cell r="EY62">
            <v>0</v>
          </cell>
          <cell r="EZ62"/>
          <cell r="FA62">
            <v>0</v>
          </cell>
          <cell r="FB62"/>
          <cell r="FC62">
            <v>0</v>
          </cell>
          <cell r="FD62"/>
          <cell r="FE62">
            <v>0</v>
          </cell>
          <cell r="FF62"/>
          <cell r="FG62">
            <v>0</v>
          </cell>
          <cell r="FH62"/>
          <cell r="FI62">
            <v>0</v>
          </cell>
          <cell r="FJ62"/>
          <cell r="FK62">
            <v>0</v>
          </cell>
          <cell r="FL62"/>
          <cell r="FM62">
            <v>0</v>
          </cell>
          <cell r="FN62"/>
          <cell r="FO62">
            <v>0</v>
          </cell>
          <cell r="FP62"/>
          <cell r="FQ62">
            <v>0</v>
          </cell>
          <cell r="FR62"/>
          <cell r="FS62">
            <v>0</v>
          </cell>
          <cell r="FT62"/>
          <cell r="FU62">
            <v>0</v>
          </cell>
          <cell r="FV62"/>
          <cell r="FW62">
            <v>0</v>
          </cell>
          <cell r="FX62"/>
          <cell r="FY62">
            <v>0</v>
          </cell>
          <cell r="FZ62"/>
          <cell r="GA62">
            <v>0</v>
          </cell>
          <cell r="GB62"/>
          <cell r="GC62">
            <v>0</v>
          </cell>
          <cell r="GD62"/>
          <cell r="GE62">
            <v>0</v>
          </cell>
          <cell r="GF62"/>
          <cell r="GG62">
            <v>0</v>
          </cell>
          <cell r="GH62"/>
          <cell r="GI62">
            <v>0</v>
          </cell>
          <cell r="GJ62"/>
          <cell r="GK62">
            <v>0</v>
          </cell>
          <cell r="GL62"/>
          <cell r="GM62">
            <v>0</v>
          </cell>
          <cell r="GN62"/>
          <cell r="GO62">
            <v>0</v>
          </cell>
          <cell r="GP62"/>
          <cell r="GQ62">
            <v>0</v>
          </cell>
          <cell r="GR62"/>
          <cell r="GS62">
            <v>0</v>
          </cell>
          <cell r="GT62"/>
          <cell r="GU62">
            <v>0</v>
          </cell>
          <cell r="GV62"/>
          <cell r="GW62">
            <v>0</v>
          </cell>
          <cell r="GX62"/>
          <cell r="GY62">
            <v>0</v>
          </cell>
          <cell r="GZ62"/>
          <cell r="HA62">
            <v>0</v>
          </cell>
          <cell r="HB62"/>
          <cell r="HC62">
            <v>0</v>
          </cell>
          <cell r="HD62"/>
          <cell r="HE62">
            <v>0</v>
          </cell>
          <cell r="HF62"/>
          <cell r="HG62">
            <v>0</v>
          </cell>
          <cell r="HH62"/>
          <cell r="HI62">
            <v>0</v>
          </cell>
          <cell r="HJ62"/>
          <cell r="HK62">
            <v>0</v>
          </cell>
          <cell r="HL62"/>
          <cell r="HM62">
            <v>0</v>
          </cell>
          <cell r="HN62"/>
          <cell r="HO62">
            <v>0</v>
          </cell>
          <cell r="HP62"/>
          <cell r="HQ62">
            <v>0</v>
          </cell>
          <cell r="HR62"/>
          <cell r="HS62">
            <v>0</v>
          </cell>
          <cell r="HT62"/>
          <cell r="HU62">
            <v>0</v>
          </cell>
          <cell r="HV62"/>
          <cell r="HW62">
            <v>0</v>
          </cell>
          <cell r="HX62"/>
          <cell r="HY62">
            <v>0</v>
          </cell>
          <cell r="HZ62"/>
          <cell r="IA62">
            <v>0</v>
          </cell>
          <cell r="IB62"/>
          <cell r="IC62">
            <v>0</v>
          </cell>
          <cell r="ID62"/>
          <cell r="IE62">
            <v>0</v>
          </cell>
          <cell r="IF62"/>
          <cell r="IG62">
            <v>0</v>
          </cell>
          <cell r="IH62"/>
          <cell r="II62">
            <v>0</v>
          </cell>
          <cell r="IJ62"/>
          <cell r="IK62">
            <v>0</v>
          </cell>
          <cell r="IL62"/>
          <cell r="IM62">
            <v>0</v>
          </cell>
          <cell r="IN62"/>
          <cell r="IO62">
            <v>0</v>
          </cell>
          <cell r="IP62"/>
          <cell r="IQ62">
            <v>0</v>
          </cell>
          <cell r="IR62"/>
          <cell r="IS62">
            <v>0</v>
          </cell>
          <cell r="IT62"/>
          <cell r="IU62">
            <v>0</v>
          </cell>
          <cell r="IV62"/>
          <cell r="IW62">
            <v>0</v>
          </cell>
          <cell r="IX62"/>
          <cell r="IY62">
            <v>0</v>
          </cell>
          <cell r="IZ62"/>
          <cell r="JA62">
            <v>0</v>
          </cell>
          <cell r="JB62"/>
          <cell r="JC62">
            <v>0</v>
          </cell>
          <cell r="JD62"/>
          <cell r="JE62">
            <v>0</v>
          </cell>
          <cell r="JF62"/>
          <cell r="JG62">
            <v>0</v>
          </cell>
          <cell r="JH62"/>
          <cell r="JI62">
            <v>0</v>
          </cell>
          <cell r="JJ62"/>
          <cell r="JK62">
            <v>0</v>
          </cell>
          <cell r="JL62"/>
          <cell r="JM62">
            <v>0</v>
          </cell>
          <cell r="JN62"/>
          <cell r="JO62">
            <v>0</v>
          </cell>
          <cell r="JP62"/>
          <cell r="JQ62">
            <v>0</v>
          </cell>
          <cell r="JR62"/>
          <cell r="JS62">
            <v>0</v>
          </cell>
          <cell r="JT62"/>
          <cell r="JU62">
            <v>0</v>
          </cell>
          <cell r="JV62"/>
          <cell r="JW62">
            <v>0</v>
          </cell>
          <cell r="JX62"/>
          <cell r="JY62">
            <v>0</v>
          </cell>
          <cell r="JZ62"/>
          <cell r="KA62">
            <v>0</v>
          </cell>
          <cell r="KB62"/>
          <cell r="KC62">
            <v>0</v>
          </cell>
        </row>
        <row r="63">
          <cell r="P63"/>
          <cell r="Q63">
            <v>0</v>
          </cell>
          <cell r="R63"/>
          <cell r="S63">
            <v>0</v>
          </cell>
          <cell r="T63"/>
          <cell r="U63">
            <v>0</v>
          </cell>
          <cell r="V63"/>
          <cell r="W63">
            <v>0</v>
          </cell>
          <cell r="X63"/>
          <cell r="Y63">
            <v>0</v>
          </cell>
          <cell r="Z63"/>
          <cell r="AA63">
            <v>0</v>
          </cell>
          <cell r="AB63"/>
          <cell r="AC63">
            <v>0</v>
          </cell>
          <cell r="AD63"/>
          <cell r="AE63">
            <v>0</v>
          </cell>
          <cell r="AF63"/>
          <cell r="AG63">
            <v>0</v>
          </cell>
          <cell r="AH63"/>
          <cell r="AI63">
            <v>0</v>
          </cell>
          <cell r="AJ63"/>
          <cell r="AK63">
            <v>0</v>
          </cell>
          <cell r="AL63"/>
          <cell r="AM63">
            <v>0</v>
          </cell>
          <cell r="AN63"/>
          <cell r="AO63">
            <v>0</v>
          </cell>
          <cell r="AP63"/>
          <cell r="AQ63">
            <v>0</v>
          </cell>
          <cell r="AR63"/>
          <cell r="AS63">
            <v>0</v>
          </cell>
          <cell r="AT63"/>
          <cell r="AU63">
            <v>0</v>
          </cell>
          <cell r="AV63"/>
          <cell r="AW63">
            <v>0</v>
          </cell>
          <cell r="AX63"/>
          <cell r="AY63">
            <v>0</v>
          </cell>
          <cell r="AZ63"/>
          <cell r="BA63">
            <v>0</v>
          </cell>
          <cell r="BB63"/>
          <cell r="BC63">
            <v>0</v>
          </cell>
          <cell r="BD63"/>
          <cell r="BE63">
            <v>0</v>
          </cell>
          <cell r="BF63"/>
          <cell r="BG63">
            <v>0</v>
          </cell>
          <cell r="BH63"/>
          <cell r="BI63">
            <v>0</v>
          </cell>
          <cell r="BJ63"/>
          <cell r="BK63">
            <v>0</v>
          </cell>
          <cell r="BL63"/>
          <cell r="BM63">
            <v>0</v>
          </cell>
          <cell r="BN63"/>
          <cell r="BO63">
            <v>0</v>
          </cell>
          <cell r="BP63"/>
          <cell r="BQ63">
            <v>0</v>
          </cell>
          <cell r="BR63"/>
          <cell r="BS63">
            <v>0</v>
          </cell>
          <cell r="BT63"/>
          <cell r="BU63">
            <v>0</v>
          </cell>
          <cell r="BV63"/>
          <cell r="BW63">
            <v>0</v>
          </cell>
          <cell r="BX63"/>
          <cell r="BY63">
            <v>0</v>
          </cell>
          <cell r="BZ63"/>
          <cell r="CA63">
            <v>0</v>
          </cell>
          <cell r="CB63"/>
          <cell r="CC63">
            <v>0</v>
          </cell>
          <cell r="CD63"/>
          <cell r="CE63">
            <v>0</v>
          </cell>
          <cell r="CF63"/>
          <cell r="CG63">
            <v>0</v>
          </cell>
          <cell r="CH63"/>
          <cell r="CI63">
            <v>0</v>
          </cell>
          <cell r="CJ63"/>
          <cell r="CK63">
            <v>0</v>
          </cell>
          <cell r="CL63"/>
          <cell r="CM63">
            <v>0</v>
          </cell>
          <cell r="CN63"/>
          <cell r="CO63">
            <v>0</v>
          </cell>
          <cell r="CP63"/>
          <cell r="CQ63">
            <v>0</v>
          </cell>
          <cell r="CR63"/>
          <cell r="CS63">
            <v>0</v>
          </cell>
          <cell r="CT63"/>
          <cell r="CU63">
            <v>0</v>
          </cell>
          <cell r="CV63"/>
          <cell r="CW63">
            <v>0</v>
          </cell>
          <cell r="CX63"/>
          <cell r="CY63">
            <v>0</v>
          </cell>
          <cell r="CZ63"/>
          <cell r="DA63">
            <v>0</v>
          </cell>
          <cell r="DB63"/>
          <cell r="DC63">
            <v>0</v>
          </cell>
          <cell r="DD63"/>
          <cell r="DE63">
            <v>0</v>
          </cell>
          <cell r="DF63"/>
          <cell r="DG63">
            <v>0</v>
          </cell>
          <cell r="DH63"/>
          <cell r="DI63">
            <v>0</v>
          </cell>
          <cell r="DJ63"/>
          <cell r="DK63">
            <v>0</v>
          </cell>
          <cell r="DL63"/>
          <cell r="DM63">
            <v>0</v>
          </cell>
          <cell r="DN63"/>
          <cell r="DO63">
            <v>0</v>
          </cell>
          <cell r="DP63"/>
          <cell r="DQ63">
            <v>0</v>
          </cell>
          <cell r="DR63"/>
          <cell r="DS63">
            <v>0</v>
          </cell>
          <cell r="DT63"/>
          <cell r="DU63">
            <v>0</v>
          </cell>
          <cell r="DV63"/>
          <cell r="DW63">
            <v>0</v>
          </cell>
          <cell r="DX63"/>
          <cell r="DY63">
            <v>0</v>
          </cell>
          <cell r="DZ63"/>
          <cell r="EA63">
            <v>0</v>
          </cell>
          <cell r="EB63"/>
          <cell r="EC63">
            <v>0</v>
          </cell>
          <cell r="ED63"/>
          <cell r="EE63">
            <v>0</v>
          </cell>
          <cell r="EF63"/>
          <cell r="EG63">
            <v>0</v>
          </cell>
          <cell r="EH63"/>
          <cell r="EI63">
            <v>0</v>
          </cell>
          <cell r="EJ63"/>
          <cell r="EK63">
            <v>0</v>
          </cell>
          <cell r="EL63"/>
          <cell r="EM63">
            <v>0</v>
          </cell>
          <cell r="EN63"/>
          <cell r="EO63">
            <v>0</v>
          </cell>
          <cell r="EP63"/>
          <cell r="EQ63">
            <v>0</v>
          </cell>
          <cell r="ER63"/>
          <cell r="ES63">
            <v>0</v>
          </cell>
          <cell r="ET63"/>
          <cell r="EU63">
            <v>0</v>
          </cell>
          <cell r="EV63"/>
          <cell r="EW63">
            <v>0</v>
          </cell>
          <cell r="EX63"/>
          <cell r="EY63">
            <v>0</v>
          </cell>
          <cell r="EZ63"/>
          <cell r="FA63">
            <v>0</v>
          </cell>
          <cell r="FB63"/>
          <cell r="FC63">
            <v>0</v>
          </cell>
          <cell r="FD63"/>
          <cell r="FE63">
            <v>0</v>
          </cell>
          <cell r="FF63"/>
          <cell r="FG63">
            <v>0</v>
          </cell>
          <cell r="FH63"/>
          <cell r="FI63">
            <v>0</v>
          </cell>
          <cell r="FJ63"/>
          <cell r="FK63">
            <v>0</v>
          </cell>
          <cell r="FL63"/>
          <cell r="FM63">
            <v>0</v>
          </cell>
          <cell r="FN63"/>
          <cell r="FO63">
            <v>0</v>
          </cell>
          <cell r="FP63"/>
          <cell r="FQ63">
            <v>0</v>
          </cell>
          <cell r="FR63"/>
          <cell r="FS63">
            <v>0</v>
          </cell>
          <cell r="FT63"/>
          <cell r="FU63">
            <v>0</v>
          </cell>
          <cell r="FV63"/>
          <cell r="FW63">
            <v>0</v>
          </cell>
          <cell r="FX63"/>
          <cell r="FY63">
            <v>0</v>
          </cell>
          <cell r="FZ63"/>
          <cell r="GA63">
            <v>0</v>
          </cell>
          <cell r="GB63">
            <v>1</v>
          </cell>
          <cell r="GC63">
            <v>5285.1750000005031</v>
          </cell>
          <cell r="GD63"/>
          <cell r="GE63">
            <v>0</v>
          </cell>
          <cell r="GF63"/>
          <cell r="GG63">
            <v>0</v>
          </cell>
          <cell r="GH63"/>
          <cell r="GI63">
            <v>0</v>
          </cell>
          <cell r="GJ63"/>
          <cell r="GK63">
            <v>0</v>
          </cell>
          <cell r="GL63"/>
          <cell r="GM63">
            <v>0</v>
          </cell>
          <cell r="GN63"/>
          <cell r="GO63">
            <v>0</v>
          </cell>
          <cell r="GP63"/>
          <cell r="GQ63">
            <v>0</v>
          </cell>
          <cell r="GR63"/>
          <cell r="GS63">
            <v>0</v>
          </cell>
          <cell r="GT63"/>
          <cell r="GU63">
            <v>0</v>
          </cell>
          <cell r="GV63"/>
          <cell r="GW63">
            <v>0</v>
          </cell>
          <cell r="GX63"/>
          <cell r="GY63">
            <v>0</v>
          </cell>
          <cell r="GZ63"/>
          <cell r="HA63">
            <v>0</v>
          </cell>
          <cell r="HB63"/>
          <cell r="HC63">
            <v>0</v>
          </cell>
          <cell r="HD63"/>
          <cell r="HE63">
            <v>0</v>
          </cell>
          <cell r="HF63"/>
          <cell r="HG63">
            <v>0</v>
          </cell>
          <cell r="HH63"/>
          <cell r="HI63">
            <v>0</v>
          </cell>
          <cell r="HJ63"/>
          <cell r="HK63">
            <v>0</v>
          </cell>
          <cell r="HL63"/>
          <cell r="HM63">
            <v>0</v>
          </cell>
          <cell r="HN63"/>
          <cell r="HO63">
            <v>0</v>
          </cell>
          <cell r="HP63"/>
          <cell r="HQ63">
            <v>0</v>
          </cell>
          <cell r="HR63"/>
          <cell r="HS63">
            <v>0</v>
          </cell>
          <cell r="HT63"/>
          <cell r="HU63">
            <v>0</v>
          </cell>
          <cell r="HV63"/>
          <cell r="HW63">
            <v>0</v>
          </cell>
          <cell r="HX63"/>
          <cell r="HY63">
            <v>0</v>
          </cell>
          <cell r="HZ63"/>
          <cell r="IA63">
            <v>0</v>
          </cell>
          <cell r="IB63"/>
          <cell r="IC63">
            <v>0</v>
          </cell>
          <cell r="ID63"/>
          <cell r="IE63">
            <v>0</v>
          </cell>
          <cell r="IF63"/>
          <cell r="IG63">
            <v>0</v>
          </cell>
          <cell r="IH63"/>
          <cell r="II63">
            <v>0</v>
          </cell>
          <cell r="IJ63"/>
          <cell r="IK63">
            <v>0</v>
          </cell>
          <cell r="IL63"/>
          <cell r="IM63">
            <v>0</v>
          </cell>
          <cell r="IN63"/>
          <cell r="IO63">
            <v>0</v>
          </cell>
          <cell r="IP63"/>
          <cell r="IQ63">
            <v>0</v>
          </cell>
          <cell r="IR63"/>
          <cell r="IS63">
            <v>0</v>
          </cell>
          <cell r="IT63"/>
          <cell r="IU63">
            <v>0</v>
          </cell>
          <cell r="IV63"/>
          <cell r="IW63">
            <v>0</v>
          </cell>
          <cell r="IX63"/>
          <cell r="IY63">
            <v>0</v>
          </cell>
          <cell r="IZ63"/>
          <cell r="JA63">
            <v>0</v>
          </cell>
          <cell r="JB63"/>
          <cell r="JC63">
            <v>0</v>
          </cell>
          <cell r="JD63"/>
          <cell r="JE63">
            <v>0</v>
          </cell>
          <cell r="JF63"/>
          <cell r="JG63">
            <v>0</v>
          </cell>
          <cell r="JH63"/>
          <cell r="JI63">
            <v>0</v>
          </cell>
          <cell r="JJ63"/>
          <cell r="JK63">
            <v>0</v>
          </cell>
          <cell r="JL63"/>
          <cell r="JM63">
            <v>0</v>
          </cell>
          <cell r="JN63"/>
          <cell r="JO63">
            <v>0</v>
          </cell>
          <cell r="JP63"/>
          <cell r="JQ63">
            <v>0</v>
          </cell>
          <cell r="JR63"/>
          <cell r="JS63">
            <v>0</v>
          </cell>
          <cell r="JT63"/>
          <cell r="JU63">
            <v>0</v>
          </cell>
          <cell r="JV63"/>
          <cell r="JW63">
            <v>0</v>
          </cell>
          <cell r="JX63"/>
          <cell r="JY63">
            <v>0</v>
          </cell>
          <cell r="JZ63"/>
          <cell r="KA63">
            <v>0</v>
          </cell>
          <cell r="KB63"/>
          <cell r="KC63">
            <v>0</v>
          </cell>
        </row>
        <row r="64">
          <cell r="P64"/>
          <cell r="Q64">
            <v>0</v>
          </cell>
          <cell r="R64"/>
          <cell r="S64">
            <v>0</v>
          </cell>
          <cell r="T64"/>
          <cell r="U64">
            <v>0</v>
          </cell>
          <cell r="V64"/>
          <cell r="W64">
            <v>0</v>
          </cell>
          <cell r="X64"/>
          <cell r="Y64">
            <v>0</v>
          </cell>
          <cell r="Z64"/>
          <cell r="AA64">
            <v>0</v>
          </cell>
          <cell r="AB64"/>
          <cell r="AC64">
            <v>0</v>
          </cell>
          <cell r="AD64"/>
          <cell r="AE64">
            <v>0</v>
          </cell>
          <cell r="AF64"/>
          <cell r="AG64">
            <v>0</v>
          </cell>
          <cell r="AH64"/>
          <cell r="AI64">
            <v>0</v>
          </cell>
          <cell r="AJ64"/>
          <cell r="AK64">
            <v>0</v>
          </cell>
          <cell r="AL64"/>
          <cell r="AM64">
            <v>0</v>
          </cell>
          <cell r="AN64"/>
          <cell r="AO64">
            <v>0</v>
          </cell>
          <cell r="AP64"/>
          <cell r="AQ64">
            <v>0</v>
          </cell>
          <cell r="AR64"/>
          <cell r="AS64">
            <v>0</v>
          </cell>
          <cell r="AT64"/>
          <cell r="AU64">
            <v>0</v>
          </cell>
          <cell r="AV64"/>
          <cell r="AW64">
            <v>0</v>
          </cell>
          <cell r="AX64"/>
          <cell r="AY64">
            <v>0</v>
          </cell>
          <cell r="AZ64"/>
          <cell r="BA64">
            <v>0</v>
          </cell>
          <cell r="BB64"/>
          <cell r="BC64">
            <v>0</v>
          </cell>
          <cell r="BD64"/>
          <cell r="BE64">
            <v>0</v>
          </cell>
          <cell r="BF64"/>
          <cell r="BG64">
            <v>0</v>
          </cell>
          <cell r="BH64"/>
          <cell r="BI64">
            <v>0</v>
          </cell>
          <cell r="BJ64"/>
          <cell r="BK64">
            <v>0</v>
          </cell>
          <cell r="BL64"/>
          <cell r="BM64">
            <v>0</v>
          </cell>
          <cell r="BN64"/>
          <cell r="BO64">
            <v>0</v>
          </cell>
          <cell r="BP64"/>
          <cell r="BQ64">
            <v>0</v>
          </cell>
          <cell r="BR64"/>
          <cell r="BS64">
            <v>0</v>
          </cell>
          <cell r="BT64"/>
          <cell r="BU64">
            <v>0</v>
          </cell>
          <cell r="BV64"/>
          <cell r="BW64">
            <v>0</v>
          </cell>
          <cell r="BX64"/>
          <cell r="BY64">
            <v>0</v>
          </cell>
          <cell r="BZ64"/>
          <cell r="CA64">
            <v>0</v>
          </cell>
          <cell r="CB64"/>
          <cell r="CC64">
            <v>0</v>
          </cell>
          <cell r="CD64"/>
          <cell r="CE64">
            <v>0</v>
          </cell>
          <cell r="CF64">
            <v>1</v>
          </cell>
          <cell r="CG64">
            <v>216.51000000002063</v>
          </cell>
          <cell r="CH64">
            <v>1</v>
          </cell>
          <cell r="CI64">
            <v>216.51000000002063</v>
          </cell>
          <cell r="CJ64">
            <v>1</v>
          </cell>
          <cell r="CK64">
            <v>216.51000000002063</v>
          </cell>
          <cell r="CL64">
            <v>1</v>
          </cell>
          <cell r="CM64">
            <v>216.51000000002063</v>
          </cell>
          <cell r="CN64">
            <v>1</v>
          </cell>
          <cell r="CO64">
            <v>216.51000000002063</v>
          </cell>
          <cell r="CP64">
            <v>1</v>
          </cell>
          <cell r="CQ64">
            <v>216.51000000002063</v>
          </cell>
          <cell r="CR64"/>
          <cell r="CS64">
            <v>0</v>
          </cell>
          <cell r="CT64"/>
          <cell r="CU64">
            <v>0</v>
          </cell>
          <cell r="CV64">
            <v>1</v>
          </cell>
          <cell r="CW64">
            <v>216.51000000002063</v>
          </cell>
          <cell r="CX64">
            <v>1</v>
          </cell>
          <cell r="CY64">
            <v>216.51000000002063</v>
          </cell>
          <cell r="CZ64">
            <v>1</v>
          </cell>
          <cell r="DA64">
            <v>216.51000000002063</v>
          </cell>
          <cell r="DB64"/>
          <cell r="DC64">
            <v>0</v>
          </cell>
          <cell r="DD64"/>
          <cell r="DE64">
            <v>0</v>
          </cell>
          <cell r="DF64"/>
          <cell r="DG64">
            <v>0</v>
          </cell>
          <cell r="DH64">
            <v>1</v>
          </cell>
          <cell r="DI64">
            <v>216.51000000002063</v>
          </cell>
          <cell r="DJ64"/>
          <cell r="DK64">
            <v>0</v>
          </cell>
          <cell r="DL64"/>
          <cell r="DM64">
            <v>0</v>
          </cell>
          <cell r="DN64"/>
          <cell r="DO64">
            <v>0</v>
          </cell>
          <cell r="DP64"/>
          <cell r="DQ64">
            <v>0</v>
          </cell>
          <cell r="DR64"/>
          <cell r="DS64">
            <v>0</v>
          </cell>
          <cell r="DT64"/>
          <cell r="DU64">
            <v>0</v>
          </cell>
          <cell r="DV64"/>
          <cell r="DW64">
            <v>0</v>
          </cell>
          <cell r="DX64"/>
          <cell r="DY64">
            <v>0</v>
          </cell>
          <cell r="DZ64"/>
          <cell r="EA64">
            <v>0</v>
          </cell>
          <cell r="EB64"/>
          <cell r="EC64">
            <v>0</v>
          </cell>
          <cell r="ED64"/>
          <cell r="EE64">
            <v>0</v>
          </cell>
          <cell r="EF64"/>
          <cell r="EG64">
            <v>0</v>
          </cell>
          <cell r="EH64"/>
          <cell r="EI64">
            <v>0</v>
          </cell>
          <cell r="EJ64"/>
          <cell r="EK64">
            <v>0</v>
          </cell>
          <cell r="EL64"/>
          <cell r="EM64">
            <v>0</v>
          </cell>
          <cell r="EN64"/>
          <cell r="EO64">
            <v>0</v>
          </cell>
          <cell r="EP64"/>
          <cell r="EQ64">
            <v>0</v>
          </cell>
          <cell r="ER64"/>
          <cell r="ES64">
            <v>0</v>
          </cell>
          <cell r="ET64"/>
          <cell r="EU64">
            <v>0</v>
          </cell>
          <cell r="EV64"/>
          <cell r="EW64">
            <v>0</v>
          </cell>
          <cell r="EX64"/>
          <cell r="EY64">
            <v>0</v>
          </cell>
          <cell r="EZ64"/>
          <cell r="FA64">
            <v>0</v>
          </cell>
          <cell r="FB64"/>
          <cell r="FC64">
            <v>0</v>
          </cell>
          <cell r="FD64"/>
          <cell r="FE64">
            <v>0</v>
          </cell>
          <cell r="FF64"/>
          <cell r="FG64">
            <v>0</v>
          </cell>
          <cell r="FH64"/>
          <cell r="FI64">
            <v>0</v>
          </cell>
          <cell r="FJ64"/>
          <cell r="FK64">
            <v>0</v>
          </cell>
          <cell r="FL64"/>
          <cell r="FM64">
            <v>0</v>
          </cell>
          <cell r="FN64"/>
          <cell r="FO64">
            <v>0</v>
          </cell>
          <cell r="FP64"/>
          <cell r="FQ64">
            <v>0</v>
          </cell>
          <cell r="FR64"/>
          <cell r="FS64">
            <v>0</v>
          </cell>
          <cell r="FT64"/>
          <cell r="FU64">
            <v>0</v>
          </cell>
          <cell r="FV64"/>
          <cell r="FW64">
            <v>0</v>
          </cell>
          <cell r="FX64"/>
          <cell r="FY64">
            <v>0</v>
          </cell>
          <cell r="FZ64"/>
          <cell r="GA64">
            <v>0</v>
          </cell>
          <cell r="GB64"/>
          <cell r="GC64">
            <v>0</v>
          </cell>
          <cell r="GD64">
            <v>1</v>
          </cell>
          <cell r="GE64">
            <v>216.51000000002063</v>
          </cell>
          <cell r="GF64"/>
          <cell r="GG64">
            <v>0</v>
          </cell>
          <cell r="GH64"/>
          <cell r="GI64">
            <v>0</v>
          </cell>
          <cell r="GJ64"/>
          <cell r="GK64">
            <v>0</v>
          </cell>
          <cell r="GL64"/>
          <cell r="GM64">
            <v>0</v>
          </cell>
          <cell r="GN64"/>
          <cell r="GO64">
            <v>0</v>
          </cell>
          <cell r="GP64"/>
          <cell r="GQ64">
            <v>0</v>
          </cell>
          <cell r="GR64"/>
          <cell r="GS64">
            <v>0</v>
          </cell>
          <cell r="GT64"/>
          <cell r="GU64">
            <v>0</v>
          </cell>
          <cell r="GV64"/>
          <cell r="GW64">
            <v>0</v>
          </cell>
          <cell r="GX64"/>
          <cell r="GY64">
            <v>0</v>
          </cell>
          <cell r="GZ64"/>
          <cell r="HA64">
            <v>0</v>
          </cell>
          <cell r="HB64"/>
          <cell r="HC64">
            <v>0</v>
          </cell>
          <cell r="HD64"/>
          <cell r="HE64">
            <v>0</v>
          </cell>
          <cell r="HF64"/>
          <cell r="HG64">
            <v>0</v>
          </cell>
          <cell r="HH64"/>
          <cell r="HI64">
            <v>0</v>
          </cell>
          <cell r="HJ64"/>
          <cell r="HK64">
            <v>0</v>
          </cell>
          <cell r="HL64"/>
          <cell r="HM64">
            <v>0</v>
          </cell>
          <cell r="HN64"/>
          <cell r="HO64">
            <v>0</v>
          </cell>
          <cell r="HP64"/>
          <cell r="HQ64">
            <v>0</v>
          </cell>
          <cell r="HR64"/>
          <cell r="HS64">
            <v>0</v>
          </cell>
          <cell r="HT64"/>
          <cell r="HU64">
            <v>0</v>
          </cell>
          <cell r="HV64"/>
          <cell r="HW64">
            <v>0</v>
          </cell>
          <cell r="HX64"/>
          <cell r="HY64">
            <v>0</v>
          </cell>
          <cell r="HZ64"/>
          <cell r="IA64">
            <v>0</v>
          </cell>
          <cell r="IB64"/>
          <cell r="IC64">
            <v>0</v>
          </cell>
          <cell r="ID64"/>
          <cell r="IE64">
            <v>0</v>
          </cell>
          <cell r="IF64"/>
          <cell r="IG64">
            <v>0</v>
          </cell>
          <cell r="IH64"/>
          <cell r="II64">
            <v>0</v>
          </cell>
          <cell r="IJ64"/>
          <cell r="IK64">
            <v>0</v>
          </cell>
          <cell r="IL64"/>
          <cell r="IM64">
            <v>0</v>
          </cell>
          <cell r="IN64"/>
          <cell r="IO64">
            <v>0</v>
          </cell>
          <cell r="IP64"/>
          <cell r="IQ64">
            <v>0</v>
          </cell>
          <cell r="IR64"/>
          <cell r="IS64">
            <v>0</v>
          </cell>
          <cell r="IT64"/>
          <cell r="IU64">
            <v>0</v>
          </cell>
          <cell r="IV64"/>
          <cell r="IW64">
            <v>0</v>
          </cell>
          <cell r="IX64"/>
          <cell r="IY64">
            <v>0</v>
          </cell>
          <cell r="IZ64"/>
          <cell r="JA64">
            <v>0</v>
          </cell>
          <cell r="JB64"/>
          <cell r="JC64">
            <v>0</v>
          </cell>
          <cell r="JD64"/>
          <cell r="JE64">
            <v>0</v>
          </cell>
          <cell r="JF64"/>
          <cell r="JG64">
            <v>0</v>
          </cell>
          <cell r="JH64"/>
          <cell r="JI64">
            <v>0</v>
          </cell>
          <cell r="JJ64"/>
          <cell r="JK64">
            <v>0</v>
          </cell>
          <cell r="JL64"/>
          <cell r="JM64">
            <v>0</v>
          </cell>
          <cell r="JN64"/>
          <cell r="JO64">
            <v>0</v>
          </cell>
          <cell r="JP64"/>
          <cell r="JQ64">
            <v>0</v>
          </cell>
          <cell r="JR64"/>
          <cell r="JS64">
            <v>0</v>
          </cell>
          <cell r="JT64"/>
          <cell r="JU64">
            <v>0</v>
          </cell>
          <cell r="JV64"/>
          <cell r="JW64">
            <v>0</v>
          </cell>
          <cell r="JX64"/>
          <cell r="JY64">
            <v>0</v>
          </cell>
          <cell r="JZ64"/>
          <cell r="KA64">
            <v>0</v>
          </cell>
          <cell r="KB64"/>
          <cell r="KC64">
            <v>0</v>
          </cell>
        </row>
        <row r="65">
          <cell r="P65"/>
          <cell r="Q65">
            <v>0</v>
          </cell>
          <cell r="R65"/>
          <cell r="S65">
            <v>0</v>
          </cell>
          <cell r="T65"/>
          <cell r="U65">
            <v>0</v>
          </cell>
          <cell r="V65"/>
          <cell r="W65">
            <v>0</v>
          </cell>
          <cell r="X65"/>
          <cell r="Y65">
            <v>0</v>
          </cell>
          <cell r="Z65"/>
          <cell r="AA65">
            <v>0</v>
          </cell>
          <cell r="AB65"/>
          <cell r="AC65">
            <v>0</v>
          </cell>
          <cell r="AD65"/>
          <cell r="AE65">
            <v>0</v>
          </cell>
          <cell r="AF65"/>
          <cell r="AG65">
            <v>0</v>
          </cell>
          <cell r="AH65"/>
          <cell r="AI65">
            <v>0</v>
          </cell>
          <cell r="AJ65"/>
          <cell r="AK65">
            <v>0</v>
          </cell>
          <cell r="AL65"/>
          <cell r="AM65">
            <v>0</v>
          </cell>
          <cell r="AN65"/>
          <cell r="AO65">
            <v>0</v>
          </cell>
          <cell r="AP65"/>
          <cell r="AQ65">
            <v>0</v>
          </cell>
          <cell r="AR65"/>
          <cell r="AS65">
            <v>0</v>
          </cell>
          <cell r="AT65"/>
          <cell r="AU65">
            <v>0</v>
          </cell>
          <cell r="AV65">
            <v>1</v>
          </cell>
          <cell r="AW65">
            <v>61.046790000005814</v>
          </cell>
          <cell r="AX65"/>
          <cell r="AY65">
            <v>0</v>
          </cell>
          <cell r="AZ65">
            <v>1</v>
          </cell>
          <cell r="BA65">
            <v>61.046790000005814</v>
          </cell>
          <cell r="BB65"/>
          <cell r="BC65">
            <v>0</v>
          </cell>
          <cell r="BD65"/>
          <cell r="BE65">
            <v>0</v>
          </cell>
          <cell r="BF65"/>
          <cell r="BG65">
            <v>0</v>
          </cell>
          <cell r="BH65"/>
          <cell r="BI65">
            <v>0</v>
          </cell>
          <cell r="BJ65"/>
          <cell r="BK65">
            <v>0</v>
          </cell>
          <cell r="BL65">
            <v>1</v>
          </cell>
          <cell r="BM65">
            <v>61.046790000005814</v>
          </cell>
          <cell r="BN65">
            <v>1</v>
          </cell>
          <cell r="BO65">
            <v>61.046790000005814</v>
          </cell>
          <cell r="BP65"/>
          <cell r="BQ65">
            <v>0</v>
          </cell>
          <cell r="BR65"/>
          <cell r="BS65">
            <v>0</v>
          </cell>
          <cell r="BT65"/>
          <cell r="BU65">
            <v>0</v>
          </cell>
          <cell r="BV65"/>
          <cell r="BW65">
            <v>0</v>
          </cell>
          <cell r="BX65"/>
          <cell r="BY65">
            <v>0</v>
          </cell>
          <cell r="BZ65"/>
          <cell r="CA65">
            <v>0</v>
          </cell>
          <cell r="CB65"/>
          <cell r="CC65">
            <v>0</v>
          </cell>
          <cell r="CD65"/>
          <cell r="CE65">
            <v>0</v>
          </cell>
          <cell r="CF65"/>
          <cell r="CG65">
            <v>0</v>
          </cell>
          <cell r="CH65"/>
          <cell r="CI65">
            <v>0</v>
          </cell>
          <cell r="CJ65"/>
          <cell r="CK65">
            <v>0</v>
          </cell>
          <cell r="CL65"/>
          <cell r="CM65">
            <v>0</v>
          </cell>
          <cell r="CN65"/>
          <cell r="CO65">
            <v>0</v>
          </cell>
          <cell r="CP65"/>
          <cell r="CQ65">
            <v>0</v>
          </cell>
          <cell r="CR65"/>
          <cell r="CS65">
            <v>0</v>
          </cell>
          <cell r="CT65"/>
          <cell r="CU65">
            <v>0</v>
          </cell>
          <cell r="CV65"/>
          <cell r="CW65">
            <v>0</v>
          </cell>
          <cell r="CX65"/>
          <cell r="CY65">
            <v>0</v>
          </cell>
          <cell r="CZ65"/>
          <cell r="DA65">
            <v>0</v>
          </cell>
          <cell r="DB65"/>
          <cell r="DC65">
            <v>0</v>
          </cell>
          <cell r="DD65"/>
          <cell r="DE65">
            <v>0</v>
          </cell>
          <cell r="DF65"/>
          <cell r="DG65">
            <v>0</v>
          </cell>
          <cell r="DH65"/>
          <cell r="DI65">
            <v>0</v>
          </cell>
          <cell r="DJ65"/>
          <cell r="DK65">
            <v>0</v>
          </cell>
          <cell r="DL65"/>
          <cell r="DM65">
            <v>0</v>
          </cell>
          <cell r="DN65"/>
          <cell r="DO65">
            <v>0</v>
          </cell>
          <cell r="DP65"/>
          <cell r="DQ65">
            <v>0</v>
          </cell>
          <cell r="DR65"/>
          <cell r="DS65">
            <v>0</v>
          </cell>
          <cell r="DT65"/>
          <cell r="DU65">
            <v>0</v>
          </cell>
          <cell r="DV65"/>
          <cell r="DW65">
            <v>0</v>
          </cell>
          <cell r="DX65"/>
          <cell r="DY65">
            <v>0</v>
          </cell>
          <cell r="DZ65"/>
          <cell r="EA65">
            <v>0</v>
          </cell>
          <cell r="EB65"/>
          <cell r="EC65">
            <v>0</v>
          </cell>
          <cell r="ED65"/>
          <cell r="EE65">
            <v>0</v>
          </cell>
          <cell r="EF65"/>
          <cell r="EG65">
            <v>0</v>
          </cell>
          <cell r="EH65"/>
          <cell r="EI65">
            <v>0</v>
          </cell>
          <cell r="EJ65"/>
          <cell r="EK65">
            <v>0</v>
          </cell>
          <cell r="EL65"/>
          <cell r="EM65">
            <v>0</v>
          </cell>
          <cell r="EN65"/>
          <cell r="EO65">
            <v>0</v>
          </cell>
          <cell r="EP65"/>
          <cell r="EQ65">
            <v>0</v>
          </cell>
          <cell r="ER65"/>
          <cell r="ES65">
            <v>0</v>
          </cell>
          <cell r="ET65"/>
          <cell r="EU65">
            <v>0</v>
          </cell>
          <cell r="EV65"/>
          <cell r="EW65">
            <v>0</v>
          </cell>
          <cell r="EX65"/>
          <cell r="EY65">
            <v>0</v>
          </cell>
          <cell r="EZ65"/>
          <cell r="FA65">
            <v>0</v>
          </cell>
          <cell r="FB65"/>
          <cell r="FC65">
            <v>0</v>
          </cell>
          <cell r="FD65"/>
          <cell r="FE65">
            <v>0</v>
          </cell>
          <cell r="FF65"/>
          <cell r="FG65">
            <v>0</v>
          </cell>
          <cell r="FH65"/>
          <cell r="FI65">
            <v>0</v>
          </cell>
          <cell r="FJ65"/>
          <cell r="FK65">
            <v>0</v>
          </cell>
          <cell r="FL65"/>
          <cell r="FM65">
            <v>0</v>
          </cell>
          <cell r="FN65"/>
          <cell r="FO65">
            <v>0</v>
          </cell>
          <cell r="FP65"/>
          <cell r="FQ65">
            <v>0</v>
          </cell>
          <cell r="FR65"/>
          <cell r="FS65">
            <v>0</v>
          </cell>
          <cell r="FT65"/>
          <cell r="FU65">
            <v>0</v>
          </cell>
          <cell r="FV65"/>
          <cell r="FW65">
            <v>0</v>
          </cell>
          <cell r="FX65"/>
          <cell r="FY65">
            <v>0</v>
          </cell>
          <cell r="FZ65"/>
          <cell r="GA65">
            <v>0</v>
          </cell>
          <cell r="GB65"/>
          <cell r="GC65">
            <v>0</v>
          </cell>
          <cell r="GD65"/>
          <cell r="GE65">
            <v>0</v>
          </cell>
          <cell r="GF65"/>
          <cell r="GG65">
            <v>0</v>
          </cell>
          <cell r="GH65"/>
          <cell r="GI65">
            <v>0</v>
          </cell>
          <cell r="GJ65"/>
          <cell r="GK65">
            <v>0</v>
          </cell>
          <cell r="GL65"/>
          <cell r="GM65">
            <v>0</v>
          </cell>
          <cell r="GN65"/>
          <cell r="GO65">
            <v>0</v>
          </cell>
          <cell r="GP65"/>
          <cell r="GQ65">
            <v>0</v>
          </cell>
          <cell r="GR65"/>
          <cell r="GS65">
            <v>0</v>
          </cell>
          <cell r="GT65"/>
          <cell r="GU65">
            <v>0</v>
          </cell>
          <cell r="GV65"/>
          <cell r="GW65">
            <v>0</v>
          </cell>
          <cell r="GX65"/>
          <cell r="GY65">
            <v>0</v>
          </cell>
          <cell r="GZ65"/>
          <cell r="HA65">
            <v>0</v>
          </cell>
          <cell r="HB65"/>
          <cell r="HC65">
            <v>0</v>
          </cell>
          <cell r="HD65"/>
          <cell r="HE65">
            <v>0</v>
          </cell>
          <cell r="HF65"/>
          <cell r="HG65">
            <v>0</v>
          </cell>
          <cell r="HH65"/>
          <cell r="HI65">
            <v>0</v>
          </cell>
          <cell r="HJ65"/>
          <cell r="HK65">
            <v>0</v>
          </cell>
          <cell r="HL65"/>
          <cell r="HM65">
            <v>0</v>
          </cell>
          <cell r="HN65"/>
          <cell r="HO65">
            <v>0</v>
          </cell>
          <cell r="HP65"/>
          <cell r="HQ65">
            <v>0</v>
          </cell>
          <cell r="HR65"/>
          <cell r="HS65">
            <v>0</v>
          </cell>
          <cell r="HT65"/>
          <cell r="HU65">
            <v>0</v>
          </cell>
          <cell r="HV65"/>
          <cell r="HW65">
            <v>0</v>
          </cell>
          <cell r="HX65"/>
          <cell r="HY65">
            <v>0</v>
          </cell>
          <cell r="HZ65"/>
          <cell r="IA65">
            <v>0</v>
          </cell>
          <cell r="IB65"/>
          <cell r="IC65">
            <v>0</v>
          </cell>
          <cell r="ID65"/>
          <cell r="IE65">
            <v>0</v>
          </cell>
          <cell r="IF65"/>
          <cell r="IG65">
            <v>0</v>
          </cell>
          <cell r="IH65"/>
          <cell r="II65">
            <v>0</v>
          </cell>
          <cell r="IJ65"/>
          <cell r="IK65">
            <v>0</v>
          </cell>
          <cell r="IL65"/>
          <cell r="IM65">
            <v>0</v>
          </cell>
          <cell r="IN65"/>
          <cell r="IO65">
            <v>0</v>
          </cell>
          <cell r="IP65"/>
          <cell r="IQ65">
            <v>0</v>
          </cell>
          <cell r="IR65"/>
          <cell r="IS65">
            <v>0</v>
          </cell>
          <cell r="IT65"/>
          <cell r="IU65">
            <v>0</v>
          </cell>
          <cell r="IV65"/>
          <cell r="IW65">
            <v>0</v>
          </cell>
          <cell r="IX65"/>
          <cell r="IY65">
            <v>0</v>
          </cell>
          <cell r="IZ65"/>
          <cell r="JA65">
            <v>0</v>
          </cell>
          <cell r="JB65"/>
          <cell r="JC65">
            <v>0</v>
          </cell>
          <cell r="JD65"/>
          <cell r="JE65">
            <v>0</v>
          </cell>
          <cell r="JF65"/>
          <cell r="JG65">
            <v>0</v>
          </cell>
          <cell r="JH65"/>
          <cell r="JI65">
            <v>0</v>
          </cell>
          <cell r="JJ65"/>
          <cell r="JK65">
            <v>0</v>
          </cell>
          <cell r="JL65"/>
          <cell r="JM65">
            <v>0</v>
          </cell>
          <cell r="JN65"/>
          <cell r="JO65">
            <v>0</v>
          </cell>
          <cell r="JP65"/>
          <cell r="JQ65">
            <v>0</v>
          </cell>
          <cell r="JR65"/>
          <cell r="JS65">
            <v>0</v>
          </cell>
          <cell r="JT65"/>
          <cell r="JU65">
            <v>0</v>
          </cell>
          <cell r="JV65"/>
          <cell r="JW65">
            <v>0</v>
          </cell>
          <cell r="JX65"/>
          <cell r="JY65">
            <v>0</v>
          </cell>
          <cell r="JZ65"/>
          <cell r="KA65">
            <v>0</v>
          </cell>
          <cell r="KB65"/>
          <cell r="KC65">
            <v>0</v>
          </cell>
        </row>
        <row r="66">
          <cell r="P66"/>
          <cell r="Q66">
            <v>0</v>
          </cell>
          <cell r="R66"/>
          <cell r="S66">
            <v>0</v>
          </cell>
          <cell r="T66"/>
          <cell r="U66">
            <v>0</v>
          </cell>
          <cell r="V66"/>
          <cell r="W66">
            <v>0</v>
          </cell>
          <cell r="X66"/>
          <cell r="Y66">
            <v>0</v>
          </cell>
          <cell r="Z66"/>
          <cell r="AA66">
            <v>0</v>
          </cell>
          <cell r="AB66"/>
          <cell r="AC66">
            <v>0</v>
          </cell>
          <cell r="AD66"/>
          <cell r="AE66">
            <v>0</v>
          </cell>
          <cell r="AF66"/>
          <cell r="AG66">
            <v>0</v>
          </cell>
          <cell r="AH66"/>
          <cell r="AI66">
            <v>0</v>
          </cell>
          <cell r="AJ66"/>
          <cell r="AK66">
            <v>0</v>
          </cell>
          <cell r="AL66"/>
          <cell r="AM66">
            <v>0</v>
          </cell>
          <cell r="AN66"/>
          <cell r="AO66">
            <v>0</v>
          </cell>
          <cell r="AP66"/>
          <cell r="AQ66">
            <v>0</v>
          </cell>
          <cell r="AR66"/>
          <cell r="AS66">
            <v>0</v>
          </cell>
          <cell r="AT66"/>
          <cell r="AU66">
            <v>0</v>
          </cell>
          <cell r="AV66"/>
          <cell r="AW66">
            <v>0</v>
          </cell>
          <cell r="AX66"/>
          <cell r="AY66">
            <v>0</v>
          </cell>
          <cell r="AZ66"/>
          <cell r="BA66">
            <v>0</v>
          </cell>
          <cell r="BB66"/>
          <cell r="BC66">
            <v>0</v>
          </cell>
          <cell r="BD66"/>
          <cell r="BE66">
            <v>0</v>
          </cell>
          <cell r="BF66"/>
          <cell r="BG66">
            <v>0</v>
          </cell>
          <cell r="BH66"/>
          <cell r="BI66">
            <v>0</v>
          </cell>
          <cell r="BJ66"/>
          <cell r="BK66">
            <v>0</v>
          </cell>
          <cell r="BL66"/>
          <cell r="BM66">
            <v>0</v>
          </cell>
          <cell r="BN66"/>
          <cell r="BO66">
            <v>0</v>
          </cell>
          <cell r="BP66"/>
          <cell r="BQ66">
            <v>0</v>
          </cell>
          <cell r="BR66"/>
          <cell r="BS66">
            <v>0</v>
          </cell>
          <cell r="BT66"/>
          <cell r="BU66">
            <v>0</v>
          </cell>
          <cell r="BV66"/>
          <cell r="BW66">
            <v>0</v>
          </cell>
          <cell r="BX66"/>
          <cell r="BY66">
            <v>0</v>
          </cell>
          <cell r="BZ66"/>
          <cell r="CA66">
            <v>0</v>
          </cell>
          <cell r="CB66"/>
          <cell r="CC66">
            <v>0</v>
          </cell>
          <cell r="CD66"/>
          <cell r="CE66">
            <v>0</v>
          </cell>
          <cell r="CF66">
            <v>1</v>
          </cell>
          <cell r="CG66">
            <v>646.80000000006157</v>
          </cell>
          <cell r="CH66">
            <v>1</v>
          </cell>
          <cell r="CI66">
            <v>646.80000000006157</v>
          </cell>
          <cell r="CJ66">
            <v>1</v>
          </cell>
          <cell r="CK66">
            <v>646.80000000006157</v>
          </cell>
          <cell r="CL66">
            <v>1</v>
          </cell>
          <cell r="CM66">
            <v>646.80000000006157</v>
          </cell>
          <cell r="CN66">
            <v>1</v>
          </cell>
          <cell r="CO66">
            <v>646.80000000006157</v>
          </cell>
          <cell r="CP66">
            <v>1</v>
          </cell>
          <cell r="CQ66">
            <v>646.80000000006157</v>
          </cell>
          <cell r="CR66"/>
          <cell r="CS66">
            <v>0</v>
          </cell>
          <cell r="CT66">
            <v>1</v>
          </cell>
          <cell r="CU66">
            <v>646.80000000006157</v>
          </cell>
          <cell r="CV66">
            <v>1</v>
          </cell>
          <cell r="CW66">
            <v>646.80000000006157</v>
          </cell>
          <cell r="CX66">
            <v>1</v>
          </cell>
          <cell r="CY66">
            <v>646.80000000006157</v>
          </cell>
          <cell r="CZ66">
            <v>1</v>
          </cell>
          <cell r="DA66">
            <v>646.80000000006157</v>
          </cell>
          <cell r="DB66"/>
          <cell r="DC66">
            <v>0</v>
          </cell>
          <cell r="DD66"/>
          <cell r="DE66">
            <v>0</v>
          </cell>
          <cell r="DF66"/>
          <cell r="DG66">
            <v>0</v>
          </cell>
          <cell r="DH66"/>
          <cell r="DI66">
            <v>0</v>
          </cell>
          <cell r="DJ66"/>
          <cell r="DK66">
            <v>0</v>
          </cell>
          <cell r="DL66"/>
          <cell r="DM66">
            <v>0</v>
          </cell>
          <cell r="DN66"/>
          <cell r="DO66">
            <v>0</v>
          </cell>
          <cell r="DP66"/>
          <cell r="DQ66">
            <v>0</v>
          </cell>
          <cell r="DR66"/>
          <cell r="DS66">
            <v>0</v>
          </cell>
          <cell r="DT66"/>
          <cell r="DU66">
            <v>0</v>
          </cell>
          <cell r="DV66"/>
          <cell r="DW66">
            <v>0</v>
          </cell>
          <cell r="DX66"/>
          <cell r="DY66">
            <v>0</v>
          </cell>
          <cell r="DZ66"/>
          <cell r="EA66">
            <v>0</v>
          </cell>
          <cell r="EB66"/>
          <cell r="EC66">
            <v>0</v>
          </cell>
          <cell r="ED66"/>
          <cell r="EE66">
            <v>0</v>
          </cell>
          <cell r="EF66"/>
          <cell r="EG66">
            <v>0</v>
          </cell>
          <cell r="EH66"/>
          <cell r="EI66">
            <v>0</v>
          </cell>
          <cell r="EJ66"/>
          <cell r="EK66">
            <v>0</v>
          </cell>
          <cell r="EL66"/>
          <cell r="EM66">
            <v>0</v>
          </cell>
          <cell r="EN66"/>
          <cell r="EO66">
            <v>0</v>
          </cell>
          <cell r="EP66"/>
          <cell r="EQ66">
            <v>0</v>
          </cell>
          <cell r="ER66"/>
          <cell r="ES66">
            <v>0</v>
          </cell>
          <cell r="ET66"/>
          <cell r="EU66">
            <v>0</v>
          </cell>
          <cell r="EV66"/>
          <cell r="EW66">
            <v>0</v>
          </cell>
          <cell r="EX66"/>
          <cell r="EY66">
            <v>0</v>
          </cell>
          <cell r="EZ66"/>
          <cell r="FA66">
            <v>0</v>
          </cell>
          <cell r="FB66"/>
          <cell r="FC66">
            <v>0</v>
          </cell>
          <cell r="FD66"/>
          <cell r="FE66">
            <v>0</v>
          </cell>
          <cell r="FF66"/>
          <cell r="FG66">
            <v>0</v>
          </cell>
          <cell r="FH66"/>
          <cell r="FI66">
            <v>0</v>
          </cell>
          <cell r="FJ66"/>
          <cell r="FK66">
            <v>0</v>
          </cell>
          <cell r="FL66"/>
          <cell r="FM66">
            <v>0</v>
          </cell>
          <cell r="FN66"/>
          <cell r="FO66">
            <v>0</v>
          </cell>
          <cell r="FP66"/>
          <cell r="FQ66">
            <v>0</v>
          </cell>
          <cell r="FR66"/>
          <cell r="FS66">
            <v>0</v>
          </cell>
          <cell r="FT66"/>
          <cell r="FU66">
            <v>0</v>
          </cell>
          <cell r="FV66"/>
          <cell r="FW66">
            <v>0</v>
          </cell>
          <cell r="FX66"/>
          <cell r="FY66">
            <v>0</v>
          </cell>
          <cell r="FZ66"/>
          <cell r="GA66">
            <v>0</v>
          </cell>
          <cell r="GB66"/>
          <cell r="GC66">
            <v>0</v>
          </cell>
          <cell r="GD66"/>
          <cell r="GE66">
            <v>0</v>
          </cell>
          <cell r="GF66"/>
          <cell r="GG66">
            <v>0</v>
          </cell>
          <cell r="GH66"/>
          <cell r="GI66">
            <v>0</v>
          </cell>
          <cell r="GJ66"/>
          <cell r="GK66">
            <v>0</v>
          </cell>
          <cell r="GL66"/>
          <cell r="GM66">
            <v>0</v>
          </cell>
          <cell r="GN66"/>
          <cell r="GO66">
            <v>0</v>
          </cell>
          <cell r="GP66"/>
          <cell r="GQ66">
            <v>0</v>
          </cell>
          <cell r="GR66"/>
          <cell r="GS66">
            <v>0</v>
          </cell>
          <cell r="GT66"/>
          <cell r="GU66">
            <v>0</v>
          </cell>
          <cell r="GV66"/>
          <cell r="GW66">
            <v>0</v>
          </cell>
          <cell r="GX66"/>
          <cell r="GY66">
            <v>0</v>
          </cell>
          <cell r="GZ66"/>
          <cell r="HA66">
            <v>0</v>
          </cell>
          <cell r="HB66"/>
          <cell r="HC66">
            <v>0</v>
          </cell>
          <cell r="HD66"/>
          <cell r="HE66">
            <v>0</v>
          </cell>
          <cell r="HF66"/>
          <cell r="HG66">
            <v>0</v>
          </cell>
          <cell r="HH66"/>
          <cell r="HI66">
            <v>0</v>
          </cell>
          <cell r="HJ66"/>
          <cell r="HK66">
            <v>0</v>
          </cell>
          <cell r="HL66"/>
          <cell r="HM66">
            <v>0</v>
          </cell>
          <cell r="HN66"/>
          <cell r="HO66">
            <v>0</v>
          </cell>
          <cell r="HP66"/>
          <cell r="HQ66">
            <v>0</v>
          </cell>
          <cell r="HR66"/>
          <cell r="HS66">
            <v>0</v>
          </cell>
          <cell r="HT66"/>
          <cell r="HU66">
            <v>0</v>
          </cell>
          <cell r="HV66"/>
          <cell r="HW66">
            <v>0</v>
          </cell>
          <cell r="HX66"/>
          <cell r="HY66">
            <v>0</v>
          </cell>
          <cell r="HZ66"/>
          <cell r="IA66">
            <v>0</v>
          </cell>
          <cell r="IB66"/>
          <cell r="IC66">
            <v>0</v>
          </cell>
          <cell r="ID66"/>
          <cell r="IE66">
            <v>0</v>
          </cell>
          <cell r="IF66"/>
          <cell r="IG66">
            <v>0</v>
          </cell>
          <cell r="IH66"/>
          <cell r="II66">
            <v>0</v>
          </cell>
          <cell r="IJ66"/>
          <cell r="IK66">
            <v>0</v>
          </cell>
          <cell r="IL66"/>
          <cell r="IM66">
            <v>0</v>
          </cell>
          <cell r="IN66"/>
          <cell r="IO66">
            <v>0</v>
          </cell>
          <cell r="IP66"/>
          <cell r="IQ66">
            <v>0</v>
          </cell>
          <cell r="IR66"/>
          <cell r="IS66">
            <v>0</v>
          </cell>
          <cell r="IT66"/>
          <cell r="IU66">
            <v>0</v>
          </cell>
          <cell r="IV66"/>
          <cell r="IW66">
            <v>0</v>
          </cell>
          <cell r="IX66"/>
          <cell r="IY66">
            <v>0</v>
          </cell>
          <cell r="IZ66"/>
          <cell r="JA66">
            <v>0</v>
          </cell>
          <cell r="JB66"/>
          <cell r="JC66">
            <v>0</v>
          </cell>
          <cell r="JD66"/>
          <cell r="JE66">
            <v>0</v>
          </cell>
          <cell r="JF66"/>
          <cell r="JG66">
            <v>0</v>
          </cell>
          <cell r="JH66"/>
          <cell r="JI66">
            <v>0</v>
          </cell>
          <cell r="JJ66"/>
          <cell r="JK66">
            <v>0</v>
          </cell>
          <cell r="JL66"/>
          <cell r="JM66">
            <v>0</v>
          </cell>
          <cell r="JN66"/>
          <cell r="JO66">
            <v>0</v>
          </cell>
          <cell r="JP66"/>
          <cell r="JQ66">
            <v>0</v>
          </cell>
          <cell r="JR66"/>
          <cell r="JS66">
            <v>0</v>
          </cell>
          <cell r="JT66"/>
          <cell r="JU66">
            <v>0</v>
          </cell>
          <cell r="JV66"/>
          <cell r="JW66">
            <v>0</v>
          </cell>
          <cell r="JX66"/>
          <cell r="JY66">
            <v>0</v>
          </cell>
          <cell r="JZ66"/>
          <cell r="KA66">
            <v>0</v>
          </cell>
          <cell r="KB66"/>
          <cell r="KC66">
            <v>0</v>
          </cell>
        </row>
        <row r="67">
          <cell r="P67"/>
          <cell r="Q67">
            <v>0</v>
          </cell>
          <cell r="R67"/>
          <cell r="S67">
            <v>0</v>
          </cell>
          <cell r="T67"/>
          <cell r="U67">
            <v>0</v>
          </cell>
          <cell r="V67"/>
          <cell r="W67">
            <v>0</v>
          </cell>
          <cell r="X67"/>
          <cell r="Y67">
            <v>0</v>
          </cell>
          <cell r="Z67"/>
          <cell r="AA67">
            <v>0</v>
          </cell>
          <cell r="AB67"/>
          <cell r="AC67">
            <v>0</v>
          </cell>
          <cell r="AD67"/>
          <cell r="AE67">
            <v>0</v>
          </cell>
          <cell r="AF67"/>
          <cell r="AG67">
            <v>0</v>
          </cell>
          <cell r="AH67"/>
          <cell r="AI67">
            <v>0</v>
          </cell>
          <cell r="AJ67"/>
          <cell r="AK67">
            <v>0</v>
          </cell>
          <cell r="AL67"/>
          <cell r="AM67">
            <v>0</v>
          </cell>
          <cell r="AN67"/>
          <cell r="AO67">
            <v>0</v>
          </cell>
          <cell r="AP67"/>
          <cell r="AQ67">
            <v>0</v>
          </cell>
          <cell r="AR67"/>
          <cell r="AS67">
            <v>0</v>
          </cell>
          <cell r="AT67"/>
          <cell r="AU67">
            <v>0</v>
          </cell>
          <cell r="AV67"/>
          <cell r="AW67">
            <v>0</v>
          </cell>
          <cell r="AX67"/>
          <cell r="AY67">
            <v>0</v>
          </cell>
          <cell r="AZ67"/>
          <cell r="BA67">
            <v>0</v>
          </cell>
          <cell r="BB67"/>
          <cell r="BC67">
            <v>0</v>
          </cell>
          <cell r="BD67"/>
          <cell r="BE67">
            <v>0</v>
          </cell>
          <cell r="BF67"/>
          <cell r="BG67">
            <v>0</v>
          </cell>
          <cell r="BH67"/>
          <cell r="BI67">
            <v>0</v>
          </cell>
          <cell r="BJ67"/>
          <cell r="BK67">
            <v>0</v>
          </cell>
          <cell r="BL67"/>
          <cell r="BM67">
            <v>0</v>
          </cell>
          <cell r="BN67"/>
          <cell r="BO67">
            <v>0</v>
          </cell>
          <cell r="BP67"/>
          <cell r="BQ67">
            <v>0</v>
          </cell>
          <cell r="BR67"/>
          <cell r="BS67">
            <v>0</v>
          </cell>
          <cell r="BT67"/>
          <cell r="BU67">
            <v>0</v>
          </cell>
          <cell r="BV67"/>
          <cell r="BW67">
            <v>0</v>
          </cell>
          <cell r="BX67"/>
          <cell r="BY67">
            <v>0</v>
          </cell>
          <cell r="BZ67"/>
          <cell r="CA67">
            <v>0</v>
          </cell>
          <cell r="CB67"/>
          <cell r="CC67">
            <v>0</v>
          </cell>
          <cell r="CD67"/>
          <cell r="CE67">
            <v>0</v>
          </cell>
          <cell r="CF67"/>
          <cell r="CG67">
            <v>0</v>
          </cell>
          <cell r="CH67"/>
          <cell r="CI67">
            <v>0</v>
          </cell>
          <cell r="CJ67"/>
          <cell r="CK67">
            <v>0</v>
          </cell>
          <cell r="CL67"/>
          <cell r="CM67">
            <v>0</v>
          </cell>
          <cell r="CN67"/>
          <cell r="CO67">
            <v>0</v>
          </cell>
          <cell r="CP67"/>
          <cell r="CQ67">
            <v>0</v>
          </cell>
          <cell r="CR67"/>
          <cell r="CS67">
            <v>0</v>
          </cell>
          <cell r="CT67"/>
          <cell r="CU67">
            <v>0</v>
          </cell>
          <cell r="CV67"/>
          <cell r="CW67">
            <v>0</v>
          </cell>
          <cell r="CX67"/>
          <cell r="CY67">
            <v>0</v>
          </cell>
          <cell r="CZ67"/>
          <cell r="DA67">
            <v>0</v>
          </cell>
          <cell r="DB67"/>
          <cell r="DC67">
            <v>0</v>
          </cell>
          <cell r="DD67"/>
          <cell r="DE67">
            <v>0</v>
          </cell>
          <cell r="DF67"/>
          <cell r="DG67">
            <v>0</v>
          </cell>
          <cell r="DH67"/>
          <cell r="DI67">
            <v>0</v>
          </cell>
          <cell r="DJ67"/>
          <cell r="DK67">
            <v>0</v>
          </cell>
          <cell r="DL67">
            <v>1</v>
          </cell>
          <cell r="DM67">
            <v>404.35500000003856</v>
          </cell>
          <cell r="DN67">
            <v>1</v>
          </cell>
          <cell r="DO67">
            <v>404.35500000003856</v>
          </cell>
          <cell r="DP67">
            <v>1</v>
          </cell>
          <cell r="DQ67">
            <v>404.35500000003856</v>
          </cell>
          <cell r="DR67">
            <v>1</v>
          </cell>
          <cell r="DS67">
            <v>404.35500000003856</v>
          </cell>
          <cell r="DT67">
            <v>1</v>
          </cell>
          <cell r="DU67">
            <v>404.35500000003856</v>
          </cell>
          <cell r="DV67">
            <v>1</v>
          </cell>
          <cell r="DW67">
            <v>404.35500000003856</v>
          </cell>
          <cell r="DX67">
            <v>1</v>
          </cell>
          <cell r="DY67">
            <v>404.35500000003856</v>
          </cell>
          <cell r="DZ67"/>
          <cell r="EA67">
            <v>0</v>
          </cell>
          <cell r="EB67"/>
          <cell r="EC67">
            <v>0</v>
          </cell>
          <cell r="ED67"/>
          <cell r="EE67">
            <v>0</v>
          </cell>
          <cell r="EF67">
            <v>1</v>
          </cell>
          <cell r="EG67">
            <v>404.35500000003856</v>
          </cell>
          <cell r="EH67">
            <v>1</v>
          </cell>
          <cell r="EI67">
            <v>404.35500000003856</v>
          </cell>
          <cell r="EJ67"/>
          <cell r="EK67">
            <v>0</v>
          </cell>
          <cell r="EL67"/>
          <cell r="EM67">
            <v>0</v>
          </cell>
          <cell r="EN67"/>
          <cell r="EO67">
            <v>0</v>
          </cell>
          <cell r="EP67"/>
          <cell r="EQ67">
            <v>0</v>
          </cell>
          <cell r="ER67"/>
          <cell r="ES67">
            <v>0</v>
          </cell>
          <cell r="ET67"/>
          <cell r="EU67">
            <v>0</v>
          </cell>
          <cell r="EV67"/>
          <cell r="EW67">
            <v>0</v>
          </cell>
          <cell r="EX67"/>
          <cell r="EY67">
            <v>0</v>
          </cell>
          <cell r="EZ67"/>
          <cell r="FA67">
            <v>0</v>
          </cell>
          <cell r="FB67"/>
          <cell r="FC67">
            <v>0</v>
          </cell>
          <cell r="FD67"/>
          <cell r="FE67">
            <v>0</v>
          </cell>
          <cell r="FF67"/>
          <cell r="FG67">
            <v>0</v>
          </cell>
          <cell r="FH67"/>
          <cell r="FI67">
            <v>0</v>
          </cell>
          <cell r="FJ67"/>
          <cell r="FK67">
            <v>0</v>
          </cell>
          <cell r="FL67"/>
          <cell r="FM67">
            <v>0</v>
          </cell>
          <cell r="FN67"/>
          <cell r="FO67">
            <v>0</v>
          </cell>
          <cell r="FP67"/>
          <cell r="FQ67">
            <v>0</v>
          </cell>
          <cell r="FR67"/>
          <cell r="FS67">
            <v>0</v>
          </cell>
          <cell r="FT67"/>
          <cell r="FU67">
            <v>0</v>
          </cell>
          <cell r="FV67"/>
          <cell r="FW67">
            <v>0</v>
          </cell>
          <cell r="FX67"/>
          <cell r="FY67">
            <v>0</v>
          </cell>
          <cell r="FZ67"/>
          <cell r="GA67">
            <v>0</v>
          </cell>
          <cell r="GB67"/>
          <cell r="GC67">
            <v>0</v>
          </cell>
          <cell r="GD67"/>
          <cell r="GE67">
            <v>0</v>
          </cell>
          <cell r="GF67"/>
          <cell r="GG67">
            <v>0</v>
          </cell>
          <cell r="GH67"/>
          <cell r="GI67">
            <v>0</v>
          </cell>
          <cell r="GJ67"/>
          <cell r="GK67">
            <v>0</v>
          </cell>
          <cell r="GL67"/>
          <cell r="GM67">
            <v>0</v>
          </cell>
          <cell r="GN67"/>
          <cell r="GO67">
            <v>0</v>
          </cell>
          <cell r="GP67"/>
          <cell r="GQ67">
            <v>0</v>
          </cell>
          <cell r="GR67"/>
          <cell r="GS67">
            <v>0</v>
          </cell>
          <cell r="GT67"/>
          <cell r="GU67">
            <v>0</v>
          </cell>
          <cell r="GV67"/>
          <cell r="GW67">
            <v>0</v>
          </cell>
          <cell r="GX67"/>
          <cell r="GY67">
            <v>0</v>
          </cell>
          <cell r="GZ67"/>
          <cell r="HA67">
            <v>0</v>
          </cell>
          <cell r="HB67"/>
          <cell r="HC67">
            <v>0</v>
          </cell>
          <cell r="HD67"/>
          <cell r="HE67">
            <v>0</v>
          </cell>
          <cell r="HF67"/>
          <cell r="HG67">
            <v>0</v>
          </cell>
          <cell r="HH67"/>
          <cell r="HI67">
            <v>0</v>
          </cell>
          <cell r="HJ67"/>
          <cell r="HK67">
            <v>0</v>
          </cell>
          <cell r="HL67"/>
          <cell r="HM67">
            <v>0</v>
          </cell>
          <cell r="HN67"/>
          <cell r="HO67">
            <v>0</v>
          </cell>
          <cell r="HP67"/>
          <cell r="HQ67">
            <v>0</v>
          </cell>
          <cell r="HR67"/>
          <cell r="HS67">
            <v>0</v>
          </cell>
          <cell r="HT67"/>
          <cell r="HU67">
            <v>0</v>
          </cell>
          <cell r="HV67"/>
          <cell r="HW67">
            <v>0</v>
          </cell>
          <cell r="HX67"/>
          <cell r="HY67">
            <v>0</v>
          </cell>
          <cell r="HZ67"/>
          <cell r="IA67">
            <v>0</v>
          </cell>
          <cell r="IB67"/>
          <cell r="IC67">
            <v>0</v>
          </cell>
          <cell r="ID67"/>
          <cell r="IE67">
            <v>0</v>
          </cell>
          <cell r="IF67"/>
          <cell r="IG67">
            <v>0</v>
          </cell>
          <cell r="IH67"/>
          <cell r="II67">
            <v>0</v>
          </cell>
          <cell r="IJ67"/>
          <cell r="IK67">
            <v>0</v>
          </cell>
          <cell r="IL67"/>
          <cell r="IM67">
            <v>0</v>
          </cell>
          <cell r="IN67"/>
          <cell r="IO67">
            <v>0</v>
          </cell>
          <cell r="IP67"/>
          <cell r="IQ67">
            <v>0</v>
          </cell>
          <cell r="IR67"/>
          <cell r="IS67">
            <v>0</v>
          </cell>
          <cell r="IT67"/>
          <cell r="IU67">
            <v>0</v>
          </cell>
          <cell r="IV67"/>
          <cell r="IW67">
            <v>0</v>
          </cell>
          <cell r="IX67"/>
          <cell r="IY67">
            <v>0</v>
          </cell>
          <cell r="IZ67"/>
          <cell r="JA67">
            <v>0</v>
          </cell>
          <cell r="JB67"/>
          <cell r="JC67">
            <v>0</v>
          </cell>
          <cell r="JD67"/>
          <cell r="JE67">
            <v>0</v>
          </cell>
          <cell r="JF67"/>
          <cell r="JG67">
            <v>0</v>
          </cell>
          <cell r="JH67"/>
          <cell r="JI67">
            <v>0</v>
          </cell>
          <cell r="JJ67"/>
          <cell r="JK67">
            <v>0</v>
          </cell>
          <cell r="JL67"/>
          <cell r="JM67">
            <v>0</v>
          </cell>
          <cell r="JN67"/>
          <cell r="JO67">
            <v>0</v>
          </cell>
          <cell r="JP67"/>
          <cell r="JQ67">
            <v>0</v>
          </cell>
          <cell r="JR67"/>
          <cell r="JS67">
            <v>0</v>
          </cell>
          <cell r="JT67"/>
          <cell r="JU67">
            <v>0</v>
          </cell>
          <cell r="JV67"/>
          <cell r="JW67">
            <v>0</v>
          </cell>
          <cell r="JX67"/>
          <cell r="JY67">
            <v>0</v>
          </cell>
          <cell r="JZ67"/>
          <cell r="KA67">
            <v>0</v>
          </cell>
          <cell r="KB67"/>
          <cell r="KC67">
            <v>0</v>
          </cell>
        </row>
        <row r="68">
          <cell r="P68"/>
          <cell r="Q68">
            <v>0</v>
          </cell>
          <cell r="R68"/>
          <cell r="S68">
            <v>0</v>
          </cell>
          <cell r="T68"/>
          <cell r="U68">
            <v>0</v>
          </cell>
          <cell r="V68"/>
          <cell r="W68">
            <v>0</v>
          </cell>
          <cell r="X68"/>
          <cell r="Y68">
            <v>0</v>
          </cell>
          <cell r="Z68"/>
          <cell r="AA68">
            <v>0</v>
          </cell>
          <cell r="AB68"/>
          <cell r="AC68">
            <v>0</v>
          </cell>
          <cell r="AD68"/>
          <cell r="AE68">
            <v>0</v>
          </cell>
          <cell r="AF68"/>
          <cell r="AG68">
            <v>0</v>
          </cell>
          <cell r="AH68"/>
          <cell r="AI68">
            <v>0</v>
          </cell>
          <cell r="AJ68"/>
          <cell r="AK68">
            <v>0</v>
          </cell>
          <cell r="AL68"/>
          <cell r="AM68">
            <v>0</v>
          </cell>
          <cell r="AN68"/>
          <cell r="AO68">
            <v>0</v>
          </cell>
          <cell r="AP68"/>
          <cell r="AQ68">
            <v>0</v>
          </cell>
          <cell r="AR68"/>
          <cell r="AS68">
            <v>0</v>
          </cell>
          <cell r="AT68"/>
          <cell r="AU68">
            <v>0</v>
          </cell>
          <cell r="AV68"/>
          <cell r="AW68">
            <v>0</v>
          </cell>
          <cell r="AX68"/>
          <cell r="AY68">
            <v>0</v>
          </cell>
          <cell r="AZ68"/>
          <cell r="BA68">
            <v>0</v>
          </cell>
          <cell r="BB68"/>
          <cell r="BC68">
            <v>0</v>
          </cell>
          <cell r="BD68"/>
          <cell r="BE68">
            <v>0</v>
          </cell>
          <cell r="BF68"/>
          <cell r="BG68">
            <v>0</v>
          </cell>
          <cell r="BH68"/>
          <cell r="BI68">
            <v>0</v>
          </cell>
          <cell r="BJ68"/>
          <cell r="BK68">
            <v>0</v>
          </cell>
          <cell r="BL68"/>
          <cell r="BM68">
            <v>0</v>
          </cell>
          <cell r="BN68"/>
          <cell r="BO68">
            <v>0</v>
          </cell>
          <cell r="BP68"/>
          <cell r="BQ68">
            <v>0</v>
          </cell>
          <cell r="BR68">
            <v>1</v>
          </cell>
          <cell r="BS68">
            <v>133.4025</v>
          </cell>
          <cell r="BT68">
            <v>1</v>
          </cell>
          <cell r="BU68">
            <v>133.4025</v>
          </cell>
          <cell r="BV68">
            <v>1</v>
          </cell>
          <cell r="BW68">
            <v>133.4025</v>
          </cell>
          <cell r="BX68"/>
          <cell r="BY68">
            <v>0</v>
          </cell>
          <cell r="BZ68"/>
          <cell r="CA68">
            <v>0</v>
          </cell>
          <cell r="CB68"/>
          <cell r="CC68">
            <v>0</v>
          </cell>
          <cell r="CD68"/>
          <cell r="CE68">
            <v>0</v>
          </cell>
          <cell r="CF68"/>
          <cell r="CG68">
            <v>0</v>
          </cell>
          <cell r="CH68"/>
          <cell r="CI68">
            <v>0</v>
          </cell>
          <cell r="CJ68"/>
          <cell r="CK68">
            <v>0</v>
          </cell>
          <cell r="CL68"/>
          <cell r="CM68">
            <v>0</v>
          </cell>
          <cell r="CN68"/>
          <cell r="CO68">
            <v>0</v>
          </cell>
          <cell r="CP68"/>
          <cell r="CQ68">
            <v>0</v>
          </cell>
          <cell r="CR68"/>
          <cell r="CS68">
            <v>0</v>
          </cell>
          <cell r="CT68"/>
          <cell r="CU68">
            <v>0</v>
          </cell>
          <cell r="CV68"/>
          <cell r="CW68">
            <v>0</v>
          </cell>
          <cell r="CX68"/>
          <cell r="CY68">
            <v>0</v>
          </cell>
          <cell r="CZ68"/>
          <cell r="DA68">
            <v>0</v>
          </cell>
          <cell r="DB68"/>
          <cell r="DC68">
            <v>0</v>
          </cell>
          <cell r="DD68"/>
          <cell r="DE68">
            <v>0</v>
          </cell>
          <cell r="DF68"/>
          <cell r="DG68">
            <v>0</v>
          </cell>
          <cell r="DH68"/>
          <cell r="DI68">
            <v>0</v>
          </cell>
          <cell r="DJ68"/>
          <cell r="DK68">
            <v>0</v>
          </cell>
          <cell r="DL68"/>
          <cell r="DM68">
            <v>0</v>
          </cell>
          <cell r="DN68"/>
          <cell r="DO68">
            <v>0</v>
          </cell>
          <cell r="DP68"/>
          <cell r="DQ68">
            <v>0</v>
          </cell>
          <cell r="DR68"/>
          <cell r="DS68">
            <v>0</v>
          </cell>
          <cell r="DT68"/>
          <cell r="DU68">
            <v>0</v>
          </cell>
          <cell r="DV68"/>
          <cell r="DW68">
            <v>0</v>
          </cell>
          <cell r="DX68"/>
          <cell r="DY68">
            <v>0</v>
          </cell>
          <cell r="DZ68"/>
          <cell r="EA68">
            <v>0</v>
          </cell>
          <cell r="EB68"/>
          <cell r="EC68">
            <v>0</v>
          </cell>
          <cell r="ED68"/>
          <cell r="EE68">
            <v>0</v>
          </cell>
          <cell r="EF68"/>
          <cell r="EG68">
            <v>0</v>
          </cell>
          <cell r="EH68"/>
          <cell r="EI68">
            <v>0</v>
          </cell>
          <cell r="EJ68"/>
          <cell r="EK68">
            <v>0</v>
          </cell>
          <cell r="EL68"/>
          <cell r="EM68">
            <v>0</v>
          </cell>
          <cell r="EN68"/>
          <cell r="EO68">
            <v>0</v>
          </cell>
          <cell r="EP68"/>
          <cell r="EQ68">
            <v>0</v>
          </cell>
          <cell r="ER68"/>
          <cell r="ES68">
            <v>0</v>
          </cell>
          <cell r="ET68"/>
          <cell r="EU68">
            <v>0</v>
          </cell>
          <cell r="EV68"/>
          <cell r="EW68">
            <v>0</v>
          </cell>
          <cell r="EX68"/>
          <cell r="EY68">
            <v>0</v>
          </cell>
          <cell r="EZ68"/>
          <cell r="FA68">
            <v>0</v>
          </cell>
          <cell r="FB68"/>
          <cell r="FC68">
            <v>0</v>
          </cell>
          <cell r="FD68"/>
          <cell r="FE68">
            <v>0</v>
          </cell>
          <cell r="FF68"/>
          <cell r="FG68">
            <v>0</v>
          </cell>
          <cell r="FH68"/>
          <cell r="FI68">
            <v>0</v>
          </cell>
          <cell r="FJ68"/>
          <cell r="FK68">
            <v>0</v>
          </cell>
          <cell r="FL68"/>
          <cell r="FM68">
            <v>0</v>
          </cell>
          <cell r="FN68"/>
          <cell r="FO68">
            <v>0</v>
          </cell>
          <cell r="FP68"/>
          <cell r="FQ68">
            <v>0</v>
          </cell>
          <cell r="FR68"/>
          <cell r="FS68">
            <v>0</v>
          </cell>
          <cell r="FT68"/>
          <cell r="FU68">
            <v>0</v>
          </cell>
          <cell r="FV68"/>
          <cell r="FW68">
            <v>0</v>
          </cell>
          <cell r="FX68"/>
          <cell r="FY68">
            <v>0</v>
          </cell>
          <cell r="FZ68"/>
          <cell r="GA68">
            <v>0</v>
          </cell>
          <cell r="GB68"/>
          <cell r="GC68">
            <v>0</v>
          </cell>
          <cell r="GD68"/>
          <cell r="GE68">
            <v>0</v>
          </cell>
          <cell r="GF68"/>
          <cell r="GG68">
            <v>0</v>
          </cell>
          <cell r="GH68"/>
          <cell r="GI68">
            <v>0</v>
          </cell>
          <cell r="GJ68"/>
          <cell r="GK68">
            <v>0</v>
          </cell>
          <cell r="GL68"/>
          <cell r="GM68">
            <v>0</v>
          </cell>
          <cell r="GN68"/>
          <cell r="GO68">
            <v>0</v>
          </cell>
          <cell r="GP68"/>
          <cell r="GQ68">
            <v>0</v>
          </cell>
          <cell r="GR68"/>
          <cell r="GS68">
            <v>0</v>
          </cell>
          <cell r="GT68"/>
          <cell r="GU68">
            <v>0</v>
          </cell>
          <cell r="GV68"/>
          <cell r="GW68">
            <v>0</v>
          </cell>
          <cell r="GX68"/>
          <cell r="GY68">
            <v>0</v>
          </cell>
          <cell r="GZ68"/>
          <cell r="HA68">
            <v>0</v>
          </cell>
          <cell r="HB68"/>
          <cell r="HC68">
            <v>0</v>
          </cell>
          <cell r="HD68"/>
          <cell r="HE68">
            <v>0</v>
          </cell>
          <cell r="HF68"/>
          <cell r="HG68">
            <v>0</v>
          </cell>
          <cell r="HH68"/>
          <cell r="HI68">
            <v>0</v>
          </cell>
          <cell r="HJ68"/>
          <cell r="HK68">
            <v>0</v>
          </cell>
          <cell r="HL68"/>
          <cell r="HM68">
            <v>0</v>
          </cell>
          <cell r="HN68"/>
          <cell r="HO68">
            <v>0</v>
          </cell>
          <cell r="HP68"/>
          <cell r="HQ68">
            <v>0</v>
          </cell>
          <cell r="HR68"/>
          <cell r="HS68">
            <v>0</v>
          </cell>
          <cell r="HT68"/>
          <cell r="HU68">
            <v>0</v>
          </cell>
          <cell r="HV68"/>
          <cell r="HW68">
            <v>0</v>
          </cell>
          <cell r="HX68"/>
          <cell r="HY68">
            <v>0</v>
          </cell>
          <cell r="HZ68"/>
          <cell r="IA68">
            <v>0</v>
          </cell>
          <cell r="IB68"/>
          <cell r="IC68">
            <v>0</v>
          </cell>
          <cell r="ID68"/>
          <cell r="IE68">
            <v>0</v>
          </cell>
          <cell r="IF68"/>
          <cell r="IG68">
            <v>0</v>
          </cell>
          <cell r="IH68"/>
          <cell r="II68">
            <v>0</v>
          </cell>
          <cell r="IJ68"/>
          <cell r="IK68">
            <v>0</v>
          </cell>
          <cell r="IL68"/>
          <cell r="IM68">
            <v>0</v>
          </cell>
          <cell r="IN68"/>
          <cell r="IO68">
            <v>0</v>
          </cell>
          <cell r="IP68"/>
          <cell r="IQ68">
            <v>0</v>
          </cell>
          <cell r="IR68"/>
          <cell r="IS68">
            <v>0</v>
          </cell>
          <cell r="IT68"/>
          <cell r="IU68">
            <v>0</v>
          </cell>
          <cell r="IV68"/>
          <cell r="IW68">
            <v>0</v>
          </cell>
          <cell r="IX68"/>
          <cell r="IY68">
            <v>0</v>
          </cell>
          <cell r="IZ68"/>
          <cell r="JA68">
            <v>0</v>
          </cell>
          <cell r="JB68"/>
          <cell r="JC68">
            <v>0</v>
          </cell>
          <cell r="JD68"/>
          <cell r="JE68">
            <v>0</v>
          </cell>
          <cell r="JF68"/>
          <cell r="JG68">
            <v>0</v>
          </cell>
          <cell r="JH68"/>
          <cell r="JI68">
            <v>0</v>
          </cell>
          <cell r="JJ68"/>
          <cell r="JK68">
            <v>0</v>
          </cell>
          <cell r="JL68"/>
          <cell r="JM68">
            <v>0</v>
          </cell>
          <cell r="JN68"/>
          <cell r="JO68">
            <v>0</v>
          </cell>
          <cell r="JP68"/>
          <cell r="JQ68">
            <v>0</v>
          </cell>
          <cell r="JR68"/>
          <cell r="JS68">
            <v>0</v>
          </cell>
          <cell r="JT68"/>
          <cell r="JU68">
            <v>0</v>
          </cell>
          <cell r="JV68"/>
          <cell r="JW68">
            <v>0</v>
          </cell>
          <cell r="JX68"/>
          <cell r="JY68">
            <v>0</v>
          </cell>
          <cell r="JZ68"/>
          <cell r="KA68">
            <v>0</v>
          </cell>
          <cell r="KB68"/>
          <cell r="KC68">
            <v>0</v>
          </cell>
        </row>
        <row r="69">
          <cell r="P69"/>
          <cell r="Q69">
            <v>0</v>
          </cell>
          <cell r="R69"/>
          <cell r="S69">
            <v>0</v>
          </cell>
          <cell r="T69"/>
          <cell r="U69">
            <v>0</v>
          </cell>
          <cell r="V69"/>
          <cell r="W69">
            <v>0</v>
          </cell>
          <cell r="X69"/>
          <cell r="Y69">
            <v>0</v>
          </cell>
          <cell r="Z69"/>
          <cell r="AA69">
            <v>0</v>
          </cell>
          <cell r="AB69"/>
          <cell r="AC69">
            <v>0</v>
          </cell>
          <cell r="AD69"/>
          <cell r="AE69">
            <v>0</v>
          </cell>
          <cell r="AF69"/>
          <cell r="AG69">
            <v>0</v>
          </cell>
          <cell r="AH69"/>
          <cell r="AI69">
            <v>0</v>
          </cell>
          <cell r="AJ69"/>
          <cell r="AK69">
            <v>0</v>
          </cell>
          <cell r="AL69"/>
          <cell r="AM69">
            <v>0</v>
          </cell>
          <cell r="AN69"/>
          <cell r="AO69">
            <v>0</v>
          </cell>
          <cell r="AP69"/>
          <cell r="AQ69">
            <v>0</v>
          </cell>
          <cell r="AR69"/>
          <cell r="AS69">
            <v>0</v>
          </cell>
          <cell r="AT69"/>
          <cell r="AU69">
            <v>0</v>
          </cell>
          <cell r="AV69"/>
          <cell r="AW69">
            <v>0</v>
          </cell>
          <cell r="AX69">
            <v>1</v>
          </cell>
          <cell r="AY69">
            <v>203.27596153846153</v>
          </cell>
          <cell r="AZ69">
            <v>1</v>
          </cell>
          <cell r="BA69">
            <v>203.27596153846153</v>
          </cell>
          <cell r="BB69">
            <v>1</v>
          </cell>
          <cell r="BC69">
            <v>203.27596153846153</v>
          </cell>
          <cell r="BD69"/>
          <cell r="BE69">
            <v>0</v>
          </cell>
          <cell r="BF69">
            <v>1</v>
          </cell>
          <cell r="BG69">
            <v>203.27596153846153</v>
          </cell>
          <cell r="BH69">
            <v>1</v>
          </cell>
          <cell r="BI69">
            <v>203.27596153846153</v>
          </cell>
          <cell r="BJ69"/>
          <cell r="BK69">
            <v>0</v>
          </cell>
          <cell r="BL69"/>
          <cell r="BM69">
            <v>0</v>
          </cell>
          <cell r="BN69">
            <v>1</v>
          </cell>
          <cell r="BO69">
            <v>203.27596153846153</v>
          </cell>
          <cell r="BP69"/>
          <cell r="BQ69">
            <v>0</v>
          </cell>
          <cell r="BR69">
            <v>1</v>
          </cell>
          <cell r="BS69">
            <v>203.27596153846153</v>
          </cell>
          <cell r="BT69">
            <v>1</v>
          </cell>
          <cell r="BU69">
            <v>203.27596153846153</v>
          </cell>
          <cell r="BV69">
            <v>1</v>
          </cell>
          <cell r="BW69">
            <v>203.27596153846153</v>
          </cell>
          <cell r="BX69">
            <v>1</v>
          </cell>
          <cell r="BY69">
            <v>203.27596153846153</v>
          </cell>
          <cell r="BZ69">
            <v>1</v>
          </cell>
          <cell r="CA69">
            <v>203.27596153846153</v>
          </cell>
          <cell r="CB69">
            <v>1</v>
          </cell>
          <cell r="CC69">
            <v>203.27596153846153</v>
          </cell>
          <cell r="CD69"/>
          <cell r="CE69">
            <v>0</v>
          </cell>
          <cell r="CF69"/>
          <cell r="CG69">
            <v>0</v>
          </cell>
          <cell r="CH69"/>
          <cell r="CI69">
            <v>0</v>
          </cell>
          <cell r="CJ69"/>
          <cell r="CK69">
            <v>0</v>
          </cell>
          <cell r="CL69"/>
          <cell r="CM69">
            <v>0</v>
          </cell>
          <cell r="CN69"/>
          <cell r="CO69">
            <v>0</v>
          </cell>
          <cell r="CP69"/>
          <cell r="CQ69">
            <v>0</v>
          </cell>
          <cell r="CR69"/>
          <cell r="CS69">
            <v>0</v>
          </cell>
          <cell r="CT69"/>
          <cell r="CU69">
            <v>0</v>
          </cell>
          <cell r="CV69"/>
          <cell r="CW69">
            <v>0</v>
          </cell>
          <cell r="CX69"/>
          <cell r="CY69">
            <v>0</v>
          </cell>
          <cell r="CZ69"/>
          <cell r="DA69">
            <v>0</v>
          </cell>
          <cell r="DB69">
            <v>1</v>
          </cell>
          <cell r="DC69">
            <v>203.27596153846153</v>
          </cell>
          <cell r="DD69">
            <v>1</v>
          </cell>
          <cell r="DE69">
            <v>203.27596153846153</v>
          </cell>
          <cell r="DF69"/>
          <cell r="DG69">
            <v>0</v>
          </cell>
          <cell r="DH69"/>
          <cell r="DI69">
            <v>0</v>
          </cell>
          <cell r="DJ69"/>
          <cell r="DK69">
            <v>0</v>
          </cell>
          <cell r="DL69"/>
          <cell r="DM69">
            <v>0</v>
          </cell>
          <cell r="DN69"/>
          <cell r="DO69">
            <v>0</v>
          </cell>
          <cell r="DP69"/>
          <cell r="DQ69">
            <v>0</v>
          </cell>
          <cell r="DR69"/>
          <cell r="DS69">
            <v>0</v>
          </cell>
          <cell r="DT69"/>
          <cell r="DU69">
            <v>0</v>
          </cell>
          <cell r="DV69"/>
          <cell r="DW69">
            <v>0</v>
          </cell>
          <cell r="DX69"/>
          <cell r="DY69">
            <v>0</v>
          </cell>
          <cell r="DZ69"/>
          <cell r="EA69">
            <v>0</v>
          </cell>
          <cell r="EB69"/>
          <cell r="EC69">
            <v>0</v>
          </cell>
          <cell r="ED69"/>
          <cell r="EE69">
            <v>0</v>
          </cell>
          <cell r="EF69"/>
          <cell r="EG69">
            <v>0</v>
          </cell>
          <cell r="EH69"/>
          <cell r="EI69">
            <v>0</v>
          </cell>
          <cell r="EJ69"/>
          <cell r="EK69">
            <v>0</v>
          </cell>
          <cell r="EL69"/>
          <cell r="EM69">
            <v>0</v>
          </cell>
          <cell r="EN69"/>
          <cell r="EO69">
            <v>0</v>
          </cell>
          <cell r="EP69"/>
          <cell r="EQ69">
            <v>0</v>
          </cell>
          <cell r="ER69"/>
          <cell r="ES69">
            <v>0</v>
          </cell>
          <cell r="ET69"/>
          <cell r="EU69">
            <v>0</v>
          </cell>
          <cell r="EV69"/>
          <cell r="EW69">
            <v>0</v>
          </cell>
          <cell r="EX69"/>
          <cell r="EY69">
            <v>0</v>
          </cell>
          <cell r="EZ69"/>
          <cell r="FA69">
            <v>0</v>
          </cell>
          <cell r="FB69"/>
          <cell r="FC69">
            <v>0</v>
          </cell>
          <cell r="FD69"/>
          <cell r="FE69">
            <v>0</v>
          </cell>
          <cell r="FF69"/>
          <cell r="FG69">
            <v>0</v>
          </cell>
          <cell r="FH69"/>
          <cell r="FI69">
            <v>0</v>
          </cell>
          <cell r="FJ69"/>
          <cell r="FK69">
            <v>0</v>
          </cell>
          <cell r="FL69"/>
          <cell r="FM69">
            <v>0</v>
          </cell>
          <cell r="FN69"/>
          <cell r="FO69">
            <v>0</v>
          </cell>
          <cell r="FP69"/>
          <cell r="FQ69">
            <v>0</v>
          </cell>
          <cell r="FR69"/>
          <cell r="FS69">
            <v>0</v>
          </cell>
          <cell r="FT69"/>
          <cell r="FU69">
            <v>0</v>
          </cell>
          <cell r="FV69"/>
          <cell r="FW69">
            <v>0</v>
          </cell>
          <cell r="FX69"/>
          <cell r="FY69">
            <v>0</v>
          </cell>
          <cell r="FZ69"/>
          <cell r="GA69">
            <v>0</v>
          </cell>
          <cell r="GB69"/>
          <cell r="GC69">
            <v>0</v>
          </cell>
          <cell r="GD69">
            <v>1</v>
          </cell>
          <cell r="GE69">
            <v>203.27596153846153</v>
          </cell>
          <cell r="GF69">
            <v>1</v>
          </cell>
          <cell r="GG69">
            <v>203.27596153846153</v>
          </cell>
          <cell r="GH69">
            <v>1</v>
          </cell>
          <cell r="GI69">
            <v>203.27596153846153</v>
          </cell>
          <cell r="GJ69"/>
          <cell r="GK69">
            <v>0</v>
          </cell>
          <cell r="GL69"/>
          <cell r="GM69">
            <v>0</v>
          </cell>
          <cell r="GN69"/>
          <cell r="GO69">
            <v>0</v>
          </cell>
          <cell r="GP69"/>
          <cell r="GQ69">
            <v>0</v>
          </cell>
          <cell r="GR69"/>
          <cell r="GS69">
            <v>0</v>
          </cell>
          <cell r="GT69"/>
          <cell r="GU69">
            <v>0</v>
          </cell>
          <cell r="GV69"/>
          <cell r="GW69">
            <v>0</v>
          </cell>
          <cell r="GX69"/>
          <cell r="GY69">
            <v>0</v>
          </cell>
          <cell r="GZ69"/>
          <cell r="HA69">
            <v>0</v>
          </cell>
          <cell r="HB69"/>
          <cell r="HC69">
            <v>0</v>
          </cell>
          <cell r="HD69"/>
          <cell r="HE69">
            <v>0</v>
          </cell>
          <cell r="HF69"/>
          <cell r="HG69">
            <v>0</v>
          </cell>
          <cell r="HH69"/>
          <cell r="HI69">
            <v>0</v>
          </cell>
          <cell r="HJ69"/>
          <cell r="HK69">
            <v>0</v>
          </cell>
          <cell r="HL69"/>
          <cell r="HM69">
            <v>0</v>
          </cell>
          <cell r="HN69"/>
          <cell r="HO69">
            <v>0</v>
          </cell>
          <cell r="HP69"/>
          <cell r="HQ69">
            <v>0</v>
          </cell>
          <cell r="HR69"/>
          <cell r="HS69">
            <v>0</v>
          </cell>
          <cell r="HT69"/>
          <cell r="HU69">
            <v>0</v>
          </cell>
          <cell r="HV69">
            <v>1</v>
          </cell>
          <cell r="HW69">
            <v>203.27596153846153</v>
          </cell>
          <cell r="HX69"/>
          <cell r="HY69">
            <v>0</v>
          </cell>
          <cell r="HZ69"/>
          <cell r="IA69">
            <v>0</v>
          </cell>
          <cell r="IB69"/>
          <cell r="IC69">
            <v>0</v>
          </cell>
          <cell r="ID69"/>
          <cell r="IE69">
            <v>0</v>
          </cell>
          <cell r="IF69"/>
          <cell r="IG69">
            <v>0</v>
          </cell>
          <cell r="IH69"/>
          <cell r="II69">
            <v>0</v>
          </cell>
          <cell r="IJ69"/>
          <cell r="IK69">
            <v>0</v>
          </cell>
          <cell r="IL69"/>
          <cell r="IM69">
            <v>0</v>
          </cell>
          <cell r="IN69"/>
          <cell r="IO69">
            <v>0</v>
          </cell>
          <cell r="IP69"/>
          <cell r="IQ69">
            <v>0</v>
          </cell>
          <cell r="IR69"/>
          <cell r="IS69">
            <v>0</v>
          </cell>
          <cell r="IT69"/>
          <cell r="IU69">
            <v>0</v>
          </cell>
          <cell r="IV69"/>
          <cell r="IW69">
            <v>0</v>
          </cell>
          <cell r="IX69"/>
          <cell r="IY69">
            <v>0</v>
          </cell>
          <cell r="IZ69"/>
          <cell r="JA69">
            <v>0</v>
          </cell>
          <cell r="JB69"/>
          <cell r="JC69">
            <v>0</v>
          </cell>
          <cell r="JD69"/>
          <cell r="JE69">
            <v>0</v>
          </cell>
          <cell r="JF69"/>
          <cell r="JG69">
            <v>0</v>
          </cell>
          <cell r="JH69"/>
          <cell r="JI69">
            <v>0</v>
          </cell>
          <cell r="JJ69"/>
          <cell r="JK69">
            <v>0</v>
          </cell>
          <cell r="JL69"/>
          <cell r="JM69">
            <v>0</v>
          </cell>
          <cell r="JN69"/>
          <cell r="JO69">
            <v>0</v>
          </cell>
          <cell r="JP69"/>
          <cell r="JQ69">
            <v>0</v>
          </cell>
          <cell r="JR69"/>
          <cell r="JS69">
            <v>0</v>
          </cell>
          <cell r="JT69"/>
          <cell r="JU69">
            <v>0</v>
          </cell>
          <cell r="JV69"/>
          <cell r="JW69">
            <v>0</v>
          </cell>
          <cell r="JX69"/>
          <cell r="JY69">
            <v>0</v>
          </cell>
          <cell r="JZ69"/>
          <cell r="KA69">
            <v>0</v>
          </cell>
          <cell r="KB69"/>
          <cell r="KC69">
            <v>0</v>
          </cell>
        </row>
        <row r="70">
          <cell r="P70"/>
          <cell r="Q70">
            <v>0</v>
          </cell>
          <cell r="R70"/>
          <cell r="S70">
            <v>0</v>
          </cell>
          <cell r="T70"/>
          <cell r="U70">
            <v>0</v>
          </cell>
          <cell r="V70"/>
          <cell r="W70">
            <v>0</v>
          </cell>
          <cell r="X70"/>
          <cell r="Y70">
            <v>0</v>
          </cell>
          <cell r="Z70"/>
          <cell r="AA70">
            <v>0</v>
          </cell>
          <cell r="AB70"/>
          <cell r="AC70">
            <v>0</v>
          </cell>
          <cell r="AD70"/>
          <cell r="AE70">
            <v>0</v>
          </cell>
          <cell r="AF70"/>
          <cell r="AG70">
            <v>0</v>
          </cell>
          <cell r="AH70"/>
          <cell r="AI70">
            <v>0</v>
          </cell>
          <cell r="AJ70"/>
          <cell r="AK70">
            <v>0</v>
          </cell>
          <cell r="AL70"/>
          <cell r="AM70">
            <v>0</v>
          </cell>
          <cell r="AN70"/>
          <cell r="AO70">
            <v>0</v>
          </cell>
          <cell r="AP70"/>
          <cell r="AQ70">
            <v>0</v>
          </cell>
          <cell r="AR70"/>
          <cell r="AS70">
            <v>0</v>
          </cell>
          <cell r="AT70"/>
          <cell r="AU70">
            <v>0</v>
          </cell>
          <cell r="AV70"/>
          <cell r="AW70">
            <v>0</v>
          </cell>
          <cell r="AX70"/>
          <cell r="AY70">
            <v>0</v>
          </cell>
          <cell r="AZ70"/>
          <cell r="BA70">
            <v>0</v>
          </cell>
          <cell r="BB70"/>
          <cell r="BC70">
            <v>0</v>
          </cell>
          <cell r="BD70"/>
          <cell r="BE70">
            <v>0</v>
          </cell>
          <cell r="BF70"/>
          <cell r="BG70">
            <v>0</v>
          </cell>
          <cell r="BH70"/>
          <cell r="BI70">
            <v>0</v>
          </cell>
          <cell r="BJ70"/>
          <cell r="BK70">
            <v>0</v>
          </cell>
          <cell r="BL70"/>
          <cell r="BM70">
            <v>0</v>
          </cell>
          <cell r="BN70"/>
          <cell r="BO70">
            <v>0</v>
          </cell>
          <cell r="BP70"/>
          <cell r="BQ70">
            <v>0</v>
          </cell>
          <cell r="BR70"/>
          <cell r="BS70">
            <v>0</v>
          </cell>
          <cell r="BT70"/>
          <cell r="BU70">
            <v>0</v>
          </cell>
          <cell r="BV70"/>
          <cell r="BW70">
            <v>0</v>
          </cell>
          <cell r="BX70"/>
          <cell r="BY70">
            <v>0</v>
          </cell>
          <cell r="BZ70"/>
          <cell r="CA70">
            <v>0</v>
          </cell>
          <cell r="CB70"/>
          <cell r="CC70">
            <v>0</v>
          </cell>
          <cell r="CD70"/>
          <cell r="CE70">
            <v>0</v>
          </cell>
          <cell r="CF70"/>
          <cell r="CG70">
            <v>0</v>
          </cell>
          <cell r="CH70"/>
          <cell r="CI70">
            <v>0</v>
          </cell>
          <cell r="CJ70"/>
          <cell r="CK70">
            <v>0</v>
          </cell>
          <cell r="CL70"/>
          <cell r="CM70">
            <v>0</v>
          </cell>
          <cell r="CN70"/>
          <cell r="CO70">
            <v>0</v>
          </cell>
          <cell r="CP70"/>
          <cell r="CQ70">
            <v>0</v>
          </cell>
          <cell r="CR70"/>
          <cell r="CS70">
            <v>0</v>
          </cell>
          <cell r="CT70"/>
          <cell r="CU70">
            <v>0</v>
          </cell>
          <cell r="CV70"/>
          <cell r="CW70">
            <v>0</v>
          </cell>
          <cell r="CX70"/>
          <cell r="CY70">
            <v>0</v>
          </cell>
          <cell r="CZ70"/>
          <cell r="DA70">
            <v>0</v>
          </cell>
          <cell r="DB70">
            <v>1</v>
          </cell>
          <cell r="DC70">
            <v>7119</v>
          </cell>
          <cell r="DD70"/>
          <cell r="DE70">
            <v>0</v>
          </cell>
          <cell r="DF70"/>
          <cell r="DG70">
            <v>0</v>
          </cell>
          <cell r="DH70"/>
          <cell r="DI70">
            <v>0</v>
          </cell>
          <cell r="DJ70"/>
          <cell r="DK70">
            <v>0</v>
          </cell>
          <cell r="DL70"/>
          <cell r="DM70">
            <v>0</v>
          </cell>
          <cell r="DN70"/>
          <cell r="DO70">
            <v>0</v>
          </cell>
          <cell r="DP70"/>
          <cell r="DQ70">
            <v>0</v>
          </cell>
          <cell r="DR70"/>
          <cell r="DS70">
            <v>0</v>
          </cell>
          <cell r="DT70"/>
          <cell r="DU70">
            <v>0</v>
          </cell>
          <cell r="DV70"/>
          <cell r="DW70">
            <v>0</v>
          </cell>
          <cell r="DX70"/>
          <cell r="DY70">
            <v>0</v>
          </cell>
          <cell r="DZ70"/>
          <cell r="EA70">
            <v>0</v>
          </cell>
          <cell r="EB70"/>
          <cell r="EC70">
            <v>0</v>
          </cell>
          <cell r="ED70"/>
          <cell r="EE70">
            <v>0</v>
          </cell>
          <cell r="EF70"/>
          <cell r="EG70">
            <v>0</v>
          </cell>
          <cell r="EH70"/>
          <cell r="EI70">
            <v>0</v>
          </cell>
          <cell r="EJ70"/>
          <cell r="EK70">
            <v>0</v>
          </cell>
          <cell r="EL70"/>
          <cell r="EM70">
            <v>0</v>
          </cell>
          <cell r="EN70"/>
          <cell r="EO70">
            <v>0</v>
          </cell>
          <cell r="EP70"/>
          <cell r="EQ70">
            <v>0</v>
          </cell>
          <cell r="ER70"/>
          <cell r="ES70">
            <v>0</v>
          </cell>
          <cell r="ET70"/>
          <cell r="EU70">
            <v>0</v>
          </cell>
          <cell r="EV70"/>
          <cell r="EW70">
            <v>0</v>
          </cell>
          <cell r="EX70"/>
          <cell r="EY70">
            <v>0</v>
          </cell>
          <cell r="EZ70"/>
          <cell r="FA70">
            <v>0</v>
          </cell>
          <cell r="FB70"/>
          <cell r="FC70">
            <v>0</v>
          </cell>
          <cell r="FD70"/>
          <cell r="FE70">
            <v>0</v>
          </cell>
          <cell r="FF70"/>
          <cell r="FG70">
            <v>0</v>
          </cell>
          <cell r="FH70"/>
          <cell r="FI70">
            <v>0</v>
          </cell>
          <cell r="FJ70"/>
          <cell r="FK70">
            <v>0</v>
          </cell>
          <cell r="FL70"/>
          <cell r="FM70">
            <v>0</v>
          </cell>
          <cell r="FN70"/>
          <cell r="FO70">
            <v>0</v>
          </cell>
          <cell r="FP70"/>
          <cell r="FQ70">
            <v>0</v>
          </cell>
          <cell r="FR70"/>
          <cell r="FS70">
            <v>0</v>
          </cell>
          <cell r="FT70"/>
          <cell r="FU70">
            <v>0</v>
          </cell>
          <cell r="FV70"/>
          <cell r="FW70">
            <v>0</v>
          </cell>
          <cell r="FX70"/>
          <cell r="FY70">
            <v>0</v>
          </cell>
          <cell r="FZ70"/>
          <cell r="GA70">
            <v>0</v>
          </cell>
          <cell r="GB70"/>
          <cell r="GC70">
            <v>0</v>
          </cell>
          <cell r="GD70"/>
          <cell r="GE70">
            <v>0</v>
          </cell>
          <cell r="GF70"/>
          <cell r="GG70">
            <v>0</v>
          </cell>
          <cell r="GH70"/>
          <cell r="GI70">
            <v>0</v>
          </cell>
          <cell r="GJ70"/>
          <cell r="GK70">
            <v>0</v>
          </cell>
          <cell r="GL70"/>
          <cell r="GM70">
            <v>0</v>
          </cell>
          <cell r="GN70"/>
          <cell r="GO70">
            <v>0</v>
          </cell>
          <cell r="GP70"/>
          <cell r="GQ70">
            <v>0</v>
          </cell>
          <cell r="GR70"/>
          <cell r="GS70">
            <v>0</v>
          </cell>
          <cell r="GT70"/>
          <cell r="GU70">
            <v>0</v>
          </cell>
          <cell r="GV70"/>
          <cell r="GW70">
            <v>0</v>
          </cell>
          <cell r="GX70"/>
          <cell r="GY70">
            <v>0</v>
          </cell>
          <cell r="GZ70"/>
          <cell r="HA70">
            <v>0</v>
          </cell>
          <cell r="HB70"/>
          <cell r="HC70">
            <v>0</v>
          </cell>
          <cell r="HD70"/>
          <cell r="HE70">
            <v>0</v>
          </cell>
          <cell r="HF70"/>
          <cell r="HG70">
            <v>0</v>
          </cell>
          <cell r="HH70"/>
          <cell r="HI70">
            <v>0</v>
          </cell>
          <cell r="HJ70"/>
          <cell r="HK70">
            <v>0</v>
          </cell>
          <cell r="HL70"/>
          <cell r="HM70">
            <v>0</v>
          </cell>
          <cell r="HN70"/>
          <cell r="HO70">
            <v>0</v>
          </cell>
          <cell r="HP70"/>
          <cell r="HQ70">
            <v>0</v>
          </cell>
          <cell r="HR70"/>
          <cell r="HS70">
            <v>0</v>
          </cell>
          <cell r="HT70"/>
          <cell r="HU70">
            <v>0</v>
          </cell>
          <cell r="HV70"/>
          <cell r="HW70">
            <v>0</v>
          </cell>
          <cell r="HX70"/>
          <cell r="HY70">
            <v>0</v>
          </cell>
          <cell r="HZ70"/>
          <cell r="IA70">
            <v>0</v>
          </cell>
          <cell r="IB70"/>
          <cell r="IC70">
            <v>0</v>
          </cell>
          <cell r="ID70"/>
          <cell r="IE70">
            <v>0</v>
          </cell>
          <cell r="IF70"/>
          <cell r="IG70">
            <v>0</v>
          </cell>
          <cell r="IH70"/>
          <cell r="II70">
            <v>0</v>
          </cell>
          <cell r="IJ70"/>
          <cell r="IK70">
            <v>0</v>
          </cell>
          <cell r="IL70"/>
          <cell r="IM70">
            <v>0</v>
          </cell>
          <cell r="IN70"/>
          <cell r="IO70">
            <v>0</v>
          </cell>
          <cell r="IP70"/>
          <cell r="IQ70">
            <v>0</v>
          </cell>
          <cell r="IR70"/>
          <cell r="IS70">
            <v>0</v>
          </cell>
          <cell r="IT70"/>
          <cell r="IU70">
            <v>0</v>
          </cell>
          <cell r="IV70"/>
          <cell r="IW70">
            <v>0</v>
          </cell>
          <cell r="IX70"/>
          <cell r="IY70">
            <v>0</v>
          </cell>
          <cell r="IZ70"/>
          <cell r="JA70">
            <v>0</v>
          </cell>
          <cell r="JB70"/>
          <cell r="JC70">
            <v>0</v>
          </cell>
          <cell r="JD70"/>
          <cell r="JE70">
            <v>0</v>
          </cell>
          <cell r="JF70"/>
          <cell r="JG70">
            <v>0</v>
          </cell>
          <cell r="JH70"/>
          <cell r="JI70">
            <v>0</v>
          </cell>
          <cell r="JJ70"/>
          <cell r="JK70">
            <v>0</v>
          </cell>
          <cell r="JL70"/>
          <cell r="JM70">
            <v>0</v>
          </cell>
          <cell r="JN70"/>
          <cell r="JO70">
            <v>0</v>
          </cell>
          <cell r="JP70"/>
          <cell r="JQ70">
            <v>0</v>
          </cell>
          <cell r="JR70"/>
          <cell r="JS70">
            <v>0</v>
          </cell>
          <cell r="JT70"/>
          <cell r="JU70">
            <v>0</v>
          </cell>
          <cell r="JV70"/>
          <cell r="JW70">
            <v>0</v>
          </cell>
          <cell r="JX70"/>
          <cell r="JY70">
            <v>0</v>
          </cell>
          <cell r="JZ70"/>
          <cell r="KA70">
            <v>0</v>
          </cell>
          <cell r="KB70"/>
          <cell r="KC70">
            <v>0</v>
          </cell>
        </row>
        <row r="71">
          <cell r="P71"/>
          <cell r="Q71">
            <v>0</v>
          </cell>
          <cell r="R71"/>
          <cell r="S71">
            <v>0</v>
          </cell>
          <cell r="T71"/>
          <cell r="U71">
            <v>0</v>
          </cell>
          <cell r="V71"/>
          <cell r="W71">
            <v>0</v>
          </cell>
          <cell r="X71"/>
          <cell r="Y71">
            <v>0</v>
          </cell>
          <cell r="Z71"/>
          <cell r="AA71">
            <v>0</v>
          </cell>
          <cell r="AB71"/>
          <cell r="AC71">
            <v>0</v>
          </cell>
          <cell r="AD71"/>
          <cell r="AE71">
            <v>0</v>
          </cell>
          <cell r="AF71"/>
          <cell r="AG71">
            <v>0</v>
          </cell>
          <cell r="AH71"/>
          <cell r="AI71">
            <v>0</v>
          </cell>
          <cell r="AJ71"/>
          <cell r="AK71">
            <v>0</v>
          </cell>
          <cell r="AL71"/>
          <cell r="AM71">
            <v>0</v>
          </cell>
          <cell r="AN71"/>
          <cell r="AO71">
            <v>0</v>
          </cell>
          <cell r="AP71"/>
          <cell r="AQ71">
            <v>0</v>
          </cell>
          <cell r="AR71"/>
          <cell r="AS71">
            <v>0</v>
          </cell>
          <cell r="AT71"/>
          <cell r="AU71">
            <v>0</v>
          </cell>
          <cell r="AV71"/>
          <cell r="AW71">
            <v>0</v>
          </cell>
          <cell r="AX71"/>
          <cell r="AY71">
            <v>0</v>
          </cell>
          <cell r="AZ71"/>
          <cell r="BA71">
            <v>0</v>
          </cell>
          <cell r="BB71"/>
          <cell r="BC71">
            <v>0</v>
          </cell>
          <cell r="BD71"/>
          <cell r="BE71">
            <v>0</v>
          </cell>
          <cell r="BF71"/>
          <cell r="BG71">
            <v>0</v>
          </cell>
          <cell r="BH71"/>
          <cell r="BI71">
            <v>0</v>
          </cell>
          <cell r="BJ71"/>
          <cell r="BK71">
            <v>0</v>
          </cell>
          <cell r="BL71"/>
          <cell r="BM71">
            <v>0</v>
          </cell>
          <cell r="BN71"/>
          <cell r="BO71">
            <v>0</v>
          </cell>
          <cell r="BP71"/>
          <cell r="BQ71">
            <v>0</v>
          </cell>
          <cell r="BR71"/>
          <cell r="BS71">
            <v>0</v>
          </cell>
          <cell r="BT71"/>
          <cell r="BU71">
            <v>0</v>
          </cell>
          <cell r="BV71"/>
          <cell r="BW71">
            <v>0</v>
          </cell>
          <cell r="BX71"/>
          <cell r="BY71">
            <v>0</v>
          </cell>
          <cell r="BZ71"/>
          <cell r="CA71">
            <v>0</v>
          </cell>
          <cell r="CB71"/>
          <cell r="CC71">
            <v>0</v>
          </cell>
          <cell r="CD71"/>
          <cell r="CE71">
            <v>0</v>
          </cell>
          <cell r="CF71"/>
          <cell r="CG71">
            <v>0</v>
          </cell>
          <cell r="CH71"/>
          <cell r="CI71">
            <v>0</v>
          </cell>
          <cell r="CJ71"/>
          <cell r="CK71">
            <v>0</v>
          </cell>
          <cell r="CL71"/>
          <cell r="CM71">
            <v>0</v>
          </cell>
          <cell r="CN71"/>
          <cell r="CO71">
            <v>0</v>
          </cell>
          <cell r="CP71"/>
          <cell r="CQ71">
            <v>0</v>
          </cell>
          <cell r="CR71"/>
          <cell r="CS71">
            <v>0</v>
          </cell>
          <cell r="CT71"/>
          <cell r="CU71">
            <v>0</v>
          </cell>
          <cell r="CV71"/>
          <cell r="CW71">
            <v>0</v>
          </cell>
          <cell r="CX71"/>
          <cell r="CY71">
            <v>0</v>
          </cell>
          <cell r="CZ71"/>
          <cell r="DA71">
            <v>0</v>
          </cell>
          <cell r="DB71"/>
          <cell r="DC71">
            <v>0</v>
          </cell>
          <cell r="DD71"/>
          <cell r="DE71">
            <v>0</v>
          </cell>
          <cell r="DF71"/>
          <cell r="DG71">
            <v>0</v>
          </cell>
          <cell r="DH71"/>
          <cell r="DI71">
            <v>0</v>
          </cell>
          <cell r="DJ71"/>
          <cell r="DK71">
            <v>0</v>
          </cell>
          <cell r="DL71"/>
          <cell r="DM71">
            <v>0</v>
          </cell>
          <cell r="DN71"/>
          <cell r="DO71">
            <v>0</v>
          </cell>
          <cell r="DP71"/>
          <cell r="DQ71">
            <v>0</v>
          </cell>
          <cell r="DR71"/>
          <cell r="DS71">
            <v>0</v>
          </cell>
          <cell r="DT71"/>
          <cell r="DU71">
            <v>0</v>
          </cell>
          <cell r="DV71"/>
          <cell r="DW71">
            <v>0</v>
          </cell>
          <cell r="DX71"/>
          <cell r="DY71">
            <v>0</v>
          </cell>
          <cell r="DZ71"/>
          <cell r="EA71">
            <v>0</v>
          </cell>
          <cell r="EB71"/>
          <cell r="EC71">
            <v>0</v>
          </cell>
          <cell r="ED71"/>
          <cell r="EE71">
            <v>0</v>
          </cell>
          <cell r="EF71"/>
          <cell r="EG71">
            <v>0</v>
          </cell>
          <cell r="EH71"/>
          <cell r="EI71">
            <v>0</v>
          </cell>
          <cell r="EJ71"/>
          <cell r="EK71">
            <v>0</v>
          </cell>
          <cell r="EL71"/>
          <cell r="EM71">
            <v>0</v>
          </cell>
          <cell r="EN71"/>
          <cell r="EO71">
            <v>0</v>
          </cell>
          <cell r="EP71"/>
          <cell r="EQ71">
            <v>0</v>
          </cell>
          <cell r="ER71"/>
          <cell r="ES71">
            <v>0</v>
          </cell>
          <cell r="ET71"/>
          <cell r="EU71">
            <v>0</v>
          </cell>
          <cell r="EV71"/>
          <cell r="EW71">
            <v>0</v>
          </cell>
          <cell r="EX71"/>
          <cell r="EY71">
            <v>0</v>
          </cell>
          <cell r="EZ71"/>
          <cell r="FA71">
            <v>0</v>
          </cell>
          <cell r="FB71"/>
          <cell r="FC71">
            <v>0</v>
          </cell>
          <cell r="FD71"/>
          <cell r="FE71">
            <v>0</v>
          </cell>
          <cell r="FF71"/>
          <cell r="FG71">
            <v>0</v>
          </cell>
          <cell r="FH71"/>
          <cell r="FI71">
            <v>0</v>
          </cell>
          <cell r="FJ71"/>
          <cell r="FK71">
            <v>0</v>
          </cell>
          <cell r="FL71"/>
          <cell r="FM71">
            <v>0</v>
          </cell>
          <cell r="FN71"/>
          <cell r="FO71">
            <v>0</v>
          </cell>
          <cell r="FP71"/>
          <cell r="FQ71">
            <v>0</v>
          </cell>
          <cell r="FR71"/>
          <cell r="FS71">
            <v>0</v>
          </cell>
          <cell r="FT71"/>
          <cell r="FU71">
            <v>0</v>
          </cell>
          <cell r="FV71"/>
          <cell r="FW71">
            <v>0</v>
          </cell>
          <cell r="FX71"/>
          <cell r="FY71">
            <v>0</v>
          </cell>
          <cell r="FZ71"/>
          <cell r="GA71">
            <v>0</v>
          </cell>
          <cell r="GB71"/>
          <cell r="GC71">
            <v>0</v>
          </cell>
          <cell r="GD71"/>
          <cell r="GE71">
            <v>0</v>
          </cell>
          <cell r="GF71"/>
          <cell r="GG71">
            <v>0</v>
          </cell>
          <cell r="GH71"/>
          <cell r="GI71">
            <v>0</v>
          </cell>
          <cell r="GJ71"/>
          <cell r="GK71">
            <v>0</v>
          </cell>
          <cell r="GL71"/>
          <cell r="GM71">
            <v>0</v>
          </cell>
          <cell r="GN71"/>
          <cell r="GO71">
            <v>0</v>
          </cell>
          <cell r="GP71"/>
          <cell r="GQ71">
            <v>0</v>
          </cell>
          <cell r="GR71"/>
          <cell r="GS71">
            <v>0</v>
          </cell>
          <cell r="GT71"/>
          <cell r="GU71">
            <v>0</v>
          </cell>
          <cell r="GV71"/>
          <cell r="GW71">
            <v>0</v>
          </cell>
          <cell r="GX71"/>
          <cell r="GY71">
            <v>0</v>
          </cell>
          <cell r="GZ71"/>
          <cell r="HA71">
            <v>0</v>
          </cell>
          <cell r="HB71"/>
          <cell r="HC71">
            <v>0</v>
          </cell>
          <cell r="HD71"/>
          <cell r="HE71">
            <v>0</v>
          </cell>
          <cell r="HF71"/>
          <cell r="HG71">
            <v>0</v>
          </cell>
          <cell r="HH71"/>
          <cell r="HI71">
            <v>0</v>
          </cell>
          <cell r="HJ71"/>
          <cell r="HK71">
            <v>0</v>
          </cell>
          <cell r="HL71"/>
          <cell r="HM71">
            <v>0</v>
          </cell>
          <cell r="HN71"/>
          <cell r="HO71">
            <v>0</v>
          </cell>
          <cell r="HP71"/>
          <cell r="HQ71">
            <v>0</v>
          </cell>
          <cell r="HR71"/>
          <cell r="HS71">
            <v>0</v>
          </cell>
          <cell r="HT71"/>
          <cell r="HU71">
            <v>0</v>
          </cell>
          <cell r="HV71"/>
          <cell r="HW71">
            <v>0</v>
          </cell>
          <cell r="HX71"/>
          <cell r="HY71">
            <v>0</v>
          </cell>
          <cell r="HZ71"/>
          <cell r="IA71">
            <v>0</v>
          </cell>
          <cell r="IB71"/>
          <cell r="IC71">
            <v>0</v>
          </cell>
          <cell r="ID71"/>
          <cell r="IE71">
            <v>0</v>
          </cell>
          <cell r="IF71"/>
          <cell r="IG71">
            <v>0</v>
          </cell>
          <cell r="IH71"/>
          <cell r="II71">
            <v>0</v>
          </cell>
          <cell r="IJ71"/>
          <cell r="IK71">
            <v>0</v>
          </cell>
          <cell r="IL71"/>
          <cell r="IM71">
            <v>0</v>
          </cell>
          <cell r="IN71"/>
          <cell r="IO71">
            <v>0</v>
          </cell>
          <cell r="IP71"/>
          <cell r="IQ71">
            <v>0</v>
          </cell>
          <cell r="IR71"/>
          <cell r="IS71">
            <v>0</v>
          </cell>
          <cell r="IT71"/>
          <cell r="IU71">
            <v>0</v>
          </cell>
          <cell r="IV71"/>
          <cell r="IW71">
            <v>0</v>
          </cell>
          <cell r="IX71"/>
          <cell r="IY71">
            <v>0</v>
          </cell>
          <cell r="IZ71"/>
          <cell r="JA71">
            <v>0</v>
          </cell>
          <cell r="JB71"/>
          <cell r="JC71">
            <v>0</v>
          </cell>
          <cell r="JD71"/>
          <cell r="JE71">
            <v>0</v>
          </cell>
          <cell r="JF71"/>
          <cell r="JG71">
            <v>0</v>
          </cell>
          <cell r="JH71"/>
          <cell r="JI71">
            <v>0</v>
          </cell>
          <cell r="JJ71"/>
          <cell r="JK71">
            <v>0</v>
          </cell>
          <cell r="JL71"/>
          <cell r="JM71">
            <v>0</v>
          </cell>
          <cell r="JN71"/>
          <cell r="JO71">
            <v>0</v>
          </cell>
          <cell r="JP71"/>
          <cell r="JQ71">
            <v>0</v>
          </cell>
          <cell r="JR71"/>
          <cell r="JS71">
            <v>0</v>
          </cell>
          <cell r="JT71"/>
          <cell r="JU71">
            <v>0</v>
          </cell>
          <cell r="JV71"/>
          <cell r="JW71">
            <v>0</v>
          </cell>
          <cell r="JX71"/>
          <cell r="JY71">
            <v>0</v>
          </cell>
          <cell r="JZ71"/>
          <cell r="KA71">
            <v>0</v>
          </cell>
          <cell r="KB71"/>
          <cell r="KC71">
            <v>0</v>
          </cell>
        </row>
        <row r="72">
          <cell r="P72">
            <v>1</v>
          </cell>
          <cell r="Q72">
            <v>22.610000000002259</v>
          </cell>
          <cell r="R72">
            <v>1</v>
          </cell>
          <cell r="S72">
            <v>22.610000000002259</v>
          </cell>
          <cell r="T72">
            <v>1</v>
          </cell>
          <cell r="U72">
            <v>22.610000000002259</v>
          </cell>
          <cell r="V72">
            <v>1</v>
          </cell>
          <cell r="W72">
            <v>22.610000000002259</v>
          </cell>
          <cell r="X72">
            <v>1</v>
          </cell>
          <cell r="Y72">
            <v>22.610000000002259</v>
          </cell>
          <cell r="Z72">
            <v>1</v>
          </cell>
          <cell r="AA72">
            <v>22.610000000002259</v>
          </cell>
          <cell r="AB72">
            <v>1</v>
          </cell>
          <cell r="AC72">
            <v>22.610000000002259</v>
          </cell>
          <cell r="AD72">
            <v>1</v>
          </cell>
          <cell r="AE72">
            <v>22.610000000002259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1</v>
          </cell>
          <cell r="AU72">
            <v>22.610000000002259</v>
          </cell>
          <cell r="AV72">
            <v>1</v>
          </cell>
          <cell r="AW72">
            <v>22.610000000002259</v>
          </cell>
          <cell r="AX72">
            <v>1</v>
          </cell>
          <cell r="AY72">
            <v>22.610000000002259</v>
          </cell>
          <cell r="AZ72">
            <v>1</v>
          </cell>
          <cell r="BA72">
            <v>22.610000000002259</v>
          </cell>
          <cell r="BB72">
            <v>1</v>
          </cell>
          <cell r="BC72">
            <v>22.610000000002259</v>
          </cell>
          <cell r="BD72">
            <v>1</v>
          </cell>
          <cell r="BE72">
            <v>22.610000000002259</v>
          </cell>
          <cell r="BF72">
            <v>1</v>
          </cell>
          <cell r="BG72">
            <v>22.610000000002259</v>
          </cell>
          <cell r="BH72">
            <v>1</v>
          </cell>
          <cell r="BI72">
            <v>22.610000000002259</v>
          </cell>
          <cell r="BJ72">
            <v>1</v>
          </cell>
          <cell r="BK72">
            <v>22.610000000002259</v>
          </cell>
          <cell r="BL72">
            <v>1</v>
          </cell>
          <cell r="BM72">
            <v>22.610000000002259</v>
          </cell>
          <cell r="BN72">
            <v>1</v>
          </cell>
          <cell r="BO72">
            <v>22.610000000002259</v>
          </cell>
          <cell r="BP72">
            <v>1</v>
          </cell>
          <cell r="BQ72">
            <v>22.610000000002259</v>
          </cell>
          <cell r="BR72">
            <v>1</v>
          </cell>
          <cell r="BS72">
            <v>22.610000000002259</v>
          </cell>
          <cell r="BT72">
            <v>1</v>
          </cell>
          <cell r="BU72">
            <v>22.610000000002259</v>
          </cell>
          <cell r="BV72">
            <v>1</v>
          </cell>
          <cell r="BW72">
            <v>22.610000000002259</v>
          </cell>
          <cell r="BX72">
            <v>1</v>
          </cell>
          <cell r="BY72">
            <v>22.610000000002259</v>
          </cell>
          <cell r="BZ72">
            <v>1</v>
          </cell>
          <cell r="CA72">
            <v>22.610000000002259</v>
          </cell>
          <cell r="CB72">
            <v>1</v>
          </cell>
          <cell r="CC72">
            <v>22.610000000002259</v>
          </cell>
          <cell r="CD72">
            <v>1</v>
          </cell>
          <cell r="CE72">
            <v>22.610000000002259</v>
          </cell>
          <cell r="CF72">
            <v>1</v>
          </cell>
          <cell r="CG72">
            <v>22.610000000002259</v>
          </cell>
          <cell r="CH72">
            <v>1</v>
          </cell>
          <cell r="CI72">
            <v>22.610000000002259</v>
          </cell>
          <cell r="CJ72">
            <v>1</v>
          </cell>
          <cell r="CK72">
            <v>22.610000000002259</v>
          </cell>
          <cell r="CL72">
            <v>1</v>
          </cell>
          <cell r="CM72">
            <v>22.610000000002259</v>
          </cell>
          <cell r="CN72">
            <v>1</v>
          </cell>
          <cell r="CO72">
            <v>22.610000000002259</v>
          </cell>
          <cell r="CP72">
            <v>1</v>
          </cell>
          <cell r="CQ72">
            <v>22.610000000002259</v>
          </cell>
          <cell r="CR72">
            <v>1</v>
          </cell>
          <cell r="CS72">
            <v>22.610000000002259</v>
          </cell>
          <cell r="CT72">
            <v>1</v>
          </cell>
          <cell r="CU72">
            <v>22.610000000002259</v>
          </cell>
          <cell r="CV72">
            <v>1</v>
          </cell>
          <cell r="CW72">
            <v>22.610000000002259</v>
          </cell>
          <cell r="CX72">
            <v>1</v>
          </cell>
          <cell r="CY72">
            <v>22.610000000002259</v>
          </cell>
          <cell r="CZ72">
            <v>1</v>
          </cell>
          <cell r="DA72">
            <v>22.610000000002259</v>
          </cell>
          <cell r="DB72">
            <v>1</v>
          </cell>
          <cell r="DC72">
            <v>22.610000000002259</v>
          </cell>
          <cell r="DD72">
            <v>1</v>
          </cell>
          <cell r="DE72">
            <v>22.610000000002259</v>
          </cell>
          <cell r="DF72">
            <v>1</v>
          </cell>
          <cell r="DG72">
            <v>22.610000000002259</v>
          </cell>
          <cell r="DH72">
            <v>1</v>
          </cell>
          <cell r="DI72">
            <v>22.610000000002259</v>
          </cell>
          <cell r="DJ72">
            <v>1</v>
          </cell>
          <cell r="DK72">
            <v>22.610000000002259</v>
          </cell>
          <cell r="DL72">
            <v>1</v>
          </cell>
          <cell r="DM72">
            <v>22.610000000002259</v>
          </cell>
          <cell r="DN72">
            <v>1</v>
          </cell>
          <cell r="DO72">
            <v>22.610000000002259</v>
          </cell>
          <cell r="DP72">
            <v>1</v>
          </cell>
          <cell r="DQ72">
            <v>22.610000000002259</v>
          </cell>
          <cell r="DR72">
            <v>1</v>
          </cell>
          <cell r="DS72">
            <v>22.610000000002259</v>
          </cell>
          <cell r="DT72">
            <v>1</v>
          </cell>
          <cell r="DU72">
            <v>22.610000000002259</v>
          </cell>
          <cell r="DV72">
            <v>1</v>
          </cell>
          <cell r="DW72">
            <v>22.610000000002259</v>
          </cell>
          <cell r="DX72">
            <v>1</v>
          </cell>
          <cell r="DY72">
            <v>22.610000000002259</v>
          </cell>
          <cell r="DZ72">
            <v>1</v>
          </cell>
          <cell r="EA72">
            <v>22.610000000002259</v>
          </cell>
          <cell r="EB72">
            <v>1</v>
          </cell>
          <cell r="EC72">
            <v>22.610000000002259</v>
          </cell>
          <cell r="ED72">
            <v>1</v>
          </cell>
          <cell r="EE72">
            <v>22.610000000002259</v>
          </cell>
          <cell r="EF72">
            <v>1</v>
          </cell>
          <cell r="EG72">
            <v>22.610000000002259</v>
          </cell>
          <cell r="EH72">
            <v>1</v>
          </cell>
          <cell r="EI72">
            <v>22.610000000002259</v>
          </cell>
          <cell r="EJ72">
            <v>1</v>
          </cell>
          <cell r="EK72">
            <v>22.610000000002259</v>
          </cell>
          <cell r="EL72">
            <v>1</v>
          </cell>
          <cell r="EM72">
            <v>22.610000000002259</v>
          </cell>
          <cell r="EN72">
            <v>1</v>
          </cell>
          <cell r="EO72">
            <v>22.610000000002259</v>
          </cell>
          <cell r="EP72">
            <v>1</v>
          </cell>
          <cell r="EQ72">
            <v>22.610000000002259</v>
          </cell>
          <cell r="ER72">
            <v>1</v>
          </cell>
          <cell r="ES72">
            <v>22.610000000002259</v>
          </cell>
          <cell r="ET72">
            <v>1</v>
          </cell>
          <cell r="EU72">
            <v>22.610000000002259</v>
          </cell>
          <cell r="EV72">
            <v>1</v>
          </cell>
          <cell r="EW72">
            <v>22.610000000002259</v>
          </cell>
          <cell r="EX72">
            <v>1</v>
          </cell>
          <cell r="EY72">
            <v>22.610000000002259</v>
          </cell>
          <cell r="EZ72">
            <v>1</v>
          </cell>
          <cell r="FA72">
            <v>22.610000000002259</v>
          </cell>
          <cell r="FB72">
            <v>1</v>
          </cell>
          <cell r="FC72">
            <v>22.610000000002259</v>
          </cell>
          <cell r="FD72">
            <v>1</v>
          </cell>
          <cell r="FE72">
            <v>22.610000000002259</v>
          </cell>
          <cell r="FF72">
            <v>1</v>
          </cell>
          <cell r="FG72">
            <v>22.610000000002259</v>
          </cell>
          <cell r="FH72">
            <v>1</v>
          </cell>
          <cell r="FI72">
            <v>22.610000000002259</v>
          </cell>
          <cell r="FJ72">
            <v>1</v>
          </cell>
          <cell r="FK72">
            <v>22.610000000002259</v>
          </cell>
          <cell r="FL72">
            <v>1</v>
          </cell>
          <cell r="FM72">
            <v>22.610000000002259</v>
          </cell>
          <cell r="FN72">
            <v>1</v>
          </cell>
          <cell r="FO72">
            <v>22.610000000002259</v>
          </cell>
          <cell r="FP72">
            <v>1</v>
          </cell>
          <cell r="FQ72">
            <v>22.610000000002259</v>
          </cell>
          <cell r="FR72">
            <v>1</v>
          </cell>
          <cell r="FS72">
            <v>22.610000000002259</v>
          </cell>
          <cell r="FT72">
            <v>1</v>
          </cell>
          <cell r="FU72">
            <v>22.610000000002259</v>
          </cell>
          <cell r="FV72">
            <v>1</v>
          </cell>
          <cell r="FW72">
            <v>22.610000000002259</v>
          </cell>
          <cell r="FX72">
            <v>1</v>
          </cell>
          <cell r="FY72">
            <v>22.610000000002259</v>
          </cell>
          <cell r="FZ72">
            <v>1</v>
          </cell>
          <cell r="GA72">
            <v>22.610000000002259</v>
          </cell>
          <cell r="GB72">
            <v>1</v>
          </cell>
          <cell r="GC72">
            <v>22.610000000002259</v>
          </cell>
          <cell r="GD72">
            <v>1</v>
          </cell>
          <cell r="GE72">
            <v>22.610000000002259</v>
          </cell>
          <cell r="GF72">
            <v>1</v>
          </cell>
          <cell r="GG72">
            <v>22.610000000002259</v>
          </cell>
          <cell r="GH72">
            <v>1</v>
          </cell>
          <cell r="GI72">
            <v>22.610000000002259</v>
          </cell>
          <cell r="GJ72">
            <v>1</v>
          </cell>
          <cell r="GK72">
            <v>22.610000000002259</v>
          </cell>
          <cell r="GL72">
            <v>1</v>
          </cell>
          <cell r="GM72">
            <v>22.610000000002259</v>
          </cell>
          <cell r="GN72">
            <v>1</v>
          </cell>
          <cell r="GO72">
            <v>22.610000000002259</v>
          </cell>
          <cell r="GP72">
            <v>1</v>
          </cell>
          <cell r="GQ72">
            <v>22.610000000002259</v>
          </cell>
          <cell r="GR72">
            <v>1</v>
          </cell>
          <cell r="GS72">
            <v>22.610000000002259</v>
          </cell>
          <cell r="GT72">
            <v>1</v>
          </cell>
          <cell r="GU72">
            <v>22.610000000002259</v>
          </cell>
          <cell r="GV72">
            <v>1</v>
          </cell>
          <cell r="GW72">
            <v>22.610000000002259</v>
          </cell>
          <cell r="GX72">
            <v>1</v>
          </cell>
          <cell r="GY72">
            <v>22.610000000002259</v>
          </cell>
          <cell r="GZ72">
            <v>1</v>
          </cell>
          <cell r="HA72">
            <v>22.610000000002259</v>
          </cell>
          <cell r="HB72">
            <v>1</v>
          </cell>
          <cell r="HC72">
            <v>22.610000000002259</v>
          </cell>
          <cell r="HD72">
            <v>1</v>
          </cell>
          <cell r="HE72">
            <v>22.610000000002259</v>
          </cell>
          <cell r="HF72">
            <v>1</v>
          </cell>
          <cell r="HG72">
            <v>22.610000000002259</v>
          </cell>
          <cell r="HH72">
            <v>1</v>
          </cell>
          <cell r="HI72">
            <v>22.610000000002259</v>
          </cell>
          <cell r="HJ72">
            <v>1</v>
          </cell>
          <cell r="HK72">
            <v>22.610000000002259</v>
          </cell>
          <cell r="HL72">
            <v>1</v>
          </cell>
          <cell r="HM72">
            <v>22.610000000002259</v>
          </cell>
          <cell r="HN72">
            <v>1</v>
          </cell>
          <cell r="HO72">
            <v>22.610000000002259</v>
          </cell>
          <cell r="HP72">
            <v>1</v>
          </cell>
          <cell r="HQ72">
            <v>22.610000000002259</v>
          </cell>
          <cell r="HR72">
            <v>1</v>
          </cell>
          <cell r="HS72">
            <v>22.610000000002259</v>
          </cell>
          <cell r="HT72">
            <v>1</v>
          </cell>
          <cell r="HU72">
            <v>22.610000000002259</v>
          </cell>
          <cell r="HV72">
            <v>1</v>
          </cell>
          <cell r="HW72">
            <v>22.610000000002259</v>
          </cell>
          <cell r="HX72">
            <v>1</v>
          </cell>
          <cell r="HY72">
            <v>22.610000000002259</v>
          </cell>
          <cell r="HZ72">
            <v>1</v>
          </cell>
          <cell r="IA72">
            <v>22.610000000002259</v>
          </cell>
          <cell r="IB72">
            <v>1</v>
          </cell>
          <cell r="IC72">
            <v>22.610000000002259</v>
          </cell>
          <cell r="ID72">
            <v>1</v>
          </cell>
          <cell r="IE72">
            <v>22.610000000002259</v>
          </cell>
          <cell r="IF72">
            <v>1</v>
          </cell>
          <cell r="IG72">
            <v>22.610000000002259</v>
          </cell>
          <cell r="IH72">
            <v>1</v>
          </cell>
          <cell r="II72">
            <v>22.610000000002259</v>
          </cell>
          <cell r="IJ72">
            <v>1</v>
          </cell>
          <cell r="IK72">
            <v>22.610000000002259</v>
          </cell>
          <cell r="IL72">
            <v>1</v>
          </cell>
          <cell r="IM72">
            <v>22.610000000002259</v>
          </cell>
          <cell r="IN72">
            <v>1</v>
          </cell>
          <cell r="IO72">
            <v>22.610000000002259</v>
          </cell>
          <cell r="IP72">
            <v>1</v>
          </cell>
          <cell r="IQ72">
            <v>22.610000000002259</v>
          </cell>
          <cell r="IR72">
            <v>1</v>
          </cell>
          <cell r="IS72">
            <v>22.610000000002259</v>
          </cell>
          <cell r="IT72">
            <v>1</v>
          </cell>
          <cell r="IU72">
            <v>22.610000000002259</v>
          </cell>
          <cell r="IV72">
            <v>1</v>
          </cell>
          <cell r="IW72">
            <v>22.610000000002259</v>
          </cell>
          <cell r="IX72">
            <v>1</v>
          </cell>
          <cell r="IY72">
            <v>22.610000000002259</v>
          </cell>
          <cell r="IZ72">
            <v>1</v>
          </cell>
          <cell r="JA72">
            <v>22.610000000002259</v>
          </cell>
          <cell r="JB72">
            <v>1</v>
          </cell>
          <cell r="JC72">
            <v>22.610000000002259</v>
          </cell>
          <cell r="JD72">
            <v>1</v>
          </cell>
          <cell r="JE72">
            <v>22.610000000002259</v>
          </cell>
          <cell r="JF72">
            <v>1</v>
          </cell>
          <cell r="JG72">
            <v>22.610000000002259</v>
          </cell>
          <cell r="JH72">
            <v>1</v>
          </cell>
          <cell r="JI72">
            <v>22.610000000002259</v>
          </cell>
          <cell r="JJ72">
            <v>1</v>
          </cell>
          <cell r="JK72">
            <v>22.610000000002259</v>
          </cell>
          <cell r="JL72">
            <v>1</v>
          </cell>
          <cell r="JM72">
            <v>22.610000000002259</v>
          </cell>
          <cell r="JN72">
            <v>1</v>
          </cell>
          <cell r="JO72">
            <v>22.610000000002259</v>
          </cell>
          <cell r="JP72">
            <v>1</v>
          </cell>
          <cell r="JQ72">
            <v>22.610000000002259</v>
          </cell>
          <cell r="JR72">
            <v>1</v>
          </cell>
          <cell r="JS72">
            <v>22.610000000002259</v>
          </cell>
          <cell r="JT72">
            <v>1</v>
          </cell>
          <cell r="JU72">
            <v>22.610000000002259</v>
          </cell>
          <cell r="JV72">
            <v>1</v>
          </cell>
          <cell r="JW72">
            <v>22.610000000002259</v>
          </cell>
          <cell r="JX72">
            <v>1</v>
          </cell>
          <cell r="JY72">
            <v>22.610000000002259</v>
          </cell>
          <cell r="JZ72">
            <v>1</v>
          </cell>
          <cell r="KA72">
            <v>22.610000000002259</v>
          </cell>
          <cell r="KB72">
            <v>1</v>
          </cell>
          <cell r="KC72">
            <v>22.610000000002259</v>
          </cell>
        </row>
        <row r="73">
          <cell r="P73"/>
          <cell r="Q73">
            <v>0</v>
          </cell>
          <cell r="R73"/>
          <cell r="S73">
            <v>0</v>
          </cell>
          <cell r="T73"/>
          <cell r="U73">
            <v>0</v>
          </cell>
          <cell r="V73"/>
          <cell r="W73">
            <v>0</v>
          </cell>
          <cell r="X73"/>
          <cell r="Y73">
            <v>0</v>
          </cell>
          <cell r="Z73"/>
          <cell r="AA73">
            <v>0</v>
          </cell>
          <cell r="AB73"/>
          <cell r="AC73">
            <v>0</v>
          </cell>
          <cell r="AD73"/>
          <cell r="AE73">
            <v>0</v>
          </cell>
          <cell r="AF73"/>
          <cell r="AG73">
            <v>0</v>
          </cell>
          <cell r="AH73"/>
          <cell r="AI73">
            <v>0</v>
          </cell>
          <cell r="AJ73"/>
          <cell r="AK73">
            <v>0</v>
          </cell>
          <cell r="AL73"/>
          <cell r="AM73">
            <v>0</v>
          </cell>
          <cell r="AN73"/>
          <cell r="AO73">
            <v>0</v>
          </cell>
          <cell r="AP73"/>
          <cell r="AQ73">
            <v>0</v>
          </cell>
          <cell r="AR73"/>
          <cell r="AS73">
            <v>0</v>
          </cell>
          <cell r="AT73"/>
          <cell r="AU73">
            <v>0</v>
          </cell>
          <cell r="AV73"/>
          <cell r="AW73">
            <v>0</v>
          </cell>
          <cell r="AX73"/>
          <cell r="AY73">
            <v>0</v>
          </cell>
          <cell r="AZ73"/>
          <cell r="BA73">
            <v>0</v>
          </cell>
          <cell r="BB73"/>
          <cell r="BC73">
            <v>0</v>
          </cell>
          <cell r="BD73"/>
          <cell r="BE73">
            <v>0</v>
          </cell>
          <cell r="BF73"/>
          <cell r="BG73">
            <v>0</v>
          </cell>
          <cell r="BH73"/>
          <cell r="BI73">
            <v>0</v>
          </cell>
          <cell r="BJ73"/>
          <cell r="BK73">
            <v>0</v>
          </cell>
          <cell r="BL73"/>
          <cell r="BM73">
            <v>0</v>
          </cell>
          <cell r="BN73"/>
          <cell r="BO73">
            <v>0</v>
          </cell>
          <cell r="BP73"/>
          <cell r="BQ73">
            <v>0</v>
          </cell>
          <cell r="BR73"/>
          <cell r="BS73">
            <v>0</v>
          </cell>
          <cell r="BT73"/>
          <cell r="BU73">
            <v>0</v>
          </cell>
          <cell r="BV73"/>
          <cell r="BW73">
            <v>0</v>
          </cell>
          <cell r="BX73"/>
          <cell r="BY73">
            <v>0</v>
          </cell>
          <cell r="BZ73"/>
          <cell r="CA73">
            <v>0</v>
          </cell>
          <cell r="CB73"/>
          <cell r="CC73">
            <v>0</v>
          </cell>
          <cell r="CD73"/>
          <cell r="CE73">
            <v>0</v>
          </cell>
          <cell r="CF73"/>
          <cell r="CG73">
            <v>0</v>
          </cell>
          <cell r="CH73"/>
          <cell r="CI73">
            <v>0</v>
          </cell>
          <cell r="CJ73"/>
          <cell r="CK73">
            <v>0</v>
          </cell>
          <cell r="CL73"/>
          <cell r="CM73">
            <v>0</v>
          </cell>
          <cell r="CN73"/>
          <cell r="CO73">
            <v>0</v>
          </cell>
          <cell r="CP73"/>
          <cell r="CQ73">
            <v>0</v>
          </cell>
          <cell r="CR73"/>
          <cell r="CS73">
            <v>0</v>
          </cell>
          <cell r="CT73"/>
          <cell r="CU73">
            <v>0</v>
          </cell>
          <cell r="CV73"/>
          <cell r="CW73">
            <v>0</v>
          </cell>
          <cell r="CX73"/>
          <cell r="CY73">
            <v>0</v>
          </cell>
          <cell r="CZ73"/>
          <cell r="DA73">
            <v>0</v>
          </cell>
          <cell r="DB73"/>
          <cell r="DC73">
            <v>0</v>
          </cell>
          <cell r="DD73"/>
          <cell r="DE73">
            <v>0</v>
          </cell>
          <cell r="DF73"/>
          <cell r="DG73">
            <v>0</v>
          </cell>
          <cell r="DH73"/>
          <cell r="DI73">
            <v>0</v>
          </cell>
          <cell r="DJ73"/>
          <cell r="DK73">
            <v>0</v>
          </cell>
          <cell r="DL73"/>
          <cell r="DM73">
            <v>0</v>
          </cell>
          <cell r="DN73"/>
          <cell r="DO73">
            <v>0</v>
          </cell>
          <cell r="DP73"/>
          <cell r="DQ73">
            <v>0</v>
          </cell>
          <cell r="DR73"/>
          <cell r="DS73">
            <v>0</v>
          </cell>
          <cell r="DT73"/>
          <cell r="DU73">
            <v>0</v>
          </cell>
          <cell r="DV73"/>
          <cell r="DW73">
            <v>0</v>
          </cell>
          <cell r="DX73"/>
          <cell r="DY73">
            <v>0</v>
          </cell>
          <cell r="DZ73"/>
          <cell r="EA73">
            <v>0</v>
          </cell>
          <cell r="EB73"/>
          <cell r="EC73">
            <v>0</v>
          </cell>
          <cell r="ED73"/>
          <cell r="EE73">
            <v>0</v>
          </cell>
          <cell r="EF73"/>
          <cell r="EG73">
            <v>0</v>
          </cell>
          <cell r="EH73"/>
          <cell r="EI73">
            <v>0</v>
          </cell>
          <cell r="EJ73"/>
          <cell r="EK73">
            <v>0</v>
          </cell>
          <cell r="EL73"/>
          <cell r="EM73">
            <v>0</v>
          </cell>
          <cell r="EN73"/>
          <cell r="EO73">
            <v>0</v>
          </cell>
          <cell r="EP73"/>
          <cell r="EQ73">
            <v>0</v>
          </cell>
          <cell r="ER73"/>
          <cell r="ES73">
            <v>0</v>
          </cell>
          <cell r="ET73"/>
          <cell r="EU73">
            <v>0</v>
          </cell>
          <cell r="EV73"/>
          <cell r="EW73">
            <v>0</v>
          </cell>
          <cell r="EX73"/>
          <cell r="EY73">
            <v>0</v>
          </cell>
          <cell r="EZ73"/>
          <cell r="FA73">
            <v>0</v>
          </cell>
          <cell r="FB73"/>
          <cell r="FC73">
            <v>0</v>
          </cell>
          <cell r="FD73"/>
          <cell r="FE73">
            <v>0</v>
          </cell>
          <cell r="FF73"/>
          <cell r="FG73">
            <v>0</v>
          </cell>
          <cell r="FH73"/>
          <cell r="FI73">
            <v>0</v>
          </cell>
          <cell r="FJ73"/>
          <cell r="FK73">
            <v>0</v>
          </cell>
          <cell r="FL73"/>
          <cell r="FM73">
            <v>0</v>
          </cell>
          <cell r="FN73"/>
          <cell r="FO73">
            <v>0</v>
          </cell>
          <cell r="FP73"/>
          <cell r="FQ73">
            <v>0</v>
          </cell>
          <cell r="FR73">
            <v>2</v>
          </cell>
          <cell r="FS73">
            <v>423.36</v>
          </cell>
          <cell r="FT73"/>
          <cell r="FU73">
            <v>0</v>
          </cell>
          <cell r="FV73">
            <v>2</v>
          </cell>
          <cell r="FW73">
            <v>423.36</v>
          </cell>
          <cell r="FX73"/>
          <cell r="FY73">
            <v>0</v>
          </cell>
          <cell r="FZ73"/>
          <cell r="GA73">
            <v>0</v>
          </cell>
          <cell r="GB73"/>
          <cell r="GC73">
            <v>0</v>
          </cell>
          <cell r="GD73"/>
          <cell r="GE73">
            <v>0</v>
          </cell>
          <cell r="GF73"/>
          <cell r="GG73">
            <v>0</v>
          </cell>
          <cell r="GH73"/>
          <cell r="GI73">
            <v>0</v>
          </cell>
          <cell r="GJ73"/>
          <cell r="GK73">
            <v>0</v>
          </cell>
          <cell r="GL73"/>
          <cell r="GM73">
            <v>0</v>
          </cell>
          <cell r="GN73"/>
          <cell r="GO73">
            <v>0</v>
          </cell>
          <cell r="GP73"/>
          <cell r="GQ73">
            <v>0</v>
          </cell>
          <cell r="GR73"/>
          <cell r="GS73">
            <v>0</v>
          </cell>
          <cell r="GT73"/>
          <cell r="GU73">
            <v>0</v>
          </cell>
          <cell r="GV73"/>
          <cell r="GW73">
            <v>0</v>
          </cell>
          <cell r="GX73"/>
          <cell r="GY73">
            <v>0</v>
          </cell>
          <cell r="GZ73"/>
          <cell r="HA73">
            <v>0</v>
          </cell>
          <cell r="HB73"/>
          <cell r="HC73">
            <v>0</v>
          </cell>
          <cell r="HD73"/>
          <cell r="HE73">
            <v>0</v>
          </cell>
          <cell r="HF73"/>
          <cell r="HG73">
            <v>0</v>
          </cell>
          <cell r="HH73"/>
          <cell r="HI73">
            <v>0</v>
          </cell>
          <cell r="HJ73"/>
          <cell r="HK73">
            <v>0</v>
          </cell>
          <cell r="HL73"/>
          <cell r="HM73">
            <v>0</v>
          </cell>
          <cell r="HN73"/>
          <cell r="HO73">
            <v>0</v>
          </cell>
          <cell r="HP73"/>
          <cell r="HQ73">
            <v>0</v>
          </cell>
          <cell r="HR73"/>
          <cell r="HS73">
            <v>0</v>
          </cell>
          <cell r="HT73"/>
          <cell r="HU73">
            <v>0</v>
          </cell>
          <cell r="HV73"/>
          <cell r="HW73">
            <v>0</v>
          </cell>
          <cell r="HX73"/>
          <cell r="HY73">
            <v>0</v>
          </cell>
          <cell r="HZ73"/>
          <cell r="IA73">
            <v>0</v>
          </cell>
          <cell r="IB73"/>
          <cell r="IC73">
            <v>0</v>
          </cell>
          <cell r="ID73"/>
          <cell r="IE73">
            <v>0</v>
          </cell>
          <cell r="IF73"/>
          <cell r="IG73">
            <v>0</v>
          </cell>
          <cell r="IH73"/>
          <cell r="II73">
            <v>0</v>
          </cell>
          <cell r="IJ73"/>
          <cell r="IK73">
            <v>0</v>
          </cell>
          <cell r="IL73"/>
          <cell r="IM73">
            <v>0</v>
          </cell>
          <cell r="IN73"/>
          <cell r="IO73">
            <v>0</v>
          </cell>
          <cell r="IP73"/>
          <cell r="IQ73">
            <v>0</v>
          </cell>
          <cell r="IR73"/>
          <cell r="IS73">
            <v>0</v>
          </cell>
          <cell r="IT73"/>
          <cell r="IU73">
            <v>0</v>
          </cell>
          <cell r="IV73"/>
          <cell r="IW73">
            <v>0</v>
          </cell>
          <cell r="IX73"/>
          <cell r="IY73">
            <v>0</v>
          </cell>
          <cell r="IZ73"/>
          <cell r="JA73">
            <v>0</v>
          </cell>
          <cell r="JB73"/>
          <cell r="JC73">
            <v>0</v>
          </cell>
          <cell r="JD73"/>
          <cell r="JE73">
            <v>0</v>
          </cell>
          <cell r="JF73"/>
          <cell r="JG73">
            <v>0</v>
          </cell>
          <cell r="JH73"/>
          <cell r="JI73">
            <v>0</v>
          </cell>
          <cell r="JJ73"/>
          <cell r="JK73">
            <v>0</v>
          </cell>
          <cell r="JL73"/>
          <cell r="JM73">
            <v>0</v>
          </cell>
          <cell r="JN73"/>
          <cell r="JO73">
            <v>0</v>
          </cell>
          <cell r="JP73"/>
          <cell r="JQ73">
            <v>0</v>
          </cell>
          <cell r="JR73"/>
          <cell r="JS73">
            <v>0</v>
          </cell>
          <cell r="JT73"/>
          <cell r="JU73">
            <v>0</v>
          </cell>
          <cell r="JV73"/>
          <cell r="JW73">
            <v>0</v>
          </cell>
          <cell r="JX73"/>
          <cell r="JY73">
            <v>0</v>
          </cell>
          <cell r="JZ73"/>
          <cell r="KA73">
            <v>0</v>
          </cell>
          <cell r="KB73"/>
          <cell r="KC73">
            <v>0</v>
          </cell>
        </row>
        <row r="74">
          <cell r="P74"/>
          <cell r="Q74">
            <v>0</v>
          </cell>
          <cell r="R74"/>
          <cell r="S74">
            <v>0</v>
          </cell>
          <cell r="T74"/>
          <cell r="U74">
            <v>0</v>
          </cell>
          <cell r="V74"/>
          <cell r="W74">
            <v>0</v>
          </cell>
          <cell r="X74"/>
          <cell r="Y74">
            <v>0</v>
          </cell>
          <cell r="Z74"/>
          <cell r="AA74">
            <v>0</v>
          </cell>
          <cell r="AB74"/>
          <cell r="AC74">
            <v>0</v>
          </cell>
          <cell r="AD74"/>
          <cell r="AE74">
            <v>0</v>
          </cell>
          <cell r="AF74"/>
          <cell r="AG74">
            <v>0</v>
          </cell>
          <cell r="AH74"/>
          <cell r="AI74">
            <v>0</v>
          </cell>
          <cell r="AJ74"/>
          <cell r="AK74">
            <v>0</v>
          </cell>
          <cell r="AL74"/>
          <cell r="AM74">
            <v>0</v>
          </cell>
          <cell r="AN74"/>
          <cell r="AO74">
            <v>0</v>
          </cell>
          <cell r="AP74"/>
          <cell r="AQ74">
            <v>0</v>
          </cell>
          <cell r="AR74"/>
          <cell r="AS74">
            <v>0</v>
          </cell>
          <cell r="AT74"/>
          <cell r="AU74">
            <v>0</v>
          </cell>
          <cell r="AV74"/>
          <cell r="AW74">
            <v>0</v>
          </cell>
          <cell r="AX74"/>
          <cell r="AY74">
            <v>0</v>
          </cell>
          <cell r="AZ74"/>
          <cell r="BA74">
            <v>0</v>
          </cell>
          <cell r="BB74"/>
          <cell r="BC74">
            <v>0</v>
          </cell>
          <cell r="BD74"/>
          <cell r="BE74">
            <v>0</v>
          </cell>
          <cell r="BF74"/>
          <cell r="BG74">
            <v>0</v>
          </cell>
          <cell r="BH74"/>
          <cell r="BI74">
            <v>0</v>
          </cell>
          <cell r="BJ74"/>
          <cell r="BK74">
            <v>0</v>
          </cell>
          <cell r="BL74"/>
          <cell r="BM74">
            <v>0</v>
          </cell>
          <cell r="BN74"/>
          <cell r="BO74">
            <v>0</v>
          </cell>
          <cell r="BP74"/>
          <cell r="BQ74">
            <v>0</v>
          </cell>
          <cell r="BR74"/>
          <cell r="BS74">
            <v>0</v>
          </cell>
          <cell r="BT74"/>
          <cell r="BU74">
            <v>0</v>
          </cell>
          <cell r="BV74"/>
          <cell r="BW74">
            <v>0</v>
          </cell>
          <cell r="BX74">
            <v>1</v>
          </cell>
          <cell r="BY74">
            <v>137.02500013050002</v>
          </cell>
          <cell r="BZ74"/>
          <cell r="CA74">
            <v>0</v>
          </cell>
          <cell r="CB74"/>
          <cell r="CC74">
            <v>0</v>
          </cell>
          <cell r="CD74"/>
          <cell r="CE74">
            <v>0</v>
          </cell>
          <cell r="CF74"/>
          <cell r="CG74">
            <v>0</v>
          </cell>
          <cell r="CH74"/>
          <cell r="CI74">
            <v>0</v>
          </cell>
          <cell r="CJ74"/>
          <cell r="CK74">
            <v>0</v>
          </cell>
          <cell r="CL74"/>
          <cell r="CM74">
            <v>0</v>
          </cell>
          <cell r="CN74"/>
          <cell r="CO74">
            <v>0</v>
          </cell>
          <cell r="CP74"/>
          <cell r="CQ74">
            <v>0</v>
          </cell>
          <cell r="CR74"/>
          <cell r="CS74">
            <v>0</v>
          </cell>
          <cell r="CT74"/>
          <cell r="CU74">
            <v>0</v>
          </cell>
          <cell r="CV74"/>
          <cell r="CW74">
            <v>0</v>
          </cell>
          <cell r="CX74"/>
          <cell r="CY74">
            <v>0</v>
          </cell>
          <cell r="CZ74"/>
          <cell r="DA74">
            <v>0</v>
          </cell>
          <cell r="DB74"/>
          <cell r="DC74">
            <v>0</v>
          </cell>
          <cell r="DD74"/>
          <cell r="DE74">
            <v>0</v>
          </cell>
          <cell r="DF74"/>
          <cell r="DG74">
            <v>0</v>
          </cell>
          <cell r="DH74"/>
          <cell r="DI74">
            <v>0</v>
          </cell>
          <cell r="DJ74"/>
          <cell r="DK74">
            <v>0</v>
          </cell>
          <cell r="DL74"/>
          <cell r="DM74">
            <v>0</v>
          </cell>
          <cell r="DN74"/>
          <cell r="DO74">
            <v>0</v>
          </cell>
          <cell r="DP74"/>
          <cell r="DQ74">
            <v>0</v>
          </cell>
          <cell r="DR74"/>
          <cell r="DS74">
            <v>0</v>
          </cell>
          <cell r="DT74"/>
          <cell r="DU74">
            <v>0</v>
          </cell>
          <cell r="DV74"/>
          <cell r="DW74">
            <v>0</v>
          </cell>
          <cell r="DX74"/>
          <cell r="DY74">
            <v>0</v>
          </cell>
          <cell r="DZ74"/>
          <cell r="EA74">
            <v>0</v>
          </cell>
          <cell r="EB74"/>
          <cell r="EC74">
            <v>0</v>
          </cell>
          <cell r="ED74"/>
          <cell r="EE74">
            <v>0</v>
          </cell>
          <cell r="EF74"/>
          <cell r="EG74">
            <v>0</v>
          </cell>
          <cell r="EH74"/>
          <cell r="EI74">
            <v>0</v>
          </cell>
          <cell r="EJ74"/>
          <cell r="EK74">
            <v>0</v>
          </cell>
          <cell r="EL74"/>
          <cell r="EM74">
            <v>0</v>
          </cell>
          <cell r="EN74"/>
          <cell r="EO74">
            <v>0</v>
          </cell>
          <cell r="EP74"/>
          <cell r="EQ74">
            <v>0</v>
          </cell>
          <cell r="ER74"/>
          <cell r="ES74">
            <v>0</v>
          </cell>
          <cell r="ET74"/>
          <cell r="EU74">
            <v>0</v>
          </cell>
          <cell r="EV74"/>
          <cell r="EW74">
            <v>0</v>
          </cell>
          <cell r="EX74"/>
          <cell r="EY74">
            <v>0</v>
          </cell>
          <cell r="EZ74"/>
          <cell r="FA74">
            <v>0</v>
          </cell>
          <cell r="FB74"/>
          <cell r="FC74">
            <v>0</v>
          </cell>
          <cell r="FD74"/>
          <cell r="FE74">
            <v>0</v>
          </cell>
          <cell r="FF74"/>
          <cell r="FG74">
            <v>0</v>
          </cell>
          <cell r="FH74"/>
          <cell r="FI74">
            <v>0</v>
          </cell>
          <cell r="FJ74"/>
          <cell r="FK74">
            <v>0</v>
          </cell>
          <cell r="FL74"/>
          <cell r="FM74">
            <v>0</v>
          </cell>
          <cell r="FN74"/>
          <cell r="FO74">
            <v>0</v>
          </cell>
          <cell r="FP74"/>
          <cell r="FQ74">
            <v>0</v>
          </cell>
          <cell r="FR74"/>
          <cell r="FS74">
            <v>0</v>
          </cell>
          <cell r="FT74"/>
          <cell r="FU74">
            <v>0</v>
          </cell>
          <cell r="FV74"/>
          <cell r="FW74">
            <v>0</v>
          </cell>
          <cell r="FX74"/>
          <cell r="FY74">
            <v>0</v>
          </cell>
          <cell r="FZ74"/>
          <cell r="GA74">
            <v>0</v>
          </cell>
          <cell r="GB74"/>
          <cell r="GC74">
            <v>0</v>
          </cell>
          <cell r="GD74"/>
          <cell r="GE74">
            <v>0</v>
          </cell>
          <cell r="GF74"/>
          <cell r="GG74">
            <v>0</v>
          </cell>
          <cell r="GH74"/>
          <cell r="GI74">
            <v>0</v>
          </cell>
          <cell r="GJ74"/>
          <cell r="GK74">
            <v>0</v>
          </cell>
          <cell r="GL74"/>
          <cell r="GM74">
            <v>0</v>
          </cell>
          <cell r="GN74"/>
          <cell r="GO74">
            <v>0</v>
          </cell>
          <cell r="GP74"/>
          <cell r="GQ74">
            <v>0</v>
          </cell>
          <cell r="GR74"/>
          <cell r="GS74">
            <v>0</v>
          </cell>
          <cell r="GT74"/>
          <cell r="GU74">
            <v>0</v>
          </cell>
          <cell r="GV74"/>
          <cell r="GW74">
            <v>0</v>
          </cell>
          <cell r="GX74"/>
          <cell r="GY74">
            <v>0</v>
          </cell>
          <cell r="GZ74"/>
          <cell r="HA74">
            <v>0</v>
          </cell>
          <cell r="HB74"/>
          <cell r="HC74">
            <v>0</v>
          </cell>
          <cell r="HD74"/>
          <cell r="HE74">
            <v>0</v>
          </cell>
          <cell r="HF74"/>
          <cell r="HG74">
            <v>0</v>
          </cell>
          <cell r="HH74"/>
          <cell r="HI74">
            <v>0</v>
          </cell>
          <cell r="HJ74"/>
          <cell r="HK74">
            <v>0</v>
          </cell>
          <cell r="HL74"/>
          <cell r="HM74">
            <v>0</v>
          </cell>
          <cell r="HN74"/>
          <cell r="HO74">
            <v>0</v>
          </cell>
          <cell r="HP74"/>
          <cell r="HQ74">
            <v>0</v>
          </cell>
          <cell r="HR74"/>
          <cell r="HS74">
            <v>0</v>
          </cell>
          <cell r="HT74"/>
          <cell r="HU74">
            <v>0</v>
          </cell>
          <cell r="HV74"/>
          <cell r="HW74">
            <v>0</v>
          </cell>
          <cell r="HX74"/>
          <cell r="HY74">
            <v>0</v>
          </cell>
          <cell r="HZ74"/>
          <cell r="IA74">
            <v>0</v>
          </cell>
          <cell r="IB74"/>
          <cell r="IC74">
            <v>0</v>
          </cell>
          <cell r="ID74"/>
          <cell r="IE74">
            <v>0</v>
          </cell>
          <cell r="IF74"/>
          <cell r="IG74">
            <v>0</v>
          </cell>
          <cell r="IH74"/>
          <cell r="II74">
            <v>0</v>
          </cell>
          <cell r="IJ74"/>
          <cell r="IK74">
            <v>0</v>
          </cell>
          <cell r="IL74"/>
          <cell r="IM74">
            <v>0</v>
          </cell>
          <cell r="IN74"/>
          <cell r="IO74">
            <v>0</v>
          </cell>
          <cell r="IP74"/>
          <cell r="IQ74">
            <v>0</v>
          </cell>
          <cell r="IR74"/>
          <cell r="IS74">
            <v>0</v>
          </cell>
          <cell r="IT74"/>
          <cell r="IU74">
            <v>0</v>
          </cell>
          <cell r="IV74"/>
          <cell r="IW74">
            <v>0</v>
          </cell>
          <cell r="IX74"/>
          <cell r="IY74">
            <v>0</v>
          </cell>
          <cell r="IZ74"/>
          <cell r="JA74">
            <v>0</v>
          </cell>
          <cell r="JB74"/>
          <cell r="JC74">
            <v>0</v>
          </cell>
          <cell r="JD74"/>
          <cell r="JE74">
            <v>0</v>
          </cell>
          <cell r="JF74"/>
          <cell r="JG74">
            <v>0</v>
          </cell>
          <cell r="JH74"/>
          <cell r="JI74">
            <v>0</v>
          </cell>
          <cell r="JJ74"/>
          <cell r="JK74">
            <v>0</v>
          </cell>
          <cell r="JL74"/>
          <cell r="JM74">
            <v>0</v>
          </cell>
          <cell r="JN74"/>
          <cell r="JO74">
            <v>0</v>
          </cell>
          <cell r="JP74"/>
          <cell r="JQ74">
            <v>0</v>
          </cell>
          <cell r="JR74"/>
          <cell r="JS74">
            <v>0</v>
          </cell>
          <cell r="JT74"/>
          <cell r="JU74">
            <v>0</v>
          </cell>
          <cell r="JV74"/>
          <cell r="JW74">
            <v>0</v>
          </cell>
          <cell r="JX74"/>
          <cell r="JY74">
            <v>0</v>
          </cell>
          <cell r="JZ74"/>
          <cell r="KA74">
            <v>0</v>
          </cell>
          <cell r="KB74"/>
          <cell r="KC74">
            <v>0</v>
          </cell>
        </row>
        <row r="75">
          <cell r="P75"/>
          <cell r="Q75">
            <v>0</v>
          </cell>
          <cell r="R75"/>
          <cell r="S75">
            <v>0</v>
          </cell>
          <cell r="T75"/>
          <cell r="U75">
            <v>0</v>
          </cell>
          <cell r="V75"/>
          <cell r="W75">
            <v>0</v>
          </cell>
          <cell r="X75"/>
          <cell r="Y75">
            <v>0</v>
          </cell>
          <cell r="Z75"/>
          <cell r="AA75">
            <v>0</v>
          </cell>
          <cell r="AB75"/>
          <cell r="AC75">
            <v>0</v>
          </cell>
          <cell r="AD75"/>
          <cell r="AE75">
            <v>0</v>
          </cell>
          <cell r="AF75"/>
          <cell r="AG75">
            <v>0</v>
          </cell>
          <cell r="AH75"/>
          <cell r="AI75">
            <v>0</v>
          </cell>
          <cell r="AJ75"/>
          <cell r="AK75">
            <v>0</v>
          </cell>
          <cell r="AL75"/>
          <cell r="AM75">
            <v>0</v>
          </cell>
          <cell r="AN75"/>
          <cell r="AO75">
            <v>0</v>
          </cell>
          <cell r="AP75"/>
          <cell r="AQ75">
            <v>0</v>
          </cell>
          <cell r="AR75"/>
          <cell r="AS75">
            <v>0</v>
          </cell>
          <cell r="AT75"/>
          <cell r="AU75">
            <v>0</v>
          </cell>
          <cell r="AV75"/>
          <cell r="AW75">
            <v>0</v>
          </cell>
          <cell r="AX75"/>
          <cell r="AY75">
            <v>0</v>
          </cell>
          <cell r="AZ75"/>
          <cell r="BA75">
            <v>0</v>
          </cell>
          <cell r="BB75"/>
          <cell r="BC75">
            <v>0</v>
          </cell>
          <cell r="BD75"/>
          <cell r="BE75">
            <v>0</v>
          </cell>
          <cell r="BF75"/>
          <cell r="BG75">
            <v>0</v>
          </cell>
          <cell r="BH75"/>
          <cell r="BI75">
            <v>0</v>
          </cell>
          <cell r="BJ75"/>
          <cell r="BK75">
            <v>0</v>
          </cell>
          <cell r="BL75"/>
          <cell r="BM75">
            <v>0</v>
          </cell>
          <cell r="BN75"/>
          <cell r="BO75">
            <v>0</v>
          </cell>
          <cell r="BP75"/>
          <cell r="BQ75">
            <v>0</v>
          </cell>
          <cell r="BR75"/>
          <cell r="BS75">
            <v>0</v>
          </cell>
          <cell r="BT75"/>
          <cell r="BU75">
            <v>0</v>
          </cell>
          <cell r="BV75"/>
          <cell r="BW75">
            <v>0</v>
          </cell>
          <cell r="BX75"/>
          <cell r="BY75">
            <v>0</v>
          </cell>
          <cell r="BZ75"/>
          <cell r="CA75">
            <v>0</v>
          </cell>
          <cell r="CB75"/>
          <cell r="CC75">
            <v>0</v>
          </cell>
          <cell r="CD75"/>
          <cell r="CE75">
            <v>0</v>
          </cell>
          <cell r="CF75"/>
          <cell r="CG75">
            <v>0</v>
          </cell>
          <cell r="CH75"/>
          <cell r="CI75">
            <v>0</v>
          </cell>
          <cell r="CJ75"/>
          <cell r="CK75">
            <v>0</v>
          </cell>
          <cell r="CL75"/>
          <cell r="CM75">
            <v>0</v>
          </cell>
          <cell r="CN75"/>
          <cell r="CO75">
            <v>0</v>
          </cell>
          <cell r="CP75"/>
          <cell r="CQ75">
            <v>0</v>
          </cell>
          <cell r="CR75"/>
          <cell r="CS75">
            <v>0</v>
          </cell>
          <cell r="CT75"/>
          <cell r="CU75">
            <v>0</v>
          </cell>
          <cell r="CV75"/>
          <cell r="CW75">
            <v>0</v>
          </cell>
          <cell r="CX75"/>
          <cell r="CY75">
            <v>0</v>
          </cell>
          <cell r="CZ75"/>
          <cell r="DA75">
            <v>0</v>
          </cell>
          <cell r="DB75"/>
          <cell r="DC75">
            <v>0</v>
          </cell>
          <cell r="DD75"/>
          <cell r="DE75">
            <v>0</v>
          </cell>
          <cell r="DF75"/>
          <cell r="DG75">
            <v>0</v>
          </cell>
          <cell r="DH75"/>
          <cell r="DI75">
            <v>0</v>
          </cell>
          <cell r="DJ75"/>
          <cell r="DK75">
            <v>0</v>
          </cell>
          <cell r="DL75"/>
          <cell r="DM75">
            <v>0</v>
          </cell>
          <cell r="DN75"/>
          <cell r="DO75">
            <v>0</v>
          </cell>
          <cell r="DP75"/>
          <cell r="DQ75">
            <v>0</v>
          </cell>
          <cell r="DR75"/>
          <cell r="DS75">
            <v>0</v>
          </cell>
          <cell r="DT75"/>
          <cell r="DU75">
            <v>0</v>
          </cell>
          <cell r="DV75"/>
          <cell r="DW75">
            <v>0</v>
          </cell>
          <cell r="DX75"/>
          <cell r="DY75">
            <v>0</v>
          </cell>
          <cell r="DZ75"/>
          <cell r="EA75">
            <v>0</v>
          </cell>
          <cell r="EB75"/>
          <cell r="EC75">
            <v>0</v>
          </cell>
          <cell r="ED75"/>
          <cell r="EE75">
            <v>0</v>
          </cell>
          <cell r="EF75"/>
          <cell r="EG75">
            <v>0</v>
          </cell>
          <cell r="EH75"/>
          <cell r="EI75">
            <v>0</v>
          </cell>
          <cell r="EJ75">
            <v>2</v>
          </cell>
          <cell r="EK75">
            <v>68.552884615384613</v>
          </cell>
          <cell r="EL75">
            <v>1</v>
          </cell>
          <cell r="EM75">
            <v>34.276442307692307</v>
          </cell>
          <cell r="EN75"/>
          <cell r="EO75">
            <v>0</v>
          </cell>
          <cell r="EP75">
            <v>1</v>
          </cell>
          <cell r="EQ75">
            <v>34.276442307692307</v>
          </cell>
          <cell r="ER75"/>
          <cell r="ES75">
            <v>0</v>
          </cell>
          <cell r="ET75"/>
          <cell r="EU75">
            <v>0</v>
          </cell>
          <cell r="EV75"/>
          <cell r="EW75">
            <v>0</v>
          </cell>
          <cell r="EX75"/>
          <cell r="EY75">
            <v>0</v>
          </cell>
          <cell r="EZ75"/>
          <cell r="FA75">
            <v>0</v>
          </cell>
          <cell r="FB75"/>
          <cell r="FC75">
            <v>0</v>
          </cell>
          <cell r="FD75"/>
          <cell r="FE75">
            <v>0</v>
          </cell>
          <cell r="FF75"/>
          <cell r="FG75">
            <v>0</v>
          </cell>
          <cell r="FH75"/>
          <cell r="FI75">
            <v>0</v>
          </cell>
          <cell r="FJ75"/>
          <cell r="FK75">
            <v>0</v>
          </cell>
          <cell r="FL75"/>
          <cell r="FM75">
            <v>0</v>
          </cell>
          <cell r="FN75"/>
          <cell r="FO75">
            <v>0</v>
          </cell>
          <cell r="FP75"/>
          <cell r="FQ75">
            <v>0</v>
          </cell>
          <cell r="FR75"/>
          <cell r="FS75">
            <v>0</v>
          </cell>
          <cell r="FT75"/>
          <cell r="FU75">
            <v>0</v>
          </cell>
          <cell r="FV75"/>
          <cell r="FW75">
            <v>0</v>
          </cell>
          <cell r="FX75"/>
          <cell r="FY75">
            <v>0</v>
          </cell>
          <cell r="FZ75"/>
          <cell r="GA75">
            <v>0</v>
          </cell>
          <cell r="GB75"/>
          <cell r="GC75">
            <v>0</v>
          </cell>
          <cell r="GD75"/>
          <cell r="GE75">
            <v>0</v>
          </cell>
          <cell r="GF75"/>
          <cell r="GG75">
            <v>0</v>
          </cell>
          <cell r="GH75"/>
          <cell r="GI75">
            <v>0</v>
          </cell>
          <cell r="GJ75"/>
          <cell r="GK75">
            <v>0</v>
          </cell>
          <cell r="GL75"/>
          <cell r="GM75">
            <v>0</v>
          </cell>
          <cell r="GN75">
            <v>1</v>
          </cell>
          <cell r="GO75">
            <v>34.276442307692307</v>
          </cell>
          <cell r="GP75"/>
          <cell r="GQ75">
            <v>0</v>
          </cell>
          <cell r="GR75"/>
          <cell r="GS75">
            <v>0</v>
          </cell>
          <cell r="GT75"/>
          <cell r="GU75">
            <v>0</v>
          </cell>
          <cell r="GV75"/>
          <cell r="GW75">
            <v>0</v>
          </cell>
          <cell r="GX75"/>
          <cell r="GY75">
            <v>0</v>
          </cell>
          <cell r="GZ75"/>
          <cell r="HA75">
            <v>0</v>
          </cell>
          <cell r="HB75"/>
          <cell r="HC75">
            <v>0</v>
          </cell>
          <cell r="HD75"/>
          <cell r="HE75">
            <v>0</v>
          </cell>
          <cell r="HF75"/>
          <cell r="HG75">
            <v>0</v>
          </cell>
          <cell r="HH75"/>
          <cell r="HI75">
            <v>0</v>
          </cell>
          <cell r="HJ75"/>
          <cell r="HK75">
            <v>0</v>
          </cell>
          <cell r="HL75"/>
          <cell r="HM75">
            <v>0</v>
          </cell>
          <cell r="HN75"/>
          <cell r="HO75">
            <v>0</v>
          </cell>
          <cell r="HP75"/>
          <cell r="HQ75">
            <v>0</v>
          </cell>
          <cell r="HR75"/>
          <cell r="HS75">
            <v>0</v>
          </cell>
          <cell r="HT75"/>
          <cell r="HU75">
            <v>0</v>
          </cell>
          <cell r="HV75"/>
          <cell r="HW75">
            <v>0</v>
          </cell>
          <cell r="HX75">
            <v>1</v>
          </cell>
          <cell r="HY75">
            <v>34.276442307692307</v>
          </cell>
          <cell r="HZ75">
            <v>1</v>
          </cell>
          <cell r="IA75">
            <v>34.276442307692307</v>
          </cell>
          <cell r="IB75">
            <v>1</v>
          </cell>
          <cell r="IC75">
            <v>34.276442307692307</v>
          </cell>
          <cell r="ID75">
            <v>1</v>
          </cell>
          <cell r="IE75">
            <v>34.276442307692307</v>
          </cell>
          <cell r="IF75">
            <v>1</v>
          </cell>
          <cell r="IG75">
            <v>34.276442307692307</v>
          </cell>
          <cell r="IH75">
            <v>1</v>
          </cell>
          <cell r="II75">
            <v>34.276442307692307</v>
          </cell>
          <cell r="IJ75">
            <v>1</v>
          </cell>
          <cell r="IK75">
            <v>34.276442307692307</v>
          </cell>
          <cell r="IL75">
            <v>1</v>
          </cell>
          <cell r="IM75">
            <v>34.276442307692307</v>
          </cell>
          <cell r="IN75">
            <v>1</v>
          </cell>
          <cell r="IO75">
            <v>34.276442307692307</v>
          </cell>
          <cell r="IP75">
            <v>1</v>
          </cell>
          <cell r="IQ75">
            <v>34.276442307692307</v>
          </cell>
          <cell r="IR75">
            <v>1</v>
          </cell>
          <cell r="IS75">
            <v>34.276442307692307</v>
          </cell>
          <cell r="IT75">
            <v>1</v>
          </cell>
          <cell r="IU75">
            <v>34.276442307692307</v>
          </cell>
          <cell r="IV75">
            <v>1</v>
          </cell>
          <cell r="IW75">
            <v>34.276442307692307</v>
          </cell>
          <cell r="IX75">
            <v>1</v>
          </cell>
          <cell r="IY75">
            <v>34.276442307692307</v>
          </cell>
          <cell r="IZ75">
            <v>1</v>
          </cell>
          <cell r="JA75">
            <v>34.276442307692307</v>
          </cell>
          <cell r="JB75">
            <v>1</v>
          </cell>
          <cell r="JC75">
            <v>34.276442307692307</v>
          </cell>
          <cell r="JD75">
            <v>1</v>
          </cell>
          <cell r="JE75">
            <v>34.276442307692307</v>
          </cell>
          <cell r="JF75">
            <v>1</v>
          </cell>
          <cell r="JG75">
            <v>34.276442307692307</v>
          </cell>
          <cell r="JH75">
            <v>1</v>
          </cell>
          <cell r="JI75">
            <v>34.276442307692307</v>
          </cell>
          <cell r="JJ75">
            <v>1</v>
          </cell>
          <cell r="JK75">
            <v>34.276442307692307</v>
          </cell>
          <cell r="JL75">
            <v>1</v>
          </cell>
          <cell r="JM75">
            <v>34.276442307692307</v>
          </cell>
          <cell r="JN75">
            <v>1</v>
          </cell>
          <cell r="JO75">
            <v>34.276442307692307</v>
          </cell>
          <cell r="JP75">
            <v>1</v>
          </cell>
          <cell r="JQ75">
            <v>34.276442307692307</v>
          </cell>
          <cell r="JR75">
            <v>1</v>
          </cell>
          <cell r="JS75">
            <v>34.276442307692307</v>
          </cell>
          <cell r="JT75">
            <v>1</v>
          </cell>
          <cell r="JU75">
            <v>34.276442307692307</v>
          </cell>
          <cell r="JV75"/>
          <cell r="JW75">
            <v>0</v>
          </cell>
          <cell r="JX75"/>
          <cell r="JY75">
            <v>0</v>
          </cell>
          <cell r="JZ75"/>
          <cell r="KA75">
            <v>0</v>
          </cell>
          <cell r="KB75"/>
          <cell r="KC75">
            <v>0</v>
          </cell>
        </row>
        <row r="76">
          <cell r="P76"/>
          <cell r="Q76">
            <v>0</v>
          </cell>
          <cell r="R76"/>
          <cell r="S76">
            <v>0</v>
          </cell>
          <cell r="T76"/>
          <cell r="U76">
            <v>0</v>
          </cell>
          <cell r="V76"/>
          <cell r="W76">
            <v>0</v>
          </cell>
          <cell r="X76"/>
          <cell r="Y76">
            <v>0</v>
          </cell>
          <cell r="Z76"/>
          <cell r="AA76">
            <v>0</v>
          </cell>
          <cell r="AB76"/>
          <cell r="AC76">
            <v>0</v>
          </cell>
          <cell r="AD76"/>
          <cell r="AE76">
            <v>0</v>
          </cell>
          <cell r="AF76"/>
          <cell r="AG76">
            <v>0</v>
          </cell>
          <cell r="AH76"/>
          <cell r="AI76">
            <v>0</v>
          </cell>
          <cell r="AJ76"/>
          <cell r="AK76">
            <v>0</v>
          </cell>
          <cell r="AL76"/>
          <cell r="AM76">
            <v>0</v>
          </cell>
          <cell r="AN76"/>
          <cell r="AO76">
            <v>0</v>
          </cell>
          <cell r="AP76"/>
          <cell r="AQ76">
            <v>0</v>
          </cell>
          <cell r="AR76"/>
          <cell r="AS76">
            <v>0</v>
          </cell>
          <cell r="AT76"/>
          <cell r="AU76">
            <v>0</v>
          </cell>
          <cell r="AV76"/>
          <cell r="AW76">
            <v>0</v>
          </cell>
          <cell r="AX76"/>
          <cell r="AY76">
            <v>0</v>
          </cell>
          <cell r="AZ76"/>
          <cell r="BA76">
            <v>0</v>
          </cell>
          <cell r="BB76"/>
          <cell r="BC76">
            <v>0</v>
          </cell>
          <cell r="BD76"/>
          <cell r="BE76">
            <v>0</v>
          </cell>
          <cell r="BF76"/>
          <cell r="BG76">
            <v>0</v>
          </cell>
          <cell r="BH76"/>
          <cell r="BI76">
            <v>0</v>
          </cell>
          <cell r="BJ76"/>
          <cell r="BK76">
            <v>0</v>
          </cell>
          <cell r="BL76"/>
          <cell r="BM76">
            <v>0</v>
          </cell>
          <cell r="BN76"/>
          <cell r="BO76">
            <v>0</v>
          </cell>
          <cell r="BP76"/>
          <cell r="BQ76">
            <v>0</v>
          </cell>
          <cell r="BR76"/>
          <cell r="BS76">
            <v>0</v>
          </cell>
          <cell r="BT76"/>
          <cell r="BU76">
            <v>0</v>
          </cell>
          <cell r="BV76"/>
          <cell r="BW76">
            <v>0</v>
          </cell>
          <cell r="BX76"/>
          <cell r="BY76">
            <v>0</v>
          </cell>
          <cell r="BZ76"/>
          <cell r="CA76">
            <v>0</v>
          </cell>
          <cell r="CB76"/>
          <cell r="CC76">
            <v>0</v>
          </cell>
          <cell r="CD76"/>
          <cell r="CE76">
            <v>0</v>
          </cell>
          <cell r="CF76"/>
          <cell r="CG76">
            <v>0</v>
          </cell>
          <cell r="CH76"/>
          <cell r="CI76">
            <v>0</v>
          </cell>
          <cell r="CJ76"/>
          <cell r="CK76">
            <v>0</v>
          </cell>
          <cell r="CL76"/>
          <cell r="CM76">
            <v>0</v>
          </cell>
          <cell r="CN76"/>
          <cell r="CO76">
            <v>0</v>
          </cell>
          <cell r="CP76"/>
          <cell r="CQ76">
            <v>0</v>
          </cell>
          <cell r="CR76"/>
          <cell r="CS76">
            <v>0</v>
          </cell>
          <cell r="CT76"/>
          <cell r="CU76">
            <v>0</v>
          </cell>
          <cell r="CV76"/>
          <cell r="CW76">
            <v>0</v>
          </cell>
          <cell r="CX76"/>
          <cell r="CY76">
            <v>0</v>
          </cell>
          <cell r="CZ76"/>
          <cell r="DA76">
            <v>0</v>
          </cell>
          <cell r="DB76"/>
          <cell r="DC76">
            <v>0</v>
          </cell>
          <cell r="DD76"/>
          <cell r="DE76">
            <v>0</v>
          </cell>
          <cell r="DF76"/>
          <cell r="DG76">
            <v>0</v>
          </cell>
          <cell r="DH76"/>
          <cell r="DI76">
            <v>0</v>
          </cell>
          <cell r="DJ76"/>
          <cell r="DK76">
            <v>0</v>
          </cell>
          <cell r="DL76"/>
          <cell r="DM76">
            <v>0</v>
          </cell>
          <cell r="DN76"/>
          <cell r="DO76">
            <v>0</v>
          </cell>
          <cell r="DP76"/>
          <cell r="DQ76">
            <v>0</v>
          </cell>
          <cell r="DR76"/>
          <cell r="DS76">
            <v>0</v>
          </cell>
          <cell r="DT76"/>
          <cell r="DU76">
            <v>0</v>
          </cell>
          <cell r="DV76"/>
          <cell r="DW76">
            <v>0</v>
          </cell>
          <cell r="DX76"/>
          <cell r="DY76">
            <v>0</v>
          </cell>
          <cell r="DZ76"/>
          <cell r="EA76">
            <v>0</v>
          </cell>
          <cell r="EB76"/>
          <cell r="EC76">
            <v>0</v>
          </cell>
          <cell r="ED76"/>
          <cell r="EE76">
            <v>0</v>
          </cell>
          <cell r="EF76"/>
          <cell r="EG76">
            <v>0</v>
          </cell>
          <cell r="EH76"/>
          <cell r="EI76">
            <v>0</v>
          </cell>
          <cell r="EJ76">
            <v>2</v>
          </cell>
          <cell r="EK76">
            <v>489.3</v>
          </cell>
          <cell r="EL76">
            <v>1</v>
          </cell>
          <cell r="EM76">
            <v>244.65</v>
          </cell>
          <cell r="EN76"/>
          <cell r="EO76">
            <v>0</v>
          </cell>
          <cell r="EP76">
            <v>1</v>
          </cell>
          <cell r="EQ76">
            <v>244.65</v>
          </cell>
          <cell r="ER76"/>
          <cell r="ES76">
            <v>0</v>
          </cell>
          <cell r="ET76"/>
          <cell r="EU76">
            <v>0</v>
          </cell>
          <cell r="EV76"/>
          <cell r="EW76">
            <v>0</v>
          </cell>
          <cell r="EX76"/>
          <cell r="EY76">
            <v>0</v>
          </cell>
          <cell r="EZ76"/>
          <cell r="FA76">
            <v>0</v>
          </cell>
          <cell r="FB76"/>
          <cell r="FC76">
            <v>0</v>
          </cell>
          <cell r="FD76"/>
          <cell r="FE76">
            <v>0</v>
          </cell>
          <cell r="FF76"/>
          <cell r="FG76">
            <v>0</v>
          </cell>
          <cell r="FH76"/>
          <cell r="FI76">
            <v>0</v>
          </cell>
          <cell r="FJ76"/>
          <cell r="FK76">
            <v>0</v>
          </cell>
          <cell r="FL76"/>
          <cell r="FM76">
            <v>0</v>
          </cell>
          <cell r="FN76"/>
          <cell r="FO76">
            <v>0</v>
          </cell>
          <cell r="FP76"/>
          <cell r="FQ76">
            <v>0</v>
          </cell>
          <cell r="FR76"/>
          <cell r="FS76">
            <v>0</v>
          </cell>
          <cell r="FT76"/>
          <cell r="FU76">
            <v>0</v>
          </cell>
          <cell r="FV76"/>
          <cell r="FW76">
            <v>0</v>
          </cell>
          <cell r="FX76"/>
          <cell r="FY76">
            <v>0</v>
          </cell>
          <cell r="FZ76"/>
          <cell r="GA76">
            <v>0</v>
          </cell>
          <cell r="GB76"/>
          <cell r="GC76">
            <v>0</v>
          </cell>
          <cell r="GD76"/>
          <cell r="GE76">
            <v>0</v>
          </cell>
          <cell r="GF76"/>
          <cell r="GG76">
            <v>0</v>
          </cell>
          <cell r="GH76"/>
          <cell r="GI76">
            <v>0</v>
          </cell>
          <cell r="GJ76"/>
          <cell r="GK76">
            <v>0</v>
          </cell>
          <cell r="GL76"/>
          <cell r="GM76">
            <v>0</v>
          </cell>
          <cell r="GN76">
            <v>1</v>
          </cell>
          <cell r="GO76">
            <v>244.65</v>
          </cell>
          <cell r="GP76"/>
          <cell r="GQ76">
            <v>0</v>
          </cell>
          <cell r="GR76"/>
          <cell r="GS76">
            <v>0</v>
          </cell>
          <cell r="GT76"/>
          <cell r="GU76">
            <v>0</v>
          </cell>
          <cell r="GV76"/>
          <cell r="GW76">
            <v>0</v>
          </cell>
          <cell r="GX76"/>
          <cell r="GY76">
            <v>0</v>
          </cell>
          <cell r="GZ76"/>
          <cell r="HA76">
            <v>0</v>
          </cell>
          <cell r="HB76"/>
          <cell r="HC76">
            <v>0</v>
          </cell>
          <cell r="HD76"/>
          <cell r="HE76">
            <v>0</v>
          </cell>
          <cell r="HF76"/>
          <cell r="HG76">
            <v>0</v>
          </cell>
          <cell r="HH76"/>
          <cell r="HI76">
            <v>0</v>
          </cell>
          <cell r="HJ76"/>
          <cell r="HK76">
            <v>0</v>
          </cell>
          <cell r="HL76"/>
          <cell r="HM76">
            <v>0</v>
          </cell>
          <cell r="HN76"/>
          <cell r="HO76">
            <v>0</v>
          </cell>
          <cell r="HP76"/>
          <cell r="HQ76">
            <v>0</v>
          </cell>
          <cell r="HR76"/>
          <cell r="HS76">
            <v>0</v>
          </cell>
          <cell r="HT76"/>
          <cell r="HU76">
            <v>0</v>
          </cell>
          <cell r="HV76"/>
          <cell r="HW76">
            <v>0</v>
          </cell>
          <cell r="HX76">
            <v>1</v>
          </cell>
          <cell r="HY76">
            <v>244.65</v>
          </cell>
          <cell r="HZ76">
            <v>1</v>
          </cell>
          <cell r="IA76">
            <v>244.65</v>
          </cell>
          <cell r="IB76">
            <v>1</v>
          </cell>
          <cell r="IC76">
            <v>244.65</v>
          </cell>
          <cell r="ID76">
            <v>1</v>
          </cell>
          <cell r="IE76">
            <v>244.65</v>
          </cell>
          <cell r="IF76">
            <v>1</v>
          </cell>
          <cell r="IG76">
            <v>244.65</v>
          </cell>
          <cell r="IH76">
            <v>1</v>
          </cell>
          <cell r="II76">
            <v>244.65</v>
          </cell>
          <cell r="IJ76">
            <v>1</v>
          </cell>
          <cell r="IK76">
            <v>244.65</v>
          </cell>
          <cell r="IL76">
            <v>1</v>
          </cell>
          <cell r="IM76">
            <v>244.65</v>
          </cell>
          <cell r="IN76">
            <v>1</v>
          </cell>
          <cell r="IO76">
            <v>244.65</v>
          </cell>
          <cell r="IP76">
            <v>1</v>
          </cell>
          <cell r="IQ76">
            <v>244.65</v>
          </cell>
          <cell r="IR76">
            <v>1</v>
          </cell>
          <cell r="IS76">
            <v>244.65</v>
          </cell>
          <cell r="IT76">
            <v>1</v>
          </cell>
          <cell r="IU76">
            <v>244.65</v>
          </cell>
          <cell r="IV76">
            <v>1</v>
          </cell>
          <cell r="IW76">
            <v>244.65</v>
          </cell>
          <cell r="IX76">
            <v>1</v>
          </cell>
          <cell r="IY76">
            <v>244.65</v>
          </cell>
          <cell r="IZ76">
            <v>1</v>
          </cell>
          <cell r="JA76">
            <v>244.65</v>
          </cell>
          <cell r="JB76">
            <v>1</v>
          </cell>
          <cell r="JC76">
            <v>244.65</v>
          </cell>
          <cell r="JD76">
            <v>1</v>
          </cell>
          <cell r="JE76">
            <v>244.65</v>
          </cell>
          <cell r="JF76">
            <v>1</v>
          </cell>
          <cell r="JG76">
            <v>244.65</v>
          </cell>
          <cell r="JH76">
            <v>1</v>
          </cell>
          <cell r="JI76">
            <v>244.65</v>
          </cell>
          <cell r="JJ76">
            <v>1</v>
          </cell>
          <cell r="JK76">
            <v>244.65</v>
          </cell>
          <cell r="JL76">
            <v>1</v>
          </cell>
          <cell r="JM76">
            <v>244.65</v>
          </cell>
          <cell r="JN76">
            <v>1</v>
          </cell>
          <cell r="JO76">
            <v>244.65</v>
          </cell>
          <cell r="JP76">
            <v>1</v>
          </cell>
          <cell r="JQ76">
            <v>244.65</v>
          </cell>
          <cell r="JR76">
            <v>1</v>
          </cell>
          <cell r="JS76">
            <v>244.65</v>
          </cell>
          <cell r="JT76">
            <v>1</v>
          </cell>
          <cell r="JU76">
            <v>244.65</v>
          </cell>
          <cell r="JV76"/>
          <cell r="JW76">
            <v>0</v>
          </cell>
          <cell r="JX76"/>
          <cell r="JY76">
            <v>0</v>
          </cell>
          <cell r="JZ76"/>
          <cell r="KA76">
            <v>0</v>
          </cell>
          <cell r="KB76"/>
          <cell r="KC76">
            <v>0</v>
          </cell>
        </row>
        <row r="77">
          <cell r="P77"/>
          <cell r="Q77">
            <v>0</v>
          </cell>
          <cell r="R77"/>
          <cell r="S77">
            <v>0</v>
          </cell>
          <cell r="T77"/>
          <cell r="U77">
            <v>0</v>
          </cell>
          <cell r="V77"/>
          <cell r="W77">
            <v>0</v>
          </cell>
          <cell r="X77"/>
          <cell r="Y77">
            <v>0</v>
          </cell>
          <cell r="Z77"/>
          <cell r="AA77">
            <v>0</v>
          </cell>
          <cell r="AB77"/>
          <cell r="AC77">
            <v>0</v>
          </cell>
          <cell r="AD77"/>
          <cell r="AE77">
            <v>0</v>
          </cell>
          <cell r="AF77"/>
          <cell r="AG77">
            <v>0</v>
          </cell>
          <cell r="AH77"/>
          <cell r="AI77">
            <v>0</v>
          </cell>
          <cell r="AJ77"/>
          <cell r="AK77">
            <v>0</v>
          </cell>
          <cell r="AL77"/>
          <cell r="AM77">
            <v>0</v>
          </cell>
          <cell r="AN77"/>
          <cell r="AO77">
            <v>0</v>
          </cell>
          <cell r="AP77"/>
          <cell r="AQ77">
            <v>0</v>
          </cell>
          <cell r="AR77"/>
          <cell r="AS77">
            <v>0</v>
          </cell>
          <cell r="AT77"/>
          <cell r="AU77">
            <v>0</v>
          </cell>
          <cell r="AV77"/>
          <cell r="AW77">
            <v>0</v>
          </cell>
          <cell r="AX77"/>
          <cell r="AY77">
            <v>0</v>
          </cell>
          <cell r="AZ77"/>
          <cell r="BA77">
            <v>0</v>
          </cell>
          <cell r="BB77"/>
          <cell r="BC77">
            <v>0</v>
          </cell>
          <cell r="BD77"/>
          <cell r="BE77">
            <v>0</v>
          </cell>
          <cell r="BF77"/>
          <cell r="BG77">
            <v>0</v>
          </cell>
          <cell r="BH77"/>
          <cell r="BI77">
            <v>0</v>
          </cell>
          <cell r="BJ77"/>
          <cell r="BK77">
            <v>0</v>
          </cell>
          <cell r="BL77"/>
          <cell r="BM77">
            <v>0</v>
          </cell>
          <cell r="BN77"/>
          <cell r="BO77">
            <v>0</v>
          </cell>
          <cell r="BP77"/>
          <cell r="BQ77">
            <v>0</v>
          </cell>
          <cell r="BR77">
            <v>1</v>
          </cell>
          <cell r="BS77">
            <v>103.46700000000001</v>
          </cell>
          <cell r="BT77">
            <v>2</v>
          </cell>
          <cell r="BU77">
            <v>206.93400000000003</v>
          </cell>
          <cell r="BV77">
            <v>3</v>
          </cell>
          <cell r="BW77">
            <v>310.40100000000007</v>
          </cell>
          <cell r="BX77"/>
          <cell r="BY77">
            <v>0</v>
          </cell>
          <cell r="BZ77"/>
          <cell r="CA77">
            <v>0</v>
          </cell>
          <cell r="CB77"/>
          <cell r="CC77">
            <v>0</v>
          </cell>
          <cell r="CD77"/>
          <cell r="CE77">
            <v>0</v>
          </cell>
          <cell r="CF77"/>
          <cell r="CG77">
            <v>0</v>
          </cell>
          <cell r="CH77"/>
          <cell r="CI77">
            <v>0</v>
          </cell>
          <cell r="CJ77"/>
          <cell r="CK77">
            <v>0</v>
          </cell>
          <cell r="CL77"/>
          <cell r="CM77">
            <v>0</v>
          </cell>
          <cell r="CN77"/>
          <cell r="CO77">
            <v>0</v>
          </cell>
          <cell r="CP77"/>
          <cell r="CQ77">
            <v>0</v>
          </cell>
          <cell r="CR77"/>
          <cell r="CS77">
            <v>0</v>
          </cell>
          <cell r="CT77"/>
          <cell r="CU77">
            <v>0</v>
          </cell>
          <cell r="CV77"/>
          <cell r="CW77">
            <v>0</v>
          </cell>
          <cell r="CX77"/>
          <cell r="CY77">
            <v>0</v>
          </cell>
          <cell r="CZ77"/>
          <cell r="DA77">
            <v>0</v>
          </cell>
          <cell r="DB77"/>
          <cell r="DC77">
            <v>0</v>
          </cell>
          <cell r="DD77"/>
          <cell r="DE77">
            <v>0</v>
          </cell>
          <cell r="DF77"/>
          <cell r="DG77">
            <v>0</v>
          </cell>
          <cell r="DH77"/>
          <cell r="DI77">
            <v>0</v>
          </cell>
          <cell r="DJ77"/>
          <cell r="DK77">
            <v>0</v>
          </cell>
          <cell r="DL77"/>
          <cell r="DM77">
            <v>0</v>
          </cell>
          <cell r="DN77"/>
          <cell r="DO77">
            <v>0</v>
          </cell>
          <cell r="DP77"/>
          <cell r="DQ77">
            <v>0</v>
          </cell>
          <cell r="DR77"/>
          <cell r="DS77">
            <v>0</v>
          </cell>
          <cell r="DT77"/>
          <cell r="DU77">
            <v>0</v>
          </cell>
          <cell r="DV77"/>
          <cell r="DW77">
            <v>0</v>
          </cell>
          <cell r="DX77"/>
          <cell r="DY77">
            <v>0</v>
          </cell>
          <cell r="DZ77"/>
          <cell r="EA77">
            <v>0</v>
          </cell>
          <cell r="EB77"/>
          <cell r="EC77">
            <v>0</v>
          </cell>
          <cell r="ED77"/>
          <cell r="EE77">
            <v>0</v>
          </cell>
          <cell r="EF77"/>
          <cell r="EG77">
            <v>0</v>
          </cell>
          <cell r="EH77"/>
          <cell r="EI77">
            <v>0</v>
          </cell>
          <cell r="EJ77"/>
          <cell r="EK77">
            <v>0</v>
          </cell>
          <cell r="EL77"/>
          <cell r="EM77">
            <v>0</v>
          </cell>
          <cell r="EN77"/>
          <cell r="EO77">
            <v>0</v>
          </cell>
          <cell r="EP77"/>
          <cell r="EQ77">
            <v>0</v>
          </cell>
          <cell r="ER77"/>
          <cell r="ES77">
            <v>0</v>
          </cell>
          <cell r="ET77"/>
          <cell r="EU77">
            <v>0</v>
          </cell>
          <cell r="EV77"/>
          <cell r="EW77">
            <v>0</v>
          </cell>
          <cell r="EX77"/>
          <cell r="EY77">
            <v>0</v>
          </cell>
          <cell r="EZ77"/>
          <cell r="FA77">
            <v>0</v>
          </cell>
          <cell r="FB77"/>
          <cell r="FC77">
            <v>0</v>
          </cell>
          <cell r="FD77"/>
          <cell r="FE77">
            <v>0</v>
          </cell>
          <cell r="FF77"/>
          <cell r="FG77">
            <v>0</v>
          </cell>
          <cell r="FH77"/>
          <cell r="FI77">
            <v>0</v>
          </cell>
          <cell r="FJ77"/>
          <cell r="FK77">
            <v>0</v>
          </cell>
          <cell r="FL77"/>
          <cell r="FM77">
            <v>0</v>
          </cell>
          <cell r="FN77"/>
          <cell r="FO77">
            <v>0</v>
          </cell>
          <cell r="FP77"/>
          <cell r="FQ77">
            <v>0</v>
          </cell>
          <cell r="FR77"/>
          <cell r="FS77">
            <v>0</v>
          </cell>
          <cell r="FT77"/>
          <cell r="FU77">
            <v>0</v>
          </cell>
          <cell r="FV77"/>
          <cell r="FW77">
            <v>0</v>
          </cell>
          <cell r="FX77"/>
          <cell r="FY77">
            <v>0</v>
          </cell>
          <cell r="FZ77"/>
          <cell r="GA77">
            <v>0</v>
          </cell>
          <cell r="GB77"/>
          <cell r="GC77">
            <v>0</v>
          </cell>
          <cell r="GD77"/>
          <cell r="GE77">
            <v>0</v>
          </cell>
          <cell r="GF77"/>
          <cell r="GG77">
            <v>0</v>
          </cell>
          <cell r="GH77"/>
          <cell r="GI77">
            <v>0</v>
          </cell>
          <cell r="GJ77"/>
          <cell r="GK77">
            <v>0</v>
          </cell>
          <cell r="GL77"/>
          <cell r="GM77">
            <v>0</v>
          </cell>
          <cell r="GN77"/>
          <cell r="GO77">
            <v>0</v>
          </cell>
          <cell r="GP77"/>
          <cell r="GQ77">
            <v>0</v>
          </cell>
          <cell r="GR77"/>
          <cell r="GS77">
            <v>0</v>
          </cell>
          <cell r="GT77"/>
          <cell r="GU77">
            <v>0</v>
          </cell>
          <cell r="GV77"/>
          <cell r="GW77">
            <v>0</v>
          </cell>
          <cell r="GX77"/>
          <cell r="GY77">
            <v>0</v>
          </cell>
          <cell r="GZ77"/>
          <cell r="HA77">
            <v>0</v>
          </cell>
          <cell r="HB77"/>
          <cell r="HC77">
            <v>0</v>
          </cell>
          <cell r="HD77"/>
          <cell r="HE77">
            <v>0</v>
          </cell>
          <cell r="HF77"/>
          <cell r="HG77">
            <v>0</v>
          </cell>
          <cell r="HH77"/>
          <cell r="HI77">
            <v>0</v>
          </cell>
          <cell r="HJ77"/>
          <cell r="HK77">
            <v>0</v>
          </cell>
          <cell r="HL77"/>
          <cell r="HM77">
            <v>0</v>
          </cell>
          <cell r="HN77"/>
          <cell r="HO77">
            <v>0</v>
          </cell>
          <cell r="HP77"/>
          <cell r="HQ77">
            <v>0</v>
          </cell>
          <cell r="HR77"/>
          <cell r="HS77">
            <v>0</v>
          </cell>
          <cell r="HT77"/>
          <cell r="HU77">
            <v>0</v>
          </cell>
          <cell r="HV77"/>
          <cell r="HW77">
            <v>0</v>
          </cell>
          <cell r="HX77"/>
          <cell r="HY77">
            <v>0</v>
          </cell>
          <cell r="HZ77"/>
          <cell r="IA77">
            <v>0</v>
          </cell>
          <cell r="IB77"/>
          <cell r="IC77">
            <v>0</v>
          </cell>
          <cell r="ID77"/>
          <cell r="IE77">
            <v>0</v>
          </cell>
          <cell r="IF77"/>
          <cell r="IG77">
            <v>0</v>
          </cell>
          <cell r="IH77"/>
          <cell r="II77">
            <v>0</v>
          </cell>
          <cell r="IJ77"/>
          <cell r="IK77">
            <v>0</v>
          </cell>
          <cell r="IL77"/>
          <cell r="IM77">
            <v>0</v>
          </cell>
          <cell r="IN77"/>
          <cell r="IO77">
            <v>0</v>
          </cell>
          <cell r="IP77"/>
          <cell r="IQ77">
            <v>0</v>
          </cell>
          <cell r="IR77"/>
          <cell r="IS77">
            <v>0</v>
          </cell>
          <cell r="IT77"/>
          <cell r="IU77">
            <v>0</v>
          </cell>
          <cell r="IV77"/>
          <cell r="IW77">
            <v>0</v>
          </cell>
          <cell r="IX77"/>
          <cell r="IY77">
            <v>0</v>
          </cell>
          <cell r="IZ77"/>
          <cell r="JA77">
            <v>0</v>
          </cell>
          <cell r="JB77"/>
          <cell r="JC77">
            <v>0</v>
          </cell>
          <cell r="JD77"/>
          <cell r="JE77">
            <v>0</v>
          </cell>
          <cell r="JF77"/>
          <cell r="JG77">
            <v>0</v>
          </cell>
          <cell r="JH77"/>
          <cell r="JI77">
            <v>0</v>
          </cell>
          <cell r="JJ77"/>
          <cell r="JK77">
            <v>0</v>
          </cell>
          <cell r="JL77"/>
          <cell r="JM77">
            <v>0</v>
          </cell>
          <cell r="JN77"/>
          <cell r="JO77">
            <v>0</v>
          </cell>
          <cell r="JP77"/>
          <cell r="JQ77">
            <v>0</v>
          </cell>
          <cell r="JR77"/>
          <cell r="JS77">
            <v>0</v>
          </cell>
          <cell r="JT77"/>
          <cell r="JU77">
            <v>0</v>
          </cell>
          <cell r="JV77"/>
          <cell r="JW77">
            <v>0</v>
          </cell>
          <cell r="JX77"/>
          <cell r="JY77">
            <v>0</v>
          </cell>
          <cell r="JZ77"/>
          <cell r="KA77">
            <v>0</v>
          </cell>
          <cell r="KB77"/>
          <cell r="KC77">
            <v>0</v>
          </cell>
        </row>
        <row r="78">
          <cell r="P78"/>
          <cell r="Q78">
            <v>0</v>
          </cell>
          <cell r="R78"/>
          <cell r="S78">
            <v>0</v>
          </cell>
          <cell r="T78"/>
          <cell r="U78">
            <v>0</v>
          </cell>
          <cell r="V78"/>
          <cell r="W78">
            <v>0</v>
          </cell>
          <cell r="X78"/>
          <cell r="Y78">
            <v>0</v>
          </cell>
          <cell r="Z78"/>
          <cell r="AA78">
            <v>0</v>
          </cell>
          <cell r="AB78"/>
          <cell r="AC78">
            <v>0</v>
          </cell>
          <cell r="AD78"/>
          <cell r="AE78">
            <v>0</v>
          </cell>
          <cell r="AF78"/>
          <cell r="AG78">
            <v>0</v>
          </cell>
          <cell r="AH78"/>
          <cell r="AI78">
            <v>0</v>
          </cell>
          <cell r="AJ78"/>
          <cell r="AK78">
            <v>0</v>
          </cell>
          <cell r="AL78"/>
          <cell r="AM78">
            <v>0</v>
          </cell>
          <cell r="AN78"/>
          <cell r="AO78">
            <v>0</v>
          </cell>
          <cell r="AP78"/>
          <cell r="AQ78">
            <v>0</v>
          </cell>
          <cell r="AR78"/>
          <cell r="AS78">
            <v>0</v>
          </cell>
          <cell r="AT78"/>
          <cell r="AU78">
            <v>0</v>
          </cell>
          <cell r="AV78"/>
          <cell r="AW78">
            <v>0</v>
          </cell>
          <cell r="AX78"/>
          <cell r="AY78">
            <v>0</v>
          </cell>
          <cell r="AZ78"/>
          <cell r="BA78">
            <v>0</v>
          </cell>
          <cell r="BB78"/>
          <cell r="BC78">
            <v>0</v>
          </cell>
          <cell r="BD78"/>
          <cell r="BE78">
            <v>0</v>
          </cell>
          <cell r="BF78"/>
          <cell r="BG78">
            <v>0</v>
          </cell>
          <cell r="BH78"/>
          <cell r="BI78">
            <v>0</v>
          </cell>
          <cell r="BJ78"/>
          <cell r="BK78">
            <v>0</v>
          </cell>
          <cell r="BL78"/>
          <cell r="BM78">
            <v>0</v>
          </cell>
          <cell r="BN78"/>
          <cell r="BO78">
            <v>0</v>
          </cell>
          <cell r="BP78"/>
          <cell r="BQ78">
            <v>0</v>
          </cell>
          <cell r="BR78">
            <v>4</v>
          </cell>
          <cell r="BS78">
            <v>346.14299999999997</v>
          </cell>
          <cell r="BT78">
            <v>6</v>
          </cell>
          <cell r="BU78">
            <v>519.21449999999993</v>
          </cell>
          <cell r="BV78">
            <v>8</v>
          </cell>
          <cell r="BW78">
            <v>692.28599999999994</v>
          </cell>
          <cell r="BX78"/>
          <cell r="BY78">
            <v>0</v>
          </cell>
          <cell r="BZ78"/>
          <cell r="CA78">
            <v>0</v>
          </cell>
          <cell r="CB78"/>
          <cell r="CC78">
            <v>0</v>
          </cell>
          <cell r="CD78"/>
          <cell r="CE78">
            <v>0</v>
          </cell>
          <cell r="CF78"/>
          <cell r="CG78">
            <v>0</v>
          </cell>
          <cell r="CH78"/>
          <cell r="CI78">
            <v>0</v>
          </cell>
          <cell r="CJ78"/>
          <cell r="CK78">
            <v>0</v>
          </cell>
          <cell r="CL78"/>
          <cell r="CM78">
            <v>0</v>
          </cell>
          <cell r="CN78"/>
          <cell r="CO78">
            <v>0</v>
          </cell>
          <cell r="CP78"/>
          <cell r="CQ78">
            <v>0</v>
          </cell>
          <cell r="CR78"/>
          <cell r="CS78">
            <v>0</v>
          </cell>
          <cell r="CT78"/>
          <cell r="CU78">
            <v>0</v>
          </cell>
          <cell r="CV78"/>
          <cell r="CW78">
            <v>0</v>
          </cell>
          <cell r="CX78"/>
          <cell r="CY78">
            <v>0</v>
          </cell>
          <cell r="CZ78"/>
          <cell r="DA78">
            <v>0</v>
          </cell>
          <cell r="DB78"/>
          <cell r="DC78">
            <v>0</v>
          </cell>
          <cell r="DD78"/>
          <cell r="DE78">
            <v>0</v>
          </cell>
          <cell r="DF78"/>
          <cell r="DG78">
            <v>0</v>
          </cell>
          <cell r="DH78"/>
          <cell r="DI78">
            <v>0</v>
          </cell>
          <cell r="DJ78"/>
          <cell r="DK78">
            <v>0</v>
          </cell>
          <cell r="DL78"/>
          <cell r="DM78">
            <v>0</v>
          </cell>
          <cell r="DN78"/>
          <cell r="DO78">
            <v>0</v>
          </cell>
          <cell r="DP78"/>
          <cell r="DQ78">
            <v>0</v>
          </cell>
          <cell r="DR78"/>
          <cell r="DS78">
            <v>0</v>
          </cell>
          <cell r="DT78"/>
          <cell r="DU78">
            <v>0</v>
          </cell>
          <cell r="DV78"/>
          <cell r="DW78">
            <v>0</v>
          </cell>
          <cell r="DX78"/>
          <cell r="DY78">
            <v>0</v>
          </cell>
          <cell r="DZ78"/>
          <cell r="EA78">
            <v>0</v>
          </cell>
          <cell r="EB78"/>
          <cell r="EC78">
            <v>0</v>
          </cell>
          <cell r="ED78"/>
          <cell r="EE78">
            <v>0</v>
          </cell>
          <cell r="EF78"/>
          <cell r="EG78">
            <v>0</v>
          </cell>
          <cell r="EH78"/>
          <cell r="EI78">
            <v>0</v>
          </cell>
          <cell r="EJ78"/>
          <cell r="EK78">
            <v>0</v>
          </cell>
          <cell r="EL78"/>
          <cell r="EM78">
            <v>0</v>
          </cell>
          <cell r="EN78"/>
          <cell r="EO78">
            <v>0</v>
          </cell>
          <cell r="EP78"/>
          <cell r="EQ78">
            <v>0</v>
          </cell>
          <cell r="ER78"/>
          <cell r="ES78">
            <v>0</v>
          </cell>
          <cell r="ET78"/>
          <cell r="EU78">
            <v>0</v>
          </cell>
          <cell r="EV78"/>
          <cell r="EW78">
            <v>0</v>
          </cell>
          <cell r="EX78"/>
          <cell r="EY78">
            <v>0</v>
          </cell>
          <cell r="EZ78"/>
          <cell r="FA78">
            <v>0</v>
          </cell>
          <cell r="FB78"/>
          <cell r="FC78">
            <v>0</v>
          </cell>
          <cell r="FD78"/>
          <cell r="FE78">
            <v>0</v>
          </cell>
          <cell r="FF78"/>
          <cell r="FG78">
            <v>0</v>
          </cell>
          <cell r="FH78"/>
          <cell r="FI78">
            <v>0</v>
          </cell>
          <cell r="FJ78"/>
          <cell r="FK78">
            <v>0</v>
          </cell>
          <cell r="FL78"/>
          <cell r="FM78">
            <v>0</v>
          </cell>
          <cell r="FN78"/>
          <cell r="FO78">
            <v>0</v>
          </cell>
          <cell r="FP78"/>
          <cell r="FQ78">
            <v>0</v>
          </cell>
          <cell r="FR78"/>
          <cell r="FS78">
            <v>0</v>
          </cell>
          <cell r="FT78"/>
          <cell r="FU78">
            <v>0</v>
          </cell>
          <cell r="FV78"/>
          <cell r="FW78">
            <v>0</v>
          </cell>
          <cell r="FX78"/>
          <cell r="FY78">
            <v>0</v>
          </cell>
          <cell r="FZ78"/>
          <cell r="GA78">
            <v>0</v>
          </cell>
          <cell r="GB78"/>
          <cell r="GC78">
            <v>0</v>
          </cell>
          <cell r="GD78"/>
          <cell r="GE78">
            <v>0</v>
          </cell>
          <cell r="GF78"/>
          <cell r="GG78">
            <v>0</v>
          </cell>
          <cell r="GH78"/>
          <cell r="GI78">
            <v>0</v>
          </cell>
          <cell r="GJ78"/>
          <cell r="GK78">
            <v>0</v>
          </cell>
          <cell r="GL78"/>
          <cell r="GM78">
            <v>0</v>
          </cell>
          <cell r="GN78"/>
          <cell r="GO78">
            <v>0</v>
          </cell>
          <cell r="GP78"/>
          <cell r="GQ78">
            <v>0</v>
          </cell>
          <cell r="GR78"/>
          <cell r="GS78">
            <v>0</v>
          </cell>
          <cell r="GT78"/>
          <cell r="GU78">
            <v>0</v>
          </cell>
          <cell r="GV78"/>
          <cell r="GW78">
            <v>0</v>
          </cell>
          <cell r="GX78"/>
          <cell r="GY78">
            <v>0</v>
          </cell>
          <cell r="GZ78"/>
          <cell r="HA78">
            <v>0</v>
          </cell>
          <cell r="HB78"/>
          <cell r="HC78">
            <v>0</v>
          </cell>
          <cell r="HD78"/>
          <cell r="HE78">
            <v>0</v>
          </cell>
          <cell r="HF78"/>
          <cell r="HG78">
            <v>0</v>
          </cell>
          <cell r="HH78"/>
          <cell r="HI78">
            <v>0</v>
          </cell>
          <cell r="HJ78"/>
          <cell r="HK78">
            <v>0</v>
          </cell>
          <cell r="HL78"/>
          <cell r="HM78">
            <v>0</v>
          </cell>
          <cell r="HN78"/>
          <cell r="HO78">
            <v>0</v>
          </cell>
          <cell r="HP78"/>
          <cell r="HQ78">
            <v>0</v>
          </cell>
          <cell r="HR78"/>
          <cell r="HS78">
            <v>0</v>
          </cell>
          <cell r="HT78"/>
          <cell r="HU78">
            <v>0</v>
          </cell>
          <cell r="HV78"/>
          <cell r="HW78">
            <v>0</v>
          </cell>
          <cell r="HX78"/>
          <cell r="HY78">
            <v>0</v>
          </cell>
          <cell r="HZ78"/>
          <cell r="IA78">
            <v>0</v>
          </cell>
          <cell r="IB78"/>
          <cell r="IC78">
            <v>0</v>
          </cell>
          <cell r="ID78"/>
          <cell r="IE78">
            <v>0</v>
          </cell>
          <cell r="IF78"/>
          <cell r="IG78">
            <v>0</v>
          </cell>
          <cell r="IH78"/>
          <cell r="II78">
            <v>0</v>
          </cell>
          <cell r="IJ78"/>
          <cell r="IK78">
            <v>0</v>
          </cell>
          <cell r="IL78"/>
          <cell r="IM78">
            <v>0</v>
          </cell>
          <cell r="IN78"/>
          <cell r="IO78">
            <v>0</v>
          </cell>
          <cell r="IP78"/>
          <cell r="IQ78">
            <v>0</v>
          </cell>
          <cell r="IR78"/>
          <cell r="IS78">
            <v>0</v>
          </cell>
          <cell r="IT78"/>
          <cell r="IU78">
            <v>0</v>
          </cell>
          <cell r="IV78"/>
          <cell r="IW78">
            <v>0</v>
          </cell>
          <cell r="IX78"/>
          <cell r="IY78">
            <v>0</v>
          </cell>
          <cell r="IZ78"/>
          <cell r="JA78">
            <v>0</v>
          </cell>
          <cell r="JB78"/>
          <cell r="JC78">
            <v>0</v>
          </cell>
          <cell r="JD78"/>
          <cell r="JE78">
            <v>0</v>
          </cell>
          <cell r="JF78"/>
          <cell r="JG78">
            <v>0</v>
          </cell>
          <cell r="JH78"/>
          <cell r="JI78">
            <v>0</v>
          </cell>
          <cell r="JJ78"/>
          <cell r="JK78">
            <v>0</v>
          </cell>
          <cell r="JL78"/>
          <cell r="JM78">
            <v>0</v>
          </cell>
          <cell r="JN78"/>
          <cell r="JO78">
            <v>0</v>
          </cell>
          <cell r="JP78"/>
          <cell r="JQ78">
            <v>0</v>
          </cell>
          <cell r="JR78"/>
          <cell r="JS78">
            <v>0</v>
          </cell>
          <cell r="JT78"/>
          <cell r="JU78">
            <v>0</v>
          </cell>
          <cell r="JV78"/>
          <cell r="JW78">
            <v>0</v>
          </cell>
          <cell r="JX78"/>
          <cell r="JY78">
            <v>0</v>
          </cell>
          <cell r="JZ78"/>
          <cell r="KA78">
            <v>0</v>
          </cell>
          <cell r="KB78"/>
          <cell r="KC78">
            <v>0</v>
          </cell>
        </row>
        <row r="79">
          <cell r="P79"/>
          <cell r="Q79">
            <v>0</v>
          </cell>
          <cell r="R79"/>
          <cell r="S79">
            <v>0</v>
          </cell>
          <cell r="T79"/>
          <cell r="U79">
            <v>0</v>
          </cell>
          <cell r="V79"/>
          <cell r="W79">
            <v>0</v>
          </cell>
          <cell r="X79"/>
          <cell r="Y79">
            <v>0</v>
          </cell>
          <cell r="Z79"/>
          <cell r="AA79">
            <v>0</v>
          </cell>
          <cell r="AB79"/>
          <cell r="AC79">
            <v>0</v>
          </cell>
          <cell r="AD79"/>
          <cell r="AE79">
            <v>0</v>
          </cell>
          <cell r="AF79"/>
          <cell r="AG79">
            <v>0</v>
          </cell>
          <cell r="AH79"/>
          <cell r="AI79">
            <v>0</v>
          </cell>
          <cell r="AJ79"/>
          <cell r="AK79">
            <v>0</v>
          </cell>
          <cell r="AL79"/>
          <cell r="AM79">
            <v>0</v>
          </cell>
          <cell r="AN79"/>
          <cell r="AO79">
            <v>0</v>
          </cell>
          <cell r="AP79"/>
          <cell r="AQ79">
            <v>0</v>
          </cell>
          <cell r="AR79"/>
          <cell r="AS79">
            <v>0</v>
          </cell>
          <cell r="AT79"/>
          <cell r="AU79">
            <v>0</v>
          </cell>
          <cell r="AV79"/>
          <cell r="AW79">
            <v>0</v>
          </cell>
          <cell r="AX79"/>
          <cell r="AY79">
            <v>0</v>
          </cell>
          <cell r="AZ79"/>
          <cell r="BA79">
            <v>0</v>
          </cell>
          <cell r="BB79"/>
          <cell r="BC79">
            <v>0</v>
          </cell>
          <cell r="BD79"/>
          <cell r="BE79">
            <v>0</v>
          </cell>
          <cell r="BF79"/>
          <cell r="BG79">
            <v>0</v>
          </cell>
          <cell r="BH79"/>
          <cell r="BI79">
            <v>0</v>
          </cell>
          <cell r="BJ79"/>
          <cell r="BK79">
            <v>0</v>
          </cell>
          <cell r="BL79"/>
          <cell r="BM79">
            <v>0</v>
          </cell>
          <cell r="BN79"/>
          <cell r="BO79">
            <v>0</v>
          </cell>
          <cell r="BP79"/>
          <cell r="BQ79">
            <v>0</v>
          </cell>
          <cell r="BR79">
            <v>4</v>
          </cell>
          <cell r="BS79">
            <v>301.64399999999995</v>
          </cell>
          <cell r="BT79">
            <v>6</v>
          </cell>
          <cell r="BU79">
            <v>452.46599999999989</v>
          </cell>
          <cell r="BV79">
            <v>8</v>
          </cell>
          <cell r="BW79">
            <v>603.2879999999999</v>
          </cell>
          <cell r="BX79"/>
          <cell r="BY79">
            <v>0</v>
          </cell>
          <cell r="BZ79"/>
          <cell r="CA79">
            <v>0</v>
          </cell>
          <cell r="CB79"/>
          <cell r="CC79">
            <v>0</v>
          </cell>
          <cell r="CD79"/>
          <cell r="CE79">
            <v>0</v>
          </cell>
          <cell r="CF79"/>
          <cell r="CG79">
            <v>0</v>
          </cell>
          <cell r="CH79"/>
          <cell r="CI79">
            <v>0</v>
          </cell>
          <cell r="CJ79"/>
          <cell r="CK79">
            <v>0</v>
          </cell>
          <cell r="CL79"/>
          <cell r="CM79">
            <v>0</v>
          </cell>
          <cell r="CN79"/>
          <cell r="CO79">
            <v>0</v>
          </cell>
          <cell r="CP79"/>
          <cell r="CQ79">
            <v>0</v>
          </cell>
          <cell r="CR79"/>
          <cell r="CS79">
            <v>0</v>
          </cell>
          <cell r="CT79"/>
          <cell r="CU79">
            <v>0</v>
          </cell>
          <cell r="CV79"/>
          <cell r="CW79">
            <v>0</v>
          </cell>
          <cell r="CX79"/>
          <cell r="CY79">
            <v>0</v>
          </cell>
          <cell r="CZ79"/>
          <cell r="DA79">
            <v>0</v>
          </cell>
          <cell r="DB79"/>
          <cell r="DC79">
            <v>0</v>
          </cell>
          <cell r="DD79"/>
          <cell r="DE79">
            <v>0</v>
          </cell>
          <cell r="DF79"/>
          <cell r="DG79">
            <v>0</v>
          </cell>
          <cell r="DH79"/>
          <cell r="DI79">
            <v>0</v>
          </cell>
          <cell r="DJ79"/>
          <cell r="DK79">
            <v>0</v>
          </cell>
          <cell r="DL79"/>
          <cell r="DM79">
            <v>0</v>
          </cell>
          <cell r="DN79"/>
          <cell r="DO79">
            <v>0</v>
          </cell>
          <cell r="DP79"/>
          <cell r="DQ79">
            <v>0</v>
          </cell>
          <cell r="DR79"/>
          <cell r="DS79">
            <v>0</v>
          </cell>
          <cell r="DT79"/>
          <cell r="DU79">
            <v>0</v>
          </cell>
          <cell r="DV79"/>
          <cell r="DW79">
            <v>0</v>
          </cell>
          <cell r="DX79"/>
          <cell r="DY79">
            <v>0</v>
          </cell>
          <cell r="DZ79"/>
          <cell r="EA79">
            <v>0</v>
          </cell>
          <cell r="EB79"/>
          <cell r="EC79">
            <v>0</v>
          </cell>
          <cell r="ED79"/>
          <cell r="EE79">
            <v>0</v>
          </cell>
          <cell r="EF79"/>
          <cell r="EG79">
            <v>0</v>
          </cell>
          <cell r="EH79"/>
          <cell r="EI79">
            <v>0</v>
          </cell>
          <cell r="EJ79"/>
          <cell r="EK79">
            <v>0</v>
          </cell>
          <cell r="EL79"/>
          <cell r="EM79">
            <v>0</v>
          </cell>
          <cell r="EN79"/>
          <cell r="EO79">
            <v>0</v>
          </cell>
          <cell r="EP79"/>
          <cell r="EQ79">
            <v>0</v>
          </cell>
          <cell r="ER79"/>
          <cell r="ES79">
            <v>0</v>
          </cell>
          <cell r="ET79"/>
          <cell r="EU79">
            <v>0</v>
          </cell>
          <cell r="EV79"/>
          <cell r="EW79">
            <v>0</v>
          </cell>
          <cell r="EX79"/>
          <cell r="EY79">
            <v>0</v>
          </cell>
          <cell r="EZ79"/>
          <cell r="FA79">
            <v>0</v>
          </cell>
          <cell r="FB79"/>
          <cell r="FC79">
            <v>0</v>
          </cell>
          <cell r="FD79"/>
          <cell r="FE79">
            <v>0</v>
          </cell>
          <cell r="FF79"/>
          <cell r="FG79">
            <v>0</v>
          </cell>
          <cell r="FH79"/>
          <cell r="FI79">
            <v>0</v>
          </cell>
          <cell r="FJ79"/>
          <cell r="FK79">
            <v>0</v>
          </cell>
          <cell r="FL79"/>
          <cell r="FM79">
            <v>0</v>
          </cell>
          <cell r="FN79"/>
          <cell r="FO79">
            <v>0</v>
          </cell>
          <cell r="FP79"/>
          <cell r="FQ79">
            <v>0</v>
          </cell>
          <cell r="FR79"/>
          <cell r="FS79">
            <v>0</v>
          </cell>
          <cell r="FT79"/>
          <cell r="FU79">
            <v>0</v>
          </cell>
          <cell r="FV79"/>
          <cell r="FW79">
            <v>0</v>
          </cell>
          <cell r="FX79"/>
          <cell r="FY79">
            <v>0</v>
          </cell>
          <cell r="FZ79"/>
          <cell r="GA79">
            <v>0</v>
          </cell>
          <cell r="GB79"/>
          <cell r="GC79">
            <v>0</v>
          </cell>
          <cell r="GD79"/>
          <cell r="GE79">
            <v>0</v>
          </cell>
          <cell r="GF79"/>
          <cell r="GG79">
            <v>0</v>
          </cell>
          <cell r="GH79"/>
          <cell r="GI79">
            <v>0</v>
          </cell>
          <cell r="GJ79"/>
          <cell r="GK79">
            <v>0</v>
          </cell>
          <cell r="GL79"/>
          <cell r="GM79">
            <v>0</v>
          </cell>
          <cell r="GN79"/>
          <cell r="GO79">
            <v>0</v>
          </cell>
          <cell r="GP79"/>
          <cell r="GQ79">
            <v>0</v>
          </cell>
          <cell r="GR79"/>
          <cell r="GS79">
            <v>0</v>
          </cell>
          <cell r="GT79"/>
          <cell r="GU79">
            <v>0</v>
          </cell>
          <cell r="GV79"/>
          <cell r="GW79">
            <v>0</v>
          </cell>
          <cell r="GX79"/>
          <cell r="GY79">
            <v>0</v>
          </cell>
          <cell r="GZ79"/>
          <cell r="HA79">
            <v>0</v>
          </cell>
          <cell r="HB79"/>
          <cell r="HC79">
            <v>0</v>
          </cell>
          <cell r="HD79"/>
          <cell r="HE79">
            <v>0</v>
          </cell>
          <cell r="HF79"/>
          <cell r="HG79">
            <v>0</v>
          </cell>
          <cell r="HH79"/>
          <cell r="HI79">
            <v>0</v>
          </cell>
          <cell r="HJ79"/>
          <cell r="HK79">
            <v>0</v>
          </cell>
          <cell r="HL79"/>
          <cell r="HM79">
            <v>0</v>
          </cell>
          <cell r="HN79"/>
          <cell r="HO79">
            <v>0</v>
          </cell>
          <cell r="HP79"/>
          <cell r="HQ79">
            <v>0</v>
          </cell>
          <cell r="HR79"/>
          <cell r="HS79">
            <v>0</v>
          </cell>
          <cell r="HT79"/>
          <cell r="HU79">
            <v>0</v>
          </cell>
          <cell r="HV79"/>
          <cell r="HW79">
            <v>0</v>
          </cell>
          <cell r="HX79"/>
          <cell r="HY79">
            <v>0</v>
          </cell>
          <cell r="HZ79"/>
          <cell r="IA79">
            <v>0</v>
          </cell>
          <cell r="IB79"/>
          <cell r="IC79">
            <v>0</v>
          </cell>
          <cell r="ID79"/>
          <cell r="IE79">
            <v>0</v>
          </cell>
          <cell r="IF79"/>
          <cell r="IG79">
            <v>0</v>
          </cell>
          <cell r="IH79"/>
          <cell r="II79">
            <v>0</v>
          </cell>
          <cell r="IJ79"/>
          <cell r="IK79">
            <v>0</v>
          </cell>
          <cell r="IL79"/>
          <cell r="IM79">
            <v>0</v>
          </cell>
          <cell r="IN79"/>
          <cell r="IO79">
            <v>0</v>
          </cell>
          <cell r="IP79"/>
          <cell r="IQ79">
            <v>0</v>
          </cell>
          <cell r="IR79"/>
          <cell r="IS79">
            <v>0</v>
          </cell>
          <cell r="IT79"/>
          <cell r="IU79">
            <v>0</v>
          </cell>
          <cell r="IV79"/>
          <cell r="IW79">
            <v>0</v>
          </cell>
          <cell r="IX79"/>
          <cell r="IY79">
            <v>0</v>
          </cell>
          <cell r="IZ79"/>
          <cell r="JA79">
            <v>0</v>
          </cell>
          <cell r="JB79"/>
          <cell r="JC79">
            <v>0</v>
          </cell>
          <cell r="JD79"/>
          <cell r="JE79">
            <v>0</v>
          </cell>
          <cell r="JF79"/>
          <cell r="JG79">
            <v>0</v>
          </cell>
          <cell r="JH79"/>
          <cell r="JI79">
            <v>0</v>
          </cell>
          <cell r="JJ79"/>
          <cell r="JK79">
            <v>0</v>
          </cell>
          <cell r="JL79"/>
          <cell r="JM79">
            <v>0</v>
          </cell>
          <cell r="JN79"/>
          <cell r="JO79">
            <v>0</v>
          </cell>
          <cell r="JP79"/>
          <cell r="JQ79">
            <v>0</v>
          </cell>
          <cell r="JR79"/>
          <cell r="JS79">
            <v>0</v>
          </cell>
          <cell r="JT79"/>
          <cell r="JU79">
            <v>0</v>
          </cell>
          <cell r="JV79"/>
          <cell r="JW79">
            <v>0</v>
          </cell>
          <cell r="JX79"/>
          <cell r="JY79">
            <v>0</v>
          </cell>
          <cell r="JZ79"/>
          <cell r="KA79">
            <v>0</v>
          </cell>
          <cell r="KB79"/>
          <cell r="KC79">
            <v>0</v>
          </cell>
        </row>
        <row r="80">
          <cell r="P80"/>
          <cell r="Q80">
            <v>0</v>
          </cell>
          <cell r="R80"/>
          <cell r="S80">
            <v>0</v>
          </cell>
          <cell r="T80"/>
          <cell r="U80">
            <v>0</v>
          </cell>
          <cell r="V80"/>
          <cell r="W80">
            <v>0</v>
          </cell>
          <cell r="X80"/>
          <cell r="Y80">
            <v>0</v>
          </cell>
          <cell r="Z80"/>
          <cell r="AA80">
            <v>0</v>
          </cell>
          <cell r="AB80"/>
          <cell r="AC80">
            <v>0</v>
          </cell>
          <cell r="AD80"/>
          <cell r="AE80">
            <v>0</v>
          </cell>
          <cell r="AF80"/>
          <cell r="AG80">
            <v>0</v>
          </cell>
          <cell r="AH80"/>
          <cell r="AI80">
            <v>0</v>
          </cell>
          <cell r="AJ80"/>
          <cell r="AK80">
            <v>0</v>
          </cell>
          <cell r="AL80"/>
          <cell r="AM80">
            <v>0</v>
          </cell>
          <cell r="AN80"/>
          <cell r="AO80">
            <v>0</v>
          </cell>
          <cell r="AP80"/>
          <cell r="AQ80">
            <v>0</v>
          </cell>
          <cell r="AR80"/>
          <cell r="AS80">
            <v>0</v>
          </cell>
          <cell r="AT80"/>
          <cell r="AU80">
            <v>0</v>
          </cell>
          <cell r="AV80"/>
          <cell r="AW80">
            <v>0</v>
          </cell>
          <cell r="AX80"/>
          <cell r="AY80">
            <v>0</v>
          </cell>
          <cell r="AZ80"/>
          <cell r="BA80">
            <v>0</v>
          </cell>
          <cell r="BB80"/>
          <cell r="BC80">
            <v>0</v>
          </cell>
          <cell r="BD80">
            <v>1</v>
          </cell>
          <cell r="BE80">
            <v>480.30255</v>
          </cell>
          <cell r="BF80"/>
          <cell r="BG80">
            <v>0</v>
          </cell>
          <cell r="BH80"/>
          <cell r="BI80">
            <v>0</v>
          </cell>
          <cell r="BJ80"/>
          <cell r="BK80">
            <v>0</v>
          </cell>
          <cell r="BL80"/>
          <cell r="BM80">
            <v>0</v>
          </cell>
          <cell r="BN80"/>
          <cell r="BO80">
            <v>0</v>
          </cell>
          <cell r="BP80"/>
          <cell r="BQ80">
            <v>0</v>
          </cell>
          <cell r="BR80"/>
          <cell r="BS80">
            <v>0</v>
          </cell>
          <cell r="BT80"/>
          <cell r="BU80">
            <v>0</v>
          </cell>
          <cell r="BV80"/>
          <cell r="BW80">
            <v>0</v>
          </cell>
          <cell r="BX80"/>
          <cell r="BY80">
            <v>0</v>
          </cell>
          <cell r="BZ80"/>
          <cell r="CA80">
            <v>0</v>
          </cell>
          <cell r="CB80">
            <v>1</v>
          </cell>
          <cell r="CC80">
            <v>480.30255</v>
          </cell>
          <cell r="CD80">
            <v>1</v>
          </cell>
          <cell r="CE80">
            <v>480.30255</v>
          </cell>
          <cell r="CF80"/>
          <cell r="CG80">
            <v>0</v>
          </cell>
          <cell r="CH80"/>
          <cell r="CI80">
            <v>0</v>
          </cell>
          <cell r="CJ80"/>
          <cell r="CK80">
            <v>0</v>
          </cell>
          <cell r="CL80"/>
          <cell r="CM80">
            <v>0</v>
          </cell>
          <cell r="CN80"/>
          <cell r="CO80">
            <v>0</v>
          </cell>
          <cell r="CP80"/>
          <cell r="CQ80">
            <v>0</v>
          </cell>
          <cell r="CR80"/>
          <cell r="CS80">
            <v>0</v>
          </cell>
          <cell r="CT80"/>
          <cell r="CU80">
            <v>0</v>
          </cell>
          <cell r="CV80"/>
          <cell r="CW80">
            <v>0</v>
          </cell>
          <cell r="CX80"/>
          <cell r="CY80">
            <v>0</v>
          </cell>
          <cell r="CZ80"/>
          <cell r="DA80">
            <v>0</v>
          </cell>
          <cell r="DB80"/>
          <cell r="DC80">
            <v>0</v>
          </cell>
          <cell r="DD80"/>
          <cell r="DE80">
            <v>0</v>
          </cell>
          <cell r="DF80"/>
          <cell r="DG80">
            <v>0</v>
          </cell>
          <cell r="DH80"/>
          <cell r="DI80">
            <v>0</v>
          </cell>
          <cell r="DJ80"/>
          <cell r="DK80">
            <v>0</v>
          </cell>
          <cell r="DL80"/>
          <cell r="DM80">
            <v>0</v>
          </cell>
          <cell r="DN80"/>
          <cell r="DO80">
            <v>0</v>
          </cell>
          <cell r="DP80"/>
          <cell r="DQ80">
            <v>0</v>
          </cell>
          <cell r="DR80"/>
          <cell r="DS80">
            <v>0</v>
          </cell>
          <cell r="DT80"/>
          <cell r="DU80">
            <v>0</v>
          </cell>
          <cell r="DV80"/>
          <cell r="DW80">
            <v>0</v>
          </cell>
          <cell r="DX80"/>
          <cell r="DY80">
            <v>0</v>
          </cell>
          <cell r="DZ80"/>
          <cell r="EA80">
            <v>0</v>
          </cell>
          <cell r="EB80"/>
          <cell r="EC80">
            <v>0</v>
          </cell>
          <cell r="ED80"/>
          <cell r="EE80">
            <v>0</v>
          </cell>
          <cell r="EF80"/>
          <cell r="EG80">
            <v>0</v>
          </cell>
          <cell r="EH80"/>
          <cell r="EI80">
            <v>0</v>
          </cell>
          <cell r="EJ80"/>
          <cell r="EK80">
            <v>0</v>
          </cell>
          <cell r="EL80"/>
          <cell r="EM80">
            <v>0</v>
          </cell>
          <cell r="EN80"/>
          <cell r="EO80">
            <v>0</v>
          </cell>
          <cell r="EP80"/>
          <cell r="EQ80">
            <v>0</v>
          </cell>
          <cell r="ER80"/>
          <cell r="ES80">
            <v>0</v>
          </cell>
          <cell r="ET80"/>
          <cell r="EU80">
            <v>0</v>
          </cell>
          <cell r="EV80"/>
          <cell r="EW80">
            <v>0</v>
          </cell>
          <cell r="EX80"/>
          <cell r="EY80">
            <v>0</v>
          </cell>
          <cell r="EZ80"/>
          <cell r="FA80">
            <v>0</v>
          </cell>
          <cell r="FB80"/>
          <cell r="FC80">
            <v>0</v>
          </cell>
          <cell r="FD80"/>
          <cell r="FE80">
            <v>0</v>
          </cell>
          <cell r="FF80"/>
          <cell r="FG80">
            <v>0</v>
          </cell>
          <cell r="FH80"/>
          <cell r="FI80">
            <v>0</v>
          </cell>
          <cell r="FJ80"/>
          <cell r="FK80">
            <v>0</v>
          </cell>
          <cell r="FL80"/>
          <cell r="FM80">
            <v>0</v>
          </cell>
          <cell r="FN80"/>
          <cell r="FO80">
            <v>0</v>
          </cell>
          <cell r="FP80"/>
          <cell r="FQ80">
            <v>0</v>
          </cell>
          <cell r="FR80"/>
          <cell r="FS80">
            <v>0</v>
          </cell>
          <cell r="FT80"/>
          <cell r="FU80">
            <v>0</v>
          </cell>
          <cell r="FV80"/>
          <cell r="FW80">
            <v>0</v>
          </cell>
          <cell r="FX80"/>
          <cell r="FY80">
            <v>0</v>
          </cell>
          <cell r="FZ80"/>
          <cell r="GA80">
            <v>0</v>
          </cell>
          <cell r="GB80"/>
          <cell r="GC80">
            <v>0</v>
          </cell>
          <cell r="GD80"/>
          <cell r="GE80">
            <v>0</v>
          </cell>
          <cell r="GF80"/>
          <cell r="GG80">
            <v>0</v>
          </cell>
          <cell r="GH80"/>
          <cell r="GI80">
            <v>0</v>
          </cell>
          <cell r="GJ80"/>
          <cell r="GK80">
            <v>0</v>
          </cell>
          <cell r="GL80"/>
          <cell r="GM80">
            <v>0</v>
          </cell>
          <cell r="GN80"/>
          <cell r="GO80">
            <v>0</v>
          </cell>
          <cell r="GP80"/>
          <cell r="GQ80">
            <v>0</v>
          </cell>
          <cell r="GR80"/>
          <cell r="GS80">
            <v>0</v>
          </cell>
          <cell r="GT80"/>
          <cell r="GU80">
            <v>0</v>
          </cell>
          <cell r="GV80"/>
          <cell r="GW80">
            <v>0</v>
          </cell>
          <cell r="GX80"/>
          <cell r="GY80">
            <v>0</v>
          </cell>
          <cell r="GZ80"/>
          <cell r="HA80">
            <v>0</v>
          </cell>
          <cell r="HB80"/>
          <cell r="HC80">
            <v>0</v>
          </cell>
          <cell r="HD80"/>
          <cell r="HE80">
            <v>0</v>
          </cell>
          <cell r="HF80"/>
          <cell r="HG80">
            <v>0</v>
          </cell>
          <cell r="HH80"/>
          <cell r="HI80">
            <v>0</v>
          </cell>
          <cell r="HJ80"/>
          <cell r="HK80">
            <v>0</v>
          </cell>
          <cell r="HL80"/>
          <cell r="HM80">
            <v>0</v>
          </cell>
          <cell r="HN80"/>
          <cell r="HO80">
            <v>0</v>
          </cell>
          <cell r="HP80"/>
          <cell r="HQ80">
            <v>0</v>
          </cell>
          <cell r="HR80"/>
          <cell r="HS80">
            <v>0</v>
          </cell>
          <cell r="HT80"/>
          <cell r="HU80">
            <v>0</v>
          </cell>
          <cell r="HV80"/>
          <cell r="HW80">
            <v>0</v>
          </cell>
          <cell r="HX80"/>
          <cell r="HY80">
            <v>0</v>
          </cell>
          <cell r="HZ80"/>
          <cell r="IA80">
            <v>0</v>
          </cell>
          <cell r="IB80"/>
          <cell r="IC80">
            <v>0</v>
          </cell>
          <cell r="ID80"/>
          <cell r="IE80">
            <v>0</v>
          </cell>
          <cell r="IF80"/>
          <cell r="IG80">
            <v>0</v>
          </cell>
          <cell r="IH80"/>
          <cell r="II80">
            <v>0</v>
          </cell>
          <cell r="IJ80"/>
          <cell r="IK80">
            <v>0</v>
          </cell>
          <cell r="IL80"/>
          <cell r="IM80">
            <v>0</v>
          </cell>
          <cell r="IN80"/>
          <cell r="IO80">
            <v>0</v>
          </cell>
          <cell r="IP80"/>
          <cell r="IQ80">
            <v>0</v>
          </cell>
          <cell r="IR80"/>
          <cell r="IS80">
            <v>0</v>
          </cell>
          <cell r="IT80"/>
          <cell r="IU80">
            <v>0</v>
          </cell>
          <cell r="IV80"/>
          <cell r="IW80">
            <v>0</v>
          </cell>
          <cell r="IX80"/>
          <cell r="IY80">
            <v>0</v>
          </cell>
          <cell r="IZ80"/>
          <cell r="JA80">
            <v>0</v>
          </cell>
          <cell r="JB80"/>
          <cell r="JC80">
            <v>0</v>
          </cell>
          <cell r="JD80"/>
          <cell r="JE80">
            <v>0</v>
          </cell>
          <cell r="JF80"/>
          <cell r="JG80">
            <v>0</v>
          </cell>
          <cell r="JH80"/>
          <cell r="JI80">
            <v>0</v>
          </cell>
          <cell r="JJ80"/>
          <cell r="JK80">
            <v>0</v>
          </cell>
          <cell r="JL80"/>
          <cell r="JM80">
            <v>0</v>
          </cell>
          <cell r="JN80"/>
          <cell r="JO80">
            <v>0</v>
          </cell>
          <cell r="JP80"/>
          <cell r="JQ80">
            <v>0</v>
          </cell>
          <cell r="JR80"/>
          <cell r="JS80">
            <v>0</v>
          </cell>
          <cell r="JT80"/>
          <cell r="JU80">
            <v>0</v>
          </cell>
          <cell r="JV80"/>
          <cell r="JW80">
            <v>0</v>
          </cell>
          <cell r="JX80"/>
          <cell r="JY80">
            <v>0</v>
          </cell>
          <cell r="JZ80"/>
          <cell r="KA80">
            <v>0</v>
          </cell>
          <cell r="KB80"/>
          <cell r="KC80">
            <v>0</v>
          </cell>
        </row>
        <row r="81">
          <cell r="P81"/>
          <cell r="Q81">
            <v>0</v>
          </cell>
          <cell r="R81"/>
          <cell r="S81">
            <v>0</v>
          </cell>
          <cell r="T81"/>
          <cell r="U81">
            <v>0</v>
          </cell>
          <cell r="V81"/>
          <cell r="W81">
            <v>0</v>
          </cell>
          <cell r="X81"/>
          <cell r="Y81">
            <v>0</v>
          </cell>
          <cell r="Z81"/>
          <cell r="AA81">
            <v>0</v>
          </cell>
          <cell r="AB81"/>
          <cell r="AC81">
            <v>0</v>
          </cell>
          <cell r="AD81"/>
          <cell r="AE81">
            <v>0</v>
          </cell>
          <cell r="AF81"/>
          <cell r="AG81">
            <v>0</v>
          </cell>
          <cell r="AH81"/>
          <cell r="AI81">
            <v>0</v>
          </cell>
          <cell r="AJ81"/>
          <cell r="AK81">
            <v>0</v>
          </cell>
          <cell r="AL81"/>
          <cell r="AM81">
            <v>0</v>
          </cell>
          <cell r="AN81"/>
          <cell r="AO81">
            <v>0</v>
          </cell>
          <cell r="AP81"/>
          <cell r="AQ81">
            <v>0</v>
          </cell>
          <cell r="AR81"/>
          <cell r="AS81">
            <v>0</v>
          </cell>
          <cell r="AT81"/>
          <cell r="AU81">
            <v>0</v>
          </cell>
          <cell r="AV81">
            <v>1</v>
          </cell>
          <cell r="AW81">
            <v>87.191999999999993</v>
          </cell>
          <cell r="AX81"/>
          <cell r="AY81">
            <v>0</v>
          </cell>
          <cell r="AZ81"/>
          <cell r="BA81">
            <v>0</v>
          </cell>
          <cell r="BB81"/>
          <cell r="BC81">
            <v>0</v>
          </cell>
          <cell r="BD81"/>
          <cell r="BE81">
            <v>0</v>
          </cell>
          <cell r="BF81"/>
          <cell r="BG81">
            <v>0</v>
          </cell>
          <cell r="BH81"/>
          <cell r="BI81">
            <v>0</v>
          </cell>
          <cell r="BJ81"/>
          <cell r="BK81">
            <v>0</v>
          </cell>
          <cell r="BL81"/>
          <cell r="BM81">
            <v>0</v>
          </cell>
          <cell r="BN81">
            <v>1</v>
          </cell>
          <cell r="BO81">
            <v>87.191999999999993</v>
          </cell>
          <cell r="BP81"/>
          <cell r="BQ81">
            <v>0</v>
          </cell>
          <cell r="BR81"/>
          <cell r="BS81">
            <v>0</v>
          </cell>
          <cell r="BT81"/>
          <cell r="BU81">
            <v>0</v>
          </cell>
          <cell r="BV81"/>
          <cell r="BW81">
            <v>0</v>
          </cell>
          <cell r="BX81"/>
          <cell r="BY81">
            <v>0</v>
          </cell>
          <cell r="BZ81">
            <v>1</v>
          </cell>
          <cell r="CA81">
            <v>87.191999999999993</v>
          </cell>
          <cell r="CB81"/>
          <cell r="CC81">
            <v>0</v>
          </cell>
          <cell r="CD81"/>
          <cell r="CE81">
            <v>0</v>
          </cell>
          <cell r="CF81"/>
          <cell r="CG81">
            <v>0</v>
          </cell>
          <cell r="CH81"/>
          <cell r="CI81">
            <v>0</v>
          </cell>
          <cell r="CJ81"/>
          <cell r="CK81">
            <v>0</v>
          </cell>
          <cell r="CL81"/>
          <cell r="CM81">
            <v>0</v>
          </cell>
          <cell r="CN81"/>
          <cell r="CO81">
            <v>0</v>
          </cell>
          <cell r="CP81"/>
          <cell r="CQ81">
            <v>0</v>
          </cell>
          <cell r="CR81"/>
          <cell r="CS81">
            <v>0</v>
          </cell>
          <cell r="CT81"/>
          <cell r="CU81">
            <v>0</v>
          </cell>
          <cell r="CV81"/>
          <cell r="CW81">
            <v>0</v>
          </cell>
          <cell r="CX81"/>
          <cell r="CY81">
            <v>0</v>
          </cell>
          <cell r="CZ81"/>
          <cell r="DA81">
            <v>0</v>
          </cell>
          <cell r="DB81"/>
          <cell r="DC81">
            <v>0</v>
          </cell>
          <cell r="DD81"/>
          <cell r="DE81">
            <v>0</v>
          </cell>
          <cell r="DF81"/>
          <cell r="DG81">
            <v>0</v>
          </cell>
          <cell r="DH81"/>
          <cell r="DI81">
            <v>0</v>
          </cell>
          <cell r="DJ81"/>
          <cell r="DK81">
            <v>0</v>
          </cell>
          <cell r="DL81"/>
          <cell r="DM81">
            <v>0</v>
          </cell>
          <cell r="DN81"/>
          <cell r="DO81">
            <v>0</v>
          </cell>
          <cell r="DP81"/>
          <cell r="DQ81">
            <v>0</v>
          </cell>
          <cell r="DR81"/>
          <cell r="DS81">
            <v>0</v>
          </cell>
          <cell r="DT81"/>
          <cell r="DU81">
            <v>0</v>
          </cell>
          <cell r="DV81"/>
          <cell r="DW81">
            <v>0</v>
          </cell>
          <cell r="DX81"/>
          <cell r="DY81">
            <v>0</v>
          </cell>
          <cell r="DZ81"/>
          <cell r="EA81">
            <v>0</v>
          </cell>
          <cell r="EB81"/>
          <cell r="EC81">
            <v>0</v>
          </cell>
          <cell r="ED81"/>
          <cell r="EE81">
            <v>0</v>
          </cell>
          <cell r="EF81"/>
          <cell r="EG81">
            <v>0</v>
          </cell>
          <cell r="EH81"/>
          <cell r="EI81">
            <v>0</v>
          </cell>
          <cell r="EJ81"/>
          <cell r="EK81">
            <v>0</v>
          </cell>
          <cell r="EL81"/>
          <cell r="EM81">
            <v>0</v>
          </cell>
          <cell r="EN81"/>
          <cell r="EO81">
            <v>0</v>
          </cell>
          <cell r="EP81"/>
          <cell r="EQ81">
            <v>0</v>
          </cell>
          <cell r="ER81"/>
          <cell r="ES81">
            <v>0</v>
          </cell>
          <cell r="ET81"/>
          <cell r="EU81">
            <v>0</v>
          </cell>
          <cell r="EV81"/>
          <cell r="EW81">
            <v>0</v>
          </cell>
          <cell r="EX81"/>
          <cell r="EY81">
            <v>0</v>
          </cell>
          <cell r="EZ81"/>
          <cell r="FA81">
            <v>0</v>
          </cell>
          <cell r="FB81"/>
          <cell r="FC81">
            <v>0</v>
          </cell>
          <cell r="FD81"/>
          <cell r="FE81">
            <v>0</v>
          </cell>
          <cell r="FF81"/>
          <cell r="FG81">
            <v>0</v>
          </cell>
          <cell r="FH81"/>
          <cell r="FI81">
            <v>0</v>
          </cell>
          <cell r="FJ81"/>
          <cell r="FK81">
            <v>0</v>
          </cell>
          <cell r="FL81"/>
          <cell r="FM81">
            <v>0</v>
          </cell>
          <cell r="FN81"/>
          <cell r="FO81">
            <v>0</v>
          </cell>
          <cell r="FP81"/>
          <cell r="FQ81">
            <v>0</v>
          </cell>
          <cell r="FR81"/>
          <cell r="FS81">
            <v>0</v>
          </cell>
          <cell r="FT81"/>
          <cell r="FU81">
            <v>0</v>
          </cell>
          <cell r="FV81"/>
          <cell r="FW81">
            <v>0</v>
          </cell>
          <cell r="FX81"/>
          <cell r="FY81">
            <v>0</v>
          </cell>
          <cell r="FZ81"/>
          <cell r="GA81">
            <v>0</v>
          </cell>
          <cell r="GB81"/>
          <cell r="GC81">
            <v>0</v>
          </cell>
          <cell r="GD81"/>
          <cell r="GE81">
            <v>0</v>
          </cell>
          <cell r="GF81"/>
          <cell r="GG81">
            <v>0</v>
          </cell>
          <cell r="GH81"/>
          <cell r="GI81">
            <v>0</v>
          </cell>
          <cell r="GJ81"/>
          <cell r="GK81">
            <v>0</v>
          </cell>
          <cell r="GL81"/>
          <cell r="GM81">
            <v>0</v>
          </cell>
          <cell r="GN81"/>
          <cell r="GO81">
            <v>0</v>
          </cell>
          <cell r="GP81"/>
          <cell r="GQ81">
            <v>0</v>
          </cell>
          <cell r="GR81"/>
          <cell r="GS81">
            <v>0</v>
          </cell>
          <cell r="GT81"/>
          <cell r="GU81">
            <v>0</v>
          </cell>
          <cell r="GV81"/>
          <cell r="GW81">
            <v>0</v>
          </cell>
          <cell r="GX81"/>
          <cell r="GY81">
            <v>0</v>
          </cell>
          <cell r="GZ81"/>
          <cell r="HA81">
            <v>0</v>
          </cell>
          <cell r="HB81"/>
          <cell r="HC81">
            <v>0</v>
          </cell>
          <cell r="HD81"/>
          <cell r="HE81">
            <v>0</v>
          </cell>
          <cell r="HF81"/>
          <cell r="HG81">
            <v>0</v>
          </cell>
          <cell r="HH81"/>
          <cell r="HI81">
            <v>0</v>
          </cell>
          <cell r="HJ81"/>
          <cell r="HK81">
            <v>0</v>
          </cell>
          <cell r="HL81"/>
          <cell r="HM81">
            <v>0</v>
          </cell>
          <cell r="HN81"/>
          <cell r="HO81">
            <v>0</v>
          </cell>
          <cell r="HP81"/>
          <cell r="HQ81">
            <v>0</v>
          </cell>
          <cell r="HR81"/>
          <cell r="HS81">
            <v>0</v>
          </cell>
          <cell r="HT81"/>
          <cell r="HU81">
            <v>0</v>
          </cell>
          <cell r="HV81"/>
          <cell r="HW81">
            <v>0</v>
          </cell>
          <cell r="HX81"/>
          <cell r="HY81">
            <v>0</v>
          </cell>
          <cell r="HZ81"/>
          <cell r="IA81">
            <v>0</v>
          </cell>
          <cell r="IB81"/>
          <cell r="IC81">
            <v>0</v>
          </cell>
          <cell r="ID81"/>
          <cell r="IE81">
            <v>0</v>
          </cell>
          <cell r="IF81"/>
          <cell r="IG81">
            <v>0</v>
          </cell>
          <cell r="IH81"/>
          <cell r="II81">
            <v>0</v>
          </cell>
          <cell r="IJ81"/>
          <cell r="IK81">
            <v>0</v>
          </cell>
          <cell r="IL81"/>
          <cell r="IM81">
            <v>0</v>
          </cell>
          <cell r="IN81"/>
          <cell r="IO81">
            <v>0</v>
          </cell>
          <cell r="IP81"/>
          <cell r="IQ81">
            <v>0</v>
          </cell>
          <cell r="IR81"/>
          <cell r="IS81">
            <v>0</v>
          </cell>
          <cell r="IT81"/>
          <cell r="IU81">
            <v>0</v>
          </cell>
          <cell r="IV81"/>
          <cell r="IW81">
            <v>0</v>
          </cell>
          <cell r="IX81"/>
          <cell r="IY81">
            <v>0</v>
          </cell>
          <cell r="IZ81"/>
          <cell r="JA81">
            <v>0</v>
          </cell>
          <cell r="JB81"/>
          <cell r="JC81">
            <v>0</v>
          </cell>
          <cell r="JD81"/>
          <cell r="JE81">
            <v>0</v>
          </cell>
          <cell r="JF81"/>
          <cell r="JG81">
            <v>0</v>
          </cell>
          <cell r="JH81"/>
          <cell r="JI81">
            <v>0</v>
          </cell>
          <cell r="JJ81"/>
          <cell r="JK81">
            <v>0</v>
          </cell>
          <cell r="JL81"/>
          <cell r="JM81">
            <v>0</v>
          </cell>
          <cell r="JN81"/>
          <cell r="JO81">
            <v>0</v>
          </cell>
          <cell r="JP81"/>
          <cell r="JQ81">
            <v>0</v>
          </cell>
          <cell r="JR81"/>
          <cell r="JS81">
            <v>0</v>
          </cell>
          <cell r="JT81"/>
          <cell r="JU81">
            <v>0</v>
          </cell>
          <cell r="JV81"/>
          <cell r="JW81">
            <v>0</v>
          </cell>
          <cell r="JX81"/>
          <cell r="JY81">
            <v>0</v>
          </cell>
          <cell r="JZ81"/>
          <cell r="KA81">
            <v>0</v>
          </cell>
          <cell r="KB81"/>
          <cell r="KC81">
            <v>0</v>
          </cell>
        </row>
        <row r="82">
          <cell r="P82"/>
          <cell r="Q82">
            <v>0</v>
          </cell>
          <cell r="R82"/>
          <cell r="S82">
            <v>0</v>
          </cell>
          <cell r="T82"/>
          <cell r="U82">
            <v>0</v>
          </cell>
          <cell r="V82"/>
          <cell r="W82">
            <v>0</v>
          </cell>
          <cell r="X82"/>
          <cell r="Y82">
            <v>0</v>
          </cell>
          <cell r="Z82"/>
          <cell r="AA82">
            <v>0</v>
          </cell>
          <cell r="AB82"/>
          <cell r="AC82">
            <v>0</v>
          </cell>
          <cell r="AD82"/>
          <cell r="AE82">
            <v>0</v>
          </cell>
          <cell r="AF82"/>
          <cell r="AG82">
            <v>0</v>
          </cell>
          <cell r="AH82"/>
          <cell r="AI82">
            <v>0</v>
          </cell>
          <cell r="AJ82"/>
          <cell r="AK82">
            <v>0</v>
          </cell>
          <cell r="AL82"/>
          <cell r="AM82">
            <v>0</v>
          </cell>
          <cell r="AN82"/>
          <cell r="AO82">
            <v>0</v>
          </cell>
          <cell r="AP82"/>
          <cell r="AQ82">
            <v>0</v>
          </cell>
          <cell r="AR82"/>
          <cell r="AS82">
            <v>0</v>
          </cell>
          <cell r="AT82"/>
          <cell r="AU82">
            <v>0</v>
          </cell>
          <cell r="AV82"/>
          <cell r="AW82">
            <v>0</v>
          </cell>
          <cell r="AX82"/>
          <cell r="AY82">
            <v>0</v>
          </cell>
          <cell r="AZ82"/>
          <cell r="BA82">
            <v>0</v>
          </cell>
          <cell r="BB82"/>
          <cell r="BC82">
            <v>0</v>
          </cell>
          <cell r="BD82">
            <v>1</v>
          </cell>
          <cell r="BE82">
            <v>353.50875000000002</v>
          </cell>
          <cell r="BF82"/>
          <cell r="BG82">
            <v>0</v>
          </cell>
          <cell r="BH82"/>
          <cell r="BI82">
            <v>0</v>
          </cell>
          <cell r="BJ82"/>
          <cell r="BK82">
            <v>0</v>
          </cell>
          <cell r="BL82"/>
          <cell r="BM82">
            <v>0</v>
          </cell>
          <cell r="BN82"/>
          <cell r="BO82">
            <v>0</v>
          </cell>
          <cell r="BP82"/>
          <cell r="BQ82">
            <v>0</v>
          </cell>
          <cell r="BR82"/>
          <cell r="BS82">
            <v>0</v>
          </cell>
          <cell r="BT82"/>
          <cell r="BU82">
            <v>0</v>
          </cell>
          <cell r="BV82"/>
          <cell r="BW82">
            <v>0</v>
          </cell>
          <cell r="BX82"/>
          <cell r="BY82">
            <v>0</v>
          </cell>
          <cell r="BZ82"/>
          <cell r="CA82">
            <v>0</v>
          </cell>
          <cell r="CB82"/>
          <cell r="CC82">
            <v>0</v>
          </cell>
          <cell r="CD82"/>
          <cell r="CE82">
            <v>0</v>
          </cell>
          <cell r="CF82">
            <v>1</v>
          </cell>
          <cell r="CG82">
            <v>353.50875000000002</v>
          </cell>
          <cell r="CH82">
            <v>1</v>
          </cell>
          <cell r="CI82">
            <v>353.50875000000002</v>
          </cell>
          <cell r="CJ82">
            <v>1</v>
          </cell>
          <cell r="CK82">
            <v>353.50875000000002</v>
          </cell>
          <cell r="CL82">
            <v>1</v>
          </cell>
          <cell r="CM82">
            <v>353.50875000000002</v>
          </cell>
          <cell r="CN82">
            <v>1</v>
          </cell>
          <cell r="CO82">
            <v>353.50875000000002</v>
          </cell>
          <cell r="CP82">
            <v>1</v>
          </cell>
          <cell r="CQ82">
            <v>353.50875000000002</v>
          </cell>
          <cell r="CR82"/>
          <cell r="CS82">
            <v>0</v>
          </cell>
          <cell r="CT82">
            <v>1</v>
          </cell>
          <cell r="CU82">
            <v>353.50875000000002</v>
          </cell>
          <cell r="CV82"/>
          <cell r="CW82">
            <v>0</v>
          </cell>
          <cell r="CX82"/>
          <cell r="CY82">
            <v>0</v>
          </cell>
          <cell r="CZ82"/>
          <cell r="DA82">
            <v>0</v>
          </cell>
          <cell r="DB82"/>
          <cell r="DC82">
            <v>0</v>
          </cell>
          <cell r="DD82"/>
          <cell r="DE82">
            <v>0</v>
          </cell>
          <cell r="DF82"/>
          <cell r="DG82">
            <v>0</v>
          </cell>
          <cell r="DH82"/>
          <cell r="DI82">
            <v>0</v>
          </cell>
          <cell r="DJ82"/>
          <cell r="DK82">
            <v>0</v>
          </cell>
          <cell r="DL82"/>
          <cell r="DM82">
            <v>0</v>
          </cell>
          <cell r="DN82"/>
          <cell r="DO82">
            <v>0</v>
          </cell>
          <cell r="DP82"/>
          <cell r="DQ82">
            <v>0</v>
          </cell>
          <cell r="DR82"/>
          <cell r="DS82">
            <v>0</v>
          </cell>
          <cell r="DT82"/>
          <cell r="DU82">
            <v>0</v>
          </cell>
          <cell r="DV82"/>
          <cell r="DW82">
            <v>0</v>
          </cell>
          <cell r="DX82"/>
          <cell r="DY82">
            <v>0</v>
          </cell>
          <cell r="DZ82"/>
          <cell r="EA82">
            <v>0</v>
          </cell>
          <cell r="EB82"/>
          <cell r="EC82">
            <v>0</v>
          </cell>
          <cell r="ED82"/>
          <cell r="EE82">
            <v>0</v>
          </cell>
          <cell r="EF82"/>
          <cell r="EG82">
            <v>0</v>
          </cell>
          <cell r="EH82"/>
          <cell r="EI82">
            <v>0</v>
          </cell>
          <cell r="EJ82"/>
          <cell r="EK82">
            <v>0</v>
          </cell>
          <cell r="EL82"/>
          <cell r="EM82">
            <v>0</v>
          </cell>
          <cell r="EN82"/>
          <cell r="EO82">
            <v>0</v>
          </cell>
          <cell r="EP82"/>
          <cell r="EQ82">
            <v>0</v>
          </cell>
          <cell r="ER82"/>
          <cell r="ES82">
            <v>0</v>
          </cell>
          <cell r="ET82"/>
          <cell r="EU82">
            <v>0</v>
          </cell>
          <cell r="EV82"/>
          <cell r="EW82">
            <v>0</v>
          </cell>
          <cell r="EX82"/>
          <cell r="EY82">
            <v>0</v>
          </cell>
          <cell r="EZ82"/>
          <cell r="FA82">
            <v>0</v>
          </cell>
          <cell r="FB82"/>
          <cell r="FC82">
            <v>0</v>
          </cell>
          <cell r="FD82"/>
          <cell r="FE82">
            <v>0</v>
          </cell>
          <cell r="FF82"/>
          <cell r="FG82">
            <v>0</v>
          </cell>
          <cell r="FH82"/>
          <cell r="FI82">
            <v>0</v>
          </cell>
          <cell r="FJ82"/>
          <cell r="FK82">
            <v>0</v>
          </cell>
          <cell r="FL82"/>
          <cell r="FM82">
            <v>0</v>
          </cell>
          <cell r="FN82"/>
          <cell r="FO82">
            <v>0</v>
          </cell>
          <cell r="FP82"/>
          <cell r="FQ82">
            <v>0</v>
          </cell>
          <cell r="FR82"/>
          <cell r="FS82">
            <v>0</v>
          </cell>
          <cell r="FT82"/>
          <cell r="FU82">
            <v>0</v>
          </cell>
          <cell r="FV82"/>
          <cell r="FW82">
            <v>0</v>
          </cell>
          <cell r="FX82"/>
          <cell r="FY82">
            <v>0</v>
          </cell>
          <cell r="FZ82"/>
          <cell r="GA82">
            <v>0</v>
          </cell>
          <cell r="GB82"/>
          <cell r="GC82">
            <v>0</v>
          </cell>
          <cell r="GD82"/>
          <cell r="GE82">
            <v>0</v>
          </cell>
          <cell r="GF82"/>
          <cell r="GG82">
            <v>0</v>
          </cell>
          <cell r="GH82"/>
          <cell r="GI82">
            <v>0</v>
          </cell>
          <cell r="GJ82"/>
          <cell r="GK82">
            <v>0</v>
          </cell>
          <cell r="GL82"/>
          <cell r="GM82">
            <v>0</v>
          </cell>
          <cell r="GN82"/>
          <cell r="GO82">
            <v>0</v>
          </cell>
          <cell r="GP82"/>
          <cell r="GQ82">
            <v>0</v>
          </cell>
          <cell r="GR82"/>
          <cell r="GS82">
            <v>0</v>
          </cell>
          <cell r="GT82"/>
          <cell r="GU82">
            <v>0</v>
          </cell>
          <cell r="GV82"/>
          <cell r="GW82">
            <v>0</v>
          </cell>
          <cell r="GX82"/>
          <cell r="GY82">
            <v>0</v>
          </cell>
          <cell r="GZ82"/>
          <cell r="HA82">
            <v>0</v>
          </cell>
          <cell r="HB82"/>
          <cell r="HC82">
            <v>0</v>
          </cell>
          <cell r="HD82"/>
          <cell r="HE82">
            <v>0</v>
          </cell>
          <cell r="HF82"/>
          <cell r="HG82">
            <v>0</v>
          </cell>
          <cell r="HH82"/>
          <cell r="HI82">
            <v>0</v>
          </cell>
          <cell r="HJ82"/>
          <cell r="HK82">
            <v>0</v>
          </cell>
          <cell r="HL82"/>
          <cell r="HM82">
            <v>0</v>
          </cell>
          <cell r="HN82"/>
          <cell r="HO82">
            <v>0</v>
          </cell>
          <cell r="HP82"/>
          <cell r="HQ82">
            <v>0</v>
          </cell>
          <cell r="HR82"/>
          <cell r="HS82">
            <v>0</v>
          </cell>
          <cell r="HT82"/>
          <cell r="HU82">
            <v>0</v>
          </cell>
          <cell r="HV82"/>
          <cell r="HW82">
            <v>0</v>
          </cell>
          <cell r="HX82"/>
          <cell r="HY82">
            <v>0</v>
          </cell>
          <cell r="HZ82"/>
          <cell r="IA82">
            <v>0</v>
          </cell>
          <cell r="IB82"/>
          <cell r="IC82">
            <v>0</v>
          </cell>
          <cell r="ID82"/>
          <cell r="IE82">
            <v>0</v>
          </cell>
          <cell r="IF82"/>
          <cell r="IG82">
            <v>0</v>
          </cell>
          <cell r="IH82"/>
          <cell r="II82">
            <v>0</v>
          </cell>
          <cell r="IJ82"/>
          <cell r="IK82">
            <v>0</v>
          </cell>
          <cell r="IL82"/>
          <cell r="IM82">
            <v>0</v>
          </cell>
          <cell r="IN82"/>
          <cell r="IO82">
            <v>0</v>
          </cell>
          <cell r="IP82"/>
          <cell r="IQ82">
            <v>0</v>
          </cell>
          <cell r="IR82"/>
          <cell r="IS82">
            <v>0</v>
          </cell>
          <cell r="IT82"/>
          <cell r="IU82">
            <v>0</v>
          </cell>
          <cell r="IV82"/>
          <cell r="IW82">
            <v>0</v>
          </cell>
          <cell r="IX82"/>
          <cell r="IY82">
            <v>0</v>
          </cell>
          <cell r="IZ82"/>
          <cell r="JA82">
            <v>0</v>
          </cell>
          <cell r="JB82"/>
          <cell r="JC82">
            <v>0</v>
          </cell>
          <cell r="JD82"/>
          <cell r="JE82">
            <v>0</v>
          </cell>
          <cell r="JF82"/>
          <cell r="JG82">
            <v>0</v>
          </cell>
          <cell r="JH82"/>
          <cell r="JI82">
            <v>0</v>
          </cell>
          <cell r="JJ82"/>
          <cell r="JK82">
            <v>0</v>
          </cell>
          <cell r="JL82"/>
          <cell r="JM82">
            <v>0</v>
          </cell>
          <cell r="JN82"/>
          <cell r="JO82">
            <v>0</v>
          </cell>
          <cell r="JP82"/>
          <cell r="JQ82">
            <v>0</v>
          </cell>
          <cell r="JR82"/>
          <cell r="JS82">
            <v>0</v>
          </cell>
          <cell r="JT82"/>
          <cell r="JU82">
            <v>0</v>
          </cell>
          <cell r="JV82"/>
          <cell r="JW82">
            <v>0</v>
          </cell>
          <cell r="JX82"/>
          <cell r="JY82">
            <v>0</v>
          </cell>
          <cell r="JZ82"/>
          <cell r="KA82">
            <v>0</v>
          </cell>
          <cell r="KB82"/>
          <cell r="KC82">
            <v>0</v>
          </cell>
        </row>
        <row r="83">
          <cell r="P83"/>
          <cell r="Q83">
            <v>0</v>
          </cell>
          <cell r="R83"/>
          <cell r="S83">
            <v>0</v>
          </cell>
          <cell r="T83"/>
          <cell r="U83">
            <v>0</v>
          </cell>
          <cell r="V83"/>
          <cell r="W83">
            <v>0</v>
          </cell>
          <cell r="X83"/>
          <cell r="Y83">
            <v>0</v>
          </cell>
          <cell r="Z83"/>
          <cell r="AA83">
            <v>0</v>
          </cell>
          <cell r="AB83"/>
          <cell r="AC83">
            <v>0</v>
          </cell>
          <cell r="AD83"/>
          <cell r="AE83">
            <v>0</v>
          </cell>
          <cell r="AF83"/>
          <cell r="AG83">
            <v>0</v>
          </cell>
          <cell r="AH83"/>
          <cell r="AI83">
            <v>0</v>
          </cell>
          <cell r="AJ83"/>
          <cell r="AK83">
            <v>0</v>
          </cell>
          <cell r="AL83"/>
          <cell r="AM83">
            <v>0</v>
          </cell>
          <cell r="AN83"/>
          <cell r="AO83">
            <v>0</v>
          </cell>
          <cell r="AP83"/>
          <cell r="AQ83">
            <v>0</v>
          </cell>
          <cell r="AR83"/>
          <cell r="AS83">
            <v>0</v>
          </cell>
          <cell r="AT83"/>
          <cell r="AU83">
            <v>0</v>
          </cell>
          <cell r="AV83"/>
          <cell r="AW83">
            <v>0</v>
          </cell>
          <cell r="AX83"/>
          <cell r="AY83">
            <v>0</v>
          </cell>
          <cell r="AZ83"/>
          <cell r="BA83">
            <v>0</v>
          </cell>
          <cell r="BB83"/>
          <cell r="BC83">
            <v>0</v>
          </cell>
          <cell r="BD83"/>
          <cell r="BE83">
            <v>0</v>
          </cell>
          <cell r="BF83"/>
          <cell r="BG83">
            <v>0</v>
          </cell>
          <cell r="BH83"/>
          <cell r="BI83">
            <v>0</v>
          </cell>
          <cell r="BJ83"/>
          <cell r="BK83">
            <v>0</v>
          </cell>
          <cell r="BL83"/>
          <cell r="BM83">
            <v>0</v>
          </cell>
          <cell r="BN83"/>
          <cell r="BO83">
            <v>0</v>
          </cell>
          <cell r="BP83"/>
          <cell r="BQ83">
            <v>0</v>
          </cell>
          <cell r="BR83">
            <v>1</v>
          </cell>
          <cell r="BS83">
            <v>68.138999999999996</v>
          </cell>
          <cell r="BT83">
            <v>2</v>
          </cell>
          <cell r="BU83">
            <v>136.27799999999999</v>
          </cell>
          <cell r="BV83">
            <v>3</v>
          </cell>
          <cell r="BW83">
            <v>204.41699999999997</v>
          </cell>
          <cell r="BX83"/>
          <cell r="BY83">
            <v>0</v>
          </cell>
          <cell r="BZ83">
            <v>1</v>
          </cell>
          <cell r="CA83">
            <v>68.138999999999996</v>
          </cell>
          <cell r="CB83"/>
          <cell r="CC83">
            <v>0</v>
          </cell>
          <cell r="CD83"/>
          <cell r="CE83">
            <v>0</v>
          </cell>
          <cell r="CF83"/>
          <cell r="CG83">
            <v>0</v>
          </cell>
          <cell r="CH83"/>
          <cell r="CI83">
            <v>0</v>
          </cell>
          <cell r="CJ83"/>
          <cell r="CK83">
            <v>0</v>
          </cell>
          <cell r="CL83"/>
          <cell r="CM83">
            <v>0</v>
          </cell>
          <cell r="CN83"/>
          <cell r="CO83">
            <v>0</v>
          </cell>
          <cell r="CP83"/>
          <cell r="CQ83">
            <v>0</v>
          </cell>
          <cell r="CR83"/>
          <cell r="CS83">
            <v>0</v>
          </cell>
          <cell r="CT83"/>
          <cell r="CU83">
            <v>0</v>
          </cell>
          <cell r="CV83"/>
          <cell r="CW83">
            <v>0</v>
          </cell>
          <cell r="CX83"/>
          <cell r="CY83">
            <v>0</v>
          </cell>
          <cell r="CZ83"/>
          <cell r="DA83">
            <v>0</v>
          </cell>
          <cell r="DB83"/>
          <cell r="DC83">
            <v>0</v>
          </cell>
          <cell r="DD83"/>
          <cell r="DE83">
            <v>0</v>
          </cell>
          <cell r="DF83"/>
          <cell r="DG83">
            <v>0</v>
          </cell>
          <cell r="DH83"/>
          <cell r="DI83">
            <v>0</v>
          </cell>
          <cell r="DJ83"/>
          <cell r="DK83">
            <v>0</v>
          </cell>
          <cell r="DL83"/>
          <cell r="DM83">
            <v>0</v>
          </cell>
          <cell r="DN83"/>
          <cell r="DO83">
            <v>0</v>
          </cell>
          <cell r="DP83"/>
          <cell r="DQ83">
            <v>0</v>
          </cell>
          <cell r="DR83"/>
          <cell r="DS83">
            <v>0</v>
          </cell>
          <cell r="DT83"/>
          <cell r="DU83">
            <v>0</v>
          </cell>
          <cell r="DV83"/>
          <cell r="DW83">
            <v>0</v>
          </cell>
          <cell r="DX83"/>
          <cell r="DY83">
            <v>0</v>
          </cell>
          <cell r="DZ83"/>
          <cell r="EA83">
            <v>0</v>
          </cell>
          <cell r="EB83"/>
          <cell r="EC83">
            <v>0</v>
          </cell>
          <cell r="ED83"/>
          <cell r="EE83">
            <v>0</v>
          </cell>
          <cell r="EF83"/>
          <cell r="EG83">
            <v>0</v>
          </cell>
          <cell r="EH83"/>
          <cell r="EI83">
            <v>0</v>
          </cell>
          <cell r="EJ83"/>
          <cell r="EK83">
            <v>0</v>
          </cell>
          <cell r="EL83"/>
          <cell r="EM83">
            <v>0</v>
          </cell>
          <cell r="EN83"/>
          <cell r="EO83">
            <v>0</v>
          </cell>
          <cell r="EP83"/>
          <cell r="EQ83">
            <v>0</v>
          </cell>
          <cell r="ER83"/>
          <cell r="ES83">
            <v>0</v>
          </cell>
          <cell r="ET83"/>
          <cell r="EU83">
            <v>0</v>
          </cell>
          <cell r="EV83"/>
          <cell r="EW83">
            <v>0</v>
          </cell>
          <cell r="EX83"/>
          <cell r="EY83">
            <v>0</v>
          </cell>
          <cell r="EZ83"/>
          <cell r="FA83">
            <v>0</v>
          </cell>
          <cell r="FB83"/>
          <cell r="FC83">
            <v>0</v>
          </cell>
          <cell r="FD83"/>
          <cell r="FE83">
            <v>0</v>
          </cell>
          <cell r="FF83"/>
          <cell r="FG83">
            <v>0</v>
          </cell>
          <cell r="FH83"/>
          <cell r="FI83">
            <v>0</v>
          </cell>
          <cell r="FJ83"/>
          <cell r="FK83">
            <v>0</v>
          </cell>
          <cell r="FL83"/>
          <cell r="FM83">
            <v>0</v>
          </cell>
          <cell r="FN83"/>
          <cell r="FO83">
            <v>0</v>
          </cell>
          <cell r="FP83"/>
          <cell r="FQ83">
            <v>0</v>
          </cell>
          <cell r="FR83"/>
          <cell r="FS83">
            <v>0</v>
          </cell>
          <cell r="FT83"/>
          <cell r="FU83">
            <v>0</v>
          </cell>
          <cell r="FV83"/>
          <cell r="FW83">
            <v>0</v>
          </cell>
          <cell r="FX83"/>
          <cell r="FY83">
            <v>0</v>
          </cell>
          <cell r="FZ83"/>
          <cell r="GA83">
            <v>0</v>
          </cell>
          <cell r="GB83"/>
          <cell r="GC83">
            <v>0</v>
          </cell>
          <cell r="GD83"/>
          <cell r="GE83">
            <v>0</v>
          </cell>
          <cell r="GF83"/>
          <cell r="GG83">
            <v>0</v>
          </cell>
          <cell r="GH83"/>
          <cell r="GI83">
            <v>0</v>
          </cell>
          <cell r="GJ83"/>
          <cell r="GK83">
            <v>0</v>
          </cell>
          <cell r="GL83"/>
          <cell r="GM83">
            <v>0</v>
          </cell>
          <cell r="GN83"/>
          <cell r="GO83">
            <v>0</v>
          </cell>
          <cell r="GP83"/>
          <cell r="GQ83">
            <v>0</v>
          </cell>
          <cell r="GR83"/>
          <cell r="GS83">
            <v>0</v>
          </cell>
          <cell r="GT83"/>
          <cell r="GU83">
            <v>0</v>
          </cell>
          <cell r="GV83"/>
          <cell r="GW83">
            <v>0</v>
          </cell>
          <cell r="GX83"/>
          <cell r="GY83">
            <v>0</v>
          </cell>
          <cell r="GZ83"/>
          <cell r="HA83">
            <v>0</v>
          </cell>
          <cell r="HB83"/>
          <cell r="HC83">
            <v>0</v>
          </cell>
          <cell r="HD83"/>
          <cell r="HE83">
            <v>0</v>
          </cell>
          <cell r="HF83"/>
          <cell r="HG83">
            <v>0</v>
          </cell>
          <cell r="HH83"/>
          <cell r="HI83">
            <v>0</v>
          </cell>
          <cell r="HJ83"/>
          <cell r="HK83">
            <v>0</v>
          </cell>
          <cell r="HL83"/>
          <cell r="HM83">
            <v>0</v>
          </cell>
          <cell r="HN83"/>
          <cell r="HO83">
            <v>0</v>
          </cell>
          <cell r="HP83"/>
          <cell r="HQ83">
            <v>0</v>
          </cell>
          <cell r="HR83"/>
          <cell r="HS83">
            <v>0</v>
          </cell>
          <cell r="HT83"/>
          <cell r="HU83">
            <v>0</v>
          </cell>
          <cell r="HV83"/>
          <cell r="HW83">
            <v>0</v>
          </cell>
          <cell r="HX83"/>
          <cell r="HY83">
            <v>0</v>
          </cell>
          <cell r="HZ83"/>
          <cell r="IA83">
            <v>0</v>
          </cell>
          <cell r="IB83"/>
          <cell r="IC83">
            <v>0</v>
          </cell>
          <cell r="ID83"/>
          <cell r="IE83">
            <v>0</v>
          </cell>
          <cell r="IF83"/>
          <cell r="IG83">
            <v>0</v>
          </cell>
          <cell r="IH83"/>
          <cell r="II83">
            <v>0</v>
          </cell>
          <cell r="IJ83"/>
          <cell r="IK83">
            <v>0</v>
          </cell>
          <cell r="IL83"/>
          <cell r="IM83">
            <v>0</v>
          </cell>
          <cell r="IN83"/>
          <cell r="IO83">
            <v>0</v>
          </cell>
          <cell r="IP83"/>
          <cell r="IQ83">
            <v>0</v>
          </cell>
          <cell r="IR83"/>
          <cell r="IS83">
            <v>0</v>
          </cell>
          <cell r="IT83"/>
          <cell r="IU83">
            <v>0</v>
          </cell>
          <cell r="IV83"/>
          <cell r="IW83">
            <v>0</v>
          </cell>
          <cell r="IX83"/>
          <cell r="IY83">
            <v>0</v>
          </cell>
          <cell r="IZ83"/>
          <cell r="JA83">
            <v>0</v>
          </cell>
          <cell r="JB83"/>
          <cell r="JC83">
            <v>0</v>
          </cell>
          <cell r="JD83"/>
          <cell r="JE83">
            <v>0</v>
          </cell>
          <cell r="JF83"/>
          <cell r="JG83">
            <v>0</v>
          </cell>
          <cell r="JH83"/>
          <cell r="JI83">
            <v>0</v>
          </cell>
          <cell r="JJ83"/>
          <cell r="JK83">
            <v>0</v>
          </cell>
          <cell r="JL83"/>
          <cell r="JM83">
            <v>0</v>
          </cell>
          <cell r="JN83"/>
          <cell r="JO83">
            <v>0</v>
          </cell>
          <cell r="JP83"/>
          <cell r="JQ83">
            <v>0</v>
          </cell>
          <cell r="JR83"/>
          <cell r="JS83">
            <v>0</v>
          </cell>
          <cell r="JT83"/>
          <cell r="JU83">
            <v>0</v>
          </cell>
          <cell r="JV83"/>
          <cell r="JW83">
            <v>0</v>
          </cell>
          <cell r="JX83"/>
          <cell r="JY83">
            <v>0</v>
          </cell>
          <cell r="JZ83"/>
          <cell r="KA83">
            <v>0</v>
          </cell>
          <cell r="KB83"/>
          <cell r="KC83">
            <v>0</v>
          </cell>
        </row>
        <row r="84">
          <cell r="P84"/>
          <cell r="Q84">
            <v>0</v>
          </cell>
          <cell r="R84"/>
          <cell r="S84">
            <v>0</v>
          </cell>
          <cell r="T84"/>
          <cell r="U84">
            <v>0</v>
          </cell>
          <cell r="V84"/>
          <cell r="W84">
            <v>0</v>
          </cell>
          <cell r="X84"/>
          <cell r="Y84">
            <v>0</v>
          </cell>
          <cell r="Z84"/>
          <cell r="AA84">
            <v>0</v>
          </cell>
          <cell r="AB84"/>
          <cell r="AC84">
            <v>0</v>
          </cell>
          <cell r="AD84"/>
          <cell r="AE84">
            <v>0</v>
          </cell>
          <cell r="AF84"/>
          <cell r="AG84">
            <v>0</v>
          </cell>
          <cell r="AH84"/>
          <cell r="AI84">
            <v>0</v>
          </cell>
          <cell r="AJ84"/>
          <cell r="AK84">
            <v>0</v>
          </cell>
          <cell r="AL84"/>
          <cell r="AM84">
            <v>0</v>
          </cell>
          <cell r="AN84"/>
          <cell r="AO84">
            <v>0</v>
          </cell>
          <cell r="AP84"/>
          <cell r="AQ84">
            <v>0</v>
          </cell>
          <cell r="AR84"/>
          <cell r="AS84">
            <v>0</v>
          </cell>
          <cell r="AT84"/>
          <cell r="AU84">
            <v>0</v>
          </cell>
          <cell r="AV84"/>
          <cell r="AW84">
            <v>0</v>
          </cell>
          <cell r="AX84"/>
          <cell r="AY84">
            <v>0</v>
          </cell>
          <cell r="AZ84"/>
          <cell r="BA84">
            <v>0</v>
          </cell>
          <cell r="BB84"/>
          <cell r="BC84">
            <v>0</v>
          </cell>
          <cell r="BD84"/>
          <cell r="BE84">
            <v>0</v>
          </cell>
          <cell r="BF84"/>
          <cell r="BG84">
            <v>0</v>
          </cell>
          <cell r="BH84"/>
          <cell r="BI84">
            <v>0</v>
          </cell>
          <cell r="BJ84"/>
          <cell r="BK84">
            <v>0</v>
          </cell>
          <cell r="BL84"/>
          <cell r="BM84">
            <v>0</v>
          </cell>
          <cell r="BN84"/>
          <cell r="BO84">
            <v>0</v>
          </cell>
          <cell r="BP84"/>
          <cell r="BQ84">
            <v>0</v>
          </cell>
          <cell r="BR84"/>
          <cell r="BS84">
            <v>0</v>
          </cell>
          <cell r="BT84"/>
          <cell r="BU84">
            <v>0</v>
          </cell>
          <cell r="BV84"/>
          <cell r="BW84">
            <v>0</v>
          </cell>
          <cell r="BX84"/>
          <cell r="BY84">
            <v>0</v>
          </cell>
          <cell r="BZ84"/>
          <cell r="CA84">
            <v>0</v>
          </cell>
          <cell r="CB84"/>
          <cell r="CC84">
            <v>0</v>
          </cell>
          <cell r="CD84">
            <v>1</v>
          </cell>
          <cell r="CE84">
            <v>9.76663888888889</v>
          </cell>
          <cell r="CF84"/>
          <cell r="CG84">
            <v>0</v>
          </cell>
          <cell r="CH84"/>
          <cell r="CI84">
            <v>0</v>
          </cell>
          <cell r="CJ84"/>
          <cell r="CK84">
            <v>0</v>
          </cell>
          <cell r="CL84"/>
          <cell r="CM84">
            <v>0</v>
          </cell>
          <cell r="CN84"/>
          <cell r="CO84">
            <v>0</v>
          </cell>
          <cell r="CP84"/>
          <cell r="CQ84">
            <v>0</v>
          </cell>
          <cell r="CR84"/>
          <cell r="CS84">
            <v>0</v>
          </cell>
          <cell r="CT84"/>
          <cell r="CU84">
            <v>0</v>
          </cell>
          <cell r="CV84"/>
          <cell r="CW84">
            <v>0</v>
          </cell>
          <cell r="CX84"/>
          <cell r="CY84">
            <v>0</v>
          </cell>
          <cell r="CZ84"/>
          <cell r="DA84">
            <v>0</v>
          </cell>
          <cell r="DB84"/>
          <cell r="DC84">
            <v>0</v>
          </cell>
          <cell r="DD84"/>
          <cell r="DE84">
            <v>0</v>
          </cell>
          <cell r="DF84"/>
          <cell r="DG84">
            <v>0</v>
          </cell>
          <cell r="DH84"/>
          <cell r="DI84">
            <v>0</v>
          </cell>
          <cell r="DJ84"/>
          <cell r="DK84">
            <v>0</v>
          </cell>
          <cell r="DL84"/>
          <cell r="DM84">
            <v>0</v>
          </cell>
          <cell r="DN84"/>
          <cell r="DO84">
            <v>0</v>
          </cell>
          <cell r="DP84"/>
          <cell r="DQ84">
            <v>0</v>
          </cell>
          <cell r="DR84"/>
          <cell r="DS84">
            <v>0</v>
          </cell>
          <cell r="DT84"/>
          <cell r="DU84">
            <v>0</v>
          </cell>
          <cell r="DV84"/>
          <cell r="DW84">
            <v>0</v>
          </cell>
          <cell r="DX84"/>
          <cell r="DY84">
            <v>0</v>
          </cell>
          <cell r="DZ84"/>
          <cell r="EA84">
            <v>0</v>
          </cell>
          <cell r="EB84"/>
          <cell r="EC84">
            <v>0</v>
          </cell>
          <cell r="ED84"/>
          <cell r="EE84">
            <v>0</v>
          </cell>
          <cell r="EF84"/>
          <cell r="EG84">
            <v>0</v>
          </cell>
          <cell r="EH84"/>
          <cell r="EI84">
            <v>0</v>
          </cell>
          <cell r="EJ84">
            <v>1</v>
          </cell>
          <cell r="EK84">
            <v>9.76663888888889</v>
          </cell>
          <cell r="EL84">
            <v>1</v>
          </cell>
          <cell r="EM84">
            <v>9.76663888888889</v>
          </cell>
          <cell r="EN84"/>
          <cell r="EO84">
            <v>0</v>
          </cell>
          <cell r="EP84">
            <v>1</v>
          </cell>
          <cell r="EQ84">
            <v>9.76663888888889</v>
          </cell>
          <cell r="ER84"/>
          <cell r="ES84">
            <v>0</v>
          </cell>
          <cell r="ET84"/>
          <cell r="EU84">
            <v>0</v>
          </cell>
          <cell r="EV84"/>
          <cell r="EW84">
            <v>0</v>
          </cell>
          <cell r="EX84"/>
          <cell r="EY84">
            <v>0</v>
          </cell>
          <cell r="EZ84"/>
          <cell r="FA84">
            <v>0</v>
          </cell>
          <cell r="FB84"/>
          <cell r="FC84">
            <v>0</v>
          </cell>
          <cell r="FD84"/>
          <cell r="FE84">
            <v>0</v>
          </cell>
          <cell r="FF84"/>
          <cell r="FG84">
            <v>0</v>
          </cell>
          <cell r="FH84"/>
          <cell r="FI84">
            <v>0</v>
          </cell>
          <cell r="FJ84"/>
          <cell r="FK84">
            <v>0</v>
          </cell>
          <cell r="FL84"/>
          <cell r="FM84">
            <v>0</v>
          </cell>
          <cell r="FN84"/>
          <cell r="FO84">
            <v>0</v>
          </cell>
          <cell r="FP84"/>
          <cell r="FQ84">
            <v>0</v>
          </cell>
          <cell r="FR84"/>
          <cell r="FS84">
            <v>0</v>
          </cell>
          <cell r="FT84"/>
          <cell r="FU84">
            <v>0</v>
          </cell>
          <cell r="FV84"/>
          <cell r="FW84">
            <v>0</v>
          </cell>
          <cell r="FX84"/>
          <cell r="FY84">
            <v>0</v>
          </cell>
          <cell r="FZ84"/>
          <cell r="GA84">
            <v>0</v>
          </cell>
          <cell r="GB84"/>
          <cell r="GC84">
            <v>0</v>
          </cell>
          <cell r="GD84"/>
          <cell r="GE84">
            <v>0</v>
          </cell>
          <cell r="GF84"/>
          <cell r="GG84">
            <v>0</v>
          </cell>
          <cell r="GH84"/>
          <cell r="GI84">
            <v>0</v>
          </cell>
          <cell r="GJ84"/>
          <cell r="GK84">
            <v>0</v>
          </cell>
          <cell r="GL84"/>
          <cell r="GM84">
            <v>0</v>
          </cell>
          <cell r="GN84">
            <v>1</v>
          </cell>
          <cell r="GO84">
            <v>9.76663888888889</v>
          </cell>
          <cell r="GP84"/>
          <cell r="GQ84">
            <v>0</v>
          </cell>
          <cell r="GR84"/>
          <cell r="GS84">
            <v>0</v>
          </cell>
          <cell r="GT84"/>
          <cell r="GU84">
            <v>0</v>
          </cell>
          <cell r="GV84"/>
          <cell r="GW84">
            <v>0</v>
          </cell>
          <cell r="GX84"/>
          <cell r="GY84">
            <v>0</v>
          </cell>
          <cell r="GZ84"/>
          <cell r="HA84">
            <v>0</v>
          </cell>
          <cell r="HB84"/>
          <cell r="HC84">
            <v>0</v>
          </cell>
          <cell r="HD84"/>
          <cell r="HE84">
            <v>0</v>
          </cell>
          <cell r="HF84"/>
          <cell r="HG84">
            <v>0</v>
          </cell>
          <cell r="HH84"/>
          <cell r="HI84">
            <v>0</v>
          </cell>
          <cell r="HJ84"/>
          <cell r="HK84">
            <v>0</v>
          </cell>
          <cell r="HL84"/>
          <cell r="HM84">
            <v>0</v>
          </cell>
          <cell r="HN84"/>
          <cell r="HO84">
            <v>0</v>
          </cell>
          <cell r="HP84"/>
          <cell r="HQ84">
            <v>0</v>
          </cell>
          <cell r="HR84"/>
          <cell r="HS84">
            <v>0</v>
          </cell>
          <cell r="HT84"/>
          <cell r="HU84">
            <v>0</v>
          </cell>
          <cell r="HV84"/>
          <cell r="HW84">
            <v>0</v>
          </cell>
          <cell r="HX84"/>
          <cell r="HY84">
            <v>0</v>
          </cell>
          <cell r="HZ84">
            <v>1</v>
          </cell>
          <cell r="IA84">
            <v>9.76663888888889</v>
          </cell>
          <cell r="IB84">
            <v>1</v>
          </cell>
          <cell r="IC84">
            <v>9.76663888888889</v>
          </cell>
          <cell r="ID84"/>
          <cell r="IE84">
            <v>0</v>
          </cell>
          <cell r="IF84"/>
          <cell r="IG84">
            <v>0</v>
          </cell>
          <cell r="IH84"/>
          <cell r="II84">
            <v>0</v>
          </cell>
          <cell r="IJ84"/>
          <cell r="IK84">
            <v>0</v>
          </cell>
          <cell r="IL84">
            <v>1</v>
          </cell>
          <cell r="IM84">
            <v>9.76663888888889</v>
          </cell>
          <cell r="IN84">
            <v>1</v>
          </cell>
          <cell r="IO84">
            <v>9.76663888888889</v>
          </cell>
          <cell r="IP84">
            <v>1</v>
          </cell>
          <cell r="IQ84">
            <v>9.76663888888889</v>
          </cell>
          <cell r="IR84">
            <v>1</v>
          </cell>
          <cell r="IS84">
            <v>9.76663888888889</v>
          </cell>
          <cell r="IT84">
            <v>1</v>
          </cell>
          <cell r="IU84">
            <v>9.76663888888889</v>
          </cell>
          <cell r="IV84"/>
          <cell r="IW84">
            <v>0</v>
          </cell>
          <cell r="IX84"/>
          <cell r="IY84">
            <v>0</v>
          </cell>
          <cell r="IZ84">
            <v>1</v>
          </cell>
          <cell r="JA84">
            <v>9.76663888888889</v>
          </cell>
          <cell r="JB84">
            <v>1</v>
          </cell>
          <cell r="JC84">
            <v>9.76663888888889</v>
          </cell>
          <cell r="JD84">
            <v>1</v>
          </cell>
          <cell r="JE84">
            <v>9.76663888888889</v>
          </cell>
          <cell r="JF84">
            <v>1</v>
          </cell>
          <cell r="JG84">
            <v>9.76663888888889</v>
          </cell>
          <cell r="JH84">
            <v>1</v>
          </cell>
          <cell r="JI84">
            <v>9.76663888888889</v>
          </cell>
          <cell r="JJ84">
            <v>1</v>
          </cell>
          <cell r="JK84">
            <v>9.76663888888889</v>
          </cell>
          <cell r="JL84">
            <v>1</v>
          </cell>
          <cell r="JM84">
            <v>9.76663888888889</v>
          </cell>
          <cell r="JN84">
            <v>1</v>
          </cell>
          <cell r="JO84">
            <v>9.76663888888889</v>
          </cell>
          <cell r="JP84">
            <v>1</v>
          </cell>
          <cell r="JQ84">
            <v>9.76663888888889</v>
          </cell>
          <cell r="JR84">
            <v>1</v>
          </cell>
          <cell r="JS84">
            <v>9.76663888888889</v>
          </cell>
          <cell r="JT84">
            <v>1</v>
          </cell>
          <cell r="JU84">
            <v>9.76663888888889</v>
          </cell>
          <cell r="JV84"/>
          <cell r="JW84">
            <v>0</v>
          </cell>
          <cell r="JX84"/>
          <cell r="JY84">
            <v>0</v>
          </cell>
          <cell r="JZ84"/>
          <cell r="KA84">
            <v>0</v>
          </cell>
          <cell r="KB84"/>
          <cell r="KC84">
            <v>0</v>
          </cell>
        </row>
        <row r="85">
          <cell r="P85"/>
          <cell r="Q85">
            <v>0</v>
          </cell>
          <cell r="R85"/>
          <cell r="S85">
            <v>0</v>
          </cell>
          <cell r="T85"/>
          <cell r="U85">
            <v>0</v>
          </cell>
          <cell r="V85"/>
          <cell r="W85">
            <v>0</v>
          </cell>
          <cell r="X85"/>
          <cell r="Y85">
            <v>0</v>
          </cell>
          <cell r="Z85"/>
          <cell r="AA85">
            <v>0</v>
          </cell>
          <cell r="AB85"/>
          <cell r="AC85">
            <v>0</v>
          </cell>
          <cell r="AD85"/>
          <cell r="AE85">
            <v>0</v>
          </cell>
          <cell r="AF85"/>
          <cell r="AG85">
            <v>0</v>
          </cell>
          <cell r="AH85"/>
          <cell r="AI85">
            <v>0</v>
          </cell>
          <cell r="AJ85"/>
          <cell r="AK85">
            <v>0</v>
          </cell>
          <cell r="AL85"/>
          <cell r="AM85">
            <v>0</v>
          </cell>
          <cell r="AN85"/>
          <cell r="AO85">
            <v>0</v>
          </cell>
          <cell r="AP85"/>
          <cell r="AQ85">
            <v>0</v>
          </cell>
          <cell r="AR85"/>
          <cell r="AS85">
            <v>0</v>
          </cell>
          <cell r="AT85">
            <v>1</v>
          </cell>
          <cell r="AU85">
            <v>57.574999999999996</v>
          </cell>
          <cell r="AV85">
            <v>1</v>
          </cell>
          <cell r="AW85">
            <v>57.574999999999996</v>
          </cell>
          <cell r="AX85"/>
          <cell r="AY85">
            <v>0</v>
          </cell>
          <cell r="AZ85"/>
          <cell r="BA85">
            <v>0</v>
          </cell>
          <cell r="BB85"/>
          <cell r="BC85">
            <v>0</v>
          </cell>
          <cell r="BD85"/>
          <cell r="BE85">
            <v>0</v>
          </cell>
          <cell r="BF85"/>
          <cell r="BG85">
            <v>0</v>
          </cell>
          <cell r="BH85"/>
          <cell r="BI85">
            <v>0</v>
          </cell>
          <cell r="BJ85"/>
          <cell r="BK85">
            <v>0</v>
          </cell>
          <cell r="BL85"/>
          <cell r="BM85">
            <v>0</v>
          </cell>
          <cell r="BN85"/>
          <cell r="BO85">
            <v>0</v>
          </cell>
          <cell r="BP85"/>
          <cell r="BQ85">
            <v>0</v>
          </cell>
          <cell r="BR85"/>
          <cell r="BS85">
            <v>0</v>
          </cell>
          <cell r="BT85"/>
          <cell r="BU85">
            <v>0</v>
          </cell>
          <cell r="BV85"/>
          <cell r="BW85">
            <v>0</v>
          </cell>
          <cell r="BX85"/>
          <cell r="BY85">
            <v>0</v>
          </cell>
          <cell r="BZ85"/>
          <cell r="CA85">
            <v>0</v>
          </cell>
          <cell r="CB85"/>
          <cell r="CC85">
            <v>0</v>
          </cell>
          <cell r="CD85"/>
          <cell r="CE85">
            <v>0</v>
          </cell>
          <cell r="CF85"/>
          <cell r="CG85">
            <v>0</v>
          </cell>
          <cell r="CH85"/>
          <cell r="CI85">
            <v>0</v>
          </cell>
          <cell r="CJ85"/>
          <cell r="CK85">
            <v>0</v>
          </cell>
          <cell r="CL85"/>
          <cell r="CM85">
            <v>0</v>
          </cell>
          <cell r="CN85"/>
          <cell r="CO85">
            <v>0</v>
          </cell>
          <cell r="CP85"/>
          <cell r="CQ85">
            <v>0</v>
          </cell>
          <cell r="CR85"/>
          <cell r="CS85">
            <v>0</v>
          </cell>
          <cell r="CT85"/>
          <cell r="CU85">
            <v>0</v>
          </cell>
          <cell r="CV85"/>
          <cell r="CW85">
            <v>0</v>
          </cell>
          <cell r="CX85"/>
          <cell r="CY85">
            <v>0</v>
          </cell>
          <cell r="CZ85"/>
          <cell r="DA85">
            <v>0</v>
          </cell>
          <cell r="DB85"/>
          <cell r="DC85">
            <v>0</v>
          </cell>
          <cell r="DD85"/>
          <cell r="DE85">
            <v>0</v>
          </cell>
          <cell r="DF85"/>
          <cell r="DG85">
            <v>0</v>
          </cell>
          <cell r="DH85"/>
          <cell r="DI85">
            <v>0</v>
          </cell>
          <cell r="DJ85"/>
          <cell r="DK85">
            <v>0</v>
          </cell>
          <cell r="DL85"/>
          <cell r="DM85">
            <v>0</v>
          </cell>
          <cell r="DN85"/>
          <cell r="DO85">
            <v>0</v>
          </cell>
          <cell r="DP85"/>
          <cell r="DQ85">
            <v>0</v>
          </cell>
          <cell r="DR85"/>
          <cell r="DS85">
            <v>0</v>
          </cell>
          <cell r="DT85"/>
          <cell r="DU85">
            <v>0</v>
          </cell>
          <cell r="DV85"/>
          <cell r="DW85">
            <v>0</v>
          </cell>
          <cell r="DX85"/>
          <cell r="DY85">
            <v>0</v>
          </cell>
          <cell r="DZ85"/>
          <cell r="EA85">
            <v>0</v>
          </cell>
          <cell r="EB85"/>
          <cell r="EC85">
            <v>0</v>
          </cell>
          <cell r="ED85"/>
          <cell r="EE85">
            <v>0</v>
          </cell>
          <cell r="EF85"/>
          <cell r="EG85">
            <v>0</v>
          </cell>
          <cell r="EH85"/>
          <cell r="EI85">
            <v>0</v>
          </cell>
          <cell r="EJ85"/>
          <cell r="EK85">
            <v>0</v>
          </cell>
          <cell r="EL85"/>
          <cell r="EM85">
            <v>0</v>
          </cell>
          <cell r="EN85"/>
          <cell r="EO85">
            <v>0</v>
          </cell>
          <cell r="EP85"/>
          <cell r="EQ85">
            <v>0</v>
          </cell>
          <cell r="ER85"/>
          <cell r="ES85">
            <v>0</v>
          </cell>
          <cell r="ET85"/>
          <cell r="EU85">
            <v>0</v>
          </cell>
          <cell r="EV85"/>
          <cell r="EW85">
            <v>0</v>
          </cell>
          <cell r="EX85"/>
          <cell r="EY85">
            <v>0</v>
          </cell>
          <cell r="EZ85"/>
          <cell r="FA85">
            <v>0</v>
          </cell>
          <cell r="FB85"/>
          <cell r="FC85">
            <v>0</v>
          </cell>
          <cell r="FD85"/>
          <cell r="FE85">
            <v>0</v>
          </cell>
          <cell r="FF85"/>
          <cell r="FG85">
            <v>0</v>
          </cell>
          <cell r="FH85"/>
          <cell r="FI85">
            <v>0</v>
          </cell>
          <cell r="FJ85"/>
          <cell r="FK85">
            <v>0</v>
          </cell>
          <cell r="FL85"/>
          <cell r="FM85">
            <v>0</v>
          </cell>
          <cell r="FN85"/>
          <cell r="FO85">
            <v>0</v>
          </cell>
          <cell r="FP85"/>
          <cell r="FQ85">
            <v>0</v>
          </cell>
          <cell r="FR85"/>
          <cell r="FS85">
            <v>0</v>
          </cell>
          <cell r="FT85"/>
          <cell r="FU85">
            <v>0</v>
          </cell>
          <cell r="FV85"/>
          <cell r="FW85">
            <v>0</v>
          </cell>
          <cell r="FX85"/>
          <cell r="FY85">
            <v>0</v>
          </cell>
          <cell r="FZ85"/>
          <cell r="GA85">
            <v>0</v>
          </cell>
          <cell r="GB85"/>
          <cell r="GC85">
            <v>0</v>
          </cell>
          <cell r="GD85"/>
          <cell r="GE85">
            <v>0</v>
          </cell>
          <cell r="GF85"/>
          <cell r="GG85">
            <v>0</v>
          </cell>
          <cell r="GH85"/>
          <cell r="GI85">
            <v>0</v>
          </cell>
          <cell r="GJ85"/>
          <cell r="GK85">
            <v>0</v>
          </cell>
          <cell r="GL85"/>
          <cell r="GM85">
            <v>0</v>
          </cell>
          <cell r="GN85"/>
          <cell r="GO85">
            <v>0</v>
          </cell>
          <cell r="GP85"/>
          <cell r="GQ85">
            <v>0</v>
          </cell>
          <cell r="GR85"/>
          <cell r="GS85">
            <v>0</v>
          </cell>
          <cell r="GT85"/>
          <cell r="GU85">
            <v>0</v>
          </cell>
          <cell r="GV85"/>
          <cell r="GW85">
            <v>0</v>
          </cell>
          <cell r="GX85"/>
          <cell r="GY85">
            <v>0</v>
          </cell>
          <cell r="GZ85"/>
          <cell r="HA85">
            <v>0</v>
          </cell>
          <cell r="HB85"/>
          <cell r="HC85">
            <v>0</v>
          </cell>
          <cell r="HD85"/>
          <cell r="HE85">
            <v>0</v>
          </cell>
          <cell r="HF85"/>
          <cell r="HG85">
            <v>0</v>
          </cell>
          <cell r="HH85"/>
          <cell r="HI85">
            <v>0</v>
          </cell>
          <cell r="HJ85"/>
          <cell r="HK85">
            <v>0</v>
          </cell>
          <cell r="HL85"/>
          <cell r="HM85">
            <v>0</v>
          </cell>
          <cell r="HN85"/>
          <cell r="HO85">
            <v>0</v>
          </cell>
          <cell r="HP85"/>
          <cell r="HQ85">
            <v>0</v>
          </cell>
          <cell r="HR85"/>
          <cell r="HS85">
            <v>0</v>
          </cell>
          <cell r="HT85"/>
          <cell r="HU85">
            <v>0</v>
          </cell>
          <cell r="HV85"/>
          <cell r="HW85">
            <v>0</v>
          </cell>
          <cell r="HX85"/>
          <cell r="HY85">
            <v>0</v>
          </cell>
          <cell r="HZ85"/>
          <cell r="IA85">
            <v>0</v>
          </cell>
          <cell r="IB85"/>
          <cell r="IC85">
            <v>0</v>
          </cell>
          <cell r="ID85"/>
          <cell r="IE85">
            <v>0</v>
          </cell>
          <cell r="IF85"/>
          <cell r="IG85">
            <v>0</v>
          </cell>
          <cell r="IH85"/>
          <cell r="II85">
            <v>0</v>
          </cell>
          <cell r="IJ85"/>
          <cell r="IK85">
            <v>0</v>
          </cell>
          <cell r="IL85"/>
          <cell r="IM85">
            <v>0</v>
          </cell>
          <cell r="IN85"/>
          <cell r="IO85">
            <v>0</v>
          </cell>
          <cell r="IP85"/>
          <cell r="IQ85">
            <v>0</v>
          </cell>
          <cell r="IR85"/>
          <cell r="IS85">
            <v>0</v>
          </cell>
          <cell r="IT85"/>
          <cell r="IU85">
            <v>0</v>
          </cell>
          <cell r="IV85"/>
          <cell r="IW85">
            <v>0</v>
          </cell>
          <cell r="IX85"/>
          <cell r="IY85">
            <v>0</v>
          </cell>
          <cell r="IZ85"/>
          <cell r="JA85">
            <v>0</v>
          </cell>
          <cell r="JB85"/>
          <cell r="JC85">
            <v>0</v>
          </cell>
          <cell r="JD85"/>
          <cell r="JE85">
            <v>0</v>
          </cell>
          <cell r="JF85"/>
          <cell r="JG85">
            <v>0</v>
          </cell>
          <cell r="JH85"/>
          <cell r="JI85">
            <v>0</v>
          </cell>
          <cell r="JJ85"/>
          <cell r="JK85">
            <v>0</v>
          </cell>
          <cell r="JL85"/>
          <cell r="JM85">
            <v>0</v>
          </cell>
          <cell r="JN85"/>
          <cell r="JO85">
            <v>0</v>
          </cell>
          <cell r="JP85"/>
          <cell r="JQ85">
            <v>0</v>
          </cell>
          <cell r="JR85"/>
          <cell r="JS85">
            <v>0</v>
          </cell>
          <cell r="JT85"/>
          <cell r="JU85">
            <v>0</v>
          </cell>
          <cell r="JV85"/>
          <cell r="JW85">
            <v>0</v>
          </cell>
          <cell r="JX85"/>
          <cell r="JY85">
            <v>0</v>
          </cell>
          <cell r="JZ85"/>
          <cell r="KA85">
            <v>0</v>
          </cell>
          <cell r="KB85"/>
          <cell r="KC85">
            <v>0</v>
          </cell>
        </row>
        <row r="86">
          <cell r="P86"/>
          <cell r="Q86">
            <v>0</v>
          </cell>
          <cell r="R86"/>
          <cell r="S86">
            <v>0</v>
          </cell>
          <cell r="T86"/>
          <cell r="U86">
            <v>0</v>
          </cell>
          <cell r="V86"/>
          <cell r="W86">
            <v>0</v>
          </cell>
          <cell r="X86"/>
          <cell r="Y86">
            <v>0</v>
          </cell>
          <cell r="Z86"/>
          <cell r="AA86">
            <v>0</v>
          </cell>
          <cell r="AB86"/>
          <cell r="AC86">
            <v>0</v>
          </cell>
          <cell r="AD86"/>
          <cell r="AE86">
            <v>0</v>
          </cell>
          <cell r="AF86"/>
          <cell r="AG86">
            <v>0</v>
          </cell>
          <cell r="AH86"/>
          <cell r="AI86">
            <v>0</v>
          </cell>
          <cell r="AJ86"/>
          <cell r="AK86">
            <v>0</v>
          </cell>
          <cell r="AL86"/>
          <cell r="AM86">
            <v>0</v>
          </cell>
          <cell r="AN86"/>
          <cell r="AO86">
            <v>0</v>
          </cell>
          <cell r="AP86"/>
          <cell r="AQ86">
            <v>0</v>
          </cell>
          <cell r="AR86"/>
          <cell r="AS86">
            <v>0</v>
          </cell>
          <cell r="AT86"/>
          <cell r="AU86">
            <v>0</v>
          </cell>
          <cell r="AV86"/>
          <cell r="AW86">
            <v>0</v>
          </cell>
          <cell r="AX86"/>
          <cell r="AY86">
            <v>0</v>
          </cell>
          <cell r="AZ86"/>
          <cell r="BA86">
            <v>0</v>
          </cell>
          <cell r="BB86"/>
          <cell r="BC86">
            <v>0</v>
          </cell>
          <cell r="BD86"/>
          <cell r="BE86">
            <v>0</v>
          </cell>
          <cell r="BF86"/>
          <cell r="BG86">
            <v>0</v>
          </cell>
          <cell r="BH86"/>
          <cell r="BI86">
            <v>0</v>
          </cell>
          <cell r="BJ86">
            <v>1</v>
          </cell>
          <cell r="BK86">
            <v>392</v>
          </cell>
          <cell r="BL86">
            <v>2</v>
          </cell>
          <cell r="BM86">
            <v>784</v>
          </cell>
          <cell r="BN86"/>
          <cell r="BO86">
            <v>0</v>
          </cell>
          <cell r="BP86"/>
          <cell r="BQ86">
            <v>0</v>
          </cell>
          <cell r="BR86"/>
          <cell r="BS86">
            <v>0</v>
          </cell>
          <cell r="BT86"/>
          <cell r="BU86">
            <v>0</v>
          </cell>
          <cell r="BV86"/>
          <cell r="BW86">
            <v>0</v>
          </cell>
          <cell r="BX86"/>
          <cell r="BY86">
            <v>0</v>
          </cell>
          <cell r="BZ86"/>
          <cell r="CA86">
            <v>0</v>
          </cell>
          <cell r="CB86"/>
          <cell r="CC86">
            <v>0</v>
          </cell>
          <cell r="CD86"/>
          <cell r="CE86">
            <v>0</v>
          </cell>
          <cell r="CF86"/>
          <cell r="CG86">
            <v>0</v>
          </cell>
          <cell r="CH86"/>
          <cell r="CI86">
            <v>0</v>
          </cell>
          <cell r="CJ86"/>
          <cell r="CK86">
            <v>0</v>
          </cell>
          <cell r="CL86"/>
          <cell r="CM86">
            <v>0</v>
          </cell>
          <cell r="CN86"/>
          <cell r="CO86">
            <v>0</v>
          </cell>
          <cell r="CP86"/>
          <cell r="CQ86">
            <v>0</v>
          </cell>
          <cell r="CR86"/>
          <cell r="CS86">
            <v>0</v>
          </cell>
          <cell r="CT86"/>
          <cell r="CU86">
            <v>0</v>
          </cell>
          <cell r="CV86"/>
          <cell r="CW86">
            <v>0</v>
          </cell>
          <cell r="CX86"/>
          <cell r="CY86">
            <v>0</v>
          </cell>
          <cell r="CZ86"/>
          <cell r="DA86">
            <v>0</v>
          </cell>
          <cell r="DB86"/>
          <cell r="DC86">
            <v>0</v>
          </cell>
          <cell r="DD86"/>
          <cell r="DE86">
            <v>0</v>
          </cell>
          <cell r="DF86"/>
          <cell r="DG86">
            <v>0</v>
          </cell>
          <cell r="DH86"/>
          <cell r="DI86">
            <v>0</v>
          </cell>
          <cell r="DJ86"/>
          <cell r="DK86">
            <v>0</v>
          </cell>
          <cell r="DL86"/>
          <cell r="DM86">
            <v>0</v>
          </cell>
          <cell r="DN86"/>
          <cell r="DO86">
            <v>0</v>
          </cell>
          <cell r="DP86"/>
          <cell r="DQ86">
            <v>0</v>
          </cell>
          <cell r="DR86"/>
          <cell r="DS86">
            <v>0</v>
          </cell>
          <cell r="DT86"/>
          <cell r="DU86">
            <v>0</v>
          </cell>
          <cell r="DV86"/>
          <cell r="DW86">
            <v>0</v>
          </cell>
          <cell r="DX86"/>
          <cell r="DY86">
            <v>0</v>
          </cell>
          <cell r="DZ86"/>
          <cell r="EA86">
            <v>0</v>
          </cell>
          <cell r="EB86"/>
          <cell r="EC86">
            <v>0</v>
          </cell>
          <cell r="ED86"/>
          <cell r="EE86">
            <v>0</v>
          </cell>
          <cell r="EF86"/>
          <cell r="EG86">
            <v>0</v>
          </cell>
          <cell r="EH86"/>
          <cell r="EI86">
            <v>0</v>
          </cell>
          <cell r="EJ86"/>
          <cell r="EK86">
            <v>0</v>
          </cell>
          <cell r="EL86"/>
          <cell r="EM86">
            <v>0</v>
          </cell>
          <cell r="EN86"/>
          <cell r="EO86">
            <v>0</v>
          </cell>
          <cell r="EP86"/>
          <cell r="EQ86">
            <v>0</v>
          </cell>
          <cell r="ER86"/>
          <cell r="ES86">
            <v>0</v>
          </cell>
          <cell r="ET86"/>
          <cell r="EU86">
            <v>0</v>
          </cell>
          <cell r="EV86"/>
          <cell r="EW86">
            <v>0</v>
          </cell>
          <cell r="EX86"/>
          <cell r="EY86">
            <v>0</v>
          </cell>
          <cell r="EZ86"/>
          <cell r="FA86">
            <v>0</v>
          </cell>
          <cell r="FB86"/>
          <cell r="FC86">
            <v>0</v>
          </cell>
          <cell r="FD86"/>
          <cell r="FE86">
            <v>0</v>
          </cell>
          <cell r="FF86"/>
          <cell r="FG86">
            <v>0</v>
          </cell>
          <cell r="FH86"/>
          <cell r="FI86">
            <v>0</v>
          </cell>
          <cell r="FJ86"/>
          <cell r="FK86">
            <v>0</v>
          </cell>
          <cell r="FL86"/>
          <cell r="FM86">
            <v>0</v>
          </cell>
          <cell r="FN86"/>
          <cell r="FO86">
            <v>0</v>
          </cell>
          <cell r="FP86"/>
          <cell r="FQ86">
            <v>0</v>
          </cell>
          <cell r="FR86"/>
          <cell r="FS86">
            <v>0</v>
          </cell>
          <cell r="FT86"/>
          <cell r="FU86">
            <v>0</v>
          </cell>
          <cell r="FV86"/>
          <cell r="FW86">
            <v>0</v>
          </cell>
          <cell r="FX86"/>
          <cell r="FY86">
            <v>0</v>
          </cell>
          <cell r="FZ86"/>
          <cell r="GA86">
            <v>0</v>
          </cell>
          <cell r="GB86"/>
          <cell r="GC86">
            <v>0</v>
          </cell>
          <cell r="GD86"/>
          <cell r="GE86">
            <v>0</v>
          </cell>
          <cell r="GF86"/>
          <cell r="GG86">
            <v>0</v>
          </cell>
          <cell r="GH86"/>
          <cell r="GI86">
            <v>0</v>
          </cell>
          <cell r="GJ86"/>
          <cell r="GK86">
            <v>0</v>
          </cell>
          <cell r="GL86"/>
          <cell r="GM86">
            <v>0</v>
          </cell>
          <cell r="GN86"/>
          <cell r="GO86">
            <v>0</v>
          </cell>
          <cell r="GP86"/>
          <cell r="GQ86">
            <v>0</v>
          </cell>
          <cell r="GR86"/>
          <cell r="GS86">
            <v>0</v>
          </cell>
          <cell r="GT86"/>
          <cell r="GU86">
            <v>0</v>
          </cell>
          <cell r="GV86"/>
          <cell r="GW86">
            <v>0</v>
          </cell>
          <cell r="GX86"/>
          <cell r="GY86">
            <v>0</v>
          </cell>
          <cell r="GZ86"/>
          <cell r="HA86">
            <v>0</v>
          </cell>
          <cell r="HB86"/>
          <cell r="HC86">
            <v>0</v>
          </cell>
          <cell r="HD86"/>
          <cell r="HE86">
            <v>0</v>
          </cell>
          <cell r="HF86"/>
          <cell r="HG86">
            <v>0</v>
          </cell>
          <cell r="HH86"/>
          <cell r="HI86">
            <v>0</v>
          </cell>
          <cell r="HJ86"/>
          <cell r="HK86">
            <v>0</v>
          </cell>
          <cell r="HL86"/>
          <cell r="HM86">
            <v>0</v>
          </cell>
          <cell r="HN86"/>
          <cell r="HO86">
            <v>0</v>
          </cell>
          <cell r="HP86"/>
          <cell r="HQ86">
            <v>0</v>
          </cell>
          <cell r="HR86"/>
          <cell r="HS86">
            <v>0</v>
          </cell>
          <cell r="HT86"/>
          <cell r="HU86">
            <v>0</v>
          </cell>
          <cell r="HV86"/>
          <cell r="HW86">
            <v>0</v>
          </cell>
          <cell r="HX86"/>
          <cell r="HY86">
            <v>0</v>
          </cell>
          <cell r="HZ86"/>
          <cell r="IA86">
            <v>0</v>
          </cell>
          <cell r="IB86"/>
          <cell r="IC86">
            <v>0</v>
          </cell>
          <cell r="ID86"/>
          <cell r="IE86">
            <v>0</v>
          </cell>
          <cell r="IF86"/>
          <cell r="IG86">
            <v>0</v>
          </cell>
          <cell r="IH86"/>
          <cell r="II86">
            <v>0</v>
          </cell>
          <cell r="IJ86"/>
          <cell r="IK86">
            <v>0</v>
          </cell>
          <cell r="IL86"/>
          <cell r="IM86">
            <v>0</v>
          </cell>
          <cell r="IN86"/>
          <cell r="IO86">
            <v>0</v>
          </cell>
          <cell r="IP86"/>
          <cell r="IQ86">
            <v>0</v>
          </cell>
          <cell r="IR86"/>
          <cell r="IS86">
            <v>0</v>
          </cell>
          <cell r="IT86"/>
          <cell r="IU86">
            <v>0</v>
          </cell>
          <cell r="IV86"/>
          <cell r="IW86">
            <v>0</v>
          </cell>
          <cell r="IX86"/>
          <cell r="IY86">
            <v>0</v>
          </cell>
          <cell r="IZ86"/>
          <cell r="JA86">
            <v>0</v>
          </cell>
          <cell r="JB86"/>
          <cell r="JC86">
            <v>0</v>
          </cell>
          <cell r="JD86"/>
          <cell r="JE86">
            <v>0</v>
          </cell>
          <cell r="JF86"/>
          <cell r="JG86">
            <v>0</v>
          </cell>
          <cell r="JH86"/>
          <cell r="JI86">
            <v>0</v>
          </cell>
          <cell r="JJ86"/>
          <cell r="JK86">
            <v>0</v>
          </cell>
          <cell r="JL86"/>
          <cell r="JM86">
            <v>0</v>
          </cell>
          <cell r="JN86"/>
          <cell r="JO86">
            <v>0</v>
          </cell>
          <cell r="JP86"/>
          <cell r="JQ86">
            <v>0</v>
          </cell>
          <cell r="JR86"/>
          <cell r="JS86">
            <v>0</v>
          </cell>
          <cell r="JT86"/>
          <cell r="JU86">
            <v>0</v>
          </cell>
          <cell r="JV86"/>
          <cell r="JW86">
            <v>0</v>
          </cell>
          <cell r="JX86"/>
          <cell r="JY86">
            <v>0</v>
          </cell>
          <cell r="JZ86"/>
          <cell r="KA86">
            <v>0</v>
          </cell>
          <cell r="KB86"/>
          <cell r="KC86">
            <v>0</v>
          </cell>
        </row>
        <row r="87">
          <cell r="P87"/>
          <cell r="Q87">
            <v>0</v>
          </cell>
          <cell r="R87"/>
          <cell r="S87">
            <v>0</v>
          </cell>
          <cell r="T87"/>
          <cell r="U87">
            <v>0</v>
          </cell>
          <cell r="V87"/>
          <cell r="W87">
            <v>0</v>
          </cell>
          <cell r="X87"/>
          <cell r="Y87">
            <v>0</v>
          </cell>
          <cell r="Z87"/>
          <cell r="AA87">
            <v>0</v>
          </cell>
          <cell r="AB87"/>
          <cell r="AC87">
            <v>0</v>
          </cell>
          <cell r="AD87"/>
          <cell r="AE87">
            <v>0</v>
          </cell>
          <cell r="AF87"/>
          <cell r="AG87">
            <v>0</v>
          </cell>
          <cell r="AH87"/>
          <cell r="AI87">
            <v>0</v>
          </cell>
          <cell r="AJ87"/>
          <cell r="AK87">
            <v>0</v>
          </cell>
          <cell r="AL87"/>
          <cell r="AM87">
            <v>0</v>
          </cell>
          <cell r="AN87"/>
          <cell r="AO87">
            <v>0</v>
          </cell>
          <cell r="AP87"/>
          <cell r="AQ87">
            <v>0</v>
          </cell>
          <cell r="AR87"/>
          <cell r="AS87">
            <v>0</v>
          </cell>
          <cell r="AT87"/>
          <cell r="AU87">
            <v>0</v>
          </cell>
          <cell r="AV87"/>
          <cell r="AW87">
            <v>0</v>
          </cell>
          <cell r="AX87"/>
          <cell r="AY87">
            <v>0</v>
          </cell>
          <cell r="AZ87"/>
          <cell r="BA87">
            <v>0</v>
          </cell>
          <cell r="BB87"/>
          <cell r="BC87">
            <v>0</v>
          </cell>
          <cell r="BD87"/>
          <cell r="BE87">
            <v>0</v>
          </cell>
          <cell r="BF87"/>
          <cell r="BG87">
            <v>0</v>
          </cell>
          <cell r="BH87"/>
          <cell r="BI87">
            <v>0</v>
          </cell>
          <cell r="BJ87"/>
          <cell r="BK87">
            <v>0</v>
          </cell>
          <cell r="BL87"/>
          <cell r="BM87">
            <v>0</v>
          </cell>
          <cell r="BN87"/>
          <cell r="BO87">
            <v>0</v>
          </cell>
          <cell r="BP87"/>
          <cell r="BQ87">
            <v>0</v>
          </cell>
          <cell r="BR87"/>
          <cell r="BS87">
            <v>0</v>
          </cell>
          <cell r="BT87"/>
          <cell r="BU87">
            <v>0</v>
          </cell>
          <cell r="BV87"/>
          <cell r="BW87">
            <v>0</v>
          </cell>
          <cell r="BX87"/>
          <cell r="BY87">
            <v>0</v>
          </cell>
          <cell r="BZ87"/>
          <cell r="CA87">
            <v>0</v>
          </cell>
          <cell r="CB87"/>
          <cell r="CC87">
            <v>0</v>
          </cell>
          <cell r="CD87"/>
          <cell r="CE87">
            <v>0</v>
          </cell>
          <cell r="CF87">
            <v>1</v>
          </cell>
          <cell r="CG87">
            <v>200.55000019100001</v>
          </cell>
          <cell r="CH87">
            <v>1</v>
          </cell>
          <cell r="CI87">
            <v>200.55000019100001</v>
          </cell>
          <cell r="CJ87">
            <v>1</v>
          </cell>
          <cell r="CK87">
            <v>200.55000019100001</v>
          </cell>
          <cell r="CL87">
            <v>1</v>
          </cell>
          <cell r="CM87">
            <v>200.55000019100001</v>
          </cell>
          <cell r="CN87">
            <v>1</v>
          </cell>
          <cell r="CO87">
            <v>200.55000019100001</v>
          </cell>
          <cell r="CP87">
            <v>1</v>
          </cell>
          <cell r="CQ87">
            <v>200.55000019100001</v>
          </cell>
          <cell r="CR87"/>
          <cell r="CS87">
            <v>0</v>
          </cell>
          <cell r="CT87">
            <v>1</v>
          </cell>
          <cell r="CU87">
            <v>200.55000019100001</v>
          </cell>
          <cell r="CV87">
            <v>1</v>
          </cell>
          <cell r="CW87">
            <v>200.55000019100001</v>
          </cell>
          <cell r="CX87">
            <v>1</v>
          </cell>
          <cell r="CY87">
            <v>200.55000019100001</v>
          </cell>
          <cell r="CZ87">
            <v>1</v>
          </cell>
          <cell r="DA87">
            <v>200.55000019100001</v>
          </cell>
          <cell r="DB87"/>
          <cell r="DC87">
            <v>0</v>
          </cell>
          <cell r="DD87"/>
          <cell r="DE87">
            <v>0</v>
          </cell>
          <cell r="DF87"/>
          <cell r="DG87">
            <v>0</v>
          </cell>
          <cell r="DH87"/>
          <cell r="DI87">
            <v>0</v>
          </cell>
          <cell r="DJ87"/>
          <cell r="DK87">
            <v>0</v>
          </cell>
          <cell r="DL87"/>
          <cell r="DM87">
            <v>0</v>
          </cell>
          <cell r="DN87"/>
          <cell r="DO87">
            <v>0</v>
          </cell>
          <cell r="DP87"/>
          <cell r="DQ87">
            <v>0</v>
          </cell>
          <cell r="DR87"/>
          <cell r="DS87">
            <v>0</v>
          </cell>
          <cell r="DT87"/>
          <cell r="DU87">
            <v>0</v>
          </cell>
          <cell r="DV87"/>
          <cell r="DW87">
            <v>0</v>
          </cell>
          <cell r="DX87"/>
          <cell r="DY87">
            <v>0</v>
          </cell>
          <cell r="DZ87"/>
          <cell r="EA87">
            <v>0</v>
          </cell>
          <cell r="EB87"/>
          <cell r="EC87">
            <v>0</v>
          </cell>
          <cell r="ED87"/>
          <cell r="EE87">
            <v>0</v>
          </cell>
          <cell r="EF87"/>
          <cell r="EG87">
            <v>0</v>
          </cell>
          <cell r="EH87"/>
          <cell r="EI87">
            <v>0</v>
          </cell>
          <cell r="EJ87"/>
          <cell r="EK87">
            <v>0</v>
          </cell>
          <cell r="EL87"/>
          <cell r="EM87">
            <v>0</v>
          </cell>
          <cell r="EN87"/>
          <cell r="EO87">
            <v>0</v>
          </cell>
          <cell r="EP87"/>
          <cell r="EQ87">
            <v>0</v>
          </cell>
          <cell r="ER87"/>
          <cell r="ES87">
            <v>0</v>
          </cell>
          <cell r="ET87"/>
          <cell r="EU87">
            <v>0</v>
          </cell>
          <cell r="EV87"/>
          <cell r="EW87">
            <v>0</v>
          </cell>
          <cell r="EX87"/>
          <cell r="EY87">
            <v>0</v>
          </cell>
          <cell r="EZ87"/>
          <cell r="FA87">
            <v>0</v>
          </cell>
          <cell r="FB87"/>
          <cell r="FC87">
            <v>0</v>
          </cell>
          <cell r="FD87"/>
          <cell r="FE87">
            <v>0</v>
          </cell>
          <cell r="FF87"/>
          <cell r="FG87">
            <v>0</v>
          </cell>
          <cell r="FH87"/>
          <cell r="FI87">
            <v>0</v>
          </cell>
          <cell r="FJ87"/>
          <cell r="FK87">
            <v>0</v>
          </cell>
          <cell r="FL87"/>
          <cell r="FM87">
            <v>0</v>
          </cell>
          <cell r="FN87"/>
          <cell r="FO87">
            <v>0</v>
          </cell>
          <cell r="FP87"/>
          <cell r="FQ87">
            <v>0</v>
          </cell>
          <cell r="FR87"/>
          <cell r="FS87">
            <v>0</v>
          </cell>
          <cell r="FT87"/>
          <cell r="FU87">
            <v>0</v>
          </cell>
          <cell r="FV87"/>
          <cell r="FW87">
            <v>0</v>
          </cell>
          <cell r="FX87"/>
          <cell r="FY87">
            <v>0</v>
          </cell>
          <cell r="FZ87"/>
          <cell r="GA87">
            <v>0</v>
          </cell>
          <cell r="GB87"/>
          <cell r="GC87">
            <v>0</v>
          </cell>
          <cell r="GD87"/>
          <cell r="GE87">
            <v>0</v>
          </cell>
          <cell r="GF87"/>
          <cell r="GG87">
            <v>0</v>
          </cell>
          <cell r="GH87"/>
          <cell r="GI87">
            <v>0</v>
          </cell>
          <cell r="GJ87"/>
          <cell r="GK87">
            <v>0</v>
          </cell>
          <cell r="GL87"/>
          <cell r="GM87">
            <v>0</v>
          </cell>
          <cell r="GN87"/>
          <cell r="GO87">
            <v>0</v>
          </cell>
          <cell r="GP87"/>
          <cell r="GQ87">
            <v>0</v>
          </cell>
          <cell r="GR87"/>
          <cell r="GS87">
            <v>0</v>
          </cell>
          <cell r="GT87"/>
          <cell r="GU87">
            <v>0</v>
          </cell>
          <cell r="GV87"/>
          <cell r="GW87">
            <v>0</v>
          </cell>
          <cell r="GX87"/>
          <cell r="GY87">
            <v>0</v>
          </cell>
          <cell r="GZ87"/>
          <cell r="HA87">
            <v>0</v>
          </cell>
          <cell r="HB87"/>
          <cell r="HC87">
            <v>0</v>
          </cell>
          <cell r="HD87"/>
          <cell r="HE87">
            <v>0</v>
          </cell>
          <cell r="HF87"/>
          <cell r="HG87">
            <v>0</v>
          </cell>
          <cell r="HH87"/>
          <cell r="HI87">
            <v>0</v>
          </cell>
          <cell r="HJ87"/>
          <cell r="HK87">
            <v>0</v>
          </cell>
          <cell r="HL87"/>
          <cell r="HM87">
            <v>0</v>
          </cell>
          <cell r="HN87"/>
          <cell r="HO87">
            <v>0</v>
          </cell>
          <cell r="HP87"/>
          <cell r="HQ87">
            <v>0</v>
          </cell>
          <cell r="HR87"/>
          <cell r="HS87">
            <v>0</v>
          </cell>
          <cell r="HT87"/>
          <cell r="HU87">
            <v>0</v>
          </cell>
          <cell r="HV87"/>
          <cell r="HW87">
            <v>0</v>
          </cell>
          <cell r="HX87"/>
          <cell r="HY87">
            <v>0</v>
          </cell>
          <cell r="HZ87"/>
          <cell r="IA87">
            <v>0</v>
          </cell>
          <cell r="IB87"/>
          <cell r="IC87">
            <v>0</v>
          </cell>
          <cell r="ID87"/>
          <cell r="IE87">
            <v>0</v>
          </cell>
          <cell r="IF87"/>
          <cell r="IG87">
            <v>0</v>
          </cell>
          <cell r="IH87"/>
          <cell r="II87">
            <v>0</v>
          </cell>
          <cell r="IJ87"/>
          <cell r="IK87">
            <v>0</v>
          </cell>
          <cell r="IL87"/>
          <cell r="IM87">
            <v>0</v>
          </cell>
          <cell r="IN87"/>
          <cell r="IO87">
            <v>0</v>
          </cell>
          <cell r="IP87"/>
          <cell r="IQ87">
            <v>0</v>
          </cell>
          <cell r="IR87"/>
          <cell r="IS87">
            <v>0</v>
          </cell>
          <cell r="IT87"/>
          <cell r="IU87">
            <v>0</v>
          </cell>
          <cell r="IV87"/>
          <cell r="IW87">
            <v>0</v>
          </cell>
          <cell r="IX87"/>
          <cell r="IY87">
            <v>0</v>
          </cell>
          <cell r="IZ87"/>
          <cell r="JA87">
            <v>0</v>
          </cell>
          <cell r="JB87"/>
          <cell r="JC87">
            <v>0</v>
          </cell>
          <cell r="JD87"/>
          <cell r="JE87">
            <v>0</v>
          </cell>
          <cell r="JF87"/>
          <cell r="JG87">
            <v>0</v>
          </cell>
          <cell r="JH87"/>
          <cell r="JI87">
            <v>0</v>
          </cell>
          <cell r="JJ87"/>
          <cell r="JK87">
            <v>0</v>
          </cell>
          <cell r="JL87"/>
          <cell r="JM87">
            <v>0</v>
          </cell>
          <cell r="JN87"/>
          <cell r="JO87">
            <v>0</v>
          </cell>
          <cell r="JP87"/>
          <cell r="JQ87">
            <v>0</v>
          </cell>
          <cell r="JR87"/>
          <cell r="JS87">
            <v>0</v>
          </cell>
          <cell r="JT87"/>
          <cell r="JU87">
            <v>0</v>
          </cell>
          <cell r="JV87"/>
          <cell r="JW87">
            <v>0</v>
          </cell>
          <cell r="JX87"/>
          <cell r="JY87">
            <v>0</v>
          </cell>
          <cell r="JZ87"/>
          <cell r="KA87">
            <v>0</v>
          </cell>
          <cell r="KB87"/>
          <cell r="KC87">
            <v>0</v>
          </cell>
        </row>
        <row r="88">
          <cell r="P88"/>
          <cell r="Q88">
            <v>0</v>
          </cell>
          <cell r="R88"/>
          <cell r="S88">
            <v>0</v>
          </cell>
          <cell r="T88"/>
          <cell r="U88">
            <v>0</v>
          </cell>
          <cell r="V88"/>
          <cell r="W88">
            <v>0</v>
          </cell>
          <cell r="X88"/>
          <cell r="Y88">
            <v>0</v>
          </cell>
          <cell r="Z88"/>
          <cell r="AA88">
            <v>0</v>
          </cell>
          <cell r="AB88"/>
          <cell r="AC88">
            <v>0</v>
          </cell>
          <cell r="AD88"/>
          <cell r="AE88">
            <v>0</v>
          </cell>
          <cell r="AF88"/>
          <cell r="AG88">
            <v>0</v>
          </cell>
          <cell r="AH88"/>
          <cell r="AI88">
            <v>0</v>
          </cell>
          <cell r="AJ88"/>
          <cell r="AK88">
            <v>0</v>
          </cell>
          <cell r="AL88"/>
          <cell r="AM88">
            <v>0</v>
          </cell>
          <cell r="AN88"/>
          <cell r="AO88">
            <v>0</v>
          </cell>
          <cell r="AP88"/>
          <cell r="AQ88">
            <v>0</v>
          </cell>
          <cell r="AR88"/>
          <cell r="AS88">
            <v>0</v>
          </cell>
          <cell r="AT88"/>
          <cell r="AU88">
            <v>0</v>
          </cell>
          <cell r="AV88"/>
          <cell r="AW88">
            <v>0</v>
          </cell>
          <cell r="AX88"/>
          <cell r="AY88">
            <v>0</v>
          </cell>
          <cell r="AZ88">
            <v>1</v>
          </cell>
          <cell r="BA88">
            <v>617.76750058835</v>
          </cell>
          <cell r="BB88"/>
          <cell r="BC88">
            <v>0</v>
          </cell>
          <cell r="BD88"/>
          <cell r="BE88">
            <v>0</v>
          </cell>
          <cell r="BF88"/>
          <cell r="BG88">
            <v>0</v>
          </cell>
          <cell r="BH88"/>
          <cell r="BI88">
            <v>0</v>
          </cell>
          <cell r="BJ88"/>
          <cell r="BK88">
            <v>0</v>
          </cell>
          <cell r="BL88"/>
          <cell r="BM88">
            <v>0</v>
          </cell>
          <cell r="BN88"/>
          <cell r="BO88">
            <v>0</v>
          </cell>
          <cell r="BP88"/>
          <cell r="BQ88">
            <v>0</v>
          </cell>
          <cell r="BR88">
            <v>1</v>
          </cell>
          <cell r="BS88">
            <v>617.76750058835</v>
          </cell>
          <cell r="BT88">
            <v>1</v>
          </cell>
          <cell r="BU88">
            <v>617.76750058835</v>
          </cell>
          <cell r="BV88">
            <v>1</v>
          </cell>
          <cell r="BW88">
            <v>617.76750058835</v>
          </cell>
          <cell r="BX88">
            <v>1</v>
          </cell>
          <cell r="BY88">
            <v>617.76750058835</v>
          </cell>
          <cell r="BZ88">
            <v>1</v>
          </cell>
          <cell r="CA88">
            <v>617.76750058835</v>
          </cell>
          <cell r="CB88">
            <v>1</v>
          </cell>
          <cell r="CC88">
            <v>617.76750058835</v>
          </cell>
          <cell r="CD88"/>
          <cell r="CE88">
            <v>0</v>
          </cell>
          <cell r="CF88"/>
          <cell r="CG88">
            <v>0</v>
          </cell>
          <cell r="CH88"/>
          <cell r="CI88">
            <v>0</v>
          </cell>
          <cell r="CJ88"/>
          <cell r="CK88">
            <v>0</v>
          </cell>
          <cell r="CL88"/>
          <cell r="CM88">
            <v>0</v>
          </cell>
          <cell r="CN88"/>
          <cell r="CO88">
            <v>0</v>
          </cell>
          <cell r="CP88"/>
          <cell r="CQ88">
            <v>0</v>
          </cell>
          <cell r="CR88"/>
          <cell r="CS88">
            <v>0</v>
          </cell>
          <cell r="CT88"/>
          <cell r="CU88">
            <v>0</v>
          </cell>
          <cell r="CV88"/>
          <cell r="CW88">
            <v>0</v>
          </cell>
          <cell r="CX88"/>
          <cell r="CY88">
            <v>0</v>
          </cell>
          <cell r="CZ88"/>
          <cell r="DA88">
            <v>0</v>
          </cell>
          <cell r="DB88">
            <v>1</v>
          </cell>
          <cell r="DC88">
            <v>617.76750058835</v>
          </cell>
          <cell r="DD88">
            <v>1</v>
          </cell>
          <cell r="DE88">
            <v>617.76750058835</v>
          </cell>
          <cell r="DF88"/>
          <cell r="DG88">
            <v>0</v>
          </cell>
          <cell r="DH88"/>
          <cell r="DI88">
            <v>0</v>
          </cell>
          <cell r="DJ88"/>
          <cell r="DK88">
            <v>0</v>
          </cell>
          <cell r="DL88"/>
          <cell r="DM88">
            <v>0</v>
          </cell>
          <cell r="DN88"/>
          <cell r="DO88">
            <v>0</v>
          </cell>
          <cell r="DP88"/>
          <cell r="DQ88">
            <v>0</v>
          </cell>
          <cell r="DR88"/>
          <cell r="DS88">
            <v>0</v>
          </cell>
          <cell r="DT88"/>
          <cell r="DU88">
            <v>0</v>
          </cell>
          <cell r="DV88"/>
          <cell r="DW88">
            <v>0</v>
          </cell>
          <cell r="DX88"/>
          <cell r="DY88">
            <v>0</v>
          </cell>
          <cell r="DZ88"/>
          <cell r="EA88">
            <v>0</v>
          </cell>
          <cell r="EB88"/>
          <cell r="EC88">
            <v>0</v>
          </cell>
          <cell r="ED88"/>
          <cell r="EE88">
            <v>0</v>
          </cell>
          <cell r="EF88"/>
          <cell r="EG88">
            <v>0</v>
          </cell>
          <cell r="EH88"/>
          <cell r="EI88">
            <v>0</v>
          </cell>
          <cell r="EJ88"/>
          <cell r="EK88">
            <v>0</v>
          </cell>
          <cell r="EL88"/>
          <cell r="EM88">
            <v>0</v>
          </cell>
          <cell r="EN88"/>
          <cell r="EO88">
            <v>0</v>
          </cell>
          <cell r="EP88"/>
          <cell r="EQ88">
            <v>0</v>
          </cell>
          <cell r="ER88"/>
          <cell r="ES88">
            <v>0</v>
          </cell>
          <cell r="ET88"/>
          <cell r="EU88">
            <v>0</v>
          </cell>
          <cell r="EV88"/>
          <cell r="EW88">
            <v>0</v>
          </cell>
          <cell r="EX88"/>
          <cell r="EY88">
            <v>0</v>
          </cell>
          <cell r="EZ88"/>
          <cell r="FA88">
            <v>0</v>
          </cell>
          <cell r="FB88"/>
          <cell r="FC88">
            <v>0</v>
          </cell>
          <cell r="FD88"/>
          <cell r="FE88">
            <v>0</v>
          </cell>
          <cell r="FF88"/>
          <cell r="FG88">
            <v>0</v>
          </cell>
          <cell r="FH88"/>
          <cell r="FI88">
            <v>0</v>
          </cell>
          <cell r="FJ88"/>
          <cell r="FK88">
            <v>0</v>
          </cell>
          <cell r="FL88"/>
          <cell r="FM88">
            <v>0</v>
          </cell>
          <cell r="FN88"/>
          <cell r="FO88">
            <v>0</v>
          </cell>
          <cell r="FP88"/>
          <cell r="FQ88">
            <v>0</v>
          </cell>
          <cell r="FR88"/>
          <cell r="FS88">
            <v>0</v>
          </cell>
          <cell r="FT88"/>
          <cell r="FU88">
            <v>0</v>
          </cell>
          <cell r="FV88"/>
          <cell r="FW88">
            <v>0</v>
          </cell>
          <cell r="FX88"/>
          <cell r="FY88">
            <v>0</v>
          </cell>
          <cell r="FZ88"/>
          <cell r="GA88">
            <v>0</v>
          </cell>
          <cell r="GB88">
            <v>1</v>
          </cell>
          <cell r="GC88">
            <v>617.76750058835</v>
          </cell>
          <cell r="GD88"/>
          <cell r="GE88">
            <v>0</v>
          </cell>
          <cell r="GF88"/>
          <cell r="GG88">
            <v>0</v>
          </cell>
          <cell r="GH88"/>
          <cell r="GI88">
            <v>0</v>
          </cell>
          <cell r="GJ88"/>
          <cell r="GK88">
            <v>0</v>
          </cell>
          <cell r="GL88"/>
          <cell r="GM88">
            <v>0</v>
          </cell>
          <cell r="GN88"/>
          <cell r="GO88">
            <v>0</v>
          </cell>
          <cell r="GP88"/>
          <cell r="GQ88">
            <v>0</v>
          </cell>
          <cell r="GR88"/>
          <cell r="GS88">
            <v>0</v>
          </cell>
          <cell r="GT88"/>
          <cell r="GU88">
            <v>0</v>
          </cell>
          <cell r="GV88"/>
          <cell r="GW88">
            <v>0</v>
          </cell>
          <cell r="GX88"/>
          <cell r="GY88">
            <v>0</v>
          </cell>
          <cell r="GZ88"/>
          <cell r="HA88">
            <v>0</v>
          </cell>
          <cell r="HB88"/>
          <cell r="HC88">
            <v>0</v>
          </cell>
          <cell r="HD88"/>
          <cell r="HE88">
            <v>0</v>
          </cell>
          <cell r="HF88"/>
          <cell r="HG88">
            <v>0</v>
          </cell>
          <cell r="HH88"/>
          <cell r="HI88">
            <v>0</v>
          </cell>
          <cell r="HJ88"/>
          <cell r="HK88">
            <v>0</v>
          </cell>
          <cell r="HL88"/>
          <cell r="HM88">
            <v>0</v>
          </cell>
          <cell r="HN88"/>
          <cell r="HO88">
            <v>0</v>
          </cell>
          <cell r="HP88"/>
          <cell r="HQ88">
            <v>0</v>
          </cell>
          <cell r="HR88"/>
          <cell r="HS88">
            <v>0</v>
          </cell>
          <cell r="HT88"/>
          <cell r="HU88">
            <v>0</v>
          </cell>
          <cell r="HV88">
            <v>1</v>
          </cell>
          <cell r="HW88">
            <v>617.76750058835</v>
          </cell>
          <cell r="HX88"/>
          <cell r="HY88">
            <v>0</v>
          </cell>
          <cell r="HZ88"/>
          <cell r="IA88">
            <v>0</v>
          </cell>
          <cell r="IB88"/>
          <cell r="IC88">
            <v>0</v>
          </cell>
          <cell r="ID88"/>
          <cell r="IE88">
            <v>0</v>
          </cell>
          <cell r="IF88"/>
          <cell r="IG88">
            <v>0</v>
          </cell>
          <cell r="IH88"/>
          <cell r="II88">
            <v>0</v>
          </cell>
          <cell r="IJ88"/>
          <cell r="IK88">
            <v>0</v>
          </cell>
          <cell r="IL88"/>
          <cell r="IM88">
            <v>0</v>
          </cell>
          <cell r="IN88"/>
          <cell r="IO88">
            <v>0</v>
          </cell>
          <cell r="IP88"/>
          <cell r="IQ88">
            <v>0</v>
          </cell>
          <cell r="IR88"/>
          <cell r="IS88">
            <v>0</v>
          </cell>
          <cell r="IT88"/>
          <cell r="IU88">
            <v>0</v>
          </cell>
          <cell r="IV88"/>
          <cell r="IW88">
            <v>0</v>
          </cell>
          <cell r="IX88"/>
          <cell r="IY88">
            <v>0</v>
          </cell>
          <cell r="IZ88"/>
          <cell r="JA88">
            <v>0</v>
          </cell>
          <cell r="JB88"/>
          <cell r="JC88">
            <v>0</v>
          </cell>
          <cell r="JD88"/>
          <cell r="JE88">
            <v>0</v>
          </cell>
          <cell r="JF88"/>
          <cell r="JG88">
            <v>0</v>
          </cell>
          <cell r="JH88"/>
          <cell r="JI88">
            <v>0</v>
          </cell>
          <cell r="JJ88"/>
          <cell r="JK88">
            <v>0</v>
          </cell>
          <cell r="JL88"/>
          <cell r="JM88">
            <v>0</v>
          </cell>
          <cell r="JN88"/>
          <cell r="JO88">
            <v>0</v>
          </cell>
          <cell r="JP88"/>
          <cell r="JQ88">
            <v>0</v>
          </cell>
          <cell r="JR88"/>
          <cell r="JS88">
            <v>0</v>
          </cell>
          <cell r="JT88"/>
          <cell r="JU88">
            <v>0</v>
          </cell>
          <cell r="JV88"/>
          <cell r="JW88">
            <v>0</v>
          </cell>
          <cell r="JX88"/>
          <cell r="JY88">
            <v>0</v>
          </cell>
          <cell r="JZ88"/>
          <cell r="KA88">
            <v>0</v>
          </cell>
          <cell r="KB88"/>
          <cell r="KC88">
            <v>0</v>
          </cell>
        </row>
        <row r="89">
          <cell r="P89"/>
          <cell r="Q89">
            <v>0</v>
          </cell>
          <cell r="R89"/>
          <cell r="S89">
            <v>0</v>
          </cell>
          <cell r="T89"/>
          <cell r="U89">
            <v>0</v>
          </cell>
          <cell r="V89"/>
          <cell r="W89">
            <v>0</v>
          </cell>
          <cell r="X89"/>
          <cell r="Y89">
            <v>0</v>
          </cell>
          <cell r="Z89"/>
          <cell r="AA89">
            <v>0</v>
          </cell>
          <cell r="AB89"/>
          <cell r="AC89">
            <v>0</v>
          </cell>
          <cell r="AD89"/>
          <cell r="AE89">
            <v>0</v>
          </cell>
          <cell r="AF89"/>
          <cell r="AG89">
            <v>0</v>
          </cell>
          <cell r="AH89"/>
          <cell r="AI89">
            <v>0</v>
          </cell>
          <cell r="AJ89"/>
          <cell r="AK89">
            <v>0</v>
          </cell>
          <cell r="AL89"/>
          <cell r="AM89">
            <v>0</v>
          </cell>
          <cell r="AN89"/>
          <cell r="AO89">
            <v>0</v>
          </cell>
          <cell r="AP89"/>
          <cell r="AQ89">
            <v>0</v>
          </cell>
          <cell r="AR89"/>
          <cell r="AS89">
            <v>0</v>
          </cell>
          <cell r="AT89"/>
          <cell r="AU89">
            <v>0</v>
          </cell>
          <cell r="AV89"/>
          <cell r="AW89">
            <v>0</v>
          </cell>
          <cell r="AX89"/>
          <cell r="AY89">
            <v>0</v>
          </cell>
          <cell r="AZ89"/>
          <cell r="BA89">
            <v>0</v>
          </cell>
          <cell r="BB89"/>
          <cell r="BC89">
            <v>0</v>
          </cell>
          <cell r="BD89"/>
          <cell r="BE89">
            <v>0</v>
          </cell>
          <cell r="BF89"/>
          <cell r="BG89">
            <v>0</v>
          </cell>
          <cell r="BH89"/>
          <cell r="BI89">
            <v>0</v>
          </cell>
          <cell r="BJ89"/>
          <cell r="BK89">
            <v>0</v>
          </cell>
          <cell r="BL89"/>
          <cell r="BM89">
            <v>0</v>
          </cell>
          <cell r="BN89"/>
          <cell r="BO89">
            <v>0</v>
          </cell>
          <cell r="BP89"/>
          <cell r="BQ89">
            <v>0</v>
          </cell>
          <cell r="BR89">
            <v>1</v>
          </cell>
          <cell r="BS89">
            <v>862.995</v>
          </cell>
          <cell r="BT89">
            <v>1</v>
          </cell>
          <cell r="BU89">
            <v>862.995</v>
          </cell>
          <cell r="BV89">
            <v>1</v>
          </cell>
          <cell r="BW89">
            <v>862.995</v>
          </cell>
          <cell r="BX89"/>
          <cell r="BY89">
            <v>0</v>
          </cell>
          <cell r="BZ89"/>
          <cell r="CA89">
            <v>0</v>
          </cell>
          <cell r="CB89"/>
          <cell r="CC89">
            <v>0</v>
          </cell>
          <cell r="CD89">
            <v>1</v>
          </cell>
          <cell r="CE89">
            <v>862.995</v>
          </cell>
          <cell r="CF89"/>
          <cell r="CG89">
            <v>0</v>
          </cell>
          <cell r="CH89"/>
          <cell r="CI89">
            <v>0</v>
          </cell>
          <cell r="CJ89"/>
          <cell r="CK89">
            <v>0</v>
          </cell>
          <cell r="CL89"/>
          <cell r="CM89">
            <v>0</v>
          </cell>
          <cell r="CN89"/>
          <cell r="CO89">
            <v>0</v>
          </cell>
          <cell r="CP89"/>
          <cell r="CQ89">
            <v>0</v>
          </cell>
          <cell r="CR89"/>
          <cell r="CS89">
            <v>0</v>
          </cell>
          <cell r="CT89"/>
          <cell r="CU89">
            <v>0</v>
          </cell>
          <cell r="CV89"/>
          <cell r="CW89">
            <v>0</v>
          </cell>
          <cell r="CX89"/>
          <cell r="CY89">
            <v>0</v>
          </cell>
          <cell r="CZ89"/>
          <cell r="DA89">
            <v>0</v>
          </cell>
          <cell r="DB89"/>
          <cell r="DC89">
            <v>0</v>
          </cell>
          <cell r="DD89"/>
          <cell r="DE89">
            <v>0</v>
          </cell>
          <cell r="DF89"/>
          <cell r="DG89">
            <v>0</v>
          </cell>
          <cell r="DH89"/>
          <cell r="DI89">
            <v>0</v>
          </cell>
          <cell r="DJ89"/>
          <cell r="DK89">
            <v>0</v>
          </cell>
          <cell r="DL89"/>
          <cell r="DM89">
            <v>0</v>
          </cell>
          <cell r="DN89"/>
          <cell r="DO89">
            <v>0</v>
          </cell>
          <cell r="DP89"/>
          <cell r="DQ89">
            <v>0</v>
          </cell>
          <cell r="DR89"/>
          <cell r="DS89">
            <v>0</v>
          </cell>
          <cell r="DT89"/>
          <cell r="DU89">
            <v>0</v>
          </cell>
          <cell r="DV89"/>
          <cell r="DW89">
            <v>0</v>
          </cell>
          <cell r="DX89"/>
          <cell r="DY89">
            <v>0</v>
          </cell>
          <cell r="DZ89"/>
          <cell r="EA89">
            <v>0</v>
          </cell>
          <cell r="EB89"/>
          <cell r="EC89">
            <v>0</v>
          </cell>
          <cell r="ED89"/>
          <cell r="EE89">
            <v>0</v>
          </cell>
          <cell r="EF89"/>
          <cell r="EG89">
            <v>0</v>
          </cell>
          <cell r="EH89"/>
          <cell r="EI89">
            <v>0</v>
          </cell>
          <cell r="EJ89"/>
          <cell r="EK89">
            <v>0</v>
          </cell>
          <cell r="EL89"/>
          <cell r="EM89">
            <v>0</v>
          </cell>
          <cell r="EN89"/>
          <cell r="EO89">
            <v>0</v>
          </cell>
          <cell r="EP89"/>
          <cell r="EQ89">
            <v>0</v>
          </cell>
          <cell r="ER89"/>
          <cell r="ES89">
            <v>0</v>
          </cell>
          <cell r="ET89"/>
          <cell r="EU89">
            <v>0</v>
          </cell>
          <cell r="EV89"/>
          <cell r="EW89">
            <v>0</v>
          </cell>
          <cell r="EX89"/>
          <cell r="EY89">
            <v>0</v>
          </cell>
          <cell r="EZ89"/>
          <cell r="FA89">
            <v>0</v>
          </cell>
          <cell r="FB89"/>
          <cell r="FC89">
            <v>0</v>
          </cell>
          <cell r="FD89"/>
          <cell r="FE89">
            <v>0</v>
          </cell>
          <cell r="FF89"/>
          <cell r="FG89">
            <v>0</v>
          </cell>
          <cell r="FH89"/>
          <cell r="FI89">
            <v>0</v>
          </cell>
          <cell r="FJ89"/>
          <cell r="FK89">
            <v>0</v>
          </cell>
          <cell r="FL89"/>
          <cell r="FM89">
            <v>0</v>
          </cell>
          <cell r="FN89"/>
          <cell r="FO89">
            <v>0</v>
          </cell>
          <cell r="FP89"/>
          <cell r="FQ89">
            <v>0</v>
          </cell>
          <cell r="FR89"/>
          <cell r="FS89">
            <v>0</v>
          </cell>
          <cell r="FT89"/>
          <cell r="FU89">
            <v>0</v>
          </cell>
          <cell r="FV89"/>
          <cell r="FW89">
            <v>0</v>
          </cell>
          <cell r="FX89"/>
          <cell r="FY89">
            <v>0</v>
          </cell>
          <cell r="FZ89"/>
          <cell r="GA89">
            <v>0</v>
          </cell>
          <cell r="GB89"/>
          <cell r="GC89">
            <v>0</v>
          </cell>
          <cell r="GD89"/>
          <cell r="GE89">
            <v>0</v>
          </cell>
          <cell r="GF89"/>
          <cell r="GG89">
            <v>0</v>
          </cell>
          <cell r="GH89"/>
          <cell r="GI89">
            <v>0</v>
          </cell>
          <cell r="GJ89"/>
          <cell r="GK89">
            <v>0</v>
          </cell>
          <cell r="GL89"/>
          <cell r="GM89">
            <v>0</v>
          </cell>
          <cell r="GN89">
            <v>1</v>
          </cell>
          <cell r="GO89">
            <v>862.995</v>
          </cell>
          <cell r="GP89"/>
          <cell r="GQ89">
            <v>0</v>
          </cell>
          <cell r="GR89"/>
          <cell r="GS89">
            <v>0</v>
          </cell>
          <cell r="GT89"/>
          <cell r="GU89">
            <v>0</v>
          </cell>
          <cell r="GV89"/>
          <cell r="GW89">
            <v>0</v>
          </cell>
          <cell r="GX89"/>
          <cell r="GY89">
            <v>0</v>
          </cell>
          <cell r="GZ89"/>
          <cell r="HA89">
            <v>0</v>
          </cell>
          <cell r="HB89"/>
          <cell r="HC89">
            <v>0</v>
          </cell>
          <cell r="HD89"/>
          <cell r="HE89">
            <v>0</v>
          </cell>
          <cell r="HF89"/>
          <cell r="HG89">
            <v>0</v>
          </cell>
          <cell r="HH89"/>
          <cell r="HI89">
            <v>0</v>
          </cell>
          <cell r="HJ89"/>
          <cell r="HK89">
            <v>0</v>
          </cell>
          <cell r="HL89"/>
          <cell r="HM89">
            <v>0</v>
          </cell>
          <cell r="HN89"/>
          <cell r="HO89">
            <v>0</v>
          </cell>
          <cell r="HP89"/>
          <cell r="HQ89">
            <v>0</v>
          </cell>
          <cell r="HR89"/>
          <cell r="HS89">
            <v>0</v>
          </cell>
          <cell r="HT89"/>
          <cell r="HU89">
            <v>0</v>
          </cell>
          <cell r="HV89"/>
          <cell r="HW89">
            <v>0</v>
          </cell>
          <cell r="HX89"/>
          <cell r="HY89">
            <v>0</v>
          </cell>
          <cell r="HZ89"/>
          <cell r="IA89">
            <v>0</v>
          </cell>
          <cell r="IB89"/>
          <cell r="IC89">
            <v>0</v>
          </cell>
          <cell r="ID89"/>
          <cell r="IE89">
            <v>0</v>
          </cell>
          <cell r="IF89"/>
          <cell r="IG89">
            <v>0</v>
          </cell>
          <cell r="IH89"/>
          <cell r="II89">
            <v>0</v>
          </cell>
          <cell r="IJ89"/>
          <cell r="IK89">
            <v>0</v>
          </cell>
          <cell r="IL89"/>
          <cell r="IM89">
            <v>0</v>
          </cell>
          <cell r="IN89"/>
          <cell r="IO89">
            <v>0</v>
          </cell>
          <cell r="IP89"/>
          <cell r="IQ89">
            <v>0</v>
          </cell>
          <cell r="IR89"/>
          <cell r="IS89">
            <v>0</v>
          </cell>
          <cell r="IT89"/>
          <cell r="IU89">
            <v>0</v>
          </cell>
          <cell r="IV89"/>
          <cell r="IW89">
            <v>0</v>
          </cell>
          <cell r="IX89"/>
          <cell r="IY89">
            <v>0</v>
          </cell>
          <cell r="IZ89"/>
          <cell r="JA89">
            <v>0</v>
          </cell>
          <cell r="JB89"/>
          <cell r="JC89">
            <v>0</v>
          </cell>
          <cell r="JD89"/>
          <cell r="JE89">
            <v>0</v>
          </cell>
          <cell r="JF89">
            <v>1</v>
          </cell>
          <cell r="JG89">
            <v>862.995</v>
          </cell>
          <cell r="JH89"/>
          <cell r="JI89">
            <v>0</v>
          </cell>
          <cell r="JJ89"/>
          <cell r="JK89">
            <v>0</v>
          </cell>
          <cell r="JL89"/>
          <cell r="JM89">
            <v>0</v>
          </cell>
          <cell r="JN89"/>
          <cell r="JO89">
            <v>0</v>
          </cell>
          <cell r="JP89"/>
          <cell r="JQ89">
            <v>0</v>
          </cell>
          <cell r="JR89"/>
          <cell r="JS89">
            <v>0</v>
          </cell>
          <cell r="JT89"/>
          <cell r="JU89">
            <v>0</v>
          </cell>
          <cell r="JV89"/>
          <cell r="JW89">
            <v>0</v>
          </cell>
          <cell r="JX89"/>
          <cell r="JY89">
            <v>0</v>
          </cell>
          <cell r="JZ89"/>
          <cell r="KA89">
            <v>0</v>
          </cell>
          <cell r="KB89"/>
          <cell r="KC89">
            <v>0</v>
          </cell>
        </row>
        <row r="90">
          <cell r="P90"/>
          <cell r="Q90">
            <v>0</v>
          </cell>
          <cell r="R90"/>
          <cell r="S90">
            <v>0</v>
          </cell>
          <cell r="T90"/>
          <cell r="U90">
            <v>0</v>
          </cell>
          <cell r="V90"/>
          <cell r="W90">
            <v>0</v>
          </cell>
          <cell r="X90"/>
          <cell r="Y90">
            <v>0</v>
          </cell>
          <cell r="Z90"/>
          <cell r="AA90">
            <v>0</v>
          </cell>
          <cell r="AB90"/>
          <cell r="AC90">
            <v>0</v>
          </cell>
          <cell r="AD90"/>
          <cell r="AE90">
            <v>0</v>
          </cell>
          <cell r="AF90"/>
          <cell r="AG90">
            <v>0</v>
          </cell>
          <cell r="AH90"/>
          <cell r="AI90">
            <v>0</v>
          </cell>
          <cell r="AJ90"/>
          <cell r="AK90">
            <v>0</v>
          </cell>
          <cell r="AL90"/>
          <cell r="AM90">
            <v>0</v>
          </cell>
          <cell r="AN90"/>
          <cell r="AO90">
            <v>0</v>
          </cell>
          <cell r="AP90"/>
          <cell r="AQ90">
            <v>0</v>
          </cell>
          <cell r="AR90"/>
          <cell r="AS90">
            <v>0</v>
          </cell>
          <cell r="AT90"/>
          <cell r="AU90">
            <v>0</v>
          </cell>
          <cell r="AV90"/>
          <cell r="AW90">
            <v>0</v>
          </cell>
          <cell r="AX90">
            <v>1</v>
          </cell>
          <cell r="AY90">
            <v>404.30104166666666</v>
          </cell>
          <cell r="AZ90">
            <v>1</v>
          </cell>
          <cell r="BA90">
            <v>404.30104166666666</v>
          </cell>
          <cell r="BB90">
            <v>1</v>
          </cell>
          <cell r="BC90">
            <v>404.30104166666666</v>
          </cell>
          <cell r="BD90">
            <v>1</v>
          </cell>
          <cell r="BE90">
            <v>404.30104166666666</v>
          </cell>
          <cell r="BF90">
            <v>1</v>
          </cell>
          <cell r="BG90">
            <v>404.30104166666666</v>
          </cell>
          <cell r="BH90">
            <v>1</v>
          </cell>
          <cell r="BI90">
            <v>404.30104166666666</v>
          </cell>
          <cell r="BJ90"/>
          <cell r="BK90">
            <v>0</v>
          </cell>
          <cell r="BL90"/>
          <cell r="BM90">
            <v>0</v>
          </cell>
          <cell r="BN90">
            <v>1</v>
          </cell>
          <cell r="BO90">
            <v>404.30104166666666</v>
          </cell>
          <cell r="BP90"/>
          <cell r="BQ90">
            <v>0</v>
          </cell>
          <cell r="BR90"/>
          <cell r="BS90">
            <v>0</v>
          </cell>
          <cell r="BT90"/>
          <cell r="BU90">
            <v>0</v>
          </cell>
          <cell r="BV90"/>
          <cell r="BW90">
            <v>0</v>
          </cell>
          <cell r="BX90"/>
          <cell r="BY90">
            <v>0</v>
          </cell>
          <cell r="BZ90"/>
          <cell r="CA90">
            <v>0</v>
          </cell>
          <cell r="CB90"/>
          <cell r="CC90">
            <v>0</v>
          </cell>
          <cell r="CD90"/>
          <cell r="CE90">
            <v>0</v>
          </cell>
          <cell r="CF90"/>
          <cell r="CG90">
            <v>0</v>
          </cell>
          <cell r="CH90"/>
          <cell r="CI90">
            <v>0</v>
          </cell>
          <cell r="CJ90"/>
          <cell r="CK90">
            <v>0</v>
          </cell>
          <cell r="CL90"/>
          <cell r="CM90">
            <v>0</v>
          </cell>
          <cell r="CN90"/>
          <cell r="CO90">
            <v>0</v>
          </cell>
          <cell r="CP90"/>
          <cell r="CQ90">
            <v>0</v>
          </cell>
          <cell r="CR90"/>
          <cell r="CS90">
            <v>0</v>
          </cell>
          <cell r="CT90"/>
          <cell r="CU90">
            <v>0</v>
          </cell>
          <cell r="CV90"/>
          <cell r="CW90">
            <v>0</v>
          </cell>
          <cell r="CX90"/>
          <cell r="CY90">
            <v>0</v>
          </cell>
          <cell r="CZ90"/>
          <cell r="DA90">
            <v>0</v>
          </cell>
          <cell r="DB90"/>
          <cell r="DC90">
            <v>0</v>
          </cell>
          <cell r="DD90"/>
          <cell r="DE90">
            <v>0</v>
          </cell>
          <cell r="DF90"/>
          <cell r="DG90">
            <v>0</v>
          </cell>
          <cell r="DH90"/>
          <cell r="DI90">
            <v>0</v>
          </cell>
          <cell r="DJ90"/>
          <cell r="DK90">
            <v>0</v>
          </cell>
          <cell r="DL90"/>
          <cell r="DM90">
            <v>0</v>
          </cell>
          <cell r="DN90"/>
          <cell r="DO90">
            <v>0</v>
          </cell>
          <cell r="DP90"/>
          <cell r="DQ90">
            <v>0</v>
          </cell>
          <cell r="DR90"/>
          <cell r="DS90">
            <v>0</v>
          </cell>
          <cell r="DT90"/>
          <cell r="DU90">
            <v>0</v>
          </cell>
          <cell r="DV90"/>
          <cell r="DW90">
            <v>0</v>
          </cell>
          <cell r="DX90"/>
          <cell r="DY90">
            <v>0</v>
          </cell>
          <cell r="DZ90"/>
          <cell r="EA90">
            <v>0</v>
          </cell>
          <cell r="EB90"/>
          <cell r="EC90">
            <v>0</v>
          </cell>
          <cell r="ED90"/>
          <cell r="EE90">
            <v>0</v>
          </cell>
          <cell r="EF90"/>
          <cell r="EG90">
            <v>0</v>
          </cell>
          <cell r="EH90"/>
          <cell r="EI90">
            <v>0</v>
          </cell>
          <cell r="EJ90"/>
          <cell r="EK90">
            <v>0</v>
          </cell>
          <cell r="EL90"/>
          <cell r="EM90">
            <v>0</v>
          </cell>
          <cell r="EN90"/>
          <cell r="EO90">
            <v>0</v>
          </cell>
          <cell r="EP90"/>
          <cell r="EQ90">
            <v>0</v>
          </cell>
          <cell r="ER90"/>
          <cell r="ES90">
            <v>0</v>
          </cell>
          <cell r="ET90"/>
          <cell r="EU90">
            <v>0</v>
          </cell>
          <cell r="EV90"/>
          <cell r="EW90">
            <v>0</v>
          </cell>
          <cell r="EX90"/>
          <cell r="EY90">
            <v>0</v>
          </cell>
          <cell r="EZ90"/>
          <cell r="FA90">
            <v>0</v>
          </cell>
          <cell r="FB90"/>
          <cell r="FC90">
            <v>0</v>
          </cell>
          <cell r="FD90"/>
          <cell r="FE90">
            <v>0</v>
          </cell>
          <cell r="FF90"/>
          <cell r="FG90">
            <v>0</v>
          </cell>
          <cell r="FH90"/>
          <cell r="FI90">
            <v>0</v>
          </cell>
          <cell r="FJ90"/>
          <cell r="FK90">
            <v>0</v>
          </cell>
          <cell r="FL90"/>
          <cell r="FM90">
            <v>0</v>
          </cell>
          <cell r="FN90"/>
          <cell r="FO90">
            <v>0</v>
          </cell>
          <cell r="FP90"/>
          <cell r="FQ90">
            <v>0</v>
          </cell>
          <cell r="FR90"/>
          <cell r="FS90">
            <v>0</v>
          </cell>
          <cell r="FT90"/>
          <cell r="FU90">
            <v>0</v>
          </cell>
          <cell r="FV90"/>
          <cell r="FW90">
            <v>0</v>
          </cell>
          <cell r="FX90"/>
          <cell r="FY90">
            <v>0</v>
          </cell>
          <cell r="FZ90"/>
          <cell r="GA90">
            <v>0</v>
          </cell>
          <cell r="GB90"/>
          <cell r="GC90">
            <v>0</v>
          </cell>
          <cell r="GD90">
            <v>1</v>
          </cell>
          <cell r="GE90">
            <v>404.30104166666666</v>
          </cell>
          <cell r="GF90"/>
          <cell r="GG90">
            <v>0</v>
          </cell>
          <cell r="GH90"/>
          <cell r="GI90">
            <v>0</v>
          </cell>
          <cell r="GJ90"/>
          <cell r="GK90">
            <v>0</v>
          </cell>
          <cell r="GL90"/>
          <cell r="GM90">
            <v>0</v>
          </cell>
          <cell r="GN90"/>
          <cell r="GO90">
            <v>0</v>
          </cell>
          <cell r="GP90"/>
          <cell r="GQ90">
            <v>0</v>
          </cell>
          <cell r="GR90"/>
          <cell r="GS90">
            <v>0</v>
          </cell>
          <cell r="GT90"/>
          <cell r="GU90">
            <v>0</v>
          </cell>
          <cell r="GV90"/>
          <cell r="GW90">
            <v>0</v>
          </cell>
          <cell r="GX90"/>
          <cell r="GY90">
            <v>0</v>
          </cell>
          <cell r="GZ90">
            <v>1</v>
          </cell>
          <cell r="HA90">
            <v>404.30104166666666</v>
          </cell>
          <cell r="HB90"/>
          <cell r="HC90">
            <v>0</v>
          </cell>
          <cell r="HD90"/>
          <cell r="HE90">
            <v>0</v>
          </cell>
          <cell r="HF90"/>
          <cell r="HG90">
            <v>0</v>
          </cell>
          <cell r="HH90"/>
          <cell r="HI90">
            <v>0</v>
          </cell>
          <cell r="HJ90"/>
          <cell r="HK90">
            <v>0</v>
          </cell>
          <cell r="HL90"/>
          <cell r="HM90">
            <v>0</v>
          </cell>
          <cell r="HN90"/>
          <cell r="HO90">
            <v>0</v>
          </cell>
          <cell r="HP90"/>
          <cell r="HQ90">
            <v>0</v>
          </cell>
          <cell r="HR90"/>
          <cell r="HS90">
            <v>0</v>
          </cell>
          <cell r="HT90"/>
          <cell r="HU90">
            <v>0</v>
          </cell>
          <cell r="HV90"/>
          <cell r="HW90">
            <v>0</v>
          </cell>
          <cell r="HX90"/>
          <cell r="HY90">
            <v>0</v>
          </cell>
          <cell r="HZ90"/>
          <cell r="IA90">
            <v>0</v>
          </cell>
          <cell r="IB90"/>
          <cell r="IC90">
            <v>0</v>
          </cell>
          <cell r="ID90"/>
          <cell r="IE90">
            <v>0</v>
          </cell>
          <cell r="IF90"/>
          <cell r="IG90">
            <v>0</v>
          </cell>
          <cell r="IH90"/>
          <cell r="II90">
            <v>0</v>
          </cell>
          <cell r="IJ90"/>
          <cell r="IK90">
            <v>0</v>
          </cell>
          <cell r="IL90"/>
          <cell r="IM90">
            <v>0</v>
          </cell>
          <cell r="IN90"/>
          <cell r="IO90">
            <v>0</v>
          </cell>
          <cell r="IP90"/>
          <cell r="IQ90">
            <v>0</v>
          </cell>
          <cell r="IR90"/>
          <cell r="IS90">
            <v>0</v>
          </cell>
          <cell r="IT90"/>
          <cell r="IU90">
            <v>0</v>
          </cell>
          <cell r="IV90"/>
          <cell r="IW90">
            <v>0</v>
          </cell>
          <cell r="IX90"/>
          <cell r="IY90">
            <v>0</v>
          </cell>
          <cell r="IZ90"/>
          <cell r="JA90">
            <v>0</v>
          </cell>
          <cell r="JB90"/>
          <cell r="JC90">
            <v>0</v>
          </cell>
          <cell r="JD90"/>
          <cell r="JE90">
            <v>0</v>
          </cell>
          <cell r="JF90"/>
          <cell r="JG90">
            <v>0</v>
          </cell>
          <cell r="JH90"/>
          <cell r="JI90">
            <v>0</v>
          </cell>
          <cell r="JJ90"/>
          <cell r="JK90">
            <v>0</v>
          </cell>
          <cell r="JL90"/>
          <cell r="JM90">
            <v>0</v>
          </cell>
          <cell r="JN90"/>
          <cell r="JO90">
            <v>0</v>
          </cell>
          <cell r="JP90"/>
          <cell r="JQ90">
            <v>0</v>
          </cell>
          <cell r="JR90"/>
          <cell r="JS90">
            <v>0</v>
          </cell>
          <cell r="JT90"/>
          <cell r="JU90">
            <v>0</v>
          </cell>
          <cell r="JV90"/>
          <cell r="JW90">
            <v>0</v>
          </cell>
          <cell r="JX90"/>
          <cell r="JY90">
            <v>0</v>
          </cell>
          <cell r="JZ90"/>
          <cell r="KA90">
            <v>0</v>
          </cell>
          <cell r="KB90">
            <v>1</v>
          </cell>
          <cell r="KC90">
            <v>404.30104166666666</v>
          </cell>
        </row>
        <row r="91">
          <cell r="P91"/>
          <cell r="Q91">
            <v>0</v>
          </cell>
          <cell r="R91"/>
          <cell r="S91">
            <v>0</v>
          </cell>
          <cell r="T91"/>
          <cell r="U91">
            <v>0</v>
          </cell>
          <cell r="V91"/>
          <cell r="W91">
            <v>0</v>
          </cell>
          <cell r="X91"/>
          <cell r="Y91">
            <v>0</v>
          </cell>
          <cell r="Z91"/>
          <cell r="AA91">
            <v>0</v>
          </cell>
          <cell r="AB91"/>
          <cell r="AC91">
            <v>0</v>
          </cell>
          <cell r="AD91"/>
          <cell r="AE91">
            <v>0</v>
          </cell>
          <cell r="AF91"/>
          <cell r="AG91">
            <v>0</v>
          </cell>
          <cell r="AH91"/>
          <cell r="AI91">
            <v>0</v>
          </cell>
          <cell r="AJ91"/>
          <cell r="AK91">
            <v>0</v>
          </cell>
          <cell r="AL91"/>
          <cell r="AM91">
            <v>0</v>
          </cell>
          <cell r="AN91"/>
          <cell r="AO91">
            <v>0</v>
          </cell>
          <cell r="AP91"/>
          <cell r="AQ91">
            <v>0</v>
          </cell>
          <cell r="AR91"/>
          <cell r="AS91">
            <v>0</v>
          </cell>
          <cell r="AT91"/>
          <cell r="AU91">
            <v>0</v>
          </cell>
          <cell r="AV91"/>
          <cell r="AW91">
            <v>0</v>
          </cell>
          <cell r="AX91"/>
          <cell r="AY91">
            <v>0</v>
          </cell>
          <cell r="AZ91"/>
          <cell r="BA91">
            <v>0</v>
          </cell>
          <cell r="BB91"/>
          <cell r="BC91">
            <v>0</v>
          </cell>
          <cell r="BD91"/>
          <cell r="BE91">
            <v>0</v>
          </cell>
          <cell r="BF91"/>
          <cell r="BG91">
            <v>0</v>
          </cell>
          <cell r="BH91"/>
          <cell r="BI91">
            <v>0</v>
          </cell>
          <cell r="BJ91"/>
          <cell r="BK91">
            <v>0</v>
          </cell>
          <cell r="BL91"/>
          <cell r="BM91">
            <v>0</v>
          </cell>
          <cell r="BN91"/>
          <cell r="BO91">
            <v>0</v>
          </cell>
          <cell r="BP91"/>
          <cell r="BQ91">
            <v>0</v>
          </cell>
          <cell r="BR91"/>
          <cell r="BS91">
            <v>0</v>
          </cell>
          <cell r="BT91"/>
          <cell r="BU91">
            <v>0</v>
          </cell>
          <cell r="BV91"/>
          <cell r="BW91">
            <v>0</v>
          </cell>
          <cell r="BX91"/>
          <cell r="BY91">
            <v>0</v>
          </cell>
          <cell r="BZ91"/>
          <cell r="CA91">
            <v>0</v>
          </cell>
          <cell r="CB91"/>
          <cell r="CC91">
            <v>0</v>
          </cell>
          <cell r="CD91"/>
          <cell r="CE91">
            <v>0</v>
          </cell>
          <cell r="CF91">
            <v>1</v>
          </cell>
          <cell r="CG91">
            <v>315</v>
          </cell>
          <cell r="CH91">
            <v>1</v>
          </cell>
          <cell r="CI91">
            <v>315</v>
          </cell>
          <cell r="CJ91">
            <v>1</v>
          </cell>
          <cell r="CK91">
            <v>315</v>
          </cell>
          <cell r="CL91">
            <v>1</v>
          </cell>
          <cell r="CM91">
            <v>315</v>
          </cell>
          <cell r="CN91">
            <v>1</v>
          </cell>
          <cell r="CO91">
            <v>315</v>
          </cell>
          <cell r="CP91">
            <v>1</v>
          </cell>
          <cell r="CQ91">
            <v>315</v>
          </cell>
          <cell r="CR91"/>
          <cell r="CS91">
            <v>0</v>
          </cell>
          <cell r="CT91"/>
          <cell r="CU91">
            <v>0</v>
          </cell>
          <cell r="CV91"/>
          <cell r="CW91">
            <v>0</v>
          </cell>
          <cell r="CX91"/>
          <cell r="CY91">
            <v>0</v>
          </cell>
          <cell r="CZ91"/>
          <cell r="DA91">
            <v>0</v>
          </cell>
          <cell r="DB91"/>
          <cell r="DC91">
            <v>0</v>
          </cell>
          <cell r="DD91"/>
          <cell r="DE91">
            <v>0</v>
          </cell>
          <cell r="DF91">
            <v>1</v>
          </cell>
          <cell r="DG91">
            <v>315</v>
          </cell>
          <cell r="DH91"/>
          <cell r="DI91">
            <v>0</v>
          </cell>
          <cell r="DJ91"/>
          <cell r="DK91">
            <v>0</v>
          </cell>
          <cell r="DL91"/>
          <cell r="DM91">
            <v>0</v>
          </cell>
          <cell r="DN91"/>
          <cell r="DO91">
            <v>0</v>
          </cell>
          <cell r="DP91"/>
          <cell r="DQ91">
            <v>0</v>
          </cell>
          <cell r="DR91"/>
          <cell r="DS91">
            <v>0</v>
          </cell>
          <cell r="DT91"/>
          <cell r="DU91">
            <v>0</v>
          </cell>
          <cell r="DV91"/>
          <cell r="DW91">
            <v>0</v>
          </cell>
          <cell r="DX91"/>
          <cell r="DY91">
            <v>0</v>
          </cell>
          <cell r="DZ91"/>
          <cell r="EA91">
            <v>0</v>
          </cell>
          <cell r="EB91"/>
          <cell r="EC91">
            <v>0</v>
          </cell>
          <cell r="ED91"/>
          <cell r="EE91">
            <v>0</v>
          </cell>
          <cell r="EF91"/>
          <cell r="EG91">
            <v>0</v>
          </cell>
          <cell r="EH91"/>
          <cell r="EI91">
            <v>0</v>
          </cell>
          <cell r="EJ91"/>
          <cell r="EK91">
            <v>0</v>
          </cell>
          <cell r="EL91"/>
          <cell r="EM91">
            <v>0</v>
          </cell>
          <cell r="EN91"/>
          <cell r="EO91">
            <v>0</v>
          </cell>
          <cell r="EP91"/>
          <cell r="EQ91">
            <v>0</v>
          </cell>
          <cell r="ER91"/>
          <cell r="ES91">
            <v>0</v>
          </cell>
          <cell r="ET91"/>
          <cell r="EU91">
            <v>0</v>
          </cell>
          <cell r="EV91"/>
          <cell r="EW91">
            <v>0</v>
          </cell>
          <cell r="EX91"/>
          <cell r="EY91">
            <v>0</v>
          </cell>
          <cell r="EZ91"/>
          <cell r="FA91">
            <v>0</v>
          </cell>
          <cell r="FB91"/>
          <cell r="FC91">
            <v>0</v>
          </cell>
          <cell r="FD91"/>
          <cell r="FE91">
            <v>0</v>
          </cell>
          <cell r="FF91"/>
          <cell r="FG91">
            <v>0</v>
          </cell>
          <cell r="FH91"/>
          <cell r="FI91">
            <v>0</v>
          </cell>
          <cell r="FJ91">
            <v>1</v>
          </cell>
          <cell r="FK91">
            <v>315</v>
          </cell>
          <cell r="FL91"/>
          <cell r="FM91">
            <v>0</v>
          </cell>
          <cell r="FN91"/>
          <cell r="FO91">
            <v>0</v>
          </cell>
          <cell r="FP91"/>
          <cell r="FQ91">
            <v>0</v>
          </cell>
          <cell r="FR91"/>
          <cell r="FS91">
            <v>0</v>
          </cell>
          <cell r="FT91"/>
          <cell r="FU91">
            <v>0</v>
          </cell>
          <cell r="FV91"/>
          <cell r="FW91">
            <v>0</v>
          </cell>
          <cell r="FX91"/>
          <cell r="FY91">
            <v>0</v>
          </cell>
          <cell r="FZ91"/>
          <cell r="GA91">
            <v>0</v>
          </cell>
          <cell r="GB91"/>
          <cell r="GC91">
            <v>0</v>
          </cell>
          <cell r="GD91"/>
          <cell r="GE91">
            <v>0</v>
          </cell>
          <cell r="GF91"/>
          <cell r="GG91">
            <v>0</v>
          </cell>
          <cell r="GH91"/>
          <cell r="GI91">
            <v>0</v>
          </cell>
          <cell r="GJ91"/>
          <cell r="GK91">
            <v>0</v>
          </cell>
          <cell r="GL91"/>
          <cell r="GM91">
            <v>0</v>
          </cell>
          <cell r="GN91"/>
          <cell r="GO91">
            <v>0</v>
          </cell>
          <cell r="GP91"/>
          <cell r="GQ91">
            <v>0</v>
          </cell>
          <cell r="GR91"/>
          <cell r="GS91">
            <v>0</v>
          </cell>
          <cell r="GT91"/>
          <cell r="GU91">
            <v>0</v>
          </cell>
          <cell r="GV91"/>
          <cell r="GW91">
            <v>0</v>
          </cell>
          <cell r="GX91"/>
          <cell r="GY91">
            <v>0</v>
          </cell>
          <cell r="GZ91"/>
          <cell r="HA91">
            <v>0</v>
          </cell>
          <cell r="HB91"/>
          <cell r="HC91">
            <v>0</v>
          </cell>
          <cell r="HD91"/>
          <cell r="HE91">
            <v>0</v>
          </cell>
          <cell r="HF91"/>
          <cell r="HG91">
            <v>0</v>
          </cell>
          <cell r="HH91"/>
          <cell r="HI91">
            <v>0</v>
          </cell>
          <cell r="HJ91"/>
          <cell r="HK91">
            <v>0</v>
          </cell>
          <cell r="HL91"/>
          <cell r="HM91">
            <v>0</v>
          </cell>
          <cell r="HN91"/>
          <cell r="HO91">
            <v>0</v>
          </cell>
          <cell r="HP91"/>
          <cell r="HQ91">
            <v>0</v>
          </cell>
          <cell r="HR91"/>
          <cell r="HS91">
            <v>0</v>
          </cell>
          <cell r="HT91"/>
          <cell r="HU91">
            <v>0</v>
          </cell>
          <cell r="HV91"/>
          <cell r="HW91">
            <v>0</v>
          </cell>
          <cell r="HX91"/>
          <cell r="HY91">
            <v>0</v>
          </cell>
          <cell r="HZ91"/>
          <cell r="IA91">
            <v>0</v>
          </cell>
          <cell r="IB91"/>
          <cell r="IC91">
            <v>0</v>
          </cell>
          <cell r="ID91"/>
          <cell r="IE91">
            <v>0</v>
          </cell>
          <cell r="IF91"/>
          <cell r="IG91">
            <v>0</v>
          </cell>
          <cell r="IH91"/>
          <cell r="II91">
            <v>0</v>
          </cell>
          <cell r="IJ91"/>
          <cell r="IK91">
            <v>0</v>
          </cell>
          <cell r="IL91"/>
          <cell r="IM91">
            <v>0</v>
          </cell>
          <cell r="IN91"/>
          <cell r="IO91">
            <v>0</v>
          </cell>
          <cell r="IP91"/>
          <cell r="IQ91">
            <v>0</v>
          </cell>
          <cell r="IR91"/>
          <cell r="IS91">
            <v>0</v>
          </cell>
          <cell r="IT91"/>
          <cell r="IU91">
            <v>0</v>
          </cell>
          <cell r="IV91"/>
          <cell r="IW91">
            <v>0</v>
          </cell>
          <cell r="IX91"/>
          <cell r="IY91">
            <v>0</v>
          </cell>
          <cell r="IZ91"/>
          <cell r="JA91">
            <v>0</v>
          </cell>
          <cell r="JB91"/>
          <cell r="JC91">
            <v>0</v>
          </cell>
          <cell r="JD91"/>
          <cell r="JE91">
            <v>0</v>
          </cell>
          <cell r="JF91"/>
          <cell r="JG91">
            <v>0</v>
          </cell>
          <cell r="JH91"/>
          <cell r="JI91">
            <v>0</v>
          </cell>
          <cell r="JJ91"/>
          <cell r="JK91">
            <v>0</v>
          </cell>
          <cell r="JL91"/>
          <cell r="JM91">
            <v>0</v>
          </cell>
          <cell r="JN91"/>
          <cell r="JO91">
            <v>0</v>
          </cell>
          <cell r="JP91"/>
          <cell r="JQ91">
            <v>0</v>
          </cell>
          <cell r="JR91"/>
          <cell r="JS91">
            <v>0</v>
          </cell>
          <cell r="JT91"/>
          <cell r="JU91">
            <v>0</v>
          </cell>
          <cell r="JV91"/>
          <cell r="JW91">
            <v>0</v>
          </cell>
          <cell r="JX91"/>
          <cell r="JY91">
            <v>0</v>
          </cell>
          <cell r="JZ91"/>
          <cell r="KA91">
            <v>0</v>
          </cell>
          <cell r="KB91"/>
          <cell r="KC91">
            <v>0</v>
          </cell>
        </row>
        <row r="92">
          <cell r="P92"/>
          <cell r="Q92">
            <v>0</v>
          </cell>
          <cell r="R92"/>
          <cell r="S92">
            <v>0</v>
          </cell>
          <cell r="T92"/>
          <cell r="U92">
            <v>0</v>
          </cell>
          <cell r="V92"/>
          <cell r="W92">
            <v>0</v>
          </cell>
          <cell r="X92"/>
          <cell r="Y92">
            <v>0</v>
          </cell>
          <cell r="Z92"/>
          <cell r="AA92">
            <v>0</v>
          </cell>
          <cell r="AB92"/>
          <cell r="AC92">
            <v>0</v>
          </cell>
          <cell r="AD92"/>
          <cell r="AE92">
            <v>0</v>
          </cell>
          <cell r="AF92"/>
          <cell r="AG92">
            <v>0</v>
          </cell>
          <cell r="AH92"/>
          <cell r="AI92">
            <v>0</v>
          </cell>
          <cell r="AJ92"/>
          <cell r="AK92">
            <v>0</v>
          </cell>
          <cell r="AL92"/>
          <cell r="AM92">
            <v>0</v>
          </cell>
          <cell r="AN92"/>
          <cell r="AO92">
            <v>0</v>
          </cell>
          <cell r="AP92"/>
          <cell r="AQ92">
            <v>0</v>
          </cell>
          <cell r="AR92"/>
          <cell r="AS92">
            <v>0</v>
          </cell>
          <cell r="AT92"/>
          <cell r="AU92">
            <v>0</v>
          </cell>
          <cell r="AV92">
            <v>1</v>
          </cell>
          <cell r="AW92">
            <v>394.66923125</v>
          </cell>
          <cell r="AX92"/>
          <cell r="AY92">
            <v>0</v>
          </cell>
          <cell r="AZ92"/>
          <cell r="BA92">
            <v>0</v>
          </cell>
          <cell r="BB92"/>
          <cell r="BC92">
            <v>0</v>
          </cell>
          <cell r="BD92"/>
          <cell r="BE92">
            <v>0</v>
          </cell>
          <cell r="BF92"/>
          <cell r="BG92">
            <v>0</v>
          </cell>
          <cell r="BH92"/>
          <cell r="BI92">
            <v>0</v>
          </cell>
          <cell r="BJ92"/>
          <cell r="BK92">
            <v>0</v>
          </cell>
          <cell r="BL92"/>
          <cell r="BM92">
            <v>0</v>
          </cell>
          <cell r="BN92"/>
          <cell r="BO92">
            <v>0</v>
          </cell>
          <cell r="BP92"/>
          <cell r="BQ92">
            <v>0</v>
          </cell>
          <cell r="BR92"/>
          <cell r="BS92">
            <v>0</v>
          </cell>
          <cell r="BT92"/>
          <cell r="BU92">
            <v>0</v>
          </cell>
          <cell r="BV92"/>
          <cell r="BW92">
            <v>0</v>
          </cell>
          <cell r="BX92"/>
          <cell r="BY92">
            <v>0</v>
          </cell>
          <cell r="BZ92"/>
          <cell r="CA92">
            <v>0</v>
          </cell>
          <cell r="CB92"/>
          <cell r="CC92">
            <v>0</v>
          </cell>
          <cell r="CD92"/>
          <cell r="CE92">
            <v>0</v>
          </cell>
          <cell r="CF92"/>
          <cell r="CG92">
            <v>0</v>
          </cell>
          <cell r="CH92"/>
          <cell r="CI92">
            <v>0</v>
          </cell>
          <cell r="CJ92"/>
          <cell r="CK92">
            <v>0</v>
          </cell>
          <cell r="CL92"/>
          <cell r="CM92">
            <v>0</v>
          </cell>
          <cell r="CN92"/>
          <cell r="CO92">
            <v>0</v>
          </cell>
          <cell r="CP92"/>
          <cell r="CQ92">
            <v>0</v>
          </cell>
          <cell r="CR92"/>
          <cell r="CS92">
            <v>0</v>
          </cell>
          <cell r="CT92"/>
          <cell r="CU92">
            <v>0</v>
          </cell>
          <cell r="CV92"/>
          <cell r="CW92">
            <v>0</v>
          </cell>
          <cell r="CX92"/>
          <cell r="CY92">
            <v>0</v>
          </cell>
          <cell r="CZ92"/>
          <cell r="DA92">
            <v>0</v>
          </cell>
          <cell r="DB92"/>
          <cell r="DC92">
            <v>0</v>
          </cell>
          <cell r="DD92"/>
          <cell r="DE92">
            <v>0</v>
          </cell>
          <cell r="DF92"/>
          <cell r="DG92">
            <v>0</v>
          </cell>
          <cell r="DH92"/>
          <cell r="DI92">
            <v>0</v>
          </cell>
          <cell r="DJ92"/>
          <cell r="DK92">
            <v>0</v>
          </cell>
          <cell r="DL92"/>
          <cell r="DM92">
            <v>0</v>
          </cell>
          <cell r="DN92"/>
          <cell r="DO92">
            <v>0</v>
          </cell>
          <cell r="DP92"/>
          <cell r="DQ92">
            <v>0</v>
          </cell>
          <cell r="DR92"/>
          <cell r="DS92">
            <v>0</v>
          </cell>
          <cell r="DT92"/>
          <cell r="DU92">
            <v>0</v>
          </cell>
          <cell r="DV92"/>
          <cell r="DW92">
            <v>0</v>
          </cell>
          <cell r="DX92"/>
          <cell r="DY92">
            <v>0</v>
          </cell>
          <cell r="DZ92"/>
          <cell r="EA92">
            <v>0</v>
          </cell>
          <cell r="EB92"/>
          <cell r="EC92">
            <v>0</v>
          </cell>
          <cell r="ED92"/>
          <cell r="EE92">
            <v>0</v>
          </cell>
          <cell r="EF92"/>
          <cell r="EG92">
            <v>0</v>
          </cell>
          <cell r="EH92"/>
          <cell r="EI92">
            <v>0</v>
          </cell>
          <cell r="EJ92"/>
          <cell r="EK92">
            <v>0</v>
          </cell>
          <cell r="EL92"/>
          <cell r="EM92">
            <v>0</v>
          </cell>
          <cell r="EN92"/>
          <cell r="EO92">
            <v>0</v>
          </cell>
          <cell r="EP92"/>
          <cell r="EQ92">
            <v>0</v>
          </cell>
          <cell r="ER92"/>
          <cell r="ES92">
            <v>0</v>
          </cell>
          <cell r="ET92"/>
          <cell r="EU92">
            <v>0</v>
          </cell>
          <cell r="EV92"/>
          <cell r="EW92">
            <v>0</v>
          </cell>
          <cell r="EX92"/>
          <cell r="EY92">
            <v>0</v>
          </cell>
          <cell r="EZ92"/>
          <cell r="FA92">
            <v>0</v>
          </cell>
          <cell r="FB92"/>
          <cell r="FC92">
            <v>0</v>
          </cell>
          <cell r="FD92"/>
          <cell r="FE92">
            <v>0</v>
          </cell>
          <cell r="FF92"/>
          <cell r="FG92">
            <v>0</v>
          </cell>
          <cell r="FH92"/>
          <cell r="FI92">
            <v>0</v>
          </cell>
          <cell r="FJ92"/>
          <cell r="FK92">
            <v>0</v>
          </cell>
          <cell r="FL92"/>
          <cell r="FM92">
            <v>0</v>
          </cell>
          <cell r="FN92"/>
          <cell r="FO92">
            <v>0</v>
          </cell>
          <cell r="FP92"/>
          <cell r="FQ92">
            <v>0</v>
          </cell>
          <cell r="FR92"/>
          <cell r="FS92">
            <v>0</v>
          </cell>
          <cell r="FT92"/>
          <cell r="FU92">
            <v>0</v>
          </cell>
          <cell r="FV92"/>
          <cell r="FW92">
            <v>0</v>
          </cell>
          <cell r="FX92"/>
          <cell r="FY92">
            <v>0</v>
          </cell>
          <cell r="FZ92"/>
          <cell r="GA92">
            <v>0</v>
          </cell>
          <cell r="GB92"/>
          <cell r="GC92">
            <v>0</v>
          </cell>
          <cell r="GD92"/>
          <cell r="GE92">
            <v>0</v>
          </cell>
          <cell r="GF92"/>
          <cell r="GG92">
            <v>0</v>
          </cell>
          <cell r="GH92"/>
          <cell r="GI92">
            <v>0</v>
          </cell>
          <cell r="GJ92"/>
          <cell r="GK92">
            <v>0</v>
          </cell>
          <cell r="GL92"/>
          <cell r="GM92">
            <v>0</v>
          </cell>
          <cell r="GN92"/>
          <cell r="GO92">
            <v>0</v>
          </cell>
          <cell r="GP92"/>
          <cell r="GQ92">
            <v>0</v>
          </cell>
          <cell r="GR92"/>
          <cell r="GS92">
            <v>0</v>
          </cell>
          <cell r="GT92"/>
          <cell r="GU92">
            <v>0</v>
          </cell>
          <cell r="GV92"/>
          <cell r="GW92">
            <v>0</v>
          </cell>
          <cell r="GX92"/>
          <cell r="GY92">
            <v>0</v>
          </cell>
          <cell r="GZ92"/>
          <cell r="HA92">
            <v>0</v>
          </cell>
          <cell r="HB92"/>
          <cell r="HC92">
            <v>0</v>
          </cell>
          <cell r="HD92"/>
          <cell r="HE92">
            <v>0</v>
          </cell>
          <cell r="HF92"/>
          <cell r="HG92">
            <v>0</v>
          </cell>
          <cell r="HH92"/>
          <cell r="HI92">
            <v>0</v>
          </cell>
          <cell r="HJ92"/>
          <cell r="HK92">
            <v>0</v>
          </cell>
          <cell r="HL92"/>
          <cell r="HM92">
            <v>0</v>
          </cell>
          <cell r="HN92"/>
          <cell r="HO92">
            <v>0</v>
          </cell>
          <cell r="HP92"/>
          <cell r="HQ92">
            <v>0</v>
          </cell>
          <cell r="HR92"/>
          <cell r="HS92">
            <v>0</v>
          </cell>
          <cell r="HT92"/>
          <cell r="HU92">
            <v>0</v>
          </cell>
          <cell r="HV92"/>
          <cell r="HW92">
            <v>0</v>
          </cell>
          <cell r="HX92"/>
          <cell r="HY92">
            <v>0</v>
          </cell>
          <cell r="HZ92"/>
          <cell r="IA92">
            <v>0</v>
          </cell>
          <cell r="IB92"/>
          <cell r="IC92">
            <v>0</v>
          </cell>
          <cell r="ID92"/>
          <cell r="IE92">
            <v>0</v>
          </cell>
          <cell r="IF92"/>
          <cell r="IG92">
            <v>0</v>
          </cell>
          <cell r="IH92"/>
          <cell r="II92">
            <v>0</v>
          </cell>
          <cell r="IJ92"/>
          <cell r="IK92">
            <v>0</v>
          </cell>
          <cell r="IL92"/>
          <cell r="IM92">
            <v>0</v>
          </cell>
          <cell r="IN92"/>
          <cell r="IO92">
            <v>0</v>
          </cell>
          <cell r="IP92"/>
          <cell r="IQ92">
            <v>0</v>
          </cell>
          <cell r="IR92"/>
          <cell r="IS92">
            <v>0</v>
          </cell>
          <cell r="IT92"/>
          <cell r="IU92">
            <v>0</v>
          </cell>
          <cell r="IV92"/>
          <cell r="IW92">
            <v>0</v>
          </cell>
          <cell r="IX92"/>
          <cell r="IY92">
            <v>0</v>
          </cell>
          <cell r="IZ92"/>
          <cell r="JA92">
            <v>0</v>
          </cell>
          <cell r="JB92"/>
          <cell r="JC92">
            <v>0</v>
          </cell>
          <cell r="JD92"/>
          <cell r="JE92">
            <v>0</v>
          </cell>
          <cell r="JF92"/>
          <cell r="JG92">
            <v>0</v>
          </cell>
          <cell r="JH92"/>
          <cell r="JI92">
            <v>0</v>
          </cell>
          <cell r="JJ92"/>
          <cell r="JK92">
            <v>0</v>
          </cell>
          <cell r="JL92"/>
          <cell r="JM92">
            <v>0</v>
          </cell>
          <cell r="JN92"/>
          <cell r="JO92">
            <v>0</v>
          </cell>
          <cell r="JP92"/>
          <cell r="JQ92">
            <v>0</v>
          </cell>
          <cell r="JR92"/>
          <cell r="JS92">
            <v>0</v>
          </cell>
          <cell r="JT92"/>
          <cell r="JU92">
            <v>0</v>
          </cell>
          <cell r="JV92"/>
          <cell r="JW92">
            <v>0</v>
          </cell>
          <cell r="JX92"/>
          <cell r="JY92">
            <v>0</v>
          </cell>
          <cell r="JZ92"/>
          <cell r="KA92">
            <v>0</v>
          </cell>
          <cell r="KB92"/>
          <cell r="KC92">
            <v>0</v>
          </cell>
        </row>
        <row r="93">
          <cell r="P93"/>
          <cell r="Q93">
            <v>0</v>
          </cell>
          <cell r="R93"/>
          <cell r="S93">
            <v>0</v>
          </cell>
          <cell r="T93"/>
          <cell r="U93">
            <v>0</v>
          </cell>
          <cell r="V93"/>
          <cell r="W93">
            <v>0</v>
          </cell>
          <cell r="X93"/>
          <cell r="Y93">
            <v>0</v>
          </cell>
          <cell r="Z93"/>
          <cell r="AA93">
            <v>0</v>
          </cell>
          <cell r="AB93"/>
          <cell r="AC93">
            <v>0</v>
          </cell>
          <cell r="AD93"/>
          <cell r="AE93">
            <v>0</v>
          </cell>
          <cell r="AF93"/>
          <cell r="AG93">
            <v>0</v>
          </cell>
          <cell r="AH93"/>
          <cell r="AI93">
            <v>0</v>
          </cell>
          <cell r="AJ93"/>
          <cell r="AK93">
            <v>0</v>
          </cell>
          <cell r="AL93"/>
          <cell r="AM93">
            <v>0</v>
          </cell>
          <cell r="AN93"/>
          <cell r="AO93">
            <v>0</v>
          </cell>
          <cell r="AP93"/>
          <cell r="AQ93">
            <v>0</v>
          </cell>
          <cell r="AR93"/>
          <cell r="AS93">
            <v>0</v>
          </cell>
          <cell r="AT93"/>
          <cell r="AU93">
            <v>0</v>
          </cell>
          <cell r="AV93"/>
          <cell r="AW93">
            <v>0</v>
          </cell>
          <cell r="AX93"/>
          <cell r="AY93">
            <v>0</v>
          </cell>
          <cell r="AZ93">
            <v>1</v>
          </cell>
          <cell r="BA93">
            <v>43.02375</v>
          </cell>
          <cell r="BB93">
            <v>1</v>
          </cell>
          <cell r="BC93">
            <v>43.02375</v>
          </cell>
          <cell r="BD93"/>
          <cell r="BE93">
            <v>0</v>
          </cell>
          <cell r="BF93">
            <v>1</v>
          </cell>
          <cell r="BG93">
            <v>43.02375</v>
          </cell>
          <cell r="BH93">
            <v>1</v>
          </cell>
          <cell r="BI93">
            <v>43.02375</v>
          </cell>
          <cell r="BJ93"/>
          <cell r="BK93">
            <v>0</v>
          </cell>
          <cell r="BL93"/>
          <cell r="BM93">
            <v>0</v>
          </cell>
          <cell r="BN93">
            <v>1</v>
          </cell>
          <cell r="BO93">
            <v>43.02375</v>
          </cell>
          <cell r="BP93"/>
          <cell r="BQ93">
            <v>0</v>
          </cell>
          <cell r="BR93"/>
          <cell r="BS93">
            <v>0</v>
          </cell>
          <cell r="BT93"/>
          <cell r="BU93">
            <v>0</v>
          </cell>
          <cell r="BV93"/>
          <cell r="BW93">
            <v>0</v>
          </cell>
          <cell r="BX93"/>
          <cell r="BY93">
            <v>0</v>
          </cell>
          <cell r="BZ93"/>
          <cell r="CA93">
            <v>0</v>
          </cell>
          <cell r="CB93"/>
          <cell r="CC93">
            <v>0</v>
          </cell>
          <cell r="CD93"/>
          <cell r="CE93">
            <v>0</v>
          </cell>
          <cell r="CF93"/>
          <cell r="CG93">
            <v>0</v>
          </cell>
          <cell r="CH93"/>
          <cell r="CI93">
            <v>0</v>
          </cell>
          <cell r="CJ93"/>
          <cell r="CK93">
            <v>0</v>
          </cell>
          <cell r="CL93"/>
          <cell r="CM93">
            <v>0</v>
          </cell>
          <cell r="CN93"/>
          <cell r="CO93">
            <v>0</v>
          </cell>
          <cell r="CP93"/>
          <cell r="CQ93">
            <v>0</v>
          </cell>
          <cell r="CR93"/>
          <cell r="CS93">
            <v>0</v>
          </cell>
          <cell r="CT93"/>
          <cell r="CU93">
            <v>0</v>
          </cell>
          <cell r="CV93"/>
          <cell r="CW93">
            <v>0</v>
          </cell>
          <cell r="CX93"/>
          <cell r="CY93">
            <v>0</v>
          </cell>
          <cell r="CZ93"/>
          <cell r="DA93">
            <v>0</v>
          </cell>
          <cell r="DB93"/>
          <cell r="DC93">
            <v>0</v>
          </cell>
          <cell r="DD93"/>
          <cell r="DE93">
            <v>0</v>
          </cell>
          <cell r="DF93"/>
          <cell r="DG93">
            <v>0</v>
          </cell>
          <cell r="DH93"/>
          <cell r="DI93">
            <v>0</v>
          </cell>
          <cell r="DJ93"/>
          <cell r="DK93">
            <v>0</v>
          </cell>
          <cell r="DL93"/>
          <cell r="DM93">
            <v>0</v>
          </cell>
          <cell r="DN93"/>
          <cell r="DO93">
            <v>0</v>
          </cell>
          <cell r="DP93"/>
          <cell r="DQ93">
            <v>0</v>
          </cell>
          <cell r="DR93"/>
          <cell r="DS93">
            <v>0</v>
          </cell>
          <cell r="DT93"/>
          <cell r="DU93">
            <v>0</v>
          </cell>
          <cell r="DV93"/>
          <cell r="DW93">
            <v>0</v>
          </cell>
          <cell r="DX93"/>
          <cell r="DY93">
            <v>0</v>
          </cell>
          <cell r="DZ93"/>
          <cell r="EA93">
            <v>0</v>
          </cell>
          <cell r="EB93"/>
          <cell r="EC93">
            <v>0</v>
          </cell>
          <cell r="ED93"/>
          <cell r="EE93">
            <v>0</v>
          </cell>
          <cell r="EF93"/>
          <cell r="EG93">
            <v>0</v>
          </cell>
          <cell r="EH93"/>
          <cell r="EI93">
            <v>0</v>
          </cell>
          <cell r="EJ93"/>
          <cell r="EK93">
            <v>0</v>
          </cell>
          <cell r="EL93"/>
          <cell r="EM93">
            <v>0</v>
          </cell>
          <cell r="EN93"/>
          <cell r="EO93">
            <v>0</v>
          </cell>
          <cell r="EP93"/>
          <cell r="EQ93">
            <v>0</v>
          </cell>
          <cell r="ER93"/>
          <cell r="ES93">
            <v>0</v>
          </cell>
          <cell r="ET93"/>
          <cell r="EU93">
            <v>0</v>
          </cell>
          <cell r="EV93"/>
          <cell r="EW93">
            <v>0</v>
          </cell>
          <cell r="EX93"/>
          <cell r="EY93">
            <v>0</v>
          </cell>
          <cell r="EZ93"/>
          <cell r="FA93">
            <v>0</v>
          </cell>
          <cell r="FB93"/>
          <cell r="FC93">
            <v>0</v>
          </cell>
          <cell r="FD93"/>
          <cell r="FE93">
            <v>0</v>
          </cell>
          <cell r="FF93"/>
          <cell r="FG93">
            <v>0</v>
          </cell>
          <cell r="FH93"/>
          <cell r="FI93">
            <v>0</v>
          </cell>
          <cell r="FJ93"/>
          <cell r="FK93">
            <v>0</v>
          </cell>
          <cell r="FL93"/>
          <cell r="FM93">
            <v>0</v>
          </cell>
          <cell r="FN93"/>
          <cell r="FO93">
            <v>0</v>
          </cell>
          <cell r="FP93"/>
          <cell r="FQ93">
            <v>0</v>
          </cell>
          <cell r="FR93"/>
          <cell r="FS93">
            <v>0</v>
          </cell>
          <cell r="FT93"/>
          <cell r="FU93">
            <v>0</v>
          </cell>
          <cell r="FV93"/>
          <cell r="FW93">
            <v>0</v>
          </cell>
          <cell r="FX93"/>
          <cell r="FY93">
            <v>0</v>
          </cell>
          <cell r="FZ93"/>
          <cell r="GA93">
            <v>0</v>
          </cell>
          <cell r="GB93"/>
          <cell r="GC93">
            <v>0</v>
          </cell>
          <cell r="GD93">
            <v>1</v>
          </cell>
          <cell r="GE93">
            <v>43.02375</v>
          </cell>
          <cell r="GF93"/>
          <cell r="GG93">
            <v>0</v>
          </cell>
          <cell r="GH93"/>
          <cell r="GI93">
            <v>0</v>
          </cell>
          <cell r="GJ93"/>
          <cell r="GK93">
            <v>0</v>
          </cell>
          <cell r="GL93"/>
          <cell r="GM93">
            <v>0</v>
          </cell>
          <cell r="GN93"/>
          <cell r="GO93">
            <v>0</v>
          </cell>
          <cell r="GP93"/>
          <cell r="GQ93">
            <v>0</v>
          </cell>
          <cell r="GR93"/>
          <cell r="GS93">
            <v>0</v>
          </cell>
          <cell r="GT93"/>
          <cell r="GU93">
            <v>0</v>
          </cell>
          <cell r="GV93"/>
          <cell r="GW93">
            <v>0</v>
          </cell>
          <cell r="GX93"/>
          <cell r="GY93">
            <v>0</v>
          </cell>
          <cell r="GZ93"/>
          <cell r="HA93">
            <v>0</v>
          </cell>
          <cell r="HB93"/>
          <cell r="HC93">
            <v>0</v>
          </cell>
          <cell r="HD93"/>
          <cell r="HE93">
            <v>0</v>
          </cell>
          <cell r="HF93"/>
          <cell r="HG93">
            <v>0</v>
          </cell>
          <cell r="HH93"/>
          <cell r="HI93">
            <v>0</v>
          </cell>
          <cell r="HJ93"/>
          <cell r="HK93">
            <v>0</v>
          </cell>
          <cell r="HL93"/>
          <cell r="HM93">
            <v>0</v>
          </cell>
          <cell r="HN93"/>
          <cell r="HO93">
            <v>0</v>
          </cell>
          <cell r="HP93"/>
          <cell r="HQ93">
            <v>0</v>
          </cell>
          <cell r="HR93"/>
          <cell r="HS93">
            <v>0</v>
          </cell>
          <cell r="HT93"/>
          <cell r="HU93">
            <v>0</v>
          </cell>
          <cell r="HV93"/>
          <cell r="HW93">
            <v>0</v>
          </cell>
          <cell r="HX93"/>
          <cell r="HY93">
            <v>0</v>
          </cell>
          <cell r="HZ93"/>
          <cell r="IA93">
            <v>0</v>
          </cell>
          <cell r="IB93"/>
          <cell r="IC93">
            <v>0</v>
          </cell>
          <cell r="ID93"/>
          <cell r="IE93">
            <v>0</v>
          </cell>
          <cell r="IF93"/>
          <cell r="IG93">
            <v>0</v>
          </cell>
          <cell r="IH93"/>
          <cell r="II93">
            <v>0</v>
          </cell>
          <cell r="IJ93"/>
          <cell r="IK93">
            <v>0</v>
          </cell>
          <cell r="IL93"/>
          <cell r="IM93">
            <v>0</v>
          </cell>
          <cell r="IN93"/>
          <cell r="IO93">
            <v>0</v>
          </cell>
          <cell r="IP93"/>
          <cell r="IQ93">
            <v>0</v>
          </cell>
          <cell r="IR93"/>
          <cell r="IS93">
            <v>0</v>
          </cell>
          <cell r="IT93"/>
          <cell r="IU93">
            <v>0</v>
          </cell>
          <cell r="IV93"/>
          <cell r="IW93">
            <v>0</v>
          </cell>
          <cell r="IX93"/>
          <cell r="IY93">
            <v>0</v>
          </cell>
          <cell r="IZ93"/>
          <cell r="JA93">
            <v>0</v>
          </cell>
          <cell r="JB93"/>
          <cell r="JC93">
            <v>0</v>
          </cell>
          <cell r="JD93"/>
          <cell r="JE93">
            <v>0</v>
          </cell>
          <cell r="JF93"/>
          <cell r="JG93">
            <v>0</v>
          </cell>
          <cell r="JH93"/>
          <cell r="JI93">
            <v>0</v>
          </cell>
          <cell r="JJ93"/>
          <cell r="JK93">
            <v>0</v>
          </cell>
          <cell r="JL93"/>
          <cell r="JM93">
            <v>0</v>
          </cell>
          <cell r="JN93"/>
          <cell r="JO93">
            <v>0</v>
          </cell>
          <cell r="JP93"/>
          <cell r="JQ93">
            <v>0</v>
          </cell>
          <cell r="JR93"/>
          <cell r="JS93">
            <v>0</v>
          </cell>
          <cell r="JT93"/>
          <cell r="JU93">
            <v>0</v>
          </cell>
          <cell r="JV93"/>
          <cell r="JW93">
            <v>0</v>
          </cell>
          <cell r="JX93"/>
          <cell r="JY93">
            <v>0</v>
          </cell>
          <cell r="JZ93"/>
          <cell r="KA93">
            <v>0</v>
          </cell>
          <cell r="KB93"/>
          <cell r="KC93">
            <v>0</v>
          </cell>
        </row>
        <row r="94">
          <cell r="P94"/>
          <cell r="Q94">
            <v>0</v>
          </cell>
          <cell r="R94"/>
          <cell r="S94">
            <v>0</v>
          </cell>
          <cell r="T94"/>
          <cell r="U94">
            <v>0</v>
          </cell>
          <cell r="V94"/>
          <cell r="W94">
            <v>0</v>
          </cell>
          <cell r="X94"/>
          <cell r="Y94">
            <v>0</v>
          </cell>
          <cell r="Z94"/>
          <cell r="AA94">
            <v>0</v>
          </cell>
          <cell r="AB94"/>
          <cell r="AC94">
            <v>0</v>
          </cell>
          <cell r="AD94"/>
          <cell r="AE94">
            <v>0</v>
          </cell>
          <cell r="AF94"/>
          <cell r="AG94">
            <v>0</v>
          </cell>
          <cell r="AH94"/>
          <cell r="AI94">
            <v>0</v>
          </cell>
          <cell r="AJ94"/>
          <cell r="AK94">
            <v>0</v>
          </cell>
          <cell r="AL94"/>
          <cell r="AM94">
            <v>0</v>
          </cell>
          <cell r="AN94"/>
          <cell r="AO94">
            <v>0</v>
          </cell>
          <cell r="AP94"/>
          <cell r="AQ94">
            <v>0</v>
          </cell>
          <cell r="AR94"/>
          <cell r="AS94">
            <v>0</v>
          </cell>
          <cell r="AT94"/>
          <cell r="AU94">
            <v>0</v>
          </cell>
          <cell r="AV94"/>
          <cell r="AW94">
            <v>0</v>
          </cell>
          <cell r="AX94"/>
          <cell r="AY94">
            <v>0</v>
          </cell>
          <cell r="AZ94"/>
          <cell r="BA94">
            <v>0</v>
          </cell>
          <cell r="BB94"/>
          <cell r="BC94">
            <v>0</v>
          </cell>
          <cell r="BD94"/>
          <cell r="BE94">
            <v>0</v>
          </cell>
          <cell r="BF94"/>
          <cell r="BG94">
            <v>0</v>
          </cell>
          <cell r="BH94"/>
          <cell r="BI94">
            <v>0</v>
          </cell>
          <cell r="BJ94"/>
          <cell r="BK94">
            <v>0</v>
          </cell>
          <cell r="BL94"/>
          <cell r="BM94">
            <v>0</v>
          </cell>
          <cell r="BN94"/>
          <cell r="BO94">
            <v>0</v>
          </cell>
          <cell r="BP94"/>
          <cell r="BQ94">
            <v>0</v>
          </cell>
          <cell r="BR94">
            <v>6</v>
          </cell>
          <cell r="BS94">
            <v>16333.380000000001</v>
          </cell>
          <cell r="BT94">
            <v>6</v>
          </cell>
          <cell r="BU94">
            <v>16333.380000000001</v>
          </cell>
          <cell r="BV94">
            <v>6</v>
          </cell>
          <cell r="BW94">
            <v>16333.380000000001</v>
          </cell>
          <cell r="BX94"/>
          <cell r="BY94">
            <v>0</v>
          </cell>
          <cell r="BZ94">
            <v>5</v>
          </cell>
          <cell r="CA94">
            <v>13611.15</v>
          </cell>
          <cell r="CB94"/>
          <cell r="CC94">
            <v>0</v>
          </cell>
          <cell r="CD94"/>
          <cell r="CE94">
            <v>0</v>
          </cell>
          <cell r="CF94"/>
          <cell r="CG94">
            <v>0</v>
          </cell>
          <cell r="CH94"/>
          <cell r="CI94">
            <v>0</v>
          </cell>
          <cell r="CJ94"/>
          <cell r="CK94">
            <v>0</v>
          </cell>
          <cell r="CL94"/>
          <cell r="CM94">
            <v>0</v>
          </cell>
          <cell r="CN94"/>
          <cell r="CO94">
            <v>0</v>
          </cell>
          <cell r="CP94"/>
          <cell r="CQ94">
            <v>0</v>
          </cell>
          <cell r="CR94"/>
          <cell r="CS94">
            <v>0</v>
          </cell>
          <cell r="CT94"/>
          <cell r="CU94">
            <v>0</v>
          </cell>
          <cell r="CV94"/>
          <cell r="CW94">
            <v>0</v>
          </cell>
          <cell r="CX94"/>
          <cell r="CY94">
            <v>0</v>
          </cell>
          <cell r="CZ94"/>
          <cell r="DA94">
            <v>0</v>
          </cell>
          <cell r="DB94"/>
          <cell r="DC94">
            <v>0</v>
          </cell>
          <cell r="DD94"/>
          <cell r="DE94">
            <v>0</v>
          </cell>
          <cell r="DF94"/>
          <cell r="DG94">
            <v>0</v>
          </cell>
          <cell r="DH94"/>
          <cell r="DI94">
            <v>0</v>
          </cell>
          <cell r="DJ94"/>
          <cell r="DK94">
            <v>0</v>
          </cell>
          <cell r="DL94"/>
          <cell r="DM94">
            <v>0</v>
          </cell>
          <cell r="DN94"/>
          <cell r="DO94">
            <v>0</v>
          </cell>
          <cell r="DP94"/>
          <cell r="DQ94">
            <v>0</v>
          </cell>
          <cell r="DR94"/>
          <cell r="DS94">
            <v>0</v>
          </cell>
          <cell r="DT94"/>
          <cell r="DU94">
            <v>0</v>
          </cell>
          <cell r="DV94"/>
          <cell r="DW94">
            <v>0</v>
          </cell>
          <cell r="DX94"/>
          <cell r="DY94">
            <v>0</v>
          </cell>
          <cell r="DZ94"/>
          <cell r="EA94">
            <v>0</v>
          </cell>
          <cell r="EB94"/>
          <cell r="EC94">
            <v>0</v>
          </cell>
          <cell r="ED94"/>
          <cell r="EE94">
            <v>0</v>
          </cell>
          <cell r="EF94"/>
          <cell r="EG94">
            <v>0</v>
          </cell>
          <cell r="EH94"/>
          <cell r="EI94">
            <v>0</v>
          </cell>
          <cell r="EJ94"/>
          <cell r="EK94">
            <v>0</v>
          </cell>
          <cell r="EL94"/>
          <cell r="EM94">
            <v>0</v>
          </cell>
          <cell r="EN94"/>
          <cell r="EO94">
            <v>0</v>
          </cell>
          <cell r="EP94"/>
          <cell r="EQ94">
            <v>0</v>
          </cell>
          <cell r="ER94"/>
          <cell r="ES94">
            <v>0</v>
          </cell>
          <cell r="ET94"/>
          <cell r="EU94">
            <v>0</v>
          </cell>
          <cell r="EV94"/>
          <cell r="EW94">
            <v>0</v>
          </cell>
          <cell r="EX94"/>
          <cell r="EY94">
            <v>0</v>
          </cell>
          <cell r="EZ94"/>
          <cell r="FA94">
            <v>0</v>
          </cell>
          <cell r="FB94"/>
          <cell r="FC94">
            <v>0</v>
          </cell>
          <cell r="FD94"/>
          <cell r="FE94">
            <v>0</v>
          </cell>
          <cell r="FF94"/>
          <cell r="FG94">
            <v>0</v>
          </cell>
          <cell r="FH94"/>
          <cell r="FI94">
            <v>0</v>
          </cell>
          <cell r="FJ94"/>
          <cell r="FK94">
            <v>0</v>
          </cell>
          <cell r="FL94"/>
          <cell r="FM94">
            <v>0</v>
          </cell>
          <cell r="FN94"/>
          <cell r="FO94">
            <v>0</v>
          </cell>
          <cell r="FP94"/>
          <cell r="FQ94">
            <v>0</v>
          </cell>
          <cell r="FR94"/>
          <cell r="FS94">
            <v>0</v>
          </cell>
          <cell r="FT94"/>
          <cell r="FU94">
            <v>0</v>
          </cell>
          <cell r="FV94"/>
          <cell r="FW94">
            <v>0</v>
          </cell>
          <cell r="FX94"/>
          <cell r="FY94">
            <v>0</v>
          </cell>
          <cell r="FZ94"/>
          <cell r="GA94">
            <v>0</v>
          </cell>
          <cell r="GB94"/>
          <cell r="GC94">
            <v>0</v>
          </cell>
          <cell r="GD94"/>
          <cell r="GE94">
            <v>0</v>
          </cell>
          <cell r="GF94"/>
          <cell r="GG94">
            <v>0</v>
          </cell>
          <cell r="GH94"/>
          <cell r="GI94">
            <v>0</v>
          </cell>
          <cell r="GJ94"/>
          <cell r="GK94">
            <v>0</v>
          </cell>
          <cell r="GL94"/>
          <cell r="GM94">
            <v>0</v>
          </cell>
          <cell r="GN94"/>
          <cell r="GO94">
            <v>0</v>
          </cell>
          <cell r="GP94"/>
          <cell r="GQ94">
            <v>0</v>
          </cell>
          <cell r="GR94"/>
          <cell r="GS94">
            <v>0</v>
          </cell>
          <cell r="GT94"/>
          <cell r="GU94">
            <v>0</v>
          </cell>
          <cell r="GV94"/>
          <cell r="GW94">
            <v>0</v>
          </cell>
          <cell r="GX94"/>
          <cell r="GY94">
            <v>0</v>
          </cell>
          <cell r="GZ94"/>
          <cell r="HA94">
            <v>0</v>
          </cell>
          <cell r="HB94"/>
          <cell r="HC94">
            <v>0</v>
          </cell>
          <cell r="HD94"/>
          <cell r="HE94">
            <v>0</v>
          </cell>
          <cell r="HF94"/>
          <cell r="HG94">
            <v>0</v>
          </cell>
          <cell r="HH94"/>
          <cell r="HI94">
            <v>0</v>
          </cell>
          <cell r="HJ94"/>
          <cell r="HK94">
            <v>0</v>
          </cell>
          <cell r="HL94"/>
          <cell r="HM94">
            <v>0</v>
          </cell>
          <cell r="HN94"/>
          <cell r="HO94">
            <v>0</v>
          </cell>
          <cell r="HP94"/>
          <cell r="HQ94">
            <v>0</v>
          </cell>
          <cell r="HR94"/>
          <cell r="HS94">
            <v>0</v>
          </cell>
          <cell r="HT94"/>
          <cell r="HU94">
            <v>0</v>
          </cell>
          <cell r="HV94"/>
          <cell r="HW94">
            <v>0</v>
          </cell>
          <cell r="HX94"/>
          <cell r="HY94">
            <v>0</v>
          </cell>
          <cell r="HZ94"/>
          <cell r="IA94">
            <v>0</v>
          </cell>
          <cell r="IB94"/>
          <cell r="IC94">
            <v>0</v>
          </cell>
          <cell r="ID94"/>
          <cell r="IE94">
            <v>0</v>
          </cell>
          <cell r="IF94"/>
          <cell r="IG94">
            <v>0</v>
          </cell>
          <cell r="IH94"/>
          <cell r="II94">
            <v>0</v>
          </cell>
          <cell r="IJ94"/>
          <cell r="IK94">
            <v>0</v>
          </cell>
          <cell r="IL94"/>
          <cell r="IM94">
            <v>0</v>
          </cell>
          <cell r="IN94"/>
          <cell r="IO94">
            <v>0</v>
          </cell>
          <cell r="IP94"/>
          <cell r="IQ94">
            <v>0</v>
          </cell>
          <cell r="IR94"/>
          <cell r="IS94">
            <v>0</v>
          </cell>
          <cell r="IT94"/>
          <cell r="IU94">
            <v>0</v>
          </cell>
          <cell r="IV94"/>
          <cell r="IW94">
            <v>0</v>
          </cell>
          <cell r="IX94"/>
          <cell r="IY94">
            <v>0</v>
          </cell>
          <cell r="IZ94"/>
          <cell r="JA94">
            <v>0</v>
          </cell>
          <cell r="JB94"/>
          <cell r="JC94">
            <v>0</v>
          </cell>
          <cell r="JD94"/>
          <cell r="JE94">
            <v>0</v>
          </cell>
          <cell r="JF94"/>
          <cell r="JG94">
            <v>0</v>
          </cell>
          <cell r="JH94"/>
          <cell r="JI94">
            <v>0</v>
          </cell>
          <cell r="JJ94"/>
          <cell r="JK94">
            <v>0</v>
          </cell>
          <cell r="JL94"/>
          <cell r="JM94">
            <v>0</v>
          </cell>
          <cell r="JN94"/>
          <cell r="JO94">
            <v>0</v>
          </cell>
          <cell r="JP94"/>
          <cell r="JQ94">
            <v>0</v>
          </cell>
          <cell r="JR94"/>
          <cell r="JS94">
            <v>0</v>
          </cell>
          <cell r="JT94"/>
          <cell r="JU94">
            <v>0</v>
          </cell>
          <cell r="JV94"/>
          <cell r="JW94">
            <v>0</v>
          </cell>
          <cell r="JX94"/>
          <cell r="JY94">
            <v>0</v>
          </cell>
          <cell r="JZ94"/>
          <cell r="KA94">
            <v>0</v>
          </cell>
          <cell r="KB94"/>
          <cell r="KC94">
            <v>0</v>
          </cell>
        </row>
        <row r="95">
          <cell r="P95"/>
          <cell r="Q95">
            <v>0</v>
          </cell>
          <cell r="R95"/>
          <cell r="S95">
            <v>0</v>
          </cell>
          <cell r="T95"/>
          <cell r="U95">
            <v>0</v>
          </cell>
          <cell r="V95"/>
          <cell r="W95">
            <v>0</v>
          </cell>
          <cell r="X95"/>
          <cell r="Y95">
            <v>0</v>
          </cell>
          <cell r="Z95"/>
          <cell r="AA95">
            <v>0</v>
          </cell>
          <cell r="AB95"/>
          <cell r="AC95">
            <v>0</v>
          </cell>
          <cell r="AD95"/>
          <cell r="AE95">
            <v>0</v>
          </cell>
          <cell r="AF95"/>
          <cell r="AG95">
            <v>0</v>
          </cell>
          <cell r="AH95"/>
          <cell r="AI95">
            <v>0</v>
          </cell>
          <cell r="AJ95"/>
          <cell r="AK95">
            <v>0</v>
          </cell>
          <cell r="AL95"/>
          <cell r="AM95">
            <v>0</v>
          </cell>
          <cell r="AN95"/>
          <cell r="AO95">
            <v>0</v>
          </cell>
          <cell r="AP95"/>
          <cell r="AQ95">
            <v>0</v>
          </cell>
          <cell r="AR95"/>
          <cell r="AS95">
            <v>0</v>
          </cell>
          <cell r="AT95"/>
          <cell r="AU95">
            <v>0</v>
          </cell>
          <cell r="AV95"/>
          <cell r="AW95">
            <v>0</v>
          </cell>
          <cell r="AX95">
            <v>1</v>
          </cell>
          <cell r="AY95">
            <v>14.4375</v>
          </cell>
          <cell r="AZ95">
            <v>1</v>
          </cell>
          <cell r="BA95">
            <v>14.4375</v>
          </cell>
          <cell r="BB95">
            <v>1</v>
          </cell>
          <cell r="BC95">
            <v>14.4375</v>
          </cell>
          <cell r="BD95">
            <v>1</v>
          </cell>
          <cell r="BE95">
            <v>14.4375</v>
          </cell>
          <cell r="BF95">
            <v>1</v>
          </cell>
          <cell r="BG95">
            <v>14.4375</v>
          </cell>
          <cell r="BH95">
            <v>1</v>
          </cell>
          <cell r="BI95">
            <v>14.4375</v>
          </cell>
          <cell r="BJ95"/>
          <cell r="BK95">
            <v>0</v>
          </cell>
          <cell r="BL95"/>
          <cell r="BM95">
            <v>0</v>
          </cell>
          <cell r="BN95">
            <v>1</v>
          </cell>
          <cell r="BO95">
            <v>14.4375</v>
          </cell>
          <cell r="BP95"/>
          <cell r="BQ95">
            <v>0</v>
          </cell>
          <cell r="BR95"/>
          <cell r="BS95">
            <v>0</v>
          </cell>
          <cell r="BT95"/>
          <cell r="BU95">
            <v>0</v>
          </cell>
          <cell r="BV95"/>
          <cell r="BW95">
            <v>0</v>
          </cell>
          <cell r="BX95"/>
          <cell r="BY95">
            <v>0</v>
          </cell>
          <cell r="BZ95"/>
          <cell r="CA95">
            <v>0</v>
          </cell>
          <cell r="CB95"/>
          <cell r="CC95">
            <v>0</v>
          </cell>
          <cell r="CD95"/>
          <cell r="CE95">
            <v>0</v>
          </cell>
          <cell r="CF95"/>
          <cell r="CG95">
            <v>0</v>
          </cell>
          <cell r="CH95"/>
          <cell r="CI95">
            <v>0</v>
          </cell>
          <cell r="CJ95"/>
          <cell r="CK95">
            <v>0</v>
          </cell>
          <cell r="CL95"/>
          <cell r="CM95">
            <v>0</v>
          </cell>
          <cell r="CN95"/>
          <cell r="CO95">
            <v>0</v>
          </cell>
          <cell r="CP95"/>
          <cell r="CQ95">
            <v>0</v>
          </cell>
          <cell r="CR95"/>
          <cell r="CS95">
            <v>0</v>
          </cell>
          <cell r="CT95"/>
          <cell r="CU95">
            <v>0</v>
          </cell>
          <cell r="CV95"/>
          <cell r="CW95">
            <v>0</v>
          </cell>
          <cell r="CX95"/>
          <cell r="CY95">
            <v>0</v>
          </cell>
          <cell r="CZ95"/>
          <cell r="DA95">
            <v>0</v>
          </cell>
          <cell r="DB95">
            <v>1</v>
          </cell>
          <cell r="DC95">
            <v>14.4375</v>
          </cell>
          <cell r="DD95"/>
          <cell r="DE95">
            <v>0</v>
          </cell>
          <cell r="DF95"/>
          <cell r="DG95">
            <v>0</v>
          </cell>
          <cell r="DH95"/>
          <cell r="DI95">
            <v>0</v>
          </cell>
          <cell r="DJ95"/>
          <cell r="DK95">
            <v>0</v>
          </cell>
          <cell r="DL95"/>
          <cell r="DM95">
            <v>0</v>
          </cell>
          <cell r="DN95"/>
          <cell r="DO95">
            <v>0</v>
          </cell>
          <cell r="DP95"/>
          <cell r="DQ95">
            <v>0</v>
          </cell>
          <cell r="DR95"/>
          <cell r="DS95">
            <v>0</v>
          </cell>
          <cell r="DT95"/>
          <cell r="DU95">
            <v>0</v>
          </cell>
          <cell r="DV95"/>
          <cell r="DW95">
            <v>0</v>
          </cell>
          <cell r="DX95"/>
          <cell r="DY95">
            <v>0</v>
          </cell>
          <cell r="DZ95"/>
          <cell r="EA95">
            <v>0</v>
          </cell>
          <cell r="EB95"/>
          <cell r="EC95">
            <v>0</v>
          </cell>
          <cell r="ED95"/>
          <cell r="EE95">
            <v>0</v>
          </cell>
          <cell r="EF95"/>
          <cell r="EG95">
            <v>0</v>
          </cell>
          <cell r="EH95"/>
          <cell r="EI95">
            <v>0</v>
          </cell>
          <cell r="EJ95"/>
          <cell r="EK95">
            <v>0</v>
          </cell>
          <cell r="EL95"/>
          <cell r="EM95">
            <v>0</v>
          </cell>
          <cell r="EN95"/>
          <cell r="EO95">
            <v>0</v>
          </cell>
          <cell r="EP95"/>
          <cell r="EQ95">
            <v>0</v>
          </cell>
          <cell r="ER95"/>
          <cell r="ES95">
            <v>0</v>
          </cell>
          <cell r="ET95"/>
          <cell r="EU95">
            <v>0</v>
          </cell>
          <cell r="EV95"/>
          <cell r="EW95">
            <v>0</v>
          </cell>
          <cell r="EX95"/>
          <cell r="EY95">
            <v>0</v>
          </cell>
          <cell r="EZ95"/>
          <cell r="FA95">
            <v>0</v>
          </cell>
          <cell r="FB95"/>
          <cell r="FC95">
            <v>0</v>
          </cell>
          <cell r="FD95"/>
          <cell r="FE95">
            <v>0</v>
          </cell>
          <cell r="FF95"/>
          <cell r="FG95">
            <v>0</v>
          </cell>
          <cell r="FH95"/>
          <cell r="FI95">
            <v>0</v>
          </cell>
          <cell r="FJ95"/>
          <cell r="FK95">
            <v>0</v>
          </cell>
          <cell r="FL95"/>
          <cell r="FM95">
            <v>0</v>
          </cell>
          <cell r="FN95"/>
          <cell r="FO95">
            <v>0</v>
          </cell>
          <cell r="FP95"/>
          <cell r="FQ95">
            <v>0</v>
          </cell>
          <cell r="FR95"/>
          <cell r="FS95">
            <v>0</v>
          </cell>
          <cell r="FT95"/>
          <cell r="FU95">
            <v>0</v>
          </cell>
          <cell r="FV95"/>
          <cell r="FW95">
            <v>0</v>
          </cell>
          <cell r="FX95"/>
          <cell r="FY95">
            <v>0</v>
          </cell>
          <cell r="FZ95"/>
          <cell r="GA95">
            <v>0</v>
          </cell>
          <cell r="GB95"/>
          <cell r="GC95">
            <v>0</v>
          </cell>
          <cell r="GD95">
            <v>1</v>
          </cell>
          <cell r="GE95">
            <v>14.4375</v>
          </cell>
          <cell r="GF95"/>
          <cell r="GG95">
            <v>0</v>
          </cell>
          <cell r="GH95"/>
          <cell r="GI95">
            <v>0</v>
          </cell>
          <cell r="GJ95"/>
          <cell r="GK95">
            <v>0</v>
          </cell>
          <cell r="GL95"/>
          <cell r="GM95">
            <v>0</v>
          </cell>
          <cell r="GN95"/>
          <cell r="GO95">
            <v>0</v>
          </cell>
          <cell r="GP95"/>
          <cell r="GQ95">
            <v>0</v>
          </cell>
          <cell r="GR95">
            <v>2</v>
          </cell>
          <cell r="GS95">
            <v>28.875</v>
          </cell>
          <cell r="GT95">
            <v>2</v>
          </cell>
          <cell r="GU95">
            <v>28.875</v>
          </cell>
          <cell r="GV95">
            <v>1</v>
          </cell>
          <cell r="GW95">
            <v>14.4375</v>
          </cell>
          <cell r="GX95">
            <v>1</v>
          </cell>
          <cell r="GY95">
            <v>14.4375</v>
          </cell>
          <cell r="GZ95"/>
          <cell r="HA95">
            <v>0</v>
          </cell>
          <cell r="HB95"/>
          <cell r="HC95">
            <v>0</v>
          </cell>
          <cell r="HD95"/>
          <cell r="HE95">
            <v>0</v>
          </cell>
          <cell r="HF95"/>
          <cell r="HG95">
            <v>0</v>
          </cell>
          <cell r="HH95"/>
          <cell r="HI95">
            <v>0</v>
          </cell>
          <cell r="HJ95">
            <v>2</v>
          </cell>
          <cell r="HK95">
            <v>28.875</v>
          </cell>
          <cell r="HL95">
            <v>2</v>
          </cell>
          <cell r="HM95">
            <v>28.875</v>
          </cell>
          <cell r="HN95"/>
          <cell r="HO95">
            <v>0</v>
          </cell>
          <cell r="HP95"/>
          <cell r="HQ95">
            <v>0</v>
          </cell>
          <cell r="HR95"/>
          <cell r="HS95">
            <v>0</v>
          </cell>
          <cell r="HT95"/>
          <cell r="HU95">
            <v>0</v>
          </cell>
          <cell r="HV95"/>
          <cell r="HW95">
            <v>0</v>
          </cell>
          <cell r="HX95"/>
          <cell r="HY95">
            <v>0</v>
          </cell>
          <cell r="HZ95"/>
          <cell r="IA95">
            <v>0</v>
          </cell>
          <cell r="IB95"/>
          <cell r="IC95">
            <v>0</v>
          </cell>
          <cell r="ID95"/>
          <cell r="IE95">
            <v>0</v>
          </cell>
          <cell r="IF95"/>
          <cell r="IG95">
            <v>0</v>
          </cell>
          <cell r="IH95"/>
          <cell r="II95">
            <v>0</v>
          </cell>
          <cell r="IJ95"/>
          <cell r="IK95">
            <v>0</v>
          </cell>
          <cell r="IL95"/>
          <cell r="IM95">
            <v>0</v>
          </cell>
          <cell r="IN95"/>
          <cell r="IO95">
            <v>0</v>
          </cell>
          <cell r="IP95"/>
          <cell r="IQ95">
            <v>0</v>
          </cell>
          <cell r="IR95"/>
          <cell r="IS95">
            <v>0</v>
          </cell>
          <cell r="IT95"/>
          <cell r="IU95">
            <v>0</v>
          </cell>
          <cell r="IV95"/>
          <cell r="IW95">
            <v>0</v>
          </cell>
          <cell r="IX95"/>
          <cell r="IY95">
            <v>0</v>
          </cell>
          <cell r="IZ95"/>
          <cell r="JA95">
            <v>0</v>
          </cell>
          <cell r="JB95"/>
          <cell r="JC95">
            <v>0</v>
          </cell>
          <cell r="JD95"/>
          <cell r="JE95">
            <v>0</v>
          </cell>
          <cell r="JF95"/>
          <cell r="JG95">
            <v>0</v>
          </cell>
          <cell r="JH95"/>
          <cell r="JI95">
            <v>0</v>
          </cell>
          <cell r="JJ95"/>
          <cell r="JK95">
            <v>0</v>
          </cell>
          <cell r="JL95"/>
          <cell r="JM95">
            <v>0</v>
          </cell>
          <cell r="JN95"/>
          <cell r="JO95">
            <v>0</v>
          </cell>
          <cell r="JP95"/>
          <cell r="JQ95">
            <v>0</v>
          </cell>
          <cell r="JR95"/>
          <cell r="JS95">
            <v>0</v>
          </cell>
          <cell r="JT95"/>
          <cell r="JU95">
            <v>0</v>
          </cell>
          <cell r="JV95"/>
          <cell r="JW95">
            <v>0</v>
          </cell>
          <cell r="JX95"/>
          <cell r="JY95">
            <v>0</v>
          </cell>
          <cell r="JZ95"/>
          <cell r="KA95">
            <v>0</v>
          </cell>
          <cell r="KB95">
            <v>1</v>
          </cell>
          <cell r="KC95">
            <v>14.4375</v>
          </cell>
        </row>
        <row r="96">
          <cell r="P96"/>
          <cell r="Q96">
            <v>0</v>
          </cell>
          <cell r="R96"/>
          <cell r="S96">
            <v>0</v>
          </cell>
          <cell r="T96"/>
          <cell r="U96">
            <v>0</v>
          </cell>
          <cell r="V96"/>
          <cell r="W96">
            <v>0</v>
          </cell>
          <cell r="X96"/>
          <cell r="Y96">
            <v>0</v>
          </cell>
          <cell r="Z96"/>
          <cell r="AA96">
            <v>0</v>
          </cell>
          <cell r="AB96"/>
          <cell r="AC96">
            <v>0</v>
          </cell>
          <cell r="AD96"/>
          <cell r="AE96">
            <v>0</v>
          </cell>
          <cell r="AF96"/>
          <cell r="AG96">
            <v>0</v>
          </cell>
          <cell r="AH96"/>
          <cell r="AI96">
            <v>0</v>
          </cell>
          <cell r="AJ96"/>
          <cell r="AK96">
            <v>0</v>
          </cell>
          <cell r="AL96"/>
          <cell r="AM96">
            <v>0</v>
          </cell>
          <cell r="AN96"/>
          <cell r="AO96">
            <v>0</v>
          </cell>
          <cell r="AP96"/>
          <cell r="AQ96">
            <v>0</v>
          </cell>
          <cell r="AR96"/>
          <cell r="AS96">
            <v>0</v>
          </cell>
          <cell r="AT96"/>
          <cell r="AU96">
            <v>0</v>
          </cell>
          <cell r="AV96"/>
          <cell r="AW96">
            <v>0</v>
          </cell>
          <cell r="AX96"/>
          <cell r="AY96">
            <v>0</v>
          </cell>
          <cell r="AZ96"/>
          <cell r="BA96">
            <v>0</v>
          </cell>
          <cell r="BB96"/>
          <cell r="BC96">
            <v>0</v>
          </cell>
          <cell r="BD96"/>
          <cell r="BE96">
            <v>0</v>
          </cell>
          <cell r="BF96"/>
          <cell r="BG96">
            <v>0</v>
          </cell>
          <cell r="BH96"/>
          <cell r="BI96">
            <v>0</v>
          </cell>
          <cell r="BJ96"/>
          <cell r="BK96">
            <v>0</v>
          </cell>
          <cell r="BL96"/>
          <cell r="BM96">
            <v>0</v>
          </cell>
          <cell r="BN96"/>
          <cell r="BO96">
            <v>0</v>
          </cell>
          <cell r="BP96"/>
          <cell r="BQ96">
            <v>0</v>
          </cell>
          <cell r="BR96"/>
          <cell r="BS96">
            <v>0</v>
          </cell>
          <cell r="BT96"/>
          <cell r="BU96">
            <v>0</v>
          </cell>
          <cell r="BV96"/>
          <cell r="BW96">
            <v>0</v>
          </cell>
          <cell r="BX96"/>
          <cell r="BY96">
            <v>0</v>
          </cell>
          <cell r="BZ96"/>
          <cell r="CA96">
            <v>0</v>
          </cell>
          <cell r="CB96"/>
          <cell r="CC96">
            <v>0</v>
          </cell>
          <cell r="CD96">
            <v>2</v>
          </cell>
          <cell r="CE96">
            <v>1738.8</v>
          </cell>
          <cell r="CF96"/>
          <cell r="CG96">
            <v>0</v>
          </cell>
          <cell r="CH96"/>
          <cell r="CI96">
            <v>0</v>
          </cell>
          <cell r="CJ96"/>
          <cell r="CK96">
            <v>0</v>
          </cell>
          <cell r="CL96"/>
          <cell r="CM96">
            <v>0</v>
          </cell>
          <cell r="CN96"/>
          <cell r="CO96">
            <v>0</v>
          </cell>
          <cell r="CP96"/>
          <cell r="CQ96">
            <v>0</v>
          </cell>
          <cell r="CR96"/>
          <cell r="CS96">
            <v>0</v>
          </cell>
          <cell r="CT96"/>
          <cell r="CU96">
            <v>0</v>
          </cell>
          <cell r="CV96"/>
          <cell r="CW96">
            <v>0</v>
          </cell>
          <cell r="CX96"/>
          <cell r="CY96">
            <v>0</v>
          </cell>
          <cell r="CZ96"/>
          <cell r="DA96">
            <v>0</v>
          </cell>
          <cell r="DB96"/>
          <cell r="DC96">
            <v>0</v>
          </cell>
          <cell r="DD96"/>
          <cell r="DE96">
            <v>0</v>
          </cell>
          <cell r="DF96"/>
          <cell r="DG96">
            <v>0</v>
          </cell>
          <cell r="DH96"/>
          <cell r="DI96">
            <v>0</v>
          </cell>
          <cell r="DJ96"/>
          <cell r="DK96">
            <v>0</v>
          </cell>
          <cell r="DL96"/>
          <cell r="DM96">
            <v>0</v>
          </cell>
          <cell r="DN96"/>
          <cell r="DO96">
            <v>0</v>
          </cell>
          <cell r="DP96"/>
          <cell r="DQ96">
            <v>0</v>
          </cell>
          <cell r="DR96"/>
          <cell r="DS96">
            <v>0</v>
          </cell>
          <cell r="DT96"/>
          <cell r="DU96">
            <v>0</v>
          </cell>
          <cell r="DV96"/>
          <cell r="DW96">
            <v>0</v>
          </cell>
          <cell r="DX96"/>
          <cell r="DY96">
            <v>0</v>
          </cell>
          <cell r="DZ96"/>
          <cell r="EA96">
            <v>0</v>
          </cell>
          <cell r="EB96"/>
          <cell r="EC96">
            <v>0</v>
          </cell>
          <cell r="ED96"/>
          <cell r="EE96">
            <v>0</v>
          </cell>
          <cell r="EF96"/>
          <cell r="EG96">
            <v>0</v>
          </cell>
          <cell r="EH96"/>
          <cell r="EI96">
            <v>0</v>
          </cell>
          <cell r="EJ96"/>
          <cell r="EK96">
            <v>0</v>
          </cell>
          <cell r="EL96"/>
          <cell r="EM96">
            <v>0</v>
          </cell>
          <cell r="EN96"/>
          <cell r="EO96">
            <v>0</v>
          </cell>
          <cell r="EP96"/>
          <cell r="EQ96">
            <v>0</v>
          </cell>
          <cell r="ER96"/>
          <cell r="ES96">
            <v>0</v>
          </cell>
          <cell r="ET96"/>
          <cell r="EU96">
            <v>0</v>
          </cell>
          <cell r="EV96"/>
          <cell r="EW96">
            <v>0</v>
          </cell>
          <cell r="EX96"/>
          <cell r="EY96">
            <v>0</v>
          </cell>
          <cell r="EZ96"/>
          <cell r="FA96">
            <v>0</v>
          </cell>
          <cell r="FB96"/>
          <cell r="FC96">
            <v>0</v>
          </cell>
          <cell r="FD96"/>
          <cell r="FE96">
            <v>0</v>
          </cell>
          <cell r="FF96"/>
          <cell r="FG96">
            <v>0</v>
          </cell>
          <cell r="FH96"/>
          <cell r="FI96">
            <v>0</v>
          </cell>
          <cell r="FJ96"/>
          <cell r="FK96">
            <v>0</v>
          </cell>
          <cell r="FL96"/>
          <cell r="FM96">
            <v>0</v>
          </cell>
          <cell r="FN96"/>
          <cell r="FO96">
            <v>0</v>
          </cell>
          <cell r="FP96"/>
          <cell r="FQ96">
            <v>0</v>
          </cell>
          <cell r="FR96"/>
          <cell r="FS96">
            <v>0</v>
          </cell>
          <cell r="FT96"/>
          <cell r="FU96">
            <v>0</v>
          </cell>
          <cell r="FV96"/>
          <cell r="FW96">
            <v>0</v>
          </cell>
          <cell r="FX96"/>
          <cell r="FY96">
            <v>0</v>
          </cell>
          <cell r="FZ96"/>
          <cell r="GA96">
            <v>0</v>
          </cell>
          <cell r="GB96"/>
          <cell r="GC96">
            <v>0</v>
          </cell>
          <cell r="GD96"/>
          <cell r="GE96">
            <v>0</v>
          </cell>
          <cell r="GF96"/>
          <cell r="GG96">
            <v>0</v>
          </cell>
          <cell r="GH96"/>
          <cell r="GI96">
            <v>0</v>
          </cell>
          <cell r="GJ96"/>
          <cell r="GK96">
            <v>0</v>
          </cell>
          <cell r="GL96"/>
          <cell r="GM96">
            <v>0</v>
          </cell>
          <cell r="GN96"/>
          <cell r="GO96">
            <v>0</v>
          </cell>
          <cell r="GP96"/>
          <cell r="GQ96">
            <v>0</v>
          </cell>
          <cell r="GR96"/>
          <cell r="GS96">
            <v>0</v>
          </cell>
          <cell r="GT96"/>
          <cell r="GU96">
            <v>0</v>
          </cell>
          <cell r="GV96"/>
          <cell r="GW96">
            <v>0</v>
          </cell>
          <cell r="GX96"/>
          <cell r="GY96">
            <v>0</v>
          </cell>
          <cell r="GZ96"/>
          <cell r="HA96">
            <v>0</v>
          </cell>
          <cell r="HB96"/>
          <cell r="HC96">
            <v>0</v>
          </cell>
          <cell r="HD96"/>
          <cell r="HE96">
            <v>0</v>
          </cell>
          <cell r="HF96"/>
          <cell r="HG96">
            <v>0</v>
          </cell>
          <cell r="HH96"/>
          <cell r="HI96">
            <v>0</v>
          </cell>
          <cell r="HJ96"/>
          <cell r="HK96">
            <v>0</v>
          </cell>
          <cell r="HL96"/>
          <cell r="HM96">
            <v>0</v>
          </cell>
          <cell r="HN96"/>
          <cell r="HO96">
            <v>0</v>
          </cell>
          <cell r="HP96"/>
          <cell r="HQ96">
            <v>0</v>
          </cell>
          <cell r="HR96"/>
          <cell r="HS96">
            <v>0</v>
          </cell>
          <cell r="HT96"/>
          <cell r="HU96">
            <v>0</v>
          </cell>
          <cell r="HV96"/>
          <cell r="HW96">
            <v>0</v>
          </cell>
          <cell r="HX96"/>
          <cell r="HY96">
            <v>0</v>
          </cell>
          <cell r="HZ96"/>
          <cell r="IA96">
            <v>0</v>
          </cell>
          <cell r="IB96"/>
          <cell r="IC96">
            <v>0</v>
          </cell>
          <cell r="ID96"/>
          <cell r="IE96">
            <v>0</v>
          </cell>
          <cell r="IF96"/>
          <cell r="IG96">
            <v>0</v>
          </cell>
          <cell r="IH96"/>
          <cell r="II96">
            <v>0</v>
          </cell>
          <cell r="IJ96"/>
          <cell r="IK96">
            <v>0</v>
          </cell>
          <cell r="IL96"/>
          <cell r="IM96">
            <v>0</v>
          </cell>
          <cell r="IN96"/>
          <cell r="IO96">
            <v>0</v>
          </cell>
          <cell r="IP96"/>
          <cell r="IQ96">
            <v>0</v>
          </cell>
          <cell r="IR96"/>
          <cell r="IS96">
            <v>0</v>
          </cell>
          <cell r="IT96"/>
          <cell r="IU96">
            <v>0</v>
          </cell>
          <cell r="IV96"/>
          <cell r="IW96">
            <v>0</v>
          </cell>
          <cell r="IX96"/>
          <cell r="IY96">
            <v>0</v>
          </cell>
          <cell r="IZ96"/>
          <cell r="JA96">
            <v>0</v>
          </cell>
          <cell r="JB96"/>
          <cell r="JC96">
            <v>0</v>
          </cell>
          <cell r="JD96"/>
          <cell r="JE96">
            <v>0</v>
          </cell>
          <cell r="JF96"/>
          <cell r="JG96">
            <v>0</v>
          </cell>
          <cell r="JH96"/>
          <cell r="JI96">
            <v>0</v>
          </cell>
          <cell r="JJ96"/>
          <cell r="JK96">
            <v>0</v>
          </cell>
          <cell r="JL96"/>
          <cell r="JM96">
            <v>0</v>
          </cell>
          <cell r="JN96"/>
          <cell r="JO96">
            <v>0</v>
          </cell>
          <cell r="JP96"/>
          <cell r="JQ96">
            <v>0</v>
          </cell>
          <cell r="JR96"/>
          <cell r="JS96">
            <v>0</v>
          </cell>
          <cell r="JT96"/>
          <cell r="JU96">
            <v>0</v>
          </cell>
          <cell r="JV96"/>
          <cell r="JW96">
            <v>0</v>
          </cell>
          <cell r="JX96"/>
          <cell r="JY96">
            <v>0</v>
          </cell>
          <cell r="JZ96"/>
          <cell r="KA96">
            <v>0</v>
          </cell>
          <cell r="KB96"/>
          <cell r="KC96">
            <v>0</v>
          </cell>
        </row>
        <row r="97">
          <cell r="P97"/>
          <cell r="Q97">
            <v>0</v>
          </cell>
          <cell r="R97"/>
          <cell r="S97">
            <v>0</v>
          </cell>
          <cell r="T97"/>
          <cell r="U97">
            <v>0</v>
          </cell>
          <cell r="V97"/>
          <cell r="W97">
            <v>0</v>
          </cell>
          <cell r="X97"/>
          <cell r="Y97">
            <v>0</v>
          </cell>
          <cell r="Z97"/>
          <cell r="AA97">
            <v>0</v>
          </cell>
          <cell r="AB97"/>
          <cell r="AC97">
            <v>0</v>
          </cell>
          <cell r="AD97"/>
          <cell r="AE97">
            <v>0</v>
          </cell>
          <cell r="AF97"/>
          <cell r="AG97">
            <v>0</v>
          </cell>
          <cell r="AH97"/>
          <cell r="AI97">
            <v>0</v>
          </cell>
          <cell r="AJ97"/>
          <cell r="AK97">
            <v>0</v>
          </cell>
          <cell r="AL97"/>
          <cell r="AM97">
            <v>0</v>
          </cell>
          <cell r="AN97"/>
          <cell r="AO97">
            <v>0</v>
          </cell>
          <cell r="AP97"/>
          <cell r="AQ97">
            <v>0</v>
          </cell>
          <cell r="AR97"/>
          <cell r="AS97">
            <v>0</v>
          </cell>
          <cell r="AT97"/>
          <cell r="AU97">
            <v>0</v>
          </cell>
          <cell r="AV97"/>
          <cell r="AW97">
            <v>0</v>
          </cell>
          <cell r="AX97"/>
          <cell r="AY97">
            <v>0</v>
          </cell>
          <cell r="AZ97"/>
          <cell r="BA97">
            <v>0</v>
          </cell>
          <cell r="BB97"/>
          <cell r="BC97">
            <v>0</v>
          </cell>
          <cell r="BD97"/>
          <cell r="BE97">
            <v>0</v>
          </cell>
          <cell r="BF97"/>
          <cell r="BG97">
            <v>0</v>
          </cell>
          <cell r="BH97"/>
          <cell r="BI97">
            <v>0</v>
          </cell>
          <cell r="BJ97"/>
          <cell r="BK97">
            <v>0</v>
          </cell>
          <cell r="BL97"/>
          <cell r="BM97">
            <v>0</v>
          </cell>
          <cell r="BN97"/>
          <cell r="BO97">
            <v>0</v>
          </cell>
          <cell r="BP97"/>
          <cell r="BQ97">
            <v>0</v>
          </cell>
          <cell r="BR97"/>
          <cell r="BS97">
            <v>0</v>
          </cell>
          <cell r="BT97"/>
          <cell r="BU97">
            <v>0</v>
          </cell>
          <cell r="BV97"/>
          <cell r="BW97">
            <v>0</v>
          </cell>
          <cell r="BX97">
            <v>1</v>
          </cell>
          <cell r="BY97">
            <v>389.44542000000001</v>
          </cell>
          <cell r="BZ97">
            <v>1</v>
          </cell>
          <cell r="CA97">
            <v>389.44542000000001</v>
          </cell>
          <cell r="CB97">
            <v>1</v>
          </cell>
          <cell r="CC97">
            <v>389.44542000000001</v>
          </cell>
          <cell r="CD97"/>
          <cell r="CE97">
            <v>0</v>
          </cell>
          <cell r="CF97"/>
          <cell r="CG97">
            <v>0</v>
          </cell>
          <cell r="CH97"/>
          <cell r="CI97">
            <v>0</v>
          </cell>
          <cell r="CJ97"/>
          <cell r="CK97">
            <v>0</v>
          </cell>
          <cell r="CL97"/>
          <cell r="CM97">
            <v>0</v>
          </cell>
          <cell r="CN97"/>
          <cell r="CO97">
            <v>0</v>
          </cell>
          <cell r="CP97"/>
          <cell r="CQ97">
            <v>0</v>
          </cell>
          <cell r="CR97"/>
          <cell r="CS97">
            <v>0</v>
          </cell>
          <cell r="CT97"/>
          <cell r="CU97">
            <v>0</v>
          </cell>
          <cell r="CV97"/>
          <cell r="CW97">
            <v>0</v>
          </cell>
          <cell r="CX97"/>
          <cell r="CY97">
            <v>0</v>
          </cell>
          <cell r="CZ97"/>
          <cell r="DA97">
            <v>0</v>
          </cell>
          <cell r="DB97"/>
          <cell r="DC97">
            <v>0</v>
          </cell>
          <cell r="DD97"/>
          <cell r="DE97">
            <v>0</v>
          </cell>
          <cell r="DF97"/>
          <cell r="DG97">
            <v>0</v>
          </cell>
          <cell r="DH97"/>
          <cell r="DI97">
            <v>0</v>
          </cell>
          <cell r="DJ97"/>
          <cell r="DK97">
            <v>0</v>
          </cell>
          <cell r="DL97"/>
          <cell r="DM97">
            <v>0</v>
          </cell>
          <cell r="DN97"/>
          <cell r="DO97">
            <v>0</v>
          </cell>
          <cell r="DP97"/>
          <cell r="DQ97">
            <v>0</v>
          </cell>
          <cell r="DR97"/>
          <cell r="DS97">
            <v>0</v>
          </cell>
          <cell r="DT97"/>
          <cell r="DU97">
            <v>0</v>
          </cell>
          <cell r="DV97"/>
          <cell r="DW97">
            <v>0</v>
          </cell>
          <cell r="DX97"/>
          <cell r="DY97">
            <v>0</v>
          </cell>
          <cell r="DZ97"/>
          <cell r="EA97">
            <v>0</v>
          </cell>
          <cell r="EB97"/>
          <cell r="EC97">
            <v>0</v>
          </cell>
          <cell r="ED97"/>
          <cell r="EE97">
            <v>0</v>
          </cell>
          <cell r="EF97"/>
          <cell r="EG97">
            <v>0</v>
          </cell>
          <cell r="EH97"/>
          <cell r="EI97">
            <v>0</v>
          </cell>
          <cell r="EJ97"/>
          <cell r="EK97">
            <v>0</v>
          </cell>
          <cell r="EL97"/>
          <cell r="EM97">
            <v>0</v>
          </cell>
          <cell r="EN97"/>
          <cell r="EO97">
            <v>0</v>
          </cell>
          <cell r="EP97"/>
          <cell r="EQ97">
            <v>0</v>
          </cell>
          <cell r="ER97"/>
          <cell r="ES97">
            <v>0</v>
          </cell>
          <cell r="ET97"/>
          <cell r="EU97">
            <v>0</v>
          </cell>
          <cell r="EV97"/>
          <cell r="EW97">
            <v>0</v>
          </cell>
          <cell r="EX97"/>
          <cell r="EY97">
            <v>0</v>
          </cell>
          <cell r="EZ97"/>
          <cell r="FA97">
            <v>0</v>
          </cell>
          <cell r="FB97"/>
          <cell r="FC97">
            <v>0</v>
          </cell>
          <cell r="FD97"/>
          <cell r="FE97">
            <v>0</v>
          </cell>
          <cell r="FF97"/>
          <cell r="FG97">
            <v>0</v>
          </cell>
          <cell r="FH97"/>
          <cell r="FI97">
            <v>0</v>
          </cell>
          <cell r="FJ97"/>
          <cell r="FK97">
            <v>0</v>
          </cell>
          <cell r="FL97"/>
          <cell r="FM97">
            <v>0</v>
          </cell>
          <cell r="FN97"/>
          <cell r="FO97">
            <v>0</v>
          </cell>
          <cell r="FP97"/>
          <cell r="FQ97">
            <v>0</v>
          </cell>
          <cell r="FR97"/>
          <cell r="FS97">
            <v>0</v>
          </cell>
          <cell r="FT97"/>
          <cell r="FU97">
            <v>0</v>
          </cell>
          <cell r="FV97"/>
          <cell r="FW97">
            <v>0</v>
          </cell>
          <cell r="FX97"/>
          <cell r="FY97">
            <v>0</v>
          </cell>
          <cell r="FZ97"/>
          <cell r="GA97">
            <v>0</v>
          </cell>
          <cell r="GB97"/>
          <cell r="GC97">
            <v>0</v>
          </cell>
          <cell r="GD97"/>
          <cell r="GE97">
            <v>0</v>
          </cell>
          <cell r="GF97"/>
          <cell r="GG97">
            <v>0</v>
          </cell>
          <cell r="GH97"/>
          <cell r="GI97">
            <v>0</v>
          </cell>
          <cell r="GJ97"/>
          <cell r="GK97">
            <v>0</v>
          </cell>
          <cell r="GL97"/>
          <cell r="GM97">
            <v>0</v>
          </cell>
          <cell r="GN97"/>
          <cell r="GO97">
            <v>0</v>
          </cell>
          <cell r="GP97"/>
          <cell r="GQ97">
            <v>0</v>
          </cell>
          <cell r="GR97"/>
          <cell r="GS97">
            <v>0</v>
          </cell>
          <cell r="GT97"/>
          <cell r="GU97">
            <v>0</v>
          </cell>
          <cell r="GV97"/>
          <cell r="GW97">
            <v>0</v>
          </cell>
          <cell r="GX97"/>
          <cell r="GY97">
            <v>0</v>
          </cell>
          <cell r="GZ97"/>
          <cell r="HA97">
            <v>0</v>
          </cell>
          <cell r="HB97"/>
          <cell r="HC97">
            <v>0</v>
          </cell>
          <cell r="HD97"/>
          <cell r="HE97">
            <v>0</v>
          </cell>
          <cell r="HF97"/>
          <cell r="HG97">
            <v>0</v>
          </cell>
          <cell r="HH97"/>
          <cell r="HI97">
            <v>0</v>
          </cell>
          <cell r="HJ97"/>
          <cell r="HK97">
            <v>0</v>
          </cell>
          <cell r="HL97"/>
          <cell r="HM97">
            <v>0</v>
          </cell>
          <cell r="HN97"/>
          <cell r="HO97">
            <v>0</v>
          </cell>
          <cell r="HP97"/>
          <cell r="HQ97">
            <v>0</v>
          </cell>
          <cell r="HR97"/>
          <cell r="HS97">
            <v>0</v>
          </cell>
          <cell r="HT97"/>
          <cell r="HU97">
            <v>0</v>
          </cell>
          <cell r="HV97"/>
          <cell r="HW97">
            <v>0</v>
          </cell>
          <cell r="HX97"/>
          <cell r="HY97">
            <v>0</v>
          </cell>
          <cell r="HZ97"/>
          <cell r="IA97">
            <v>0</v>
          </cell>
          <cell r="IB97"/>
          <cell r="IC97">
            <v>0</v>
          </cell>
          <cell r="ID97"/>
          <cell r="IE97">
            <v>0</v>
          </cell>
          <cell r="IF97"/>
          <cell r="IG97">
            <v>0</v>
          </cell>
          <cell r="IH97"/>
          <cell r="II97">
            <v>0</v>
          </cell>
          <cell r="IJ97"/>
          <cell r="IK97">
            <v>0</v>
          </cell>
          <cell r="IL97"/>
          <cell r="IM97">
            <v>0</v>
          </cell>
          <cell r="IN97"/>
          <cell r="IO97">
            <v>0</v>
          </cell>
          <cell r="IP97"/>
          <cell r="IQ97">
            <v>0</v>
          </cell>
          <cell r="IR97"/>
          <cell r="IS97">
            <v>0</v>
          </cell>
          <cell r="IT97"/>
          <cell r="IU97">
            <v>0</v>
          </cell>
          <cell r="IV97"/>
          <cell r="IW97">
            <v>0</v>
          </cell>
          <cell r="IX97"/>
          <cell r="IY97">
            <v>0</v>
          </cell>
          <cell r="IZ97"/>
          <cell r="JA97">
            <v>0</v>
          </cell>
          <cell r="JB97"/>
          <cell r="JC97">
            <v>0</v>
          </cell>
          <cell r="JD97"/>
          <cell r="JE97">
            <v>0</v>
          </cell>
          <cell r="JF97"/>
          <cell r="JG97">
            <v>0</v>
          </cell>
          <cell r="JH97"/>
          <cell r="JI97">
            <v>0</v>
          </cell>
          <cell r="JJ97"/>
          <cell r="JK97">
            <v>0</v>
          </cell>
          <cell r="JL97"/>
          <cell r="JM97">
            <v>0</v>
          </cell>
          <cell r="JN97"/>
          <cell r="JO97">
            <v>0</v>
          </cell>
          <cell r="JP97"/>
          <cell r="JQ97">
            <v>0</v>
          </cell>
          <cell r="JR97"/>
          <cell r="JS97">
            <v>0</v>
          </cell>
          <cell r="JT97"/>
          <cell r="JU97">
            <v>0</v>
          </cell>
          <cell r="JV97"/>
          <cell r="JW97">
            <v>0</v>
          </cell>
          <cell r="JX97"/>
          <cell r="JY97">
            <v>0</v>
          </cell>
          <cell r="JZ97"/>
          <cell r="KA97">
            <v>0</v>
          </cell>
          <cell r="KB97"/>
          <cell r="KC97">
            <v>0</v>
          </cell>
        </row>
        <row r="98">
          <cell r="P98"/>
          <cell r="Q98">
            <v>0</v>
          </cell>
          <cell r="R98"/>
          <cell r="S98">
            <v>0</v>
          </cell>
          <cell r="T98"/>
          <cell r="U98">
            <v>0</v>
          </cell>
          <cell r="V98"/>
          <cell r="W98">
            <v>0</v>
          </cell>
          <cell r="X98"/>
          <cell r="Y98">
            <v>0</v>
          </cell>
          <cell r="Z98"/>
          <cell r="AA98">
            <v>0</v>
          </cell>
          <cell r="AB98"/>
          <cell r="AC98">
            <v>0</v>
          </cell>
          <cell r="AD98"/>
          <cell r="AE98">
            <v>0</v>
          </cell>
          <cell r="AF98"/>
          <cell r="AG98">
            <v>0</v>
          </cell>
          <cell r="AH98"/>
          <cell r="AI98">
            <v>0</v>
          </cell>
          <cell r="AJ98"/>
          <cell r="AK98">
            <v>0</v>
          </cell>
          <cell r="AL98"/>
          <cell r="AM98">
            <v>0</v>
          </cell>
          <cell r="AN98"/>
          <cell r="AO98">
            <v>0</v>
          </cell>
          <cell r="AP98"/>
          <cell r="AQ98">
            <v>0</v>
          </cell>
          <cell r="AR98"/>
          <cell r="AS98">
            <v>0</v>
          </cell>
          <cell r="AT98">
            <v>1</v>
          </cell>
          <cell r="AU98">
            <v>24.120833356305557</v>
          </cell>
          <cell r="AV98">
            <v>1</v>
          </cell>
          <cell r="AW98">
            <v>24.120833356305557</v>
          </cell>
          <cell r="AX98">
            <v>1</v>
          </cell>
          <cell r="AY98">
            <v>24.120833356305557</v>
          </cell>
          <cell r="AZ98">
            <v>1</v>
          </cell>
          <cell r="BA98">
            <v>24.120833356305557</v>
          </cell>
          <cell r="BB98">
            <v>1</v>
          </cell>
          <cell r="BC98">
            <v>24.120833356305557</v>
          </cell>
          <cell r="BD98"/>
          <cell r="BE98">
            <v>0</v>
          </cell>
          <cell r="BF98">
            <v>1</v>
          </cell>
          <cell r="BG98">
            <v>24.120833356305557</v>
          </cell>
          <cell r="BH98">
            <v>1</v>
          </cell>
          <cell r="BI98">
            <v>24.120833356305557</v>
          </cell>
          <cell r="BJ98">
            <v>1</v>
          </cell>
          <cell r="BK98">
            <v>24.120833356305557</v>
          </cell>
          <cell r="BL98">
            <v>1</v>
          </cell>
          <cell r="BM98">
            <v>24.120833356305557</v>
          </cell>
          <cell r="BN98">
            <v>1</v>
          </cell>
          <cell r="BO98">
            <v>24.120833356305557</v>
          </cell>
          <cell r="BP98">
            <v>1</v>
          </cell>
          <cell r="BQ98">
            <v>24.120833356305557</v>
          </cell>
          <cell r="BR98">
            <v>1</v>
          </cell>
          <cell r="BS98">
            <v>24.120833356305557</v>
          </cell>
          <cell r="BT98">
            <v>1</v>
          </cell>
          <cell r="BU98">
            <v>24.120833356305557</v>
          </cell>
          <cell r="BV98">
            <v>1</v>
          </cell>
          <cell r="BW98">
            <v>24.120833356305557</v>
          </cell>
          <cell r="BX98">
            <v>1</v>
          </cell>
          <cell r="BY98">
            <v>24.120833356305557</v>
          </cell>
          <cell r="BZ98">
            <v>1</v>
          </cell>
          <cell r="CA98">
            <v>24.120833356305557</v>
          </cell>
          <cell r="CB98"/>
          <cell r="CC98">
            <v>0</v>
          </cell>
          <cell r="CD98"/>
          <cell r="CE98">
            <v>0</v>
          </cell>
          <cell r="CF98">
            <v>1</v>
          </cell>
          <cell r="CG98">
            <v>24.120833356305557</v>
          </cell>
          <cell r="CH98">
            <v>1</v>
          </cell>
          <cell r="CI98">
            <v>24.120833356305557</v>
          </cell>
          <cell r="CJ98">
            <v>1</v>
          </cell>
          <cell r="CK98">
            <v>24.120833356305557</v>
          </cell>
          <cell r="CL98">
            <v>1</v>
          </cell>
          <cell r="CM98">
            <v>24.120833356305557</v>
          </cell>
          <cell r="CN98">
            <v>1</v>
          </cell>
          <cell r="CO98">
            <v>24.120833356305557</v>
          </cell>
          <cell r="CP98">
            <v>1</v>
          </cell>
          <cell r="CQ98">
            <v>24.120833356305557</v>
          </cell>
          <cell r="CR98"/>
          <cell r="CS98">
            <v>0</v>
          </cell>
          <cell r="CT98">
            <v>1</v>
          </cell>
          <cell r="CU98">
            <v>24.120833356305557</v>
          </cell>
          <cell r="CV98">
            <v>1</v>
          </cell>
          <cell r="CW98">
            <v>24.120833356305557</v>
          </cell>
          <cell r="CX98">
            <v>1</v>
          </cell>
          <cell r="CY98">
            <v>24.120833356305557</v>
          </cell>
          <cell r="CZ98">
            <v>1</v>
          </cell>
          <cell r="DA98">
            <v>24.120833356305557</v>
          </cell>
          <cell r="DB98"/>
          <cell r="DC98">
            <v>0</v>
          </cell>
          <cell r="DD98"/>
          <cell r="DE98">
            <v>0</v>
          </cell>
          <cell r="DF98">
            <v>1</v>
          </cell>
          <cell r="DG98">
            <v>24.120833356305557</v>
          </cell>
          <cell r="DH98">
            <v>1</v>
          </cell>
          <cell r="DI98">
            <v>24.120833356305557</v>
          </cell>
          <cell r="DJ98">
            <v>1</v>
          </cell>
          <cell r="DK98">
            <v>24.120833356305557</v>
          </cell>
          <cell r="DL98">
            <v>2</v>
          </cell>
          <cell r="DM98">
            <v>48.241666712611114</v>
          </cell>
          <cell r="DN98">
            <v>2</v>
          </cell>
          <cell r="DO98">
            <v>48.241666712611114</v>
          </cell>
          <cell r="DP98">
            <v>2</v>
          </cell>
          <cell r="DQ98">
            <v>48.241666712611114</v>
          </cell>
          <cell r="DR98">
            <v>2</v>
          </cell>
          <cell r="DS98">
            <v>48.241666712611114</v>
          </cell>
          <cell r="DT98">
            <v>2</v>
          </cell>
          <cell r="DU98">
            <v>48.241666712611114</v>
          </cell>
          <cell r="DV98">
            <v>2</v>
          </cell>
          <cell r="DW98">
            <v>48.241666712611114</v>
          </cell>
          <cell r="DX98">
            <v>2</v>
          </cell>
          <cell r="DY98">
            <v>48.241666712611114</v>
          </cell>
          <cell r="DZ98">
            <v>1</v>
          </cell>
          <cell r="EA98">
            <v>24.120833356305557</v>
          </cell>
          <cell r="EB98">
            <v>1</v>
          </cell>
          <cell r="EC98">
            <v>24.120833356305557</v>
          </cell>
          <cell r="ED98">
            <v>1</v>
          </cell>
          <cell r="EE98">
            <v>24.120833356305557</v>
          </cell>
          <cell r="EF98">
            <v>1</v>
          </cell>
          <cell r="EG98">
            <v>24.120833356305557</v>
          </cell>
          <cell r="EH98">
            <v>1</v>
          </cell>
          <cell r="EI98">
            <v>24.120833356305557</v>
          </cell>
          <cell r="EJ98"/>
          <cell r="EK98">
            <v>0</v>
          </cell>
          <cell r="EL98"/>
          <cell r="EM98">
            <v>0</v>
          </cell>
          <cell r="EN98"/>
          <cell r="EO98">
            <v>0</v>
          </cell>
          <cell r="EP98"/>
          <cell r="EQ98">
            <v>0</v>
          </cell>
          <cell r="ER98"/>
          <cell r="ES98">
            <v>0</v>
          </cell>
          <cell r="ET98">
            <v>2</v>
          </cell>
          <cell r="EU98">
            <v>48.241666712611114</v>
          </cell>
          <cell r="EV98">
            <v>2</v>
          </cell>
          <cell r="EW98">
            <v>48.241666712611114</v>
          </cell>
          <cell r="EX98">
            <v>2</v>
          </cell>
          <cell r="EY98">
            <v>48.241666712611114</v>
          </cell>
          <cell r="EZ98">
            <v>2</v>
          </cell>
          <cell r="FA98">
            <v>48.241666712611114</v>
          </cell>
          <cell r="FB98">
            <v>2</v>
          </cell>
          <cell r="FC98">
            <v>48.241666712611114</v>
          </cell>
          <cell r="FD98">
            <v>2</v>
          </cell>
          <cell r="FE98">
            <v>48.241666712611114</v>
          </cell>
          <cell r="FF98">
            <v>2</v>
          </cell>
          <cell r="FG98">
            <v>48.241666712611114</v>
          </cell>
          <cell r="FH98">
            <v>2</v>
          </cell>
          <cell r="FI98">
            <v>48.241666712611114</v>
          </cell>
          <cell r="FJ98">
            <v>1</v>
          </cell>
          <cell r="FK98">
            <v>24.120833356305557</v>
          </cell>
          <cell r="FL98"/>
          <cell r="FM98">
            <v>0</v>
          </cell>
          <cell r="FN98"/>
          <cell r="FO98">
            <v>0</v>
          </cell>
          <cell r="FP98"/>
          <cell r="FQ98">
            <v>0</v>
          </cell>
          <cell r="FR98"/>
          <cell r="FS98">
            <v>0</v>
          </cell>
          <cell r="FT98"/>
          <cell r="FU98">
            <v>0</v>
          </cell>
          <cell r="FV98"/>
          <cell r="FW98">
            <v>0</v>
          </cell>
          <cell r="FX98"/>
          <cell r="FY98">
            <v>0</v>
          </cell>
          <cell r="FZ98"/>
          <cell r="GA98">
            <v>0</v>
          </cell>
          <cell r="GB98">
            <v>1</v>
          </cell>
          <cell r="GC98">
            <v>24.120833356305557</v>
          </cell>
          <cell r="GD98">
            <v>1</v>
          </cell>
          <cell r="GE98">
            <v>24.120833356305557</v>
          </cell>
          <cell r="GF98">
            <v>1</v>
          </cell>
          <cell r="GG98">
            <v>24.120833356305557</v>
          </cell>
          <cell r="GH98">
            <v>1</v>
          </cell>
          <cell r="GI98">
            <v>24.120833356305557</v>
          </cell>
          <cell r="GJ98"/>
          <cell r="GK98">
            <v>0</v>
          </cell>
          <cell r="GL98"/>
          <cell r="GM98">
            <v>0</v>
          </cell>
          <cell r="GN98"/>
          <cell r="GO98">
            <v>0</v>
          </cell>
          <cell r="GP98"/>
          <cell r="GQ98">
            <v>0</v>
          </cell>
          <cell r="GR98"/>
          <cell r="GS98">
            <v>0</v>
          </cell>
          <cell r="GT98"/>
          <cell r="GU98">
            <v>0</v>
          </cell>
          <cell r="GV98"/>
          <cell r="GW98">
            <v>0</v>
          </cell>
          <cell r="GX98"/>
          <cell r="GY98">
            <v>0</v>
          </cell>
          <cell r="GZ98"/>
          <cell r="HA98">
            <v>0</v>
          </cell>
          <cell r="HB98"/>
          <cell r="HC98">
            <v>0</v>
          </cell>
          <cell r="HD98"/>
          <cell r="HE98">
            <v>0</v>
          </cell>
          <cell r="HF98"/>
          <cell r="HG98">
            <v>0</v>
          </cell>
          <cell r="HH98"/>
          <cell r="HI98">
            <v>0</v>
          </cell>
          <cell r="HJ98"/>
          <cell r="HK98">
            <v>0</v>
          </cell>
          <cell r="HL98"/>
          <cell r="HM98">
            <v>0</v>
          </cell>
          <cell r="HN98"/>
          <cell r="HO98">
            <v>0</v>
          </cell>
          <cell r="HP98"/>
          <cell r="HQ98">
            <v>0</v>
          </cell>
          <cell r="HR98"/>
          <cell r="HS98">
            <v>0</v>
          </cell>
          <cell r="HT98"/>
          <cell r="HU98">
            <v>0</v>
          </cell>
          <cell r="HV98"/>
          <cell r="HW98">
            <v>0</v>
          </cell>
          <cell r="HX98"/>
          <cell r="HY98">
            <v>0</v>
          </cell>
          <cell r="HZ98"/>
          <cell r="IA98">
            <v>0</v>
          </cell>
          <cell r="IB98"/>
          <cell r="IC98">
            <v>0</v>
          </cell>
          <cell r="ID98"/>
          <cell r="IE98">
            <v>0</v>
          </cell>
          <cell r="IF98">
            <v>1</v>
          </cell>
          <cell r="IG98">
            <v>24.120833356305557</v>
          </cell>
          <cell r="IH98"/>
          <cell r="II98">
            <v>0</v>
          </cell>
          <cell r="IJ98"/>
          <cell r="IK98">
            <v>0</v>
          </cell>
          <cell r="IL98"/>
          <cell r="IM98">
            <v>0</v>
          </cell>
          <cell r="IN98"/>
          <cell r="IO98">
            <v>0</v>
          </cell>
          <cell r="IP98"/>
          <cell r="IQ98">
            <v>0</v>
          </cell>
          <cell r="IR98"/>
          <cell r="IS98">
            <v>0</v>
          </cell>
          <cell r="IT98"/>
          <cell r="IU98">
            <v>0</v>
          </cell>
          <cell r="IV98"/>
          <cell r="IW98">
            <v>0</v>
          </cell>
          <cell r="IX98"/>
          <cell r="IY98">
            <v>0</v>
          </cell>
          <cell r="IZ98"/>
          <cell r="JA98">
            <v>0</v>
          </cell>
          <cell r="JB98"/>
          <cell r="JC98">
            <v>0</v>
          </cell>
          <cell r="JD98"/>
          <cell r="JE98">
            <v>0</v>
          </cell>
          <cell r="JF98"/>
          <cell r="JG98">
            <v>0</v>
          </cell>
          <cell r="JH98"/>
          <cell r="JI98">
            <v>0</v>
          </cell>
          <cell r="JJ98"/>
          <cell r="JK98">
            <v>0</v>
          </cell>
          <cell r="JL98"/>
          <cell r="JM98">
            <v>0</v>
          </cell>
          <cell r="JN98"/>
          <cell r="JO98">
            <v>0</v>
          </cell>
          <cell r="JP98"/>
          <cell r="JQ98">
            <v>0</v>
          </cell>
          <cell r="JR98"/>
          <cell r="JS98">
            <v>0</v>
          </cell>
          <cell r="JT98"/>
          <cell r="JU98">
            <v>0</v>
          </cell>
          <cell r="JV98">
            <v>2</v>
          </cell>
          <cell r="JW98">
            <v>48.241666712611114</v>
          </cell>
          <cell r="JX98">
            <v>2</v>
          </cell>
          <cell r="JY98">
            <v>48.241666712611114</v>
          </cell>
          <cell r="JZ98"/>
          <cell r="KA98">
            <v>0</v>
          </cell>
          <cell r="KB98"/>
          <cell r="KC98">
            <v>0</v>
          </cell>
        </row>
        <row r="99">
          <cell r="P99"/>
          <cell r="Q99">
            <v>0</v>
          </cell>
          <cell r="R99"/>
          <cell r="S99">
            <v>0</v>
          </cell>
          <cell r="T99"/>
          <cell r="U99">
            <v>0</v>
          </cell>
          <cell r="V99"/>
          <cell r="W99">
            <v>0</v>
          </cell>
          <cell r="X99"/>
          <cell r="Y99">
            <v>0</v>
          </cell>
          <cell r="Z99"/>
          <cell r="AA99">
            <v>0</v>
          </cell>
          <cell r="AB99"/>
          <cell r="AC99">
            <v>0</v>
          </cell>
          <cell r="AD99"/>
          <cell r="AE99">
            <v>0</v>
          </cell>
          <cell r="AF99"/>
          <cell r="AG99">
            <v>0</v>
          </cell>
          <cell r="AH99"/>
          <cell r="AI99">
            <v>0</v>
          </cell>
          <cell r="AJ99"/>
          <cell r="AK99">
            <v>0</v>
          </cell>
          <cell r="AL99"/>
          <cell r="AM99">
            <v>0</v>
          </cell>
          <cell r="AN99"/>
          <cell r="AO99">
            <v>0</v>
          </cell>
          <cell r="AP99"/>
          <cell r="AQ99">
            <v>0</v>
          </cell>
          <cell r="AR99"/>
          <cell r="AS99">
            <v>0</v>
          </cell>
          <cell r="AT99"/>
          <cell r="AU99">
            <v>0</v>
          </cell>
          <cell r="AV99"/>
          <cell r="AW99">
            <v>0</v>
          </cell>
          <cell r="AX99"/>
          <cell r="AY99">
            <v>0</v>
          </cell>
          <cell r="AZ99"/>
          <cell r="BA99">
            <v>0</v>
          </cell>
          <cell r="BB99"/>
          <cell r="BC99">
            <v>0</v>
          </cell>
          <cell r="BD99"/>
          <cell r="BE99">
            <v>0</v>
          </cell>
          <cell r="BF99"/>
          <cell r="BG99">
            <v>0</v>
          </cell>
          <cell r="BH99"/>
          <cell r="BI99">
            <v>0</v>
          </cell>
          <cell r="BJ99"/>
          <cell r="BK99">
            <v>0</v>
          </cell>
          <cell r="BL99"/>
          <cell r="BM99">
            <v>0</v>
          </cell>
          <cell r="BN99"/>
          <cell r="BO99">
            <v>0</v>
          </cell>
          <cell r="BP99"/>
          <cell r="BQ99">
            <v>0</v>
          </cell>
          <cell r="BR99"/>
          <cell r="BS99">
            <v>0</v>
          </cell>
          <cell r="BT99"/>
          <cell r="BU99">
            <v>0</v>
          </cell>
          <cell r="BV99"/>
          <cell r="BW99">
            <v>0</v>
          </cell>
          <cell r="BX99"/>
          <cell r="BY99">
            <v>0</v>
          </cell>
          <cell r="BZ99"/>
          <cell r="CA99">
            <v>0</v>
          </cell>
          <cell r="CB99"/>
          <cell r="CC99">
            <v>0</v>
          </cell>
          <cell r="CD99"/>
          <cell r="CE99">
            <v>0</v>
          </cell>
          <cell r="CF99"/>
          <cell r="CG99">
            <v>0</v>
          </cell>
          <cell r="CH99"/>
          <cell r="CI99">
            <v>0</v>
          </cell>
          <cell r="CJ99"/>
          <cell r="CK99">
            <v>0</v>
          </cell>
          <cell r="CL99"/>
          <cell r="CM99">
            <v>0</v>
          </cell>
          <cell r="CN99"/>
          <cell r="CO99">
            <v>0</v>
          </cell>
          <cell r="CP99"/>
          <cell r="CQ99">
            <v>0</v>
          </cell>
          <cell r="CR99"/>
          <cell r="CS99">
            <v>0</v>
          </cell>
          <cell r="CT99"/>
          <cell r="CU99">
            <v>0</v>
          </cell>
          <cell r="CV99"/>
          <cell r="CW99">
            <v>0</v>
          </cell>
          <cell r="CX99"/>
          <cell r="CY99">
            <v>0</v>
          </cell>
          <cell r="CZ99"/>
          <cell r="DA99">
            <v>0</v>
          </cell>
          <cell r="DB99"/>
          <cell r="DC99">
            <v>0</v>
          </cell>
          <cell r="DD99"/>
          <cell r="DE99">
            <v>0</v>
          </cell>
          <cell r="DF99"/>
          <cell r="DG99">
            <v>0</v>
          </cell>
          <cell r="DH99"/>
          <cell r="DI99">
            <v>0</v>
          </cell>
          <cell r="DJ99"/>
          <cell r="DK99">
            <v>0</v>
          </cell>
          <cell r="DL99"/>
          <cell r="DM99">
            <v>0</v>
          </cell>
          <cell r="DN99"/>
          <cell r="DO99">
            <v>0</v>
          </cell>
          <cell r="DP99"/>
          <cell r="DQ99">
            <v>0</v>
          </cell>
          <cell r="DR99"/>
          <cell r="DS99">
            <v>0</v>
          </cell>
          <cell r="DT99"/>
          <cell r="DU99">
            <v>0</v>
          </cell>
          <cell r="DV99"/>
          <cell r="DW99">
            <v>0</v>
          </cell>
          <cell r="DX99"/>
          <cell r="DY99">
            <v>0</v>
          </cell>
          <cell r="DZ99"/>
          <cell r="EA99">
            <v>0</v>
          </cell>
          <cell r="EB99"/>
          <cell r="EC99">
            <v>0</v>
          </cell>
          <cell r="ED99"/>
          <cell r="EE99">
            <v>0</v>
          </cell>
          <cell r="EF99"/>
          <cell r="EG99">
            <v>0</v>
          </cell>
          <cell r="EH99"/>
          <cell r="EI99">
            <v>0</v>
          </cell>
          <cell r="EJ99"/>
          <cell r="EK99">
            <v>0</v>
          </cell>
          <cell r="EL99"/>
          <cell r="EM99">
            <v>0</v>
          </cell>
          <cell r="EN99"/>
          <cell r="EO99">
            <v>0</v>
          </cell>
          <cell r="EP99"/>
          <cell r="EQ99">
            <v>0</v>
          </cell>
          <cell r="ER99"/>
          <cell r="ES99">
            <v>0</v>
          </cell>
          <cell r="ET99"/>
          <cell r="EU99">
            <v>0</v>
          </cell>
          <cell r="EV99"/>
          <cell r="EW99">
            <v>0</v>
          </cell>
          <cell r="EX99"/>
          <cell r="EY99">
            <v>0</v>
          </cell>
          <cell r="EZ99"/>
          <cell r="FA99">
            <v>0</v>
          </cell>
          <cell r="FB99"/>
          <cell r="FC99">
            <v>0</v>
          </cell>
          <cell r="FD99"/>
          <cell r="FE99">
            <v>0</v>
          </cell>
          <cell r="FF99"/>
          <cell r="FG99">
            <v>0</v>
          </cell>
          <cell r="FH99"/>
          <cell r="FI99">
            <v>0</v>
          </cell>
          <cell r="FJ99"/>
          <cell r="FK99">
            <v>0</v>
          </cell>
          <cell r="FL99"/>
          <cell r="FM99">
            <v>0</v>
          </cell>
          <cell r="FN99"/>
          <cell r="FO99">
            <v>0</v>
          </cell>
          <cell r="FP99"/>
          <cell r="FQ99">
            <v>0</v>
          </cell>
          <cell r="FR99"/>
          <cell r="FS99">
            <v>0</v>
          </cell>
          <cell r="FT99"/>
          <cell r="FU99">
            <v>0</v>
          </cell>
          <cell r="FV99"/>
          <cell r="FW99">
            <v>0</v>
          </cell>
          <cell r="FX99"/>
          <cell r="FY99">
            <v>0</v>
          </cell>
          <cell r="FZ99"/>
          <cell r="GA99">
            <v>0</v>
          </cell>
          <cell r="GB99"/>
          <cell r="GC99">
            <v>0</v>
          </cell>
          <cell r="GD99"/>
          <cell r="GE99">
            <v>0</v>
          </cell>
          <cell r="GF99"/>
          <cell r="GG99">
            <v>0</v>
          </cell>
          <cell r="GH99"/>
          <cell r="GI99">
            <v>0</v>
          </cell>
          <cell r="GJ99"/>
          <cell r="GK99">
            <v>0</v>
          </cell>
          <cell r="GL99"/>
          <cell r="GM99">
            <v>0</v>
          </cell>
          <cell r="GN99"/>
          <cell r="GO99">
            <v>0</v>
          </cell>
          <cell r="GP99"/>
          <cell r="GQ99">
            <v>0</v>
          </cell>
          <cell r="GR99"/>
          <cell r="GS99">
            <v>0</v>
          </cell>
          <cell r="GT99"/>
          <cell r="GU99">
            <v>0</v>
          </cell>
          <cell r="GV99"/>
          <cell r="GW99">
            <v>0</v>
          </cell>
          <cell r="GX99"/>
          <cell r="GY99">
            <v>0</v>
          </cell>
          <cell r="GZ99"/>
          <cell r="HA99">
            <v>0</v>
          </cell>
          <cell r="HB99"/>
          <cell r="HC99">
            <v>0</v>
          </cell>
          <cell r="HD99"/>
          <cell r="HE99">
            <v>0</v>
          </cell>
          <cell r="HF99"/>
          <cell r="HG99">
            <v>0</v>
          </cell>
          <cell r="HH99"/>
          <cell r="HI99">
            <v>0</v>
          </cell>
          <cell r="HJ99"/>
          <cell r="HK99">
            <v>0</v>
          </cell>
          <cell r="HL99"/>
          <cell r="HM99">
            <v>0</v>
          </cell>
          <cell r="HN99"/>
          <cell r="HO99">
            <v>0</v>
          </cell>
          <cell r="HP99"/>
          <cell r="HQ99">
            <v>0</v>
          </cell>
          <cell r="HR99"/>
          <cell r="HS99">
            <v>0</v>
          </cell>
          <cell r="HT99"/>
          <cell r="HU99">
            <v>0</v>
          </cell>
          <cell r="HV99"/>
          <cell r="HW99">
            <v>0</v>
          </cell>
          <cell r="HX99"/>
          <cell r="HY99">
            <v>0</v>
          </cell>
          <cell r="HZ99"/>
          <cell r="IA99">
            <v>0</v>
          </cell>
          <cell r="IB99"/>
          <cell r="IC99">
            <v>0</v>
          </cell>
          <cell r="ID99"/>
          <cell r="IE99">
            <v>0</v>
          </cell>
          <cell r="IF99"/>
          <cell r="IG99">
            <v>0</v>
          </cell>
          <cell r="IH99"/>
          <cell r="II99">
            <v>0</v>
          </cell>
          <cell r="IJ99"/>
          <cell r="IK99">
            <v>0</v>
          </cell>
          <cell r="IL99"/>
          <cell r="IM99">
            <v>0</v>
          </cell>
          <cell r="IN99"/>
          <cell r="IO99">
            <v>0</v>
          </cell>
          <cell r="IP99"/>
          <cell r="IQ99">
            <v>0</v>
          </cell>
          <cell r="IR99"/>
          <cell r="IS99">
            <v>0</v>
          </cell>
          <cell r="IT99"/>
          <cell r="IU99">
            <v>0</v>
          </cell>
          <cell r="IV99"/>
          <cell r="IW99">
            <v>0</v>
          </cell>
          <cell r="IX99">
            <v>1</v>
          </cell>
          <cell r="IY99">
            <v>2066.6100019681999</v>
          </cell>
          <cell r="IZ99"/>
          <cell r="JA99">
            <v>0</v>
          </cell>
          <cell r="JB99"/>
          <cell r="JC99">
            <v>0</v>
          </cell>
          <cell r="JD99"/>
          <cell r="JE99">
            <v>0</v>
          </cell>
          <cell r="JF99"/>
          <cell r="JG99">
            <v>0</v>
          </cell>
          <cell r="JH99"/>
          <cell r="JI99">
            <v>0</v>
          </cell>
          <cell r="JJ99"/>
          <cell r="JK99">
            <v>0</v>
          </cell>
          <cell r="JL99"/>
          <cell r="JM99">
            <v>0</v>
          </cell>
          <cell r="JN99"/>
          <cell r="JO99">
            <v>0</v>
          </cell>
          <cell r="JP99"/>
          <cell r="JQ99">
            <v>0</v>
          </cell>
          <cell r="JR99"/>
          <cell r="JS99">
            <v>0</v>
          </cell>
          <cell r="JT99"/>
          <cell r="JU99">
            <v>0</v>
          </cell>
          <cell r="JV99"/>
          <cell r="JW99">
            <v>0</v>
          </cell>
          <cell r="JX99"/>
          <cell r="JY99">
            <v>0</v>
          </cell>
          <cell r="JZ99"/>
          <cell r="KA99">
            <v>0</v>
          </cell>
          <cell r="KB99"/>
          <cell r="KC99">
            <v>0</v>
          </cell>
        </row>
        <row r="100">
          <cell r="P100"/>
          <cell r="Q100">
            <v>0</v>
          </cell>
          <cell r="R100"/>
          <cell r="S100">
            <v>0</v>
          </cell>
          <cell r="T100"/>
          <cell r="U100">
            <v>0</v>
          </cell>
          <cell r="V100"/>
          <cell r="W100">
            <v>0</v>
          </cell>
          <cell r="X100"/>
          <cell r="Y100">
            <v>0</v>
          </cell>
          <cell r="Z100"/>
          <cell r="AA100">
            <v>0</v>
          </cell>
          <cell r="AB100"/>
          <cell r="AC100">
            <v>0</v>
          </cell>
          <cell r="AD100"/>
          <cell r="AE100">
            <v>0</v>
          </cell>
          <cell r="AF100"/>
          <cell r="AG100">
            <v>0</v>
          </cell>
          <cell r="AH100"/>
          <cell r="AI100">
            <v>0</v>
          </cell>
          <cell r="AJ100"/>
          <cell r="AK100">
            <v>0</v>
          </cell>
          <cell r="AL100"/>
          <cell r="AM100">
            <v>0</v>
          </cell>
          <cell r="AN100"/>
          <cell r="AO100">
            <v>0</v>
          </cell>
          <cell r="AP100"/>
          <cell r="AQ100">
            <v>0</v>
          </cell>
          <cell r="AR100"/>
          <cell r="AS100">
            <v>0</v>
          </cell>
          <cell r="AT100"/>
          <cell r="AU100">
            <v>0</v>
          </cell>
          <cell r="AV100"/>
          <cell r="AW100">
            <v>0</v>
          </cell>
          <cell r="AX100"/>
          <cell r="AY100">
            <v>0</v>
          </cell>
          <cell r="AZ100"/>
          <cell r="BA100">
            <v>0</v>
          </cell>
          <cell r="BB100"/>
          <cell r="BC100">
            <v>0</v>
          </cell>
          <cell r="BD100"/>
          <cell r="BE100">
            <v>0</v>
          </cell>
          <cell r="BF100"/>
          <cell r="BG100">
            <v>0</v>
          </cell>
          <cell r="BH100"/>
          <cell r="BI100">
            <v>0</v>
          </cell>
          <cell r="BJ100"/>
          <cell r="BK100">
            <v>0</v>
          </cell>
          <cell r="BL100"/>
          <cell r="BM100">
            <v>0</v>
          </cell>
          <cell r="BN100"/>
          <cell r="BO100">
            <v>0</v>
          </cell>
          <cell r="BP100"/>
          <cell r="BQ100">
            <v>0</v>
          </cell>
          <cell r="BR100"/>
          <cell r="BS100">
            <v>0</v>
          </cell>
          <cell r="BT100"/>
          <cell r="BU100">
            <v>0</v>
          </cell>
          <cell r="BV100"/>
          <cell r="BW100">
            <v>0</v>
          </cell>
          <cell r="BX100"/>
          <cell r="BY100">
            <v>0</v>
          </cell>
          <cell r="BZ100"/>
          <cell r="CA100">
            <v>0</v>
          </cell>
          <cell r="CB100"/>
          <cell r="CC100">
            <v>0</v>
          </cell>
          <cell r="CD100"/>
          <cell r="CE100">
            <v>0</v>
          </cell>
          <cell r="CF100"/>
          <cell r="CG100">
            <v>0</v>
          </cell>
          <cell r="CH100"/>
          <cell r="CI100">
            <v>0</v>
          </cell>
          <cell r="CJ100"/>
          <cell r="CK100">
            <v>0</v>
          </cell>
          <cell r="CL100"/>
          <cell r="CM100">
            <v>0</v>
          </cell>
          <cell r="CN100"/>
          <cell r="CO100">
            <v>0</v>
          </cell>
          <cell r="CP100"/>
          <cell r="CQ100">
            <v>0</v>
          </cell>
          <cell r="CR100"/>
          <cell r="CS100">
            <v>0</v>
          </cell>
          <cell r="CT100"/>
          <cell r="CU100">
            <v>0</v>
          </cell>
          <cell r="CV100"/>
          <cell r="CW100">
            <v>0</v>
          </cell>
          <cell r="CX100"/>
          <cell r="CY100">
            <v>0</v>
          </cell>
          <cell r="CZ100"/>
          <cell r="DA100">
            <v>0</v>
          </cell>
          <cell r="DB100"/>
          <cell r="DC100">
            <v>0</v>
          </cell>
          <cell r="DD100"/>
          <cell r="DE100">
            <v>0</v>
          </cell>
          <cell r="DF100"/>
          <cell r="DG100">
            <v>0</v>
          </cell>
          <cell r="DH100"/>
          <cell r="DI100">
            <v>0</v>
          </cell>
          <cell r="DJ100"/>
          <cell r="DK100">
            <v>0</v>
          </cell>
          <cell r="DL100"/>
          <cell r="DM100">
            <v>0</v>
          </cell>
          <cell r="DN100"/>
          <cell r="DO100">
            <v>0</v>
          </cell>
          <cell r="DP100"/>
          <cell r="DQ100">
            <v>0</v>
          </cell>
          <cell r="DR100"/>
          <cell r="DS100">
            <v>0</v>
          </cell>
          <cell r="DT100"/>
          <cell r="DU100">
            <v>0</v>
          </cell>
          <cell r="DV100"/>
          <cell r="DW100">
            <v>0</v>
          </cell>
          <cell r="DX100"/>
          <cell r="DY100">
            <v>0</v>
          </cell>
          <cell r="DZ100"/>
          <cell r="EA100">
            <v>0</v>
          </cell>
          <cell r="EB100"/>
          <cell r="EC100">
            <v>0</v>
          </cell>
          <cell r="ED100"/>
          <cell r="EE100">
            <v>0</v>
          </cell>
          <cell r="EF100"/>
          <cell r="EG100">
            <v>0</v>
          </cell>
          <cell r="EH100"/>
          <cell r="EI100">
            <v>0</v>
          </cell>
          <cell r="EJ100"/>
          <cell r="EK100">
            <v>0</v>
          </cell>
          <cell r="EL100"/>
          <cell r="EM100">
            <v>0</v>
          </cell>
          <cell r="EN100"/>
          <cell r="EO100">
            <v>0</v>
          </cell>
          <cell r="EP100"/>
          <cell r="EQ100">
            <v>0</v>
          </cell>
          <cell r="ER100"/>
          <cell r="ES100">
            <v>0</v>
          </cell>
          <cell r="ET100"/>
          <cell r="EU100">
            <v>0</v>
          </cell>
          <cell r="EV100"/>
          <cell r="EW100">
            <v>0</v>
          </cell>
          <cell r="EX100"/>
          <cell r="EY100">
            <v>0</v>
          </cell>
          <cell r="EZ100"/>
          <cell r="FA100">
            <v>0</v>
          </cell>
          <cell r="FB100"/>
          <cell r="FC100">
            <v>0</v>
          </cell>
          <cell r="FD100"/>
          <cell r="FE100">
            <v>0</v>
          </cell>
          <cell r="FF100"/>
          <cell r="FG100">
            <v>0</v>
          </cell>
          <cell r="FH100"/>
          <cell r="FI100">
            <v>0</v>
          </cell>
          <cell r="FJ100"/>
          <cell r="FK100">
            <v>0</v>
          </cell>
          <cell r="FL100"/>
          <cell r="FM100">
            <v>0</v>
          </cell>
          <cell r="FN100"/>
          <cell r="FO100">
            <v>0</v>
          </cell>
          <cell r="FP100"/>
          <cell r="FQ100">
            <v>0</v>
          </cell>
          <cell r="FR100">
            <v>2</v>
          </cell>
          <cell r="FS100">
            <v>778.26</v>
          </cell>
          <cell r="FT100">
            <v>1</v>
          </cell>
          <cell r="FU100">
            <v>389.13</v>
          </cell>
          <cell r="FV100">
            <v>2</v>
          </cell>
          <cell r="FW100">
            <v>778.26</v>
          </cell>
          <cell r="FX100"/>
          <cell r="FY100">
            <v>0</v>
          </cell>
          <cell r="FZ100"/>
          <cell r="GA100">
            <v>0</v>
          </cell>
          <cell r="GB100"/>
          <cell r="GC100">
            <v>0</v>
          </cell>
          <cell r="GD100"/>
          <cell r="GE100">
            <v>0</v>
          </cell>
          <cell r="GF100"/>
          <cell r="GG100">
            <v>0</v>
          </cell>
          <cell r="GH100"/>
          <cell r="GI100">
            <v>0</v>
          </cell>
          <cell r="GJ100"/>
          <cell r="GK100">
            <v>0</v>
          </cell>
          <cell r="GL100"/>
          <cell r="GM100">
            <v>0</v>
          </cell>
          <cell r="GN100"/>
          <cell r="GO100">
            <v>0</v>
          </cell>
          <cell r="GP100"/>
          <cell r="GQ100">
            <v>0</v>
          </cell>
          <cell r="GR100"/>
          <cell r="GS100">
            <v>0</v>
          </cell>
          <cell r="GT100"/>
          <cell r="GU100">
            <v>0</v>
          </cell>
          <cell r="GV100"/>
          <cell r="GW100">
            <v>0</v>
          </cell>
          <cell r="GX100"/>
          <cell r="GY100">
            <v>0</v>
          </cell>
          <cell r="GZ100">
            <v>1</v>
          </cell>
          <cell r="HA100">
            <v>389.13</v>
          </cell>
          <cell r="HB100"/>
          <cell r="HC100">
            <v>0</v>
          </cell>
          <cell r="HD100"/>
          <cell r="HE100">
            <v>0</v>
          </cell>
          <cell r="HF100"/>
          <cell r="HG100">
            <v>0</v>
          </cell>
          <cell r="HH100"/>
          <cell r="HI100">
            <v>0</v>
          </cell>
          <cell r="HJ100"/>
          <cell r="HK100">
            <v>0</v>
          </cell>
          <cell r="HL100"/>
          <cell r="HM100">
            <v>0</v>
          </cell>
          <cell r="HN100"/>
          <cell r="HO100">
            <v>0</v>
          </cell>
          <cell r="HP100"/>
          <cell r="HQ100">
            <v>0</v>
          </cell>
          <cell r="HR100"/>
          <cell r="HS100">
            <v>0</v>
          </cell>
          <cell r="HT100"/>
          <cell r="HU100">
            <v>0</v>
          </cell>
          <cell r="HV100"/>
          <cell r="HW100">
            <v>0</v>
          </cell>
          <cell r="HX100"/>
          <cell r="HY100">
            <v>0</v>
          </cell>
          <cell r="HZ100"/>
          <cell r="IA100">
            <v>0</v>
          </cell>
          <cell r="IB100"/>
          <cell r="IC100">
            <v>0</v>
          </cell>
          <cell r="ID100"/>
          <cell r="IE100">
            <v>0</v>
          </cell>
          <cell r="IF100"/>
          <cell r="IG100">
            <v>0</v>
          </cell>
          <cell r="IH100"/>
          <cell r="II100">
            <v>0</v>
          </cell>
          <cell r="IJ100"/>
          <cell r="IK100">
            <v>0</v>
          </cell>
          <cell r="IL100"/>
          <cell r="IM100">
            <v>0</v>
          </cell>
          <cell r="IN100"/>
          <cell r="IO100">
            <v>0</v>
          </cell>
          <cell r="IP100"/>
          <cell r="IQ100">
            <v>0</v>
          </cell>
          <cell r="IR100"/>
          <cell r="IS100">
            <v>0</v>
          </cell>
          <cell r="IT100"/>
          <cell r="IU100">
            <v>0</v>
          </cell>
          <cell r="IV100"/>
          <cell r="IW100">
            <v>0</v>
          </cell>
          <cell r="IX100"/>
          <cell r="IY100">
            <v>0</v>
          </cell>
          <cell r="IZ100"/>
          <cell r="JA100">
            <v>0</v>
          </cell>
          <cell r="JB100"/>
          <cell r="JC100">
            <v>0</v>
          </cell>
          <cell r="JD100"/>
          <cell r="JE100">
            <v>0</v>
          </cell>
          <cell r="JF100"/>
          <cell r="JG100">
            <v>0</v>
          </cell>
          <cell r="JH100"/>
          <cell r="JI100">
            <v>0</v>
          </cell>
          <cell r="JJ100"/>
          <cell r="JK100">
            <v>0</v>
          </cell>
          <cell r="JL100"/>
          <cell r="JM100">
            <v>0</v>
          </cell>
          <cell r="JN100"/>
          <cell r="JO100">
            <v>0</v>
          </cell>
          <cell r="JP100"/>
          <cell r="JQ100">
            <v>0</v>
          </cell>
          <cell r="JR100"/>
          <cell r="JS100">
            <v>0</v>
          </cell>
          <cell r="JT100"/>
          <cell r="JU100">
            <v>0</v>
          </cell>
          <cell r="JV100"/>
          <cell r="JW100">
            <v>0</v>
          </cell>
          <cell r="JX100"/>
          <cell r="JY100">
            <v>0</v>
          </cell>
          <cell r="JZ100"/>
          <cell r="KA100">
            <v>0</v>
          </cell>
          <cell r="KB100"/>
          <cell r="KC100">
            <v>0</v>
          </cell>
        </row>
        <row r="101">
          <cell r="P101"/>
          <cell r="Q101">
            <v>0</v>
          </cell>
          <cell r="R101"/>
          <cell r="S101">
            <v>0</v>
          </cell>
          <cell r="T101"/>
          <cell r="U101">
            <v>0</v>
          </cell>
          <cell r="V101"/>
          <cell r="W101">
            <v>0</v>
          </cell>
          <cell r="X101"/>
          <cell r="Y101">
            <v>0</v>
          </cell>
          <cell r="Z101"/>
          <cell r="AA101">
            <v>0</v>
          </cell>
          <cell r="AB101"/>
          <cell r="AC101">
            <v>0</v>
          </cell>
          <cell r="AD101"/>
          <cell r="AE101">
            <v>0</v>
          </cell>
          <cell r="AF101"/>
          <cell r="AG101">
            <v>0</v>
          </cell>
          <cell r="AH101"/>
          <cell r="AI101">
            <v>0</v>
          </cell>
          <cell r="AJ101"/>
          <cell r="AK101">
            <v>0</v>
          </cell>
          <cell r="AL101"/>
          <cell r="AM101">
            <v>0</v>
          </cell>
          <cell r="AN101"/>
          <cell r="AO101">
            <v>0</v>
          </cell>
          <cell r="AP101"/>
          <cell r="AQ101">
            <v>0</v>
          </cell>
          <cell r="AR101"/>
          <cell r="AS101">
            <v>0</v>
          </cell>
          <cell r="AT101"/>
          <cell r="AU101">
            <v>0</v>
          </cell>
          <cell r="AV101"/>
          <cell r="AW101">
            <v>0</v>
          </cell>
          <cell r="AX101"/>
          <cell r="AY101">
            <v>0</v>
          </cell>
          <cell r="AZ101"/>
          <cell r="BA101">
            <v>0</v>
          </cell>
          <cell r="BB101"/>
          <cell r="BC101">
            <v>0</v>
          </cell>
          <cell r="BD101"/>
          <cell r="BE101">
            <v>0</v>
          </cell>
          <cell r="BF101"/>
          <cell r="BG101">
            <v>0</v>
          </cell>
          <cell r="BH101"/>
          <cell r="BI101">
            <v>0</v>
          </cell>
          <cell r="BJ101"/>
          <cell r="BK101">
            <v>0</v>
          </cell>
          <cell r="BL101"/>
          <cell r="BM101">
            <v>0</v>
          </cell>
          <cell r="BN101"/>
          <cell r="BO101">
            <v>0</v>
          </cell>
          <cell r="BP101"/>
          <cell r="BQ101">
            <v>0</v>
          </cell>
          <cell r="BR101"/>
          <cell r="BS101">
            <v>0</v>
          </cell>
          <cell r="BT101"/>
          <cell r="BU101">
            <v>0</v>
          </cell>
          <cell r="BV101"/>
          <cell r="BW101">
            <v>0</v>
          </cell>
          <cell r="BX101"/>
          <cell r="BY101">
            <v>0</v>
          </cell>
          <cell r="BZ101"/>
          <cell r="CA101">
            <v>0</v>
          </cell>
          <cell r="CB101"/>
          <cell r="CC101">
            <v>0</v>
          </cell>
          <cell r="CD101"/>
          <cell r="CE101">
            <v>0</v>
          </cell>
          <cell r="CF101"/>
          <cell r="CG101">
            <v>0</v>
          </cell>
          <cell r="CH101"/>
          <cell r="CI101">
            <v>0</v>
          </cell>
          <cell r="CJ101"/>
          <cell r="CK101">
            <v>0</v>
          </cell>
          <cell r="CL101"/>
          <cell r="CM101">
            <v>0</v>
          </cell>
          <cell r="CN101"/>
          <cell r="CO101">
            <v>0</v>
          </cell>
          <cell r="CP101"/>
          <cell r="CQ101">
            <v>0</v>
          </cell>
          <cell r="CR101"/>
          <cell r="CS101">
            <v>0</v>
          </cell>
          <cell r="CT101"/>
          <cell r="CU101">
            <v>0</v>
          </cell>
          <cell r="CV101"/>
          <cell r="CW101">
            <v>0</v>
          </cell>
          <cell r="CX101"/>
          <cell r="CY101">
            <v>0</v>
          </cell>
          <cell r="CZ101"/>
          <cell r="DA101">
            <v>0</v>
          </cell>
          <cell r="DB101"/>
          <cell r="DC101">
            <v>0</v>
          </cell>
          <cell r="DD101"/>
          <cell r="DE101">
            <v>0</v>
          </cell>
          <cell r="DF101"/>
          <cell r="DG101">
            <v>0</v>
          </cell>
          <cell r="DH101"/>
          <cell r="DI101">
            <v>0</v>
          </cell>
          <cell r="DJ101"/>
          <cell r="DK101">
            <v>0</v>
          </cell>
          <cell r="DL101"/>
          <cell r="DM101">
            <v>0</v>
          </cell>
          <cell r="DN101"/>
          <cell r="DO101">
            <v>0</v>
          </cell>
          <cell r="DP101"/>
          <cell r="DQ101">
            <v>0</v>
          </cell>
          <cell r="DR101"/>
          <cell r="DS101">
            <v>0</v>
          </cell>
          <cell r="DT101"/>
          <cell r="DU101">
            <v>0</v>
          </cell>
          <cell r="DV101"/>
          <cell r="DW101">
            <v>0</v>
          </cell>
          <cell r="DX101"/>
          <cell r="DY101">
            <v>0</v>
          </cell>
          <cell r="DZ101"/>
          <cell r="EA101">
            <v>0</v>
          </cell>
          <cell r="EB101"/>
          <cell r="EC101">
            <v>0</v>
          </cell>
          <cell r="ED101"/>
          <cell r="EE101">
            <v>0</v>
          </cell>
          <cell r="EF101"/>
          <cell r="EG101">
            <v>0</v>
          </cell>
          <cell r="EH101"/>
          <cell r="EI101">
            <v>0</v>
          </cell>
          <cell r="EJ101"/>
          <cell r="EK101">
            <v>0</v>
          </cell>
          <cell r="EL101"/>
          <cell r="EM101">
            <v>0</v>
          </cell>
          <cell r="EN101"/>
          <cell r="EO101">
            <v>0</v>
          </cell>
          <cell r="EP101"/>
          <cell r="EQ101">
            <v>0</v>
          </cell>
          <cell r="ER101"/>
          <cell r="ES101">
            <v>0</v>
          </cell>
          <cell r="ET101"/>
          <cell r="EU101">
            <v>0</v>
          </cell>
          <cell r="EV101"/>
          <cell r="EW101">
            <v>0</v>
          </cell>
          <cell r="EX101"/>
          <cell r="EY101">
            <v>0</v>
          </cell>
          <cell r="EZ101"/>
          <cell r="FA101">
            <v>0</v>
          </cell>
          <cell r="FB101"/>
          <cell r="FC101">
            <v>0</v>
          </cell>
          <cell r="FD101"/>
          <cell r="FE101">
            <v>0</v>
          </cell>
          <cell r="FF101"/>
          <cell r="FG101">
            <v>0</v>
          </cell>
          <cell r="FH101"/>
          <cell r="FI101">
            <v>0</v>
          </cell>
          <cell r="FJ101"/>
          <cell r="FK101">
            <v>0</v>
          </cell>
          <cell r="FL101"/>
          <cell r="FM101">
            <v>0</v>
          </cell>
          <cell r="FN101"/>
          <cell r="FO101">
            <v>0</v>
          </cell>
          <cell r="FP101"/>
          <cell r="FQ101">
            <v>0</v>
          </cell>
          <cell r="FR101"/>
          <cell r="FS101">
            <v>0</v>
          </cell>
          <cell r="FT101"/>
          <cell r="FU101">
            <v>0</v>
          </cell>
          <cell r="FV101"/>
          <cell r="FW101">
            <v>0</v>
          </cell>
          <cell r="FX101"/>
          <cell r="FY101">
            <v>0</v>
          </cell>
          <cell r="FZ101"/>
          <cell r="GA101">
            <v>0</v>
          </cell>
          <cell r="GB101"/>
          <cell r="GC101">
            <v>0</v>
          </cell>
          <cell r="GD101"/>
          <cell r="GE101">
            <v>0</v>
          </cell>
          <cell r="GF101"/>
          <cell r="GG101">
            <v>0</v>
          </cell>
          <cell r="GH101"/>
          <cell r="GI101">
            <v>0</v>
          </cell>
          <cell r="GJ101"/>
          <cell r="GK101">
            <v>0</v>
          </cell>
          <cell r="GL101"/>
          <cell r="GM101">
            <v>0</v>
          </cell>
          <cell r="GN101"/>
          <cell r="GO101">
            <v>0</v>
          </cell>
          <cell r="GP101"/>
          <cell r="GQ101">
            <v>0</v>
          </cell>
          <cell r="GR101"/>
          <cell r="GS101">
            <v>0</v>
          </cell>
          <cell r="GT101"/>
          <cell r="GU101">
            <v>0</v>
          </cell>
          <cell r="GV101"/>
          <cell r="GW101">
            <v>0</v>
          </cell>
          <cell r="GX101"/>
          <cell r="GY101">
            <v>0</v>
          </cell>
          <cell r="GZ101"/>
          <cell r="HA101">
            <v>0</v>
          </cell>
          <cell r="HB101"/>
          <cell r="HC101">
            <v>0</v>
          </cell>
          <cell r="HD101"/>
          <cell r="HE101">
            <v>0</v>
          </cell>
          <cell r="HF101"/>
          <cell r="HG101">
            <v>0</v>
          </cell>
          <cell r="HH101"/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/>
          <cell r="HS101">
            <v>0</v>
          </cell>
          <cell r="HT101"/>
          <cell r="HU101">
            <v>0</v>
          </cell>
          <cell r="HV101"/>
          <cell r="HW101">
            <v>0</v>
          </cell>
          <cell r="HX101"/>
          <cell r="HY101">
            <v>0</v>
          </cell>
          <cell r="HZ101"/>
          <cell r="IA101">
            <v>0</v>
          </cell>
          <cell r="IB101"/>
          <cell r="IC101">
            <v>0</v>
          </cell>
          <cell r="ID101"/>
          <cell r="IE101">
            <v>0</v>
          </cell>
          <cell r="IF101"/>
          <cell r="IG101">
            <v>0</v>
          </cell>
          <cell r="IH101">
            <v>1</v>
          </cell>
          <cell r="II101">
            <v>1078.6125010272501</v>
          </cell>
          <cell r="IJ101"/>
          <cell r="IK101">
            <v>0</v>
          </cell>
          <cell r="IL101"/>
          <cell r="IM101">
            <v>0</v>
          </cell>
          <cell r="IN101"/>
          <cell r="IO101">
            <v>0</v>
          </cell>
          <cell r="IP101"/>
          <cell r="IQ101">
            <v>0</v>
          </cell>
          <cell r="IR101"/>
          <cell r="IS101">
            <v>0</v>
          </cell>
          <cell r="IT101"/>
          <cell r="IU101">
            <v>0</v>
          </cell>
          <cell r="IV101"/>
          <cell r="IW101">
            <v>0</v>
          </cell>
          <cell r="IX101"/>
          <cell r="IY101">
            <v>0</v>
          </cell>
          <cell r="IZ101"/>
          <cell r="JA101">
            <v>0</v>
          </cell>
          <cell r="JB101"/>
          <cell r="JC101">
            <v>0</v>
          </cell>
          <cell r="JD101"/>
          <cell r="JE101">
            <v>0</v>
          </cell>
          <cell r="JF101"/>
          <cell r="JG101">
            <v>0</v>
          </cell>
          <cell r="JH101"/>
          <cell r="JI101">
            <v>0</v>
          </cell>
          <cell r="JJ101"/>
          <cell r="JK101">
            <v>0</v>
          </cell>
          <cell r="JL101"/>
          <cell r="JM101">
            <v>0</v>
          </cell>
          <cell r="JN101"/>
          <cell r="JO101">
            <v>0</v>
          </cell>
          <cell r="JP101"/>
          <cell r="JQ101">
            <v>0</v>
          </cell>
          <cell r="JR101"/>
          <cell r="JS101">
            <v>0</v>
          </cell>
          <cell r="JT101"/>
          <cell r="JU101">
            <v>0</v>
          </cell>
          <cell r="JV101"/>
          <cell r="JW101">
            <v>0</v>
          </cell>
          <cell r="JX101"/>
          <cell r="JY101">
            <v>0</v>
          </cell>
          <cell r="JZ101"/>
          <cell r="KA101">
            <v>0</v>
          </cell>
          <cell r="KB101"/>
          <cell r="KC101">
            <v>0</v>
          </cell>
        </row>
        <row r="102">
          <cell r="P102"/>
          <cell r="Q102">
            <v>0</v>
          </cell>
          <cell r="R102"/>
          <cell r="S102">
            <v>0</v>
          </cell>
          <cell r="T102"/>
          <cell r="U102">
            <v>0</v>
          </cell>
          <cell r="V102"/>
          <cell r="W102">
            <v>0</v>
          </cell>
          <cell r="X102"/>
          <cell r="Y102">
            <v>0</v>
          </cell>
          <cell r="Z102"/>
          <cell r="AA102">
            <v>0</v>
          </cell>
          <cell r="AB102"/>
          <cell r="AC102">
            <v>0</v>
          </cell>
          <cell r="AD102"/>
          <cell r="AE102">
            <v>0</v>
          </cell>
          <cell r="AF102"/>
          <cell r="AG102">
            <v>0</v>
          </cell>
          <cell r="AH102"/>
          <cell r="AI102">
            <v>0</v>
          </cell>
          <cell r="AJ102"/>
          <cell r="AK102">
            <v>0</v>
          </cell>
          <cell r="AL102"/>
          <cell r="AM102">
            <v>0</v>
          </cell>
          <cell r="AN102"/>
          <cell r="AO102">
            <v>0</v>
          </cell>
          <cell r="AP102"/>
          <cell r="AQ102">
            <v>0</v>
          </cell>
          <cell r="AR102"/>
          <cell r="AS102">
            <v>0</v>
          </cell>
          <cell r="AT102"/>
          <cell r="AU102">
            <v>0</v>
          </cell>
          <cell r="AV102"/>
          <cell r="AW102">
            <v>0</v>
          </cell>
          <cell r="AX102"/>
          <cell r="AY102">
            <v>0</v>
          </cell>
          <cell r="AZ102"/>
          <cell r="BA102">
            <v>0</v>
          </cell>
          <cell r="BB102"/>
          <cell r="BC102">
            <v>0</v>
          </cell>
          <cell r="BD102"/>
          <cell r="BE102">
            <v>0</v>
          </cell>
          <cell r="BF102"/>
          <cell r="BG102">
            <v>0</v>
          </cell>
          <cell r="BH102"/>
          <cell r="BI102">
            <v>0</v>
          </cell>
          <cell r="BJ102"/>
          <cell r="BK102">
            <v>0</v>
          </cell>
          <cell r="BL102"/>
          <cell r="BM102">
            <v>0</v>
          </cell>
          <cell r="BN102"/>
          <cell r="BO102">
            <v>0</v>
          </cell>
          <cell r="BP102"/>
          <cell r="BQ102">
            <v>0</v>
          </cell>
          <cell r="BR102">
            <v>4</v>
          </cell>
          <cell r="BS102">
            <v>357.37800000000004</v>
          </cell>
          <cell r="BT102">
            <v>6</v>
          </cell>
          <cell r="BU102">
            <v>536.06700000000001</v>
          </cell>
          <cell r="BV102">
            <v>8</v>
          </cell>
          <cell r="BW102">
            <v>714.75600000000009</v>
          </cell>
          <cell r="BX102"/>
          <cell r="BY102">
            <v>0</v>
          </cell>
          <cell r="BZ102">
            <v>6</v>
          </cell>
          <cell r="CA102">
            <v>536.06700000000001</v>
          </cell>
          <cell r="CB102"/>
          <cell r="CC102">
            <v>0</v>
          </cell>
          <cell r="CD102"/>
          <cell r="CE102">
            <v>0</v>
          </cell>
          <cell r="CF102"/>
          <cell r="CG102">
            <v>0</v>
          </cell>
          <cell r="CH102"/>
          <cell r="CI102">
            <v>0</v>
          </cell>
          <cell r="CJ102"/>
          <cell r="CK102">
            <v>0</v>
          </cell>
          <cell r="CL102"/>
          <cell r="CM102">
            <v>0</v>
          </cell>
          <cell r="CN102"/>
          <cell r="CO102">
            <v>0</v>
          </cell>
          <cell r="CP102"/>
          <cell r="CQ102">
            <v>0</v>
          </cell>
          <cell r="CR102"/>
          <cell r="CS102">
            <v>0</v>
          </cell>
          <cell r="CT102"/>
          <cell r="CU102">
            <v>0</v>
          </cell>
          <cell r="CV102"/>
          <cell r="CW102">
            <v>0</v>
          </cell>
          <cell r="CX102"/>
          <cell r="CY102">
            <v>0</v>
          </cell>
          <cell r="CZ102"/>
          <cell r="DA102">
            <v>0</v>
          </cell>
          <cell r="DB102"/>
          <cell r="DC102">
            <v>0</v>
          </cell>
          <cell r="DD102"/>
          <cell r="DE102">
            <v>0</v>
          </cell>
          <cell r="DF102"/>
          <cell r="DG102">
            <v>0</v>
          </cell>
          <cell r="DH102"/>
          <cell r="DI102">
            <v>0</v>
          </cell>
          <cell r="DJ102"/>
          <cell r="DK102">
            <v>0</v>
          </cell>
          <cell r="DL102"/>
          <cell r="DM102">
            <v>0</v>
          </cell>
          <cell r="DN102"/>
          <cell r="DO102">
            <v>0</v>
          </cell>
          <cell r="DP102"/>
          <cell r="DQ102">
            <v>0</v>
          </cell>
          <cell r="DR102"/>
          <cell r="DS102">
            <v>0</v>
          </cell>
          <cell r="DT102"/>
          <cell r="DU102">
            <v>0</v>
          </cell>
          <cell r="DV102"/>
          <cell r="DW102">
            <v>0</v>
          </cell>
          <cell r="DX102"/>
          <cell r="DY102">
            <v>0</v>
          </cell>
          <cell r="DZ102"/>
          <cell r="EA102">
            <v>0</v>
          </cell>
          <cell r="EB102"/>
          <cell r="EC102">
            <v>0</v>
          </cell>
          <cell r="ED102"/>
          <cell r="EE102">
            <v>0</v>
          </cell>
          <cell r="EF102"/>
          <cell r="EG102">
            <v>0</v>
          </cell>
          <cell r="EH102"/>
          <cell r="EI102">
            <v>0</v>
          </cell>
          <cell r="EJ102"/>
          <cell r="EK102">
            <v>0</v>
          </cell>
          <cell r="EL102"/>
          <cell r="EM102">
            <v>0</v>
          </cell>
          <cell r="EN102"/>
          <cell r="EO102">
            <v>0</v>
          </cell>
          <cell r="EP102"/>
          <cell r="EQ102">
            <v>0</v>
          </cell>
          <cell r="ER102"/>
          <cell r="ES102">
            <v>0</v>
          </cell>
          <cell r="ET102"/>
          <cell r="EU102">
            <v>0</v>
          </cell>
          <cell r="EV102"/>
          <cell r="EW102">
            <v>0</v>
          </cell>
          <cell r="EX102"/>
          <cell r="EY102">
            <v>0</v>
          </cell>
          <cell r="EZ102"/>
          <cell r="FA102">
            <v>0</v>
          </cell>
          <cell r="FB102"/>
          <cell r="FC102">
            <v>0</v>
          </cell>
          <cell r="FD102"/>
          <cell r="FE102">
            <v>0</v>
          </cell>
          <cell r="FF102"/>
          <cell r="FG102">
            <v>0</v>
          </cell>
          <cell r="FH102"/>
          <cell r="FI102">
            <v>0</v>
          </cell>
          <cell r="FJ102"/>
          <cell r="FK102">
            <v>0</v>
          </cell>
          <cell r="FL102"/>
          <cell r="FM102">
            <v>0</v>
          </cell>
          <cell r="FN102"/>
          <cell r="FO102">
            <v>0</v>
          </cell>
          <cell r="FP102"/>
          <cell r="FQ102">
            <v>0</v>
          </cell>
          <cell r="FR102"/>
          <cell r="FS102">
            <v>0</v>
          </cell>
          <cell r="FT102"/>
          <cell r="FU102">
            <v>0</v>
          </cell>
          <cell r="FV102"/>
          <cell r="FW102">
            <v>0</v>
          </cell>
          <cell r="FX102"/>
          <cell r="FY102">
            <v>0</v>
          </cell>
          <cell r="FZ102"/>
          <cell r="GA102">
            <v>0</v>
          </cell>
          <cell r="GB102"/>
          <cell r="GC102">
            <v>0</v>
          </cell>
          <cell r="GD102"/>
          <cell r="GE102">
            <v>0</v>
          </cell>
          <cell r="GF102"/>
          <cell r="GG102">
            <v>0</v>
          </cell>
          <cell r="GH102"/>
          <cell r="GI102">
            <v>0</v>
          </cell>
          <cell r="GJ102"/>
          <cell r="GK102">
            <v>0</v>
          </cell>
          <cell r="GL102"/>
          <cell r="GM102">
            <v>0</v>
          </cell>
          <cell r="GN102"/>
          <cell r="GO102">
            <v>0</v>
          </cell>
          <cell r="GP102"/>
          <cell r="GQ102">
            <v>0</v>
          </cell>
          <cell r="GR102"/>
          <cell r="GS102">
            <v>0</v>
          </cell>
          <cell r="GT102"/>
          <cell r="GU102">
            <v>0</v>
          </cell>
          <cell r="GV102"/>
          <cell r="GW102">
            <v>0</v>
          </cell>
          <cell r="GX102"/>
          <cell r="GY102">
            <v>0</v>
          </cell>
          <cell r="GZ102"/>
          <cell r="HA102">
            <v>0</v>
          </cell>
          <cell r="HB102"/>
          <cell r="HC102">
            <v>0</v>
          </cell>
          <cell r="HD102"/>
          <cell r="HE102">
            <v>0</v>
          </cell>
          <cell r="HF102"/>
          <cell r="HG102">
            <v>0</v>
          </cell>
          <cell r="HH102"/>
          <cell r="HI102">
            <v>0</v>
          </cell>
          <cell r="HJ102"/>
          <cell r="HK102">
            <v>0</v>
          </cell>
          <cell r="HL102"/>
          <cell r="HM102">
            <v>0</v>
          </cell>
          <cell r="HN102"/>
          <cell r="HO102">
            <v>0</v>
          </cell>
          <cell r="HP102"/>
          <cell r="HQ102">
            <v>0</v>
          </cell>
          <cell r="HR102"/>
          <cell r="HS102">
            <v>0</v>
          </cell>
          <cell r="HT102"/>
          <cell r="HU102">
            <v>0</v>
          </cell>
          <cell r="HV102"/>
          <cell r="HW102">
            <v>0</v>
          </cell>
          <cell r="HX102"/>
          <cell r="HY102">
            <v>0</v>
          </cell>
          <cell r="HZ102"/>
          <cell r="IA102">
            <v>0</v>
          </cell>
          <cell r="IB102"/>
          <cell r="IC102">
            <v>0</v>
          </cell>
          <cell r="ID102"/>
          <cell r="IE102">
            <v>0</v>
          </cell>
          <cell r="IF102"/>
          <cell r="IG102">
            <v>0</v>
          </cell>
          <cell r="IH102"/>
          <cell r="II102">
            <v>0</v>
          </cell>
          <cell r="IJ102"/>
          <cell r="IK102">
            <v>0</v>
          </cell>
          <cell r="IL102"/>
          <cell r="IM102">
            <v>0</v>
          </cell>
          <cell r="IN102"/>
          <cell r="IO102">
            <v>0</v>
          </cell>
          <cell r="IP102"/>
          <cell r="IQ102">
            <v>0</v>
          </cell>
          <cell r="IR102"/>
          <cell r="IS102">
            <v>0</v>
          </cell>
          <cell r="IT102"/>
          <cell r="IU102">
            <v>0</v>
          </cell>
          <cell r="IV102"/>
          <cell r="IW102">
            <v>0</v>
          </cell>
          <cell r="IX102"/>
          <cell r="IY102">
            <v>0</v>
          </cell>
          <cell r="IZ102"/>
          <cell r="JA102">
            <v>0</v>
          </cell>
          <cell r="JB102"/>
          <cell r="JC102">
            <v>0</v>
          </cell>
          <cell r="JD102"/>
          <cell r="JE102">
            <v>0</v>
          </cell>
          <cell r="JF102"/>
          <cell r="JG102">
            <v>0</v>
          </cell>
          <cell r="JH102"/>
          <cell r="JI102">
            <v>0</v>
          </cell>
          <cell r="JJ102"/>
          <cell r="JK102">
            <v>0</v>
          </cell>
          <cell r="JL102"/>
          <cell r="JM102">
            <v>0</v>
          </cell>
          <cell r="JN102"/>
          <cell r="JO102">
            <v>0</v>
          </cell>
          <cell r="JP102"/>
          <cell r="JQ102">
            <v>0</v>
          </cell>
          <cell r="JR102"/>
          <cell r="JS102">
            <v>0</v>
          </cell>
          <cell r="JT102"/>
          <cell r="JU102">
            <v>0</v>
          </cell>
          <cell r="JV102"/>
          <cell r="JW102">
            <v>0</v>
          </cell>
          <cell r="JX102"/>
          <cell r="JY102">
            <v>0</v>
          </cell>
          <cell r="JZ102"/>
          <cell r="KA102">
            <v>0</v>
          </cell>
          <cell r="KB102"/>
          <cell r="KC102">
            <v>0</v>
          </cell>
        </row>
        <row r="103">
          <cell r="P103"/>
          <cell r="Q103">
            <v>0</v>
          </cell>
          <cell r="R103"/>
          <cell r="S103">
            <v>0</v>
          </cell>
          <cell r="T103"/>
          <cell r="U103">
            <v>0</v>
          </cell>
          <cell r="V103"/>
          <cell r="W103">
            <v>0</v>
          </cell>
          <cell r="X103"/>
          <cell r="Y103">
            <v>0</v>
          </cell>
          <cell r="Z103"/>
          <cell r="AA103">
            <v>0</v>
          </cell>
          <cell r="AB103"/>
          <cell r="AC103">
            <v>0</v>
          </cell>
          <cell r="AD103"/>
          <cell r="AE103">
            <v>0</v>
          </cell>
          <cell r="AF103"/>
          <cell r="AG103">
            <v>0</v>
          </cell>
          <cell r="AH103"/>
          <cell r="AI103">
            <v>0</v>
          </cell>
          <cell r="AJ103"/>
          <cell r="AK103">
            <v>0</v>
          </cell>
          <cell r="AL103"/>
          <cell r="AM103">
            <v>0</v>
          </cell>
          <cell r="AN103"/>
          <cell r="AO103">
            <v>0</v>
          </cell>
          <cell r="AP103"/>
          <cell r="AQ103">
            <v>0</v>
          </cell>
          <cell r="AR103"/>
          <cell r="AS103">
            <v>0</v>
          </cell>
          <cell r="AT103"/>
          <cell r="AU103">
            <v>0</v>
          </cell>
          <cell r="AV103"/>
          <cell r="AW103">
            <v>0</v>
          </cell>
          <cell r="AX103">
            <v>1</v>
          </cell>
          <cell r="AY103">
            <v>1794.2977500000002</v>
          </cell>
          <cell r="AZ103">
            <v>2</v>
          </cell>
          <cell r="BA103">
            <v>3588.5955000000004</v>
          </cell>
          <cell r="BB103">
            <v>1</v>
          </cell>
          <cell r="BC103">
            <v>1794.2977500000002</v>
          </cell>
          <cell r="BD103">
            <v>1</v>
          </cell>
          <cell r="BE103">
            <v>1794.2977500000002</v>
          </cell>
          <cell r="BF103">
            <v>3</v>
          </cell>
          <cell r="BG103">
            <v>5382.893250000001</v>
          </cell>
          <cell r="BH103">
            <v>3</v>
          </cell>
          <cell r="BI103">
            <v>5382.893250000001</v>
          </cell>
          <cell r="BJ103"/>
          <cell r="BK103">
            <v>0</v>
          </cell>
          <cell r="BL103"/>
          <cell r="BM103">
            <v>0</v>
          </cell>
          <cell r="BN103">
            <v>2</v>
          </cell>
          <cell r="BO103">
            <v>3588.5955000000004</v>
          </cell>
          <cell r="BP103"/>
          <cell r="BQ103">
            <v>0</v>
          </cell>
          <cell r="BR103"/>
          <cell r="BS103">
            <v>0</v>
          </cell>
          <cell r="BT103"/>
          <cell r="BU103">
            <v>0</v>
          </cell>
          <cell r="BV103"/>
          <cell r="BW103">
            <v>0</v>
          </cell>
          <cell r="BX103"/>
          <cell r="BY103">
            <v>0</v>
          </cell>
          <cell r="BZ103"/>
          <cell r="CA103">
            <v>0</v>
          </cell>
          <cell r="CB103"/>
          <cell r="CC103">
            <v>0</v>
          </cell>
          <cell r="CD103"/>
          <cell r="CE103">
            <v>0</v>
          </cell>
          <cell r="CF103"/>
          <cell r="CG103">
            <v>0</v>
          </cell>
          <cell r="CH103"/>
          <cell r="CI103">
            <v>0</v>
          </cell>
          <cell r="CJ103"/>
          <cell r="CK103">
            <v>0</v>
          </cell>
          <cell r="CL103"/>
          <cell r="CM103">
            <v>0</v>
          </cell>
          <cell r="CN103"/>
          <cell r="CO103">
            <v>0</v>
          </cell>
          <cell r="CP103"/>
          <cell r="CQ103">
            <v>0</v>
          </cell>
          <cell r="CR103"/>
          <cell r="CS103">
            <v>0</v>
          </cell>
          <cell r="CT103"/>
          <cell r="CU103">
            <v>0</v>
          </cell>
          <cell r="CV103"/>
          <cell r="CW103">
            <v>0</v>
          </cell>
          <cell r="CX103"/>
          <cell r="CY103">
            <v>0</v>
          </cell>
          <cell r="CZ103"/>
          <cell r="DA103">
            <v>0</v>
          </cell>
          <cell r="DB103">
            <v>2</v>
          </cell>
          <cell r="DC103">
            <v>3588.5955000000004</v>
          </cell>
          <cell r="DD103"/>
          <cell r="DE103">
            <v>0</v>
          </cell>
          <cell r="DF103"/>
          <cell r="DG103">
            <v>0</v>
          </cell>
          <cell r="DH103">
            <v>3</v>
          </cell>
          <cell r="DI103">
            <v>5382.893250000001</v>
          </cell>
          <cell r="DJ103"/>
          <cell r="DK103">
            <v>0</v>
          </cell>
          <cell r="DL103"/>
          <cell r="DM103">
            <v>0</v>
          </cell>
          <cell r="DN103"/>
          <cell r="DO103">
            <v>0</v>
          </cell>
          <cell r="DP103"/>
          <cell r="DQ103">
            <v>0</v>
          </cell>
          <cell r="DR103"/>
          <cell r="DS103">
            <v>0</v>
          </cell>
          <cell r="DT103"/>
          <cell r="DU103">
            <v>0</v>
          </cell>
          <cell r="DV103"/>
          <cell r="DW103">
            <v>0</v>
          </cell>
          <cell r="DX103"/>
          <cell r="DY103">
            <v>0</v>
          </cell>
          <cell r="DZ103"/>
          <cell r="EA103">
            <v>0</v>
          </cell>
          <cell r="EB103"/>
          <cell r="EC103">
            <v>0</v>
          </cell>
          <cell r="ED103"/>
          <cell r="EE103">
            <v>0</v>
          </cell>
          <cell r="EF103"/>
          <cell r="EG103">
            <v>0</v>
          </cell>
          <cell r="EH103"/>
          <cell r="EI103">
            <v>0</v>
          </cell>
          <cell r="EJ103"/>
          <cell r="EK103">
            <v>0</v>
          </cell>
          <cell r="EL103"/>
          <cell r="EM103">
            <v>0</v>
          </cell>
          <cell r="EN103"/>
          <cell r="EO103">
            <v>0</v>
          </cell>
          <cell r="EP103"/>
          <cell r="EQ103">
            <v>0</v>
          </cell>
          <cell r="ER103"/>
          <cell r="ES103">
            <v>0</v>
          </cell>
          <cell r="ET103"/>
          <cell r="EU103">
            <v>0</v>
          </cell>
          <cell r="EV103"/>
          <cell r="EW103">
            <v>0</v>
          </cell>
          <cell r="EX103"/>
          <cell r="EY103">
            <v>0</v>
          </cell>
          <cell r="EZ103"/>
          <cell r="FA103">
            <v>0</v>
          </cell>
          <cell r="FB103"/>
          <cell r="FC103">
            <v>0</v>
          </cell>
          <cell r="FD103"/>
          <cell r="FE103">
            <v>0</v>
          </cell>
          <cell r="FF103"/>
          <cell r="FG103">
            <v>0</v>
          </cell>
          <cell r="FH103"/>
          <cell r="FI103">
            <v>0</v>
          </cell>
          <cell r="FJ103"/>
          <cell r="FK103">
            <v>0</v>
          </cell>
          <cell r="FL103"/>
          <cell r="FM103">
            <v>0</v>
          </cell>
          <cell r="FN103"/>
          <cell r="FO103">
            <v>0</v>
          </cell>
          <cell r="FP103"/>
          <cell r="FQ103">
            <v>0</v>
          </cell>
          <cell r="FR103"/>
          <cell r="FS103">
            <v>0</v>
          </cell>
          <cell r="FT103"/>
          <cell r="FU103">
            <v>0</v>
          </cell>
          <cell r="FV103"/>
          <cell r="FW103">
            <v>0</v>
          </cell>
          <cell r="FX103"/>
          <cell r="FY103">
            <v>0</v>
          </cell>
          <cell r="FZ103"/>
          <cell r="GA103">
            <v>0</v>
          </cell>
          <cell r="GB103"/>
          <cell r="GC103">
            <v>0</v>
          </cell>
          <cell r="GD103">
            <v>4</v>
          </cell>
          <cell r="GE103">
            <v>7177.1910000000007</v>
          </cell>
          <cell r="GF103"/>
          <cell r="GG103">
            <v>0</v>
          </cell>
          <cell r="GH103"/>
          <cell r="GI103">
            <v>0</v>
          </cell>
          <cell r="GJ103"/>
          <cell r="GK103">
            <v>0</v>
          </cell>
          <cell r="GL103"/>
          <cell r="GM103">
            <v>0</v>
          </cell>
          <cell r="GN103"/>
          <cell r="GO103">
            <v>0</v>
          </cell>
          <cell r="GP103"/>
          <cell r="GQ103">
            <v>0</v>
          </cell>
          <cell r="GR103"/>
          <cell r="GS103">
            <v>0</v>
          </cell>
          <cell r="GT103"/>
          <cell r="GU103">
            <v>0</v>
          </cell>
          <cell r="GV103"/>
          <cell r="GW103">
            <v>0</v>
          </cell>
          <cell r="GX103"/>
          <cell r="GY103">
            <v>0</v>
          </cell>
          <cell r="GZ103"/>
          <cell r="HA103">
            <v>0</v>
          </cell>
          <cell r="HB103"/>
          <cell r="HC103">
            <v>0</v>
          </cell>
          <cell r="HD103"/>
          <cell r="HE103">
            <v>0</v>
          </cell>
          <cell r="HF103"/>
          <cell r="HG103">
            <v>0</v>
          </cell>
          <cell r="HH103"/>
          <cell r="HI103">
            <v>0</v>
          </cell>
          <cell r="HJ103"/>
          <cell r="HK103">
            <v>0</v>
          </cell>
          <cell r="HL103"/>
          <cell r="HM103">
            <v>0</v>
          </cell>
          <cell r="HN103"/>
          <cell r="HO103">
            <v>0</v>
          </cell>
          <cell r="HP103"/>
          <cell r="HQ103">
            <v>0</v>
          </cell>
          <cell r="HR103"/>
          <cell r="HS103">
            <v>0</v>
          </cell>
          <cell r="HT103"/>
          <cell r="HU103">
            <v>0</v>
          </cell>
          <cell r="HV103"/>
          <cell r="HW103">
            <v>0</v>
          </cell>
          <cell r="HX103"/>
          <cell r="HY103">
            <v>0</v>
          </cell>
          <cell r="HZ103"/>
          <cell r="IA103">
            <v>0</v>
          </cell>
          <cell r="IB103"/>
          <cell r="IC103">
            <v>0</v>
          </cell>
          <cell r="ID103"/>
          <cell r="IE103">
            <v>0</v>
          </cell>
          <cell r="IF103">
            <v>2</v>
          </cell>
          <cell r="IG103">
            <v>3588.5955000000004</v>
          </cell>
          <cell r="IH103"/>
          <cell r="II103">
            <v>0</v>
          </cell>
          <cell r="IJ103"/>
          <cell r="IK103">
            <v>0</v>
          </cell>
          <cell r="IL103"/>
          <cell r="IM103">
            <v>0</v>
          </cell>
          <cell r="IN103"/>
          <cell r="IO103">
            <v>0</v>
          </cell>
          <cell r="IP103"/>
          <cell r="IQ103">
            <v>0</v>
          </cell>
          <cell r="IR103"/>
          <cell r="IS103">
            <v>0</v>
          </cell>
          <cell r="IT103"/>
          <cell r="IU103">
            <v>0</v>
          </cell>
          <cell r="IV103"/>
          <cell r="IW103">
            <v>0</v>
          </cell>
          <cell r="IX103"/>
          <cell r="IY103">
            <v>0</v>
          </cell>
          <cell r="IZ103">
            <v>1</v>
          </cell>
          <cell r="JA103">
            <v>1794.2977500000002</v>
          </cell>
          <cell r="JB103"/>
          <cell r="JC103">
            <v>0</v>
          </cell>
          <cell r="JD103"/>
          <cell r="JE103">
            <v>0</v>
          </cell>
          <cell r="JF103"/>
          <cell r="JG103">
            <v>0</v>
          </cell>
          <cell r="JH103"/>
          <cell r="JI103">
            <v>0</v>
          </cell>
          <cell r="JJ103"/>
          <cell r="JK103">
            <v>0</v>
          </cell>
          <cell r="JL103"/>
          <cell r="JM103">
            <v>0</v>
          </cell>
          <cell r="JN103"/>
          <cell r="JO103">
            <v>0</v>
          </cell>
          <cell r="JP103"/>
          <cell r="JQ103">
            <v>0</v>
          </cell>
          <cell r="JR103"/>
          <cell r="JS103">
            <v>0</v>
          </cell>
          <cell r="JT103"/>
          <cell r="JU103">
            <v>0</v>
          </cell>
          <cell r="JV103"/>
          <cell r="JW103">
            <v>0</v>
          </cell>
          <cell r="JX103"/>
          <cell r="JY103">
            <v>0</v>
          </cell>
          <cell r="JZ103"/>
          <cell r="KA103">
            <v>0</v>
          </cell>
          <cell r="KB103">
            <v>3</v>
          </cell>
          <cell r="KC103">
            <v>5382.893250000001</v>
          </cell>
        </row>
        <row r="104">
          <cell r="P104"/>
          <cell r="Q104">
            <v>0</v>
          </cell>
          <cell r="R104"/>
          <cell r="S104">
            <v>0</v>
          </cell>
          <cell r="T104"/>
          <cell r="U104">
            <v>0</v>
          </cell>
          <cell r="V104"/>
          <cell r="W104">
            <v>0</v>
          </cell>
          <cell r="X104"/>
          <cell r="Y104">
            <v>0</v>
          </cell>
          <cell r="Z104"/>
          <cell r="AA104">
            <v>0</v>
          </cell>
          <cell r="AB104"/>
          <cell r="AC104">
            <v>0</v>
          </cell>
          <cell r="AD104"/>
          <cell r="AE104">
            <v>0</v>
          </cell>
          <cell r="AF104"/>
          <cell r="AG104">
            <v>0</v>
          </cell>
          <cell r="AH104"/>
          <cell r="AI104">
            <v>0</v>
          </cell>
          <cell r="AJ104"/>
          <cell r="AK104">
            <v>0</v>
          </cell>
          <cell r="AL104"/>
          <cell r="AM104">
            <v>0</v>
          </cell>
          <cell r="AN104"/>
          <cell r="AO104">
            <v>0</v>
          </cell>
          <cell r="AP104"/>
          <cell r="AQ104">
            <v>0</v>
          </cell>
          <cell r="AR104"/>
          <cell r="AS104">
            <v>0</v>
          </cell>
          <cell r="AT104"/>
          <cell r="AU104">
            <v>0</v>
          </cell>
          <cell r="AV104"/>
          <cell r="AW104">
            <v>0</v>
          </cell>
          <cell r="AX104"/>
          <cell r="AY104">
            <v>0</v>
          </cell>
          <cell r="AZ104"/>
          <cell r="BA104">
            <v>0</v>
          </cell>
          <cell r="BB104"/>
          <cell r="BC104">
            <v>0</v>
          </cell>
          <cell r="BD104"/>
          <cell r="BE104">
            <v>0</v>
          </cell>
          <cell r="BF104"/>
          <cell r="BG104">
            <v>0</v>
          </cell>
          <cell r="BH104"/>
          <cell r="BI104">
            <v>0</v>
          </cell>
          <cell r="BJ104"/>
          <cell r="BK104">
            <v>0</v>
          </cell>
          <cell r="BL104"/>
          <cell r="BM104">
            <v>0</v>
          </cell>
          <cell r="BN104"/>
          <cell r="BO104">
            <v>0</v>
          </cell>
          <cell r="BP104"/>
          <cell r="BQ104">
            <v>0</v>
          </cell>
          <cell r="BR104"/>
          <cell r="BS104">
            <v>0</v>
          </cell>
          <cell r="BT104"/>
          <cell r="BU104">
            <v>0</v>
          </cell>
          <cell r="BV104"/>
          <cell r="BW104">
            <v>0</v>
          </cell>
          <cell r="BX104"/>
          <cell r="BY104">
            <v>0</v>
          </cell>
          <cell r="BZ104"/>
          <cell r="CA104">
            <v>0</v>
          </cell>
          <cell r="CB104"/>
          <cell r="CC104">
            <v>0</v>
          </cell>
          <cell r="CD104"/>
          <cell r="CE104">
            <v>0</v>
          </cell>
          <cell r="CF104"/>
          <cell r="CG104">
            <v>0</v>
          </cell>
          <cell r="CH104"/>
          <cell r="CI104">
            <v>0</v>
          </cell>
          <cell r="CJ104"/>
          <cell r="CK104">
            <v>0</v>
          </cell>
          <cell r="CL104"/>
          <cell r="CM104">
            <v>0</v>
          </cell>
          <cell r="CN104"/>
          <cell r="CO104">
            <v>0</v>
          </cell>
          <cell r="CP104"/>
          <cell r="CQ104">
            <v>0</v>
          </cell>
          <cell r="CR104"/>
          <cell r="CS104">
            <v>0</v>
          </cell>
          <cell r="CT104"/>
          <cell r="CU104">
            <v>0</v>
          </cell>
          <cell r="CV104"/>
          <cell r="CW104">
            <v>0</v>
          </cell>
          <cell r="CX104"/>
          <cell r="CY104">
            <v>0</v>
          </cell>
          <cell r="CZ104"/>
          <cell r="DA104">
            <v>0</v>
          </cell>
          <cell r="DB104"/>
          <cell r="DC104">
            <v>0</v>
          </cell>
          <cell r="DD104"/>
          <cell r="DE104">
            <v>0</v>
          </cell>
          <cell r="DF104"/>
          <cell r="DG104">
            <v>0</v>
          </cell>
          <cell r="DH104"/>
          <cell r="DI104">
            <v>0</v>
          </cell>
          <cell r="DJ104"/>
          <cell r="DK104">
            <v>0</v>
          </cell>
          <cell r="DL104"/>
          <cell r="DM104">
            <v>0</v>
          </cell>
          <cell r="DN104"/>
          <cell r="DO104">
            <v>0</v>
          </cell>
          <cell r="DP104"/>
          <cell r="DQ104">
            <v>0</v>
          </cell>
          <cell r="DR104"/>
          <cell r="DS104">
            <v>0</v>
          </cell>
          <cell r="DT104"/>
          <cell r="DU104">
            <v>0</v>
          </cell>
          <cell r="DV104"/>
          <cell r="DW104">
            <v>0</v>
          </cell>
          <cell r="DX104"/>
          <cell r="DY104">
            <v>0</v>
          </cell>
          <cell r="DZ104"/>
          <cell r="EA104">
            <v>0</v>
          </cell>
          <cell r="EB104"/>
          <cell r="EC104">
            <v>0</v>
          </cell>
          <cell r="ED104"/>
          <cell r="EE104">
            <v>0</v>
          </cell>
          <cell r="EF104"/>
          <cell r="EG104">
            <v>0</v>
          </cell>
          <cell r="EH104"/>
          <cell r="EI104">
            <v>0</v>
          </cell>
          <cell r="EJ104"/>
          <cell r="EK104">
            <v>0</v>
          </cell>
          <cell r="EL104"/>
          <cell r="EM104">
            <v>0</v>
          </cell>
          <cell r="EN104"/>
          <cell r="EO104">
            <v>0</v>
          </cell>
          <cell r="EP104"/>
          <cell r="EQ104">
            <v>0</v>
          </cell>
          <cell r="ER104"/>
          <cell r="ES104">
            <v>0</v>
          </cell>
          <cell r="ET104"/>
          <cell r="EU104">
            <v>0</v>
          </cell>
          <cell r="EV104"/>
          <cell r="EW104">
            <v>0</v>
          </cell>
          <cell r="EX104"/>
          <cell r="EY104">
            <v>0</v>
          </cell>
          <cell r="EZ104"/>
          <cell r="FA104">
            <v>0</v>
          </cell>
          <cell r="FB104"/>
          <cell r="FC104">
            <v>0</v>
          </cell>
          <cell r="FD104"/>
          <cell r="FE104">
            <v>0</v>
          </cell>
          <cell r="FF104"/>
          <cell r="FG104">
            <v>0</v>
          </cell>
          <cell r="FH104"/>
          <cell r="FI104">
            <v>0</v>
          </cell>
          <cell r="FJ104"/>
          <cell r="FK104">
            <v>0</v>
          </cell>
          <cell r="FL104"/>
          <cell r="FM104">
            <v>0</v>
          </cell>
          <cell r="FN104"/>
          <cell r="FO104">
            <v>0</v>
          </cell>
          <cell r="FP104"/>
          <cell r="FQ104">
            <v>0</v>
          </cell>
          <cell r="FR104"/>
          <cell r="FS104">
            <v>0</v>
          </cell>
          <cell r="FT104"/>
          <cell r="FU104">
            <v>0</v>
          </cell>
          <cell r="FV104"/>
          <cell r="FW104">
            <v>0</v>
          </cell>
          <cell r="FX104"/>
          <cell r="FY104">
            <v>0</v>
          </cell>
          <cell r="FZ104"/>
          <cell r="GA104">
            <v>0</v>
          </cell>
          <cell r="GB104"/>
          <cell r="GC104">
            <v>0</v>
          </cell>
          <cell r="GD104"/>
          <cell r="GE104">
            <v>0</v>
          </cell>
          <cell r="GF104"/>
          <cell r="GG104">
            <v>0</v>
          </cell>
          <cell r="GH104"/>
          <cell r="GI104">
            <v>0</v>
          </cell>
          <cell r="GJ104"/>
          <cell r="GK104">
            <v>0</v>
          </cell>
          <cell r="GL104"/>
          <cell r="GM104">
            <v>0</v>
          </cell>
          <cell r="GN104"/>
          <cell r="GO104">
            <v>0</v>
          </cell>
          <cell r="GP104"/>
          <cell r="GQ104">
            <v>0</v>
          </cell>
          <cell r="GR104"/>
          <cell r="GS104">
            <v>0</v>
          </cell>
          <cell r="GT104"/>
          <cell r="GU104">
            <v>0</v>
          </cell>
          <cell r="GV104"/>
          <cell r="GW104">
            <v>0</v>
          </cell>
          <cell r="GX104"/>
          <cell r="GY104">
            <v>0</v>
          </cell>
          <cell r="GZ104"/>
          <cell r="HA104">
            <v>0</v>
          </cell>
          <cell r="HB104"/>
          <cell r="HC104">
            <v>0</v>
          </cell>
          <cell r="HD104"/>
          <cell r="HE104">
            <v>0</v>
          </cell>
          <cell r="HF104"/>
          <cell r="HG104">
            <v>0</v>
          </cell>
          <cell r="HH104"/>
          <cell r="HI104">
            <v>0</v>
          </cell>
          <cell r="HJ104"/>
          <cell r="HK104">
            <v>0</v>
          </cell>
          <cell r="HL104"/>
          <cell r="HM104">
            <v>0</v>
          </cell>
          <cell r="HN104"/>
          <cell r="HO104">
            <v>0</v>
          </cell>
          <cell r="HP104"/>
          <cell r="HQ104">
            <v>0</v>
          </cell>
          <cell r="HR104"/>
          <cell r="HS104">
            <v>0</v>
          </cell>
          <cell r="HT104"/>
          <cell r="HU104">
            <v>0</v>
          </cell>
          <cell r="HV104"/>
          <cell r="HW104">
            <v>0</v>
          </cell>
          <cell r="HX104"/>
          <cell r="HY104">
            <v>0</v>
          </cell>
          <cell r="HZ104"/>
          <cell r="IA104">
            <v>0</v>
          </cell>
          <cell r="IB104"/>
          <cell r="IC104">
            <v>0</v>
          </cell>
          <cell r="ID104"/>
          <cell r="IE104">
            <v>0</v>
          </cell>
          <cell r="IF104"/>
          <cell r="IG104">
            <v>0</v>
          </cell>
          <cell r="IH104"/>
          <cell r="II104">
            <v>0</v>
          </cell>
          <cell r="IJ104"/>
          <cell r="IK104">
            <v>0</v>
          </cell>
          <cell r="IL104"/>
          <cell r="IM104">
            <v>0</v>
          </cell>
          <cell r="IN104"/>
          <cell r="IO104">
            <v>0</v>
          </cell>
          <cell r="IP104"/>
          <cell r="IQ104">
            <v>0</v>
          </cell>
          <cell r="IR104"/>
          <cell r="IS104">
            <v>0</v>
          </cell>
          <cell r="IT104"/>
          <cell r="IU104">
            <v>0</v>
          </cell>
          <cell r="IV104"/>
          <cell r="IW104">
            <v>0</v>
          </cell>
          <cell r="IX104"/>
          <cell r="IY104">
            <v>0</v>
          </cell>
          <cell r="IZ104"/>
          <cell r="JA104">
            <v>0</v>
          </cell>
          <cell r="JB104"/>
          <cell r="JC104">
            <v>0</v>
          </cell>
          <cell r="JD104"/>
          <cell r="JE104">
            <v>0</v>
          </cell>
          <cell r="JF104"/>
          <cell r="JG104">
            <v>0</v>
          </cell>
          <cell r="JH104"/>
          <cell r="JI104">
            <v>0</v>
          </cell>
          <cell r="JJ104"/>
          <cell r="JK104">
            <v>0</v>
          </cell>
          <cell r="JL104"/>
          <cell r="JM104">
            <v>0</v>
          </cell>
          <cell r="JN104"/>
          <cell r="JO104">
            <v>0</v>
          </cell>
          <cell r="JP104"/>
          <cell r="JQ104">
            <v>0</v>
          </cell>
          <cell r="JR104"/>
          <cell r="JS104">
            <v>0</v>
          </cell>
          <cell r="JT104"/>
          <cell r="JU104">
            <v>0</v>
          </cell>
          <cell r="JV104"/>
          <cell r="JW104">
            <v>0</v>
          </cell>
          <cell r="JX104"/>
          <cell r="JY104">
            <v>0</v>
          </cell>
          <cell r="JZ104"/>
          <cell r="KA104">
            <v>0</v>
          </cell>
          <cell r="KB104"/>
          <cell r="KC104">
            <v>0</v>
          </cell>
        </row>
        <row r="105">
          <cell r="P105"/>
          <cell r="Q105">
            <v>0</v>
          </cell>
          <cell r="R105"/>
          <cell r="S105">
            <v>0</v>
          </cell>
          <cell r="T105"/>
          <cell r="U105">
            <v>0</v>
          </cell>
          <cell r="V105"/>
          <cell r="W105">
            <v>0</v>
          </cell>
          <cell r="X105"/>
          <cell r="Y105">
            <v>0</v>
          </cell>
          <cell r="Z105"/>
          <cell r="AA105">
            <v>0</v>
          </cell>
          <cell r="AB105"/>
          <cell r="AC105">
            <v>0</v>
          </cell>
          <cell r="AD105"/>
          <cell r="AE105">
            <v>0</v>
          </cell>
          <cell r="AF105"/>
          <cell r="AG105">
            <v>0</v>
          </cell>
          <cell r="AH105"/>
          <cell r="AI105">
            <v>0</v>
          </cell>
          <cell r="AJ105"/>
          <cell r="AK105">
            <v>0</v>
          </cell>
          <cell r="AL105"/>
          <cell r="AM105">
            <v>0</v>
          </cell>
          <cell r="AN105"/>
          <cell r="AO105">
            <v>0</v>
          </cell>
          <cell r="AP105"/>
          <cell r="AQ105">
            <v>0</v>
          </cell>
          <cell r="AR105"/>
          <cell r="AS105">
            <v>0</v>
          </cell>
          <cell r="AT105"/>
          <cell r="AU105">
            <v>0</v>
          </cell>
          <cell r="AV105"/>
          <cell r="AW105">
            <v>0</v>
          </cell>
          <cell r="AX105"/>
          <cell r="AY105">
            <v>0</v>
          </cell>
          <cell r="AZ105"/>
          <cell r="BA105">
            <v>0</v>
          </cell>
          <cell r="BB105"/>
          <cell r="BC105">
            <v>0</v>
          </cell>
          <cell r="BD105"/>
          <cell r="BE105">
            <v>0</v>
          </cell>
          <cell r="BF105"/>
          <cell r="BG105">
            <v>0</v>
          </cell>
          <cell r="BH105"/>
          <cell r="BI105">
            <v>0</v>
          </cell>
          <cell r="BJ105"/>
          <cell r="BK105">
            <v>0</v>
          </cell>
          <cell r="BL105"/>
          <cell r="BM105">
            <v>0</v>
          </cell>
          <cell r="BN105"/>
          <cell r="BO105">
            <v>0</v>
          </cell>
          <cell r="BP105"/>
          <cell r="BQ105">
            <v>0</v>
          </cell>
          <cell r="BR105"/>
          <cell r="BS105">
            <v>0</v>
          </cell>
          <cell r="BT105"/>
          <cell r="BU105">
            <v>0</v>
          </cell>
          <cell r="BV105"/>
          <cell r="BW105">
            <v>0</v>
          </cell>
          <cell r="BX105"/>
          <cell r="BY105">
            <v>0</v>
          </cell>
          <cell r="BZ105"/>
          <cell r="CA105">
            <v>0</v>
          </cell>
          <cell r="CB105"/>
          <cell r="CC105">
            <v>0</v>
          </cell>
          <cell r="CD105"/>
          <cell r="CE105">
            <v>0</v>
          </cell>
          <cell r="CF105"/>
          <cell r="CG105">
            <v>0</v>
          </cell>
          <cell r="CH105"/>
          <cell r="CI105">
            <v>0</v>
          </cell>
          <cell r="CJ105"/>
          <cell r="CK105">
            <v>0</v>
          </cell>
          <cell r="CL105"/>
          <cell r="CM105">
            <v>0</v>
          </cell>
          <cell r="CN105"/>
          <cell r="CO105">
            <v>0</v>
          </cell>
          <cell r="CP105"/>
          <cell r="CQ105">
            <v>0</v>
          </cell>
          <cell r="CR105"/>
          <cell r="CS105">
            <v>0</v>
          </cell>
          <cell r="CT105"/>
          <cell r="CU105">
            <v>0</v>
          </cell>
          <cell r="CV105"/>
          <cell r="CW105">
            <v>0</v>
          </cell>
          <cell r="CX105"/>
          <cell r="CY105">
            <v>0</v>
          </cell>
          <cell r="CZ105"/>
          <cell r="DA105">
            <v>0</v>
          </cell>
          <cell r="DB105"/>
          <cell r="DC105">
            <v>0</v>
          </cell>
          <cell r="DD105"/>
          <cell r="DE105">
            <v>0</v>
          </cell>
          <cell r="DF105"/>
          <cell r="DG105">
            <v>0</v>
          </cell>
          <cell r="DH105"/>
          <cell r="DI105">
            <v>0</v>
          </cell>
          <cell r="DJ105"/>
          <cell r="DK105">
            <v>0</v>
          </cell>
          <cell r="DL105"/>
          <cell r="DM105">
            <v>0</v>
          </cell>
          <cell r="DN105"/>
          <cell r="DO105">
            <v>0</v>
          </cell>
          <cell r="DP105"/>
          <cell r="DQ105">
            <v>0</v>
          </cell>
          <cell r="DR105"/>
          <cell r="DS105">
            <v>0</v>
          </cell>
          <cell r="DT105"/>
          <cell r="DU105">
            <v>0</v>
          </cell>
          <cell r="DV105"/>
          <cell r="DW105">
            <v>0</v>
          </cell>
          <cell r="DX105"/>
          <cell r="DY105">
            <v>0</v>
          </cell>
          <cell r="DZ105"/>
          <cell r="EA105">
            <v>0</v>
          </cell>
          <cell r="EB105"/>
          <cell r="EC105">
            <v>0</v>
          </cell>
          <cell r="ED105"/>
          <cell r="EE105">
            <v>0</v>
          </cell>
          <cell r="EF105"/>
          <cell r="EG105">
            <v>0</v>
          </cell>
          <cell r="EH105"/>
          <cell r="EI105">
            <v>0</v>
          </cell>
          <cell r="EJ105"/>
          <cell r="EK105">
            <v>0</v>
          </cell>
          <cell r="EL105"/>
          <cell r="EM105">
            <v>0</v>
          </cell>
          <cell r="EN105"/>
          <cell r="EO105">
            <v>0</v>
          </cell>
          <cell r="EP105"/>
          <cell r="EQ105">
            <v>0</v>
          </cell>
          <cell r="ER105"/>
          <cell r="ES105">
            <v>0</v>
          </cell>
          <cell r="ET105"/>
          <cell r="EU105">
            <v>0</v>
          </cell>
          <cell r="EV105"/>
          <cell r="EW105">
            <v>0</v>
          </cell>
          <cell r="EX105"/>
          <cell r="EY105">
            <v>0</v>
          </cell>
          <cell r="EZ105"/>
          <cell r="FA105">
            <v>0</v>
          </cell>
          <cell r="FB105"/>
          <cell r="FC105">
            <v>0</v>
          </cell>
          <cell r="FD105"/>
          <cell r="FE105">
            <v>0</v>
          </cell>
          <cell r="FF105"/>
          <cell r="FG105">
            <v>0</v>
          </cell>
          <cell r="FH105"/>
          <cell r="FI105">
            <v>0</v>
          </cell>
          <cell r="FJ105"/>
          <cell r="FK105">
            <v>0</v>
          </cell>
          <cell r="FL105"/>
          <cell r="FM105">
            <v>0</v>
          </cell>
          <cell r="FN105"/>
          <cell r="FO105">
            <v>0</v>
          </cell>
          <cell r="FP105"/>
          <cell r="FQ105">
            <v>0</v>
          </cell>
          <cell r="FR105">
            <v>2</v>
          </cell>
          <cell r="FS105">
            <v>130.99799999999999</v>
          </cell>
          <cell r="FT105"/>
          <cell r="FU105">
            <v>0</v>
          </cell>
          <cell r="FV105">
            <v>2</v>
          </cell>
          <cell r="FW105">
            <v>130.99799999999999</v>
          </cell>
          <cell r="FX105"/>
          <cell r="FY105">
            <v>0</v>
          </cell>
          <cell r="FZ105"/>
          <cell r="GA105">
            <v>0</v>
          </cell>
          <cell r="GB105"/>
          <cell r="GC105">
            <v>0</v>
          </cell>
          <cell r="GD105"/>
          <cell r="GE105">
            <v>0</v>
          </cell>
          <cell r="GF105"/>
          <cell r="GG105">
            <v>0</v>
          </cell>
          <cell r="GH105"/>
          <cell r="GI105">
            <v>0</v>
          </cell>
          <cell r="GJ105"/>
          <cell r="GK105">
            <v>0</v>
          </cell>
          <cell r="GL105"/>
          <cell r="GM105">
            <v>0</v>
          </cell>
          <cell r="GN105"/>
          <cell r="GO105">
            <v>0</v>
          </cell>
          <cell r="GP105"/>
          <cell r="GQ105">
            <v>0</v>
          </cell>
          <cell r="GR105"/>
          <cell r="GS105">
            <v>0</v>
          </cell>
          <cell r="GT105"/>
          <cell r="GU105">
            <v>0</v>
          </cell>
          <cell r="GV105"/>
          <cell r="GW105">
            <v>0</v>
          </cell>
          <cell r="GX105"/>
          <cell r="GY105">
            <v>0</v>
          </cell>
          <cell r="GZ105"/>
          <cell r="HA105">
            <v>0</v>
          </cell>
          <cell r="HB105"/>
          <cell r="HC105">
            <v>0</v>
          </cell>
          <cell r="HD105"/>
          <cell r="HE105">
            <v>0</v>
          </cell>
          <cell r="HF105"/>
          <cell r="HG105">
            <v>0</v>
          </cell>
          <cell r="HH105"/>
          <cell r="HI105">
            <v>0</v>
          </cell>
          <cell r="HJ105"/>
          <cell r="HK105">
            <v>0</v>
          </cell>
          <cell r="HL105"/>
          <cell r="HM105">
            <v>0</v>
          </cell>
          <cell r="HN105"/>
          <cell r="HO105">
            <v>0</v>
          </cell>
          <cell r="HP105"/>
          <cell r="HQ105">
            <v>0</v>
          </cell>
          <cell r="HR105"/>
          <cell r="HS105">
            <v>0</v>
          </cell>
          <cell r="HT105"/>
          <cell r="HU105">
            <v>0</v>
          </cell>
          <cell r="HV105"/>
          <cell r="HW105">
            <v>0</v>
          </cell>
          <cell r="HX105"/>
          <cell r="HY105">
            <v>0</v>
          </cell>
          <cell r="HZ105"/>
          <cell r="IA105">
            <v>0</v>
          </cell>
          <cell r="IB105"/>
          <cell r="IC105">
            <v>0</v>
          </cell>
          <cell r="ID105"/>
          <cell r="IE105">
            <v>0</v>
          </cell>
          <cell r="IF105"/>
          <cell r="IG105">
            <v>0</v>
          </cell>
          <cell r="IH105"/>
          <cell r="II105">
            <v>0</v>
          </cell>
          <cell r="IJ105"/>
          <cell r="IK105">
            <v>0</v>
          </cell>
          <cell r="IL105"/>
          <cell r="IM105">
            <v>0</v>
          </cell>
          <cell r="IN105"/>
          <cell r="IO105">
            <v>0</v>
          </cell>
          <cell r="IP105"/>
          <cell r="IQ105">
            <v>0</v>
          </cell>
          <cell r="IR105"/>
          <cell r="IS105">
            <v>0</v>
          </cell>
          <cell r="IT105"/>
          <cell r="IU105">
            <v>0</v>
          </cell>
          <cell r="IV105"/>
          <cell r="IW105">
            <v>0</v>
          </cell>
          <cell r="IX105"/>
          <cell r="IY105">
            <v>0</v>
          </cell>
          <cell r="IZ105"/>
          <cell r="JA105">
            <v>0</v>
          </cell>
          <cell r="JB105"/>
          <cell r="JC105">
            <v>0</v>
          </cell>
          <cell r="JD105"/>
          <cell r="JE105">
            <v>0</v>
          </cell>
          <cell r="JF105"/>
          <cell r="JG105">
            <v>0</v>
          </cell>
          <cell r="JH105"/>
          <cell r="JI105">
            <v>0</v>
          </cell>
          <cell r="JJ105"/>
          <cell r="JK105">
            <v>0</v>
          </cell>
          <cell r="JL105"/>
          <cell r="JM105">
            <v>0</v>
          </cell>
          <cell r="JN105"/>
          <cell r="JO105">
            <v>0</v>
          </cell>
          <cell r="JP105"/>
          <cell r="JQ105">
            <v>0</v>
          </cell>
          <cell r="JR105"/>
          <cell r="JS105">
            <v>0</v>
          </cell>
          <cell r="JT105"/>
          <cell r="JU105">
            <v>0</v>
          </cell>
          <cell r="JV105"/>
          <cell r="JW105">
            <v>0</v>
          </cell>
          <cell r="JX105"/>
          <cell r="JY105">
            <v>0</v>
          </cell>
          <cell r="JZ105"/>
          <cell r="KA105">
            <v>0</v>
          </cell>
          <cell r="KB105"/>
          <cell r="KC105">
            <v>0</v>
          </cell>
        </row>
        <row r="106">
          <cell r="P106"/>
          <cell r="Q106">
            <v>0</v>
          </cell>
          <cell r="R106"/>
          <cell r="S106">
            <v>0</v>
          </cell>
          <cell r="T106"/>
          <cell r="U106">
            <v>0</v>
          </cell>
          <cell r="V106"/>
          <cell r="W106">
            <v>0</v>
          </cell>
          <cell r="X106"/>
          <cell r="Y106">
            <v>0</v>
          </cell>
          <cell r="Z106"/>
          <cell r="AA106">
            <v>0</v>
          </cell>
          <cell r="AB106"/>
          <cell r="AC106">
            <v>0</v>
          </cell>
          <cell r="AD106"/>
          <cell r="AE106">
            <v>0</v>
          </cell>
          <cell r="AF106"/>
          <cell r="AG106">
            <v>0</v>
          </cell>
          <cell r="AH106"/>
          <cell r="AI106">
            <v>0</v>
          </cell>
          <cell r="AJ106"/>
          <cell r="AK106">
            <v>0</v>
          </cell>
          <cell r="AL106"/>
          <cell r="AM106">
            <v>0</v>
          </cell>
          <cell r="AN106"/>
          <cell r="AO106">
            <v>0</v>
          </cell>
          <cell r="AP106"/>
          <cell r="AQ106">
            <v>0</v>
          </cell>
          <cell r="AR106"/>
          <cell r="AS106">
            <v>0</v>
          </cell>
          <cell r="AT106"/>
          <cell r="AU106">
            <v>0</v>
          </cell>
          <cell r="AV106"/>
          <cell r="AW106">
            <v>0</v>
          </cell>
          <cell r="AX106"/>
          <cell r="AY106">
            <v>0</v>
          </cell>
          <cell r="AZ106"/>
          <cell r="BA106">
            <v>0</v>
          </cell>
          <cell r="BB106"/>
          <cell r="BC106">
            <v>0</v>
          </cell>
          <cell r="BD106"/>
          <cell r="BE106">
            <v>0</v>
          </cell>
          <cell r="BF106"/>
          <cell r="BG106">
            <v>0</v>
          </cell>
          <cell r="BH106"/>
          <cell r="BI106">
            <v>0</v>
          </cell>
          <cell r="BJ106"/>
          <cell r="BK106">
            <v>0</v>
          </cell>
          <cell r="BL106"/>
          <cell r="BM106">
            <v>0</v>
          </cell>
          <cell r="BN106"/>
          <cell r="BO106">
            <v>0</v>
          </cell>
          <cell r="BP106"/>
          <cell r="BQ106">
            <v>0</v>
          </cell>
          <cell r="BR106"/>
          <cell r="BS106">
            <v>0</v>
          </cell>
          <cell r="BT106"/>
          <cell r="BU106">
            <v>0</v>
          </cell>
          <cell r="BV106"/>
          <cell r="BW106">
            <v>0</v>
          </cell>
          <cell r="BX106"/>
          <cell r="BY106">
            <v>0</v>
          </cell>
          <cell r="BZ106"/>
          <cell r="CA106">
            <v>0</v>
          </cell>
          <cell r="CB106"/>
          <cell r="CC106">
            <v>0</v>
          </cell>
          <cell r="CD106"/>
          <cell r="CE106">
            <v>0</v>
          </cell>
          <cell r="CF106"/>
          <cell r="CG106">
            <v>0</v>
          </cell>
          <cell r="CH106"/>
          <cell r="CI106">
            <v>0</v>
          </cell>
          <cell r="CJ106"/>
          <cell r="CK106">
            <v>0</v>
          </cell>
          <cell r="CL106"/>
          <cell r="CM106">
            <v>0</v>
          </cell>
          <cell r="CN106"/>
          <cell r="CO106">
            <v>0</v>
          </cell>
          <cell r="CP106"/>
          <cell r="CQ106">
            <v>0</v>
          </cell>
          <cell r="CR106"/>
          <cell r="CS106">
            <v>0</v>
          </cell>
          <cell r="CT106"/>
          <cell r="CU106">
            <v>0</v>
          </cell>
          <cell r="CV106"/>
          <cell r="CW106">
            <v>0</v>
          </cell>
          <cell r="CX106"/>
          <cell r="CY106">
            <v>0</v>
          </cell>
          <cell r="CZ106"/>
          <cell r="DA106">
            <v>0</v>
          </cell>
          <cell r="DB106"/>
          <cell r="DC106">
            <v>0</v>
          </cell>
          <cell r="DD106"/>
          <cell r="DE106">
            <v>0</v>
          </cell>
          <cell r="DF106"/>
          <cell r="DG106">
            <v>0</v>
          </cell>
          <cell r="DH106"/>
          <cell r="DI106">
            <v>0</v>
          </cell>
          <cell r="DJ106"/>
          <cell r="DK106">
            <v>0</v>
          </cell>
          <cell r="DL106"/>
          <cell r="DM106">
            <v>0</v>
          </cell>
          <cell r="DN106"/>
          <cell r="DO106">
            <v>0</v>
          </cell>
          <cell r="DP106"/>
          <cell r="DQ106">
            <v>0</v>
          </cell>
          <cell r="DR106"/>
          <cell r="DS106">
            <v>0</v>
          </cell>
          <cell r="DT106"/>
          <cell r="DU106">
            <v>0</v>
          </cell>
          <cell r="DV106"/>
          <cell r="DW106">
            <v>0</v>
          </cell>
          <cell r="DX106"/>
          <cell r="DY106">
            <v>0</v>
          </cell>
          <cell r="DZ106"/>
          <cell r="EA106">
            <v>0</v>
          </cell>
          <cell r="EB106"/>
          <cell r="EC106">
            <v>0</v>
          </cell>
          <cell r="ED106"/>
          <cell r="EE106">
            <v>0</v>
          </cell>
          <cell r="EF106"/>
          <cell r="EG106">
            <v>0</v>
          </cell>
          <cell r="EH106"/>
          <cell r="EI106">
            <v>0</v>
          </cell>
          <cell r="EJ106"/>
          <cell r="EK106">
            <v>0</v>
          </cell>
          <cell r="EL106"/>
          <cell r="EM106">
            <v>0</v>
          </cell>
          <cell r="EN106"/>
          <cell r="EO106">
            <v>0</v>
          </cell>
          <cell r="EP106"/>
          <cell r="EQ106">
            <v>0</v>
          </cell>
          <cell r="ER106"/>
          <cell r="ES106">
            <v>0</v>
          </cell>
          <cell r="ET106"/>
          <cell r="EU106">
            <v>0</v>
          </cell>
          <cell r="EV106"/>
          <cell r="EW106">
            <v>0</v>
          </cell>
          <cell r="EX106"/>
          <cell r="EY106">
            <v>0</v>
          </cell>
          <cell r="EZ106"/>
          <cell r="FA106">
            <v>0</v>
          </cell>
          <cell r="FB106"/>
          <cell r="FC106">
            <v>0</v>
          </cell>
          <cell r="FD106"/>
          <cell r="FE106">
            <v>0</v>
          </cell>
          <cell r="FF106"/>
          <cell r="FG106">
            <v>0</v>
          </cell>
          <cell r="FH106"/>
          <cell r="FI106">
            <v>0</v>
          </cell>
          <cell r="FJ106"/>
          <cell r="FK106">
            <v>0</v>
          </cell>
          <cell r="FL106"/>
          <cell r="FM106">
            <v>0</v>
          </cell>
          <cell r="FN106"/>
          <cell r="FO106">
            <v>0</v>
          </cell>
          <cell r="FP106"/>
          <cell r="FQ106">
            <v>0</v>
          </cell>
          <cell r="FR106"/>
          <cell r="FS106">
            <v>0</v>
          </cell>
          <cell r="FT106"/>
          <cell r="FU106">
            <v>0</v>
          </cell>
          <cell r="FV106"/>
          <cell r="FW106">
            <v>0</v>
          </cell>
          <cell r="FX106">
            <v>1</v>
          </cell>
          <cell r="FY106">
            <v>454.98599999999999</v>
          </cell>
          <cell r="FZ106"/>
          <cell r="GA106">
            <v>0</v>
          </cell>
          <cell r="GB106"/>
          <cell r="GC106">
            <v>0</v>
          </cell>
          <cell r="GD106"/>
          <cell r="GE106">
            <v>0</v>
          </cell>
          <cell r="GF106"/>
          <cell r="GG106">
            <v>0</v>
          </cell>
          <cell r="GH106"/>
          <cell r="GI106">
            <v>0</v>
          </cell>
          <cell r="GJ106"/>
          <cell r="GK106">
            <v>0</v>
          </cell>
          <cell r="GL106"/>
          <cell r="GM106">
            <v>0</v>
          </cell>
          <cell r="GN106"/>
          <cell r="GO106">
            <v>0</v>
          </cell>
          <cell r="GP106"/>
          <cell r="GQ106">
            <v>0</v>
          </cell>
          <cell r="GR106"/>
          <cell r="GS106">
            <v>0</v>
          </cell>
          <cell r="GT106"/>
          <cell r="GU106">
            <v>0</v>
          </cell>
          <cell r="GV106"/>
          <cell r="GW106">
            <v>0</v>
          </cell>
          <cell r="GX106"/>
          <cell r="GY106">
            <v>0</v>
          </cell>
          <cell r="GZ106"/>
          <cell r="HA106">
            <v>0</v>
          </cell>
          <cell r="HB106"/>
          <cell r="HC106">
            <v>0</v>
          </cell>
          <cell r="HD106"/>
          <cell r="HE106">
            <v>0</v>
          </cell>
          <cell r="HF106"/>
          <cell r="HG106">
            <v>0</v>
          </cell>
          <cell r="HH106"/>
          <cell r="HI106">
            <v>0</v>
          </cell>
          <cell r="HJ106"/>
          <cell r="HK106">
            <v>0</v>
          </cell>
          <cell r="HL106"/>
          <cell r="HM106">
            <v>0</v>
          </cell>
          <cell r="HN106"/>
          <cell r="HO106">
            <v>0</v>
          </cell>
          <cell r="HP106"/>
          <cell r="HQ106">
            <v>0</v>
          </cell>
          <cell r="HR106"/>
          <cell r="HS106">
            <v>0</v>
          </cell>
          <cell r="HT106"/>
          <cell r="HU106">
            <v>0</v>
          </cell>
          <cell r="HV106"/>
          <cell r="HW106">
            <v>0</v>
          </cell>
          <cell r="HX106"/>
          <cell r="HY106">
            <v>0</v>
          </cell>
          <cell r="HZ106"/>
          <cell r="IA106">
            <v>0</v>
          </cell>
          <cell r="IB106"/>
          <cell r="IC106">
            <v>0</v>
          </cell>
          <cell r="ID106"/>
          <cell r="IE106">
            <v>0</v>
          </cell>
          <cell r="IF106"/>
          <cell r="IG106">
            <v>0</v>
          </cell>
          <cell r="IH106"/>
          <cell r="II106">
            <v>0</v>
          </cell>
          <cell r="IJ106"/>
          <cell r="IK106">
            <v>0</v>
          </cell>
          <cell r="IL106"/>
          <cell r="IM106">
            <v>0</v>
          </cell>
          <cell r="IN106"/>
          <cell r="IO106">
            <v>0</v>
          </cell>
          <cell r="IP106"/>
          <cell r="IQ106">
            <v>0</v>
          </cell>
          <cell r="IR106"/>
          <cell r="IS106">
            <v>0</v>
          </cell>
          <cell r="IT106"/>
          <cell r="IU106">
            <v>0</v>
          </cell>
          <cell r="IV106"/>
          <cell r="IW106">
            <v>0</v>
          </cell>
          <cell r="IX106"/>
          <cell r="IY106">
            <v>0</v>
          </cell>
          <cell r="IZ106"/>
          <cell r="JA106">
            <v>0</v>
          </cell>
          <cell r="JB106"/>
          <cell r="JC106">
            <v>0</v>
          </cell>
          <cell r="JD106"/>
          <cell r="JE106">
            <v>0</v>
          </cell>
          <cell r="JF106"/>
          <cell r="JG106">
            <v>0</v>
          </cell>
          <cell r="JH106"/>
          <cell r="JI106">
            <v>0</v>
          </cell>
          <cell r="JJ106"/>
          <cell r="JK106">
            <v>0</v>
          </cell>
          <cell r="JL106"/>
          <cell r="JM106">
            <v>0</v>
          </cell>
          <cell r="JN106"/>
          <cell r="JO106">
            <v>0</v>
          </cell>
          <cell r="JP106"/>
          <cell r="JQ106">
            <v>0</v>
          </cell>
          <cell r="JR106"/>
          <cell r="JS106">
            <v>0</v>
          </cell>
          <cell r="JT106"/>
          <cell r="JU106">
            <v>0</v>
          </cell>
          <cell r="JV106"/>
          <cell r="JW106">
            <v>0</v>
          </cell>
          <cell r="JX106"/>
          <cell r="JY106">
            <v>0</v>
          </cell>
          <cell r="JZ106"/>
          <cell r="KA106">
            <v>0</v>
          </cell>
          <cell r="KB106"/>
          <cell r="KC106">
            <v>0</v>
          </cell>
        </row>
        <row r="107">
          <cell r="P107"/>
          <cell r="Q107">
            <v>0</v>
          </cell>
          <cell r="R107"/>
          <cell r="S107">
            <v>0</v>
          </cell>
          <cell r="T107"/>
          <cell r="U107">
            <v>0</v>
          </cell>
          <cell r="V107"/>
          <cell r="W107">
            <v>0</v>
          </cell>
          <cell r="X107"/>
          <cell r="Y107">
            <v>0</v>
          </cell>
          <cell r="Z107"/>
          <cell r="AA107">
            <v>0</v>
          </cell>
          <cell r="AB107"/>
          <cell r="AC107">
            <v>0</v>
          </cell>
          <cell r="AD107"/>
          <cell r="AE107">
            <v>0</v>
          </cell>
          <cell r="AF107"/>
          <cell r="AG107">
            <v>0</v>
          </cell>
          <cell r="AH107"/>
          <cell r="AI107">
            <v>0</v>
          </cell>
          <cell r="AJ107"/>
          <cell r="AK107">
            <v>0</v>
          </cell>
          <cell r="AL107"/>
          <cell r="AM107">
            <v>0</v>
          </cell>
          <cell r="AN107"/>
          <cell r="AO107">
            <v>0</v>
          </cell>
          <cell r="AP107"/>
          <cell r="AQ107">
            <v>0</v>
          </cell>
          <cell r="AR107"/>
          <cell r="AS107">
            <v>0</v>
          </cell>
          <cell r="AT107"/>
          <cell r="AU107">
            <v>0</v>
          </cell>
          <cell r="AV107"/>
          <cell r="AW107">
            <v>0</v>
          </cell>
          <cell r="AX107"/>
          <cell r="AY107">
            <v>0</v>
          </cell>
          <cell r="AZ107"/>
          <cell r="BA107">
            <v>0</v>
          </cell>
          <cell r="BB107"/>
          <cell r="BC107">
            <v>0</v>
          </cell>
          <cell r="BD107"/>
          <cell r="BE107">
            <v>0</v>
          </cell>
          <cell r="BF107"/>
          <cell r="BG107">
            <v>0</v>
          </cell>
          <cell r="BH107"/>
          <cell r="BI107">
            <v>0</v>
          </cell>
          <cell r="BJ107"/>
          <cell r="BK107">
            <v>0</v>
          </cell>
          <cell r="BL107"/>
          <cell r="BM107">
            <v>0</v>
          </cell>
          <cell r="BN107"/>
          <cell r="BO107">
            <v>0</v>
          </cell>
          <cell r="BP107"/>
          <cell r="BQ107">
            <v>0</v>
          </cell>
          <cell r="BR107"/>
          <cell r="BS107">
            <v>0</v>
          </cell>
          <cell r="BT107"/>
          <cell r="BU107">
            <v>0</v>
          </cell>
          <cell r="BV107"/>
          <cell r="BW107">
            <v>0</v>
          </cell>
          <cell r="BX107"/>
          <cell r="BY107">
            <v>0</v>
          </cell>
          <cell r="BZ107"/>
          <cell r="CA107">
            <v>0</v>
          </cell>
          <cell r="CB107"/>
          <cell r="CC107">
            <v>0</v>
          </cell>
          <cell r="CD107"/>
          <cell r="CE107">
            <v>0</v>
          </cell>
          <cell r="CF107"/>
          <cell r="CG107">
            <v>0</v>
          </cell>
          <cell r="CH107"/>
          <cell r="CI107">
            <v>0</v>
          </cell>
          <cell r="CJ107"/>
          <cell r="CK107">
            <v>0</v>
          </cell>
          <cell r="CL107"/>
          <cell r="CM107">
            <v>0</v>
          </cell>
          <cell r="CN107">
            <v>1</v>
          </cell>
          <cell r="CO107">
            <v>1624.35</v>
          </cell>
          <cell r="CP107"/>
          <cell r="CQ107">
            <v>0</v>
          </cell>
          <cell r="CR107"/>
          <cell r="CS107">
            <v>0</v>
          </cell>
          <cell r="CT107">
            <v>1</v>
          </cell>
          <cell r="CU107">
            <v>1624.35</v>
          </cell>
          <cell r="CV107"/>
          <cell r="CW107">
            <v>0</v>
          </cell>
          <cell r="CX107"/>
          <cell r="CY107">
            <v>0</v>
          </cell>
          <cell r="CZ107">
            <v>1</v>
          </cell>
          <cell r="DA107">
            <v>1624.35</v>
          </cell>
          <cell r="DB107"/>
          <cell r="DC107">
            <v>0</v>
          </cell>
          <cell r="DD107"/>
          <cell r="DE107">
            <v>0</v>
          </cell>
          <cell r="DF107"/>
          <cell r="DG107">
            <v>0</v>
          </cell>
          <cell r="DH107"/>
          <cell r="DI107">
            <v>0</v>
          </cell>
          <cell r="DJ107"/>
          <cell r="DK107">
            <v>0</v>
          </cell>
          <cell r="DL107"/>
          <cell r="DM107">
            <v>0</v>
          </cell>
          <cell r="DN107"/>
          <cell r="DO107">
            <v>0</v>
          </cell>
          <cell r="DP107"/>
          <cell r="DQ107">
            <v>0</v>
          </cell>
          <cell r="DR107"/>
          <cell r="DS107">
            <v>0</v>
          </cell>
          <cell r="DT107"/>
          <cell r="DU107">
            <v>0</v>
          </cell>
          <cell r="DV107"/>
          <cell r="DW107">
            <v>0</v>
          </cell>
          <cell r="DX107"/>
          <cell r="DY107">
            <v>0</v>
          </cell>
          <cell r="DZ107"/>
          <cell r="EA107">
            <v>0</v>
          </cell>
          <cell r="EB107"/>
          <cell r="EC107">
            <v>0</v>
          </cell>
          <cell r="ED107"/>
          <cell r="EE107">
            <v>0</v>
          </cell>
          <cell r="EF107"/>
          <cell r="EG107">
            <v>0</v>
          </cell>
          <cell r="EH107"/>
          <cell r="EI107">
            <v>0</v>
          </cell>
          <cell r="EJ107"/>
          <cell r="EK107">
            <v>0</v>
          </cell>
          <cell r="EL107"/>
          <cell r="EM107">
            <v>0</v>
          </cell>
          <cell r="EN107"/>
          <cell r="EO107">
            <v>0</v>
          </cell>
          <cell r="EP107"/>
          <cell r="EQ107">
            <v>0</v>
          </cell>
          <cell r="ER107"/>
          <cell r="ES107">
            <v>0</v>
          </cell>
          <cell r="ET107"/>
          <cell r="EU107">
            <v>0</v>
          </cell>
          <cell r="EV107"/>
          <cell r="EW107">
            <v>0</v>
          </cell>
          <cell r="EX107"/>
          <cell r="EY107">
            <v>0</v>
          </cell>
          <cell r="EZ107"/>
          <cell r="FA107">
            <v>0</v>
          </cell>
          <cell r="FB107"/>
          <cell r="FC107">
            <v>0</v>
          </cell>
          <cell r="FD107"/>
          <cell r="FE107">
            <v>0</v>
          </cell>
          <cell r="FF107"/>
          <cell r="FG107">
            <v>0</v>
          </cell>
          <cell r="FH107"/>
          <cell r="FI107">
            <v>0</v>
          </cell>
          <cell r="FJ107"/>
          <cell r="FK107">
            <v>0</v>
          </cell>
          <cell r="FL107"/>
          <cell r="FM107">
            <v>0</v>
          </cell>
          <cell r="FN107"/>
          <cell r="FO107">
            <v>0</v>
          </cell>
          <cell r="FP107"/>
          <cell r="FQ107">
            <v>0</v>
          </cell>
          <cell r="FR107"/>
          <cell r="FS107">
            <v>0</v>
          </cell>
          <cell r="FT107"/>
          <cell r="FU107">
            <v>0</v>
          </cell>
          <cell r="FV107"/>
          <cell r="FW107">
            <v>0</v>
          </cell>
          <cell r="FX107"/>
          <cell r="FY107">
            <v>0</v>
          </cell>
          <cell r="FZ107"/>
          <cell r="GA107">
            <v>0</v>
          </cell>
          <cell r="GB107"/>
          <cell r="GC107">
            <v>0</v>
          </cell>
          <cell r="GD107"/>
          <cell r="GE107">
            <v>0</v>
          </cell>
          <cell r="GF107"/>
          <cell r="GG107">
            <v>0</v>
          </cell>
          <cell r="GH107"/>
          <cell r="GI107">
            <v>0</v>
          </cell>
          <cell r="GJ107"/>
          <cell r="GK107">
            <v>0</v>
          </cell>
          <cell r="GL107"/>
          <cell r="GM107">
            <v>0</v>
          </cell>
          <cell r="GN107"/>
          <cell r="GO107">
            <v>0</v>
          </cell>
          <cell r="GP107"/>
          <cell r="GQ107">
            <v>0</v>
          </cell>
          <cell r="GR107"/>
          <cell r="GS107">
            <v>0</v>
          </cell>
          <cell r="GT107"/>
          <cell r="GU107">
            <v>0</v>
          </cell>
          <cell r="GV107"/>
          <cell r="GW107">
            <v>0</v>
          </cell>
          <cell r="GX107"/>
          <cell r="GY107">
            <v>0</v>
          </cell>
          <cell r="GZ107"/>
          <cell r="HA107">
            <v>0</v>
          </cell>
          <cell r="HB107"/>
          <cell r="HC107">
            <v>0</v>
          </cell>
          <cell r="HD107"/>
          <cell r="HE107">
            <v>0</v>
          </cell>
          <cell r="HF107"/>
          <cell r="HG107">
            <v>0</v>
          </cell>
          <cell r="HH107"/>
          <cell r="HI107">
            <v>0</v>
          </cell>
          <cell r="HJ107"/>
          <cell r="HK107">
            <v>0</v>
          </cell>
          <cell r="HL107"/>
          <cell r="HM107">
            <v>0</v>
          </cell>
          <cell r="HN107"/>
          <cell r="HO107">
            <v>0</v>
          </cell>
          <cell r="HP107"/>
          <cell r="HQ107">
            <v>0</v>
          </cell>
          <cell r="HR107"/>
          <cell r="HS107">
            <v>0</v>
          </cell>
          <cell r="HT107"/>
          <cell r="HU107">
            <v>0</v>
          </cell>
          <cell r="HV107"/>
          <cell r="HW107">
            <v>0</v>
          </cell>
          <cell r="HX107"/>
          <cell r="HY107">
            <v>0</v>
          </cell>
          <cell r="HZ107"/>
          <cell r="IA107">
            <v>0</v>
          </cell>
          <cell r="IB107"/>
          <cell r="IC107">
            <v>0</v>
          </cell>
          <cell r="ID107"/>
          <cell r="IE107">
            <v>0</v>
          </cell>
          <cell r="IF107"/>
          <cell r="IG107">
            <v>0</v>
          </cell>
          <cell r="IH107"/>
          <cell r="II107">
            <v>0</v>
          </cell>
          <cell r="IJ107"/>
          <cell r="IK107">
            <v>0</v>
          </cell>
          <cell r="IL107"/>
          <cell r="IM107">
            <v>0</v>
          </cell>
          <cell r="IN107"/>
          <cell r="IO107">
            <v>0</v>
          </cell>
          <cell r="IP107"/>
          <cell r="IQ107">
            <v>0</v>
          </cell>
          <cell r="IR107"/>
          <cell r="IS107">
            <v>0</v>
          </cell>
          <cell r="IT107"/>
          <cell r="IU107">
            <v>0</v>
          </cell>
          <cell r="IV107"/>
          <cell r="IW107">
            <v>0</v>
          </cell>
          <cell r="IX107"/>
          <cell r="IY107">
            <v>0</v>
          </cell>
          <cell r="IZ107"/>
          <cell r="JA107">
            <v>0</v>
          </cell>
          <cell r="JB107"/>
          <cell r="JC107">
            <v>0</v>
          </cell>
          <cell r="JD107"/>
          <cell r="JE107">
            <v>0</v>
          </cell>
          <cell r="JF107"/>
          <cell r="JG107">
            <v>0</v>
          </cell>
          <cell r="JH107"/>
          <cell r="JI107">
            <v>0</v>
          </cell>
          <cell r="JJ107"/>
          <cell r="JK107">
            <v>0</v>
          </cell>
          <cell r="JL107"/>
          <cell r="JM107">
            <v>0</v>
          </cell>
          <cell r="JN107"/>
          <cell r="JO107">
            <v>0</v>
          </cell>
          <cell r="JP107"/>
          <cell r="JQ107">
            <v>0</v>
          </cell>
          <cell r="JR107"/>
          <cell r="JS107">
            <v>0</v>
          </cell>
          <cell r="JT107"/>
          <cell r="JU107">
            <v>0</v>
          </cell>
          <cell r="JV107"/>
          <cell r="JW107">
            <v>0</v>
          </cell>
          <cell r="JX107"/>
          <cell r="JY107">
            <v>0</v>
          </cell>
          <cell r="JZ107"/>
          <cell r="KA107">
            <v>0</v>
          </cell>
          <cell r="KB107"/>
          <cell r="KC107">
            <v>0</v>
          </cell>
        </row>
        <row r="108">
          <cell r="P108"/>
          <cell r="Q108">
            <v>0</v>
          </cell>
          <cell r="R108"/>
          <cell r="S108">
            <v>0</v>
          </cell>
          <cell r="T108"/>
          <cell r="U108">
            <v>0</v>
          </cell>
          <cell r="V108"/>
          <cell r="W108">
            <v>0</v>
          </cell>
          <cell r="X108"/>
          <cell r="Y108">
            <v>0</v>
          </cell>
          <cell r="Z108"/>
          <cell r="AA108">
            <v>0</v>
          </cell>
          <cell r="AB108"/>
          <cell r="AC108">
            <v>0</v>
          </cell>
          <cell r="AD108"/>
          <cell r="AE108">
            <v>0</v>
          </cell>
          <cell r="AF108"/>
          <cell r="AG108">
            <v>0</v>
          </cell>
          <cell r="AH108"/>
          <cell r="AI108">
            <v>0</v>
          </cell>
          <cell r="AJ108"/>
          <cell r="AK108">
            <v>0</v>
          </cell>
          <cell r="AL108"/>
          <cell r="AM108">
            <v>0</v>
          </cell>
          <cell r="AN108"/>
          <cell r="AO108">
            <v>0</v>
          </cell>
          <cell r="AP108"/>
          <cell r="AQ108">
            <v>0</v>
          </cell>
          <cell r="AR108"/>
          <cell r="AS108">
            <v>0</v>
          </cell>
          <cell r="AT108"/>
          <cell r="AU108">
            <v>0</v>
          </cell>
          <cell r="AV108"/>
          <cell r="AW108">
            <v>0</v>
          </cell>
          <cell r="AX108"/>
          <cell r="AY108">
            <v>0</v>
          </cell>
          <cell r="AZ108"/>
          <cell r="BA108">
            <v>0</v>
          </cell>
          <cell r="BB108"/>
          <cell r="BC108">
            <v>0</v>
          </cell>
          <cell r="BD108"/>
          <cell r="BE108">
            <v>0</v>
          </cell>
          <cell r="BF108"/>
          <cell r="BG108">
            <v>0</v>
          </cell>
          <cell r="BH108"/>
          <cell r="BI108">
            <v>0</v>
          </cell>
          <cell r="BJ108"/>
          <cell r="BK108">
            <v>0</v>
          </cell>
          <cell r="BL108"/>
          <cell r="BM108">
            <v>0</v>
          </cell>
          <cell r="BN108"/>
          <cell r="BO108">
            <v>0</v>
          </cell>
          <cell r="BP108"/>
          <cell r="BQ108">
            <v>0</v>
          </cell>
          <cell r="BR108">
            <v>1</v>
          </cell>
          <cell r="BS108">
            <v>136.899</v>
          </cell>
          <cell r="BT108">
            <v>1</v>
          </cell>
          <cell r="BU108">
            <v>136.899</v>
          </cell>
          <cell r="BV108">
            <v>1</v>
          </cell>
          <cell r="BW108">
            <v>136.899</v>
          </cell>
          <cell r="BX108"/>
          <cell r="BY108">
            <v>0</v>
          </cell>
          <cell r="BZ108">
            <v>1</v>
          </cell>
          <cell r="CA108">
            <v>136.899</v>
          </cell>
          <cell r="CB108"/>
          <cell r="CC108">
            <v>0</v>
          </cell>
          <cell r="CD108">
            <v>1</v>
          </cell>
          <cell r="CE108">
            <v>136.899</v>
          </cell>
          <cell r="CF108"/>
          <cell r="CG108">
            <v>0</v>
          </cell>
          <cell r="CH108"/>
          <cell r="CI108">
            <v>0</v>
          </cell>
          <cell r="CJ108"/>
          <cell r="CK108">
            <v>0</v>
          </cell>
          <cell r="CL108"/>
          <cell r="CM108">
            <v>0</v>
          </cell>
          <cell r="CN108"/>
          <cell r="CO108">
            <v>0</v>
          </cell>
          <cell r="CP108"/>
          <cell r="CQ108">
            <v>0</v>
          </cell>
          <cell r="CR108"/>
          <cell r="CS108">
            <v>0</v>
          </cell>
          <cell r="CT108"/>
          <cell r="CU108">
            <v>0</v>
          </cell>
          <cell r="CV108"/>
          <cell r="CW108">
            <v>0</v>
          </cell>
          <cell r="CX108"/>
          <cell r="CY108">
            <v>0</v>
          </cell>
          <cell r="CZ108"/>
          <cell r="DA108">
            <v>0</v>
          </cell>
          <cell r="DB108">
            <v>1</v>
          </cell>
          <cell r="DC108">
            <v>136.899</v>
          </cell>
          <cell r="DD108"/>
          <cell r="DE108">
            <v>0</v>
          </cell>
          <cell r="DF108"/>
          <cell r="DG108">
            <v>0</v>
          </cell>
          <cell r="DH108"/>
          <cell r="DI108">
            <v>0</v>
          </cell>
          <cell r="DJ108"/>
          <cell r="DK108">
            <v>0</v>
          </cell>
          <cell r="DL108"/>
          <cell r="DM108">
            <v>0</v>
          </cell>
          <cell r="DN108"/>
          <cell r="DO108">
            <v>0</v>
          </cell>
          <cell r="DP108"/>
          <cell r="DQ108">
            <v>0</v>
          </cell>
          <cell r="DR108"/>
          <cell r="DS108">
            <v>0</v>
          </cell>
          <cell r="DT108"/>
          <cell r="DU108">
            <v>0</v>
          </cell>
          <cell r="DV108"/>
          <cell r="DW108">
            <v>0</v>
          </cell>
          <cell r="DX108"/>
          <cell r="DY108">
            <v>0</v>
          </cell>
          <cell r="DZ108"/>
          <cell r="EA108">
            <v>0</v>
          </cell>
          <cell r="EB108"/>
          <cell r="EC108">
            <v>0</v>
          </cell>
          <cell r="ED108"/>
          <cell r="EE108">
            <v>0</v>
          </cell>
          <cell r="EF108"/>
          <cell r="EG108">
            <v>0</v>
          </cell>
          <cell r="EH108"/>
          <cell r="EI108">
            <v>0</v>
          </cell>
          <cell r="EJ108"/>
          <cell r="EK108">
            <v>0</v>
          </cell>
          <cell r="EL108"/>
          <cell r="EM108">
            <v>0</v>
          </cell>
          <cell r="EN108"/>
          <cell r="EO108">
            <v>0</v>
          </cell>
          <cell r="EP108"/>
          <cell r="EQ108">
            <v>0</v>
          </cell>
          <cell r="ER108"/>
          <cell r="ES108">
            <v>0</v>
          </cell>
          <cell r="ET108"/>
          <cell r="EU108">
            <v>0</v>
          </cell>
          <cell r="EV108"/>
          <cell r="EW108">
            <v>0</v>
          </cell>
          <cell r="EX108"/>
          <cell r="EY108">
            <v>0</v>
          </cell>
          <cell r="EZ108"/>
          <cell r="FA108">
            <v>0</v>
          </cell>
          <cell r="FB108"/>
          <cell r="FC108">
            <v>0</v>
          </cell>
          <cell r="FD108"/>
          <cell r="FE108">
            <v>0</v>
          </cell>
          <cell r="FF108"/>
          <cell r="FG108">
            <v>0</v>
          </cell>
          <cell r="FH108"/>
          <cell r="FI108">
            <v>0</v>
          </cell>
          <cell r="FJ108"/>
          <cell r="FK108">
            <v>0</v>
          </cell>
          <cell r="FL108"/>
          <cell r="FM108">
            <v>0</v>
          </cell>
          <cell r="FN108"/>
          <cell r="FO108">
            <v>0</v>
          </cell>
          <cell r="FP108"/>
          <cell r="FQ108">
            <v>0</v>
          </cell>
          <cell r="FR108"/>
          <cell r="FS108">
            <v>0</v>
          </cell>
          <cell r="FT108"/>
          <cell r="FU108">
            <v>0</v>
          </cell>
          <cell r="FV108"/>
          <cell r="FW108">
            <v>0</v>
          </cell>
          <cell r="FX108"/>
          <cell r="FY108">
            <v>0</v>
          </cell>
          <cell r="FZ108"/>
          <cell r="GA108">
            <v>0</v>
          </cell>
          <cell r="GB108"/>
          <cell r="GC108">
            <v>0</v>
          </cell>
          <cell r="GD108"/>
          <cell r="GE108">
            <v>0</v>
          </cell>
          <cell r="GF108"/>
          <cell r="GG108">
            <v>0</v>
          </cell>
          <cell r="GH108"/>
          <cell r="GI108">
            <v>0</v>
          </cell>
          <cell r="GJ108"/>
          <cell r="GK108">
            <v>0</v>
          </cell>
          <cell r="GL108"/>
          <cell r="GM108">
            <v>0</v>
          </cell>
          <cell r="GN108">
            <v>1</v>
          </cell>
          <cell r="GO108">
            <v>136.899</v>
          </cell>
          <cell r="GP108"/>
          <cell r="GQ108">
            <v>0</v>
          </cell>
          <cell r="GR108"/>
          <cell r="GS108">
            <v>0</v>
          </cell>
          <cell r="GT108"/>
          <cell r="GU108">
            <v>0</v>
          </cell>
          <cell r="GV108"/>
          <cell r="GW108">
            <v>0</v>
          </cell>
          <cell r="GX108"/>
          <cell r="GY108">
            <v>0</v>
          </cell>
          <cell r="GZ108"/>
          <cell r="HA108">
            <v>0</v>
          </cell>
          <cell r="HB108"/>
          <cell r="HC108">
            <v>0</v>
          </cell>
          <cell r="HD108"/>
          <cell r="HE108">
            <v>0</v>
          </cell>
          <cell r="HF108"/>
          <cell r="HG108">
            <v>0</v>
          </cell>
          <cell r="HH108"/>
          <cell r="HI108">
            <v>0</v>
          </cell>
          <cell r="HJ108"/>
          <cell r="HK108">
            <v>0</v>
          </cell>
          <cell r="HL108"/>
          <cell r="HM108">
            <v>0</v>
          </cell>
          <cell r="HN108"/>
          <cell r="HO108">
            <v>0</v>
          </cell>
          <cell r="HP108"/>
          <cell r="HQ108">
            <v>0</v>
          </cell>
          <cell r="HR108"/>
          <cell r="HS108">
            <v>0</v>
          </cell>
          <cell r="HT108">
            <v>1</v>
          </cell>
          <cell r="HU108">
            <v>136.899</v>
          </cell>
          <cell r="HV108">
            <v>1</v>
          </cell>
          <cell r="HW108">
            <v>136.899</v>
          </cell>
          <cell r="HX108"/>
          <cell r="HY108">
            <v>0</v>
          </cell>
          <cell r="HZ108">
            <v>1</v>
          </cell>
          <cell r="IA108">
            <v>136.899</v>
          </cell>
          <cell r="IB108">
            <v>1</v>
          </cell>
          <cell r="IC108">
            <v>136.899</v>
          </cell>
          <cell r="ID108"/>
          <cell r="IE108">
            <v>0</v>
          </cell>
          <cell r="IF108">
            <v>1</v>
          </cell>
          <cell r="IG108">
            <v>136.899</v>
          </cell>
          <cell r="IH108">
            <v>1</v>
          </cell>
          <cell r="II108">
            <v>136.899</v>
          </cell>
          <cell r="IJ108">
            <v>1</v>
          </cell>
          <cell r="IK108">
            <v>136.899</v>
          </cell>
          <cell r="IL108">
            <v>1</v>
          </cell>
          <cell r="IM108">
            <v>136.899</v>
          </cell>
          <cell r="IN108">
            <v>1</v>
          </cell>
          <cell r="IO108">
            <v>136.899</v>
          </cell>
          <cell r="IP108">
            <v>1</v>
          </cell>
          <cell r="IQ108">
            <v>136.899</v>
          </cell>
          <cell r="IR108">
            <v>1</v>
          </cell>
          <cell r="IS108">
            <v>136.899</v>
          </cell>
          <cell r="IT108">
            <v>1</v>
          </cell>
          <cell r="IU108">
            <v>136.899</v>
          </cell>
          <cell r="IV108"/>
          <cell r="IW108">
            <v>0</v>
          </cell>
          <cell r="IX108"/>
          <cell r="IY108">
            <v>0</v>
          </cell>
          <cell r="IZ108">
            <v>1</v>
          </cell>
          <cell r="JA108">
            <v>136.899</v>
          </cell>
          <cell r="JB108">
            <v>1</v>
          </cell>
          <cell r="JC108">
            <v>136.899</v>
          </cell>
          <cell r="JD108">
            <v>1</v>
          </cell>
          <cell r="JE108">
            <v>136.899</v>
          </cell>
          <cell r="JF108">
            <v>1</v>
          </cell>
          <cell r="JG108">
            <v>136.899</v>
          </cell>
          <cell r="JH108">
            <v>1</v>
          </cell>
          <cell r="JI108">
            <v>136.899</v>
          </cell>
          <cell r="JJ108">
            <v>1</v>
          </cell>
          <cell r="JK108">
            <v>136.899</v>
          </cell>
          <cell r="JL108">
            <v>1</v>
          </cell>
          <cell r="JM108">
            <v>136.899</v>
          </cell>
          <cell r="JN108">
            <v>1</v>
          </cell>
          <cell r="JO108">
            <v>136.899</v>
          </cell>
          <cell r="JP108">
            <v>1</v>
          </cell>
          <cell r="JQ108">
            <v>136.899</v>
          </cell>
          <cell r="JR108">
            <v>1</v>
          </cell>
          <cell r="JS108">
            <v>136.899</v>
          </cell>
          <cell r="JT108">
            <v>1</v>
          </cell>
          <cell r="JU108">
            <v>136.899</v>
          </cell>
          <cell r="JV108"/>
          <cell r="JW108">
            <v>0</v>
          </cell>
          <cell r="JX108"/>
          <cell r="JY108">
            <v>0</v>
          </cell>
          <cell r="JZ108"/>
          <cell r="KA108">
            <v>0</v>
          </cell>
          <cell r="KB108"/>
          <cell r="KC108">
            <v>0</v>
          </cell>
        </row>
        <row r="109">
          <cell r="P109"/>
          <cell r="Q109">
            <v>0</v>
          </cell>
          <cell r="R109"/>
          <cell r="S109">
            <v>0</v>
          </cell>
          <cell r="T109"/>
          <cell r="U109">
            <v>0</v>
          </cell>
          <cell r="V109"/>
          <cell r="W109">
            <v>0</v>
          </cell>
          <cell r="X109"/>
          <cell r="Y109">
            <v>0</v>
          </cell>
          <cell r="Z109"/>
          <cell r="AA109">
            <v>0</v>
          </cell>
          <cell r="AB109"/>
          <cell r="AC109">
            <v>0</v>
          </cell>
          <cell r="AD109"/>
          <cell r="AE109">
            <v>0</v>
          </cell>
          <cell r="AF109"/>
          <cell r="AG109">
            <v>0</v>
          </cell>
          <cell r="AH109"/>
          <cell r="AI109">
            <v>0</v>
          </cell>
          <cell r="AJ109"/>
          <cell r="AK109">
            <v>0</v>
          </cell>
          <cell r="AL109"/>
          <cell r="AM109">
            <v>0</v>
          </cell>
          <cell r="AN109"/>
          <cell r="AO109">
            <v>0</v>
          </cell>
          <cell r="AP109"/>
          <cell r="AQ109">
            <v>0</v>
          </cell>
          <cell r="AR109"/>
          <cell r="AS109">
            <v>0</v>
          </cell>
          <cell r="AT109"/>
          <cell r="AU109">
            <v>0</v>
          </cell>
          <cell r="AV109"/>
          <cell r="AW109">
            <v>0</v>
          </cell>
          <cell r="AX109"/>
          <cell r="AY109">
            <v>0</v>
          </cell>
          <cell r="AZ109"/>
          <cell r="BA109">
            <v>0</v>
          </cell>
          <cell r="BB109"/>
          <cell r="BC109">
            <v>0</v>
          </cell>
          <cell r="BD109"/>
          <cell r="BE109">
            <v>0</v>
          </cell>
          <cell r="BF109"/>
          <cell r="BG109">
            <v>0</v>
          </cell>
          <cell r="BH109"/>
          <cell r="BI109">
            <v>0</v>
          </cell>
          <cell r="BJ109"/>
          <cell r="BK109">
            <v>0</v>
          </cell>
          <cell r="BL109"/>
          <cell r="BM109">
            <v>0</v>
          </cell>
          <cell r="BN109"/>
          <cell r="BO109">
            <v>0</v>
          </cell>
          <cell r="BP109"/>
          <cell r="BQ109">
            <v>0</v>
          </cell>
          <cell r="BR109"/>
          <cell r="BS109">
            <v>0</v>
          </cell>
          <cell r="BT109"/>
          <cell r="BU109">
            <v>0</v>
          </cell>
          <cell r="BV109"/>
          <cell r="BW109">
            <v>0</v>
          </cell>
          <cell r="BX109"/>
          <cell r="BY109">
            <v>0</v>
          </cell>
          <cell r="BZ109"/>
          <cell r="CA109">
            <v>0</v>
          </cell>
          <cell r="CB109"/>
          <cell r="CC109">
            <v>0</v>
          </cell>
          <cell r="CD109"/>
          <cell r="CE109">
            <v>0</v>
          </cell>
          <cell r="CF109"/>
          <cell r="CG109">
            <v>0</v>
          </cell>
          <cell r="CH109"/>
          <cell r="CI109">
            <v>0</v>
          </cell>
          <cell r="CJ109"/>
          <cell r="CK109">
            <v>0</v>
          </cell>
          <cell r="CL109"/>
          <cell r="CM109">
            <v>0</v>
          </cell>
          <cell r="CN109"/>
          <cell r="CO109">
            <v>0</v>
          </cell>
          <cell r="CP109"/>
          <cell r="CQ109">
            <v>0</v>
          </cell>
          <cell r="CR109"/>
          <cell r="CS109">
            <v>0</v>
          </cell>
          <cell r="CT109"/>
          <cell r="CU109">
            <v>0</v>
          </cell>
          <cell r="CV109"/>
          <cell r="CW109">
            <v>0</v>
          </cell>
          <cell r="CX109"/>
          <cell r="CY109">
            <v>0</v>
          </cell>
          <cell r="CZ109"/>
          <cell r="DA109">
            <v>0</v>
          </cell>
          <cell r="DB109"/>
          <cell r="DC109">
            <v>0</v>
          </cell>
          <cell r="DD109"/>
          <cell r="DE109">
            <v>0</v>
          </cell>
          <cell r="DF109"/>
          <cell r="DG109">
            <v>0</v>
          </cell>
          <cell r="DH109"/>
          <cell r="DI109">
            <v>0</v>
          </cell>
          <cell r="DJ109"/>
          <cell r="DK109">
            <v>0</v>
          </cell>
          <cell r="DL109"/>
          <cell r="DM109">
            <v>0</v>
          </cell>
          <cell r="DN109"/>
          <cell r="DO109">
            <v>0</v>
          </cell>
          <cell r="DP109"/>
          <cell r="DQ109">
            <v>0</v>
          </cell>
          <cell r="DR109"/>
          <cell r="DS109">
            <v>0</v>
          </cell>
          <cell r="DT109"/>
          <cell r="DU109">
            <v>0</v>
          </cell>
          <cell r="DV109"/>
          <cell r="DW109">
            <v>0</v>
          </cell>
          <cell r="DX109"/>
          <cell r="DY109">
            <v>0</v>
          </cell>
          <cell r="DZ109"/>
          <cell r="EA109">
            <v>0</v>
          </cell>
          <cell r="EB109"/>
          <cell r="EC109">
            <v>0</v>
          </cell>
          <cell r="ED109"/>
          <cell r="EE109">
            <v>0</v>
          </cell>
          <cell r="EF109"/>
          <cell r="EG109">
            <v>0</v>
          </cell>
          <cell r="EH109"/>
          <cell r="EI109">
            <v>0</v>
          </cell>
          <cell r="EJ109">
            <v>1</v>
          </cell>
          <cell r="EK109">
            <v>1170</v>
          </cell>
          <cell r="EL109">
            <v>1</v>
          </cell>
          <cell r="EM109">
            <v>1170</v>
          </cell>
          <cell r="EN109"/>
          <cell r="EO109">
            <v>0</v>
          </cell>
          <cell r="EP109">
            <v>1</v>
          </cell>
          <cell r="EQ109">
            <v>1170</v>
          </cell>
          <cell r="ER109"/>
          <cell r="ES109">
            <v>0</v>
          </cell>
          <cell r="ET109"/>
          <cell r="EU109">
            <v>0</v>
          </cell>
          <cell r="EV109"/>
          <cell r="EW109">
            <v>0</v>
          </cell>
          <cell r="EX109"/>
          <cell r="EY109">
            <v>0</v>
          </cell>
          <cell r="EZ109"/>
          <cell r="FA109">
            <v>0</v>
          </cell>
          <cell r="FB109"/>
          <cell r="FC109">
            <v>0</v>
          </cell>
          <cell r="FD109"/>
          <cell r="FE109">
            <v>0</v>
          </cell>
          <cell r="FF109"/>
          <cell r="FG109">
            <v>0</v>
          </cell>
          <cell r="FH109"/>
          <cell r="FI109">
            <v>0</v>
          </cell>
          <cell r="FJ109"/>
          <cell r="FK109">
            <v>0</v>
          </cell>
          <cell r="FL109"/>
          <cell r="FM109">
            <v>0</v>
          </cell>
          <cell r="FN109"/>
          <cell r="FO109">
            <v>0</v>
          </cell>
          <cell r="FP109"/>
          <cell r="FQ109">
            <v>0</v>
          </cell>
          <cell r="FR109"/>
          <cell r="FS109">
            <v>0</v>
          </cell>
          <cell r="FT109"/>
          <cell r="FU109">
            <v>0</v>
          </cell>
          <cell r="FV109"/>
          <cell r="FW109">
            <v>0</v>
          </cell>
          <cell r="FX109"/>
          <cell r="FY109">
            <v>0</v>
          </cell>
          <cell r="FZ109"/>
          <cell r="GA109">
            <v>0</v>
          </cell>
          <cell r="GB109"/>
          <cell r="GC109">
            <v>0</v>
          </cell>
          <cell r="GD109"/>
          <cell r="GE109">
            <v>0</v>
          </cell>
          <cell r="GF109"/>
          <cell r="GG109">
            <v>0</v>
          </cell>
          <cell r="GH109"/>
          <cell r="GI109">
            <v>0</v>
          </cell>
          <cell r="GJ109"/>
          <cell r="GK109">
            <v>0</v>
          </cell>
          <cell r="GL109"/>
          <cell r="GM109">
            <v>0</v>
          </cell>
          <cell r="GN109">
            <v>1</v>
          </cell>
          <cell r="GO109">
            <v>1170</v>
          </cell>
          <cell r="GP109"/>
          <cell r="GQ109">
            <v>0</v>
          </cell>
          <cell r="GR109"/>
          <cell r="GS109">
            <v>0</v>
          </cell>
          <cell r="GT109"/>
          <cell r="GU109">
            <v>0</v>
          </cell>
          <cell r="GV109"/>
          <cell r="GW109">
            <v>0</v>
          </cell>
          <cell r="GX109"/>
          <cell r="GY109">
            <v>0</v>
          </cell>
          <cell r="GZ109"/>
          <cell r="HA109">
            <v>0</v>
          </cell>
          <cell r="HB109"/>
          <cell r="HC109">
            <v>0</v>
          </cell>
          <cell r="HD109"/>
          <cell r="HE109">
            <v>0</v>
          </cell>
          <cell r="HF109"/>
          <cell r="HG109">
            <v>0</v>
          </cell>
          <cell r="HH109"/>
          <cell r="HI109">
            <v>0</v>
          </cell>
          <cell r="HJ109"/>
          <cell r="HK109">
            <v>0</v>
          </cell>
          <cell r="HL109"/>
          <cell r="HM109">
            <v>0</v>
          </cell>
          <cell r="HN109"/>
          <cell r="HO109">
            <v>0</v>
          </cell>
          <cell r="HP109"/>
          <cell r="HQ109">
            <v>0</v>
          </cell>
          <cell r="HR109"/>
          <cell r="HS109">
            <v>0</v>
          </cell>
          <cell r="HT109"/>
          <cell r="HU109">
            <v>0</v>
          </cell>
          <cell r="HV109"/>
          <cell r="HW109">
            <v>0</v>
          </cell>
          <cell r="HX109"/>
          <cell r="HY109">
            <v>0</v>
          </cell>
          <cell r="HZ109">
            <v>1</v>
          </cell>
          <cell r="IA109">
            <v>1170</v>
          </cell>
          <cell r="IB109">
            <v>1</v>
          </cell>
          <cell r="IC109">
            <v>1170</v>
          </cell>
          <cell r="ID109"/>
          <cell r="IE109">
            <v>0</v>
          </cell>
          <cell r="IF109">
            <v>1</v>
          </cell>
          <cell r="IG109">
            <v>1170</v>
          </cell>
          <cell r="IH109">
            <v>1</v>
          </cell>
          <cell r="II109">
            <v>1170</v>
          </cell>
          <cell r="IJ109">
            <v>1</v>
          </cell>
          <cell r="IK109">
            <v>1170</v>
          </cell>
          <cell r="IL109">
            <v>1</v>
          </cell>
          <cell r="IM109">
            <v>1170</v>
          </cell>
          <cell r="IN109">
            <v>1</v>
          </cell>
          <cell r="IO109">
            <v>1170</v>
          </cell>
          <cell r="IP109">
            <v>1</v>
          </cell>
          <cell r="IQ109">
            <v>1170</v>
          </cell>
          <cell r="IR109">
            <v>1</v>
          </cell>
          <cell r="IS109">
            <v>1170</v>
          </cell>
          <cell r="IT109">
            <v>1</v>
          </cell>
          <cell r="IU109">
            <v>1170</v>
          </cell>
          <cell r="IV109">
            <v>1</v>
          </cell>
          <cell r="IW109">
            <v>1170</v>
          </cell>
          <cell r="IX109">
            <v>1</v>
          </cell>
          <cell r="IY109">
            <v>1170</v>
          </cell>
          <cell r="IZ109">
            <v>1</v>
          </cell>
          <cell r="JA109">
            <v>1170</v>
          </cell>
          <cell r="JB109">
            <v>1</v>
          </cell>
          <cell r="JC109">
            <v>1170</v>
          </cell>
          <cell r="JD109">
            <v>1</v>
          </cell>
          <cell r="JE109">
            <v>1170</v>
          </cell>
          <cell r="JF109">
            <v>1</v>
          </cell>
          <cell r="JG109">
            <v>1170</v>
          </cell>
          <cell r="JH109">
            <v>1</v>
          </cell>
          <cell r="JI109">
            <v>1170</v>
          </cell>
          <cell r="JJ109">
            <v>1</v>
          </cell>
          <cell r="JK109">
            <v>1170</v>
          </cell>
          <cell r="JL109">
            <v>1</v>
          </cell>
          <cell r="JM109">
            <v>1170</v>
          </cell>
          <cell r="JN109">
            <v>1</v>
          </cell>
          <cell r="JO109">
            <v>1170</v>
          </cell>
          <cell r="JP109">
            <v>1</v>
          </cell>
          <cell r="JQ109">
            <v>1170</v>
          </cell>
          <cell r="JR109">
            <v>1</v>
          </cell>
          <cell r="JS109">
            <v>1170</v>
          </cell>
          <cell r="JT109">
            <v>1</v>
          </cell>
          <cell r="JU109">
            <v>1170</v>
          </cell>
          <cell r="JV109"/>
          <cell r="JW109">
            <v>0</v>
          </cell>
          <cell r="JX109"/>
          <cell r="JY109">
            <v>0</v>
          </cell>
          <cell r="JZ109"/>
          <cell r="KA109">
            <v>0</v>
          </cell>
          <cell r="KB109"/>
          <cell r="KC109">
            <v>0</v>
          </cell>
        </row>
        <row r="110">
          <cell r="P110"/>
          <cell r="Q110">
            <v>0</v>
          </cell>
          <cell r="R110"/>
          <cell r="S110">
            <v>0</v>
          </cell>
          <cell r="T110"/>
          <cell r="U110">
            <v>0</v>
          </cell>
          <cell r="V110"/>
          <cell r="W110">
            <v>0</v>
          </cell>
          <cell r="X110"/>
          <cell r="Y110">
            <v>0</v>
          </cell>
          <cell r="Z110"/>
          <cell r="AA110">
            <v>0</v>
          </cell>
          <cell r="AB110"/>
          <cell r="AC110">
            <v>0</v>
          </cell>
          <cell r="AD110"/>
          <cell r="AE110">
            <v>0</v>
          </cell>
          <cell r="AF110"/>
          <cell r="AG110">
            <v>0</v>
          </cell>
          <cell r="AH110"/>
          <cell r="AI110">
            <v>0</v>
          </cell>
          <cell r="AJ110"/>
          <cell r="AK110">
            <v>0</v>
          </cell>
          <cell r="AL110"/>
          <cell r="AM110">
            <v>0</v>
          </cell>
          <cell r="AN110"/>
          <cell r="AO110">
            <v>0</v>
          </cell>
          <cell r="AP110"/>
          <cell r="AQ110">
            <v>0</v>
          </cell>
          <cell r="AR110"/>
          <cell r="AS110">
            <v>0</v>
          </cell>
          <cell r="AT110"/>
          <cell r="AU110">
            <v>0</v>
          </cell>
          <cell r="AV110"/>
          <cell r="AW110">
            <v>0</v>
          </cell>
          <cell r="AX110"/>
          <cell r="AY110">
            <v>0</v>
          </cell>
          <cell r="AZ110"/>
          <cell r="BA110">
            <v>0</v>
          </cell>
          <cell r="BB110"/>
          <cell r="BC110">
            <v>0</v>
          </cell>
          <cell r="BD110"/>
          <cell r="BE110">
            <v>0</v>
          </cell>
          <cell r="BF110"/>
          <cell r="BG110">
            <v>0</v>
          </cell>
          <cell r="BH110"/>
          <cell r="BI110">
            <v>0</v>
          </cell>
          <cell r="BJ110"/>
          <cell r="BK110">
            <v>0</v>
          </cell>
          <cell r="BL110"/>
          <cell r="BM110">
            <v>0</v>
          </cell>
          <cell r="BN110"/>
          <cell r="BO110">
            <v>0</v>
          </cell>
          <cell r="BP110"/>
          <cell r="BQ110">
            <v>0</v>
          </cell>
          <cell r="BR110"/>
          <cell r="BS110">
            <v>0</v>
          </cell>
          <cell r="BT110"/>
          <cell r="BU110">
            <v>0</v>
          </cell>
          <cell r="BV110"/>
          <cell r="BW110">
            <v>0</v>
          </cell>
          <cell r="BX110"/>
          <cell r="BY110">
            <v>0</v>
          </cell>
          <cell r="BZ110"/>
          <cell r="CA110">
            <v>0</v>
          </cell>
          <cell r="CB110"/>
          <cell r="CC110">
            <v>0</v>
          </cell>
          <cell r="CD110">
            <v>1</v>
          </cell>
          <cell r="CE110">
            <v>1547.5</v>
          </cell>
          <cell r="CF110"/>
          <cell r="CG110">
            <v>0</v>
          </cell>
          <cell r="CH110"/>
          <cell r="CI110">
            <v>0</v>
          </cell>
          <cell r="CJ110"/>
          <cell r="CK110">
            <v>0</v>
          </cell>
          <cell r="CL110"/>
          <cell r="CM110">
            <v>0</v>
          </cell>
          <cell r="CN110"/>
          <cell r="CO110">
            <v>0</v>
          </cell>
          <cell r="CP110"/>
          <cell r="CQ110">
            <v>0</v>
          </cell>
          <cell r="CR110"/>
          <cell r="CS110">
            <v>0</v>
          </cell>
          <cell r="CT110"/>
          <cell r="CU110">
            <v>0</v>
          </cell>
          <cell r="CV110"/>
          <cell r="CW110">
            <v>0</v>
          </cell>
          <cell r="CX110"/>
          <cell r="CY110">
            <v>0</v>
          </cell>
          <cell r="CZ110"/>
          <cell r="DA110">
            <v>0</v>
          </cell>
          <cell r="DB110"/>
          <cell r="DC110">
            <v>0</v>
          </cell>
          <cell r="DD110"/>
          <cell r="DE110">
            <v>0</v>
          </cell>
          <cell r="DF110"/>
          <cell r="DG110">
            <v>0</v>
          </cell>
          <cell r="DH110"/>
          <cell r="DI110">
            <v>0</v>
          </cell>
          <cell r="DJ110"/>
          <cell r="DK110">
            <v>0</v>
          </cell>
          <cell r="DL110"/>
          <cell r="DM110">
            <v>0</v>
          </cell>
          <cell r="DN110"/>
          <cell r="DO110">
            <v>0</v>
          </cell>
          <cell r="DP110"/>
          <cell r="DQ110">
            <v>0</v>
          </cell>
          <cell r="DR110"/>
          <cell r="DS110">
            <v>0</v>
          </cell>
          <cell r="DT110"/>
          <cell r="DU110">
            <v>0</v>
          </cell>
          <cell r="DV110"/>
          <cell r="DW110">
            <v>0</v>
          </cell>
          <cell r="DX110"/>
          <cell r="DY110">
            <v>0</v>
          </cell>
          <cell r="DZ110"/>
          <cell r="EA110">
            <v>0</v>
          </cell>
          <cell r="EB110"/>
          <cell r="EC110">
            <v>0</v>
          </cell>
          <cell r="ED110"/>
          <cell r="EE110">
            <v>0</v>
          </cell>
          <cell r="EF110"/>
          <cell r="EG110">
            <v>0</v>
          </cell>
          <cell r="EH110"/>
          <cell r="EI110">
            <v>0</v>
          </cell>
          <cell r="EJ110"/>
          <cell r="EK110">
            <v>0</v>
          </cell>
          <cell r="EL110"/>
          <cell r="EM110">
            <v>0</v>
          </cell>
          <cell r="EN110"/>
          <cell r="EO110">
            <v>0</v>
          </cell>
          <cell r="EP110"/>
          <cell r="EQ110">
            <v>0</v>
          </cell>
          <cell r="ER110"/>
          <cell r="ES110">
            <v>0</v>
          </cell>
          <cell r="ET110"/>
          <cell r="EU110">
            <v>0</v>
          </cell>
          <cell r="EV110"/>
          <cell r="EW110">
            <v>0</v>
          </cell>
          <cell r="EX110"/>
          <cell r="EY110">
            <v>0</v>
          </cell>
          <cell r="EZ110"/>
          <cell r="FA110">
            <v>0</v>
          </cell>
          <cell r="FB110"/>
          <cell r="FC110">
            <v>0</v>
          </cell>
          <cell r="FD110"/>
          <cell r="FE110">
            <v>0</v>
          </cell>
          <cell r="FF110"/>
          <cell r="FG110">
            <v>0</v>
          </cell>
          <cell r="FH110"/>
          <cell r="FI110">
            <v>0</v>
          </cell>
          <cell r="FJ110"/>
          <cell r="FK110">
            <v>0</v>
          </cell>
          <cell r="FL110"/>
          <cell r="FM110">
            <v>0</v>
          </cell>
          <cell r="FN110"/>
          <cell r="FO110">
            <v>0</v>
          </cell>
          <cell r="FP110"/>
          <cell r="FQ110">
            <v>0</v>
          </cell>
          <cell r="FR110"/>
          <cell r="FS110">
            <v>0</v>
          </cell>
          <cell r="FT110"/>
          <cell r="FU110">
            <v>0</v>
          </cell>
          <cell r="FV110"/>
          <cell r="FW110">
            <v>0</v>
          </cell>
          <cell r="FX110"/>
          <cell r="FY110">
            <v>0</v>
          </cell>
          <cell r="FZ110"/>
          <cell r="GA110">
            <v>0</v>
          </cell>
          <cell r="GB110"/>
          <cell r="GC110">
            <v>0</v>
          </cell>
          <cell r="GD110"/>
          <cell r="GE110">
            <v>0</v>
          </cell>
          <cell r="GF110"/>
          <cell r="GG110">
            <v>0</v>
          </cell>
          <cell r="GH110"/>
          <cell r="GI110">
            <v>0</v>
          </cell>
          <cell r="GJ110"/>
          <cell r="GK110">
            <v>0</v>
          </cell>
          <cell r="GL110"/>
          <cell r="GM110">
            <v>0</v>
          </cell>
          <cell r="GN110">
            <v>1</v>
          </cell>
          <cell r="GO110">
            <v>1547.5</v>
          </cell>
          <cell r="GP110"/>
          <cell r="GQ110">
            <v>0</v>
          </cell>
          <cell r="GR110"/>
          <cell r="GS110">
            <v>0</v>
          </cell>
          <cell r="GT110"/>
          <cell r="GU110">
            <v>0</v>
          </cell>
          <cell r="GV110"/>
          <cell r="GW110">
            <v>0</v>
          </cell>
          <cell r="GX110"/>
          <cell r="GY110">
            <v>0</v>
          </cell>
          <cell r="GZ110"/>
          <cell r="HA110">
            <v>0</v>
          </cell>
          <cell r="HB110"/>
          <cell r="HC110">
            <v>0</v>
          </cell>
          <cell r="HD110"/>
          <cell r="HE110">
            <v>0</v>
          </cell>
          <cell r="HF110"/>
          <cell r="HG110">
            <v>0</v>
          </cell>
          <cell r="HH110"/>
          <cell r="HI110">
            <v>0</v>
          </cell>
          <cell r="HJ110"/>
          <cell r="HK110">
            <v>0</v>
          </cell>
          <cell r="HL110"/>
          <cell r="HM110">
            <v>0</v>
          </cell>
          <cell r="HN110"/>
          <cell r="HO110">
            <v>0</v>
          </cell>
          <cell r="HP110"/>
          <cell r="HQ110">
            <v>0</v>
          </cell>
          <cell r="HR110"/>
          <cell r="HS110">
            <v>0</v>
          </cell>
          <cell r="HT110"/>
          <cell r="HU110">
            <v>0</v>
          </cell>
          <cell r="HV110"/>
          <cell r="HW110">
            <v>0</v>
          </cell>
          <cell r="HX110"/>
          <cell r="HY110">
            <v>0</v>
          </cell>
          <cell r="HZ110">
            <v>1</v>
          </cell>
          <cell r="IA110">
            <v>1547.5</v>
          </cell>
          <cell r="IB110">
            <v>1</v>
          </cell>
          <cell r="IC110">
            <v>1547.5</v>
          </cell>
          <cell r="ID110"/>
          <cell r="IE110">
            <v>0</v>
          </cell>
          <cell r="IF110"/>
          <cell r="IG110">
            <v>0</v>
          </cell>
          <cell r="IH110"/>
          <cell r="II110">
            <v>0</v>
          </cell>
          <cell r="IJ110"/>
          <cell r="IK110">
            <v>0</v>
          </cell>
          <cell r="IL110">
            <v>1</v>
          </cell>
          <cell r="IM110">
            <v>1547.5</v>
          </cell>
          <cell r="IN110">
            <v>1</v>
          </cell>
          <cell r="IO110">
            <v>1547.5</v>
          </cell>
          <cell r="IP110">
            <v>1</v>
          </cell>
          <cell r="IQ110">
            <v>1547.5</v>
          </cell>
          <cell r="IR110">
            <v>1</v>
          </cell>
          <cell r="IS110">
            <v>1547.5</v>
          </cell>
          <cell r="IT110">
            <v>1</v>
          </cell>
          <cell r="IU110">
            <v>1547.5</v>
          </cell>
          <cell r="IV110">
            <v>1</v>
          </cell>
          <cell r="IW110">
            <v>1547.5</v>
          </cell>
          <cell r="IX110"/>
          <cell r="IY110">
            <v>0</v>
          </cell>
          <cell r="IZ110">
            <v>1</v>
          </cell>
          <cell r="JA110">
            <v>1547.5</v>
          </cell>
          <cell r="JB110">
            <v>1</v>
          </cell>
          <cell r="JC110">
            <v>1547.5</v>
          </cell>
          <cell r="JD110">
            <v>1</v>
          </cell>
          <cell r="JE110">
            <v>1547.5</v>
          </cell>
          <cell r="JF110">
            <v>1</v>
          </cell>
          <cell r="JG110">
            <v>1547.5</v>
          </cell>
          <cell r="JH110">
            <v>1</v>
          </cell>
          <cell r="JI110">
            <v>1547.5</v>
          </cell>
          <cell r="JJ110">
            <v>1</v>
          </cell>
          <cell r="JK110">
            <v>1547.5</v>
          </cell>
          <cell r="JL110">
            <v>1</v>
          </cell>
          <cell r="JM110">
            <v>1547.5</v>
          </cell>
          <cell r="JN110">
            <v>1</v>
          </cell>
          <cell r="JO110">
            <v>1547.5</v>
          </cell>
          <cell r="JP110">
            <v>1</v>
          </cell>
          <cell r="JQ110">
            <v>1547.5</v>
          </cell>
          <cell r="JR110">
            <v>1</v>
          </cell>
          <cell r="JS110">
            <v>1547.5</v>
          </cell>
          <cell r="JT110">
            <v>1</v>
          </cell>
          <cell r="JU110">
            <v>1547.5</v>
          </cell>
          <cell r="JV110"/>
          <cell r="JW110">
            <v>0</v>
          </cell>
          <cell r="JX110"/>
          <cell r="JY110">
            <v>0</v>
          </cell>
          <cell r="JZ110"/>
          <cell r="KA110">
            <v>0</v>
          </cell>
          <cell r="KB110"/>
          <cell r="KC110">
            <v>0</v>
          </cell>
        </row>
        <row r="111">
          <cell r="P111"/>
          <cell r="Q111">
            <v>0</v>
          </cell>
          <cell r="R111"/>
          <cell r="S111">
            <v>0</v>
          </cell>
          <cell r="T111"/>
          <cell r="U111">
            <v>0</v>
          </cell>
          <cell r="V111"/>
          <cell r="W111">
            <v>0</v>
          </cell>
          <cell r="X111"/>
          <cell r="Y111">
            <v>0</v>
          </cell>
          <cell r="Z111"/>
          <cell r="AA111">
            <v>0</v>
          </cell>
          <cell r="AB111"/>
          <cell r="AC111">
            <v>0</v>
          </cell>
          <cell r="AD111"/>
          <cell r="AE111">
            <v>0</v>
          </cell>
          <cell r="AF111"/>
          <cell r="AG111">
            <v>0</v>
          </cell>
          <cell r="AH111"/>
          <cell r="AI111">
            <v>0</v>
          </cell>
          <cell r="AJ111"/>
          <cell r="AK111">
            <v>0</v>
          </cell>
          <cell r="AL111"/>
          <cell r="AM111">
            <v>0</v>
          </cell>
          <cell r="AN111"/>
          <cell r="AO111">
            <v>0</v>
          </cell>
          <cell r="AP111"/>
          <cell r="AQ111">
            <v>0</v>
          </cell>
          <cell r="AR111"/>
          <cell r="AS111">
            <v>0</v>
          </cell>
          <cell r="AT111"/>
          <cell r="AU111">
            <v>0</v>
          </cell>
          <cell r="AV111"/>
          <cell r="AW111">
            <v>0</v>
          </cell>
          <cell r="AX111"/>
          <cell r="AY111">
            <v>0</v>
          </cell>
          <cell r="AZ111"/>
          <cell r="BA111">
            <v>0</v>
          </cell>
          <cell r="BB111"/>
          <cell r="BC111">
            <v>0</v>
          </cell>
          <cell r="BD111"/>
          <cell r="BE111">
            <v>0</v>
          </cell>
          <cell r="BF111"/>
          <cell r="BG111">
            <v>0</v>
          </cell>
          <cell r="BH111"/>
          <cell r="BI111">
            <v>0</v>
          </cell>
          <cell r="BJ111"/>
          <cell r="BK111">
            <v>0</v>
          </cell>
          <cell r="BL111"/>
          <cell r="BM111">
            <v>0</v>
          </cell>
          <cell r="BN111"/>
          <cell r="BO111">
            <v>0</v>
          </cell>
          <cell r="BP111"/>
          <cell r="BQ111">
            <v>0</v>
          </cell>
          <cell r="BR111"/>
          <cell r="BS111">
            <v>0</v>
          </cell>
          <cell r="BT111"/>
          <cell r="BU111">
            <v>0</v>
          </cell>
          <cell r="BV111"/>
          <cell r="BW111">
            <v>0</v>
          </cell>
          <cell r="BX111"/>
          <cell r="BY111">
            <v>0</v>
          </cell>
          <cell r="BZ111"/>
          <cell r="CA111">
            <v>0</v>
          </cell>
          <cell r="CB111"/>
          <cell r="CC111">
            <v>0</v>
          </cell>
          <cell r="CD111"/>
          <cell r="CE111">
            <v>0</v>
          </cell>
          <cell r="CF111"/>
          <cell r="CG111">
            <v>0</v>
          </cell>
          <cell r="CH111"/>
          <cell r="CI111">
            <v>0</v>
          </cell>
          <cell r="CJ111"/>
          <cell r="CK111">
            <v>0</v>
          </cell>
          <cell r="CL111"/>
          <cell r="CM111">
            <v>0</v>
          </cell>
          <cell r="CN111"/>
          <cell r="CO111">
            <v>0</v>
          </cell>
          <cell r="CP111"/>
          <cell r="CQ111">
            <v>0</v>
          </cell>
          <cell r="CR111"/>
          <cell r="CS111">
            <v>0</v>
          </cell>
          <cell r="CT111"/>
          <cell r="CU111">
            <v>0</v>
          </cell>
          <cell r="CV111"/>
          <cell r="CW111">
            <v>0</v>
          </cell>
          <cell r="CX111"/>
          <cell r="CY111">
            <v>0</v>
          </cell>
          <cell r="CZ111"/>
          <cell r="DA111">
            <v>0</v>
          </cell>
          <cell r="DB111"/>
          <cell r="DC111">
            <v>0</v>
          </cell>
          <cell r="DD111"/>
          <cell r="DE111">
            <v>0</v>
          </cell>
          <cell r="DF111"/>
          <cell r="DG111">
            <v>0</v>
          </cell>
          <cell r="DH111"/>
          <cell r="DI111">
            <v>0</v>
          </cell>
          <cell r="DJ111"/>
          <cell r="DK111">
            <v>0</v>
          </cell>
          <cell r="DL111"/>
          <cell r="DM111">
            <v>0</v>
          </cell>
          <cell r="DN111"/>
          <cell r="DO111">
            <v>0</v>
          </cell>
          <cell r="DP111"/>
          <cell r="DQ111">
            <v>0</v>
          </cell>
          <cell r="DR111"/>
          <cell r="DS111">
            <v>0</v>
          </cell>
          <cell r="DT111"/>
          <cell r="DU111">
            <v>0</v>
          </cell>
          <cell r="DV111"/>
          <cell r="DW111">
            <v>0</v>
          </cell>
          <cell r="DX111"/>
          <cell r="DY111">
            <v>0</v>
          </cell>
          <cell r="DZ111"/>
          <cell r="EA111">
            <v>0</v>
          </cell>
          <cell r="EB111"/>
          <cell r="EC111">
            <v>0</v>
          </cell>
          <cell r="ED111"/>
          <cell r="EE111">
            <v>0</v>
          </cell>
          <cell r="EF111"/>
          <cell r="EG111">
            <v>0</v>
          </cell>
          <cell r="EH111"/>
          <cell r="EI111">
            <v>0</v>
          </cell>
          <cell r="EJ111">
            <v>2</v>
          </cell>
          <cell r="EK111">
            <v>2329</v>
          </cell>
          <cell r="EL111"/>
          <cell r="EM111">
            <v>0</v>
          </cell>
          <cell r="EN111"/>
          <cell r="EO111">
            <v>0</v>
          </cell>
          <cell r="EP111">
            <v>2</v>
          </cell>
          <cell r="EQ111">
            <v>2329</v>
          </cell>
          <cell r="ER111"/>
          <cell r="ES111">
            <v>0</v>
          </cell>
          <cell r="ET111"/>
          <cell r="EU111">
            <v>0</v>
          </cell>
          <cell r="EV111"/>
          <cell r="EW111">
            <v>0</v>
          </cell>
          <cell r="EX111"/>
          <cell r="EY111">
            <v>0</v>
          </cell>
          <cell r="EZ111"/>
          <cell r="FA111">
            <v>0</v>
          </cell>
          <cell r="FB111"/>
          <cell r="FC111">
            <v>0</v>
          </cell>
          <cell r="FD111"/>
          <cell r="FE111">
            <v>0</v>
          </cell>
          <cell r="FF111"/>
          <cell r="FG111">
            <v>0</v>
          </cell>
          <cell r="FH111"/>
          <cell r="FI111">
            <v>0</v>
          </cell>
          <cell r="FJ111"/>
          <cell r="FK111">
            <v>0</v>
          </cell>
          <cell r="FL111"/>
          <cell r="FM111">
            <v>0</v>
          </cell>
          <cell r="FN111"/>
          <cell r="FO111">
            <v>0</v>
          </cell>
          <cell r="FP111"/>
          <cell r="FQ111">
            <v>0</v>
          </cell>
          <cell r="FR111"/>
          <cell r="FS111">
            <v>0</v>
          </cell>
          <cell r="FT111"/>
          <cell r="FU111">
            <v>0</v>
          </cell>
          <cell r="FV111"/>
          <cell r="FW111">
            <v>0</v>
          </cell>
          <cell r="FX111"/>
          <cell r="FY111">
            <v>0</v>
          </cell>
          <cell r="FZ111"/>
          <cell r="GA111">
            <v>0</v>
          </cell>
          <cell r="GB111"/>
          <cell r="GC111">
            <v>0</v>
          </cell>
          <cell r="GD111"/>
          <cell r="GE111">
            <v>0</v>
          </cell>
          <cell r="GF111"/>
          <cell r="GG111">
            <v>0</v>
          </cell>
          <cell r="GH111"/>
          <cell r="GI111">
            <v>0</v>
          </cell>
          <cell r="GJ111"/>
          <cell r="GK111">
            <v>0</v>
          </cell>
          <cell r="GL111"/>
          <cell r="GM111">
            <v>0</v>
          </cell>
          <cell r="GN111"/>
          <cell r="GO111">
            <v>0</v>
          </cell>
          <cell r="GP111"/>
          <cell r="GQ111">
            <v>0</v>
          </cell>
          <cell r="GR111"/>
          <cell r="GS111">
            <v>0</v>
          </cell>
          <cell r="GT111"/>
          <cell r="GU111">
            <v>0</v>
          </cell>
          <cell r="GV111"/>
          <cell r="GW111">
            <v>0</v>
          </cell>
          <cell r="GX111"/>
          <cell r="GY111">
            <v>0</v>
          </cell>
          <cell r="GZ111"/>
          <cell r="HA111">
            <v>0</v>
          </cell>
          <cell r="HB111"/>
          <cell r="HC111">
            <v>0</v>
          </cell>
          <cell r="HD111"/>
          <cell r="HE111">
            <v>0</v>
          </cell>
          <cell r="HF111"/>
          <cell r="HG111">
            <v>0</v>
          </cell>
          <cell r="HH111"/>
          <cell r="HI111">
            <v>0</v>
          </cell>
          <cell r="HJ111"/>
          <cell r="HK111">
            <v>0</v>
          </cell>
          <cell r="HL111"/>
          <cell r="HM111">
            <v>0</v>
          </cell>
          <cell r="HN111"/>
          <cell r="HO111">
            <v>0</v>
          </cell>
          <cell r="HP111"/>
          <cell r="HQ111">
            <v>0</v>
          </cell>
          <cell r="HR111"/>
          <cell r="HS111">
            <v>0</v>
          </cell>
          <cell r="HT111"/>
          <cell r="HU111">
            <v>0</v>
          </cell>
          <cell r="HV111"/>
          <cell r="HW111">
            <v>0</v>
          </cell>
          <cell r="HX111"/>
          <cell r="HY111">
            <v>0</v>
          </cell>
          <cell r="HZ111"/>
          <cell r="IA111">
            <v>0</v>
          </cell>
          <cell r="IB111"/>
          <cell r="IC111">
            <v>0</v>
          </cell>
          <cell r="ID111"/>
          <cell r="IE111">
            <v>0</v>
          </cell>
          <cell r="IF111"/>
          <cell r="IG111">
            <v>0</v>
          </cell>
          <cell r="IH111"/>
          <cell r="II111">
            <v>0</v>
          </cell>
          <cell r="IJ111"/>
          <cell r="IK111">
            <v>0</v>
          </cell>
          <cell r="IL111"/>
          <cell r="IM111">
            <v>0</v>
          </cell>
          <cell r="IN111"/>
          <cell r="IO111">
            <v>0</v>
          </cell>
          <cell r="IP111"/>
          <cell r="IQ111">
            <v>0</v>
          </cell>
          <cell r="IR111"/>
          <cell r="IS111">
            <v>0</v>
          </cell>
          <cell r="IT111"/>
          <cell r="IU111">
            <v>0</v>
          </cell>
          <cell r="IV111"/>
          <cell r="IW111">
            <v>0</v>
          </cell>
          <cell r="IX111"/>
          <cell r="IY111">
            <v>0</v>
          </cell>
          <cell r="IZ111"/>
          <cell r="JA111">
            <v>0</v>
          </cell>
          <cell r="JB111"/>
          <cell r="JC111">
            <v>0</v>
          </cell>
          <cell r="JD111"/>
          <cell r="JE111">
            <v>0</v>
          </cell>
          <cell r="JF111"/>
          <cell r="JG111">
            <v>0</v>
          </cell>
          <cell r="JH111"/>
          <cell r="JI111">
            <v>0</v>
          </cell>
          <cell r="JJ111"/>
          <cell r="JK111">
            <v>0</v>
          </cell>
          <cell r="JL111"/>
          <cell r="JM111">
            <v>0</v>
          </cell>
          <cell r="JN111"/>
          <cell r="JO111">
            <v>0</v>
          </cell>
          <cell r="JP111"/>
          <cell r="JQ111">
            <v>0</v>
          </cell>
          <cell r="JR111"/>
          <cell r="JS111">
            <v>0</v>
          </cell>
          <cell r="JT111"/>
          <cell r="JU111">
            <v>0</v>
          </cell>
          <cell r="JV111"/>
          <cell r="JW111">
            <v>0</v>
          </cell>
          <cell r="JX111"/>
          <cell r="JY111">
            <v>0</v>
          </cell>
          <cell r="JZ111"/>
          <cell r="KA111">
            <v>0</v>
          </cell>
          <cell r="KB111"/>
          <cell r="KC111">
            <v>0</v>
          </cell>
        </row>
        <row r="112">
          <cell r="P112"/>
          <cell r="Q112">
            <v>0</v>
          </cell>
          <cell r="R112"/>
          <cell r="S112">
            <v>0</v>
          </cell>
          <cell r="T112"/>
          <cell r="U112">
            <v>0</v>
          </cell>
          <cell r="V112"/>
          <cell r="W112">
            <v>0</v>
          </cell>
          <cell r="X112"/>
          <cell r="Y112">
            <v>0</v>
          </cell>
          <cell r="Z112"/>
          <cell r="AA112">
            <v>0</v>
          </cell>
          <cell r="AB112"/>
          <cell r="AC112">
            <v>0</v>
          </cell>
          <cell r="AD112"/>
          <cell r="AE112">
            <v>0</v>
          </cell>
          <cell r="AF112"/>
          <cell r="AG112">
            <v>0</v>
          </cell>
          <cell r="AH112"/>
          <cell r="AI112">
            <v>0</v>
          </cell>
          <cell r="AJ112"/>
          <cell r="AK112">
            <v>0</v>
          </cell>
          <cell r="AL112"/>
          <cell r="AM112">
            <v>0</v>
          </cell>
          <cell r="AN112"/>
          <cell r="AO112">
            <v>0</v>
          </cell>
          <cell r="AP112"/>
          <cell r="AQ112">
            <v>0</v>
          </cell>
          <cell r="AR112"/>
          <cell r="AS112">
            <v>0</v>
          </cell>
          <cell r="AT112"/>
          <cell r="AU112">
            <v>0</v>
          </cell>
          <cell r="AV112"/>
          <cell r="AW112">
            <v>0</v>
          </cell>
          <cell r="AX112"/>
          <cell r="AY112">
            <v>0</v>
          </cell>
          <cell r="AZ112"/>
          <cell r="BA112">
            <v>0</v>
          </cell>
          <cell r="BB112"/>
          <cell r="BC112">
            <v>0</v>
          </cell>
          <cell r="BD112"/>
          <cell r="BE112">
            <v>0</v>
          </cell>
          <cell r="BF112"/>
          <cell r="BG112">
            <v>0</v>
          </cell>
          <cell r="BH112"/>
          <cell r="BI112">
            <v>0</v>
          </cell>
          <cell r="BJ112"/>
          <cell r="BK112">
            <v>0</v>
          </cell>
          <cell r="BL112"/>
          <cell r="BM112">
            <v>0</v>
          </cell>
          <cell r="BN112"/>
          <cell r="BO112">
            <v>0</v>
          </cell>
          <cell r="BP112"/>
          <cell r="BQ112">
            <v>0</v>
          </cell>
          <cell r="BR112"/>
          <cell r="BS112">
            <v>0</v>
          </cell>
          <cell r="BT112"/>
          <cell r="BU112">
            <v>0</v>
          </cell>
          <cell r="BV112"/>
          <cell r="BW112">
            <v>0</v>
          </cell>
          <cell r="BX112"/>
          <cell r="BY112">
            <v>0</v>
          </cell>
          <cell r="BZ112"/>
          <cell r="CA112">
            <v>0</v>
          </cell>
          <cell r="CB112"/>
          <cell r="CC112">
            <v>0</v>
          </cell>
          <cell r="CD112"/>
          <cell r="CE112">
            <v>0</v>
          </cell>
          <cell r="CF112"/>
          <cell r="CG112">
            <v>0</v>
          </cell>
          <cell r="CH112"/>
          <cell r="CI112">
            <v>0</v>
          </cell>
          <cell r="CJ112"/>
          <cell r="CK112">
            <v>0</v>
          </cell>
          <cell r="CL112"/>
          <cell r="CM112">
            <v>0</v>
          </cell>
          <cell r="CN112"/>
          <cell r="CO112">
            <v>0</v>
          </cell>
          <cell r="CP112"/>
          <cell r="CQ112">
            <v>0</v>
          </cell>
          <cell r="CR112"/>
          <cell r="CS112">
            <v>0</v>
          </cell>
          <cell r="CT112"/>
          <cell r="CU112">
            <v>0</v>
          </cell>
          <cell r="CV112"/>
          <cell r="CW112">
            <v>0</v>
          </cell>
          <cell r="CX112"/>
          <cell r="CY112">
            <v>0</v>
          </cell>
          <cell r="CZ112"/>
          <cell r="DA112">
            <v>0</v>
          </cell>
          <cell r="DB112"/>
          <cell r="DC112">
            <v>0</v>
          </cell>
          <cell r="DD112"/>
          <cell r="DE112">
            <v>0</v>
          </cell>
          <cell r="DF112"/>
          <cell r="DG112">
            <v>0</v>
          </cell>
          <cell r="DH112"/>
          <cell r="DI112">
            <v>0</v>
          </cell>
          <cell r="DJ112"/>
          <cell r="DK112">
            <v>0</v>
          </cell>
          <cell r="DL112"/>
          <cell r="DM112">
            <v>0</v>
          </cell>
          <cell r="DN112"/>
          <cell r="DO112">
            <v>0</v>
          </cell>
          <cell r="DP112"/>
          <cell r="DQ112">
            <v>0</v>
          </cell>
          <cell r="DR112"/>
          <cell r="DS112">
            <v>0</v>
          </cell>
          <cell r="DT112"/>
          <cell r="DU112">
            <v>0</v>
          </cell>
          <cell r="DV112"/>
          <cell r="DW112">
            <v>0</v>
          </cell>
          <cell r="DX112"/>
          <cell r="DY112">
            <v>0</v>
          </cell>
          <cell r="DZ112"/>
          <cell r="EA112">
            <v>0</v>
          </cell>
          <cell r="EB112"/>
          <cell r="EC112">
            <v>0</v>
          </cell>
          <cell r="ED112"/>
          <cell r="EE112">
            <v>0</v>
          </cell>
          <cell r="EF112"/>
          <cell r="EG112">
            <v>0</v>
          </cell>
          <cell r="EH112"/>
          <cell r="EI112">
            <v>0</v>
          </cell>
          <cell r="EJ112"/>
          <cell r="EK112">
            <v>0</v>
          </cell>
          <cell r="EL112"/>
          <cell r="EM112">
            <v>0</v>
          </cell>
          <cell r="EN112"/>
          <cell r="EO112">
            <v>0</v>
          </cell>
          <cell r="EP112"/>
          <cell r="EQ112">
            <v>0</v>
          </cell>
          <cell r="ER112"/>
          <cell r="ES112">
            <v>0</v>
          </cell>
          <cell r="ET112"/>
          <cell r="EU112">
            <v>0</v>
          </cell>
          <cell r="EV112"/>
          <cell r="EW112">
            <v>0</v>
          </cell>
          <cell r="EX112"/>
          <cell r="EY112">
            <v>0</v>
          </cell>
          <cell r="EZ112"/>
          <cell r="FA112">
            <v>0</v>
          </cell>
          <cell r="FB112"/>
          <cell r="FC112">
            <v>0</v>
          </cell>
          <cell r="FD112"/>
          <cell r="FE112">
            <v>0</v>
          </cell>
          <cell r="FF112"/>
          <cell r="FG112">
            <v>0</v>
          </cell>
          <cell r="FH112"/>
          <cell r="FI112">
            <v>0</v>
          </cell>
          <cell r="FJ112"/>
          <cell r="FK112">
            <v>0</v>
          </cell>
          <cell r="FL112"/>
          <cell r="FM112">
            <v>0</v>
          </cell>
          <cell r="FN112"/>
          <cell r="FO112">
            <v>0</v>
          </cell>
          <cell r="FP112"/>
          <cell r="FQ112">
            <v>0</v>
          </cell>
          <cell r="FR112"/>
          <cell r="FS112">
            <v>0</v>
          </cell>
          <cell r="FT112"/>
          <cell r="FU112">
            <v>0</v>
          </cell>
          <cell r="FV112"/>
          <cell r="FW112">
            <v>0</v>
          </cell>
          <cell r="FX112"/>
          <cell r="FY112">
            <v>0</v>
          </cell>
          <cell r="FZ112"/>
          <cell r="GA112">
            <v>0</v>
          </cell>
          <cell r="GB112"/>
          <cell r="GC112">
            <v>0</v>
          </cell>
          <cell r="GD112"/>
          <cell r="GE112">
            <v>0</v>
          </cell>
          <cell r="GF112"/>
          <cell r="GG112">
            <v>0</v>
          </cell>
          <cell r="GH112"/>
          <cell r="GI112">
            <v>0</v>
          </cell>
          <cell r="GJ112"/>
          <cell r="GK112">
            <v>0</v>
          </cell>
          <cell r="GL112"/>
          <cell r="GM112">
            <v>0</v>
          </cell>
          <cell r="GN112"/>
          <cell r="GO112">
            <v>0</v>
          </cell>
          <cell r="GP112"/>
          <cell r="GQ112">
            <v>0</v>
          </cell>
          <cell r="GR112"/>
          <cell r="GS112">
            <v>0</v>
          </cell>
          <cell r="GT112"/>
          <cell r="GU112">
            <v>0</v>
          </cell>
          <cell r="GV112"/>
          <cell r="GW112">
            <v>0</v>
          </cell>
          <cell r="GX112"/>
          <cell r="GY112">
            <v>0</v>
          </cell>
          <cell r="GZ112"/>
          <cell r="HA112">
            <v>0</v>
          </cell>
          <cell r="HB112"/>
          <cell r="HC112">
            <v>0</v>
          </cell>
          <cell r="HD112"/>
          <cell r="HE112">
            <v>0</v>
          </cell>
          <cell r="HF112"/>
          <cell r="HG112">
            <v>0</v>
          </cell>
          <cell r="HH112"/>
          <cell r="HI112">
            <v>0</v>
          </cell>
          <cell r="HJ112"/>
          <cell r="HK112">
            <v>0</v>
          </cell>
          <cell r="HL112"/>
          <cell r="HM112">
            <v>0</v>
          </cell>
          <cell r="HN112"/>
          <cell r="HO112">
            <v>0</v>
          </cell>
          <cell r="HP112"/>
          <cell r="HQ112">
            <v>0</v>
          </cell>
          <cell r="HR112"/>
          <cell r="HS112">
            <v>0</v>
          </cell>
          <cell r="HT112"/>
          <cell r="HU112">
            <v>0</v>
          </cell>
          <cell r="HV112"/>
          <cell r="HW112">
            <v>0</v>
          </cell>
          <cell r="HX112"/>
          <cell r="HY112">
            <v>0</v>
          </cell>
          <cell r="HZ112"/>
          <cell r="IA112">
            <v>0</v>
          </cell>
          <cell r="IB112"/>
          <cell r="IC112">
            <v>0</v>
          </cell>
          <cell r="ID112"/>
          <cell r="IE112">
            <v>0</v>
          </cell>
          <cell r="IF112"/>
          <cell r="IG112">
            <v>0</v>
          </cell>
          <cell r="IH112"/>
          <cell r="II112">
            <v>0</v>
          </cell>
          <cell r="IJ112"/>
          <cell r="IK112">
            <v>0</v>
          </cell>
          <cell r="IL112"/>
          <cell r="IM112">
            <v>0</v>
          </cell>
          <cell r="IN112"/>
          <cell r="IO112">
            <v>0</v>
          </cell>
          <cell r="IP112"/>
          <cell r="IQ112">
            <v>0</v>
          </cell>
          <cell r="IR112"/>
          <cell r="IS112">
            <v>0</v>
          </cell>
          <cell r="IT112"/>
          <cell r="IU112">
            <v>0</v>
          </cell>
          <cell r="IV112"/>
          <cell r="IW112">
            <v>0</v>
          </cell>
          <cell r="IX112"/>
          <cell r="IY112">
            <v>0</v>
          </cell>
          <cell r="IZ112"/>
          <cell r="JA112">
            <v>0</v>
          </cell>
          <cell r="JB112"/>
          <cell r="JC112">
            <v>0</v>
          </cell>
          <cell r="JD112"/>
          <cell r="JE112">
            <v>0</v>
          </cell>
          <cell r="JF112"/>
          <cell r="JG112">
            <v>0</v>
          </cell>
          <cell r="JH112"/>
          <cell r="JI112">
            <v>0</v>
          </cell>
          <cell r="JJ112"/>
          <cell r="JK112">
            <v>0</v>
          </cell>
          <cell r="JL112"/>
          <cell r="JM112">
            <v>0</v>
          </cell>
          <cell r="JN112"/>
          <cell r="JO112">
            <v>0</v>
          </cell>
          <cell r="JP112"/>
          <cell r="JQ112">
            <v>0</v>
          </cell>
          <cell r="JR112"/>
          <cell r="JS112">
            <v>0</v>
          </cell>
          <cell r="JT112"/>
          <cell r="JU112">
            <v>0</v>
          </cell>
          <cell r="JV112"/>
          <cell r="JW112">
            <v>0</v>
          </cell>
          <cell r="JX112"/>
          <cell r="JY112">
            <v>0</v>
          </cell>
          <cell r="JZ112"/>
          <cell r="KA112">
            <v>0</v>
          </cell>
          <cell r="KB112"/>
          <cell r="KC112">
            <v>0</v>
          </cell>
        </row>
        <row r="113">
          <cell r="P113"/>
          <cell r="Q113">
            <v>0</v>
          </cell>
          <cell r="R113"/>
          <cell r="S113">
            <v>0</v>
          </cell>
          <cell r="T113"/>
          <cell r="U113">
            <v>0</v>
          </cell>
          <cell r="V113"/>
          <cell r="W113">
            <v>0</v>
          </cell>
          <cell r="X113"/>
          <cell r="Y113">
            <v>0</v>
          </cell>
          <cell r="Z113"/>
          <cell r="AA113">
            <v>0</v>
          </cell>
          <cell r="AB113"/>
          <cell r="AC113">
            <v>0</v>
          </cell>
          <cell r="AD113"/>
          <cell r="AE113">
            <v>0</v>
          </cell>
          <cell r="AF113"/>
          <cell r="AG113">
            <v>0</v>
          </cell>
          <cell r="AH113"/>
          <cell r="AI113">
            <v>0</v>
          </cell>
          <cell r="AJ113"/>
          <cell r="AK113">
            <v>0</v>
          </cell>
          <cell r="AL113"/>
          <cell r="AM113">
            <v>0</v>
          </cell>
          <cell r="AN113"/>
          <cell r="AO113">
            <v>0</v>
          </cell>
          <cell r="AP113"/>
          <cell r="AQ113">
            <v>0</v>
          </cell>
          <cell r="AR113"/>
          <cell r="AS113">
            <v>0</v>
          </cell>
          <cell r="AT113"/>
          <cell r="AU113">
            <v>0</v>
          </cell>
          <cell r="AV113"/>
          <cell r="AW113">
            <v>0</v>
          </cell>
          <cell r="AX113"/>
          <cell r="AY113">
            <v>0</v>
          </cell>
          <cell r="AZ113"/>
          <cell r="BA113">
            <v>0</v>
          </cell>
          <cell r="BB113"/>
          <cell r="BC113">
            <v>0</v>
          </cell>
          <cell r="BD113"/>
          <cell r="BE113">
            <v>0</v>
          </cell>
          <cell r="BF113"/>
          <cell r="BG113">
            <v>0</v>
          </cell>
          <cell r="BH113"/>
          <cell r="BI113">
            <v>0</v>
          </cell>
          <cell r="BJ113"/>
          <cell r="BK113">
            <v>0</v>
          </cell>
          <cell r="BL113"/>
          <cell r="BM113">
            <v>0</v>
          </cell>
          <cell r="BN113"/>
          <cell r="BO113">
            <v>0</v>
          </cell>
          <cell r="BP113"/>
          <cell r="BQ113">
            <v>0</v>
          </cell>
          <cell r="BR113"/>
          <cell r="BS113">
            <v>0</v>
          </cell>
          <cell r="BT113"/>
          <cell r="BU113">
            <v>0</v>
          </cell>
          <cell r="BV113"/>
          <cell r="BW113">
            <v>0</v>
          </cell>
          <cell r="BX113"/>
          <cell r="BY113">
            <v>0</v>
          </cell>
          <cell r="BZ113"/>
          <cell r="CA113">
            <v>0</v>
          </cell>
          <cell r="CB113"/>
          <cell r="CC113">
            <v>0</v>
          </cell>
          <cell r="CD113"/>
          <cell r="CE113">
            <v>0</v>
          </cell>
          <cell r="CF113"/>
          <cell r="CG113">
            <v>0</v>
          </cell>
          <cell r="CH113"/>
          <cell r="CI113">
            <v>0</v>
          </cell>
          <cell r="CJ113"/>
          <cell r="CK113">
            <v>0</v>
          </cell>
          <cell r="CL113"/>
          <cell r="CM113">
            <v>0</v>
          </cell>
          <cell r="CN113"/>
          <cell r="CO113">
            <v>0</v>
          </cell>
          <cell r="CP113"/>
          <cell r="CQ113">
            <v>0</v>
          </cell>
          <cell r="CR113"/>
          <cell r="CS113">
            <v>0</v>
          </cell>
          <cell r="CT113"/>
          <cell r="CU113">
            <v>0</v>
          </cell>
          <cell r="CV113"/>
          <cell r="CW113">
            <v>0</v>
          </cell>
          <cell r="CX113"/>
          <cell r="CY113">
            <v>0</v>
          </cell>
          <cell r="CZ113"/>
          <cell r="DA113">
            <v>0</v>
          </cell>
          <cell r="DB113"/>
          <cell r="DC113">
            <v>0</v>
          </cell>
          <cell r="DD113"/>
          <cell r="DE113">
            <v>0</v>
          </cell>
          <cell r="DF113"/>
          <cell r="DG113">
            <v>0</v>
          </cell>
          <cell r="DH113"/>
          <cell r="DI113">
            <v>0</v>
          </cell>
          <cell r="DJ113"/>
          <cell r="DK113">
            <v>0</v>
          </cell>
          <cell r="DL113"/>
          <cell r="DM113">
            <v>0</v>
          </cell>
          <cell r="DN113"/>
          <cell r="DO113">
            <v>0</v>
          </cell>
          <cell r="DP113"/>
          <cell r="DQ113">
            <v>0</v>
          </cell>
          <cell r="DR113"/>
          <cell r="DS113">
            <v>0</v>
          </cell>
          <cell r="DT113"/>
          <cell r="DU113">
            <v>0</v>
          </cell>
          <cell r="DV113"/>
          <cell r="DW113">
            <v>0</v>
          </cell>
          <cell r="DX113"/>
          <cell r="DY113">
            <v>0</v>
          </cell>
          <cell r="DZ113"/>
          <cell r="EA113">
            <v>0</v>
          </cell>
          <cell r="EB113"/>
          <cell r="EC113">
            <v>0</v>
          </cell>
          <cell r="ED113"/>
          <cell r="EE113">
            <v>0</v>
          </cell>
          <cell r="EF113"/>
          <cell r="EG113">
            <v>0</v>
          </cell>
          <cell r="EH113"/>
          <cell r="EI113">
            <v>0</v>
          </cell>
          <cell r="EJ113"/>
          <cell r="EK113">
            <v>0</v>
          </cell>
          <cell r="EL113"/>
          <cell r="EM113">
            <v>0</v>
          </cell>
          <cell r="EN113"/>
          <cell r="EO113">
            <v>0</v>
          </cell>
          <cell r="EP113"/>
          <cell r="EQ113">
            <v>0</v>
          </cell>
          <cell r="ER113"/>
          <cell r="ES113">
            <v>0</v>
          </cell>
          <cell r="ET113"/>
          <cell r="EU113">
            <v>0</v>
          </cell>
          <cell r="EV113"/>
          <cell r="EW113">
            <v>0</v>
          </cell>
          <cell r="EX113"/>
          <cell r="EY113">
            <v>0</v>
          </cell>
          <cell r="EZ113"/>
          <cell r="FA113">
            <v>0</v>
          </cell>
          <cell r="FB113"/>
          <cell r="FC113">
            <v>0</v>
          </cell>
          <cell r="FD113"/>
          <cell r="FE113">
            <v>0</v>
          </cell>
          <cell r="FF113"/>
          <cell r="FG113">
            <v>0</v>
          </cell>
          <cell r="FH113"/>
          <cell r="FI113">
            <v>0</v>
          </cell>
          <cell r="FJ113"/>
          <cell r="FK113">
            <v>0</v>
          </cell>
          <cell r="FL113"/>
          <cell r="FM113">
            <v>0</v>
          </cell>
          <cell r="FN113"/>
          <cell r="FO113">
            <v>0</v>
          </cell>
          <cell r="FP113"/>
          <cell r="FQ113">
            <v>0</v>
          </cell>
          <cell r="FR113"/>
          <cell r="FS113">
            <v>0</v>
          </cell>
          <cell r="FT113"/>
          <cell r="FU113">
            <v>0</v>
          </cell>
          <cell r="FV113"/>
          <cell r="FW113">
            <v>0</v>
          </cell>
          <cell r="FX113"/>
          <cell r="FY113">
            <v>0</v>
          </cell>
          <cell r="FZ113"/>
          <cell r="GA113">
            <v>0</v>
          </cell>
          <cell r="GB113"/>
          <cell r="GC113">
            <v>0</v>
          </cell>
          <cell r="GD113"/>
          <cell r="GE113">
            <v>0</v>
          </cell>
          <cell r="GF113"/>
          <cell r="GG113">
            <v>0</v>
          </cell>
          <cell r="GH113"/>
          <cell r="GI113">
            <v>0</v>
          </cell>
          <cell r="GJ113"/>
          <cell r="GK113">
            <v>0</v>
          </cell>
          <cell r="GL113"/>
          <cell r="GM113">
            <v>0</v>
          </cell>
          <cell r="GN113"/>
          <cell r="GO113">
            <v>0</v>
          </cell>
          <cell r="GP113"/>
          <cell r="GQ113">
            <v>0</v>
          </cell>
          <cell r="GR113"/>
          <cell r="GS113">
            <v>0</v>
          </cell>
          <cell r="GT113"/>
          <cell r="GU113">
            <v>0</v>
          </cell>
          <cell r="GV113"/>
          <cell r="GW113">
            <v>0</v>
          </cell>
          <cell r="GX113"/>
          <cell r="GY113">
            <v>0</v>
          </cell>
          <cell r="GZ113"/>
          <cell r="HA113">
            <v>0</v>
          </cell>
          <cell r="HB113"/>
          <cell r="HC113">
            <v>0</v>
          </cell>
          <cell r="HD113"/>
          <cell r="HE113">
            <v>0</v>
          </cell>
          <cell r="HF113"/>
          <cell r="HG113">
            <v>0</v>
          </cell>
          <cell r="HH113"/>
          <cell r="HI113">
            <v>0</v>
          </cell>
          <cell r="HJ113"/>
          <cell r="HK113">
            <v>0</v>
          </cell>
          <cell r="HL113"/>
          <cell r="HM113">
            <v>0</v>
          </cell>
          <cell r="HN113"/>
          <cell r="HO113">
            <v>0</v>
          </cell>
          <cell r="HP113"/>
          <cell r="HQ113">
            <v>0</v>
          </cell>
          <cell r="HR113"/>
          <cell r="HS113">
            <v>0</v>
          </cell>
          <cell r="HT113"/>
          <cell r="HU113">
            <v>0</v>
          </cell>
          <cell r="HV113"/>
          <cell r="HW113">
            <v>0</v>
          </cell>
          <cell r="HX113"/>
          <cell r="HY113">
            <v>0</v>
          </cell>
          <cell r="HZ113"/>
          <cell r="IA113">
            <v>0</v>
          </cell>
          <cell r="IB113"/>
          <cell r="IC113">
            <v>0</v>
          </cell>
          <cell r="ID113"/>
          <cell r="IE113">
            <v>0</v>
          </cell>
          <cell r="IF113"/>
          <cell r="IG113">
            <v>0</v>
          </cell>
          <cell r="IH113"/>
          <cell r="II113">
            <v>0</v>
          </cell>
          <cell r="IJ113"/>
          <cell r="IK113">
            <v>0</v>
          </cell>
          <cell r="IL113"/>
          <cell r="IM113">
            <v>0</v>
          </cell>
          <cell r="IN113"/>
          <cell r="IO113">
            <v>0</v>
          </cell>
          <cell r="IP113"/>
          <cell r="IQ113">
            <v>0</v>
          </cell>
          <cell r="IR113"/>
          <cell r="IS113">
            <v>0</v>
          </cell>
          <cell r="IT113"/>
          <cell r="IU113">
            <v>0</v>
          </cell>
          <cell r="IV113"/>
          <cell r="IW113">
            <v>0</v>
          </cell>
          <cell r="IX113"/>
          <cell r="IY113">
            <v>0</v>
          </cell>
          <cell r="IZ113"/>
          <cell r="JA113">
            <v>0</v>
          </cell>
          <cell r="JB113"/>
          <cell r="JC113">
            <v>0</v>
          </cell>
          <cell r="JD113"/>
          <cell r="JE113">
            <v>0</v>
          </cell>
          <cell r="JF113"/>
          <cell r="JG113">
            <v>0</v>
          </cell>
          <cell r="JH113"/>
          <cell r="JI113">
            <v>0</v>
          </cell>
          <cell r="JJ113"/>
          <cell r="JK113">
            <v>0</v>
          </cell>
          <cell r="JL113"/>
          <cell r="JM113">
            <v>0</v>
          </cell>
          <cell r="JN113"/>
          <cell r="JO113">
            <v>0</v>
          </cell>
          <cell r="JP113"/>
          <cell r="JQ113">
            <v>0</v>
          </cell>
          <cell r="JR113"/>
          <cell r="JS113">
            <v>0</v>
          </cell>
          <cell r="JT113"/>
          <cell r="JU113">
            <v>0</v>
          </cell>
          <cell r="JV113"/>
          <cell r="JW113">
            <v>0</v>
          </cell>
          <cell r="JX113"/>
          <cell r="JY113">
            <v>0</v>
          </cell>
          <cell r="JZ113"/>
          <cell r="KA113">
            <v>0</v>
          </cell>
          <cell r="KB113"/>
          <cell r="KC113">
            <v>0</v>
          </cell>
        </row>
        <row r="114">
          <cell r="P114"/>
          <cell r="Q114">
            <v>0</v>
          </cell>
          <cell r="R114"/>
          <cell r="S114">
            <v>0</v>
          </cell>
          <cell r="T114"/>
          <cell r="U114">
            <v>0</v>
          </cell>
          <cell r="V114"/>
          <cell r="W114">
            <v>0</v>
          </cell>
          <cell r="X114"/>
          <cell r="Y114">
            <v>0</v>
          </cell>
          <cell r="Z114"/>
          <cell r="AA114">
            <v>0</v>
          </cell>
          <cell r="AB114"/>
          <cell r="AC114">
            <v>0</v>
          </cell>
          <cell r="AD114"/>
          <cell r="AE114">
            <v>0</v>
          </cell>
          <cell r="AF114"/>
          <cell r="AG114">
            <v>0</v>
          </cell>
          <cell r="AH114"/>
          <cell r="AI114">
            <v>0</v>
          </cell>
          <cell r="AJ114"/>
          <cell r="AK114">
            <v>0</v>
          </cell>
          <cell r="AL114"/>
          <cell r="AM114">
            <v>0</v>
          </cell>
          <cell r="AN114"/>
          <cell r="AO114">
            <v>0</v>
          </cell>
          <cell r="AP114"/>
          <cell r="AQ114">
            <v>0</v>
          </cell>
          <cell r="AR114"/>
          <cell r="AS114">
            <v>0</v>
          </cell>
          <cell r="AT114"/>
          <cell r="AU114">
            <v>0</v>
          </cell>
          <cell r="AV114"/>
          <cell r="AW114">
            <v>0</v>
          </cell>
          <cell r="AX114"/>
          <cell r="AY114">
            <v>0</v>
          </cell>
          <cell r="AZ114"/>
          <cell r="BA114">
            <v>0</v>
          </cell>
          <cell r="BB114"/>
          <cell r="BC114">
            <v>0</v>
          </cell>
          <cell r="BD114"/>
          <cell r="BE114">
            <v>0</v>
          </cell>
          <cell r="BF114"/>
          <cell r="BG114">
            <v>0</v>
          </cell>
          <cell r="BH114"/>
          <cell r="BI114">
            <v>0</v>
          </cell>
          <cell r="BJ114"/>
          <cell r="BK114">
            <v>0</v>
          </cell>
          <cell r="BL114"/>
          <cell r="BM114">
            <v>0</v>
          </cell>
          <cell r="BN114"/>
          <cell r="BO114">
            <v>0</v>
          </cell>
          <cell r="BP114"/>
          <cell r="BQ114">
            <v>0</v>
          </cell>
          <cell r="BR114"/>
          <cell r="BS114">
            <v>0</v>
          </cell>
          <cell r="BT114"/>
          <cell r="BU114">
            <v>0</v>
          </cell>
          <cell r="BV114"/>
          <cell r="BW114">
            <v>0</v>
          </cell>
          <cell r="BX114"/>
          <cell r="BY114">
            <v>0</v>
          </cell>
          <cell r="BZ114"/>
          <cell r="CA114">
            <v>0</v>
          </cell>
          <cell r="CB114"/>
          <cell r="CC114">
            <v>0</v>
          </cell>
          <cell r="CD114"/>
          <cell r="CE114">
            <v>0</v>
          </cell>
          <cell r="CF114"/>
          <cell r="CG114">
            <v>0</v>
          </cell>
          <cell r="CH114"/>
          <cell r="CI114">
            <v>0</v>
          </cell>
          <cell r="CJ114"/>
          <cell r="CK114">
            <v>0</v>
          </cell>
          <cell r="CL114"/>
          <cell r="CM114">
            <v>0</v>
          </cell>
          <cell r="CN114"/>
          <cell r="CO114">
            <v>0</v>
          </cell>
          <cell r="CP114"/>
          <cell r="CQ114">
            <v>0</v>
          </cell>
          <cell r="CR114"/>
          <cell r="CS114">
            <v>0</v>
          </cell>
          <cell r="CT114"/>
          <cell r="CU114">
            <v>0</v>
          </cell>
          <cell r="CV114"/>
          <cell r="CW114">
            <v>0</v>
          </cell>
          <cell r="CX114"/>
          <cell r="CY114">
            <v>0</v>
          </cell>
          <cell r="CZ114"/>
          <cell r="DA114">
            <v>0</v>
          </cell>
          <cell r="DB114"/>
          <cell r="DC114">
            <v>0</v>
          </cell>
          <cell r="DD114">
            <v>1</v>
          </cell>
          <cell r="DE114">
            <v>1990.80000001896</v>
          </cell>
          <cell r="DF114"/>
          <cell r="DG114">
            <v>0</v>
          </cell>
          <cell r="DH114"/>
          <cell r="DI114">
            <v>0</v>
          </cell>
          <cell r="DJ114"/>
          <cell r="DK114">
            <v>0</v>
          </cell>
          <cell r="DL114"/>
          <cell r="DM114">
            <v>0</v>
          </cell>
          <cell r="DN114"/>
          <cell r="DO114">
            <v>0</v>
          </cell>
          <cell r="DP114"/>
          <cell r="DQ114">
            <v>0</v>
          </cell>
          <cell r="DR114"/>
          <cell r="DS114">
            <v>0</v>
          </cell>
          <cell r="DT114"/>
          <cell r="DU114">
            <v>0</v>
          </cell>
          <cell r="DV114"/>
          <cell r="DW114">
            <v>0</v>
          </cell>
          <cell r="DX114"/>
          <cell r="DY114">
            <v>0</v>
          </cell>
          <cell r="DZ114"/>
          <cell r="EA114">
            <v>0</v>
          </cell>
          <cell r="EB114"/>
          <cell r="EC114">
            <v>0</v>
          </cell>
          <cell r="ED114"/>
          <cell r="EE114">
            <v>0</v>
          </cell>
          <cell r="EF114"/>
          <cell r="EG114">
            <v>0</v>
          </cell>
          <cell r="EH114"/>
          <cell r="EI114">
            <v>0</v>
          </cell>
          <cell r="EJ114"/>
          <cell r="EK114">
            <v>0</v>
          </cell>
          <cell r="EL114"/>
          <cell r="EM114">
            <v>0</v>
          </cell>
          <cell r="EN114"/>
          <cell r="EO114">
            <v>0</v>
          </cell>
          <cell r="EP114"/>
          <cell r="EQ114">
            <v>0</v>
          </cell>
          <cell r="ER114"/>
          <cell r="ES114">
            <v>0</v>
          </cell>
          <cell r="ET114"/>
          <cell r="EU114">
            <v>0</v>
          </cell>
          <cell r="EV114"/>
          <cell r="EW114">
            <v>0</v>
          </cell>
          <cell r="EX114"/>
          <cell r="EY114">
            <v>0</v>
          </cell>
          <cell r="EZ114"/>
          <cell r="FA114">
            <v>0</v>
          </cell>
          <cell r="FB114"/>
          <cell r="FC114">
            <v>0</v>
          </cell>
          <cell r="FD114"/>
          <cell r="FE114">
            <v>0</v>
          </cell>
          <cell r="FF114"/>
          <cell r="FG114">
            <v>0</v>
          </cell>
          <cell r="FH114"/>
          <cell r="FI114">
            <v>0</v>
          </cell>
          <cell r="FJ114"/>
          <cell r="FK114">
            <v>0</v>
          </cell>
          <cell r="FL114"/>
          <cell r="FM114">
            <v>0</v>
          </cell>
          <cell r="FN114"/>
          <cell r="FO114">
            <v>0</v>
          </cell>
          <cell r="FP114"/>
          <cell r="FQ114">
            <v>0</v>
          </cell>
          <cell r="FR114"/>
          <cell r="FS114">
            <v>0</v>
          </cell>
          <cell r="FT114"/>
          <cell r="FU114">
            <v>0</v>
          </cell>
          <cell r="FV114"/>
          <cell r="FW114">
            <v>0</v>
          </cell>
          <cell r="FX114"/>
          <cell r="FY114">
            <v>0</v>
          </cell>
          <cell r="FZ114"/>
          <cell r="GA114">
            <v>0</v>
          </cell>
          <cell r="GB114"/>
          <cell r="GC114">
            <v>0</v>
          </cell>
          <cell r="GD114"/>
          <cell r="GE114">
            <v>0</v>
          </cell>
          <cell r="GF114"/>
          <cell r="GG114">
            <v>0</v>
          </cell>
          <cell r="GH114"/>
          <cell r="GI114">
            <v>0</v>
          </cell>
          <cell r="GJ114"/>
          <cell r="GK114">
            <v>0</v>
          </cell>
          <cell r="GL114"/>
          <cell r="GM114">
            <v>0</v>
          </cell>
          <cell r="GN114"/>
          <cell r="GO114">
            <v>0</v>
          </cell>
          <cell r="GP114"/>
          <cell r="GQ114">
            <v>0</v>
          </cell>
          <cell r="GR114"/>
          <cell r="GS114">
            <v>0</v>
          </cell>
          <cell r="GT114"/>
          <cell r="GU114">
            <v>0</v>
          </cell>
          <cell r="GV114"/>
          <cell r="GW114">
            <v>0</v>
          </cell>
          <cell r="GX114"/>
          <cell r="GY114">
            <v>0</v>
          </cell>
          <cell r="GZ114"/>
          <cell r="HA114">
            <v>0</v>
          </cell>
          <cell r="HB114"/>
          <cell r="HC114">
            <v>0</v>
          </cell>
          <cell r="HD114"/>
          <cell r="HE114">
            <v>0</v>
          </cell>
          <cell r="HF114"/>
          <cell r="HG114">
            <v>0</v>
          </cell>
          <cell r="HH114"/>
          <cell r="HI114">
            <v>0</v>
          </cell>
          <cell r="HJ114"/>
          <cell r="HK114">
            <v>0</v>
          </cell>
          <cell r="HL114"/>
          <cell r="HM114">
            <v>0</v>
          </cell>
          <cell r="HN114"/>
          <cell r="HO114">
            <v>0</v>
          </cell>
          <cell r="HP114"/>
          <cell r="HQ114">
            <v>0</v>
          </cell>
          <cell r="HR114"/>
          <cell r="HS114">
            <v>0</v>
          </cell>
          <cell r="HT114"/>
          <cell r="HU114">
            <v>0</v>
          </cell>
          <cell r="HV114"/>
          <cell r="HW114">
            <v>0</v>
          </cell>
          <cell r="HX114"/>
          <cell r="HY114">
            <v>0</v>
          </cell>
          <cell r="HZ114"/>
          <cell r="IA114">
            <v>0</v>
          </cell>
          <cell r="IB114"/>
          <cell r="IC114">
            <v>0</v>
          </cell>
          <cell r="ID114"/>
          <cell r="IE114">
            <v>0</v>
          </cell>
          <cell r="IF114"/>
          <cell r="IG114">
            <v>0</v>
          </cell>
          <cell r="IH114"/>
          <cell r="II114">
            <v>0</v>
          </cell>
          <cell r="IJ114"/>
          <cell r="IK114">
            <v>0</v>
          </cell>
          <cell r="IL114"/>
          <cell r="IM114">
            <v>0</v>
          </cell>
          <cell r="IN114"/>
          <cell r="IO114">
            <v>0</v>
          </cell>
          <cell r="IP114"/>
          <cell r="IQ114">
            <v>0</v>
          </cell>
          <cell r="IR114"/>
          <cell r="IS114">
            <v>0</v>
          </cell>
          <cell r="IT114"/>
          <cell r="IU114">
            <v>0</v>
          </cell>
          <cell r="IV114"/>
          <cell r="IW114">
            <v>0</v>
          </cell>
          <cell r="IX114"/>
          <cell r="IY114">
            <v>0</v>
          </cell>
          <cell r="IZ114"/>
          <cell r="JA114">
            <v>0</v>
          </cell>
          <cell r="JB114"/>
          <cell r="JC114">
            <v>0</v>
          </cell>
          <cell r="JD114"/>
          <cell r="JE114">
            <v>0</v>
          </cell>
          <cell r="JF114"/>
          <cell r="JG114">
            <v>0</v>
          </cell>
          <cell r="JH114"/>
          <cell r="JI114">
            <v>0</v>
          </cell>
          <cell r="JJ114"/>
          <cell r="JK114">
            <v>0</v>
          </cell>
          <cell r="JL114"/>
          <cell r="JM114">
            <v>0</v>
          </cell>
          <cell r="JN114"/>
          <cell r="JO114">
            <v>0</v>
          </cell>
          <cell r="JP114"/>
          <cell r="JQ114">
            <v>0</v>
          </cell>
          <cell r="JR114"/>
          <cell r="JS114">
            <v>0</v>
          </cell>
          <cell r="JT114"/>
          <cell r="JU114">
            <v>0</v>
          </cell>
          <cell r="JV114"/>
          <cell r="JW114">
            <v>0</v>
          </cell>
          <cell r="JX114"/>
          <cell r="JY114">
            <v>0</v>
          </cell>
          <cell r="JZ114"/>
          <cell r="KA114">
            <v>0</v>
          </cell>
          <cell r="KB114"/>
          <cell r="KC114">
            <v>0</v>
          </cell>
        </row>
        <row r="115">
          <cell r="P115"/>
          <cell r="Q115">
            <v>0</v>
          </cell>
          <cell r="R115"/>
          <cell r="S115">
            <v>0</v>
          </cell>
          <cell r="T115"/>
          <cell r="U115">
            <v>0</v>
          </cell>
          <cell r="V115"/>
          <cell r="W115">
            <v>0</v>
          </cell>
          <cell r="X115"/>
          <cell r="Y115">
            <v>0</v>
          </cell>
          <cell r="Z115"/>
          <cell r="AA115">
            <v>0</v>
          </cell>
          <cell r="AB115"/>
          <cell r="AC115">
            <v>0</v>
          </cell>
          <cell r="AD115"/>
          <cell r="AE115">
            <v>0</v>
          </cell>
          <cell r="AF115"/>
          <cell r="AG115">
            <v>0</v>
          </cell>
          <cell r="AH115"/>
          <cell r="AI115">
            <v>0</v>
          </cell>
          <cell r="AJ115"/>
          <cell r="AK115">
            <v>0</v>
          </cell>
          <cell r="AL115"/>
          <cell r="AM115">
            <v>0</v>
          </cell>
          <cell r="AN115"/>
          <cell r="AO115">
            <v>0</v>
          </cell>
          <cell r="AP115"/>
          <cell r="AQ115">
            <v>0</v>
          </cell>
          <cell r="AR115"/>
          <cell r="AS115">
            <v>0</v>
          </cell>
          <cell r="AT115"/>
          <cell r="AU115">
            <v>0</v>
          </cell>
          <cell r="AV115"/>
          <cell r="AW115">
            <v>0</v>
          </cell>
          <cell r="AX115"/>
          <cell r="AY115">
            <v>0</v>
          </cell>
          <cell r="AZ115"/>
          <cell r="BA115">
            <v>0</v>
          </cell>
          <cell r="BB115"/>
          <cell r="BC115">
            <v>0</v>
          </cell>
          <cell r="BD115"/>
          <cell r="BE115">
            <v>0</v>
          </cell>
          <cell r="BF115"/>
          <cell r="BG115">
            <v>0</v>
          </cell>
          <cell r="BH115"/>
          <cell r="BI115">
            <v>0</v>
          </cell>
          <cell r="BJ115"/>
          <cell r="BK115">
            <v>0</v>
          </cell>
          <cell r="BL115"/>
          <cell r="BM115">
            <v>0</v>
          </cell>
          <cell r="BN115"/>
          <cell r="BO115">
            <v>0</v>
          </cell>
          <cell r="BP115"/>
          <cell r="BQ115">
            <v>0</v>
          </cell>
          <cell r="BR115"/>
          <cell r="BS115">
            <v>0</v>
          </cell>
          <cell r="BT115"/>
          <cell r="BU115">
            <v>0</v>
          </cell>
          <cell r="BV115"/>
          <cell r="BW115">
            <v>0</v>
          </cell>
          <cell r="BX115"/>
          <cell r="BY115">
            <v>0</v>
          </cell>
          <cell r="BZ115"/>
          <cell r="CA115">
            <v>0</v>
          </cell>
          <cell r="CB115"/>
          <cell r="CC115">
            <v>0</v>
          </cell>
          <cell r="CD115"/>
          <cell r="CE115">
            <v>0</v>
          </cell>
          <cell r="CF115"/>
          <cell r="CG115">
            <v>0</v>
          </cell>
          <cell r="CH115"/>
          <cell r="CI115">
            <v>0</v>
          </cell>
          <cell r="CJ115"/>
          <cell r="CK115">
            <v>0</v>
          </cell>
          <cell r="CL115"/>
          <cell r="CM115">
            <v>0</v>
          </cell>
          <cell r="CN115">
            <v>1</v>
          </cell>
          <cell r="CO115">
            <v>576.60750054915002</v>
          </cell>
          <cell r="CP115"/>
          <cell r="CQ115">
            <v>0</v>
          </cell>
          <cell r="CR115"/>
          <cell r="CS115">
            <v>0</v>
          </cell>
          <cell r="CT115"/>
          <cell r="CU115">
            <v>0</v>
          </cell>
          <cell r="CV115"/>
          <cell r="CW115">
            <v>0</v>
          </cell>
          <cell r="CX115"/>
          <cell r="CY115">
            <v>0</v>
          </cell>
          <cell r="CZ115"/>
          <cell r="DA115">
            <v>0</v>
          </cell>
          <cell r="DB115"/>
          <cell r="DC115">
            <v>0</v>
          </cell>
          <cell r="DD115"/>
          <cell r="DE115">
            <v>0</v>
          </cell>
          <cell r="DF115"/>
          <cell r="DG115">
            <v>0</v>
          </cell>
          <cell r="DH115"/>
          <cell r="DI115">
            <v>0</v>
          </cell>
          <cell r="DJ115"/>
          <cell r="DK115">
            <v>0</v>
          </cell>
          <cell r="DL115"/>
          <cell r="DM115">
            <v>0</v>
          </cell>
          <cell r="DN115"/>
          <cell r="DO115">
            <v>0</v>
          </cell>
          <cell r="DP115"/>
          <cell r="DQ115">
            <v>0</v>
          </cell>
          <cell r="DR115"/>
          <cell r="DS115">
            <v>0</v>
          </cell>
          <cell r="DT115"/>
          <cell r="DU115">
            <v>0</v>
          </cell>
          <cell r="DV115"/>
          <cell r="DW115">
            <v>0</v>
          </cell>
          <cell r="DX115"/>
          <cell r="DY115">
            <v>0</v>
          </cell>
          <cell r="DZ115"/>
          <cell r="EA115">
            <v>0</v>
          </cell>
          <cell r="EB115"/>
          <cell r="EC115">
            <v>0</v>
          </cell>
          <cell r="ED115"/>
          <cell r="EE115">
            <v>0</v>
          </cell>
          <cell r="EF115"/>
          <cell r="EG115">
            <v>0</v>
          </cell>
          <cell r="EH115"/>
          <cell r="EI115">
            <v>0</v>
          </cell>
          <cell r="EJ115"/>
          <cell r="EK115">
            <v>0</v>
          </cell>
          <cell r="EL115"/>
          <cell r="EM115">
            <v>0</v>
          </cell>
          <cell r="EN115"/>
          <cell r="EO115">
            <v>0</v>
          </cell>
          <cell r="EP115"/>
          <cell r="EQ115">
            <v>0</v>
          </cell>
          <cell r="ER115"/>
          <cell r="ES115">
            <v>0</v>
          </cell>
          <cell r="ET115"/>
          <cell r="EU115">
            <v>0</v>
          </cell>
          <cell r="EV115">
            <v>1</v>
          </cell>
          <cell r="EW115">
            <v>576.60750054915002</v>
          </cell>
          <cell r="EX115"/>
          <cell r="EY115">
            <v>0</v>
          </cell>
          <cell r="EZ115">
            <v>1</v>
          </cell>
          <cell r="FA115">
            <v>576.60750054915002</v>
          </cell>
          <cell r="FB115"/>
          <cell r="FC115">
            <v>0</v>
          </cell>
          <cell r="FD115">
            <v>1</v>
          </cell>
          <cell r="FE115">
            <v>576.60750054915002</v>
          </cell>
          <cell r="FF115"/>
          <cell r="FG115">
            <v>0</v>
          </cell>
          <cell r="FH115">
            <v>1</v>
          </cell>
          <cell r="FI115">
            <v>576.60750054915002</v>
          </cell>
          <cell r="FJ115"/>
          <cell r="FK115">
            <v>0</v>
          </cell>
          <cell r="FL115"/>
          <cell r="FM115">
            <v>0</v>
          </cell>
          <cell r="FN115"/>
          <cell r="FO115">
            <v>0</v>
          </cell>
          <cell r="FP115"/>
          <cell r="FQ115">
            <v>0</v>
          </cell>
          <cell r="FR115"/>
          <cell r="FS115">
            <v>0</v>
          </cell>
          <cell r="FT115"/>
          <cell r="FU115">
            <v>0</v>
          </cell>
          <cell r="FV115"/>
          <cell r="FW115">
            <v>0</v>
          </cell>
          <cell r="FX115"/>
          <cell r="FY115">
            <v>0</v>
          </cell>
          <cell r="FZ115"/>
          <cell r="GA115">
            <v>0</v>
          </cell>
          <cell r="GB115"/>
          <cell r="GC115">
            <v>0</v>
          </cell>
          <cell r="GD115"/>
          <cell r="GE115">
            <v>0</v>
          </cell>
          <cell r="GF115"/>
          <cell r="GG115">
            <v>0</v>
          </cell>
          <cell r="GH115"/>
          <cell r="GI115">
            <v>0</v>
          </cell>
          <cell r="GJ115"/>
          <cell r="GK115">
            <v>0</v>
          </cell>
          <cell r="GL115"/>
          <cell r="GM115">
            <v>0</v>
          </cell>
          <cell r="GN115"/>
          <cell r="GO115">
            <v>0</v>
          </cell>
          <cell r="GP115"/>
          <cell r="GQ115">
            <v>0</v>
          </cell>
          <cell r="GR115"/>
          <cell r="GS115">
            <v>0</v>
          </cell>
          <cell r="GT115"/>
          <cell r="GU115">
            <v>0</v>
          </cell>
          <cell r="GV115"/>
          <cell r="GW115">
            <v>0</v>
          </cell>
          <cell r="GX115"/>
          <cell r="GY115">
            <v>0</v>
          </cell>
          <cell r="GZ115"/>
          <cell r="HA115">
            <v>0</v>
          </cell>
          <cell r="HB115"/>
          <cell r="HC115">
            <v>0</v>
          </cell>
          <cell r="HD115"/>
          <cell r="HE115">
            <v>0</v>
          </cell>
          <cell r="HF115"/>
          <cell r="HG115">
            <v>0</v>
          </cell>
          <cell r="HH115"/>
          <cell r="HI115">
            <v>0</v>
          </cell>
          <cell r="HJ115"/>
          <cell r="HK115">
            <v>0</v>
          </cell>
          <cell r="HL115"/>
          <cell r="HM115">
            <v>0</v>
          </cell>
          <cell r="HN115"/>
          <cell r="HO115">
            <v>0</v>
          </cell>
          <cell r="HP115"/>
          <cell r="HQ115">
            <v>0</v>
          </cell>
          <cell r="HR115"/>
          <cell r="HS115">
            <v>0</v>
          </cell>
          <cell r="HT115"/>
          <cell r="HU115">
            <v>0</v>
          </cell>
          <cell r="HV115"/>
          <cell r="HW115">
            <v>0</v>
          </cell>
          <cell r="HX115"/>
          <cell r="HY115">
            <v>0</v>
          </cell>
          <cell r="HZ115"/>
          <cell r="IA115">
            <v>0</v>
          </cell>
          <cell r="IB115"/>
          <cell r="IC115">
            <v>0</v>
          </cell>
          <cell r="ID115"/>
          <cell r="IE115">
            <v>0</v>
          </cell>
          <cell r="IF115"/>
          <cell r="IG115">
            <v>0</v>
          </cell>
          <cell r="IH115"/>
          <cell r="II115">
            <v>0</v>
          </cell>
          <cell r="IJ115"/>
          <cell r="IK115">
            <v>0</v>
          </cell>
          <cell r="IL115"/>
          <cell r="IM115">
            <v>0</v>
          </cell>
          <cell r="IN115"/>
          <cell r="IO115">
            <v>0</v>
          </cell>
          <cell r="IP115"/>
          <cell r="IQ115">
            <v>0</v>
          </cell>
          <cell r="IR115"/>
          <cell r="IS115">
            <v>0</v>
          </cell>
          <cell r="IT115"/>
          <cell r="IU115">
            <v>0</v>
          </cell>
          <cell r="IV115"/>
          <cell r="IW115">
            <v>0</v>
          </cell>
          <cell r="IX115"/>
          <cell r="IY115">
            <v>0</v>
          </cell>
          <cell r="IZ115"/>
          <cell r="JA115">
            <v>0</v>
          </cell>
          <cell r="JB115"/>
          <cell r="JC115">
            <v>0</v>
          </cell>
          <cell r="JD115"/>
          <cell r="JE115">
            <v>0</v>
          </cell>
          <cell r="JF115"/>
          <cell r="JG115">
            <v>0</v>
          </cell>
          <cell r="JH115"/>
          <cell r="JI115">
            <v>0</v>
          </cell>
          <cell r="JJ115"/>
          <cell r="JK115">
            <v>0</v>
          </cell>
          <cell r="JL115"/>
          <cell r="JM115">
            <v>0</v>
          </cell>
          <cell r="JN115"/>
          <cell r="JO115">
            <v>0</v>
          </cell>
          <cell r="JP115"/>
          <cell r="JQ115">
            <v>0</v>
          </cell>
          <cell r="JR115"/>
          <cell r="JS115">
            <v>0</v>
          </cell>
          <cell r="JT115"/>
          <cell r="JU115">
            <v>0</v>
          </cell>
          <cell r="JV115"/>
          <cell r="JW115">
            <v>0</v>
          </cell>
          <cell r="JX115"/>
          <cell r="JY115">
            <v>0</v>
          </cell>
          <cell r="JZ115"/>
          <cell r="KA115">
            <v>0</v>
          </cell>
          <cell r="KB115"/>
          <cell r="KC115">
            <v>0</v>
          </cell>
        </row>
        <row r="116">
          <cell r="P116"/>
          <cell r="Q116">
            <v>0</v>
          </cell>
          <cell r="R116"/>
          <cell r="S116">
            <v>0</v>
          </cell>
          <cell r="T116"/>
          <cell r="U116">
            <v>0</v>
          </cell>
          <cell r="V116"/>
          <cell r="W116">
            <v>0</v>
          </cell>
          <cell r="X116"/>
          <cell r="Y116">
            <v>0</v>
          </cell>
          <cell r="Z116"/>
          <cell r="AA116">
            <v>0</v>
          </cell>
          <cell r="AB116"/>
          <cell r="AC116">
            <v>0</v>
          </cell>
          <cell r="AD116"/>
          <cell r="AE116">
            <v>0</v>
          </cell>
          <cell r="AF116"/>
          <cell r="AG116">
            <v>0</v>
          </cell>
          <cell r="AH116"/>
          <cell r="AI116">
            <v>0</v>
          </cell>
          <cell r="AJ116"/>
          <cell r="AK116">
            <v>0</v>
          </cell>
          <cell r="AL116"/>
          <cell r="AM116">
            <v>0</v>
          </cell>
          <cell r="AN116"/>
          <cell r="AO116">
            <v>0</v>
          </cell>
          <cell r="AP116"/>
          <cell r="AQ116">
            <v>0</v>
          </cell>
          <cell r="AR116"/>
          <cell r="AS116">
            <v>0</v>
          </cell>
          <cell r="AT116"/>
          <cell r="AU116">
            <v>0</v>
          </cell>
          <cell r="AV116"/>
          <cell r="AW116">
            <v>0</v>
          </cell>
          <cell r="AX116"/>
          <cell r="AY116">
            <v>0</v>
          </cell>
          <cell r="AZ116"/>
          <cell r="BA116">
            <v>0</v>
          </cell>
          <cell r="BB116"/>
          <cell r="BC116">
            <v>0</v>
          </cell>
          <cell r="BD116"/>
          <cell r="BE116">
            <v>0</v>
          </cell>
          <cell r="BF116"/>
          <cell r="BG116">
            <v>0</v>
          </cell>
          <cell r="BH116"/>
          <cell r="BI116">
            <v>0</v>
          </cell>
          <cell r="BJ116"/>
          <cell r="BK116">
            <v>0</v>
          </cell>
          <cell r="BL116"/>
          <cell r="BM116">
            <v>0</v>
          </cell>
          <cell r="BN116"/>
          <cell r="BO116">
            <v>0</v>
          </cell>
          <cell r="BP116"/>
          <cell r="BQ116">
            <v>0</v>
          </cell>
          <cell r="BR116"/>
          <cell r="BS116">
            <v>0</v>
          </cell>
          <cell r="BT116"/>
          <cell r="BU116">
            <v>0</v>
          </cell>
          <cell r="BV116"/>
          <cell r="BW116">
            <v>0</v>
          </cell>
          <cell r="BX116"/>
          <cell r="BY116">
            <v>0</v>
          </cell>
          <cell r="BZ116"/>
          <cell r="CA116">
            <v>0</v>
          </cell>
          <cell r="CB116"/>
          <cell r="CC116">
            <v>0</v>
          </cell>
          <cell r="CD116"/>
          <cell r="CE116">
            <v>0</v>
          </cell>
          <cell r="CF116"/>
          <cell r="CG116">
            <v>0</v>
          </cell>
          <cell r="CH116"/>
          <cell r="CI116">
            <v>0</v>
          </cell>
          <cell r="CJ116"/>
          <cell r="CK116">
            <v>0</v>
          </cell>
          <cell r="CL116"/>
          <cell r="CM116">
            <v>0</v>
          </cell>
          <cell r="CN116"/>
          <cell r="CO116">
            <v>0</v>
          </cell>
          <cell r="CP116"/>
          <cell r="CQ116">
            <v>0</v>
          </cell>
          <cell r="CR116"/>
          <cell r="CS116">
            <v>0</v>
          </cell>
          <cell r="CT116"/>
          <cell r="CU116">
            <v>0</v>
          </cell>
          <cell r="CV116"/>
          <cell r="CW116">
            <v>0</v>
          </cell>
          <cell r="CX116"/>
          <cell r="CY116">
            <v>0</v>
          </cell>
          <cell r="CZ116"/>
          <cell r="DA116">
            <v>0</v>
          </cell>
          <cell r="DB116"/>
          <cell r="DC116">
            <v>0</v>
          </cell>
          <cell r="DD116"/>
          <cell r="DE116">
            <v>0</v>
          </cell>
          <cell r="DF116"/>
          <cell r="DG116">
            <v>0</v>
          </cell>
          <cell r="DH116"/>
          <cell r="DI116">
            <v>0</v>
          </cell>
          <cell r="DJ116"/>
          <cell r="DK116">
            <v>0</v>
          </cell>
          <cell r="DL116"/>
          <cell r="DM116">
            <v>0</v>
          </cell>
          <cell r="DN116"/>
          <cell r="DO116">
            <v>0</v>
          </cell>
          <cell r="DP116"/>
          <cell r="DQ116">
            <v>0</v>
          </cell>
          <cell r="DR116"/>
          <cell r="DS116">
            <v>0</v>
          </cell>
          <cell r="DT116"/>
          <cell r="DU116">
            <v>0</v>
          </cell>
          <cell r="DV116"/>
          <cell r="DW116">
            <v>0</v>
          </cell>
          <cell r="DX116"/>
          <cell r="DY116">
            <v>0</v>
          </cell>
          <cell r="DZ116"/>
          <cell r="EA116">
            <v>0</v>
          </cell>
          <cell r="EB116"/>
          <cell r="EC116">
            <v>0</v>
          </cell>
          <cell r="ED116"/>
          <cell r="EE116">
            <v>0</v>
          </cell>
          <cell r="EF116"/>
          <cell r="EG116">
            <v>0</v>
          </cell>
          <cell r="EH116"/>
          <cell r="EI116">
            <v>0</v>
          </cell>
          <cell r="EJ116"/>
          <cell r="EK116">
            <v>0</v>
          </cell>
          <cell r="EL116"/>
          <cell r="EM116">
            <v>0</v>
          </cell>
          <cell r="EN116"/>
          <cell r="EO116">
            <v>0</v>
          </cell>
          <cell r="EP116"/>
          <cell r="EQ116">
            <v>0</v>
          </cell>
          <cell r="ER116"/>
          <cell r="ES116">
            <v>0</v>
          </cell>
          <cell r="ET116"/>
          <cell r="EU116">
            <v>0</v>
          </cell>
          <cell r="EV116"/>
          <cell r="EW116">
            <v>0</v>
          </cell>
          <cell r="EX116"/>
          <cell r="EY116">
            <v>0</v>
          </cell>
          <cell r="EZ116"/>
          <cell r="FA116">
            <v>0</v>
          </cell>
          <cell r="FB116"/>
          <cell r="FC116">
            <v>0</v>
          </cell>
          <cell r="FD116"/>
          <cell r="FE116">
            <v>0</v>
          </cell>
          <cell r="FF116"/>
          <cell r="FG116">
            <v>0</v>
          </cell>
          <cell r="FH116"/>
          <cell r="FI116">
            <v>0</v>
          </cell>
          <cell r="FJ116"/>
          <cell r="FK116">
            <v>0</v>
          </cell>
          <cell r="FL116">
            <v>4</v>
          </cell>
          <cell r="FM116">
            <v>56.893846154388001</v>
          </cell>
          <cell r="FN116">
            <v>4</v>
          </cell>
          <cell r="FO116">
            <v>56.893846154388001</v>
          </cell>
          <cell r="FP116">
            <v>4</v>
          </cell>
          <cell r="FQ116">
            <v>56.893846154388001</v>
          </cell>
          <cell r="FR116"/>
          <cell r="FS116">
            <v>0</v>
          </cell>
          <cell r="FT116"/>
          <cell r="FU116">
            <v>0</v>
          </cell>
          <cell r="FV116"/>
          <cell r="FW116">
            <v>0</v>
          </cell>
          <cell r="FX116"/>
          <cell r="FY116">
            <v>0</v>
          </cell>
          <cell r="FZ116"/>
          <cell r="GA116">
            <v>0</v>
          </cell>
          <cell r="GB116"/>
          <cell r="GC116">
            <v>0</v>
          </cell>
          <cell r="GD116"/>
          <cell r="GE116">
            <v>0</v>
          </cell>
          <cell r="GF116"/>
          <cell r="GG116">
            <v>0</v>
          </cell>
          <cell r="GH116"/>
          <cell r="GI116">
            <v>0</v>
          </cell>
          <cell r="GJ116"/>
          <cell r="GK116">
            <v>0</v>
          </cell>
          <cell r="GL116"/>
          <cell r="GM116">
            <v>0</v>
          </cell>
          <cell r="GN116"/>
          <cell r="GO116">
            <v>0</v>
          </cell>
          <cell r="GP116"/>
          <cell r="GQ116">
            <v>0</v>
          </cell>
          <cell r="GR116"/>
          <cell r="GS116">
            <v>0</v>
          </cell>
          <cell r="GT116"/>
          <cell r="GU116">
            <v>0</v>
          </cell>
          <cell r="GV116"/>
          <cell r="GW116">
            <v>0</v>
          </cell>
          <cell r="GX116"/>
          <cell r="GY116">
            <v>0</v>
          </cell>
          <cell r="GZ116"/>
          <cell r="HA116">
            <v>0</v>
          </cell>
          <cell r="HB116"/>
          <cell r="HC116">
            <v>0</v>
          </cell>
          <cell r="HD116"/>
          <cell r="HE116">
            <v>0</v>
          </cell>
          <cell r="HF116"/>
          <cell r="HG116">
            <v>0</v>
          </cell>
          <cell r="HH116"/>
          <cell r="HI116">
            <v>0</v>
          </cell>
          <cell r="HJ116"/>
          <cell r="HK116">
            <v>0</v>
          </cell>
          <cell r="HL116"/>
          <cell r="HM116">
            <v>0</v>
          </cell>
          <cell r="HN116"/>
          <cell r="HO116">
            <v>0</v>
          </cell>
          <cell r="HP116"/>
          <cell r="HQ116">
            <v>0</v>
          </cell>
          <cell r="HR116"/>
          <cell r="HS116">
            <v>0</v>
          </cell>
          <cell r="HT116"/>
          <cell r="HU116">
            <v>0</v>
          </cell>
          <cell r="HV116"/>
          <cell r="HW116">
            <v>0</v>
          </cell>
          <cell r="HX116"/>
          <cell r="HY116">
            <v>0</v>
          </cell>
          <cell r="HZ116"/>
          <cell r="IA116">
            <v>0</v>
          </cell>
          <cell r="IB116"/>
          <cell r="IC116">
            <v>0</v>
          </cell>
          <cell r="ID116"/>
          <cell r="IE116">
            <v>0</v>
          </cell>
          <cell r="IF116"/>
          <cell r="IG116">
            <v>0</v>
          </cell>
          <cell r="IH116"/>
          <cell r="II116">
            <v>0</v>
          </cell>
          <cell r="IJ116"/>
          <cell r="IK116">
            <v>0</v>
          </cell>
          <cell r="IL116"/>
          <cell r="IM116">
            <v>0</v>
          </cell>
          <cell r="IN116"/>
          <cell r="IO116">
            <v>0</v>
          </cell>
          <cell r="IP116"/>
          <cell r="IQ116">
            <v>0</v>
          </cell>
          <cell r="IR116"/>
          <cell r="IS116">
            <v>0</v>
          </cell>
          <cell r="IT116"/>
          <cell r="IU116">
            <v>0</v>
          </cell>
          <cell r="IV116"/>
          <cell r="IW116">
            <v>0</v>
          </cell>
          <cell r="IX116"/>
          <cell r="IY116">
            <v>0</v>
          </cell>
          <cell r="IZ116"/>
          <cell r="JA116">
            <v>0</v>
          </cell>
          <cell r="JB116"/>
          <cell r="JC116">
            <v>0</v>
          </cell>
          <cell r="JD116"/>
          <cell r="JE116">
            <v>0</v>
          </cell>
          <cell r="JF116"/>
          <cell r="JG116">
            <v>0</v>
          </cell>
          <cell r="JH116"/>
          <cell r="JI116">
            <v>0</v>
          </cell>
          <cell r="JJ116"/>
          <cell r="JK116">
            <v>0</v>
          </cell>
          <cell r="JL116"/>
          <cell r="JM116">
            <v>0</v>
          </cell>
          <cell r="JN116"/>
          <cell r="JO116">
            <v>0</v>
          </cell>
          <cell r="JP116"/>
          <cell r="JQ116">
            <v>0</v>
          </cell>
          <cell r="JR116"/>
          <cell r="JS116">
            <v>0</v>
          </cell>
          <cell r="JT116"/>
          <cell r="JU116">
            <v>0</v>
          </cell>
          <cell r="JV116"/>
          <cell r="JW116"/>
          <cell r="JX116"/>
          <cell r="JY116"/>
          <cell r="JZ116"/>
          <cell r="KA116"/>
          <cell r="KB116"/>
          <cell r="KC116"/>
        </row>
        <row r="117">
          <cell r="P117"/>
          <cell r="Q117">
            <v>0</v>
          </cell>
          <cell r="R117"/>
          <cell r="S117">
            <v>0</v>
          </cell>
          <cell r="T117"/>
          <cell r="U117">
            <v>0</v>
          </cell>
          <cell r="V117"/>
          <cell r="W117">
            <v>0</v>
          </cell>
          <cell r="X117"/>
          <cell r="Y117">
            <v>0</v>
          </cell>
          <cell r="Z117"/>
          <cell r="AA117">
            <v>0</v>
          </cell>
          <cell r="AB117"/>
          <cell r="AC117">
            <v>0</v>
          </cell>
          <cell r="AD117"/>
          <cell r="AE117">
            <v>0</v>
          </cell>
          <cell r="AF117"/>
          <cell r="AG117">
            <v>0</v>
          </cell>
          <cell r="AH117"/>
          <cell r="AI117">
            <v>0</v>
          </cell>
          <cell r="AJ117"/>
          <cell r="AK117">
            <v>0</v>
          </cell>
          <cell r="AL117"/>
          <cell r="AM117">
            <v>0</v>
          </cell>
          <cell r="AN117"/>
          <cell r="AO117">
            <v>0</v>
          </cell>
          <cell r="AP117"/>
          <cell r="AQ117">
            <v>0</v>
          </cell>
          <cell r="AR117"/>
          <cell r="AS117">
            <v>0</v>
          </cell>
          <cell r="AT117"/>
          <cell r="AU117">
            <v>0</v>
          </cell>
          <cell r="AV117"/>
          <cell r="AW117">
            <v>0</v>
          </cell>
          <cell r="AX117"/>
          <cell r="AY117">
            <v>0</v>
          </cell>
          <cell r="AZ117"/>
          <cell r="BA117">
            <v>0</v>
          </cell>
          <cell r="BB117"/>
          <cell r="BC117">
            <v>0</v>
          </cell>
          <cell r="BD117"/>
          <cell r="BE117">
            <v>0</v>
          </cell>
          <cell r="BF117"/>
          <cell r="BG117">
            <v>0</v>
          </cell>
          <cell r="BH117"/>
          <cell r="BI117">
            <v>0</v>
          </cell>
          <cell r="BJ117"/>
          <cell r="BK117">
            <v>0</v>
          </cell>
          <cell r="BL117"/>
          <cell r="BM117">
            <v>0</v>
          </cell>
          <cell r="BN117"/>
          <cell r="BO117">
            <v>0</v>
          </cell>
          <cell r="BP117"/>
          <cell r="BQ117">
            <v>0</v>
          </cell>
          <cell r="BR117"/>
          <cell r="BS117">
            <v>0</v>
          </cell>
          <cell r="BT117"/>
          <cell r="BU117">
            <v>0</v>
          </cell>
          <cell r="BV117"/>
          <cell r="BW117">
            <v>0</v>
          </cell>
          <cell r="BX117"/>
          <cell r="BY117">
            <v>0</v>
          </cell>
          <cell r="BZ117"/>
          <cell r="CA117">
            <v>0</v>
          </cell>
          <cell r="CB117"/>
          <cell r="CC117">
            <v>0</v>
          </cell>
          <cell r="CD117"/>
          <cell r="CE117">
            <v>0</v>
          </cell>
          <cell r="CF117"/>
          <cell r="CG117">
            <v>0</v>
          </cell>
          <cell r="CH117"/>
          <cell r="CI117">
            <v>0</v>
          </cell>
          <cell r="CJ117"/>
          <cell r="CK117">
            <v>0</v>
          </cell>
          <cell r="CL117"/>
          <cell r="CM117">
            <v>0</v>
          </cell>
          <cell r="CN117"/>
          <cell r="CO117">
            <v>0</v>
          </cell>
          <cell r="CP117"/>
          <cell r="CQ117">
            <v>0</v>
          </cell>
          <cell r="CR117"/>
          <cell r="CS117">
            <v>0</v>
          </cell>
          <cell r="CT117"/>
          <cell r="CU117">
            <v>0</v>
          </cell>
          <cell r="CV117"/>
          <cell r="CW117">
            <v>0</v>
          </cell>
          <cell r="CX117"/>
          <cell r="CY117">
            <v>0</v>
          </cell>
          <cell r="CZ117"/>
          <cell r="DA117">
            <v>0</v>
          </cell>
          <cell r="DB117"/>
          <cell r="DC117">
            <v>0</v>
          </cell>
          <cell r="DD117"/>
          <cell r="DE117">
            <v>0</v>
          </cell>
          <cell r="DF117"/>
          <cell r="DG117">
            <v>0</v>
          </cell>
          <cell r="DH117"/>
          <cell r="DI117">
            <v>0</v>
          </cell>
          <cell r="DJ117"/>
          <cell r="DK117">
            <v>0</v>
          </cell>
          <cell r="DL117"/>
          <cell r="DM117">
            <v>0</v>
          </cell>
          <cell r="DN117"/>
          <cell r="DO117">
            <v>0</v>
          </cell>
          <cell r="DP117"/>
          <cell r="DQ117">
            <v>0</v>
          </cell>
          <cell r="DR117"/>
          <cell r="DS117">
            <v>0</v>
          </cell>
          <cell r="DT117"/>
          <cell r="DU117">
            <v>0</v>
          </cell>
          <cell r="DV117"/>
          <cell r="DW117">
            <v>0</v>
          </cell>
          <cell r="DX117"/>
          <cell r="DY117">
            <v>0</v>
          </cell>
          <cell r="DZ117"/>
          <cell r="EA117">
            <v>0</v>
          </cell>
          <cell r="EB117"/>
          <cell r="EC117">
            <v>0</v>
          </cell>
          <cell r="ED117"/>
          <cell r="EE117">
            <v>0</v>
          </cell>
          <cell r="EF117"/>
          <cell r="EG117">
            <v>0</v>
          </cell>
          <cell r="EH117"/>
          <cell r="EI117">
            <v>0</v>
          </cell>
          <cell r="EJ117"/>
          <cell r="EK117">
            <v>0</v>
          </cell>
          <cell r="EL117"/>
          <cell r="EM117">
            <v>0</v>
          </cell>
          <cell r="EN117"/>
          <cell r="EO117">
            <v>0</v>
          </cell>
          <cell r="EP117"/>
          <cell r="EQ117">
            <v>0</v>
          </cell>
          <cell r="ER117"/>
          <cell r="ES117">
            <v>0</v>
          </cell>
          <cell r="ET117"/>
          <cell r="EU117">
            <v>0</v>
          </cell>
          <cell r="EV117"/>
          <cell r="EW117">
            <v>0</v>
          </cell>
          <cell r="EX117"/>
          <cell r="EY117">
            <v>0</v>
          </cell>
          <cell r="EZ117"/>
          <cell r="FA117">
            <v>0</v>
          </cell>
          <cell r="FB117"/>
          <cell r="FC117">
            <v>0</v>
          </cell>
          <cell r="FD117"/>
          <cell r="FE117">
            <v>0</v>
          </cell>
          <cell r="FF117"/>
          <cell r="FG117">
            <v>0</v>
          </cell>
          <cell r="FH117"/>
          <cell r="FI117">
            <v>0</v>
          </cell>
          <cell r="FJ117"/>
          <cell r="FK117">
            <v>0</v>
          </cell>
          <cell r="FL117"/>
          <cell r="FM117">
            <v>0</v>
          </cell>
          <cell r="FN117"/>
          <cell r="FO117">
            <v>0</v>
          </cell>
          <cell r="FP117"/>
          <cell r="FQ117">
            <v>0</v>
          </cell>
          <cell r="FR117"/>
          <cell r="FS117">
            <v>0</v>
          </cell>
          <cell r="FT117"/>
          <cell r="FU117">
            <v>0</v>
          </cell>
          <cell r="FV117"/>
          <cell r="FW117">
            <v>0</v>
          </cell>
          <cell r="FX117"/>
          <cell r="FY117">
            <v>0</v>
          </cell>
          <cell r="FZ117"/>
          <cell r="GA117">
            <v>0</v>
          </cell>
          <cell r="GB117"/>
          <cell r="GC117">
            <v>0</v>
          </cell>
          <cell r="GD117"/>
          <cell r="GE117">
            <v>0</v>
          </cell>
          <cell r="GF117"/>
          <cell r="GG117">
            <v>0</v>
          </cell>
          <cell r="GH117"/>
          <cell r="GI117">
            <v>0</v>
          </cell>
          <cell r="GJ117"/>
          <cell r="GK117">
            <v>0</v>
          </cell>
          <cell r="GL117"/>
          <cell r="GM117">
            <v>0</v>
          </cell>
          <cell r="GN117"/>
          <cell r="GO117">
            <v>0</v>
          </cell>
          <cell r="GP117"/>
          <cell r="GQ117">
            <v>0</v>
          </cell>
          <cell r="GR117"/>
          <cell r="GS117">
            <v>0</v>
          </cell>
          <cell r="GT117"/>
          <cell r="GU117">
            <v>0</v>
          </cell>
          <cell r="GV117"/>
          <cell r="GW117">
            <v>0</v>
          </cell>
          <cell r="GX117"/>
          <cell r="GY117">
            <v>0</v>
          </cell>
          <cell r="GZ117"/>
          <cell r="HA117">
            <v>0</v>
          </cell>
          <cell r="HB117"/>
          <cell r="HC117">
            <v>0</v>
          </cell>
          <cell r="HD117"/>
          <cell r="HE117">
            <v>0</v>
          </cell>
          <cell r="HF117"/>
          <cell r="HG117">
            <v>0</v>
          </cell>
          <cell r="HH117"/>
          <cell r="HI117">
            <v>0</v>
          </cell>
          <cell r="HJ117"/>
          <cell r="HK117">
            <v>0</v>
          </cell>
          <cell r="HL117"/>
          <cell r="HM117">
            <v>0</v>
          </cell>
          <cell r="HN117"/>
          <cell r="HO117">
            <v>0</v>
          </cell>
          <cell r="HP117"/>
          <cell r="HQ117">
            <v>0</v>
          </cell>
          <cell r="HR117"/>
          <cell r="HS117">
            <v>0</v>
          </cell>
          <cell r="HT117"/>
          <cell r="HU117">
            <v>0</v>
          </cell>
          <cell r="HV117"/>
          <cell r="HW117">
            <v>0</v>
          </cell>
          <cell r="HX117"/>
          <cell r="HY117">
            <v>0</v>
          </cell>
          <cell r="HZ117"/>
          <cell r="IA117">
            <v>0</v>
          </cell>
          <cell r="IB117">
            <v>1</v>
          </cell>
          <cell r="IC117">
            <v>9707.5125000924527</v>
          </cell>
          <cell r="ID117"/>
          <cell r="IE117">
            <v>0</v>
          </cell>
          <cell r="IF117"/>
          <cell r="IG117">
            <v>0</v>
          </cell>
          <cell r="IH117"/>
          <cell r="II117">
            <v>0</v>
          </cell>
          <cell r="IJ117"/>
          <cell r="IK117">
            <v>0</v>
          </cell>
          <cell r="IL117"/>
          <cell r="IM117">
            <v>0</v>
          </cell>
          <cell r="IN117"/>
          <cell r="IO117">
            <v>0</v>
          </cell>
          <cell r="IP117"/>
          <cell r="IQ117">
            <v>0</v>
          </cell>
          <cell r="IR117"/>
          <cell r="IS117">
            <v>0</v>
          </cell>
          <cell r="IT117"/>
          <cell r="IU117">
            <v>0</v>
          </cell>
          <cell r="IV117"/>
          <cell r="IW117">
            <v>0</v>
          </cell>
          <cell r="IX117"/>
          <cell r="IY117">
            <v>0</v>
          </cell>
          <cell r="IZ117"/>
          <cell r="JA117">
            <v>0</v>
          </cell>
          <cell r="JB117"/>
          <cell r="JC117">
            <v>0</v>
          </cell>
          <cell r="JD117"/>
          <cell r="JE117">
            <v>0</v>
          </cell>
          <cell r="JF117"/>
          <cell r="JG117">
            <v>0</v>
          </cell>
          <cell r="JH117"/>
          <cell r="JI117">
            <v>0</v>
          </cell>
          <cell r="JJ117"/>
          <cell r="JK117">
            <v>0</v>
          </cell>
          <cell r="JL117"/>
          <cell r="JM117">
            <v>0</v>
          </cell>
          <cell r="JN117"/>
          <cell r="JO117">
            <v>0</v>
          </cell>
          <cell r="JP117"/>
          <cell r="JQ117">
            <v>0</v>
          </cell>
          <cell r="JR117"/>
          <cell r="JS117">
            <v>0</v>
          </cell>
          <cell r="JT117"/>
          <cell r="JU117">
            <v>0</v>
          </cell>
          <cell r="JV117"/>
          <cell r="JW117">
            <v>0</v>
          </cell>
          <cell r="JX117"/>
          <cell r="JY117">
            <v>0</v>
          </cell>
          <cell r="JZ117"/>
          <cell r="KA117">
            <v>0</v>
          </cell>
          <cell r="KB117"/>
          <cell r="KC117">
            <v>0</v>
          </cell>
        </row>
        <row r="118">
          <cell r="P118"/>
          <cell r="Q118">
            <v>0</v>
          </cell>
          <cell r="R118"/>
          <cell r="S118">
            <v>0</v>
          </cell>
          <cell r="T118"/>
          <cell r="U118">
            <v>0</v>
          </cell>
          <cell r="V118"/>
          <cell r="W118">
            <v>0</v>
          </cell>
          <cell r="X118"/>
          <cell r="Y118">
            <v>0</v>
          </cell>
          <cell r="Z118"/>
          <cell r="AA118">
            <v>0</v>
          </cell>
          <cell r="AB118"/>
          <cell r="AC118">
            <v>0</v>
          </cell>
          <cell r="AD118"/>
          <cell r="AE118">
            <v>0</v>
          </cell>
          <cell r="AF118"/>
          <cell r="AG118">
            <v>0</v>
          </cell>
          <cell r="AH118"/>
          <cell r="AI118">
            <v>0</v>
          </cell>
          <cell r="AJ118"/>
          <cell r="AK118">
            <v>0</v>
          </cell>
          <cell r="AL118"/>
          <cell r="AM118">
            <v>0</v>
          </cell>
          <cell r="AN118"/>
          <cell r="AO118">
            <v>0</v>
          </cell>
          <cell r="AP118"/>
          <cell r="AQ118">
            <v>0</v>
          </cell>
          <cell r="AR118"/>
          <cell r="AS118">
            <v>0</v>
          </cell>
          <cell r="AT118"/>
          <cell r="AU118">
            <v>0</v>
          </cell>
          <cell r="AV118"/>
          <cell r="AW118">
            <v>0</v>
          </cell>
          <cell r="AX118"/>
          <cell r="AY118">
            <v>0</v>
          </cell>
          <cell r="AZ118"/>
          <cell r="BA118">
            <v>0</v>
          </cell>
          <cell r="BB118"/>
          <cell r="BC118">
            <v>0</v>
          </cell>
          <cell r="BD118"/>
          <cell r="BE118">
            <v>0</v>
          </cell>
          <cell r="BF118"/>
          <cell r="BG118">
            <v>0</v>
          </cell>
          <cell r="BH118"/>
          <cell r="BI118">
            <v>0</v>
          </cell>
          <cell r="BJ118"/>
          <cell r="BK118">
            <v>0</v>
          </cell>
          <cell r="BL118"/>
          <cell r="BM118">
            <v>0</v>
          </cell>
          <cell r="BN118"/>
          <cell r="BO118">
            <v>0</v>
          </cell>
          <cell r="BP118"/>
          <cell r="BQ118">
            <v>0</v>
          </cell>
          <cell r="BR118"/>
          <cell r="BS118">
            <v>0</v>
          </cell>
          <cell r="BT118"/>
          <cell r="BU118">
            <v>0</v>
          </cell>
          <cell r="BV118"/>
          <cell r="BW118">
            <v>0</v>
          </cell>
          <cell r="BX118"/>
          <cell r="BY118">
            <v>0</v>
          </cell>
          <cell r="BZ118"/>
          <cell r="CA118">
            <v>0</v>
          </cell>
          <cell r="CB118"/>
          <cell r="CC118">
            <v>0</v>
          </cell>
          <cell r="CD118"/>
          <cell r="CE118">
            <v>0</v>
          </cell>
          <cell r="CF118"/>
          <cell r="CG118">
            <v>0</v>
          </cell>
          <cell r="CH118"/>
          <cell r="CI118">
            <v>0</v>
          </cell>
          <cell r="CJ118"/>
          <cell r="CK118">
            <v>0</v>
          </cell>
          <cell r="CL118"/>
          <cell r="CM118">
            <v>0</v>
          </cell>
          <cell r="CN118"/>
          <cell r="CO118">
            <v>0</v>
          </cell>
          <cell r="CP118"/>
          <cell r="CQ118">
            <v>0</v>
          </cell>
          <cell r="CR118"/>
          <cell r="CS118">
            <v>0</v>
          </cell>
          <cell r="CT118"/>
          <cell r="CU118">
            <v>0</v>
          </cell>
          <cell r="CV118"/>
          <cell r="CW118">
            <v>0</v>
          </cell>
          <cell r="CX118"/>
          <cell r="CY118">
            <v>0</v>
          </cell>
          <cell r="CZ118"/>
          <cell r="DA118">
            <v>0</v>
          </cell>
          <cell r="DB118"/>
          <cell r="DC118">
            <v>0</v>
          </cell>
          <cell r="DD118"/>
          <cell r="DE118">
            <v>0</v>
          </cell>
          <cell r="DF118"/>
          <cell r="DG118">
            <v>0</v>
          </cell>
          <cell r="DH118"/>
          <cell r="DI118">
            <v>0</v>
          </cell>
          <cell r="DJ118"/>
          <cell r="DK118">
            <v>0</v>
          </cell>
          <cell r="DL118"/>
          <cell r="DM118">
            <v>0</v>
          </cell>
          <cell r="DN118"/>
          <cell r="DO118">
            <v>0</v>
          </cell>
          <cell r="DP118"/>
          <cell r="DQ118">
            <v>0</v>
          </cell>
          <cell r="DR118"/>
          <cell r="DS118">
            <v>0</v>
          </cell>
          <cell r="DT118"/>
          <cell r="DU118">
            <v>0</v>
          </cell>
          <cell r="DV118"/>
          <cell r="DW118">
            <v>0</v>
          </cell>
          <cell r="DX118"/>
          <cell r="DY118">
            <v>0</v>
          </cell>
          <cell r="DZ118"/>
          <cell r="EA118">
            <v>0</v>
          </cell>
          <cell r="EB118"/>
          <cell r="EC118">
            <v>0</v>
          </cell>
          <cell r="ED118"/>
          <cell r="EE118">
            <v>0</v>
          </cell>
          <cell r="EF118"/>
          <cell r="EG118">
            <v>0</v>
          </cell>
          <cell r="EH118"/>
          <cell r="EI118">
            <v>0</v>
          </cell>
          <cell r="EJ118"/>
          <cell r="EK118">
            <v>0</v>
          </cell>
          <cell r="EL118"/>
          <cell r="EM118">
            <v>0</v>
          </cell>
          <cell r="EN118"/>
          <cell r="EO118">
            <v>0</v>
          </cell>
          <cell r="EP118"/>
          <cell r="EQ118">
            <v>0</v>
          </cell>
          <cell r="ER118"/>
          <cell r="ES118">
            <v>0</v>
          </cell>
          <cell r="ET118"/>
          <cell r="EU118">
            <v>0</v>
          </cell>
          <cell r="EV118"/>
          <cell r="EW118">
            <v>0</v>
          </cell>
          <cell r="EX118"/>
          <cell r="EY118">
            <v>0</v>
          </cell>
          <cell r="EZ118"/>
          <cell r="FA118">
            <v>0</v>
          </cell>
          <cell r="FB118"/>
          <cell r="FC118">
            <v>0</v>
          </cell>
          <cell r="FD118"/>
          <cell r="FE118">
            <v>0</v>
          </cell>
          <cell r="FF118"/>
          <cell r="FG118">
            <v>0</v>
          </cell>
          <cell r="FH118"/>
          <cell r="FI118">
            <v>0</v>
          </cell>
          <cell r="FJ118"/>
          <cell r="FK118">
            <v>0</v>
          </cell>
          <cell r="FL118"/>
          <cell r="FM118">
            <v>0</v>
          </cell>
          <cell r="FN118"/>
          <cell r="FO118">
            <v>0</v>
          </cell>
          <cell r="FP118"/>
          <cell r="FQ118">
            <v>0</v>
          </cell>
          <cell r="FR118"/>
          <cell r="FS118">
            <v>0</v>
          </cell>
          <cell r="FT118"/>
          <cell r="FU118">
            <v>0</v>
          </cell>
          <cell r="FV118"/>
          <cell r="FW118">
            <v>0</v>
          </cell>
          <cell r="FX118"/>
          <cell r="FY118">
            <v>0</v>
          </cell>
          <cell r="FZ118"/>
          <cell r="GA118">
            <v>0</v>
          </cell>
          <cell r="GB118"/>
          <cell r="GC118">
            <v>0</v>
          </cell>
          <cell r="GD118"/>
          <cell r="GE118">
            <v>0</v>
          </cell>
          <cell r="GF118"/>
          <cell r="GG118">
            <v>0</v>
          </cell>
          <cell r="GH118"/>
          <cell r="GI118">
            <v>0</v>
          </cell>
          <cell r="GJ118"/>
          <cell r="GK118">
            <v>0</v>
          </cell>
          <cell r="GL118"/>
          <cell r="GM118">
            <v>0</v>
          </cell>
          <cell r="GN118"/>
          <cell r="GO118">
            <v>0</v>
          </cell>
          <cell r="GP118"/>
          <cell r="GQ118">
            <v>0</v>
          </cell>
          <cell r="GR118"/>
          <cell r="GS118">
            <v>0</v>
          </cell>
          <cell r="GT118"/>
          <cell r="GU118">
            <v>0</v>
          </cell>
          <cell r="GV118"/>
          <cell r="GW118">
            <v>0</v>
          </cell>
          <cell r="GX118"/>
          <cell r="GY118">
            <v>0</v>
          </cell>
          <cell r="GZ118"/>
          <cell r="HA118">
            <v>0</v>
          </cell>
          <cell r="HB118"/>
          <cell r="HC118">
            <v>0</v>
          </cell>
          <cell r="HD118"/>
          <cell r="HE118">
            <v>0</v>
          </cell>
          <cell r="HF118"/>
          <cell r="HG118">
            <v>0</v>
          </cell>
          <cell r="HH118"/>
          <cell r="HI118">
            <v>0</v>
          </cell>
          <cell r="HJ118"/>
          <cell r="HK118">
            <v>0</v>
          </cell>
          <cell r="HL118"/>
          <cell r="HM118">
            <v>0</v>
          </cell>
          <cell r="HN118"/>
          <cell r="HO118">
            <v>0</v>
          </cell>
          <cell r="HP118"/>
          <cell r="HQ118">
            <v>0</v>
          </cell>
          <cell r="HR118"/>
          <cell r="HS118">
            <v>0</v>
          </cell>
          <cell r="HT118"/>
          <cell r="HU118">
            <v>0</v>
          </cell>
          <cell r="HV118"/>
          <cell r="HW118">
            <v>0</v>
          </cell>
          <cell r="HX118"/>
          <cell r="HY118">
            <v>0</v>
          </cell>
          <cell r="HZ118"/>
          <cell r="IA118">
            <v>0</v>
          </cell>
          <cell r="IB118">
            <v>1</v>
          </cell>
          <cell r="IC118">
            <v>49020.370000466872</v>
          </cell>
          <cell r="ID118"/>
          <cell r="IE118">
            <v>0</v>
          </cell>
          <cell r="IF118"/>
          <cell r="IG118">
            <v>0</v>
          </cell>
          <cell r="IH118"/>
          <cell r="II118">
            <v>0</v>
          </cell>
          <cell r="IJ118"/>
          <cell r="IK118">
            <v>0</v>
          </cell>
          <cell r="IL118"/>
          <cell r="IM118">
            <v>0</v>
          </cell>
          <cell r="IN118"/>
          <cell r="IO118">
            <v>0</v>
          </cell>
          <cell r="IP118"/>
          <cell r="IQ118">
            <v>0</v>
          </cell>
          <cell r="IR118"/>
          <cell r="IS118">
            <v>0</v>
          </cell>
          <cell r="IT118"/>
          <cell r="IU118">
            <v>0</v>
          </cell>
          <cell r="IV118"/>
          <cell r="IW118">
            <v>0</v>
          </cell>
          <cell r="IX118"/>
          <cell r="IY118">
            <v>0</v>
          </cell>
          <cell r="IZ118"/>
          <cell r="JA118">
            <v>0</v>
          </cell>
          <cell r="JB118"/>
          <cell r="JC118">
            <v>0</v>
          </cell>
          <cell r="JD118"/>
          <cell r="JE118">
            <v>0</v>
          </cell>
          <cell r="JF118">
            <v>1</v>
          </cell>
          <cell r="JG118">
            <v>49020.370000466872</v>
          </cell>
          <cell r="JH118"/>
          <cell r="JI118">
            <v>0</v>
          </cell>
          <cell r="JJ118"/>
          <cell r="JK118">
            <v>0</v>
          </cell>
          <cell r="JL118"/>
          <cell r="JM118">
            <v>0</v>
          </cell>
          <cell r="JN118"/>
          <cell r="JO118">
            <v>0</v>
          </cell>
          <cell r="JP118"/>
          <cell r="JQ118">
            <v>0</v>
          </cell>
          <cell r="JR118"/>
          <cell r="JS118">
            <v>0</v>
          </cell>
          <cell r="JT118"/>
          <cell r="JU118">
            <v>0</v>
          </cell>
          <cell r="JV118"/>
          <cell r="JW118">
            <v>0</v>
          </cell>
          <cell r="JX118"/>
          <cell r="JY118">
            <v>0</v>
          </cell>
          <cell r="JZ118"/>
          <cell r="KA118">
            <v>0</v>
          </cell>
          <cell r="KB118"/>
          <cell r="KC118">
            <v>0</v>
          </cell>
        </row>
        <row r="119">
          <cell r="P119"/>
          <cell r="Q119">
            <v>0</v>
          </cell>
          <cell r="R119"/>
          <cell r="S119">
            <v>0</v>
          </cell>
          <cell r="T119"/>
          <cell r="U119">
            <v>0</v>
          </cell>
          <cell r="V119"/>
          <cell r="W119">
            <v>0</v>
          </cell>
          <cell r="X119"/>
          <cell r="Y119">
            <v>0</v>
          </cell>
          <cell r="Z119"/>
          <cell r="AA119">
            <v>0</v>
          </cell>
          <cell r="AB119"/>
          <cell r="AC119">
            <v>0</v>
          </cell>
          <cell r="AD119"/>
          <cell r="AE119">
            <v>0</v>
          </cell>
          <cell r="AF119"/>
          <cell r="AG119">
            <v>0</v>
          </cell>
          <cell r="AH119"/>
          <cell r="AI119">
            <v>0</v>
          </cell>
          <cell r="AJ119"/>
          <cell r="AK119">
            <v>0</v>
          </cell>
          <cell r="AL119"/>
          <cell r="AM119">
            <v>0</v>
          </cell>
          <cell r="AN119"/>
          <cell r="AO119">
            <v>0</v>
          </cell>
          <cell r="AP119"/>
          <cell r="AQ119">
            <v>0</v>
          </cell>
          <cell r="AR119"/>
          <cell r="AS119">
            <v>0</v>
          </cell>
          <cell r="AT119"/>
          <cell r="AU119">
            <v>0</v>
          </cell>
          <cell r="AV119"/>
          <cell r="AW119">
            <v>0</v>
          </cell>
          <cell r="AX119"/>
          <cell r="AY119">
            <v>0</v>
          </cell>
          <cell r="AZ119"/>
          <cell r="BA119">
            <v>0</v>
          </cell>
          <cell r="BB119"/>
          <cell r="BC119">
            <v>0</v>
          </cell>
          <cell r="BD119"/>
          <cell r="BE119">
            <v>0</v>
          </cell>
          <cell r="BF119"/>
          <cell r="BG119">
            <v>0</v>
          </cell>
          <cell r="BH119"/>
          <cell r="BI119">
            <v>0</v>
          </cell>
          <cell r="BJ119"/>
          <cell r="BK119">
            <v>0</v>
          </cell>
          <cell r="BL119"/>
          <cell r="BM119">
            <v>0</v>
          </cell>
          <cell r="BN119"/>
          <cell r="BO119">
            <v>0</v>
          </cell>
          <cell r="BP119"/>
          <cell r="BQ119">
            <v>0</v>
          </cell>
          <cell r="BR119"/>
          <cell r="BS119">
            <v>0</v>
          </cell>
          <cell r="BT119"/>
          <cell r="BU119">
            <v>0</v>
          </cell>
          <cell r="BV119"/>
          <cell r="BW119">
            <v>0</v>
          </cell>
          <cell r="BX119"/>
          <cell r="BY119">
            <v>0</v>
          </cell>
          <cell r="BZ119"/>
          <cell r="CA119">
            <v>0</v>
          </cell>
          <cell r="CB119"/>
          <cell r="CC119">
            <v>0</v>
          </cell>
          <cell r="CD119"/>
          <cell r="CE119">
            <v>0</v>
          </cell>
          <cell r="CF119"/>
          <cell r="CG119">
            <v>0</v>
          </cell>
          <cell r="CH119"/>
          <cell r="CI119">
            <v>0</v>
          </cell>
          <cell r="CJ119"/>
          <cell r="CK119">
            <v>0</v>
          </cell>
          <cell r="CL119"/>
          <cell r="CM119">
            <v>0</v>
          </cell>
          <cell r="CN119"/>
          <cell r="CO119">
            <v>0</v>
          </cell>
          <cell r="CP119"/>
          <cell r="CQ119">
            <v>0</v>
          </cell>
          <cell r="CR119"/>
          <cell r="CS119">
            <v>0</v>
          </cell>
          <cell r="CT119"/>
          <cell r="CU119">
            <v>0</v>
          </cell>
          <cell r="CV119"/>
          <cell r="CW119">
            <v>0</v>
          </cell>
          <cell r="CX119"/>
          <cell r="CY119">
            <v>0</v>
          </cell>
          <cell r="CZ119"/>
          <cell r="DA119">
            <v>0</v>
          </cell>
          <cell r="DB119"/>
          <cell r="DC119">
            <v>0</v>
          </cell>
          <cell r="DD119"/>
          <cell r="DE119">
            <v>0</v>
          </cell>
          <cell r="DF119"/>
          <cell r="DG119">
            <v>0</v>
          </cell>
          <cell r="DH119"/>
          <cell r="DI119">
            <v>0</v>
          </cell>
          <cell r="DJ119"/>
          <cell r="DK119">
            <v>0</v>
          </cell>
          <cell r="DL119"/>
          <cell r="DM119">
            <v>0</v>
          </cell>
          <cell r="DN119"/>
          <cell r="DO119">
            <v>0</v>
          </cell>
          <cell r="DP119"/>
          <cell r="DQ119">
            <v>0</v>
          </cell>
          <cell r="DR119"/>
          <cell r="DS119">
            <v>0</v>
          </cell>
          <cell r="DT119"/>
          <cell r="DU119">
            <v>0</v>
          </cell>
          <cell r="DV119"/>
          <cell r="DW119">
            <v>0</v>
          </cell>
          <cell r="DX119"/>
          <cell r="DY119">
            <v>0</v>
          </cell>
          <cell r="DZ119"/>
          <cell r="EA119">
            <v>0</v>
          </cell>
          <cell r="EB119"/>
          <cell r="EC119">
            <v>0</v>
          </cell>
          <cell r="ED119"/>
          <cell r="EE119">
            <v>0</v>
          </cell>
          <cell r="EF119"/>
          <cell r="EG119">
            <v>0</v>
          </cell>
          <cell r="EH119"/>
          <cell r="EI119">
            <v>0</v>
          </cell>
          <cell r="EJ119">
            <v>1</v>
          </cell>
          <cell r="EK119">
            <v>95312.700000907731</v>
          </cell>
          <cell r="EL119"/>
          <cell r="EM119">
            <v>0</v>
          </cell>
          <cell r="EN119"/>
          <cell r="EO119">
            <v>0</v>
          </cell>
          <cell r="EP119"/>
          <cell r="EQ119">
            <v>0</v>
          </cell>
          <cell r="ER119"/>
          <cell r="ES119">
            <v>0</v>
          </cell>
          <cell r="ET119"/>
          <cell r="EU119">
            <v>0</v>
          </cell>
          <cell r="EV119"/>
          <cell r="EW119">
            <v>0</v>
          </cell>
          <cell r="EX119"/>
          <cell r="EY119">
            <v>0</v>
          </cell>
          <cell r="EZ119"/>
          <cell r="FA119">
            <v>0</v>
          </cell>
          <cell r="FB119"/>
          <cell r="FC119">
            <v>0</v>
          </cell>
          <cell r="FD119"/>
          <cell r="FE119">
            <v>0</v>
          </cell>
          <cell r="FF119"/>
          <cell r="FG119">
            <v>0</v>
          </cell>
          <cell r="FH119"/>
          <cell r="FI119">
            <v>0</v>
          </cell>
          <cell r="FJ119"/>
          <cell r="FK119">
            <v>0</v>
          </cell>
          <cell r="FL119"/>
          <cell r="FM119">
            <v>0</v>
          </cell>
          <cell r="FN119"/>
          <cell r="FO119">
            <v>0</v>
          </cell>
          <cell r="FP119"/>
          <cell r="FQ119">
            <v>0</v>
          </cell>
          <cell r="FR119"/>
          <cell r="FS119">
            <v>0</v>
          </cell>
          <cell r="FT119"/>
          <cell r="FU119">
            <v>0</v>
          </cell>
          <cell r="FV119"/>
          <cell r="FW119">
            <v>0</v>
          </cell>
          <cell r="FX119"/>
          <cell r="FY119">
            <v>0</v>
          </cell>
          <cell r="FZ119"/>
          <cell r="GA119">
            <v>0</v>
          </cell>
          <cell r="GB119"/>
          <cell r="GC119">
            <v>0</v>
          </cell>
          <cell r="GD119"/>
          <cell r="GE119">
            <v>0</v>
          </cell>
          <cell r="GF119"/>
          <cell r="GG119">
            <v>0</v>
          </cell>
          <cell r="GH119"/>
          <cell r="GI119">
            <v>0</v>
          </cell>
          <cell r="GJ119"/>
          <cell r="GK119">
            <v>0</v>
          </cell>
          <cell r="GL119"/>
          <cell r="GM119">
            <v>0</v>
          </cell>
          <cell r="GN119"/>
          <cell r="GO119">
            <v>0</v>
          </cell>
          <cell r="GP119"/>
          <cell r="GQ119">
            <v>0</v>
          </cell>
          <cell r="GR119"/>
          <cell r="GS119">
            <v>0</v>
          </cell>
          <cell r="GT119"/>
          <cell r="GU119">
            <v>0</v>
          </cell>
          <cell r="GV119"/>
          <cell r="GW119">
            <v>0</v>
          </cell>
          <cell r="GX119"/>
          <cell r="GY119">
            <v>0</v>
          </cell>
          <cell r="GZ119"/>
          <cell r="HA119">
            <v>0</v>
          </cell>
          <cell r="HB119"/>
          <cell r="HC119">
            <v>0</v>
          </cell>
          <cell r="HD119"/>
          <cell r="HE119">
            <v>0</v>
          </cell>
          <cell r="HF119"/>
          <cell r="HG119">
            <v>0</v>
          </cell>
          <cell r="HH119"/>
          <cell r="HI119">
            <v>0</v>
          </cell>
          <cell r="HJ119"/>
          <cell r="HK119">
            <v>0</v>
          </cell>
          <cell r="HL119"/>
          <cell r="HM119">
            <v>0</v>
          </cell>
          <cell r="HN119"/>
          <cell r="HO119">
            <v>0</v>
          </cell>
          <cell r="HP119"/>
          <cell r="HQ119">
            <v>0</v>
          </cell>
          <cell r="HR119"/>
          <cell r="HS119">
            <v>0</v>
          </cell>
          <cell r="HT119"/>
          <cell r="HU119">
            <v>0</v>
          </cell>
          <cell r="HV119"/>
          <cell r="HW119">
            <v>0</v>
          </cell>
          <cell r="HX119"/>
          <cell r="HY119">
            <v>0</v>
          </cell>
          <cell r="HZ119"/>
          <cell r="IA119">
            <v>0</v>
          </cell>
          <cell r="IB119"/>
          <cell r="IC119">
            <v>0</v>
          </cell>
          <cell r="ID119"/>
          <cell r="IE119">
            <v>0</v>
          </cell>
          <cell r="IF119"/>
          <cell r="IG119">
            <v>0</v>
          </cell>
          <cell r="IH119"/>
          <cell r="II119">
            <v>0</v>
          </cell>
          <cell r="IJ119"/>
          <cell r="IK119">
            <v>0</v>
          </cell>
          <cell r="IL119"/>
          <cell r="IM119">
            <v>0</v>
          </cell>
          <cell r="IN119"/>
          <cell r="IO119">
            <v>0</v>
          </cell>
          <cell r="IP119"/>
          <cell r="IQ119">
            <v>0</v>
          </cell>
          <cell r="IR119"/>
          <cell r="IS119">
            <v>0</v>
          </cell>
          <cell r="IT119"/>
          <cell r="IU119">
            <v>0</v>
          </cell>
          <cell r="IV119"/>
          <cell r="IW119">
            <v>0</v>
          </cell>
          <cell r="IX119"/>
          <cell r="IY119">
            <v>0</v>
          </cell>
          <cell r="IZ119"/>
          <cell r="JA119">
            <v>0</v>
          </cell>
          <cell r="JB119"/>
          <cell r="JC119">
            <v>0</v>
          </cell>
          <cell r="JD119"/>
          <cell r="JE119">
            <v>0</v>
          </cell>
          <cell r="JF119"/>
          <cell r="JG119">
            <v>0</v>
          </cell>
          <cell r="JH119"/>
          <cell r="JI119">
            <v>0</v>
          </cell>
          <cell r="JJ119"/>
          <cell r="JK119">
            <v>0</v>
          </cell>
          <cell r="JL119"/>
          <cell r="JM119">
            <v>0</v>
          </cell>
          <cell r="JN119"/>
          <cell r="JO119">
            <v>0</v>
          </cell>
          <cell r="JP119"/>
          <cell r="JQ119">
            <v>0</v>
          </cell>
          <cell r="JR119"/>
          <cell r="JS119">
            <v>0</v>
          </cell>
          <cell r="JT119"/>
          <cell r="JU119">
            <v>0</v>
          </cell>
          <cell r="JV119"/>
          <cell r="JW119">
            <v>0</v>
          </cell>
          <cell r="JX119"/>
          <cell r="JY119">
            <v>0</v>
          </cell>
          <cell r="JZ119"/>
          <cell r="KA119">
            <v>0</v>
          </cell>
          <cell r="KB119"/>
          <cell r="KC119">
            <v>0</v>
          </cell>
        </row>
        <row r="120">
          <cell r="P120"/>
          <cell r="Q120">
            <v>0</v>
          </cell>
          <cell r="R120"/>
          <cell r="S120">
            <v>0</v>
          </cell>
          <cell r="T120"/>
          <cell r="U120">
            <v>0</v>
          </cell>
          <cell r="V120"/>
          <cell r="W120">
            <v>0</v>
          </cell>
          <cell r="X120"/>
          <cell r="Y120">
            <v>0</v>
          </cell>
          <cell r="Z120"/>
          <cell r="AA120">
            <v>0</v>
          </cell>
          <cell r="AB120"/>
          <cell r="AC120">
            <v>0</v>
          </cell>
          <cell r="AD120"/>
          <cell r="AE120">
            <v>0</v>
          </cell>
          <cell r="AF120"/>
          <cell r="AG120">
            <v>0</v>
          </cell>
          <cell r="AH120"/>
          <cell r="AI120">
            <v>0</v>
          </cell>
          <cell r="AJ120"/>
          <cell r="AK120">
            <v>0</v>
          </cell>
          <cell r="AL120"/>
          <cell r="AM120">
            <v>0</v>
          </cell>
          <cell r="AN120"/>
          <cell r="AO120">
            <v>0</v>
          </cell>
          <cell r="AP120"/>
          <cell r="AQ120">
            <v>0</v>
          </cell>
          <cell r="AR120"/>
          <cell r="AS120">
            <v>0</v>
          </cell>
          <cell r="AT120"/>
          <cell r="AU120">
            <v>0</v>
          </cell>
          <cell r="AV120"/>
          <cell r="AW120">
            <v>0</v>
          </cell>
          <cell r="AX120"/>
          <cell r="AY120">
            <v>0</v>
          </cell>
          <cell r="AZ120"/>
          <cell r="BA120">
            <v>0</v>
          </cell>
          <cell r="BB120"/>
          <cell r="BC120">
            <v>0</v>
          </cell>
          <cell r="BD120"/>
          <cell r="BE120">
            <v>0</v>
          </cell>
          <cell r="BF120"/>
          <cell r="BG120">
            <v>0</v>
          </cell>
          <cell r="BH120"/>
          <cell r="BI120">
            <v>0</v>
          </cell>
          <cell r="BJ120"/>
          <cell r="BK120">
            <v>0</v>
          </cell>
          <cell r="BL120"/>
          <cell r="BM120">
            <v>0</v>
          </cell>
          <cell r="BN120"/>
          <cell r="BO120">
            <v>0</v>
          </cell>
          <cell r="BP120"/>
          <cell r="BQ120">
            <v>0</v>
          </cell>
          <cell r="BR120"/>
          <cell r="BS120">
            <v>0</v>
          </cell>
          <cell r="BT120"/>
          <cell r="BU120">
            <v>0</v>
          </cell>
          <cell r="BV120"/>
          <cell r="BW120">
            <v>0</v>
          </cell>
          <cell r="BX120"/>
          <cell r="BY120">
            <v>0</v>
          </cell>
          <cell r="BZ120"/>
          <cell r="CA120">
            <v>0</v>
          </cell>
          <cell r="CB120"/>
          <cell r="CC120">
            <v>0</v>
          </cell>
          <cell r="CD120"/>
          <cell r="CE120">
            <v>0</v>
          </cell>
          <cell r="CF120"/>
          <cell r="CG120">
            <v>0</v>
          </cell>
          <cell r="CH120"/>
          <cell r="CI120">
            <v>0</v>
          </cell>
          <cell r="CJ120"/>
          <cell r="CK120">
            <v>0</v>
          </cell>
          <cell r="CL120"/>
          <cell r="CM120">
            <v>0</v>
          </cell>
          <cell r="CN120"/>
          <cell r="CO120">
            <v>0</v>
          </cell>
          <cell r="CP120"/>
          <cell r="CQ120">
            <v>0</v>
          </cell>
          <cell r="CR120"/>
          <cell r="CS120">
            <v>0</v>
          </cell>
          <cell r="CT120"/>
          <cell r="CU120">
            <v>0</v>
          </cell>
          <cell r="CV120"/>
          <cell r="CW120">
            <v>0</v>
          </cell>
          <cell r="CX120"/>
          <cell r="CY120">
            <v>0</v>
          </cell>
          <cell r="CZ120"/>
          <cell r="DA120">
            <v>0</v>
          </cell>
          <cell r="DB120"/>
          <cell r="DC120">
            <v>0</v>
          </cell>
          <cell r="DD120"/>
          <cell r="DE120">
            <v>0</v>
          </cell>
          <cell r="DF120"/>
          <cell r="DG120">
            <v>0</v>
          </cell>
          <cell r="DH120"/>
          <cell r="DI120">
            <v>0</v>
          </cell>
          <cell r="DJ120"/>
          <cell r="DK120">
            <v>0</v>
          </cell>
          <cell r="DL120"/>
          <cell r="DM120">
            <v>0</v>
          </cell>
          <cell r="DN120"/>
          <cell r="DO120">
            <v>0</v>
          </cell>
          <cell r="DP120"/>
          <cell r="DQ120">
            <v>0</v>
          </cell>
          <cell r="DR120"/>
          <cell r="DS120">
            <v>0</v>
          </cell>
          <cell r="DT120"/>
          <cell r="DU120">
            <v>0</v>
          </cell>
          <cell r="DV120"/>
          <cell r="DW120">
            <v>0</v>
          </cell>
          <cell r="DX120"/>
          <cell r="DY120">
            <v>0</v>
          </cell>
          <cell r="DZ120"/>
          <cell r="EA120">
            <v>0</v>
          </cell>
          <cell r="EB120"/>
          <cell r="EC120">
            <v>0</v>
          </cell>
          <cell r="ED120"/>
          <cell r="EE120">
            <v>0</v>
          </cell>
          <cell r="EF120"/>
          <cell r="EG120">
            <v>0</v>
          </cell>
          <cell r="EH120"/>
          <cell r="EI120">
            <v>0</v>
          </cell>
          <cell r="EJ120"/>
          <cell r="EK120">
            <v>0</v>
          </cell>
          <cell r="EL120"/>
          <cell r="EM120">
            <v>0</v>
          </cell>
          <cell r="EN120"/>
          <cell r="EO120">
            <v>0</v>
          </cell>
          <cell r="EP120"/>
          <cell r="EQ120">
            <v>0</v>
          </cell>
          <cell r="ER120"/>
          <cell r="ES120">
            <v>0</v>
          </cell>
          <cell r="ET120"/>
          <cell r="EU120">
            <v>0</v>
          </cell>
          <cell r="EV120"/>
          <cell r="EW120">
            <v>0</v>
          </cell>
          <cell r="EX120"/>
          <cell r="EY120">
            <v>0</v>
          </cell>
          <cell r="EZ120"/>
          <cell r="FA120">
            <v>0</v>
          </cell>
          <cell r="FB120"/>
          <cell r="FC120">
            <v>0</v>
          </cell>
          <cell r="FD120"/>
          <cell r="FE120">
            <v>0</v>
          </cell>
          <cell r="FF120"/>
          <cell r="FG120">
            <v>0</v>
          </cell>
          <cell r="FH120"/>
          <cell r="FI120">
            <v>0</v>
          </cell>
          <cell r="FJ120"/>
          <cell r="FK120">
            <v>0</v>
          </cell>
          <cell r="FL120"/>
          <cell r="FM120">
            <v>0</v>
          </cell>
          <cell r="FN120"/>
          <cell r="FO120">
            <v>0</v>
          </cell>
          <cell r="FP120"/>
          <cell r="FQ120">
            <v>0</v>
          </cell>
          <cell r="FR120"/>
          <cell r="FS120">
            <v>0</v>
          </cell>
          <cell r="FT120"/>
          <cell r="FU120">
            <v>0</v>
          </cell>
          <cell r="FV120"/>
          <cell r="FW120">
            <v>0</v>
          </cell>
          <cell r="FX120"/>
          <cell r="FY120">
            <v>0</v>
          </cell>
          <cell r="FZ120"/>
          <cell r="GA120">
            <v>0</v>
          </cell>
          <cell r="GB120"/>
          <cell r="GC120">
            <v>0</v>
          </cell>
          <cell r="GD120"/>
          <cell r="GE120">
            <v>0</v>
          </cell>
          <cell r="GF120"/>
          <cell r="GG120">
            <v>0</v>
          </cell>
          <cell r="GH120"/>
          <cell r="GI120">
            <v>0</v>
          </cell>
          <cell r="GJ120"/>
          <cell r="GK120">
            <v>0</v>
          </cell>
          <cell r="GL120"/>
          <cell r="GM120">
            <v>0</v>
          </cell>
          <cell r="GN120"/>
          <cell r="GO120">
            <v>0</v>
          </cell>
          <cell r="GP120"/>
          <cell r="GQ120">
            <v>0</v>
          </cell>
          <cell r="GR120"/>
          <cell r="GS120">
            <v>0</v>
          </cell>
          <cell r="GT120"/>
          <cell r="GU120">
            <v>0</v>
          </cell>
          <cell r="GV120"/>
          <cell r="GW120">
            <v>0</v>
          </cell>
          <cell r="GX120"/>
          <cell r="GY120">
            <v>0</v>
          </cell>
          <cell r="GZ120"/>
          <cell r="HA120">
            <v>0</v>
          </cell>
          <cell r="HB120"/>
          <cell r="HC120">
            <v>0</v>
          </cell>
          <cell r="HD120"/>
          <cell r="HE120">
            <v>0</v>
          </cell>
          <cell r="HF120"/>
          <cell r="HG120">
            <v>0</v>
          </cell>
          <cell r="HH120"/>
          <cell r="HI120">
            <v>0</v>
          </cell>
          <cell r="HJ120"/>
          <cell r="HK120">
            <v>0</v>
          </cell>
          <cell r="HL120"/>
          <cell r="HM120">
            <v>0</v>
          </cell>
          <cell r="HN120"/>
          <cell r="HO120">
            <v>0</v>
          </cell>
          <cell r="HP120"/>
          <cell r="HQ120">
            <v>0</v>
          </cell>
          <cell r="HR120"/>
          <cell r="HS120">
            <v>0</v>
          </cell>
          <cell r="HT120"/>
          <cell r="HU120">
            <v>0</v>
          </cell>
          <cell r="HV120"/>
          <cell r="HW120">
            <v>0</v>
          </cell>
          <cell r="HX120"/>
          <cell r="HY120">
            <v>0</v>
          </cell>
          <cell r="HZ120"/>
          <cell r="IA120">
            <v>0</v>
          </cell>
          <cell r="IB120"/>
          <cell r="IC120">
            <v>0</v>
          </cell>
          <cell r="ID120"/>
          <cell r="IE120">
            <v>0</v>
          </cell>
          <cell r="IF120"/>
          <cell r="IG120">
            <v>0</v>
          </cell>
          <cell r="IH120"/>
          <cell r="II120">
            <v>0</v>
          </cell>
          <cell r="IJ120"/>
          <cell r="IK120">
            <v>0</v>
          </cell>
          <cell r="IL120"/>
          <cell r="IM120">
            <v>0</v>
          </cell>
          <cell r="IN120"/>
          <cell r="IO120">
            <v>0</v>
          </cell>
          <cell r="IP120"/>
          <cell r="IQ120">
            <v>0</v>
          </cell>
          <cell r="IR120"/>
          <cell r="IS120">
            <v>0</v>
          </cell>
          <cell r="IT120"/>
          <cell r="IU120">
            <v>0</v>
          </cell>
          <cell r="IV120"/>
          <cell r="IW120">
            <v>0</v>
          </cell>
          <cell r="IX120"/>
          <cell r="IY120">
            <v>0</v>
          </cell>
          <cell r="IZ120"/>
          <cell r="JA120">
            <v>0</v>
          </cell>
          <cell r="JB120"/>
          <cell r="JC120">
            <v>0</v>
          </cell>
          <cell r="JD120"/>
          <cell r="JE120">
            <v>0</v>
          </cell>
          <cell r="JF120">
            <v>1</v>
          </cell>
          <cell r="JG120">
            <v>57782.81250055031</v>
          </cell>
          <cell r="JH120"/>
          <cell r="JI120">
            <v>0</v>
          </cell>
          <cell r="JJ120"/>
          <cell r="JK120">
            <v>0</v>
          </cell>
          <cell r="JL120"/>
          <cell r="JM120">
            <v>0</v>
          </cell>
          <cell r="JN120"/>
          <cell r="JO120">
            <v>0</v>
          </cell>
          <cell r="JP120"/>
          <cell r="JQ120">
            <v>0</v>
          </cell>
          <cell r="JR120"/>
          <cell r="JS120">
            <v>0</v>
          </cell>
          <cell r="JT120"/>
          <cell r="JU120">
            <v>0</v>
          </cell>
          <cell r="JV120"/>
          <cell r="JW120">
            <v>0</v>
          </cell>
          <cell r="JX120"/>
          <cell r="JY120">
            <v>0</v>
          </cell>
          <cell r="JZ120"/>
          <cell r="KA120">
            <v>0</v>
          </cell>
          <cell r="KB120"/>
          <cell r="KC120">
            <v>0</v>
          </cell>
        </row>
        <row r="121">
          <cell r="P121"/>
          <cell r="Q121">
            <v>0</v>
          </cell>
          <cell r="R121"/>
          <cell r="S121">
            <v>0</v>
          </cell>
          <cell r="T121"/>
          <cell r="U121">
            <v>0</v>
          </cell>
          <cell r="V121"/>
          <cell r="W121">
            <v>0</v>
          </cell>
          <cell r="X121"/>
          <cell r="Y121">
            <v>0</v>
          </cell>
          <cell r="Z121"/>
          <cell r="AA121">
            <v>0</v>
          </cell>
          <cell r="AB121"/>
          <cell r="AC121">
            <v>0</v>
          </cell>
          <cell r="AD121"/>
          <cell r="AE121">
            <v>0</v>
          </cell>
          <cell r="AF121"/>
          <cell r="AG121">
            <v>0</v>
          </cell>
          <cell r="AH121"/>
          <cell r="AI121">
            <v>0</v>
          </cell>
          <cell r="AJ121"/>
          <cell r="AK121">
            <v>0</v>
          </cell>
          <cell r="AL121"/>
          <cell r="AM121">
            <v>0</v>
          </cell>
          <cell r="AN121"/>
          <cell r="AO121">
            <v>0</v>
          </cell>
          <cell r="AP121"/>
          <cell r="AQ121">
            <v>0</v>
          </cell>
          <cell r="AR121"/>
          <cell r="AS121">
            <v>0</v>
          </cell>
          <cell r="AT121"/>
          <cell r="AU121">
            <v>0</v>
          </cell>
          <cell r="AV121"/>
          <cell r="AW121">
            <v>0</v>
          </cell>
          <cell r="AX121"/>
          <cell r="AY121">
            <v>0</v>
          </cell>
          <cell r="AZ121"/>
          <cell r="BA121">
            <v>0</v>
          </cell>
          <cell r="BB121"/>
          <cell r="BC121">
            <v>0</v>
          </cell>
          <cell r="BD121"/>
          <cell r="BE121">
            <v>0</v>
          </cell>
          <cell r="BF121"/>
          <cell r="BG121">
            <v>0</v>
          </cell>
          <cell r="BH121"/>
          <cell r="BI121">
            <v>0</v>
          </cell>
          <cell r="BJ121"/>
          <cell r="BK121">
            <v>0</v>
          </cell>
          <cell r="BL121"/>
          <cell r="BM121">
            <v>0</v>
          </cell>
          <cell r="BN121"/>
          <cell r="BO121">
            <v>0</v>
          </cell>
          <cell r="BP121"/>
          <cell r="BQ121">
            <v>0</v>
          </cell>
          <cell r="BR121"/>
          <cell r="BS121">
            <v>0</v>
          </cell>
          <cell r="BT121"/>
          <cell r="BU121">
            <v>0</v>
          </cell>
          <cell r="BV121"/>
          <cell r="BW121">
            <v>0</v>
          </cell>
          <cell r="BX121"/>
          <cell r="BY121">
            <v>0</v>
          </cell>
          <cell r="BZ121"/>
          <cell r="CA121">
            <v>0</v>
          </cell>
          <cell r="CB121"/>
          <cell r="CC121">
            <v>0</v>
          </cell>
          <cell r="CD121"/>
          <cell r="CE121">
            <v>0</v>
          </cell>
          <cell r="CF121"/>
          <cell r="CG121">
            <v>0</v>
          </cell>
          <cell r="CH121"/>
          <cell r="CI121">
            <v>0</v>
          </cell>
          <cell r="CJ121"/>
          <cell r="CK121">
            <v>0</v>
          </cell>
          <cell r="CL121"/>
          <cell r="CM121">
            <v>0</v>
          </cell>
          <cell r="CN121"/>
          <cell r="CO121">
            <v>0</v>
          </cell>
          <cell r="CP121"/>
          <cell r="CQ121">
            <v>0</v>
          </cell>
          <cell r="CR121"/>
          <cell r="CS121">
            <v>0</v>
          </cell>
          <cell r="CT121"/>
          <cell r="CU121">
            <v>0</v>
          </cell>
          <cell r="CV121"/>
          <cell r="CW121">
            <v>0</v>
          </cell>
          <cell r="CX121"/>
          <cell r="CY121">
            <v>0</v>
          </cell>
          <cell r="CZ121"/>
          <cell r="DA121">
            <v>0</v>
          </cell>
          <cell r="DB121"/>
          <cell r="DC121">
            <v>0</v>
          </cell>
          <cell r="DD121"/>
          <cell r="DE121">
            <v>0</v>
          </cell>
          <cell r="DF121"/>
          <cell r="DG121">
            <v>0</v>
          </cell>
          <cell r="DH121"/>
          <cell r="DI121">
            <v>0</v>
          </cell>
          <cell r="DJ121"/>
          <cell r="DK121">
            <v>0</v>
          </cell>
          <cell r="DL121"/>
          <cell r="DM121">
            <v>0</v>
          </cell>
          <cell r="DN121"/>
          <cell r="DO121">
            <v>0</v>
          </cell>
          <cell r="DP121"/>
          <cell r="DQ121">
            <v>0</v>
          </cell>
          <cell r="DR121"/>
          <cell r="DS121">
            <v>0</v>
          </cell>
          <cell r="DT121"/>
          <cell r="DU121">
            <v>0</v>
          </cell>
          <cell r="DV121"/>
          <cell r="DW121">
            <v>0</v>
          </cell>
          <cell r="DX121"/>
          <cell r="DY121">
            <v>0</v>
          </cell>
          <cell r="DZ121"/>
          <cell r="EA121">
            <v>0</v>
          </cell>
          <cell r="EB121"/>
          <cell r="EC121">
            <v>0</v>
          </cell>
          <cell r="ED121"/>
          <cell r="EE121">
            <v>0</v>
          </cell>
          <cell r="EF121"/>
          <cell r="EG121">
            <v>0</v>
          </cell>
          <cell r="EH121"/>
          <cell r="EI121">
            <v>0</v>
          </cell>
          <cell r="EJ121"/>
          <cell r="EK121">
            <v>0</v>
          </cell>
          <cell r="EL121"/>
          <cell r="EM121">
            <v>0</v>
          </cell>
          <cell r="EN121"/>
          <cell r="EO121">
            <v>0</v>
          </cell>
          <cell r="EP121">
            <v>1</v>
          </cell>
          <cell r="EQ121">
            <v>61635.000000587002</v>
          </cell>
          <cell r="ER121"/>
          <cell r="ES121">
            <v>0</v>
          </cell>
          <cell r="ET121"/>
          <cell r="EU121">
            <v>0</v>
          </cell>
          <cell r="EV121"/>
          <cell r="EW121">
            <v>0</v>
          </cell>
          <cell r="EX121"/>
          <cell r="EY121">
            <v>0</v>
          </cell>
          <cell r="EZ121"/>
          <cell r="FA121">
            <v>0</v>
          </cell>
          <cell r="FB121"/>
          <cell r="FC121">
            <v>0</v>
          </cell>
          <cell r="FD121"/>
          <cell r="FE121">
            <v>0</v>
          </cell>
          <cell r="FF121"/>
          <cell r="FG121">
            <v>0</v>
          </cell>
          <cell r="FH121"/>
          <cell r="FI121">
            <v>0</v>
          </cell>
          <cell r="FJ121"/>
          <cell r="FK121">
            <v>0</v>
          </cell>
          <cell r="FL121"/>
          <cell r="FM121">
            <v>0</v>
          </cell>
          <cell r="FN121"/>
          <cell r="FO121">
            <v>0</v>
          </cell>
          <cell r="FP121"/>
          <cell r="FQ121">
            <v>0</v>
          </cell>
          <cell r="FR121"/>
          <cell r="FS121">
            <v>0</v>
          </cell>
          <cell r="FT121"/>
          <cell r="FU121">
            <v>0</v>
          </cell>
          <cell r="FV121"/>
          <cell r="FW121">
            <v>0</v>
          </cell>
          <cell r="FX121"/>
          <cell r="FY121">
            <v>0</v>
          </cell>
          <cell r="FZ121"/>
          <cell r="GA121">
            <v>0</v>
          </cell>
          <cell r="GB121"/>
          <cell r="GC121">
            <v>0</v>
          </cell>
          <cell r="GD121"/>
          <cell r="GE121">
            <v>0</v>
          </cell>
          <cell r="GF121"/>
          <cell r="GG121">
            <v>0</v>
          </cell>
          <cell r="GH121"/>
          <cell r="GI121">
            <v>0</v>
          </cell>
          <cell r="GJ121"/>
          <cell r="GK121">
            <v>0</v>
          </cell>
          <cell r="GL121"/>
          <cell r="GM121">
            <v>0</v>
          </cell>
          <cell r="GN121"/>
          <cell r="GO121">
            <v>0</v>
          </cell>
          <cell r="GP121"/>
          <cell r="GQ121">
            <v>0</v>
          </cell>
          <cell r="GR121"/>
          <cell r="GS121">
            <v>0</v>
          </cell>
          <cell r="GT121"/>
          <cell r="GU121">
            <v>0</v>
          </cell>
          <cell r="GV121"/>
          <cell r="GW121">
            <v>0</v>
          </cell>
          <cell r="GX121"/>
          <cell r="GY121">
            <v>0</v>
          </cell>
          <cell r="GZ121"/>
          <cell r="HA121">
            <v>0</v>
          </cell>
          <cell r="HB121"/>
          <cell r="HC121">
            <v>0</v>
          </cell>
          <cell r="HD121"/>
          <cell r="HE121">
            <v>0</v>
          </cell>
          <cell r="HF121"/>
          <cell r="HG121">
            <v>0</v>
          </cell>
          <cell r="HH121"/>
          <cell r="HI121">
            <v>0</v>
          </cell>
          <cell r="HJ121"/>
          <cell r="HK121">
            <v>0</v>
          </cell>
          <cell r="HL121"/>
          <cell r="HM121">
            <v>0</v>
          </cell>
          <cell r="HN121"/>
          <cell r="HO121">
            <v>0</v>
          </cell>
          <cell r="HP121"/>
          <cell r="HQ121">
            <v>0</v>
          </cell>
          <cell r="HR121"/>
          <cell r="HS121">
            <v>0</v>
          </cell>
          <cell r="HT121"/>
          <cell r="HU121">
            <v>0</v>
          </cell>
          <cell r="HV121"/>
          <cell r="HW121">
            <v>0</v>
          </cell>
          <cell r="HX121"/>
          <cell r="HY121">
            <v>0</v>
          </cell>
          <cell r="HZ121"/>
          <cell r="IA121">
            <v>0</v>
          </cell>
          <cell r="IB121"/>
          <cell r="IC121">
            <v>0</v>
          </cell>
          <cell r="ID121"/>
          <cell r="IE121">
            <v>0</v>
          </cell>
          <cell r="IF121"/>
          <cell r="IG121">
            <v>0</v>
          </cell>
          <cell r="IH121"/>
          <cell r="II121">
            <v>0</v>
          </cell>
          <cell r="IJ121"/>
          <cell r="IK121">
            <v>0</v>
          </cell>
          <cell r="IL121"/>
          <cell r="IM121">
            <v>0</v>
          </cell>
          <cell r="IN121"/>
          <cell r="IO121">
            <v>0</v>
          </cell>
          <cell r="IP121"/>
          <cell r="IQ121">
            <v>0</v>
          </cell>
          <cell r="IR121"/>
          <cell r="IS121">
            <v>0</v>
          </cell>
          <cell r="IT121"/>
          <cell r="IU121">
            <v>0</v>
          </cell>
          <cell r="IV121"/>
          <cell r="IW121">
            <v>0</v>
          </cell>
          <cell r="IX121"/>
          <cell r="IY121">
            <v>0</v>
          </cell>
          <cell r="IZ121"/>
          <cell r="JA121">
            <v>0</v>
          </cell>
          <cell r="JB121"/>
          <cell r="JC121">
            <v>0</v>
          </cell>
          <cell r="JD121"/>
          <cell r="JE121">
            <v>0</v>
          </cell>
          <cell r="JF121"/>
          <cell r="JG121">
            <v>0</v>
          </cell>
          <cell r="JH121"/>
          <cell r="JI121">
            <v>0</v>
          </cell>
          <cell r="JJ121"/>
          <cell r="JK121">
            <v>0</v>
          </cell>
          <cell r="JL121"/>
          <cell r="JM121">
            <v>0</v>
          </cell>
          <cell r="JN121"/>
          <cell r="JO121">
            <v>0</v>
          </cell>
          <cell r="JP121"/>
          <cell r="JQ121">
            <v>0</v>
          </cell>
          <cell r="JR121"/>
          <cell r="JS121">
            <v>0</v>
          </cell>
          <cell r="JT121"/>
          <cell r="JU121">
            <v>0</v>
          </cell>
          <cell r="JV121"/>
          <cell r="JW121">
            <v>0</v>
          </cell>
          <cell r="JX121"/>
          <cell r="JY121">
            <v>0</v>
          </cell>
          <cell r="JZ121"/>
          <cell r="KA121">
            <v>0</v>
          </cell>
          <cell r="KB121"/>
          <cell r="KC121">
            <v>0</v>
          </cell>
        </row>
        <row r="122">
          <cell r="P122"/>
          <cell r="Q122">
            <v>0</v>
          </cell>
          <cell r="R122"/>
          <cell r="S122">
            <v>0</v>
          </cell>
          <cell r="T122"/>
          <cell r="U122">
            <v>0</v>
          </cell>
          <cell r="V122"/>
          <cell r="W122">
            <v>0</v>
          </cell>
          <cell r="X122"/>
          <cell r="Y122">
            <v>0</v>
          </cell>
          <cell r="Z122"/>
          <cell r="AA122">
            <v>0</v>
          </cell>
          <cell r="AB122"/>
          <cell r="AC122">
            <v>0</v>
          </cell>
          <cell r="AD122"/>
          <cell r="AE122">
            <v>0</v>
          </cell>
          <cell r="AF122"/>
          <cell r="AG122">
            <v>0</v>
          </cell>
          <cell r="AH122"/>
          <cell r="AI122">
            <v>0</v>
          </cell>
          <cell r="AJ122"/>
          <cell r="AK122">
            <v>0</v>
          </cell>
          <cell r="AL122"/>
          <cell r="AM122">
            <v>0</v>
          </cell>
          <cell r="AN122"/>
          <cell r="AO122">
            <v>0</v>
          </cell>
          <cell r="AP122"/>
          <cell r="AQ122">
            <v>0</v>
          </cell>
          <cell r="AR122"/>
          <cell r="AS122">
            <v>0</v>
          </cell>
          <cell r="AT122"/>
          <cell r="AU122">
            <v>0</v>
          </cell>
          <cell r="AV122"/>
          <cell r="AW122">
            <v>0</v>
          </cell>
          <cell r="AX122"/>
          <cell r="AY122">
            <v>0</v>
          </cell>
          <cell r="AZ122"/>
          <cell r="BA122">
            <v>0</v>
          </cell>
          <cell r="BB122"/>
          <cell r="BC122">
            <v>0</v>
          </cell>
          <cell r="BD122"/>
          <cell r="BE122">
            <v>0</v>
          </cell>
          <cell r="BF122"/>
          <cell r="BG122">
            <v>0</v>
          </cell>
          <cell r="BH122"/>
          <cell r="BI122">
            <v>0</v>
          </cell>
          <cell r="BJ122"/>
          <cell r="BK122">
            <v>0</v>
          </cell>
          <cell r="BL122"/>
          <cell r="BM122">
            <v>0</v>
          </cell>
          <cell r="BN122"/>
          <cell r="BO122">
            <v>0</v>
          </cell>
          <cell r="BP122"/>
          <cell r="BQ122">
            <v>0</v>
          </cell>
          <cell r="BR122"/>
          <cell r="BS122">
            <v>0</v>
          </cell>
          <cell r="BT122"/>
          <cell r="BU122">
            <v>0</v>
          </cell>
          <cell r="BV122"/>
          <cell r="BW122">
            <v>0</v>
          </cell>
          <cell r="BX122"/>
          <cell r="BY122">
            <v>0</v>
          </cell>
          <cell r="BZ122"/>
          <cell r="CA122">
            <v>0</v>
          </cell>
          <cell r="CB122"/>
          <cell r="CC122">
            <v>0</v>
          </cell>
          <cell r="CD122"/>
          <cell r="CE122">
            <v>0</v>
          </cell>
          <cell r="CF122"/>
          <cell r="CG122">
            <v>0</v>
          </cell>
          <cell r="CH122"/>
          <cell r="CI122">
            <v>0</v>
          </cell>
          <cell r="CJ122"/>
          <cell r="CK122">
            <v>0</v>
          </cell>
          <cell r="CL122"/>
          <cell r="CM122">
            <v>0</v>
          </cell>
          <cell r="CN122"/>
          <cell r="CO122">
            <v>0</v>
          </cell>
          <cell r="CP122"/>
          <cell r="CQ122">
            <v>0</v>
          </cell>
          <cell r="CR122"/>
          <cell r="CS122">
            <v>0</v>
          </cell>
          <cell r="CT122"/>
          <cell r="CU122">
            <v>0</v>
          </cell>
          <cell r="CV122"/>
          <cell r="CW122">
            <v>0</v>
          </cell>
          <cell r="CX122"/>
          <cell r="CY122">
            <v>0</v>
          </cell>
          <cell r="CZ122"/>
          <cell r="DA122">
            <v>0</v>
          </cell>
          <cell r="DB122"/>
          <cell r="DC122">
            <v>0</v>
          </cell>
          <cell r="DD122"/>
          <cell r="DE122">
            <v>0</v>
          </cell>
          <cell r="DF122"/>
          <cell r="DG122">
            <v>0</v>
          </cell>
          <cell r="DH122"/>
          <cell r="DI122">
            <v>0</v>
          </cell>
          <cell r="DJ122"/>
          <cell r="DK122">
            <v>0</v>
          </cell>
          <cell r="DL122"/>
          <cell r="DM122">
            <v>0</v>
          </cell>
          <cell r="DN122"/>
          <cell r="DO122">
            <v>0</v>
          </cell>
          <cell r="DP122"/>
          <cell r="DQ122">
            <v>0</v>
          </cell>
          <cell r="DR122"/>
          <cell r="DS122">
            <v>0</v>
          </cell>
          <cell r="DT122"/>
          <cell r="DU122">
            <v>0</v>
          </cell>
          <cell r="DV122"/>
          <cell r="DW122">
            <v>0</v>
          </cell>
          <cell r="DX122"/>
          <cell r="DY122">
            <v>0</v>
          </cell>
          <cell r="DZ122"/>
          <cell r="EA122">
            <v>0</v>
          </cell>
          <cell r="EB122"/>
          <cell r="EC122">
            <v>0</v>
          </cell>
          <cell r="ED122"/>
          <cell r="EE122">
            <v>0</v>
          </cell>
          <cell r="EF122"/>
          <cell r="EG122">
            <v>0</v>
          </cell>
          <cell r="EH122"/>
          <cell r="EI122">
            <v>0</v>
          </cell>
          <cell r="EJ122"/>
          <cell r="EK122">
            <v>0</v>
          </cell>
          <cell r="EL122"/>
          <cell r="EM122">
            <v>0</v>
          </cell>
          <cell r="EN122"/>
          <cell r="EO122">
            <v>0</v>
          </cell>
          <cell r="EP122"/>
          <cell r="EQ122">
            <v>0</v>
          </cell>
          <cell r="ER122"/>
          <cell r="ES122">
            <v>0</v>
          </cell>
          <cell r="ET122"/>
          <cell r="EU122">
            <v>0</v>
          </cell>
          <cell r="EV122"/>
          <cell r="EW122">
            <v>0</v>
          </cell>
          <cell r="EX122"/>
          <cell r="EY122">
            <v>0</v>
          </cell>
          <cell r="EZ122"/>
          <cell r="FA122">
            <v>0</v>
          </cell>
          <cell r="FB122"/>
          <cell r="FC122">
            <v>0</v>
          </cell>
          <cell r="FD122"/>
          <cell r="FE122">
            <v>0</v>
          </cell>
          <cell r="FF122"/>
          <cell r="FG122">
            <v>0</v>
          </cell>
          <cell r="FH122"/>
          <cell r="FI122">
            <v>0</v>
          </cell>
          <cell r="FJ122"/>
          <cell r="FK122">
            <v>0</v>
          </cell>
          <cell r="FL122">
            <v>4</v>
          </cell>
          <cell r="FM122">
            <v>61635.000000587002</v>
          </cell>
          <cell r="FN122">
            <v>4</v>
          </cell>
          <cell r="FO122">
            <v>61635.000000587002</v>
          </cell>
          <cell r="FP122">
            <v>4</v>
          </cell>
          <cell r="FQ122">
            <v>61635.000000587002</v>
          </cell>
          <cell r="FR122"/>
          <cell r="FS122">
            <v>0</v>
          </cell>
          <cell r="FT122"/>
          <cell r="FU122">
            <v>0</v>
          </cell>
          <cell r="FV122"/>
          <cell r="FW122">
            <v>0</v>
          </cell>
          <cell r="FX122"/>
          <cell r="FY122">
            <v>0</v>
          </cell>
          <cell r="FZ122"/>
          <cell r="GA122">
            <v>0</v>
          </cell>
          <cell r="GB122"/>
          <cell r="GC122">
            <v>0</v>
          </cell>
          <cell r="GD122"/>
          <cell r="GE122">
            <v>0</v>
          </cell>
          <cell r="GF122"/>
          <cell r="GG122">
            <v>0</v>
          </cell>
          <cell r="GH122"/>
          <cell r="GI122">
            <v>0</v>
          </cell>
          <cell r="GJ122"/>
          <cell r="GK122">
            <v>0</v>
          </cell>
          <cell r="GL122"/>
          <cell r="GM122">
            <v>0</v>
          </cell>
          <cell r="GN122"/>
          <cell r="GO122">
            <v>0</v>
          </cell>
          <cell r="GP122"/>
          <cell r="GQ122">
            <v>0</v>
          </cell>
          <cell r="GR122"/>
          <cell r="GS122">
            <v>0</v>
          </cell>
          <cell r="GT122"/>
          <cell r="GU122">
            <v>0</v>
          </cell>
          <cell r="GV122"/>
          <cell r="GW122">
            <v>0</v>
          </cell>
          <cell r="GX122"/>
          <cell r="GY122">
            <v>0</v>
          </cell>
          <cell r="GZ122"/>
          <cell r="HA122">
            <v>0</v>
          </cell>
          <cell r="HB122"/>
          <cell r="HC122">
            <v>0</v>
          </cell>
          <cell r="HD122"/>
          <cell r="HE122">
            <v>0</v>
          </cell>
          <cell r="HF122"/>
          <cell r="HG122">
            <v>0</v>
          </cell>
          <cell r="HH122"/>
          <cell r="HI122">
            <v>0</v>
          </cell>
          <cell r="HJ122"/>
          <cell r="HK122">
            <v>0</v>
          </cell>
          <cell r="HL122"/>
          <cell r="HM122">
            <v>0</v>
          </cell>
          <cell r="HN122"/>
          <cell r="HO122">
            <v>0</v>
          </cell>
          <cell r="HP122"/>
          <cell r="HQ122">
            <v>0</v>
          </cell>
          <cell r="HR122"/>
          <cell r="HS122">
            <v>0</v>
          </cell>
          <cell r="HT122"/>
          <cell r="HU122">
            <v>0</v>
          </cell>
          <cell r="HV122"/>
          <cell r="HW122">
            <v>0</v>
          </cell>
          <cell r="HX122"/>
          <cell r="HY122">
            <v>0</v>
          </cell>
          <cell r="HZ122"/>
          <cell r="IA122">
            <v>0</v>
          </cell>
          <cell r="IB122"/>
          <cell r="IC122">
            <v>0</v>
          </cell>
          <cell r="ID122"/>
          <cell r="IE122">
            <v>0</v>
          </cell>
          <cell r="IF122"/>
          <cell r="IG122">
            <v>0</v>
          </cell>
          <cell r="IH122"/>
          <cell r="II122">
            <v>0</v>
          </cell>
          <cell r="IJ122"/>
          <cell r="IK122">
            <v>0</v>
          </cell>
          <cell r="IL122"/>
          <cell r="IM122">
            <v>0</v>
          </cell>
          <cell r="IN122"/>
          <cell r="IO122">
            <v>0</v>
          </cell>
          <cell r="IP122"/>
          <cell r="IQ122">
            <v>0</v>
          </cell>
          <cell r="IR122"/>
          <cell r="IS122">
            <v>0</v>
          </cell>
          <cell r="IT122"/>
          <cell r="IU122">
            <v>0</v>
          </cell>
          <cell r="IV122"/>
          <cell r="IW122">
            <v>0</v>
          </cell>
          <cell r="IX122"/>
          <cell r="IY122">
            <v>0</v>
          </cell>
          <cell r="IZ122"/>
          <cell r="JA122">
            <v>0</v>
          </cell>
          <cell r="JB122"/>
          <cell r="JC122">
            <v>0</v>
          </cell>
          <cell r="JD122"/>
          <cell r="JE122">
            <v>0</v>
          </cell>
          <cell r="JF122"/>
          <cell r="JG122">
            <v>0</v>
          </cell>
          <cell r="JH122"/>
          <cell r="JI122">
            <v>0</v>
          </cell>
          <cell r="JJ122"/>
          <cell r="JK122">
            <v>0</v>
          </cell>
          <cell r="JL122"/>
          <cell r="JM122">
            <v>0</v>
          </cell>
          <cell r="JN122"/>
          <cell r="JO122">
            <v>0</v>
          </cell>
          <cell r="JP122"/>
          <cell r="JQ122">
            <v>0</v>
          </cell>
          <cell r="JR122"/>
          <cell r="JS122">
            <v>0</v>
          </cell>
          <cell r="JT122"/>
          <cell r="JU122">
            <v>0</v>
          </cell>
          <cell r="JV122"/>
          <cell r="JW122"/>
          <cell r="JX122"/>
          <cell r="JY122"/>
          <cell r="JZ122"/>
          <cell r="KA122"/>
          <cell r="KB122"/>
          <cell r="KC122"/>
        </row>
        <row r="123">
          <cell r="P123"/>
          <cell r="Q123">
            <v>0</v>
          </cell>
          <cell r="R123"/>
          <cell r="S123">
            <v>0</v>
          </cell>
          <cell r="T123"/>
          <cell r="U123">
            <v>0</v>
          </cell>
          <cell r="V123"/>
          <cell r="W123">
            <v>0</v>
          </cell>
          <cell r="X123"/>
          <cell r="Y123">
            <v>0</v>
          </cell>
          <cell r="Z123"/>
          <cell r="AA123">
            <v>0</v>
          </cell>
          <cell r="AB123"/>
          <cell r="AC123">
            <v>0</v>
          </cell>
          <cell r="AD123"/>
          <cell r="AE123">
            <v>0</v>
          </cell>
          <cell r="AF123"/>
          <cell r="AG123">
            <v>0</v>
          </cell>
          <cell r="AH123"/>
          <cell r="AI123">
            <v>0</v>
          </cell>
          <cell r="AJ123"/>
          <cell r="AK123">
            <v>0</v>
          </cell>
          <cell r="AL123"/>
          <cell r="AM123">
            <v>0</v>
          </cell>
          <cell r="AN123"/>
          <cell r="AO123">
            <v>0</v>
          </cell>
          <cell r="AP123"/>
          <cell r="AQ123">
            <v>0</v>
          </cell>
          <cell r="AR123"/>
          <cell r="AS123">
            <v>0</v>
          </cell>
          <cell r="AT123"/>
          <cell r="AU123">
            <v>0</v>
          </cell>
          <cell r="AV123"/>
          <cell r="AW123">
            <v>0</v>
          </cell>
          <cell r="AX123"/>
          <cell r="AY123">
            <v>0</v>
          </cell>
          <cell r="AZ123"/>
          <cell r="BA123">
            <v>0</v>
          </cell>
          <cell r="BB123"/>
          <cell r="BC123">
            <v>0</v>
          </cell>
          <cell r="BD123"/>
          <cell r="BE123">
            <v>0</v>
          </cell>
          <cell r="BF123"/>
          <cell r="BG123">
            <v>0</v>
          </cell>
          <cell r="BH123"/>
          <cell r="BI123">
            <v>0</v>
          </cell>
          <cell r="BJ123"/>
          <cell r="BK123">
            <v>0</v>
          </cell>
          <cell r="BL123"/>
          <cell r="BM123">
            <v>0</v>
          </cell>
          <cell r="BN123"/>
          <cell r="BO123">
            <v>0</v>
          </cell>
          <cell r="BP123"/>
          <cell r="BQ123">
            <v>0</v>
          </cell>
          <cell r="BR123"/>
          <cell r="BS123">
            <v>0</v>
          </cell>
          <cell r="BT123"/>
          <cell r="BU123">
            <v>0</v>
          </cell>
          <cell r="BV123"/>
          <cell r="BW123">
            <v>0</v>
          </cell>
          <cell r="BX123"/>
          <cell r="BY123">
            <v>0</v>
          </cell>
          <cell r="BZ123"/>
          <cell r="CA123">
            <v>0</v>
          </cell>
          <cell r="CB123"/>
          <cell r="CC123">
            <v>0</v>
          </cell>
          <cell r="CD123"/>
          <cell r="CE123">
            <v>0</v>
          </cell>
          <cell r="CF123"/>
          <cell r="CG123">
            <v>0</v>
          </cell>
          <cell r="CH123"/>
          <cell r="CI123">
            <v>0</v>
          </cell>
          <cell r="CJ123"/>
          <cell r="CK123">
            <v>0</v>
          </cell>
          <cell r="CL123"/>
          <cell r="CM123">
            <v>0</v>
          </cell>
          <cell r="CN123"/>
          <cell r="CO123">
            <v>0</v>
          </cell>
          <cell r="CP123"/>
          <cell r="CQ123">
            <v>0</v>
          </cell>
          <cell r="CR123"/>
          <cell r="CS123">
            <v>0</v>
          </cell>
          <cell r="CT123"/>
          <cell r="CU123">
            <v>0</v>
          </cell>
          <cell r="CV123"/>
          <cell r="CW123">
            <v>0</v>
          </cell>
          <cell r="CX123"/>
          <cell r="CY123">
            <v>0</v>
          </cell>
          <cell r="CZ123"/>
          <cell r="DA123">
            <v>0</v>
          </cell>
          <cell r="DB123"/>
          <cell r="DC123">
            <v>0</v>
          </cell>
          <cell r="DD123"/>
          <cell r="DE123">
            <v>0</v>
          </cell>
          <cell r="DF123"/>
          <cell r="DG123">
            <v>0</v>
          </cell>
          <cell r="DH123"/>
          <cell r="DI123">
            <v>0</v>
          </cell>
          <cell r="DJ123"/>
          <cell r="DK123">
            <v>0</v>
          </cell>
          <cell r="DL123"/>
          <cell r="DM123">
            <v>0</v>
          </cell>
          <cell r="DN123"/>
          <cell r="DO123">
            <v>0</v>
          </cell>
          <cell r="DP123"/>
          <cell r="DQ123">
            <v>0</v>
          </cell>
          <cell r="DR123"/>
          <cell r="DS123">
            <v>0</v>
          </cell>
          <cell r="DT123"/>
          <cell r="DU123">
            <v>0</v>
          </cell>
          <cell r="DV123"/>
          <cell r="DW123">
            <v>0</v>
          </cell>
          <cell r="DX123">
            <v>1</v>
          </cell>
          <cell r="DY123">
            <v>10850.000000103333</v>
          </cell>
          <cell r="DZ123"/>
          <cell r="EA123">
            <v>0</v>
          </cell>
          <cell r="EB123"/>
          <cell r="EC123">
            <v>0</v>
          </cell>
          <cell r="ED123"/>
          <cell r="EE123">
            <v>0</v>
          </cell>
          <cell r="EF123"/>
          <cell r="EG123">
            <v>0</v>
          </cell>
          <cell r="EH123"/>
          <cell r="EI123">
            <v>0</v>
          </cell>
          <cell r="EJ123"/>
          <cell r="EK123">
            <v>0</v>
          </cell>
          <cell r="EL123"/>
          <cell r="EM123">
            <v>0</v>
          </cell>
          <cell r="EN123"/>
          <cell r="EO123">
            <v>0</v>
          </cell>
          <cell r="EP123"/>
          <cell r="EQ123">
            <v>0</v>
          </cell>
          <cell r="ER123"/>
          <cell r="ES123">
            <v>0</v>
          </cell>
          <cell r="ET123"/>
          <cell r="EU123">
            <v>0</v>
          </cell>
          <cell r="EV123"/>
          <cell r="EW123">
            <v>0</v>
          </cell>
          <cell r="EX123"/>
          <cell r="EY123">
            <v>0</v>
          </cell>
          <cell r="EZ123"/>
          <cell r="FA123">
            <v>0</v>
          </cell>
          <cell r="FB123"/>
          <cell r="FC123">
            <v>0</v>
          </cell>
          <cell r="FD123"/>
          <cell r="FE123">
            <v>0</v>
          </cell>
          <cell r="FF123"/>
          <cell r="FG123">
            <v>0</v>
          </cell>
          <cell r="FH123"/>
          <cell r="FI123">
            <v>0</v>
          </cell>
          <cell r="FJ123"/>
          <cell r="FK123">
            <v>0</v>
          </cell>
          <cell r="FL123"/>
          <cell r="FM123">
            <v>0</v>
          </cell>
          <cell r="FN123"/>
          <cell r="FO123">
            <v>0</v>
          </cell>
          <cell r="FP123"/>
          <cell r="FQ123">
            <v>0</v>
          </cell>
          <cell r="FR123"/>
          <cell r="FS123">
            <v>0</v>
          </cell>
          <cell r="FT123"/>
          <cell r="FU123">
            <v>0</v>
          </cell>
          <cell r="FV123"/>
          <cell r="FW123">
            <v>0</v>
          </cell>
          <cell r="FX123"/>
          <cell r="FY123">
            <v>0</v>
          </cell>
          <cell r="FZ123"/>
          <cell r="GA123">
            <v>0</v>
          </cell>
          <cell r="GB123"/>
          <cell r="GC123">
            <v>0</v>
          </cell>
          <cell r="GD123"/>
          <cell r="GE123">
            <v>0</v>
          </cell>
          <cell r="GF123"/>
          <cell r="GG123">
            <v>0</v>
          </cell>
          <cell r="GH123"/>
          <cell r="GI123">
            <v>0</v>
          </cell>
          <cell r="GJ123"/>
          <cell r="GK123">
            <v>0</v>
          </cell>
          <cell r="GL123"/>
          <cell r="GM123">
            <v>0</v>
          </cell>
          <cell r="GN123"/>
          <cell r="GO123">
            <v>0</v>
          </cell>
          <cell r="GP123"/>
          <cell r="GQ123">
            <v>0</v>
          </cell>
          <cell r="GR123"/>
          <cell r="GS123">
            <v>0</v>
          </cell>
          <cell r="GT123"/>
          <cell r="GU123">
            <v>0</v>
          </cell>
          <cell r="GV123"/>
          <cell r="GW123">
            <v>0</v>
          </cell>
          <cell r="GX123"/>
          <cell r="GY123">
            <v>0</v>
          </cell>
          <cell r="GZ123"/>
          <cell r="HA123">
            <v>0</v>
          </cell>
          <cell r="HB123"/>
          <cell r="HC123">
            <v>0</v>
          </cell>
          <cell r="HD123"/>
          <cell r="HE123">
            <v>0</v>
          </cell>
          <cell r="HF123"/>
          <cell r="HG123">
            <v>0</v>
          </cell>
          <cell r="HH123"/>
          <cell r="HI123">
            <v>0</v>
          </cell>
          <cell r="HJ123"/>
          <cell r="HK123">
            <v>0</v>
          </cell>
          <cell r="HL123"/>
          <cell r="HM123">
            <v>0</v>
          </cell>
          <cell r="HN123"/>
          <cell r="HO123">
            <v>0</v>
          </cell>
          <cell r="HP123"/>
          <cell r="HQ123">
            <v>0</v>
          </cell>
          <cell r="HR123"/>
          <cell r="HS123">
            <v>0</v>
          </cell>
          <cell r="HT123"/>
          <cell r="HU123">
            <v>0</v>
          </cell>
          <cell r="HV123"/>
          <cell r="HW123">
            <v>0</v>
          </cell>
          <cell r="HX123"/>
          <cell r="HY123">
            <v>0</v>
          </cell>
          <cell r="HZ123"/>
          <cell r="IA123">
            <v>0</v>
          </cell>
          <cell r="IB123"/>
          <cell r="IC123">
            <v>0</v>
          </cell>
          <cell r="ID123"/>
          <cell r="IE123">
            <v>0</v>
          </cell>
          <cell r="IF123"/>
          <cell r="IG123">
            <v>0</v>
          </cell>
          <cell r="IH123"/>
          <cell r="II123">
            <v>0</v>
          </cell>
          <cell r="IJ123"/>
          <cell r="IK123">
            <v>0</v>
          </cell>
          <cell r="IL123"/>
          <cell r="IM123">
            <v>0</v>
          </cell>
          <cell r="IN123"/>
          <cell r="IO123">
            <v>0</v>
          </cell>
          <cell r="IP123"/>
          <cell r="IQ123">
            <v>0</v>
          </cell>
          <cell r="IR123"/>
          <cell r="IS123">
            <v>0</v>
          </cell>
          <cell r="IT123"/>
          <cell r="IU123">
            <v>0</v>
          </cell>
          <cell r="IV123"/>
          <cell r="IW123">
            <v>0</v>
          </cell>
          <cell r="IX123"/>
          <cell r="IY123">
            <v>0</v>
          </cell>
          <cell r="IZ123"/>
          <cell r="JA123">
            <v>0</v>
          </cell>
          <cell r="JB123"/>
          <cell r="JC123">
            <v>0</v>
          </cell>
          <cell r="JD123"/>
          <cell r="JE123">
            <v>0</v>
          </cell>
          <cell r="JF123"/>
          <cell r="JG123">
            <v>0</v>
          </cell>
          <cell r="JH123"/>
          <cell r="JI123">
            <v>0</v>
          </cell>
          <cell r="JJ123"/>
          <cell r="JK123">
            <v>0</v>
          </cell>
          <cell r="JL123"/>
          <cell r="JM123">
            <v>0</v>
          </cell>
          <cell r="JN123"/>
          <cell r="JO123">
            <v>0</v>
          </cell>
          <cell r="JP123"/>
          <cell r="JQ123">
            <v>0</v>
          </cell>
          <cell r="JR123"/>
          <cell r="JS123">
            <v>0</v>
          </cell>
          <cell r="JT123"/>
          <cell r="JU123">
            <v>0</v>
          </cell>
          <cell r="JV123"/>
          <cell r="JW123">
            <v>0</v>
          </cell>
          <cell r="JX123"/>
          <cell r="JY123">
            <v>0</v>
          </cell>
          <cell r="JZ123"/>
          <cell r="KA123">
            <v>0</v>
          </cell>
          <cell r="KB123"/>
          <cell r="KC123">
            <v>0</v>
          </cell>
        </row>
        <row r="124">
          <cell r="P124"/>
          <cell r="Q124">
            <v>0</v>
          </cell>
          <cell r="R124"/>
          <cell r="S124">
            <v>0</v>
          </cell>
          <cell r="T124"/>
          <cell r="U124">
            <v>0</v>
          </cell>
          <cell r="V124"/>
          <cell r="W124">
            <v>0</v>
          </cell>
          <cell r="X124"/>
          <cell r="Y124">
            <v>0</v>
          </cell>
          <cell r="Z124"/>
          <cell r="AA124">
            <v>0</v>
          </cell>
          <cell r="AB124"/>
          <cell r="AC124">
            <v>0</v>
          </cell>
          <cell r="AD124"/>
          <cell r="AE124">
            <v>0</v>
          </cell>
          <cell r="AF124"/>
          <cell r="AG124">
            <v>0</v>
          </cell>
          <cell r="AH124"/>
          <cell r="AI124">
            <v>0</v>
          </cell>
          <cell r="AJ124"/>
          <cell r="AK124">
            <v>0</v>
          </cell>
          <cell r="AL124"/>
          <cell r="AM124">
            <v>0</v>
          </cell>
          <cell r="AN124"/>
          <cell r="AO124">
            <v>0</v>
          </cell>
          <cell r="AP124"/>
          <cell r="AQ124">
            <v>0</v>
          </cell>
          <cell r="AR124"/>
          <cell r="AS124">
            <v>0</v>
          </cell>
          <cell r="AT124"/>
          <cell r="AU124">
            <v>0</v>
          </cell>
          <cell r="AV124"/>
          <cell r="AW124">
            <v>0</v>
          </cell>
          <cell r="AX124"/>
          <cell r="AY124">
            <v>0</v>
          </cell>
          <cell r="AZ124"/>
          <cell r="BA124">
            <v>0</v>
          </cell>
          <cell r="BB124"/>
          <cell r="BC124">
            <v>0</v>
          </cell>
          <cell r="BD124"/>
          <cell r="BE124">
            <v>0</v>
          </cell>
          <cell r="BF124"/>
          <cell r="BG124">
            <v>0</v>
          </cell>
          <cell r="BH124"/>
          <cell r="BI124">
            <v>0</v>
          </cell>
          <cell r="BJ124"/>
          <cell r="BK124">
            <v>0</v>
          </cell>
          <cell r="BL124"/>
          <cell r="BM124">
            <v>0</v>
          </cell>
          <cell r="BN124"/>
          <cell r="BO124">
            <v>0</v>
          </cell>
          <cell r="BP124"/>
          <cell r="BQ124">
            <v>0</v>
          </cell>
          <cell r="BR124"/>
          <cell r="BS124">
            <v>0</v>
          </cell>
          <cell r="BT124"/>
          <cell r="BU124">
            <v>0</v>
          </cell>
          <cell r="BV124"/>
          <cell r="BW124">
            <v>0</v>
          </cell>
          <cell r="BX124"/>
          <cell r="BY124">
            <v>0</v>
          </cell>
          <cell r="BZ124"/>
          <cell r="CA124">
            <v>0</v>
          </cell>
          <cell r="CB124"/>
          <cell r="CC124">
            <v>0</v>
          </cell>
          <cell r="CD124"/>
          <cell r="CE124">
            <v>0</v>
          </cell>
          <cell r="CF124">
            <v>1</v>
          </cell>
          <cell r="CG124">
            <v>306.70500000000004</v>
          </cell>
          <cell r="CH124">
            <v>1</v>
          </cell>
          <cell r="CI124">
            <v>306.70500000000004</v>
          </cell>
          <cell r="CJ124">
            <v>1</v>
          </cell>
          <cell r="CK124">
            <v>306.70500000000004</v>
          </cell>
          <cell r="CL124">
            <v>1</v>
          </cell>
          <cell r="CM124">
            <v>306.70500000000004</v>
          </cell>
          <cell r="CN124">
            <v>1</v>
          </cell>
          <cell r="CO124">
            <v>306.70500000000004</v>
          </cell>
          <cell r="CP124">
            <v>1</v>
          </cell>
          <cell r="CQ124">
            <v>306.70500000000004</v>
          </cell>
          <cell r="CR124"/>
          <cell r="CS124">
            <v>0</v>
          </cell>
          <cell r="CT124">
            <v>1</v>
          </cell>
          <cell r="CU124">
            <v>306.70500000000004</v>
          </cell>
          <cell r="CV124"/>
          <cell r="CW124">
            <v>0</v>
          </cell>
          <cell r="CX124"/>
          <cell r="CY124">
            <v>0</v>
          </cell>
          <cell r="CZ124"/>
          <cell r="DA124">
            <v>0</v>
          </cell>
          <cell r="DB124"/>
          <cell r="DC124">
            <v>0</v>
          </cell>
          <cell r="DD124"/>
          <cell r="DE124">
            <v>0</v>
          </cell>
          <cell r="DF124">
            <v>1</v>
          </cell>
          <cell r="DG124">
            <v>306.70500000000004</v>
          </cell>
          <cell r="DH124"/>
          <cell r="DI124">
            <v>0</v>
          </cell>
          <cell r="DJ124"/>
          <cell r="DK124">
            <v>0</v>
          </cell>
          <cell r="DL124">
            <v>1</v>
          </cell>
          <cell r="DM124">
            <v>306.70500000000004</v>
          </cell>
          <cell r="DN124"/>
          <cell r="DO124">
            <v>0</v>
          </cell>
          <cell r="DP124"/>
          <cell r="DQ124">
            <v>0</v>
          </cell>
          <cell r="DR124">
            <v>1</v>
          </cell>
          <cell r="DS124">
            <v>306.70500000000004</v>
          </cell>
          <cell r="DT124">
            <v>2</v>
          </cell>
          <cell r="DU124">
            <v>613.41000000000008</v>
          </cell>
          <cell r="DV124">
            <v>2</v>
          </cell>
          <cell r="DW124">
            <v>613.41000000000008</v>
          </cell>
          <cell r="DX124"/>
          <cell r="DY124">
            <v>0</v>
          </cell>
          <cell r="DZ124"/>
          <cell r="EA124">
            <v>0</v>
          </cell>
          <cell r="EB124"/>
          <cell r="EC124">
            <v>0</v>
          </cell>
          <cell r="ED124"/>
          <cell r="EE124">
            <v>0</v>
          </cell>
          <cell r="EF124">
            <v>2</v>
          </cell>
          <cell r="EG124">
            <v>613.41000000000008</v>
          </cell>
          <cell r="EH124"/>
          <cell r="EI124">
            <v>0</v>
          </cell>
          <cell r="EJ124"/>
          <cell r="EK124">
            <v>0</v>
          </cell>
          <cell r="EL124"/>
          <cell r="EM124">
            <v>0</v>
          </cell>
          <cell r="EN124"/>
          <cell r="EO124">
            <v>0</v>
          </cell>
          <cell r="EP124"/>
          <cell r="EQ124">
            <v>0</v>
          </cell>
          <cell r="ER124">
            <v>2</v>
          </cell>
          <cell r="ES124">
            <v>613.41000000000008</v>
          </cell>
          <cell r="ET124"/>
          <cell r="EU124">
            <v>0</v>
          </cell>
          <cell r="EV124"/>
          <cell r="EW124">
            <v>0</v>
          </cell>
          <cell r="EX124"/>
          <cell r="EY124">
            <v>0</v>
          </cell>
          <cell r="EZ124"/>
          <cell r="FA124">
            <v>0</v>
          </cell>
          <cell r="FB124"/>
          <cell r="FC124">
            <v>0</v>
          </cell>
          <cell r="FD124"/>
          <cell r="FE124">
            <v>0</v>
          </cell>
          <cell r="FF124"/>
          <cell r="FG124">
            <v>0</v>
          </cell>
          <cell r="FH124"/>
          <cell r="FI124">
            <v>0</v>
          </cell>
          <cell r="FJ124">
            <v>1</v>
          </cell>
          <cell r="FK124">
            <v>306.70500000000004</v>
          </cell>
          <cell r="FL124">
            <v>2</v>
          </cell>
          <cell r="FM124">
            <v>613.41000000000008</v>
          </cell>
          <cell r="FN124">
            <v>2</v>
          </cell>
          <cell r="FO124">
            <v>613.41000000000008</v>
          </cell>
          <cell r="FP124">
            <v>2</v>
          </cell>
          <cell r="FQ124">
            <v>613.41000000000008</v>
          </cell>
          <cell r="FR124"/>
          <cell r="FS124">
            <v>0</v>
          </cell>
          <cell r="FT124"/>
          <cell r="FU124">
            <v>0</v>
          </cell>
          <cell r="FV124"/>
          <cell r="FW124">
            <v>0</v>
          </cell>
          <cell r="FX124"/>
          <cell r="FY124">
            <v>0</v>
          </cell>
          <cell r="FZ124"/>
          <cell r="GA124">
            <v>0</v>
          </cell>
          <cell r="GB124"/>
          <cell r="GC124">
            <v>0</v>
          </cell>
          <cell r="GD124"/>
          <cell r="GE124">
            <v>0</v>
          </cell>
          <cell r="GF124"/>
          <cell r="GG124">
            <v>0</v>
          </cell>
          <cell r="GH124"/>
          <cell r="GI124">
            <v>0</v>
          </cell>
          <cell r="GJ124"/>
          <cell r="GK124">
            <v>0</v>
          </cell>
          <cell r="GL124"/>
          <cell r="GM124">
            <v>0</v>
          </cell>
          <cell r="GN124"/>
          <cell r="GO124">
            <v>0</v>
          </cell>
          <cell r="GP124"/>
          <cell r="GQ124">
            <v>0</v>
          </cell>
          <cell r="GR124"/>
          <cell r="GS124">
            <v>0</v>
          </cell>
          <cell r="GT124"/>
          <cell r="GU124">
            <v>0</v>
          </cell>
          <cell r="GV124"/>
          <cell r="GW124">
            <v>0</v>
          </cell>
          <cell r="GX124"/>
          <cell r="GY124">
            <v>0</v>
          </cell>
          <cell r="GZ124"/>
          <cell r="HA124">
            <v>0</v>
          </cell>
          <cell r="HB124"/>
          <cell r="HC124">
            <v>0</v>
          </cell>
          <cell r="HD124"/>
          <cell r="HE124">
            <v>0</v>
          </cell>
          <cell r="HF124"/>
          <cell r="HG124">
            <v>0</v>
          </cell>
          <cell r="HH124"/>
          <cell r="HI124">
            <v>0</v>
          </cell>
          <cell r="HJ124"/>
          <cell r="HK124">
            <v>0</v>
          </cell>
          <cell r="HL124"/>
          <cell r="HM124">
            <v>0</v>
          </cell>
          <cell r="HN124"/>
          <cell r="HO124">
            <v>0</v>
          </cell>
          <cell r="HP124"/>
          <cell r="HQ124">
            <v>0</v>
          </cell>
          <cell r="HR124"/>
          <cell r="HS124">
            <v>0</v>
          </cell>
          <cell r="HT124"/>
          <cell r="HU124">
            <v>0</v>
          </cell>
          <cell r="HV124"/>
          <cell r="HW124">
            <v>0</v>
          </cell>
          <cell r="HX124"/>
          <cell r="HY124">
            <v>0</v>
          </cell>
          <cell r="HZ124"/>
          <cell r="IA124">
            <v>0</v>
          </cell>
          <cell r="IB124"/>
          <cell r="IC124">
            <v>0</v>
          </cell>
          <cell r="ID124"/>
          <cell r="IE124">
            <v>0</v>
          </cell>
          <cell r="IF124"/>
          <cell r="IG124">
            <v>0</v>
          </cell>
          <cell r="IH124"/>
          <cell r="II124">
            <v>0</v>
          </cell>
          <cell r="IJ124"/>
          <cell r="IK124">
            <v>0</v>
          </cell>
          <cell r="IL124"/>
          <cell r="IM124">
            <v>0</v>
          </cell>
          <cell r="IN124"/>
          <cell r="IO124">
            <v>0</v>
          </cell>
          <cell r="IP124"/>
          <cell r="IQ124">
            <v>0</v>
          </cell>
          <cell r="IR124"/>
          <cell r="IS124">
            <v>0</v>
          </cell>
          <cell r="IT124"/>
          <cell r="IU124">
            <v>0</v>
          </cell>
          <cell r="IV124"/>
          <cell r="IW124">
            <v>0</v>
          </cell>
          <cell r="IX124"/>
          <cell r="IY124">
            <v>0</v>
          </cell>
          <cell r="IZ124"/>
          <cell r="JA124">
            <v>0</v>
          </cell>
          <cell r="JB124"/>
          <cell r="JC124">
            <v>0</v>
          </cell>
          <cell r="JD124"/>
          <cell r="JE124">
            <v>0</v>
          </cell>
          <cell r="JF124"/>
          <cell r="JG124">
            <v>0</v>
          </cell>
          <cell r="JH124"/>
          <cell r="JI124">
            <v>0</v>
          </cell>
          <cell r="JJ124"/>
          <cell r="JK124">
            <v>0</v>
          </cell>
          <cell r="JL124"/>
          <cell r="JM124">
            <v>0</v>
          </cell>
          <cell r="JN124"/>
          <cell r="JO124">
            <v>0</v>
          </cell>
          <cell r="JP124"/>
          <cell r="JQ124">
            <v>0</v>
          </cell>
          <cell r="JR124"/>
          <cell r="JS124">
            <v>0</v>
          </cell>
          <cell r="JT124"/>
          <cell r="JU124">
            <v>0</v>
          </cell>
          <cell r="JV124"/>
          <cell r="JW124">
            <v>0</v>
          </cell>
          <cell r="JX124"/>
          <cell r="JY124">
            <v>0</v>
          </cell>
          <cell r="JZ124"/>
          <cell r="KA124">
            <v>0</v>
          </cell>
          <cell r="KB124"/>
          <cell r="KC124">
            <v>0</v>
          </cell>
        </row>
        <row r="125">
          <cell r="P125"/>
          <cell r="Q125">
            <v>0</v>
          </cell>
          <cell r="R125"/>
          <cell r="S125">
            <v>0</v>
          </cell>
          <cell r="T125"/>
          <cell r="U125">
            <v>0</v>
          </cell>
          <cell r="V125"/>
          <cell r="W125">
            <v>0</v>
          </cell>
          <cell r="X125"/>
          <cell r="Y125">
            <v>0</v>
          </cell>
          <cell r="Z125"/>
          <cell r="AA125">
            <v>0</v>
          </cell>
          <cell r="AB125"/>
          <cell r="AC125">
            <v>0</v>
          </cell>
          <cell r="AD125"/>
          <cell r="AE125">
            <v>0</v>
          </cell>
          <cell r="AF125"/>
          <cell r="AG125">
            <v>0</v>
          </cell>
          <cell r="AH125"/>
          <cell r="AI125">
            <v>0</v>
          </cell>
          <cell r="AJ125"/>
          <cell r="AK125">
            <v>0</v>
          </cell>
          <cell r="AL125"/>
          <cell r="AM125">
            <v>0</v>
          </cell>
          <cell r="AN125"/>
          <cell r="AO125">
            <v>0</v>
          </cell>
          <cell r="AP125"/>
          <cell r="AQ125">
            <v>0</v>
          </cell>
          <cell r="AR125"/>
          <cell r="AS125">
            <v>0</v>
          </cell>
          <cell r="AT125"/>
          <cell r="AU125">
            <v>0</v>
          </cell>
          <cell r="AV125"/>
          <cell r="AW125">
            <v>0</v>
          </cell>
          <cell r="AX125"/>
          <cell r="AY125">
            <v>0</v>
          </cell>
          <cell r="AZ125"/>
          <cell r="BA125">
            <v>0</v>
          </cell>
          <cell r="BB125"/>
          <cell r="BC125">
            <v>0</v>
          </cell>
          <cell r="BD125"/>
          <cell r="BE125">
            <v>0</v>
          </cell>
          <cell r="BF125"/>
          <cell r="BG125">
            <v>0</v>
          </cell>
          <cell r="BH125"/>
          <cell r="BI125">
            <v>0</v>
          </cell>
          <cell r="BJ125"/>
          <cell r="BK125">
            <v>0</v>
          </cell>
          <cell r="BL125"/>
          <cell r="BM125">
            <v>0</v>
          </cell>
          <cell r="BN125"/>
          <cell r="BO125">
            <v>0</v>
          </cell>
          <cell r="BP125"/>
          <cell r="BQ125">
            <v>0</v>
          </cell>
          <cell r="BR125"/>
          <cell r="BS125">
            <v>0</v>
          </cell>
          <cell r="BT125"/>
          <cell r="BU125">
            <v>0</v>
          </cell>
          <cell r="BV125"/>
          <cell r="BW125">
            <v>0</v>
          </cell>
          <cell r="BX125"/>
          <cell r="BY125">
            <v>0</v>
          </cell>
          <cell r="BZ125"/>
          <cell r="CA125">
            <v>0</v>
          </cell>
          <cell r="CB125"/>
          <cell r="CC125">
            <v>0</v>
          </cell>
          <cell r="CD125"/>
          <cell r="CE125">
            <v>0</v>
          </cell>
          <cell r="CF125"/>
          <cell r="CG125">
            <v>0</v>
          </cell>
          <cell r="CH125"/>
          <cell r="CI125">
            <v>0</v>
          </cell>
          <cell r="CJ125"/>
          <cell r="CK125">
            <v>0</v>
          </cell>
          <cell r="CL125"/>
          <cell r="CM125">
            <v>0</v>
          </cell>
          <cell r="CN125"/>
          <cell r="CO125">
            <v>0</v>
          </cell>
          <cell r="CP125"/>
          <cell r="CQ125">
            <v>0</v>
          </cell>
          <cell r="CR125"/>
          <cell r="CS125">
            <v>0</v>
          </cell>
          <cell r="CT125"/>
          <cell r="CU125">
            <v>0</v>
          </cell>
          <cell r="CV125"/>
          <cell r="CW125">
            <v>0</v>
          </cell>
          <cell r="CX125"/>
          <cell r="CY125">
            <v>0</v>
          </cell>
          <cell r="CZ125"/>
          <cell r="DA125">
            <v>0</v>
          </cell>
          <cell r="DB125"/>
          <cell r="DC125">
            <v>0</v>
          </cell>
          <cell r="DD125"/>
          <cell r="DE125">
            <v>0</v>
          </cell>
          <cell r="DF125"/>
          <cell r="DG125">
            <v>0</v>
          </cell>
          <cell r="DH125"/>
          <cell r="DI125">
            <v>0</v>
          </cell>
          <cell r="DJ125"/>
          <cell r="DK125">
            <v>0</v>
          </cell>
          <cell r="DL125">
            <v>1</v>
          </cell>
          <cell r="DM125">
            <v>502.73999999999995</v>
          </cell>
          <cell r="DN125"/>
          <cell r="DO125">
            <v>0</v>
          </cell>
          <cell r="DP125"/>
          <cell r="DQ125">
            <v>0</v>
          </cell>
          <cell r="DR125">
            <v>1</v>
          </cell>
          <cell r="DS125">
            <v>502.73999999999995</v>
          </cell>
          <cell r="DT125">
            <v>2</v>
          </cell>
          <cell r="DU125">
            <v>1005.4799999999999</v>
          </cell>
          <cell r="DV125">
            <v>2</v>
          </cell>
          <cell r="DW125">
            <v>1005.4799999999999</v>
          </cell>
          <cell r="DX125"/>
          <cell r="DY125">
            <v>0</v>
          </cell>
          <cell r="DZ125"/>
          <cell r="EA125">
            <v>0</v>
          </cell>
          <cell r="EB125"/>
          <cell r="EC125">
            <v>0</v>
          </cell>
          <cell r="ED125"/>
          <cell r="EE125">
            <v>0</v>
          </cell>
          <cell r="EF125">
            <v>2</v>
          </cell>
          <cell r="EG125">
            <v>1005.4799999999999</v>
          </cell>
          <cell r="EH125"/>
          <cell r="EI125">
            <v>0</v>
          </cell>
          <cell r="EJ125"/>
          <cell r="EK125">
            <v>0</v>
          </cell>
          <cell r="EL125"/>
          <cell r="EM125">
            <v>0</v>
          </cell>
          <cell r="EN125"/>
          <cell r="EO125">
            <v>0</v>
          </cell>
          <cell r="EP125"/>
          <cell r="EQ125">
            <v>0</v>
          </cell>
          <cell r="ER125">
            <v>2</v>
          </cell>
          <cell r="ES125">
            <v>1005.4799999999999</v>
          </cell>
          <cell r="ET125"/>
          <cell r="EU125">
            <v>0</v>
          </cell>
          <cell r="EV125"/>
          <cell r="EW125">
            <v>0</v>
          </cell>
          <cell r="EX125"/>
          <cell r="EY125">
            <v>0</v>
          </cell>
          <cell r="EZ125"/>
          <cell r="FA125">
            <v>0</v>
          </cell>
          <cell r="FB125"/>
          <cell r="FC125">
            <v>0</v>
          </cell>
          <cell r="FD125"/>
          <cell r="FE125">
            <v>0</v>
          </cell>
          <cell r="FF125"/>
          <cell r="FG125">
            <v>0</v>
          </cell>
          <cell r="FH125"/>
          <cell r="FI125">
            <v>0</v>
          </cell>
          <cell r="FJ125"/>
          <cell r="FK125">
            <v>0</v>
          </cell>
          <cell r="FL125">
            <v>2</v>
          </cell>
          <cell r="FM125">
            <v>1005.4799999999999</v>
          </cell>
          <cell r="FN125">
            <v>2</v>
          </cell>
          <cell r="FO125">
            <v>1005.4799999999999</v>
          </cell>
          <cell r="FP125">
            <v>2</v>
          </cell>
          <cell r="FQ125">
            <v>1005.4799999999999</v>
          </cell>
          <cell r="FR125"/>
          <cell r="FS125">
            <v>0</v>
          </cell>
          <cell r="FT125"/>
          <cell r="FU125">
            <v>0</v>
          </cell>
          <cell r="FV125"/>
          <cell r="FW125">
            <v>0</v>
          </cell>
          <cell r="FX125"/>
          <cell r="FY125">
            <v>0</v>
          </cell>
          <cell r="FZ125"/>
          <cell r="GA125">
            <v>0</v>
          </cell>
          <cell r="GB125"/>
          <cell r="GC125">
            <v>0</v>
          </cell>
          <cell r="GD125"/>
          <cell r="GE125">
            <v>0</v>
          </cell>
          <cell r="GF125"/>
          <cell r="GG125">
            <v>0</v>
          </cell>
          <cell r="GH125"/>
          <cell r="GI125">
            <v>0</v>
          </cell>
          <cell r="GJ125"/>
          <cell r="GK125">
            <v>0</v>
          </cell>
          <cell r="GL125"/>
          <cell r="GM125">
            <v>0</v>
          </cell>
          <cell r="GN125"/>
          <cell r="GO125">
            <v>0</v>
          </cell>
          <cell r="GP125"/>
          <cell r="GQ125">
            <v>0</v>
          </cell>
          <cell r="GR125"/>
          <cell r="GS125">
            <v>0</v>
          </cell>
          <cell r="GT125"/>
          <cell r="GU125">
            <v>0</v>
          </cell>
          <cell r="GV125"/>
          <cell r="GW125">
            <v>0</v>
          </cell>
          <cell r="GX125"/>
          <cell r="GY125">
            <v>0</v>
          </cell>
          <cell r="GZ125"/>
          <cell r="HA125">
            <v>0</v>
          </cell>
          <cell r="HB125"/>
          <cell r="HC125">
            <v>0</v>
          </cell>
          <cell r="HD125"/>
          <cell r="HE125">
            <v>0</v>
          </cell>
          <cell r="HF125"/>
          <cell r="HG125">
            <v>0</v>
          </cell>
          <cell r="HH125"/>
          <cell r="HI125">
            <v>0</v>
          </cell>
          <cell r="HJ125"/>
          <cell r="HK125">
            <v>0</v>
          </cell>
          <cell r="HL125"/>
          <cell r="HM125">
            <v>0</v>
          </cell>
          <cell r="HN125"/>
          <cell r="HO125">
            <v>0</v>
          </cell>
          <cell r="HP125"/>
          <cell r="HQ125">
            <v>0</v>
          </cell>
          <cell r="HR125"/>
          <cell r="HS125">
            <v>0</v>
          </cell>
          <cell r="HT125"/>
          <cell r="HU125">
            <v>0</v>
          </cell>
          <cell r="HV125"/>
          <cell r="HW125">
            <v>0</v>
          </cell>
          <cell r="HX125"/>
          <cell r="HY125">
            <v>0</v>
          </cell>
          <cell r="HZ125"/>
          <cell r="IA125">
            <v>0</v>
          </cell>
          <cell r="IB125"/>
          <cell r="IC125">
            <v>0</v>
          </cell>
          <cell r="ID125"/>
          <cell r="IE125">
            <v>0</v>
          </cell>
          <cell r="IF125"/>
          <cell r="IG125">
            <v>0</v>
          </cell>
          <cell r="IH125"/>
          <cell r="II125">
            <v>0</v>
          </cell>
          <cell r="IJ125"/>
          <cell r="IK125">
            <v>0</v>
          </cell>
          <cell r="IL125"/>
          <cell r="IM125">
            <v>0</v>
          </cell>
          <cell r="IN125"/>
          <cell r="IO125">
            <v>0</v>
          </cell>
          <cell r="IP125"/>
          <cell r="IQ125">
            <v>0</v>
          </cell>
          <cell r="IR125"/>
          <cell r="IS125">
            <v>0</v>
          </cell>
          <cell r="IT125"/>
          <cell r="IU125">
            <v>0</v>
          </cell>
          <cell r="IV125"/>
          <cell r="IW125">
            <v>0</v>
          </cell>
          <cell r="IX125"/>
          <cell r="IY125">
            <v>0</v>
          </cell>
          <cell r="IZ125"/>
          <cell r="JA125">
            <v>0</v>
          </cell>
          <cell r="JB125"/>
          <cell r="JC125">
            <v>0</v>
          </cell>
          <cell r="JD125"/>
          <cell r="JE125">
            <v>0</v>
          </cell>
          <cell r="JF125"/>
          <cell r="JG125">
            <v>0</v>
          </cell>
          <cell r="JH125"/>
          <cell r="JI125">
            <v>0</v>
          </cell>
          <cell r="JJ125"/>
          <cell r="JK125">
            <v>0</v>
          </cell>
          <cell r="JL125"/>
          <cell r="JM125">
            <v>0</v>
          </cell>
          <cell r="JN125"/>
          <cell r="JO125">
            <v>0</v>
          </cell>
          <cell r="JP125"/>
          <cell r="JQ125">
            <v>0</v>
          </cell>
          <cell r="JR125"/>
          <cell r="JS125">
            <v>0</v>
          </cell>
          <cell r="JT125"/>
          <cell r="JU125">
            <v>0</v>
          </cell>
          <cell r="JV125"/>
          <cell r="JW125">
            <v>0</v>
          </cell>
          <cell r="JX125"/>
          <cell r="JY125">
            <v>0</v>
          </cell>
          <cell r="JZ125"/>
          <cell r="KA125">
            <v>0</v>
          </cell>
          <cell r="KB125"/>
          <cell r="KC125">
            <v>0</v>
          </cell>
        </row>
        <row r="126">
          <cell r="P126"/>
          <cell r="Q126">
            <v>0</v>
          </cell>
          <cell r="R126"/>
          <cell r="S126">
            <v>0</v>
          </cell>
          <cell r="T126"/>
          <cell r="U126">
            <v>0</v>
          </cell>
          <cell r="V126"/>
          <cell r="W126">
            <v>0</v>
          </cell>
          <cell r="X126"/>
          <cell r="Y126">
            <v>0</v>
          </cell>
          <cell r="Z126"/>
          <cell r="AA126">
            <v>0</v>
          </cell>
          <cell r="AB126"/>
          <cell r="AC126">
            <v>0</v>
          </cell>
          <cell r="AD126"/>
          <cell r="AE126">
            <v>0</v>
          </cell>
          <cell r="AF126"/>
          <cell r="AG126">
            <v>0</v>
          </cell>
          <cell r="AH126"/>
          <cell r="AI126">
            <v>0</v>
          </cell>
          <cell r="AJ126"/>
          <cell r="AK126">
            <v>0</v>
          </cell>
          <cell r="AL126"/>
          <cell r="AM126">
            <v>0</v>
          </cell>
          <cell r="AN126"/>
          <cell r="AO126">
            <v>0</v>
          </cell>
          <cell r="AP126"/>
          <cell r="AQ126">
            <v>0</v>
          </cell>
          <cell r="AR126"/>
          <cell r="AS126">
            <v>0</v>
          </cell>
          <cell r="AT126"/>
          <cell r="AU126">
            <v>0</v>
          </cell>
          <cell r="AV126"/>
          <cell r="AW126">
            <v>0</v>
          </cell>
          <cell r="AX126"/>
          <cell r="AY126">
            <v>0</v>
          </cell>
          <cell r="AZ126"/>
          <cell r="BA126">
            <v>0</v>
          </cell>
          <cell r="BB126"/>
          <cell r="BC126">
            <v>0</v>
          </cell>
          <cell r="BD126"/>
          <cell r="BE126">
            <v>0</v>
          </cell>
          <cell r="BF126"/>
          <cell r="BG126">
            <v>0</v>
          </cell>
          <cell r="BH126"/>
          <cell r="BI126">
            <v>0</v>
          </cell>
          <cell r="BJ126"/>
          <cell r="BK126">
            <v>0</v>
          </cell>
          <cell r="BL126"/>
          <cell r="BM126">
            <v>0</v>
          </cell>
          <cell r="BN126"/>
          <cell r="BO126">
            <v>0</v>
          </cell>
          <cell r="BP126"/>
          <cell r="BQ126">
            <v>0</v>
          </cell>
          <cell r="BR126"/>
          <cell r="BS126">
            <v>0</v>
          </cell>
          <cell r="BT126"/>
          <cell r="BU126">
            <v>0</v>
          </cell>
          <cell r="BV126"/>
          <cell r="BW126">
            <v>0</v>
          </cell>
          <cell r="BX126"/>
          <cell r="BY126">
            <v>0</v>
          </cell>
          <cell r="BZ126"/>
          <cell r="CA126">
            <v>0</v>
          </cell>
          <cell r="CB126"/>
          <cell r="CC126">
            <v>0</v>
          </cell>
          <cell r="CD126"/>
          <cell r="CE126">
            <v>0</v>
          </cell>
          <cell r="CF126"/>
          <cell r="CG126">
            <v>0</v>
          </cell>
          <cell r="CH126"/>
          <cell r="CI126">
            <v>0</v>
          </cell>
          <cell r="CJ126"/>
          <cell r="CK126">
            <v>0</v>
          </cell>
          <cell r="CL126"/>
          <cell r="CM126">
            <v>0</v>
          </cell>
          <cell r="CN126"/>
          <cell r="CO126">
            <v>0</v>
          </cell>
          <cell r="CP126"/>
          <cell r="CQ126">
            <v>0</v>
          </cell>
          <cell r="CR126"/>
          <cell r="CS126">
            <v>0</v>
          </cell>
          <cell r="CT126"/>
          <cell r="CU126">
            <v>0</v>
          </cell>
          <cell r="CV126"/>
          <cell r="CW126">
            <v>0</v>
          </cell>
          <cell r="CX126"/>
          <cell r="CY126">
            <v>0</v>
          </cell>
          <cell r="CZ126"/>
          <cell r="DA126">
            <v>0</v>
          </cell>
          <cell r="DB126"/>
          <cell r="DC126">
            <v>0</v>
          </cell>
          <cell r="DD126"/>
          <cell r="DE126">
            <v>0</v>
          </cell>
          <cell r="DF126"/>
          <cell r="DG126">
            <v>0</v>
          </cell>
          <cell r="DH126"/>
          <cell r="DI126">
            <v>0</v>
          </cell>
          <cell r="DJ126"/>
          <cell r="DK126">
            <v>0</v>
          </cell>
          <cell r="DL126"/>
          <cell r="DM126">
            <v>0</v>
          </cell>
          <cell r="DN126"/>
          <cell r="DO126">
            <v>0</v>
          </cell>
          <cell r="DP126"/>
          <cell r="DQ126">
            <v>0</v>
          </cell>
          <cell r="DR126"/>
          <cell r="DS126">
            <v>0</v>
          </cell>
          <cell r="DT126"/>
          <cell r="DU126">
            <v>0</v>
          </cell>
          <cell r="DV126"/>
          <cell r="DW126">
            <v>0</v>
          </cell>
          <cell r="DX126"/>
          <cell r="DY126">
            <v>0</v>
          </cell>
          <cell r="DZ126"/>
          <cell r="EA126">
            <v>0</v>
          </cell>
          <cell r="EB126"/>
          <cell r="EC126">
            <v>0</v>
          </cell>
          <cell r="ED126"/>
          <cell r="EE126">
            <v>0</v>
          </cell>
          <cell r="EF126"/>
          <cell r="EG126">
            <v>0</v>
          </cell>
          <cell r="EH126"/>
          <cell r="EI126">
            <v>0</v>
          </cell>
          <cell r="EJ126"/>
          <cell r="EK126">
            <v>0</v>
          </cell>
          <cell r="EL126"/>
          <cell r="EM126">
            <v>0</v>
          </cell>
          <cell r="EN126"/>
          <cell r="EO126">
            <v>0</v>
          </cell>
          <cell r="EP126"/>
          <cell r="EQ126">
            <v>0</v>
          </cell>
          <cell r="ER126"/>
          <cell r="ES126">
            <v>0</v>
          </cell>
          <cell r="ET126"/>
          <cell r="EU126">
            <v>0</v>
          </cell>
          <cell r="EV126"/>
          <cell r="EW126">
            <v>0</v>
          </cell>
          <cell r="EX126"/>
          <cell r="EY126">
            <v>0</v>
          </cell>
          <cell r="EZ126"/>
          <cell r="FA126">
            <v>0</v>
          </cell>
          <cell r="FB126"/>
          <cell r="FC126">
            <v>0</v>
          </cell>
          <cell r="FD126"/>
          <cell r="FE126">
            <v>0</v>
          </cell>
          <cell r="FF126"/>
          <cell r="FG126">
            <v>0</v>
          </cell>
          <cell r="FH126"/>
          <cell r="FI126">
            <v>0</v>
          </cell>
          <cell r="FJ126"/>
          <cell r="FK126">
            <v>0</v>
          </cell>
          <cell r="FL126"/>
          <cell r="FM126">
            <v>0</v>
          </cell>
          <cell r="FN126"/>
          <cell r="FO126">
            <v>0</v>
          </cell>
          <cell r="FP126"/>
          <cell r="FQ126">
            <v>0</v>
          </cell>
          <cell r="FR126"/>
          <cell r="FS126">
            <v>0</v>
          </cell>
          <cell r="FT126"/>
          <cell r="FU126">
            <v>0</v>
          </cell>
          <cell r="FV126"/>
          <cell r="FW126">
            <v>0</v>
          </cell>
          <cell r="FX126"/>
          <cell r="FY126">
            <v>0</v>
          </cell>
          <cell r="FZ126"/>
          <cell r="GA126">
            <v>0</v>
          </cell>
          <cell r="GB126"/>
          <cell r="GC126">
            <v>0</v>
          </cell>
          <cell r="GD126"/>
          <cell r="GE126">
            <v>0</v>
          </cell>
          <cell r="GF126"/>
          <cell r="GG126">
            <v>0</v>
          </cell>
          <cell r="GH126"/>
          <cell r="GI126">
            <v>0</v>
          </cell>
          <cell r="GJ126"/>
          <cell r="GK126">
            <v>0</v>
          </cell>
          <cell r="GL126"/>
          <cell r="GM126">
            <v>0</v>
          </cell>
          <cell r="GN126"/>
          <cell r="GO126">
            <v>0</v>
          </cell>
          <cell r="GP126"/>
          <cell r="GQ126">
            <v>0</v>
          </cell>
          <cell r="GR126"/>
          <cell r="GS126">
            <v>0</v>
          </cell>
          <cell r="GT126"/>
          <cell r="GU126">
            <v>0</v>
          </cell>
          <cell r="GV126"/>
          <cell r="GW126">
            <v>0</v>
          </cell>
          <cell r="GX126"/>
          <cell r="GY126">
            <v>0</v>
          </cell>
          <cell r="GZ126"/>
          <cell r="HA126">
            <v>0</v>
          </cell>
          <cell r="HB126"/>
          <cell r="HC126">
            <v>0</v>
          </cell>
          <cell r="HD126"/>
          <cell r="HE126">
            <v>0</v>
          </cell>
          <cell r="HF126"/>
          <cell r="HG126">
            <v>0</v>
          </cell>
          <cell r="HH126"/>
          <cell r="HI126">
            <v>0</v>
          </cell>
          <cell r="HJ126"/>
          <cell r="HK126">
            <v>0</v>
          </cell>
          <cell r="HL126"/>
          <cell r="HM126">
            <v>0</v>
          </cell>
          <cell r="HN126"/>
          <cell r="HO126">
            <v>0</v>
          </cell>
          <cell r="HP126"/>
          <cell r="HQ126">
            <v>0</v>
          </cell>
          <cell r="HR126"/>
          <cell r="HS126">
            <v>0</v>
          </cell>
          <cell r="HT126"/>
          <cell r="HU126">
            <v>0</v>
          </cell>
          <cell r="HV126"/>
          <cell r="HW126">
            <v>0</v>
          </cell>
          <cell r="HX126"/>
          <cell r="HY126">
            <v>0</v>
          </cell>
          <cell r="HZ126"/>
          <cell r="IA126">
            <v>0</v>
          </cell>
          <cell r="IB126"/>
          <cell r="IC126">
            <v>0</v>
          </cell>
          <cell r="ID126"/>
          <cell r="IE126">
            <v>0</v>
          </cell>
          <cell r="IF126"/>
          <cell r="IG126">
            <v>0</v>
          </cell>
          <cell r="IH126"/>
          <cell r="II126">
            <v>0</v>
          </cell>
          <cell r="IJ126"/>
          <cell r="IK126">
            <v>0</v>
          </cell>
          <cell r="IL126"/>
          <cell r="IM126">
            <v>0</v>
          </cell>
          <cell r="IN126"/>
          <cell r="IO126">
            <v>0</v>
          </cell>
          <cell r="IP126"/>
          <cell r="IQ126">
            <v>0</v>
          </cell>
          <cell r="IR126"/>
          <cell r="IS126">
            <v>0</v>
          </cell>
          <cell r="IT126"/>
          <cell r="IU126">
            <v>0</v>
          </cell>
          <cell r="IV126"/>
          <cell r="IW126">
            <v>0</v>
          </cell>
          <cell r="IX126"/>
          <cell r="IY126">
            <v>0</v>
          </cell>
          <cell r="IZ126"/>
          <cell r="JA126">
            <v>0</v>
          </cell>
          <cell r="JB126"/>
          <cell r="JC126">
            <v>0</v>
          </cell>
          <cell r="JD126"/>
          <cell r="JE126">
            <v>0</v>
          </cell>
          <cell r="JF126"/>
          <cell r="JG126">
            <v>0</v>
          </cell>
          <cell r="JH126"/>
          <cell r="JI126">
            <v>0</v>
          </cell>
          <cell r="JJ126"/>
          <cell r="JK126">
            <v>0</v>
          </cell>
          <cell r="JL126"/>
          <cell r="JM126">
            <v>0</v>
          </cell>
          <cell r="JN126"/>
          <cell r="JO126">
            <v>0</v>
          </cell>
          <cell r="JP126"/>
          <cell r="JQ126">
            <v>0</v>
          </cell>
          <cell r="JR126"/>
          <cell r="JS126">
            <v>0</v>
          </cell>
          <cell r="JT126"/>
          <cell r="JU126">
            <v>0</v>
          </cell>
          <cell r="JV126"/>
          <cell r="JW126">
            <v>0</v>
          </cell>
          <cell r="JX126"/>
          <cell r="JY126">
            <v>0</v>
          </cell>
          <cell r="JZ126"/>
          <cell r="KA126">
            <v>0</v>
          </cell>
          <cell r="KB126"/>
          <cell r="KC126">
            <v>0</v>
          </cell>
        </row>
        <row r="127">
          <cell r="P127"/>
          <cell r="Q127">
            <v>0</v>
          </cell>
          <cell r="R127"/>
          <cell r="S127">
            <v>0</v>
          </cell>
          <cell r="T127"/>
          <cell r="U127">
            <v>0</v>
          </cell>
          <cell r="V127"/>
          <cell r="W127">
            <v>0</v>
          </cell>
          <cell r="X127"/>
          <cell r="Y127">
            <v>0</v>
          </cell>
          <cell r="Z127"/>
          <cell r="AA127">
            <v>0</v>
          </cell>
          <cell r="AB127"/>
          <cell r="AC127">
            <v>0</v>
          </cell>
          <cell r="AD127"/>
          <cell r="AE127">
            <v>0</v>
          </cell>
          <cell r="AF127"/>
          <cell r="AG127">
            <v>0</v>
          </cell>
          <cell r="AH127"/>
          <cell r="AI127">
            <v>0</v>
          </cell>
          <cell r="AJ127"/>
          <cell r="AK127">
            <v>0</v>
          </cell>
          <cell r="AL127"/>
          <cell r="AM127">
            <v>0</v>
          </cell>
          <cell r="AN127"/>
          <cell r="AO127">
            <v>0</v>
          </cell>
          <cell r="AP127"/>
          <cell r="AQ127">
            <v>0</v>
          </cell>
          <cell r="AR127"/>
          <cell r="AS127">
            <v>0</v>
          </cell>
          <cell r="AT127"/>
          <cell r="AU127">
            <v>0</v>
          </cell>
          <cell r="AV127"/>
          <cell r="AW127">
            <v>0</v>
          </cell>
          <cell r="AX127"/>
          <cell r="AY127">
            <v>0</v>
          </cell>
          <cell r="AZ127"/>
          <cell r="BA127">
            <v>0</v>
          </cell>
          <cell r="BB127"/>
          <cell r="BC127">
            <v>0</v>
          </cell>
          <cell r="BD127"/>
          <cell r="BE127">
            <v>0</v>
          </cell>
          <cell r="BF127"/>
          <cell r="BG127">
            <v>0</v>
          </cell>
          <cell r="BH127"/>
          <cell r="BI127">
            <v>0</v>
          </cell>
          <cell r="BJ127"/>
          <cell r="BK127">
            <v>0</v>
          </cell>
          <cell r="BL127"/>
          <cell r="BM127">
            <v>0</v>
          </cell>
          <cell r="BN127"/>
          <cell r="BO127">
            <v>0</v>
          </cell>
          <cell r="BP127"/>
          <cell r="BQ127">
            <v>0</v>
          </cell>
          <cell r="BR127"/>
          <cell r="BS127">
            <v>0</v>
          </cell>
          <cell r="BT127"/>
          <cell r="BU127">
            <v>0</v>
          </cell>
          <cell r="BV127"/>
          <cell r="BW127">
            <v>0</v>
          </cell>
          <cell r="BX127"/>
          <cell r="BY127">
            <v>0</v>
          </cell>
          <cell r="BZ127"/>
          <cell r="CA127">
            <v>0</v>
          </cell>
          <cell r="CB127"/>
          <cell r="CC127">
            <v>0</v>
          </cell>
          <cell r="CD127"/>
          <cell r="CE127">
            <v>0</v>
          </cell>
          <cell r="CF127">
            <v>1</v>
          </cell>
          <cell r="CG127">
            <v>276.46500000000003</v>
          </cell>
          <cell r="CH127">
            <v>1</v>
          </cell>
          <cell r="CI127">
            <v>276.46500000000003</v>
          </cell>
          <cell r="CJ127">
            <v>1</v>
          </cell>
          <cell r="CK127">
            <v>276.46500000000003</v>
          </cell>
          <cell r="CL127">
            <v>1</v>
          </cell>
          <cell r="CM127">
            <v>276.46500000000003</v>
          </cell>
          <cell r="CN127">
            <v>1</v>
          </cell>
          <cell r="CO127">
            <v>276.46500000000003</v>
          </cell>
          <cell r="CP127">
            <v>1</v>
          </cell>
          <cell r="CQ127">
            <v>276.46500000000003</v>
          </cell>
          <cell r="CR127"/>
          <cell r="CS127">
            <v>0</v>
          </cell>
          <cell r="CT127">
            <v>1</v>
          </cell>
          <cell r="CU127">
            <v>276.46500000000003</v>
          </cell>
          <cell r="CV127"/>
          <cell r="CW127">
            <v>0</v>
          </cell>
          <cell r="CX127"/>
          <cell r="CY127">
            <v>0</v>
          </cell>
          <cell r="CZ127"/>
          <cell r="DA127">
            <v>0</v>
          </cell>
          <cell r="DB127"/>
          <cell r="DC127">
            <v>0</v>
          </cell>
          <cell r="DD127"/>
          <cell r="DE127">
            <v>0</v>
          </cell>
          <cell r="DF127">
            <v>1</v>
          </cell>
          <cell r="DG127">
            <v>276.46500000000003</v>
          </cell>
          <cell r="DH127"/>
          <cell r="DI127">
            <v>0</v>
          </cell>
          <cell r="DJ127"/>
          <cell r="DK127">
            <v>0</v>
          </cell>
          <cell r="DL127"/>
          <cell r="DM127">
            <v>0</v>
          </cell>
          <cell r="DN127"/>
          <cell r="DO127">
            <v>0</v>
          </cell>
          <cell r="DP127"/>
          <cell r="DQ127">
            <v>0</v>
          </cell>
          <cell r="DR127"/>
          <cell r="DS127">
            <v>0</v>
          </cell>
          <cell r="DT127"/>
          <cell r="DU127">
            <v>0</v>
          </cell>
          <cell r="DV127"/>
          <cell r="DW127">
            <v>0</v>
          </cell>
          <cell r="DX127"/>
          <cell r="DY127">
            <v>0</v>
          </cell>
          <cell r="DZ127"/>
          <cell r="EA127">
            <v>0</v>
          </cell>
          <cell r="EB127"/>
          <cell r="EC127">
            <v>0</v>
          </cell>
          <cell r="ED127"/>
          <cell r="EE127">
            <v>0</v>
          </cell>
          <cell r="EF127"/>
          <cell r="EG127">
            <v>0</v>
          </cell>
          <cell r="EH127"/>
          <cell r="EI127">
            <v>0</v>
          </cell>
          <cell r="EJ127"/>
          <cell r="EK127">
            <v>0</v>
          </cell>
          <cell r="EL127"/>
          <cell r="EM127">
            <v>0</v>
          </cell>
          <cell r="EN127"/>
          <cell r="EO127">
            <v>0</v>
          </cell>
          <cell r="EP127"/>
          <cell r="EQ127">
            <v>0</v>
          </cell>
          <cell r="ER127"/>
          <cell r="ES127">
            <v>0</v>
          </cell>
          <cell r="ET127"/>
          <cell r="EU127">
            <v>0</v>
          </cell>
          <cell r="EV127"/>
          <cell r="EW127">
            <v>0</v>
          </cell>
          <cell r="EX127"/>
          <cell r="EY127">
            <v>0</v>
          </cell>
          <cell r="EZ127"/>
          <cell r="FA127">
            <v>0</v>
          </cell>
          <cell r="FB127"/>
          <cell r="FC127">
            <v>0</v>
          </cell>
          <cell r="FD127"/>
          <cell r="FE127">
            <v>0</v>
          </cell>
          <cell r="FF127"/>
          <cell r="FG127">
            <v>0</v>
          </cell>
          <cell r="FH127"/>
          <cell r="FI127">
            <v>0</v>
          </cell>
          <cell r="FJ127">
            <v>1</v>
          </cell>
          <cell r="FK127">
            <v>276.46500000000003</v>
          </cell>
          <cell r="FL127"/>
          <cell r="FM127">
            <v>0</v>
          </cell>
          <cell r="FN127"/>
          <cell r="FO127">
            <v>0</v>
          </cell>
          <cell r="FP127"/>
          <cell r="FQ127">
            <v>0</v>
          </cell>
          <cell r="FR127"/>
          <cell r="FS127">
            <v>0</v>
          </cell>
          <cell r="FT127"/>
          <cell r="FU127">
            <v>0</v>
          </cell>
          <cell r="FV127"/>
          <cell r="FW127">
            <v>0</v>
          </cell>
          <cell r="FX127"/>
          <cell r="FY127">
            <v>0</v>
          </cell>
          <cell r="FZ127"/>
          <cell r="GA127">
            <v>0</v>
          </cell>
          <cell r="GB127"/>
          <cell r="GC127">
            <v>0</v>
          </cell>
          <cell r="GD127"/>
          <cell r="GE127">
            <v>0</v>
          </cell>
          <cell r="GF127"/>
          <cell r="GG127">
            <v>0</v>
          </cell>
          <cell r="GH127"/>
          <cell r="GI127">
            <v>0</v>
          </cell>
          <cell r="GJ127"/>
          <cell r="GK127">
            <v>0</v>
          </cell>
          <cell r="GL127"/>
          <cell r="GM127">
            <v>0</v>
          </cell>
          <cell r="GN127"/>
          <cell r="GO127">
            <v>0</v>
          </cell>
          <cell r="GP127"/>
          <cell r="GQ127">
            <v>0</v>
          </cell>
          <cell r="GR127"/>
          <cell r="GS127">
            <v>0</v>
          </cell>
          <cell r="GT127"/>
          <cell r="GU127">
            <v>0</v>
          </cell>
          <cell r="GV127"/>
          <cell r="GW127">
            <v>0</v>
          </cell>
          <cell r="GX127"/>
          <cell r="GY127">
            <v>0</v>
          </cell>
          <cell r="GZ127"/>
          <cell r="HA127">
            <v>0</v>
          </cell>
          <cell r="HB127"/>
          <cell r="HC127">
            <v>0</v>
          </cell>
          <cell r="HD127"/>
          <cell r="HE127">
            <v>0</v>
          </cell>
          <cell r="HF127"/>
          <cell r="HG127">
            <v>0</v>
          </cell>
          <cell r="HH127"/>
          <cell r="HI127">
            <v>0</v>
          </cell>
          <cell r="HJ127"/>
          <cell r="HK127">
            <v>0</v>
          </cell>
          <cell r="HL127"/>
          <cell r="HM127">
            <v>0</v>
          </cell>
          <cell r="HN127"/>
          <cell r="HO127">
            <v>0</v>
          </cell>
          <cell r="HP127"/>
          <cell r="HQ127">
            <v>0</v>
          </cell>
          <cell r="HR127"/>
          <cell r="HS127">
            <v>0</v>
          </cell>
          <cell r="HT127"/>
          <cell r="HU127">
            <v>0</v>
          </cell>
          <cell r="HV127"/>
          <cell r="HW127">
            <v>0</v>
          </cell>
          <cell r="HX127"/>
          <cell r="HY127">
            <v>0</v>
          </cell>
          <cell r="HZ127"/>
          <cell r="IA127">
            <v>0</v>
          </cell>
          <cell r="IB127"/>
          <cell r="IC127">
            <v>0</v>
          </cell>
          <cell r="ID127"/>
          <cell r="IE127">
            <v>0</v>
          </cell>
          <cell r="IF127"/>
          <cell r="IG127">
            <v>0</v>
          </cell>
          <cell r="IH127"/>
          <cell r="II127">
            <v>0</v>
          </cell>
          <cell r="IJ127"/>
          <cell r="IK127">
            <v>0</v>
          </cell>
          <cell r="IL127"/>
          <cell r="IM127">
            <v>0</v>
          </cell>
          <cell r="IN127"/>
          <cell r="IO127">
            <v>0</v>
          </cell>
          <cell r="IP127"/>
          <cell r="IQ127">
            <v>0</v>
          </cell>
          <cell r="IR127"/>
          <cell r="IS127">
            <v>0</v>
          </cell>
          <cell r="IT127"/>
          <cell r="IU127">
            <v>0</v>
          </cell>
          <cell r="IV127"/>
          <cell r="IW127">
            <v>0</v>
          </cell>
          <cell r="IX127"/>
          <cell r="IY127">
            <v>0</v>
          </cell>
          <cell r="IZ127"/>
          <cell r="JA127">
            <v>0</v>
          </cell>
          <cell r="JB127"/>
          <cell r="JC127">
            <v>0</v>
          </cell>
          <cell r="JD127"/>
          <cell r="JE127">
            <v>0</v>
          </cell>
          <cell r="JF127"/>
          <cell r="JG127">
            <v>0</v>
          </cell>
          <cell r="JH127"/>
          <cell r="JI127">
            <v>0</v>
          </cell>
          <cell r="JJ127"/>
          <cell r="JK127">
            <v>0</v>
          </cell>
          <cell r="JL127"/>
          <cell r="JM127">
            <v>0</v>
          </cell>
          <cell r="JN127"/>
          <cell r="JO127">
            <v>0</v>
          </cell>
          <cell r="JP127"/>
          <cell r="JQ127">
            <v>0</v>
          </cell>
          <cell r="JR127"/>
          <cell r="JS127">
            <v>0</v>
          </cell>
          <cell r="JT127"/>
          <cell r="JU127">
            <v>0</v>
          </cell>
          <cell r="JV127"/>
          <cell r="JW127">
            <v>0</v>
          </cell>
          <cell r="JX127"/>
          <cell r="JY127">
            <v>0</v>
          </cell>
          <cell r="JZ127"/>
          <cell r="KA127">
            <v>0</v>
          </cell>
          <cell r="KB127"/>
          <cell r="KC127">
            <v>0</v>
          </cell>
        </row>
        <row r="128">
          <cell r="P128"/>
          <cell r="Q128">
            <v>0</v>
          </cell>
          <cell r="R128"/>
          <cell r="S128">
            <v>0</v>
          </cell>
          <cell r="T128"/>
          <cell r="U128">
            <v>0</v>
          </cell>
          <cell r="V128"/>
          <cell r="W128">
            <v>0</v>
          </cell>
          <cell r="X128"/>
          <cell r="Y128">
            <v>0</v>
          </cell>
          <cell r="Z128"/>
          <cell r="AA128">
            <v>0</v>
          </cell>
          <cell r="AB128"/>
          <cell r="AC128">
            <v>0</v>
          </cell>
          <cell r="AD128"/>
          <cell r="AE128">
            <v>0</v>
          </cell>
          <cell r="AF128"/>
          <cell r="AG128">
            <v>0</v>
          </cell>
          <cell r="AH128"/>
          <cell r="AI128">
            <v>0</v>
          </cell>
          <cell r="AJ128"/>
          <cell r="AK128">
            <v>0</v>
          </cell>
          <cell r="AL128"/>
          <cell r="AM128">
            <v>0</v>
          </cell>
          <cell r="AN128"/>
          <cell r="AO128">
            <v>0</v>
          </cell>
          <cell r="AP128"/>
          <cell r="AQ128">
            <v>0</v>
          </cell>
          <cell r="AR128"/>
          <cell r="AS128">
            <v>0</v>
          </cell>
          <cell r="AT128"/>
          <cell r="AU128">
            <v>0</v>
          </cell>
          <cell r="AV128"/>
          <cell r="AW128">
            <v>0</v>
          </cell>
          <cell r="AX128"/>
          <cell r="AY128">
            <v>0</v>
          </cell>
          <cell r="AZ128"/>
          <cell r="BA128">
            <v>0</v>
          </cell>
          <cell r="BB128"/>
          <cell r="BC128">
            <v>0</v>
          </cell>
          <cell r="BD128"/>
          <cell r="BE128">
            <v>0</v>
          </cell>
          <cell r="BF128"/>
          <cell r="BG128">
            <v>0</v>
          </cell>
          <cell r="BH128"/>
          <cell r="BI128">
            <v>0</v>
          </cell>
          <cell r="BJ128"/>
          <cell r="BK128">
            <v>0</v>
          </cell>
          <cell r="BL128"/>
          <cell r="BM128">
            <v>0</v>
          </cell>
          <cell r="BN128"/>
          <cell r="BO128">
            <v>0</v>
          </cell>
          <cell r="BP128"/>
          <cell r="BQ128">
            <v>0</v>
          </cell>
          <cell r="BR128"/>
          <cell r="BS128">
            <v>0</v>
          </cell>
          <cell r="BT128"/>
          <cell r="BU128">
            <v>0</v>
          </cell>
          <cell r="BV128"/>
          <cell r="BW128">
            <v>0</v>
          </cell>
          <cell r="BX128"/>
          <cell r="BY128">
            <v>0</v>
          </cell>
          <cell r="BZ128"/>
          <cell r="CA128">
            <v>0</v>
          </cell>
          <cell r="CB128"/>
          <cell r="CC128">
            <v>0</v>
          </cell>
          <cell r="CD128"/>
          <cell r="CE128">
            <v>0</v>
          </cell>
          <cell r="CF128"/>
          <cell r="CG128">
            <v>0</v>
          </cell>
          <cell r="CH128"/>
          <cell r="CI128">
            <v>0</v>
          </cell>
          <cell r="CJ128"/>
          <cell r="CK128">
            <v>0</v>
          </cell>
          <cell r="CL128"/>
          <cell r="CM128">
            <v>0</v>
          </cell>
          <cell r="CN128"/>
          <cell r="CO128">
            <v>0</v>
          </cell>
          <cell r="CP128"/>
          <cell r="CQ128">
            <v>0</v>
          </cell>
          <cell r="CR128"/>
          <cell r="CS128">
            <v>0</v>
          </cell>
          <cell r="CT128"/>
          <cell r="CU128">
            <v>0</v>
          </cell>
          <cell r="CV128"/>
          <cell r="CW128">
            <v>0</v>
          </cell>
          <cell r="CX128"/>
          <cell r="CY128">
            <v>0</v>
          </cell>
          <cell r="CZ128"/>
          <cell r="DA128">
            <v>0</v>
          </cell>
          <cell r="DB128"/>
          <cell r="DC128">
            <v>0</v>
          </cell>
          <cell r="DD128"/>
          <cell r="DE128">
            <v>0</v>
          </cell>
          <cell r="DF128"/>
          <cell r="DG128">
            <v>0</v>
          </cell>
          <cell r="DH128"/>
          <cell r="DI128">
            <v>0</v>
          </cell>
          <cell r="DJ128"/>
          <cell r="DK128">
            <v>0</v>
          </cell>
          <cell r="DL128">
            <v>1</v>
          </cell>
          <cell r="DM128">
            <v>395.03449999999998</v>
          </cell>
          <cell r="DN128"/>
          <cell r="DO128">
            <v>0</v>
          </cell>
          <cell r="DP128"/>
          <cell r="DQ128">
            <v>0</v>
          </cell>
          <cell r="DR128">
            <v>1</v>
          </cell>
          <cell r="DS128">
            <v>395.03449999999998</v>
          </cell>
          <cell r="DT128">
            <v>1</v>
          </cell>
          <cell r="DU128">
            <v>395.03449999999998</v>
          </cell>
          <cell r="DV128">
            <v>1</v>
          </cell>
          <cell r="DW128">
            <v>395.03449999999998</v>
          </cell>
          <cell r="DX128"/>
          <cell r="DY128">
            <v>0</v>
          </cell>
          <cell r="DZ128"/>
          <cell r="EA128">
            <v>0</v>
          </cell>
          <cell r="EB128"/>
          <cell r="EC128">
            <v>0</v>
          </cell>
          <cell r="ED128"/>
          <cell r="EE128">
            <v>0</v>
          </cell>
          <cell r="EF128"/>
          <cell r="EG128">
            <v>0</v>
          </cell>
          <cell r="EH128"/>
          <cell r="EI128">
            <v>0</v>
          </cell>
          <cell r="EJ128"/>
          <cell r="EK128">
            <v>0</v>
          </cell>
          <cell r="EL128"/>
          <cell r="EM128">
            <v>0</v>
          </cell>
          <cell r="EN128"/>
          <cell r="EO128">
            <v>0</v>
          </cell>
          <cell r="EP128"/>
          <cell r="EQ128">
            <v>0</v>
          </cell>
          <cell r="ER128">
            <v>1</v>
          </cell>
          <cell r="ES128">
            <v>395.03449999999998</v>
          </cell>
          <cell r="ET128">
            <v>1</v>
          </cell>
          <cell r="EU128">
            <v>395.03449999999998</v>
          </cell>
          <cell r="EV128"/>
          <cell r="EW128">
            <v>0</v>
          </cell>
          <cell r="EX128"/>
          <cell r="EY128">
            <v>0</v>
          </cell>
          <cell r="EZ128"/>
          <cell r="FA128">
            <v>0</v>
          </cell>
          <cell r="FB128"/>
          <cell r="FC128">
            <v>0</v>
          </cell>
          <cell r="FD128"/>
          <cell r="FE128">
            <v>0</v>
          </cell>
          <cell r="FF128"/>
          <cell r="FG128">
            <v>0</v>
          </cell>
          <cell r="FH128"/>
          <cell r="FI128">
            <v>0</v>
          </cell>
          <cell r="FJ128"/>
          <cell r="FK128">
            <v>0</v>
          </cell>
          <cell r="FL128">
            <v>1</v>
          </cell>
          <cell r="FM128">
            <v>395.03449999999998</v>
          </cell>
          <cell r="FN128">
            <v>1</v>
          </cell>
          <cell r="FO128">
            <v>395.03449999999998</v>
          </cell>
          <cell r="FP128">
            <v>1</v>
          </cell>
          <cell r="FQ128">
            <v>395.03449999999998</v>
          </cell>
          <cell r="FR128"/>
          <cell r="FS128">
            <v>0</v>
          </cell>
          <cell r="FT128"/>
          <cell r="FU128">
            <v>0</v>
          </cell>
          <cell r="FV128"/>
          <cell r="FW128">
            <v>0</v>
          </cell>
          <cell r="FX128"/>
          <cell r="FY128">
            <v>0</v>
          </cell>
          <cell r="FZ128"/>
          <cell r="GA128">
            <v>0</v>
          </cell>
          <cell r="GB128"/>
          <cell r="GC128">
            <v>0</v>
          </cell>
          <cell r="GD128"/>
          <cell r="GE128">
            <v>0</v>
          </cell>
          <cell r="GF128"/>
          <cell r="GG128">
            <v>0</v>
          </cell>
          <cell r="GH128"/>
          <cell r="GI128">
            <v>0</v>
          </cell>
          <cell r="GJ128"/>
          <cell r="GK128">
            <v>0</v>
          </cell>
          <cell r="GL128"/>
          <cell r="GM128">
            <v>0</v>
          </cell>
          <cell r="GN128"/>
          <cell r="GO128">
            <v>0</v>
          </cell>
          <cell r="GP128"/>
          <cell r="GQ128">
            <v>0</v>
          </cell>
          <cell r="GR128"/>
          <cell r="GS128">
            <v>0</v>
          </cell>
          <cell r="GT128"/>
          <cell r="GU128">
            <v>0</v>
          </cell>
          <cell r="GV128"/>
          <cell r="GW128">
            <v>0</v>
          </cell>
          <cell r="GX128"/>
          <cell r="GY128">
            <v>0</v>
          </cell>
          <cell r="GZ128"/>
          <cell r="HA128">
            <v>0</v>
          </cell>
          <cell r="HB128"/>
          <cell r="HC128">
            <v>0</v>
          </cell>
          <cell r="HD128"/>
          <cell r="HE128">
            <v>0</v>
          </cell>
          <cell r="HF128"/>
          <cell r="HG128">
            <v>0</v>
          </cell>
          <cell r="HH128"/>
          <cell r="HI128">
            <v>0</v>
          </cell>
          <cell r="HJ128"/>
          <cell r="HK128">
            <v>0</v>
          </cell>
          <cell r="HL128"/>
          <cell r="HM128">
            <v>0</v>
          </cell>
          <cell r="HN128"/>
          <cell r="HO128">
            <v>0</v>
          </cell>
          <cell r="HP128"/>
          <cell r="HQ128">
            <v>0</v>
          </cell>
          <cell r="HR128"/>
          <cell r="HS128">
            <v>0</v>
          </cell>
          <cell r="HT128"/>
          <cell r="HU128">
            <v>0</v>
          </cell>
          <cell r="HV128"/>
          <cell r="HW128">
            <v>0</v>
          </cell>
          <cell r="HX128"/>
          <cell r="HY128">
            <v>0</v>
          </cell>
          <cell r="HZ128"/>
          <cell r="IA128">
            <v>0</v>
          </cell>
          <cell r="IB128"/>
          <cell r="IC128">
            <v>0</v>
          </cell>
          <cell r="ID128"/>
          <cell r="IE128">
            <v>0</v>
          </cell>
          <cell r="IF128"/>
          <cell r="IG128">
            <v>0</v>
          </cell>
          <cell r="IH128"/>
          <cell r="II128">
            <v>0</v>
          </cell>
          <cell r="IJ128"/>
          <cell r="IK128">
            <v>0</v>
          </cell>
          <cell r="IL128"/>
          <cell r="IM128">
            <v>0</v>
          </cell>
          <cell r="IN128"/>
          <cell r="IO128">
            <v>0</v>
          </cell>
          <cell r="IP128"/>
          <cell r="IQ128">
            <v>0</v>
          </cell>
          <cell r="IR128"/>
          <cell r="IS128">
            <v>0</v>
          </cell>
          <cell r="IT128"/>
          <cell r="IU128">
            <v>0</v>
          </cell>
          <cell r="IV128"/>
          <cell r="IW128">
            <v>0</v>
          </cell>
          <cell r="IX128"/>
          <cell r="IY128">
            <v>0</v>
          </cell>
          <cell r="IZ128"/>
          <cell r="JA128">
            <v>0</v>
          </cell>
          <cell r="JB128"/>
          <cell r="JC128">
            <v>0</v>
          </cell>
          <cell r="JD128"/>
          <cell r="JE128">
            <v>0</v>
          </cell>
          <cell r="JF128"/>
          <cell r="JG128">
            <v>0</v>
          </cell>
          <cell r="JH128"/>
          <cell r="JI128">
            <v>0</v>
          </cell>
          <cell r="JJ128"/>
          <cell r="JK128">
            <v>0</v>
          </cell>
          <cell r="JL128"/>
          <cell r="JM128">
            <v>0</v>
          </cell>
          <cell r="JN128"/>
          <cell r="JO128">
            <v>0</v>
          </cell>
          <cell r="JP128"/>
          <cell r="JQ128">
            <v>0</v>
          </cell>
          <cell r="JR128"/>
          <cell r="JS128">
            <v>0</v>
          </cell>
          <cell r="JT128"/>
          <cell r="JU128">
            <v>0</v>
          </cell>
          <cell r="JV128"/>
          <cell r="JW128">
            <v>0</v>
          </cell>
          <cell r="JX128"/>
          <cell r="JY128">
            <v>0</v>
          </cell>
          <cell r="JZ128"/>
          <cell r="KA128">
            <v>0</v>
          </cell>
          <cell r="KB128"/>
          <cell r="KC128">
            <v>0</v>
          </cell>
        </row>
        <row r="129">
          <cell r="P129"/>
          <cell r="Q129">
            <v>0</v>
          </cell>
          <cell r="R129"/>
          <cell r="S129">
            <v>0</v>
          </cell>
          <cell r="T129"/>
          <cell r="U129">
            <v>0</v>
          </cell>
          <cell r="V129"/>
          <cell r="W129">
            <v>0</v>
          </cell>
          <cell r="X129"/>
          <cell r="Y129">
            <v>0</v>
          </cell>
          <cell r="Z129"/>
          <cell r="AA129">
            <v>0</v>
          </cell>
          <cell r="AB129"/>
          <cell r="AC129">
            <v>0</v>
          </cell>
          <cell r="AD129"/>
          <cell r="AE129">
            <v>0</v>
          </cell>
          <cell r="AF129"/>
          <cell r="AG129">
            <v>0</v>
          </cell>
          <cell r="AH129"/>
          <cell r="AI129">
            <v>0</v>
          </cell>
          <cell r="AJ129"/>
          <cell r="AK129">
            <v>0</v>
          </cell>
          <cell r="AL129"/>
          <cell r="AM129">
            <v>0</v>
          </cell>
          <cell r="AN129"/>
          <cell r="AO129">
            <v>0</v>
          </cell>
          <cell r="AP129"/>
          <cell r="AQ129">
            <v>0</v>
          </cell>
          <cell r="AR129"/>
          <cell r="AS129">
            <v>0</v>
          </cell>
          <cell r="AT129"/>
          <cell r="AU129">
            <v>0</v>
          </cell>
          <cell r="AV129"/>
          <cell r="AW129">
            <v>0</v>
          </cell>
          <cell r="AX129"/>
          <cell r="AY129">
            <v>0</v>
          </cell>
          <cell r="AZ129"/>
          <cell r="BA129">
            <v>0</v>
          </cell>
          <cell r="BB129"/>
          <cell r="BC129">
            <v>0</v>
          </cell>
          <cell r="BD129"/>
          <cell r="BE129">
            <v>0</v>
          </cell>
          <cell r="BF129"/>
          <cell r="BG129">
            <v>0</v>
          </cell>
          <cell r="BH129"/>
          <cell r="BI129">
            <v>0</v>
          </cell>
          <cell r="BJ129"/>
          <cell r="BK129">
            <v>0</v>
          </cell>
          <cell r="BL129"/>
          <cell r="BM129">
            <v>0</v>
          </cell>
          <cell r="BN129"/>
          <cell r="BO129">
            <v>0</v>
          </cell>
          <cell r="BP129"/>
          <cell r="BQ129">
            <v>0</v>
          </cell>
          <cell r="BR129"/>
          <cell r="BS129">
            <v>0</v>
          </cell>
          <cell r="BT129"/>
          <cell r="BU129">
            <v>0</v>
          </cell>
          <cell r="BV129"/>
          <cell r="BW129">
            <v>0</v>
          </cell>
          <cell r="BX129"/>
          <cell r="BY129">
            <v>0</v>
          </cell>
          <cell r="BZ129"/>
          <cell r="CA129">
            <v>0</v>
          </cell>
          <cell r="CB129"/>
          <cell r="CC129">
            <v>0</v>
          </cell>
          <cell r="CD129"/>
          <cell r="CE129">
            <v>0</v>
          </cell>
          <cell r="CF129"/>
          <cell r="CG129">
            <v>0</v>
          </cell>
          <cell r="CH129"/>
          <cell r="CI129">
            <v>0</v>
          </cell>
          <cell r="CJ129"/>
          <cell r="CK129">
            <v>0</v>
          </cell>
          <cell r="CL129"/>
          <cell r="CM129">
            <v>0</v>
          </cell>
          <cell r="CN129"/>
          <cell r="CO129">
            <v>0</v>
          </cell>
          <cell r="CP129"/>
          <cell r="CQ129">
            <v>0</v>
          </cell>
          <cell r="CR129"/>
          <cell r="CS129">
            <v>0</v>
          </cell>
          <cell r="CT129"/>
          <cell r="CU129">
            <v>0</v>
          </cell>
          <cell r="CV129"/>
          <cell r="CW129">
            <v>0</v>
          </cell>
          <cell r="CX129"/>
          <cell r="CY129">
            <v>0</v>
          </cell>
          <cell r="CZ129"/>
          <cell r="DA129">
            <v>0</v>
          </cell>
          <cell r="DB129"/>
          <cell r="DC129">
            <v>0</v>
          </cell>
          <cell r="DD129"/>
          <cell r="DE129">
            <v>0</v>
          </cell>
          <cell r="DF129"/>
          <cell r="DG129">
            <v>0</v>
          </cell>
          <cell r="DH129"/>
          <cell r="DI129">
            <v>0</v>
          </cell>
          <cell r="DJ129"/>
          <cell r="DK129">
            <v>0</v>
          </cell>
          <cell r="DL129"/>
          <cell r="DM129">
            <v>0</v>
          </cell>
          <cell r="DN129"/>
          <cell r="DO129">
            <v>0</v>
          </cell>
          <cell r="DP129"/>
          <cell r="DQ129">
            <v>0</v>
          </cell>
          <cell r="DR129"/>
          <cell r="DS129">
            <v>0</v>
          </cell>
          <cell r="DT129"/>
          <cell r="DU129">
            <v>0</v>
          </cell>
          <cell r="DV129"/>
          <cell r="DW129">
            <v>0</v>
          </cell>
          <cell r="DX129"/>
          <cell r="DY129">
            <v>0</v>
          </cell>
          <cell r="DZ129"/>
          <cell r="EA129">
            <v>0</v>
          </cell>
          <cell r="EB129"/>
          <cell r="EC129">
            <v>0</v>
          </cell>
          <cell r="ED129"/>
          <cell r="EE129">
            <v>0</v>
          </cell>
          <cell r="EF129"/>
          <cell r="EG129">
            <v>0</v>
          </cell>
          <cell r="EH129"/>
          <cell r="EI129">
            <v>0</v>
          </cell>
          <cell r="EJ129"/>
          <cell r="EK129">
            <v>0</v>
          </cell>
          <cell r="EL129"/>
          <cell r="EM129">
            <v>0</v>
          </cell>
          <cell r="EN129"/>
          <cell r="EO129">
            <v>0</v>
          </cell>
          <cell r="EP129"/>
          <cell r="EQ129">
            <v>0</v>
          </cell>
          <cell r="ER129"/>
          <cell r="ES129">
            <v>0</v>
          </cell>
          <cell r="ET129"/>
          <cell r="EU129">
            <v>0</v>
          </cell>
          <cell r="EV129"/>
          <cell r="EW129">
            <v>0</v>
          </cell>
          <cell r="EX129"/>
          <cell r="EY129">
            <v>0</v>
          </cell>
          <cell r="EZ129"/>
          <cell r="FA129">
            <v>0</v>
          </cell>
          <cell r="FB129"/>
          <cell r="FC129">
            <v>0</v>
          </cell>
          <cell r="FD129"/>
          <cell r="FE129">
            <v>0</v>
          </cell>
          <cell r="FF129"/>
          <cell r="FG129">
            <v>0</v>
          </cell>
          <cell r="FH129"/>
          <cell r="FI129">
            <v>0</v>
          </cell>
          <cell r="FJ129"/>
          <cell r="FK129">
            <v>0</v>
          </cell>
          <cell r="FL129"/>
          <cell r="FM129">
            <v>0</v>
          </cell>
          <cell r="FN129"/>
          <cell r="FO129">
            <v>0</v>
          </cell>
          <cell r="FP129"/>
          <cell r="FQ129">
            <v>0</v>
          </cell>
          <cell r="FR129"/>
          <cell r="FS129">
            <v>0</v>
          </cell>
          <cell r="FT129"/>
          <cell r="FU129">
            <v>0</v>
          </cell>
          <cell r="FV129"/>
          <cell r="FW129">
            <v>0</v>
          </cell>
          <cell r="FX129"/>
          <cell r="FY129">
            <v>0</v>
          </cell>
          <cell r="FZ129"/>
          <cell r="GA129">
            <v>0</v>
          </cell>
          <cell r="GB129"/>
          <cell r="GC129">
            <v>0</v>
          </cell>
          <cell r="GD129"/>
          <cell r="GE129">
            <v>0</v>
          </cell>
          <cell r="GF129"/>
          <cell r="GG129">
            <v>0</v>
          </cell>
          <cell r="GH129"/>
          <cell r="GI129">
            <v>0</v>
          </cell>
          <cell r="GJ129"/>
          <cell r="GK129">
            <v>0</v>
          </cell>
          <cell r="GL129"/>
          <cell r="GM129">
            <v>0</v>
          </cell>
          <cell r="GN129"/>
          <cell r="GO129">
            <v>0</v>
          </cell>
          <cell r="GP129"/>
          <cell r="GQ129">
            <v>0</v>
          </cell>
          <cell r="GR129"/>
          <cell r="GS129">
            <v>0</v>
          </cell>
          <cell r="GT129"/>
          <cell r="GU129">
            <v>0</v>
          </cell>
          <cell r="GV129"/>
          <cell r="GW129">
            <v>0</v>
          </cell>
          <cell r="GX129"/>
          <cell r="GY129">
            <v>0</v>
          </cell>
          <cell r="GZ129"/>
          <cell r="HA129">
            <v>0</v>
          </cell>
          <cell r="HB129"/>
          <cell r="HC129">
            <v>0</v>
          </cell>
          <cell r="HD129"/>
          <cell r="HE129">
            <v>0</v>
          </cell>
          <cell r="HF129"/>
          <cell r="HG129">
            <v>0</v>
          </cell>
          <cell r="HH129"/>
          <cell r="HI129">
            <v>0</v>
          </cell>
          <cell r="HJ129"/>
          <cell r="HK129">
            <v>0</v>
          </cell>
          <cell r="HL129"/>
          <cell r="HM129">
            <v>0</v>
          </cell>
          <cell r="HN129"/>
          <cell r="HO129">
            <v>0</v>
          </cell>
          <cell r="HP129"/>
          <cell r="HQ129">
            <v>0</v>
          </cell>
          <cell r="HR129"/>
          <cell r="HS129">
            <v>0</v>
          </cell>
          <cell r="HT129"/>
          <cell r="HU129">
            <v>0</v>
          </cell>
          <cell r="HV129"/>
          <cell r="HW129">
            <v>0</v>
          </cell>
          <cell r="HX129"/>
          <cell r="HY129">
            <v>0</v>
          </cell>
          <cell r="HZ129"/>
          <cell r="IA129">
            <v>0</v>
          </cell>
          <cell r="IB129"/>
          <cell r="IC129">
            <v>0</v>
          </cell>
          <cell r="ID129"/>
          <cell r="IE129">
            <v>0</v>
          </cell>
          <cell r="IF129"/>
          <cell r="IG129">
            <v>0</v>
          </cell>
          <cell r="IH129"/>
          <cell r="II129">
            <v>0</v>
          </cell>
          <cell r="IJ129"/>
          <cell r="IK129">
            <v>0</v>
          </cell>
          <cell r="IL129"/>
          <cell r="IM129">
            <v>0</v>
          </cell>
          <cell r="IN129"/>
          <cell r="IO129">
            <v>0</v>
          </cell>
          <cell r="IP129"/>
          <cell r="IQ129">
            <v>0</v>
          </cell>
          <cell r="IR129"/>
          <cell r="IS129">
            <v>0</v>
          </cell>
          <cell r="IT129"/>
          <cell r="IU129">
            <v>0</v>
          </cell>
          <cell r="IV129"/>
          <cell r="IW129">
            <v>0</v>
          </cell>
          <cell r="IX129"/>
          <cell r="IY129">
            <v>0</v>
          </cell>
          <cell r="IZ129"/>
          <cell r="JA129">
            <v>0</v>
          </cell>
          <cell r="JB129"/>
          <cell r="JC129">
            <v>0</v>
          </cell>
          <cell r="JD129"/>
          <cell r="JE129">
            <v>0</v>
          </cell>
          <cell r="JF129"/>
          <cell r="JG129">
            <v>0</v>
          </cell>
          <cell r="JH129"/>
          <cell r="JI129">
            <v>0</v>
          </cell>
          <cell r="JJ129"/>
          <cell r="JK129">
            <v>0</v>
          </cell>
          <cell r="JL129"/>
          <cell r="JM129">
            <v>0</v>
          </cell>
          <cell r="JN129"/>
          <cell r="JO129">
            <v>0</v>
          </cell>
          <cell r="JP129"/>
          <cell r="JQ129">
            <v>0</v>
          </cell>
          <cell r="JR129"/>
          <cell r="JS129">
            <v>0</v>
          </cell>
          <cell r="JT129"/>
          <cell r="JU129">
            <v>0</v>
          </cell>
          <cell r="JV129"/>
          <cell r="JW129">
            <v>0</v>
          </cell>
          <cell r="JX129"/>
          <cell r="JY129">
            <v>0</v>
          </cell>
          <cell r="JZ129"/>
          <cell r="KA129">
            <v>0</v>
          </cell>
          <cell r="KB129"/>
          <cell r="KC129">
            <v>0</v>
          </cell>
        </row>
        <row r="130">
          <cell r="P130"/>
          <cell r="Q130">
            <v>0</v>
          </cell>
          <cell r="R130"/>
          <cell r="S130">
            <v>0</v>
          </cell>
          <cell r="T130"/>
          <cell r="U130">
            <v>0</v>
          </cell>
          <cell r="V130"/>
          <cell r="W130">
            <v>0</v>
          </cell>
          <cell r="X130"/>
          <cell r="Y130">
            <v>0</v>
          </cell>
          <cell r="Z130"/>
          <cell r="AA130">
            <v>0</v>
          </cell>
          <cell r="AB130"/>
          <cell r="AC130">
            <v>0</v>
          </cell>
          <cell r="AD130"/>
          <cell r="AE130">
            <v>0</v>
          </cell>
          <cell r="AF130"/>
          <cell r="AG130">
            <v>0</v>
          </cell>
          <cell r="AH130"/>
          <cell r="AI130">
            <v>0</v>
          </cell>
          <cell r="AJ130"/>
          <cell r="AK130">
            <v>0</v>
          </cell>
          <cell r="AL130"/>
          <cell r="AM130">
            <v>0</v>
          </cell>
          <cell r="AN130"/>
          <cell r="AO130">
            <v>0</v>
          </cell>
          <cell r="AP130"/>
          <cell r="AQ130">
            <v>0</v>
          </cell>
          <cell r="AR130"/>
          <cell r="AS130">
            <v>0</v>
          </cell>
          <cell r="AT130"/>
          <cell r="AU130">
            <v>0</v>
          </cell>
          <cell r="AV130"/>
          <cell r="AW130">
            <v>0</v>
          </cell>
          <cell r="AX130"/>
          <cell r="AY130">
            <v>0</v>
          </cell>
          <cell r="AZ130"/>
          <cell r="BA130">
            <v>0</v>
          </cell>
          <cell r="BB130"/>
          <cell r="BC130">
            <v>0</v>
          </cell>
          <cell r="BD130"/>
          <cell r="BE130">
            <v>0</v>
          </cell>
          <cell r="BF130"/>
          <cell r="BG130">
            <v>0</v>
          </cell>
          <cell r="BH130"/>
          <cell r="BI130">
            <v>0</v>
          </cell>
          <cell r="BJ130"/>
          <cell r="BK130">
            <v>0</v>
          </cell>
          <cell r="BL130"/>
          <cell r="BM130">
            <v>0</v>
          </cell>
          <cell r="BN130"/>
          <cell r="BO130">
            <v>0</v>
          </cell>
          <cell r="BP130"/>
          <cell r="BQ130">
            <v>0</v>
          </cell>
          <cell r="BR130"/>
          <cell r="BS130">
            <v>0</v>
          </cell>
          <cell r="BT130"/>
          <cell r="BU130">
            <v>0</v>
          </cell>
          <cell r="BV130"/>
          <cell r="BW130">
            <v>0</v>
          </cell>
          <cell r="BX130"/>
          <cell r="BY130">
            <v>0</v>
          </cell>
          <cell r="BZ130"/>
          <cell r="CA130">
            <v>0</v>
          </cell>
          <cell r="CB130"/>
          <cell r="CC130">
            <v>0</v>
          </cell>
          <cell r="CD130"/>
          <cell r="CE130">
            <v>0</v>
          </cell>
          <cell r="CF130"/>
          <cell r="CG130">
            <v>0</v>
          </cell>
          <cell r="CH130"/>
          <cell r="CI130">
            <v>0</v>
          </cell>
          <cell r="CJ130"/>
          <cell r="CK130">
            <v>0</v>
          </cell>
          <cell r="CL130"/>
          <cell r="CM130">
            <v>0</v>
          </cell>
          <cell r="CN130"/>
          <cell r="CO130">
            <v>0</v>
          </cell>
          <cell r="CP130"/>
          <cell r="CQ130">
            <v>0</v>
          </cell>
          <cell r="CR130"/>
          <cell r="CS130">
            <v>0</v>
          </cell>
          <cell r="CT130"/>
          <cell r="CU130">
            <v>0</v>
          </cell>
          <cell r="CV130"/>
          <cell r="CW130">
            <v>0</v>
          </cell>
          <cell r="CX130"/>
          <cell r="CY130">
            <v>0</v>
          </cell>
          <cell r="CZ130"/>
          <cell r="DA130">
            <v>0</v>
          </cell>
          <cell r="DB130"/>
          <cell r="DC130">
            <v>0</v>
          </cell>
          <cell r="DD130"/>
          <cell r="DE130">
            <v>0</v>
          </cell>
          <cell r="DF130"/>
          <cell r="DG130">
            <v>0</v>
          </cell>
          <cell r="DH130"/>
          <cell r="DI130">
            <v>0</v>
          </cell>
          <cell r="DJ130"/>
          <cell r="DK130">
            <v>0</v>
          </cell>
          <cell r="DL130"/>
          <cell r="DM130">
            <v>0</v>
          </cell>
          <cell r="DN130"/>
          <cell r="DO130">
            <v>0</v>
          </cell>
          <cell r="DP130"/>
          <cell r="DQ130">
            <v>0</v>
          </cell>
          <cell r="DR130"/>
          <cell r="DS130">
            <v>0</v>
          </cell>
          <cell r="DT130"/>
          <cell r="DU130">
            <v>0</v>
          </cell>
          <cell r="DV130"/>
          <cell r="DW130">
            <v>0</v>
          </cell>
          <cell r="DX130"/>
          <cell r="DY130">
            <v>0</v>
          </cell>
          <cell r="DZ130"/>
          <cell r="EA130">
            <v>0</v>
          </cell>
          <cell r="EB130"/>
          <cell r="EC130">
            <v>0</v>
          </cell>
          <cell r="ED130"/>
          <cell r="EE130">
            <v>0</v>
          </cell>
          <cell r="EF130"/>
          <cell r="EG130">
            <v>0</v>
          </cell>
          <cell r="EH130"/>
          <cell r="EI130">
            <v>0</v>
          </cell>
          <cell r="EJ130">
            <v>1</v>
          </cell>
          <cell r="EK130">
            <v>21572.250000205451</v>
          </cell>
          <cell r="EL130"/>
          <cell r="EM130">
            <v>0</v>
          </cell>
          <cell r="EN130"/>
          <cell r="EO130">
            <v>0</v>
          </cell>
          <cell r="EP130"/>
          <cell r="EQ130">
            <v>0</v>
          </cell>
          <cell r="ER130"/>
          <cell r="ES130">
            <v>0</v>
          </cell>
          <cell r="ET130"/>
          <cell r="EU130">
            <v>0</v>
          </cell>
          <cell r="EV130"/>
          <cell r="EW130">
            <v>0</v>
          </cell>
          <cell r="EX130"/>
          <cell r="EY130">
            <v>0</v>
          </cell>
          <cell r="EZ130"/>
          <cell r="FA130">
            <v>0</v>
          </cell>
          <cell r="FB130"/>
          <cell r="FC130">
            <v>0</v>
          </cell>
          <cell r="FD130"/>
          <cell r="FE130">
            <v>0</v>
          </cell>
          <cell r="FF130"/>
          <cell r="FG130">
            <v>0</v>
          </cell>
          <cell r="FH130"/>
          <cell r="FI130">
            <v>0</v>
          </cell>
          <cell r="FJ130"/>
          <cell r="FK130">
            <v>0</v>
          </cell>
          <cell r="FL130"/>
          <cell r="FM130">
            <v>0</v>
          </cell>
          <cell r="FN130"/>
          <cell r="FO130">
            <v>0</v>
          </cell>
          <cell r="FP130"/>
          <cell r="FQ130">
            <v>0</v>
          </cell>
          <cell r="FR130"/>
          <cell r="FS130">
            <v>0</v>
          </cell>
          <cell r="FT130"/>
          <cell r="FU130">
            <v>0</v>
          </cell>
          <cell r="FV130"/>
          <cell r="FW130">
            <v>0</v>
          </cell>
          <cell r="FX130"/>
          <cell r="FY130">
            <v>0</v>
          </cell>
          <cell r="FZ130"/>
          <cell r="GA130">
            <v>0</v>
          </cell>
          <cell r="GB130"/>
          <cell r="GC130">
            <v>0</v>
          </cell>
          <cell r="GD130"/>
          <cell r="GE130">
            <v>0</v>
          </cell>
          <cell r="GF130"/>
          <cell r="GG130">
            <v>0</v>
          </cell>
          <cell r="GH130"/>
          <cell r="GI130">
            <v>0</v>
          </cell>
          <cell r="GJ130"/>
          <cell r="GK130">
            <v>0</v>
          </cell>
          <cell r="GL130"/>
          <cell r="GM130">
            <v>0</v>
          </cell>
          <cell r="GN130"/>
          <cell r="GO130">
            <v>0</v>
          </cell>
          <cell r="GP130"/>
          <cell r="GQ130">
            <v>0</v>
          </cell>
          <cell r="GR130"/>
          <cell r="GS130">
            <v>0</v>
          </cell>
          <cell r="GT130"/>
          <cell r="GU130">
            <v>0</v>
          </cell>
          <cell r="GV130"/>
          <cell r="GW130">
            <v>0</v>
          </cell>
          <cell r="GX130"/>
          <cell r="GY130">
            <v>0</v>
          </cell>
          <cell r="GZ130"/>
          <cell r="HA130">
            <v>0</v>
          </cell>
          <cell r="HB130"/>
          <cell r="HC130">
            <v>0</v>
          </cell>
          <cell r="HD130"/>
          <cell r="HE130">
            <v>0</v>
          </cell>
          <cell r="HF130"/>
          <cell r="HG130">
            <v>0</v>
          </cell>
          <cell r="HH130"/>
          <cell r="HI130">
            <v>0</v>
          </cell>
          <cell r="HJ130"/>
          <cell r="HK130">
            <v>0</v>
          </cell>
          <cell r="HL130"/>
          <cell r="HM130">
            <v>0</v>
          </cell>
          <cell r="HN130"/>
          <cell r="HO130">
            <v>0</v>
          </cell>
          <cell r="HP130"/>
          <cell r="HQ130">
            <v>0</v>
          </cell>
          <cell r="HR130"/>
          <cell r="HS130">
            <v>0</v>
          </cell>
          <cell r="HT130"/>
          <cell r="HU130">
            <v>0</v>
          </cell>
          <cell r="HV130"/>
          <cell r="HW130">
            <v>0</v>
          </cell>
          <cell r="HX130"/>
          <cell r="HY130">
            <v>0</v>
          </cell>
          <cell r="HZ130"/>
          <cell r="IA130">
            <v>0</v>
          </cell>
          <cell r="IB130"/>
          <cell r="IC130">
            <v>0</v>
          </cell>
          <cell r="ID130"/>
          <cell r="IE130">
            <v>0</v>
          </cell>
          <cell r="IF130"/>
          <cell r="IG130">
            <v>0</v>
          </cell>
          <cell r="IH130"/>
          <cell r="II130">
            <v>0</v>
          </cell>
          <cell r="IJ130"/>
          <cell r="IK130">
            <v>0</v>
          </cell>
          <cell r="IL130"/>
          <cell r="IM130">
            <v>0</v>
          </cell>
          <cell r="IN130"/>
          <cell r="IO130">
            <v>0</v>
          </cell>
          <cell r="IP130"/>
          <cell r="IQ130">
            <v>0</v>
          </cell>
          <cell r="IR130"/>
          <cell r="IS130">
            <v>0</v>
          </cell>
          <cell r="IT130"/>
          <cell r="IU130">
            <v>0</v>
          </cell>
          <cell r="IV130"/>
          <cell r="IW130">
            <v>0</v>
          </cell>
          <cell r="IX130"/>
          <cell r="IY130">
            <v>0</v>
          </cell>
          <cell r="IZ130"/>
          <cell r="JA130">
            <v>0</v>
          </cell>
          <cell r="JB130"/>
          <cell r="JC130">
            <v>0</v>
          </cell>
          <cell r="JD130"/>
          <cell r="JE130">
            <v>0</v>
          </cell>
          <cell r="JF130"/>
          <cell r="JG130">
            <v>0</v>
          </cell>
          <cell r="JH130"/>
          <cell r="JI130">
            <v>0</v>
          </cell>
          <cell r="JJ130"/>
          <cell r="JK130">
            <v>0</v>
          </cell>
          <cell r="JL130"/>
          <cell r="JM130">
            <v>0</v>
          </cell>
          <cell r="JN130"/>
          <cell r="JO130">
            <v>0</v>
          </cell>
          <cell r="JP130"/>
          <cell r="JQ130">
            <v>0</v>
          </cell>
          <cell r="JR130"/>
          <cell r="JS130">
            <v>0</v>
          </cell>
          <cell r="JT130"/>
          <cell r="JU130">
            <v>0</v>
          </cell>
          <cell r="JV130"/>
          <cell r="JW130">
            <v>0</v>
          </cell>
          <cell r="JX130"/>
          <cell r="JY130">
            <v>0</v>
          </cell>
          <cell r="JZ130"/>
          <cell r="KA130">
            <v>0</v>
          </cell>
          <cell r="KB130"/>
          <cell r="KC130">
            <v>0</v>
          </cell>
        </row>
        <row r="131">
          <cell r="P131">
            <v>2</v>
          </cell>
          <cell r="Q131">
            <v>778.15499999999997</v>
          </cell>
          <cell r="R131"/>
          <cell r="S131">
            <v>0</v>
          </cell>
          <cell r="T131"/>
          <cell r="U131">
            <v>0</v>
          </cell>
          <cell r="V131">
            <v>2</v>
          </cell>
          <cell r="W131">
            <v>778.15499999999997</v>
          </cell>
          <cell r="X131"/>
          <cell r="Y131">
            <v>0</v>
          </cell>
          <cell r="Z131"/>
          <cell r="AA131">
            <v>0</v>
          </cell>
          <cell r="AB131"/>
          <cell r="AC131">
            <v>0</v>
          </cell>
          <cell r="AD131"/>
          <cell r="AE131">
            <v>0</v>
          </cell>
          <cell r="AF131"/>
          <cell r="AG131">
            <v>0</v>
          </cell>
          <cell r="AH131"/>
          <cell r="AI131">
            <v>0</v>
          </cell>
          <cell r="AJ131"/>
          <cell r="AK131">
            <v>0</v>
          </cell>
          <cell r="AL131"/>
          <cell r="AM131">
            <v>0</v>
          </cell>
          <cell r="AN131"/>
          <cell r="AO131">
            <v>0</v>
          </cell>
          <cell r="AP131"/>
          <cell r="AQ131">
            <v>0</v>
          </cell>
          <cell r="AR131"/>
          <cell r="AS131">
            <v>0</v>
          </cell>
          <cell r="AT131"/>
          <cell r="AU131">
            <v>0</v>
          </cell>
          <cell r="AV131"/>
          <cell r="AW131">
            <v>0</v>
          </cell>
          <cell r="AX131"/>
          <cell r="AY131">
            <v>0</v>
          </cell>
          <cell r="AZ131"/>
          <cell r="BA131">
            <v>0</v>
          </cell>
          <cell r="BB131"/>
          <cell r="BC131">
            <v>0</v>
          </cell>
          <cell r="BD131"/>
          <cell r="BE131">
            <v>0</v>
          </cell>
          <cell r="BF131"/>
          <cell r="BG131">
            <v>0</v>
          </cell>
          <cell r="BH131">
            <v>1</v>
          </cell>
          <cell r="BI131">
            <v>389.07749999999999</v>
          </cell>
          <cell r="BJ131"/>
          <cell r="BK131">
            <v>0</v>
          </cell>
          <cell r="BL131"/>
          <cell r="BM131">
            <v>0</v>
          </cell>
          <cell r="BN131"/>
          <cell r="BO131">
            <v>0</v>
          </cell>
          <cell r="BP131"/>
          <cell r="BQ131">
            <v>0</v>
          </cell>
          <cell r="BR131"/>
          <cell r="BS131">
            <v>0</v>
          </cell>
          <cell r="BT131"/>
          <cell r="BU131">
            <v>0</v>
          </cell>
          <cell r="BV131"/>
          <cell r="BW131">
            <v>0</v>
          </cell>
          <cell r="BX131"/>
          <cell r="BY131">
            <v>0</v>
          </cell>
          <cell r="BZ131"/>
          <cell r="CA131">
            <v>0</v>
          </cell>
          <cell r="CB131"/>
          <cell r="CC131">
            <v>0</v>
          </cell>
          <cell r="CD131"/>
          <cell r="CE131">
            <v>0</v>
          </cell>
          <cell r="CF131">
            <v>2</v>
          </cell>
          <cell r="CG131">
            <v>778.15499999999997</v>
          </cell>
          <cell r="CH131">
            <v>2</v>
          </cell>
          <cell r="CI131">
            <v>778.15499999999997</v>
          </cell>
          <cell r="CJ131">
            <v>2</v>
          </cell>
          <cell r="CK131">
            <v>778.15499999999997</v>
          </cell>
          <cell r="CL131">
            <v>2</v>
          </cell>
          <cell r="CM131">
            <v>778.15499999999997</v>
          </cell>
          <cell r="CN131">
            <v>2</v>
          </cell>
          <cell r="CO131">
            <v>778.15499999999997</v>
          </cell>
          <cell r="CP131">
            <v>2</v>
          </cell>
          <cell r="CQ131">
            <v>778.15499999999997</v>
          </cell>
          <cell r="CR131"/>
          <cell r="CS131">
            <v>0</v>
          </cell>
          <cell r="CT131">
            <v>2</v>
          </cell>
          <cell r="CU131">
            <v>778.15499999999997</v>
          </cell>
          <cell r="CV131">
            <v>1</v>
          </cell>
          <cell r="CW131">
            <v>389.07749999999999</v>
          </cell>
          <cell r="CX131">
            <v>1</v>
          </cell>
          <cell r="CY131">
            <v>389.07749999999999</v>
          </cell>
          <cell r="CZ131">
            <v>1</v>
          </cell>
          <cell r="DA131">
            <v>389.07749999999999</v>
          </cell>
          <cell r="DB131"/>
          <cell r="DC131">
            <v>0</v>
          </cell>
          <cell r="DD131"/>
          <cell r="DE131">
            <v>0</v>
          </cell>
          <cell r="DF131">
            <v>1</v>
          </cell>
          <cell r="DG131">
            <v>389.07749999999999</v>
          </cell>
          <cell r="DH131">
            <v>1</v>
          </cell>
          <cell r="DI131">
            <v>389.07749999999999</v>
          </cell>
          <cell r="DJ131">
            <v>2</v>
          </cell>
          <cell r="DK131">
            <v>778.15499999999997</v>
          </cell>
          <cell r="DL131">
            <v>2</v>
          </cell>
          <cell r="DM131">
            <v>778.15499999999997</v>
          </cell>
          <cell r="DN131">
            <v>2</v>
          </cell>
          <cell r="DO131">
            <v>778.15499999999997</v>
          </cell>
          <cell r="DP131">
            <v>2</v>
          </cell>
          <cell r="DQ131">
            <v>778.15499999999997</v>
          </cell>
          <cell r="DR131">
            <v>2</v>
          </cell>
          <cell r="DS131">
            <v>778.15499999999997</v>
          </cell>
          <cell r="DT131">
            <v>2</v>
          </cell>
          <cell r="DU131">
            <v>778.15499999999997</v>
          </cell>
          <cell r="DV131">
            <v>2</v>
          </cell>
          <cell r="DW131">
            <v>778.15499999999997</v>
          </cell>
          <cell r="DX131">
            <v>2</v>
          </cell>
          <cell r="DY131">
            <v>778.15499999999997</v>
          </cell>
          <cell r="DZ131">
            <v>2</v>
          </cell>
          <cell r="EA131">
            <v>778.15499999999997</v>
          </cell>
          <cell r="EB131">
            <v>2</v>
          </cell>
          <cell r="EC131">
            <v>778.15499999999997</v>
          </cell>
          <cell r="ED131">
            <v>2</v>
          </cell>
          <cell r="EE131">
            <v>778.15499999999997</v>
          </cell>
          <cell r="EF131"/>
          <cell r="EG131">
            <v>0</v>
          </cell>
          <cell r="EH131"/>
          <cell r="EI131">
            <v>0</v>
          </cell>
          <cell r="EJ131">
            <v>2</v>
          </cell>
          <cell r="EK131">
            <v>778.15499999999997</v>
          </cell>
          <cell r="EL131"/>
          <cell r="EM131">
            <v>0</v>
          </cell>
          <cell r="EN131">
            <v>1</v>
          </cell>
          <cell r="EO131">
            <v>389.07749999999999</v>
          </cell>
          <cell r="EP131">
            <v>2</v>
          </cell>
          <cell r="EQ131">
            <v>778.15499999999997</v>
          </cell>
          <cell r="ER131">
            <v>2</v>
          </cell>
          <cell r="ES131">
            <v>778.15499999999997</v>
          </cell>
          <cell r="ET131">
            <v>1</v>
          </cell>
          <cell r="EU131">
            <v>389.07749999999999</v>
          </cell>
          <cell r="EV131">
            <v>2</v>
          </cell>
          <cell r="EW131">
            <v>778.15499999999997</v>
          </cell>
          <cell r="EX131">
            <v>2</v>
          </cell>
          <cell r="EY131">
            <v>778.15499999999997</v>
          </cell>
          <cell r="EZ131">
            <v>2</v>
          </cell>
          <cell r="FA131">
            <v>778.15499999999997</v>
          </cell>
          <cell r="FB131">
            <v>2</v>
          </cell>
          <cell r="FC131">
            <v>778.15499999999997</v>
          </cell>
          <cell r="FD131">
            <v>2</v>
          </cell>
          <cell r="FE131">
            <v>778.15499999999997</v>
          </cell>
          <cell r="FF131">
            <v>1</v>
          </cell>
          <cell r="FG131">
            <v>389.07749999999999</v>
          </cell>
          <cell r="FH131">
            <v>1</v>
          </cell>
          <cell r="FI131">
            <v>389.07749999999999</v>
          </cell>
          <cell r="FJ131">
            <v>1</v>
          </cell>
          <cell r="FK131">
            <v>389.07749999999999</v>
          </cell>
          <cell r="FL131">
            <v>2</v>
          </cell>
          <cell r="FM131">
            <v>778.15499999999997</v>
          </cell>
          <cell r="FN131">
            <v>2</v>
          </cell>
          <cell r="FO131">
            <v>778.15499999999997</v>
          </cell>
          <cell r="FP131">
            <v>2</v>
          </cell>
          <cell r="FQ131">
            <v>778.15499999999997</v>
          </cell>
          <cell r="FR131"/>
          <cell r="FS131">
            <v>0</v>
          </cell>
          <cell r="FT131"/>
          <cell r="FU131">
            <v>0</v>
          </cell>
          <cell r="FV131"/>
          <cell r="FW131">
            <v>0</v>
          </cell>
          <cell r="FX131"/>
          <cell r="FY131">
            <v>0</v>
          </cell>
          <cell r="FZ131"/>
          <cell r="GA131">
            <v>0</v>
          </cell>
          <cell r="GB131"/>
          <cell r="GC131">
            <v>0</v>
          </cell>
          <cell r="GD131"/>
          <cell r="GE131">
            <v>0</v>
          </cell>
          <cell r="GF131">
            <v>1</v>
          </cell>
          <cell r="GG131">
            <v>389.07749999999999</v>
          </cell>
          <cell r="GH131">
            <v>1</v>
          </cell>
          <cell r="GI131">
            <v>389.07749999999999</v>
          </cell>
          <cell r="GJ131"/>
          <cell r="GK131">
            <v>0</v>
          </cell>
          <cell r="GL131"/>
          <cell r="GM131">
            <v>0</v>
          </cell>
          <cell r="GN131"/>
          <cell r="GO131">
            <v>0</v>
          </cell>
          <cell r="GP131"/>
          <cell r="GQ131">
            <v>0</v>
          </cell>
          <cell r="GR131"/>
          <cell r="GS131">
            <v>0</v>
          </cell>
          <cell r="GT131"/>
          <cell r="GU131">
            <v>0</v>
          </cell>
          <cell r="GV131"/>
          <cell r="GW131">
            <v>0</v>
          </cell>
          <cell r="GX131"/>
          <cell r="GY131">
            <v>0</v>
          </cell>
          <cell r="GZ131"/>
          <cell r="HA131">
            <v>0</v>
          </cell>
          <cell r="HB131"/>
          <cell r="HC131">
            <v>0</v>
          </cell>
          <cell r="HD131">
            <v>2</v>
          </cell>
          <cell r="HE131">
            <v>778.15499999999997</v>
          </cell>
          <cell r="HF131">
            <v>2</v>
          </cell>
          <cell r="HG131">
            <v>778.15499999999997</v>
          </cell>
          <cell r="HH131">
            <v>2</v>
          </cell>
          <cell r="HI131">
            <v>778.15499999999997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2</v>
          </cell>
          <cell r="HS131">
            <v>778.15499999999997</v>
          </cell>
          <cell r="HT131"/>
          <cell r="HU131">
            <v>0</v>
          </cell>
          <cell r="HV131"/>
          <cell r="HW131">
            <v>0</v>
          </cell>
          <cell r="HX131"/>
          <cell r="HY131">
            <v>0</v>
          </cell>
          <cell r="HZ131"/>
          <cell r="IA131">
            <v>0</v>
          </cell>
          <cell r="IB131"/>
          <cell r="IC131">
            <v>0</v>
          </cell>
          <cell r="ID131"/>
          <cell r="IE131">
            <v>0</v>
          </cell>
          <cell r="IF131"/>
          <cell r="IG131">
            <v>0</v>
          </cell>
          <cell r="IH131"/>
          <cell r="II131">
            <v>0</v>
          </cell>
          <cell r="IJ131"/>
          <cell r="IK131">
            <v>0</v>
          </cell>
          <cell r="IL131"/>
          <cell r="IM131">
            <v>0</v>
          </cell>
          <cell r="IN131"/>
          <cell r="IO131">
            <v>0</v>
          </cell>
          <cell r="IP131"/>
          <cell r="IQ131">
            <v>0</v>
          </cell>
          <cell r="IR131"/>
          <cell r="IS131">
            <v>0</v>
          </cell>
          <cell r="IT131"/>
          <cell r="IU131">
            <v>0</v>
          </cell>
          <cell r="IV131"/>
          <cell r="IW131">
            <v>0</v>
          </cell>
          <cell r="IX131"/>
          <cell r="IY131">
            <v>0</v>
          </cell>
          <cell r="IZ131"/>
          <cell r="JA131">
            <v>0</v>
          </cell>
          <cell r="JB131"/>
          <cell r="JC131">
            <v>0</v>
          </cell>
          <cell r="JD131"/>
          <cell r="JE131">
            <v>0</v>
          </cell>
          <cell r="JF131"/>
          <cell r="JG131">
            <v>0</v>
          </cell>
          <cell r="JH131"/>
          <cell r="JI131">
            <v>0</v>
          </cell>
          <cell r="JJ131"/>
          <cell r="JK131">
            <v>0</v>
          </cell>
          <cell r="JL131"/>
          <cell r="JM131">
            <v>0</v>
          </cell>
          <cell r="JN131"/>
          <cell r="JO131">
            <v>0</v>
          </cell>
          <cell r="JP131"/>
          <cell r="JQ131">
            <v>0</v>
          </cell>
          <cell r="JR131"/>
          <cell r="JS131">
            <v>0</v>
          </cell>
          <cell r="JT131"/>
          <cell r="JU131">
            <v>0</v>
          </cell>
          <cell r="JV131">
            <v>2</v>
          </cell>
          <cell r="JW131">
            <v>778.15499999999997</v>
          </cell>
          <cell r="JX131">
            <v>2</v>
          </cell>
          <cell r="JY131">
            <v>778.15499999999997</v>
          </cell>
          <cell r="JZ131">
            <v>2</v>
          </cell>
          <cell r="KA131">
            <v>778.15499999999997</v>
          </cell>
          <cell r="KB131"/>
          <cell r="KC131">
            <v>0</v>
          </cell>
        </row>
        <row r="132">
          <cell r="P132"/>
          <cell r="Q132">
            <v>0</v>
          </cell>
          <cell r="R132"/>
          <cell r="S132">
            <v>0</v>
          </cell>
          <cell r="T132"/>
          <cell r="U132">
            <v>0</v>
          </cell>
          <cell r="V132"/>
          <cell r="W132">
            <v>0</v>
          </cell>
          <cell r="X132"/>
          <cell r="Y132">
            <v>0</v>
          </cell>
          <cell r="Z132"/>
          <cell r="AA132">
            <v>0</v>
          </cell>
          <cell r="AB132"/>
          <cell r="AC132">
            <v>0</v>
          </cell>
          <cell r="AD132"/>
          <cell r="AE132">
            <v>0</v>
          </cell>
          <cell r="AF132"/>
          <cell r="AG132">
            <v>0</v>
          </cell>
          <cell r="AH132"/>
          <cell r="AI132">
            <v>0</v>
          </cell>
          <cell r="AJ132"/>
          <cell r="AK132">
            <v>0</v>
          </cell>
          <cell r="AL132"/>
          <cell r="AM132">
            <v>0</v>
          </cell>
          <cell r="AN132"/>
          <cell r="AO132">
            <v>0</v>
          </cell>
          <cell r="AP132"/>
          <cell r="AQ132">
            <v>0</v>
          </cell>
          <cell r="AR132"/>
          <cell r="AS132">
            <v>0</v>
          </cell>
          <cell r="AT132"/>
          <cell r="AU132">
            <v>0</v>
          </cell>
          <cell r="AV132"/>
          <cell r="AW132">
            <v>0</v>
          </cell>
          <cell r="AX132"/>
          <cell r="AY132">
            <v>0</v>
          </cell>
          <cell r="AZ132"/>
          <cell r="BA132">
            <v>0</v>
          </cell>
          <cell r="BB132"/>
          <cell r="BC132">
            <v>0</v>
          </cell>
          <cell r="BD132"/>
          <cell r="BE132">
            <v>0</v>
          </cell>
          <cell r="BF132"/>
          <cell r="BG132">
            <v>0</v>
          </cell>
          <cell r="BH132"/>
          <cell r="BI132">
            <v>0</v>
          </cell>
          <cell r="BJ132"/>
          <cell r="BK132">
            <v>0</v>
          </cell>
          <cell r="BL132"/>
          <cell r="BM132">
            <v>0</v>
          </cell>
          <cell r="BN132"/>
          <cell r="BO132">
            <v>0</v>
          </cell>
          <cell r="BP132"/>
          <cell r="BQ132">
            <v>0</v>
          </cell>
          <cell r="BR132"/>
          <cell r="BS132">
            <v>0</v>
          </cell>
          <cell r="BT132"/>
          <cell r="BU132">
            <v>0</v>
          </cell>
          <cell r="BV132"/>
          <cell r="BW132">
            <v>0</v>
          </cell>
          <cell r="BX132"/>
          <cell r="BY132">
            <v>0</v>
          </cell>
          <cell r="BZ132"/>
          <cell r="CA132">
            <v>0</v>
          </cell>
          <cell r="CB132"/>
          <cell r="CC132">
            <v>0</v>
          </cell>
          <cell r="CD132"/>
          <cell r="CE132">
            <v>0</v>
          </cell>
          <cell r="CF132"/>
          <cell r="CG132">
            <v>0</v>
          </cell>
          <cell r="CH132"/>
          <cell r="CI132">
            <v>0</v>
          </cell>
          <cell r="CJ132"/>
          <cell r="CK132">
            <v>0</v>
          </cell>
          <cell r="CL132"/>
          <cell r="CM132">
            <v>0</v>
          </cell>
          <cell r="CN132"/>
          <cell r="CO132">
            <v>0</v>
          </cell>
          <cell r="CP132"/>
          <cell r="CQ132">
            <v>0</v>
          </cell>
          <cell r="CR132"/>
          <cell r="CS132">
            <v>0</v>
          </cell>
          <cell r="CT132"/>
          <cell r="CU132">
            <v>0</v>
          </cell>
          <cell r="CV132"/>
          <cell r="CW132">
            <v>0</v>
          </cell>
          <cell r="CX132"/>
          <cell r="CY132">
            <v>0</v>
          </cell>
          <cell r="CZ132"/>
          <cell r="DA132">
            <v>0</v>
          </cell>
          <cell r="DB132"/>
          <cell r="DC132">
            <v>0</v>
          </cell>
          <cell r="DD132"/>
          <cell r="DE132">
            <v>0</v>
          </cell>
          <cell r="DF132"/>
          <cell r="DG132">
            <v>0</v>
          </cell>
          <cell r="DH132"/>
          <cell r="DI132">
            <v>0</v>
          </cell>
          <cell r="DJ132"/>
          <cell r="DK132">
            <v>0</v>
          </cell>
          <cell r="DL132"/>
          <cell r="DM132">
            <v>0</v>
          </cell>
          <cell r="DN132"/>
          <cell r="DO132">
            <v>0</v>
          </cell>
          <cell r="DP132"/>
          <cell r="DQ132">
            <v>0</v>
          </cell>
          <cell r="DR132"/>
          <cell r="DS132">
            <v>0</v>
          </cell>
          <cell r="DT132"/>
          <cell r="DU132">
            <v>0</v>
          </cell>
          <cell r="DV132"/>
          <cell r="DW132">
            <v>0</v>
          </cell>
          <cell r="DX132"/>
          <cell r="DY132">
            <v>0</v>
          </cell>
          <cell r="DZ132"/>
          <cell r="EA132">
            <v>0</v>
          </cell>
          <cell r="EB132"/>
          <cell r="EC132">
            <v>0</v>
          </cell>
          <cell r="ED132"/>
          <cell r="EE132">
            <v>0</v>
          </cell>
          <cell r="EF132"/>
          <cell r="EG132">
            <v>0</v>
          </cell>
          <cell r="EH132"/>
          <cell r="EI132">
            <v>0</v>
          </cell>
          <cell r="EJ132"/>
          <cell r="EK132">
            <v>0</v>
          </cell>
          <cell r="EL132"/>
          <cell r="EM132">
            <v>0</v>
          </cell>
          <cell r="EN132"/>
          <cell r="EO132">
            <v>0</v>
          </cell>
          <cell r="EP132"/>
          <cell r="EQ132">
            <v>0</v>
          </cell>
          <cell r="ER132"/>
          <cell r="ES132">
            <v>0</v>
          </cell>
          <cell r="ET132">
            <v>1</v>
          </cell>
          <cell r="EU132">
            <v>0</v>
          </cell>
          <cell r="EV132">
            <v>1</v>
          </cell>
          <cell r="EW132">
            <v>0</v>
          </cell>
          <cell r="EX132">
            <v>1</v>
          </cell>
          <cell r="EY132">
            <v>0</v>
          </cell>
          <cell r="EZ132">
            <v>1</v>
          </cell>
          <cell r="FA132">
            <v>0</v>
          </cell>
          <cell r="FB132">
            <v>1</v>
          </cell>
          <cell r="FC132">
            <v>0</v>
          </cell>
          <cell r="FD132">
            <v>1</v>
          </cell>
          <cell r="FE132">
            <v>0</v>
          </cell>
          <cell r="FF132"/>
          <cell r="FG132">
            <v>0</v>
          </cell>
          <cell r="FH132"/>
          <cell r="FI132">
            <v>0</v>
          </cell>
          <cell r="FJ132"/>
          <cell r="FK132">
            <v>0</v>
          </cell>
          <cell r="FL132"/>
          <cell r="FM132">
            <v>0</v>
          </cell>
          <cell r="FN132"/>
          <cell r="FO132">
            <v>0</v>
          </cell>
          <cell r="FP132"/>
          <cell r="FQ132">
            <v>0</v>
          </cell>
          <cell r="FR132"/>
          <cell r="FS132">
            <v>0</v>
          </cell>
          <cell r="FT132"/>
          <cell r="FU132">
            <v>0</v>
          </cell>
          <cell r="FV132"/>
          <cell r="FW132">
            <v>0</v>
          </cell>
          <cell r="FX132"/>
          <cell r="FY132">
            <v>0</v>
          </cell>
          <cell r="FZ132"/>
          <cell r="GA132">
            <v>0</v>
          </cell>
          <cell r="GB132"/>
          <cell r="GC132">
            <v>0</v>
          </cell>
          <cell r="GD132"/>
          <cell r="GE132">
            <v>0</v>
          </cell>
          <cell r="GF132"/>
          <cell r="GG132">
            <v>0</v>
          </cell>
          <cell r="GH132"/>
          <cell r="GI132">
            <v>0</v>
          </cell>
          <cell r="GJ132"/>
          <cell r="GK132">
            <v>0</v>
          </cell>
          <cell r="GL132"/>
          <cell r="GM132">
            <v>0</v>
          </cell>
          <cell r="GN132"/>
          <cell r="GO132">
            <v>0</v>
          </cell>
          <cell r="GP132"/>
          <cell r="GQ132">
            <v>0</v>
          </cell>
          <cell r="GR132"/>
          <cell r="GS132">
            <v>0</v>
          </cell>
          <cell r="GT132"/>
          <cell r="GU132">
            <v>0</v>
          </cell>
          <cell r="GV132"/>
          <cell r="GW132">
            <v>0</v>
          </cell>
          <cell r="GX132"/>
          <cell r="GY132">
            <v>0</v>
          </cell>
          <cell r="GZ132"/>
          <cell r="HA132">
            <v>0</v>
          </cell>
          <cell r="HB132"/>
          <cell r="HC132">
            <v>0</v>
          </cell>
          <cell r="HD132"/>
          <cell r="HE132">
            <v>0</v>
          </cell>
          <cell r="HF132"/>
          <cell r="HG132">
            <v>0</v>
          </cell>
          <cell r="HH132"/>
          <cell r="HI132">
            <v>0</v>
          </cell>
          <cell r="HJ132"/>
          <cell r="HK132">
            <v>0</v>
          </cell>
          <cell r="HL132"/>
          <cell r="HM132">
            <v>0</v>
          </cell>
          <cell r="HN132"/>
          <cell r="HO132">
            <v>0</v>
          </cell>
          <cell r="HP132"/>
          <cell r="HQ132">
            <v>0</v>
          </cell>
          <cell r="HR132"/>
          <cell r="HS132">
            <v>0</v>
          </cell>
          <cell r="HT132"/>
          <cell r="HU132">
            <v>0</v>
          </cell>
          <cell r="HV132"/>
          <cell r="HW132">
            <v>0</v>
          </cell>
          <cell r="HX132"/>
          <cell r="HY132">
            <v>0</v>
          </cell>
          <cell r="HZ132"/>
          <cell r="IA132">
            <v>0</v>
          </cell>
          <cell r="IB132"/>
          <cell r="IC132">
            <v>0</v>
          </cell>
          <cell r="ID132"/>
          <cell r="IE132">
            <v>0</v>
          </cell>
          <cell r="IF132"/>
          <cell r="IG132">
            <v>0</v>
          </cell>
          <cell r="IH132"/>
          <cell r="II132">
            <v>0</v>
          </cell>
          <cell r="IJ132"/>
          <cell r="IK132">
            <v>0</v>
          </cell>
          <cell r="IL132"/>
          <cell r="IM132">
            <v>0</v>
          </cell>
          <cell r="IN132"/>
          <cell r="IO132">
            <v>0</v>
          </cell>
          <cell r="IP132"/>
          <cell r="IQ132">
            <v>0</v>
          </cell>
          <cell r="IR132"/>
          <cell r="IS132">
            <v>0</v>
          </cell>
          <cell r="IT132"/>
          <cell r="IU132">
            <v>0</v>
          </cell>
          <cell r="IV132"/>
          <cell r="IW132">
            <v>0</v>
          </cell>
          <cell r="IX132"/>
          <cell r="IY132">
            <v>0</v>
          </cell>
          <cell r="IZ132"/>
          <cell r="JA132">
            <v>0</v>
          </cell>
          <cell r="JB132"/>
          <cell r="JC132">
            <v>0</v>
          </cell>
          <cell r="JD132"/>
          <cell r="JE132">
            <v>0</v>
          </cell>
          <cell r="JF132"/>
          <cell r="JG132">
            <v>0</v>
          </cell>
          <cell r="JH132"/>
          <cell r="JI132">
            <v>0</v>
          </cell>
          <cell r="JJ132"/>
          <cell r="JK132">
            <v>0</v>
          </cell>
          <cell r="JL132"/>
          <cell r="JM132">
            <v>0</v>
          </cell>
          <cell r="JN132"/>
          <cell r="JO132">
            <v>0</v>
          </cell>
          <cell r="JP132"/>
          <cell r="JQ132">
            <v>0</v>
          </cell>
          <cell r="JR132"/>
          <cell r="JS132">
            <v>0</v>
          </cell>
          <cell r="JT132"/>
          <cell r="JU132">
            <v>0</v>
          </cell>
          <cell r="JV132"/>
          <cell r="JW132">
            <v>0</v>
          </cell>
          <cell r="JX132"/>
          <cell r="JY132">
            <v>0</v>
          </cell>
          <cell r="JZ132"/>
          <cell r="KA132">
            <v>0</v>
          </cell>
          <cell r="KB132"/>
          <cell r="KC132">
            <v>0</v>
          </cell>
        </row>
        <row r="133">
          <cell r="P133"/>
          <cell r="Q133">
            <v>0</v>
          </cell>
          <cell r="R133"/>
          <cell r="S133">
            <v>0</v>
          </cell>
          <cell r="T133"/>
          <cell r="U133">
            <v>0</v>
          </cell>
          <cell r="V133"/>
          <cell r="W133">
            <v>0</v>
          </cell>
          <cell r="X133"/>
          <cell r="Y133">
            <v>0</v>
          </cell>
          <cell r="Z133"/>
          <cell r="AA133">
            <v>0</v>
          </cell>
          <cell r="AB133"/>
          <cell r="AC133">
            <v>0</v>
          </cell>
          <cell r="AD133"/>
          <cell r="AE133">
            <v>0</v>
          </cell>
          <cell r="AF133"/>
          <cell r="AG133">
            <v>0</v>
          </cell>
          <cell r="AH133"/>
          <cell r="AI133">
            <v>0</v>
          </cell>
          <cell r="AJ133"/>
          <cell r="AK133">
            <v>0</v>
          </cell>
          <cell r="AL133"/>
          <cell r="AM133">
            <v>0</v>
          </cell>
          <cell r="AN133"/>
          <cell r="AO133">
            <v>0</v>
          </cell>
          <cell r="AP133"/>
          <cell r="AQ133">
            <v>0</v>
          </cell>
          <cell r="AR133"/>
          <cell r="AS133">
            <v>0</v>
          </cell>
          <cell r="AT133"/>
          <cell r="AU133">
            <v>0</v>
          </cell>
          <cell r="AV133"/>
          <cell r="AW133">
            <v>0</v>
          </cell>
          <cell r="AX133"/>
          <cell r="AY133">
            <v>0</v>
          </cell>
          <cell r="AZ133"/>
          <cell r="BA133">
            <v>0</v>
          </cell>
          <cell r="BB133"/>
          <cell r="BC133">
            <v>0</v>
          </cell>
          <cell r="BD133"/>
          <cell r="BE133">
            <v>0</v>
          </cell>
          <cell r="BF133"/>
          <cell r="BG133">
            <v>0</v>
          </cell>
          <cell r="BH133"/>
          <cell r="BI133">
            <v>0</v>
          </cell>
          <cell r="BJ133"/>
          <cell r="BK133">
            <v>0</v>
          </cell>
          <cell r="BL133"/>
          <cell r="BM133">
            <v>0</v>
          </cell>
          <cell r="BN133"/>
          <cell r="BO133">
            <v>0</v>
          </cell>
          <cell r="BP133"/>
          <cell r="BQ133">
            <v>0</v>
          </cell>
          <cell r="BR133"/>
          <cell r="BS133">
            <v>0</v>
          </cell>
          <cell r="BT133"/>
          <cell r="BU133">
            <v>0</v>
          </cell>
          <cell r="BV133"/>
          <cell r="BW133">
            <v>0</v>
          </cell>
          <cell r="BX133"/>
          <cell r="BY133">
            <v>0</v>
          </cell>
          <cell r="BZ133"/>
          <cell r="CA133">
            <v>0</v>
          </cell>
          <cell r="CB133"/>
          <cell r="CC133">
            <v>0</v>
          </cell>
          <cell r="CD133"/>
          <cell r="CE133">
            <v>0</v>
          </cell>
          <cell r="CF133"/>
          <cell r="CG133">
            <v>0</v>
          </cell>
          <cell r="CH133"/>
          <cell r="CI133">
            <v>0</v>
          </cell>
          <cell r="CJ133"/>
          <cell r="CK133">
            <v>0</v>
          </cell>
          <cell r="CL133"/>
          <cell r="CM133">
            <v>0</v>
          </cell>
          <cell r="CN133"/>
          <cell r="CO133">
            <v>0</v>
          </cell>
          <cell r="CP133"/>
          <cell r="CQ133">
            <v>0</v>
          </cell>
          <cell r="CR133"/>
          <cell r="CS133">
            <v>0</v>
          </cell>
          <cell r="CT133"/>
          <cell r="CU133">
            <v>0</v>
          </cell>
          <cell r="CV133"/>
          <cell r="CW133">
            <v>0</v>
          </cell>
          <cell r="CX133"/>
          <cell r="CY133">
            <v>0</v>
          </cell>
          <cell r="CZ133"/>
          <cell r="DA133">
            <v>0</v>
          </cell>
          <cell r="DB133"/>
          <cell r="DC133">
            <v>0</v>
          </cell>
          <cell r="DD133"/>
          <cell r="DE133">
            <v>0</v>
          </cell>
          <cell r="DF133"/>
          <cell r="DG133">
            <v>0</v>
          </cell>
          <cell r="DH133"/>
          <cell r="DI133">
            <v>0</v>
          </cell>
          <cell r="DJ133"/>
          <cell r="DK133">
            <v>0</v>
          </cell>
          <cell r="DL133"/>
          <cell r="DM133">
            <v>0</v>
          </cell>
          <cell r="DN133"/>
          <cell r="DO133">
            <v>0</v>
          </cell>
          <cell r="DP133"/>
          <cell r="DQ133">
            <v>0</v>
          </cell>
          <cell r="DR133"/>
          <cell r="DS133">
            <v>0</v>
          </cell>
          <cell r="DT133"/>
          <cell r="DU133">
            <v>0</v>
          </cell>
          <cell r="DV133"/>
          <cell r="DW133">
            <v>0</v>
          </cell>
          <cell r="DX133"/>
          <cell r="DY133">
            <v>0</v>
          </cell>
          <cell r="DZ133"/>
          <cell r="EA133">
            <v>0</v>
          </cell>
          <cell r="EB133"/>
          <cell r="EC133">
            <v>0</v>
          </cell>
          <cell r="ED133"/>
          <cell r="EE133">
            <v>0</v>
          </cell>
          <cell r="EF133"/>
          <cell r="EG133">
            <v>0</v>
          </cell>
          <cell r="EH133"/>
          <cell r="EI133">
            <v>0</v>
          </cell>
          <cell r="EJ133"/>
          <cell r="EK133">
            <v>0</v>
          </cell>
          <cell r="EL133"/>
          <cell r="EM133">
            <v>0</v>
          </cell>
          <cell r="EN133"/>
          <cell r="EO133">
            <v>0</v>
          </cell>
          <cell r="EP133"/>
          <cell r="EQ133">
            <v>0</v>
          </cell>
          <cell r="ER133"/>
          <cell r="ES133">
            <v>0</v>
          </cell>
          <cell r="ET133"/>
          <cell r="EU133">
            <v>0</v>
          </cell>
          <cell r="EV133"/>
          <cell r="EW133">
            <v>0</v>
          </cell>
          <cell r="EX133"/>
          <cell r="EY133">
            <v>0</v>
          </cell>
          <cell r="EZ133"/>
          <cell r="FA133">
            <v>0</v>
          </cell>
          <cell r="FB133"/>
          <cell r="FC133">
            <v>0</v>
          </cell>
          <cell r="FD133"/>
          <cell r="FE133">
            <v>0</v>
          </cell>
          <cell r="FF133"/>
          <cell r="FG133">
            <v>0</v>
          </cell>
          <cell r="FH133"/>
          <cell r="FI133">
            <v>0</v>
          </cell>
          <cell r="FJ133"/>
          <cell r="FK133">
            <v>0</v>
          </cell>
          <cell r="FL133"/>
          <cell r="FM133">
            <v>0</v>
          </cell>
          <cell r="FN133"/>
          <cell r="FO133">
            <v>0</v>
          </cell>
          <cell r="FP133"/>
          <cell r="FQ133">
            <v>0</v>
          </cell>
          <cell r="FR133"/>
          <cell r="FS133">
            <v>0</v>
          </cell>
          <cell r="FT133"/>
          <cell r="FU133">
            <v>0</v>
          </cell>
          <cell r="FV133"/>
          <cell r="FW133">
            <v>0</v>
          </cell>
          <cell r="FX133"/>
          <cell r="FY133">
            <v>0</v>
          </cell>
          <cell r="FZ133"/>
          <cell r="GA133">
            <v>0</v>
          </cell>
          <cell r="GB133"/>
          <cell r="GC133">
            <v>0</v>
          </cell>
          <cell r="GD133"/>
          <cell r="GE133">
            <v>0</v>
          </cell>
          <cell r="GF133"/>
          <cell r="GG133">
            <v>0</v>
          </cell>
          <cell r="GH133"/>
          <cell r="GI133">
            <v>0</v>
          </cell>
          <cell r="GJ133"/>
          <cell r="GK133">
            <v>0</v>
          </cell>
          <cell r="GL133"/>
          <cell r="GM133">
            <v>0</v>
          </cell>
          <cell r="GN133"/>
          <cell r="GO133">
            <v>0</v>
          </cell>
          <cell r="GP133"/>
          <cell r="GQ133">
            <v>0</v>
          </cell>
          <cell r="GR133"/>
          <cell r="GS133">
            <v>0</v>
          </cell>
          <cell r="GT133"/>
          <cell r="GU133">
            <v>0</v>
          </cell>
          <cell r="GV133"/>
          <cell r="GW133">
            <v>0</v>
          </cell>
          <cell r="GX133"/>
          <cell r="GY133">
            <v>0</v>
          </cell>
          <cell r="GZ133"/>
          <cell r="HA133">
            <v>0</v>
          </cell>
          <cell r="HB133"/>
          <cell r="HC133">
            <v>0</v>
          </cell>
          <cell r="HD133"/>
          <cell r="HE133">
            <v>0</v>
          </cell>
          <cell r="HF133"/>
          <cell r="HG133">
            <v>0</v>
          </cell>
          <cell r="HH133"/>
          <cell r="HI133">
            <v>0</v>
          </cell>
          <cell r="HJ133"/>
          <cell r="HK133">
            <v>0</v>
          </cell>
          <cell r="HL133"/>
          <cell r="HM133">
            <v>0</v>
          </cell>
          <cell r="HN133"/>
          <cell r="HO133">
            <v>0</v>
          </cell>
          <cell r="HP133"/>
          <cell r="HQ133">
            <v>0</v>
          </cell>
          <cell r="HR133"/>
          <cell r="HS133">
            <v>0</v>
          </cell>
          <cell r="HT133"/>
          <cell r="HU133">
            <v>0</v>
          </cell>
          <cell r="HV133"/>
          <cell r="HW133">
            <v>0</v>
          </cell>
          <cell r="HX133"/>
          <cell r="HY133">
            <v>0</v>
          </cell>
          <cell r="HZ133"/>
          <cell r="IA133">
            <v>0</v>
          </cell>
          <cell r="IB133"/>
          <cell r="IC133">
            <v>0</v>
          </cell>
          <cell r="ID133"/>
          <cell r="IE133">
            <v>0</v>
          </cell>
          <cell r="IF133"/>
          <cell r="IG133">
            <v>0</v>
          </cell>
          <cell r="IH133"/>
          <cell r="II133">
            <v>0</v>
          </cell>
          <cell r="IJ133"/>
          <cell r="IK133">
            <v>0</v>
          </cell>
          <cell r="IL133"/>
          <cell r="IM133">
            <v>0</v>
          </cell>
          <cell r="IN133"/>
          <cell r="IO133">
            <v>0</v>
          </cell>
          <cell r="IP133"/>
          <cell r="IQ133">
            <v>0</v>
          </cell>
          <cell r="IR133"/>
          <cell r="IS133">
            <v>0</v>
          </cell>
          <cell r="IT133"/>
          <cell r="IU133">
            <v>0</v>
          </cell>
          <cell r="IV133"/>
          <cell r="IW133">
            <v>0</v>
          </cell>
          <cell r="IX133"/>
          <cell r="IY133">
            <v>0</v>
          </cell>
          <cell r="IZ133"/>
          <cell r="JA133">
            <v>0</v>
          </cell>
          <cell r="JB133"/>
          <cell r="JC133">
            <v>0</v>
          </cell>
          <cell r="JD133"/>
          <cell r="JE133">
            <v>0</v>
          </cell>
          <cell r="JF133"/>
          <cell r="JG133">
            <v>0</v>
          </cell>
          <cell r="JH133"/>
          <cell r="JI133">
            <v>0</v>
          </cell>
          <cell r="JJ133"/>
          <cell r="JK133">
            <v>0</v>
          </cell>
          <cell r="JL133"/>
          <cell r="JM133">
            <v>0</v>
          </cell>
          <cell r="JN133"/>
          <cell r="JO133">
            <v>0</v>
          </cell>
          <cell r="JP133"/>
          <cell r="JQ133">
            <v>0</v>
          </cell>
          <cell r="JR133"/>
          <cell r="JS133">
            <v>0</v>
          </cell>
          <cell r="JT133"/>
          <cell r="JU133">
            <v>0</v>
          </cell>
          <cell r="JV133"/>
          <cell r="JW133">
            <v>0</v>
          </cell>
          <cell r="JX133"/>
          <cell r="JY133">
            <v>0</v>
          </cell>
          <cell r="JZ133"/>
          <cell r="KA133">
            <v>0</v>
          </cell>
          <cell r="KB133"/>
          <cell r="KC133">
            <v>0</v>
          </cell>
        </row>
        <row r="134">
          <cell r="P134"/>
          <cell r="Q134">
            <v>0</v>
          </cell>
          <cell r="R134"/>
          <cell r="S134">
            <v>0</v>
          </cell>
          <cell r="T134"/>
          <cell r="U134">
            <v>0</v>
          </cell>
          <cell r="V134"/>
          <cell r="W134">
            <v>0</v>
          </cell>
          <cell r="X134"/>
          <cell r="Y134">
            <v>0</v>
          </cell>
          <cell r="Z134"/>
          <cell r="AA134">
            <v>0</v>
          </cell>
          <cell r="AB134"/>
          <cell r="AC134">
            <v>0</v>
          </cell>
          <cell r="AD134"/>
          <cell r="AE134">
            <v>0</v>
          </cell>
          <cell r="AF134"/>
          <cell r="AG134">
            <v>0</v>
          </cell>
          <cell r="AH134"/>
          <cell r="AI134">
            <v>0</v>
          </cell>
          <cell r="AJ134"/>
          <cell r="AK134">
            <v>0</v>
          </cell>
          <cell r="AL134"/>
          <cell r="AM134">
            <v>0</v>
          </cell>
          <cell r="AN134"/>
          <cell r="AO134">
            <v>0</v>
          </cell>
          <cell r="AP134"/>
          <cell r="AQ134">
            <v>0</v>
          </cell>
          <cell r="AR134"/>
          <cell r="AS134">
            <v>0</v>
          </cell>
          <cell r="AT134"/>
          <cell r="AU134">
            <v>0</v>
          </cell>
          <cell r="AV134"/>
          <cell r="AW134">
            <v>0</v>
          </cell>
          <cell r="AX134"/>
          <cell r="AY134">
            <v>0</v>
          </cell>
          <cell r="AZ134"/>
          <cell r="BA134">
            <v>0</v>
          </cell>
          <cell r="BB134"/>
          <cell r="BC134">
            <v>0</v>
          </cell>
          <cell r="BD134"/>
          <cell r="BE134">
            <v>0</v>
          </cell>
          <cell r="BF134"/>
          <cell r="BG134">
            <v>0</v>
          </cell>
          <cell r="BH134"/>
          <cell r="BI134">
            <v>0</v>
          </cell>
          <cell r="BJ134"/>
          <cell r="BK134">
            <v>0</v>
          </cell>
          <cell r="BL134"/>
          <cell r="BM134">
            <v>0</v>
          </cell>
          <cell r="BN134"/>
          <cell r="BO134">
            <v>0</v>
          </cell>
          <cell r="BP134"/>
          <cell r="BQ134">
            <v>0</v>
          </cell>
          <cell r="BR134"/>
          <cell r="BS134">
            <v>0</v>
          </cell>
          <cell r="BT134"/>
          <cell r="BU134">
            <v>0</v>
          </cell>
          <cell r="BV134"/>
          <cell r="BW134">
            <v>0</v>
          </cell>
          <cell r="BX134"/>
          <cell r="BY134">
            <v>0</v>
          </cell>
          <cell r="BZ134"/>
          <cell r="CA134">
            <v>0</v>
          </cell>
          <cell r="CB134"/>
          <cell r="CC134">
            <v>0</v>
          </cell>
          <cell r="CD134"/>
          <cell r="CE134">
            <v>0</v>
          </cell>
          <cell r="CF134">
            <v>1</v>
          </cell>
          <cell r="CG134">
            <v>611.625</v>
          </cell>
          <cell r="CH134">
            <v>1</v>
          </cell>
          <cell r="CI134">
            <v>611.625</v>
          </cell>
          <cell r="CJ134">
            <v>1</v>
          </cell>
          <cell r="CK134">
            <v>611.625</v>
          </cell>
          <cell r="CL134">
            <v>1</v>
          </cell>
          <cell r="CM134">
            <v>611.625</v>
          </cell>
          <cell r="CN134">
            <v>1</v>
          </cell>
          <cell r="CO134">
            <v>611.625</v>
          </cell>
          <cell r="CP134">
            <v>1</v>
          </cell>
          <cell r="CQ134">
            <v>611.625</v>
          </cell>
          <cell r="CR134"/>
          <cell r="CS134">
            <v>0</v>
          </cell>
          <cell r="CT134">
            <v>1</v>
          </cell>
          <cell r="CU134">
            <v>611.625</v>
          </cell>
          <cell r="CV134">
            <v>1</v>
          </cell>
          <cell r="CW134">
            <v>611.625</v>
          </cell>
          <cell r="CX134">
            <v>1</v>
          </cell>
          <cell r="CY134">
            <v>611.625</v>
          </cell>
          <cell r="CZ134">
            <v>1</v>
          </cell>
          <cell r="DA134">
            <v>611.625</v>
          </cell>
          <cell r="DB134"/>
          <cell r="DC134">
            <v>0</v>
          </cell>
          <cell r="DD134"/>
          <cell r="DE134">
            <v>0</v>
          </cell>
          <cell r="DF134"/>
          <cell r="DG134">
            <v>0</v>
          </cell>
          <cell r="DH134"/>
          <cell r="DI134">
            <v>0</v>
          </cell>
          <cell r="DJ134"/>
          <cell r="DK134">
            <v>0</v>
          </cell>
          <cell r="DL134">
            <v>1</v>
          </cell>
          <cell r="DM134">
            <v>611.625</v>
          </cell>
          <cell r="DN134">
            <v>1</v>
          </cell>
          <cell r="DO134">
            <v>611.625</v>
          </cell>
          <cell r="DP134">
            <v>1</v>
          </cell>
          <cell r="DQ134">
            <v>611.625</v>
          </cell>
          <cell r="DR134">
            <v>1</v>
          </cell>
          <cell r="DS134">
            <v>611.625</v>
          </cell>
          <cell r="DT134"/>
          <cell r="DU134">
            <v>0</v>
          </cell>
          <cell r="DV134"/>
          <cell r="DW134">
            <v>0</v>
          </cell>
          <cell r="DX134"/>
          <cell r="DY134">
            <v>0</v>
          </cell>
          <cell r="DZ134"/>
          <cell r="EA134">
            <v>0</v>
          </cell>
          <cell r="EB134"/>
          <cell r="EC134">
            <v>0</v>
          </cell>
          <cell r="ED134"/>
          <cell r="EE134">
            <v>0</v>
          </cell>
          <cell r="EF134"/>
          <cell r="EG134">
            <v>0</v>
          </cell>
          <cell r="EH134"/>
          <cell r="EI134">
            <v>0</v>
          </cell>
          <cell r="EJ134">
            <v>1</v>
          </cell>
          <cell r="EK134">
            <v>611.625</v>
          </cell>
          <cell r="EL134"/>
          <cell r="EM134">
            <v>0</v>
          </cell>
          <cell r="EN134"/>
          <cell r="EO134">
            <v>0</v>
          </cell>
          <cell r="EP134">
            <v>1</v>
          </cell>
          <cell r="EQ134">
            <v>611.625</v>
          </cell>
          <cell r="ER134"/>
          <cell r="ES134">
            <v>0</v>
          </cell>
          <cell r="ET134"/>
          <cell r="EU134">
            <v>0</v>
          </cell>
          <cell r="EV134"/>
          <cell r="EW134">
            <v>0</v>
          </cell>
          <cell r="EX134"/>
          <cell r="EY134">
            <v>0</v>
          </cell>
          <cell r="EZ134"/>
          <cell r="FA134">
            <v>0</v>
          </cell>
          <cell r="FB134"/>
          <cell r="FC134">
            <v>0</v>
          </cell>
          <cell r="FD134"/>
          <cell r="FE134">
            <v>0</v>
          </cell>
          <cell r="FF134"/>
          <cell r="FG134">
            <v>0</v>
          </cell>
          <cell r="FH134"/>
          <cell r="FI134">
            <v>0</v>
          </cell>
          <cell r="FJ134"/>
          <cell r="FK134">
            <v>0</v>
          </cell>
          <cell r="FL134"/>
          <cell r="FM134">
            <v>0</v>
          </cell>
          <cell r="FN134"/>
          <cell r="FO134">
            <v>0</v>
          </cell>
          <cell r="FP134"/>
          <cell r="FQ134">
            <v>0</v>
          </cell>
          <cell r="FR134"/>
          <cell r="FS134">
            <v>0</v>
          </cell>
          <cell r="FT134"/>
          <cell r="FU134">
            <v>0</v>
          </cell>
          <cell r="FV134"/>
          <cell r="FW134">
            <v>0</v>
          </cell>
          <cell r="FX134"/>
          <cell r="FY134">
            <v>0</v>
          </cell>
          <cell r="FZ134"/>
          <cell r="GA134">
            <v>0</v>
          </cell>
          <cell r="GB134"/>
          <cell r="GC134">
            <v>0</v>
          </cell>
          <cell r="GD134"/>
          <cell r="GE134">
            <v>0</v>
          </cell>
          <cell r="GF134"/>
          <cell r="GG134">
            <v>0</v>
          </cell>
          <cell r="GH134"/>
          <cell r="GI134">
            <v>0</v>
          </cell>
          <cell r="GJ134"/>
          <cell r="GK134">
            <v>0</v>
          </cell>
          <cell r="GL134"/>
          <cell r="GM134">
            <v>0</v>
          </cell>
          <cell r="GN134"/>
          <cell r="GO134">
            <v>0</v>
          </cell>
          <cell r="GP134"/>
          <cell r="GQ134">
            <v>0</v>
          </cell>
          <cell r="GR134"/>
          <cell r="GS134">
            <v>0</v>
          </cell>
          <cell r="GT134"/>
          <cell r="GU134">
            <v>0</v>
          </cell>
          <cell r="GV134"/>
          <cell r="GW134">
            <v>0</v>
          </cell>
          <cell r="GX134"/>
          <cell r="GY134">
            <v>0</v>
          </cell>
          <cell r="GZ134"/>
          <cell r="HA134">
            <v>0</v>
          </cell>
          <cell r="HB134"/>
          <cell r="HC134">
            <v>0</v>
          </cell>
          <cell r="HD134"/>
          <cell r="HE134">
            <v>0</v>
          </cell>
          <cell r="HF134"/>
          <cell r="HG134">
            <v>0</v>
          </cell>
          <cell r="HH134"/>
          <cell r="HI134">
            <v>0</v>
          </cell>
          <cell r="HJ134"/>
          <cell r="HK134">
            <v>0</v>
          </cell>
          <cell r="HL134"/>
          <cell r="HM134">
            <v>0</v>
          </cell>
          <cell r="HN134"/>
          <cell r="HO134">
            <v>0</v>
          </cell>
          <cell r="HP134"/>
          <cell r="HQ134">
            <v>0</v>
          </cell>
          <cell r="HR134"/>
          <cell r="HS134">
            <v>0</v>
          </cell>
          <cell r="HT134"/>
          <cell r="HU134">
            <v>0</v>
          </cell>
          <cell r="HV134"/>
          <cell r="HW134">
            <v>0</v>
          </cell>
          <cell r="HX134"/>
          <cell r="HY134">
            <v>0</v>
          </cell>
          <cell r="HZ134"/>
          <cell r="IA134">
            <v>0</v>
          </cell>
          <cell r="IB134"/>
          <cell r="IC134">
            <v>0</v>
          </cell>
          <cell r="ID134"/>
          <cell r="IE134">
            <v>0</v>
          </cell>
          <cell r="IF134"/>
          <cell r="IG134">
            <v>0</v>
          </cell>
          <cell r="IH134"/>
          <cell r="II134">
            <v>0</v>
          </cell>
          <cell r="IJ134"/>
          <cell r="IK134">
            <v>0</v>
          </cell>
          <cell r="IL134"/>
          <cell r="IM134">
            <v>0</v>
          </cell>
          <cell r="IN134"/>
          <cell r="IO134">
            <v>0</v>
          </cell>
          <cell r="IP134"/>
          <cell r="IQ134">
            <v>0</v>
          </cell>
          <cell r="IR134"/>
          <cell r="IS134">
            <v>0</v>
          </cell>
          <cell r="IT134"/>
          <cell r="IU134">
            <v>0</v>
          </cell>
          <cell r="IV134"/>
          <cell r="IW134">
            <v>0</v>
          </cell>
          <cell r="IX134"/>
          <cell r="IY134">
            <v>0</v>
          </cell>
          <cell r="IZ134"/>
          <cell r="JA134">
            <v>0</v>
          </cell>
          <cell r="JB134"/>
          <cell r="JC134">
            <v>0</v>
          </cell>
          <cell r="JD134"/>
          <cell r="JE134">
            <v>0</v>
          </cell>
          <cell r="JF134"/>
          <cell r="JG134">
            <v>0</v>
          </cell>
          <cell r="JH134"/>
          <cell r="JI134">
            <v>0</v>
          </cell>
          <cell r="JJ134"/>
          <cell r="JK134">
            <v>0</v>
          </cell>
          <cell r="JL134"/>
          <cell r="JM134">
            <v>0</v>
          </cell>
          <cell r="JN134"/>
          <cell r="JO134">
            <v>0</v>
          </cell>
          <cell r="JP134"/>
          <cell r="JQ134">
            <v>0</v>
          </cell>
          <cell r="JR134"/>
          <cell r="JS134">
            <v>0</v>
          </cell>
          <cell r="JT134"/>
          <cell r="JU134">
            <v>0</v>
          </cell>
          <cell r="JV134">
            <v>1</v>
          </cell>
          <cell r="JW134">
            <v>611.625</v>
          </cell>
          <cell r="JX134">
            <v>1</v>
          </cell>
          <cell r="JY134">
            <v>611.625</v>
          </cell>
          <cell r="JZ134">
            <v>1</v>
          </cell>
          <cell r="KA134">
            <v>611.625</v>
          </cell>
          <cell r="KB134"/>
          <cell r="KC134">
            <v>0</v>
          </cell>
        </row>
        <row r="135">
          <cell r="P135"/>
          <cell r="Q135">
            <v>0</v>
          </cell>
          <cell r="R135"/>
          <cell r="S135">
            <v>0</v>
          </cell>
          <cell r="T135"/>
          <cell r="U135">
            <v>0</v>
          </cell>
          <cell r="V135"/>
          <cell r="W135">
            <v>0</v>
          </cell>
          <cell r="X135"/>
          <cell r="Y135">
            <v>0</v>
          </cell>
          <cell r="Z135"/>
          <cell r="AA135">
            <v>0</v>
          </cell>
          <cell r="AB135"/>
          <cell r="AC135">
            <v>0</v>
          </cell>
          <cell r="AD135"/>
          <cell r="AE135">
            <v>0</v>
          </cell>
          <cell r="AF135"/>
          <cell r="AG135">
            <v>0</v>
          </cell>
          <cell r="AH135"/>
          <cell r="AI135">
            <v>0</v>
          </cell>
          <cell r="AJ135"/>
          <cell r="AK135">
            <v>0</v>
          </cell>
          <cell r="AL135"/>
          <cell r="AM135">
            <v>0</v>
          </cell>
          <cell r="AN135"/>
          <cell r="AO135">
            <v>0</v>
          </cell>
          <cell r="AP135"/>
          <cell r="AQ135">
            <v>0</v>
          </cell>
          <cell r="AR135"/>
          <cell r="AS135">
            <v>0</v>
          </cell>
          <cell r="AT135"/>
          <cell r="AU135">
            <v>0</v>
          </cell>
          <cell r="AV135"/>
          <cell r="AW135">
            <v>0</v>
          </cell>
          <cell r="AX135"/>
          <cell r="AY135">
            <v>0</v>
          </cell>
          <cell r="AZ135"/>
          <cell r="BA135">
            <v>0</v>
          </cell>
          <cell r="BB135"/>
          <cell r="BC135">
            <v>0</v>
          </cell>
          <cell r="BD135"/>
          <cell r="BE135">
            <v>0</v>
          </cell>
          <cell r="BF135"/>
          <cell r="BG135">
            <v>0</v>
          </cell>
          <cell r="BH135"/>
          <cell r="BI135">
            <v>0</v>
          </cell>
          <cell r="BJ135"/>
          <cell r="BK135">
            <v>0</v>
          </cell>
          <cell r="BL135"/>
          <cell r="BM135">
            <v>0</v>
          </cell>
          <cell r="BN135"/>
          <cell r="BO135">
            <v>0</v>
          </cell>
          <cell r="BP135"/>
          <cell r="BQ135">
            <v>0</v>
          </cell>
          <cell r="BR135"/>
          <cell r="BS135">
            <v>0</v>
          </cell>
          <cell r="BT135"/>
          <cell r="BU135">
            <v>0</v>
          </cell>
          <cell r="BV135"/>
          <cell r="BW135">
            <v>0</v>
          </cell>
          <cell r="BX135"/>
          <cell r="BY135">
            <v>0</v>
          </cell>
          <cell r="BZ135"/>
          <cell r="CA135">
            <v>0</v>
          </cell>
          <cell r="CB135"/>
          <cell r="CC135">
            <v>0</v>
          </cell>
          <cell r="CD135"/>
          <cell r="CE135">
            <v>0</v>
          </cell>
          <cell r="CF135"/>
          <cell r="CG135">
            <v>0</v>
          </cell>
          <cell r="CH135"/>
          <cell r="CI135">
            <v>0</v>
          </cell>
          <cell r="CJ135"/>
          <cell r="CK135">
            <v>0</v>
          </cell>
          <cell r="CL135"/>
          <cell r="CM135">
            <v>0</v>
          </cell>
          <cell r="CN135"/>
          <cell r="CO135">
            <v>0</v>
          </cell>
          <cell r="CP135"/>
          <cell r="CQ135">
            <v>0</v>
          </cell>
          <cell r="CR135"/>
          <cell r="CS135">
            <v>0</v>
          </cell>
          <cell r="CT135"/>
          <cell r="CU135">
            <v>0</v>
          </cell>
          <cell r="CV135"/>
          <cell r="CW135">
            <v>0</v>
          </cell>
          <cell r="CX135"/>
          <cell r="CY135">
            <v>0</v>
          </cell>
          <cell r="CZ135"/>
          <cell r="DA135">
            <v>0</v>
          </cell>
          <cell r="DB135"/>
          <cell r="DC135">
            <v>0</v>
          </cell>
          <cell r="DD135"/>
          <cell r="DE135">
            <v>0</v>
          </cell>
          <cell r="DF135"/>
          <cell r="DG135">
            <v>0</v>
          </cell>
          <cell r="DH135"/>
          <cell r="DI135">
            <v>0</v>
          </cell>
          <cell r="DJ135"/>
          <cell r="DK135">
            <v>0</v>
          </cell>
          <cell r="DL135"/>
          <cell r="DM135">
            <v>0</v>
          </cell>
          <cell r="DN135"/>
          <cell r="DO135">
            <v>0</v>
          </cell>
          <cell r="DP135"/>
          <cell r="DQ135">
            <v>0</v>
          </cell>
          <cell r="DR135"/>
          <cell r="DS135">
            <v>0</v>
          </cell>
          <cell r="DT135"/>
          <cell r="DU135">
            <v>0</v>
          </cell>
          <cell r="DV135"/>
          <cell r="DW135">
            <v>0</v>
          </cell>
          <cell r="DX135"/>
          <cell r="DY135">
            <v>0</v>
          </cell>
          <cell r="DZ135"/>
          <cell r="EA135">
            <v>0</v>
          </cell>
          <cell r="EB135"/>
          <cell r="EC135">
            <v>0</v>
          </cell>
          <cell r="ED135"/>
          <cell r="EE135">
            <v>0</v>
          </cell>
          <cell r="EF135"/>
          <cell r="EG135">
            <v>0</v>
          </cell>
          <cell r="EH135"/>
          <cell r="EI135">
            <v>0</v>
          </cell>
          <cell r="EJ135"/>
          <cell r="EK135">
            <v>0</v>
          </cell>
          <cell r="EL135"/>
          <cell r="EM135">
            <v>0</v>
          </cell>
          <cell r="EN135"/>
          <cell r="EO135">
            <v>0</v>
          </cell>
          <cell r="EP135"/>
          <cell r="EQ135">
            <v>0</v>
          </cell>
          <cell r="ER135"/>
          <cell r="ES135">
            <v>0</v>
          </cell>
          <cell r="ET135"/>
          <cell r="EU135">
            <v>0</v>
          </cell>
          <cell r="EV135"/>
          <cell r="EW135">
            <v>0</v>
          </cell>
          <cell r="EX135"/>
          <cell r="EY135">
            <v>0</v>
          </cell>
          <cell r="EZ135"/>
          <cell r="FA135">
            <v>0</v>
          </cell>
          <cell r="FB135"/>
          <cell r="FC135">
            <v>0</v>
          </cell>
          <cell r="FD135"/>
          <cell r="FE135">
            <v>0</v>
          </cell>
          <cell r="FF135"/>
          <cell r="FG135">
            <v>0</v>
          </cell>
          <cell r="FH135"/>
          <cell r="FI135">
            <v>0</v>
          </cell>
          <cell r="FJ135"/>
          <cell r="FK135">
            <v>0</v>
          </cell>
          <cell r="FL135"/>
          <cell r="FM135">
            <v>0</v>
          </cell>
          <cell r="FN135"/>
          <cell r="FO135">
            <v>0</v>
          </cell>
          <cell r="FP135"/>
          <cell r="FQ135">
            <v>0</v>
          </cell>
          <cell r="FR135"/>
          <cell r="FS135">
            <v>0</v>
          </cell>
          <cell r="FT135"/>
          <cell r="FU135">
            <v>0</v>
          </cell>
          <cell r="FV135"/>
          <cell r="FW135">
            <v>0</v>
          </cell>
          <cell r="FX135"/>
          <cell r="FY135">
            <v>0</v>
          </cell>
          <cell r="FZ135"/>
          <cell r="GA135">
            <v>0</v>
          </cell>
          <cell r="GB135"/>
          <cell r="GC135">
            <v>0</v>
          </cell>
          <cell r="GD135"/>
          <cell r="GE135">
            <v>0</v>
          </cell>
          <cell r="GF135"/>
          <cell r="GG135">
            <v>0</v>
          </cell>
          <cell r="GH135"/>
          <cell r="GI135">
            <v>0</v>
          </cell>
          <cell r="GJ135"/>
          <cell r="GK135">
            <v>0</v>
          </cell>
          <cell r="GL135"/>
          <cell r="GM135">
            <v>0</v>
          </cell>
          <cell r="GN135"/>
          <cell r="GO135">
            <v>0</v>
          </cell>
          <cell r="GP135"/>
          <cell r="GQ135">
            <v>0</v>
          </cell>
          <cell r="GR135"/>
          <cell r="GS135">
            <v>0</v>
          </cell>
          <cell r="GT135"/>
          <cell r="GU135">
            <v>0</v>
          </cell>
          <cell r="GV135"/>
          <cell r="GW135">
            <v>0</v>
          </cell>
          <cell r="GX135"/>
          <cell r="GY135">
            <v>0</v>
          </cell>
          <cell r="GZ135"/>
          <cell r="HA135">
            <v>0</v>
          </cell>
          <cell r="HB135"/>
          <cell r="HC135">
            <v>0</v>
          </cell>
          <cell r="HD135"/>
          <cell r="HE135">
            <v>0</v>
          </cell>
          <cell r="HF135"/>
          <cell r="HG135">
            <v>0</v>
          </cell>
          <cell r="HH135"/>
          <cell r="HI135">
            <v>0</v>
          </cell>
          <cell r="HJ135"/>
          <cell r="HK135">
            <v>0</v>
          </cell>
          <cell r="HL135"/>
          <cell r="HM135">
            <v>0</v>
          </cell>
          <cell r="HN135"/>
          <cell r="HO135">
            <v>0</v>
          </cell>
          <cell r="HP135"/>
          <cell r="HQ135">
            <v>0</v>
          </cell>
          <cell r="HR135"/>
          <cell r="HS135">
            <v>0</v>
          </cell>
          <cell r="HT135"/>
          <cell r="HU135">
            <v>0</v>
          </cell>
          <cell r="HV135"/>
          <cell r="HW135">
            <v>0</v>
          </cell>
          <cell r="HX135"/>
          <cell r="HY135">
            <v>0</v>
          </cell>
          <cell r="HZ135"/>
          <cell r="IA135">
            <v>0</v>
          </cell>
          <cell r="IB135"/>
          <cell r="IC135">
            <v>0</v>
          </cell>
          <cell r="ID135"/>
          <cell r="IE135">
            <v>0</v>
          </cell>
          <cell r="IF135"/>
          <cell r="IG135">
            <v>0</v>
          </cell>
          <cell r="IH135"/>
          <cell r="II135">
            <v>0</v>
          </cell>
          <cell r="IJ135"/>
          <cell r="IK135">
            <v>0</v>
          </cell>
          <cell r="IL135"/>
          <cell r="IM135">
            <v>0</v>
          </cell>
          <cell r="IN135"/>
          <cell r="IO135">
            <v>0</v>
          </cell>
          <cell r="IP135"/>
          <cell r="IQ135">
            <v>0</v>
          </cell>
          <cell r="IR135"/>
          <cell r="IS135">
            <v>0</v>
          </cell>
          <cell r="IT135"/>
          <cell r="IU135">
            <v>0</v>
          </cell>
          <cell r="IV135"/>
          <cell r="IW135">
            <v>0</v>
          </cell>
          <cell r="IX135"/>
          <cell r="IY135">
            <v>0</v>
          </cell>
          <cell r="IZ135"/>
          <cell r="JA135">
            <v>0</v>
          </cell>
          <cell r="JB135"/>
          <cell r="JC135">
            <v>0</v>
          </cell>
          <cell r="JD135"/>
          <cell r="JE135">
            <v>0</v>
          </cell>
          <cell r="JF135"/>
          <cell r="JG135">
            <v>0</v>
          </cell>
          <cell r="JH135"/>
          <cell r="JI135">
            <v>0</v>
          </cell>
          <cell r="JJ135"/>
          <cell r="JK135">
            <v>0</v>
          </cell>
          <cell r="JL135"/>
          <cell r="JM135">
            <v>0</v>
          </cell>
          <cell r="JN135"/>
          <cell r="JO135">
            <v>0</v>
          </cell>
          <cell r="JP135"/>
          <cell r="JQ135">
            <v>0</v>
          </cell>
          <cell r="JR135"/>
          <cell r="JS135">
            <v>0</v>
          </cell>
          <cell r="JT135"/>
          <cell r="JU135">
            <v>0</v>
          </cell>
          <cell r="JV135"/>
          <cell r="JW135">
            <v>0</v>
          </cell>
          <cell r="JX135"/>
          <cell r="JY135">
            <v>0</v>
          </cell>
          <cell r="JZ135"/>
          <cell r="KA135">
            <v>0</v>
          </cell>
          <cell r="KB135"/>
          <cell r="KC135">
            <v>0</v>
          </cell>
        </row>
        <row r="136">
          <cell r="P136">
            <v>1</v>
          </cell>
          <cell r="Q136">
            <v>402.08</v>
          </cell>
          <cell r="R136"/>
          <cell r="S136">
            <v>0</v>
          </cell>
          <cell r="T136"/>
          <cell r="U136">
            <v>0</v>
          </cell>
          <cell r="V136">
            <v>1</v>
          </cell>
          <cell r="W136">
            <v>402.08</v>
          </cell>
          <cell r="X136"/>
          <cell r="Y136">
            <v>0</v>
          </cell>
          <cell r="Z136"/>
          <cell r="AA136">
            <v>0</v>
          </cell>
          <cell r="AB136"/>
          <cell r="AC136">
            <v>0</v>
          </cell>
          <cell r="AD136"/>
          <cell r="AE136">
            <v>0</v>
          </cell>
          <cell r="AF136"/>
          <cell r="AG136">
            <v>0</v>
          </cell>
          <cell r="AH136"/>
          <cell r="AI136">
            <v>0</v>
          </cell>
          <cell r="AJ136"/>
          <cell r="AK136">
            <v>0</v>
          </cell>
          <cell r="AL136"/>
          <cell r="AM136">
            <v>0</v>
          </cell>
          <cell r="AN136"/>
          <cell r="AO136">
            <v>0</v>
          </cell>
          <cell r="AP136"/>
          <cell r="AQ136">
            <v>0</v>
          </cell>
          <cell r="AR136"/>
          <cell r="AS136">
            <v>0</v>
          </cell>
          <cell r="AT136"/>
          <cell r="AU136">
            <v>0</v>
          </cell>
          <cell r="AV136"/>
          <cell r="AW136">
            <v>0</v>
          </cell>
          <cell r="AX136"/>
          <cell r="AY136">
            <v>0</v>
          </cell>
          <cell r="AZ136"/>
          <cell r="BA136">
            <v>0</v>
          </cell>
          <cell r="BB136"/>
          <cell r="BC136">
            <v>0</v>
          </cell>
          <cell r="BD136"/>
          <cell r="BE136">
            <v>0</v>
          </cell>
          <cell r="BF136"/>
          <cell r="BG136">
            <v>0</v>
          </cell>
          <cell r="BH136"/>
          <cell r="BI136">
            <v>0</v>
          </cell>
          <cell r="BJ136"/>
          <cell r="BK136">
            <v>0</v>
          </cell>
          <cell r="BL136"/>
          <cell r="BM136">
            <v>0</v>
          </cell>
          <cell r="BN136"/>
          <cell r="BO136">
            <v>0</v>
          </cell>
          <cell r="BP136"/>
          <cell r="BQ136">
            <v>0</v>
          </cell>
          <cell r="BR136"/>
          <cell r="BS136">
            <v>0</v>
          </cell>
          <cell r="BT136"/>
          <cell r="BU136">
            <v>0</v>
          </cell>
          <cell r="BV136"/>
          <cell r="BW136">
            <v>0</v>
          </cell>
          <cell r="BX136"/>
          <cell r="BY136">
            <v>0</v>
          </cell>
          <cell r="BZ136"/>
          <cell r="CA136">
            <v>0</v>
          </cell>
          <cell r="CB136"/>
          <cell r="CC136">
            <v>0</v>
          </cell>
          <cell r="CD136"/>
          <cell r="CE136">
            <v>0</v>
          </cell>
          <cell r="CF136"/>
          <cell r="CG136">
            <v>0</v>
          </cell>
          <cell r="CH136"/>
          <cell r="CI136">
            <v>0</v>
          </cell>
          <cell r="CJ136"/>
          <cell r="CK136">
            <v>0</v>
          </cell>
          <cell r="CL136"/>
          <cell r="CM136">
            <v>0</v>
          </cell>
          <cell r="CN136"/>
          <cell r="CO136">
            <v>0</v>
          </cell>
          <cell r="CP136"/>
          <cell r="CQ136">
            <v>0</v>
          </cell>
          <cell r="CR136"/>
          <cell r="CS136">
            <v>0</v>
          </cell>
          <cell r="CT136"/>
          <cell r="CU136">
            <v>0</v>
          </cell>
          <cell r="CV136"/>
          <cell r="CW136">
            <v>0</v>
          </cell>
          <cell r="CX136"/>
          <cell r="CY136">
            <v>0</v>
          </cell>
          <cell r="CZ136"/>
          <cell r="DA136">
            <v>0</v>
          </cell>
          <cell r="DB136"/>
          <cell r="DC136">
            <v>0</v>
          </cell>
          <cell r="DD136"/>
          <cell r="DE136">
            <v>0</v>
          </cell>
          <cell r="DF136"/>
          <cell r="DG136">
            <v>0</v>
          </cell>
          <cell r="DH136"/>
          <cell r="DI136">
            <v>0</v>
          </cell>
          <cell r="DJ136"/>
          <cell r="DK136">
            <v>0</v>
          </cell>
          <cell r="DL136">
            <v>2</v>
          </cell>
          <cell r="DM136">
            <v>804.16</v>
          </cell>
          <cell r="DN136">
            <v>2</v>
          </cell>
          <cell r="DO136">
            <v>804.16</v>
          </cell>
          <cell r="DP136">
            <v>2</v>
          </cell>
          <cell r="DQ136">
            <v>804.16</v>
          </cell>
          <cell r="DR136">
            <v>2</v>
          </cell>
          <cell r="DS136">
            <v>804.16</v>
          </cell>
          <cell r="DT136">
            <v>2</v>
          </cell>
          <cell r="DU136">
            <v>804.16</v>
          </cell>
          <cell r="DV136">
            <v>2</v>
          </cell>
          <cell r="DW136">
            <v>804.16</v>
          </cell>
          <cell r="DX136">
            <v>1</v>
          </cell>
          <cell r="DY136">
            <v>402.08</v>
          </cell>
          <cell r="DZ136">
            <v>1</v>
          </cell>
          <cell r="EA136">
            <v>402.08</v>
          </cell>
          <cell r="EB136">
            <v>1</v>
          </cell>
          <cell r="EC136">
            <v>402.08</v>
          </cell>
          <cell r="ED136">
            <v>1</v>
          </cell>
          <cell r="EE136">
            <v>402.08</v>
          </cell>
          <cell r="EF136"/>
          <cell r="EG136">
            <v>0</v>
          </cell>
          <cell r="EH136"/>
          <cell r="EI136">
            <v>0</v>
          </cell>
          <cell r="EJ136"/>
          <cell r="EK136">
            <v>0</v>
          </cell>
          <cell r="EL136"/>
          <cell r="EM136">
            <v>0</v>
          </cell>
          <cell r="EN136"/>
          <cell r="EO136">
            <v>0</v>
          </cell>
          <cell r="EP136"/>
          <cell r="EQ136">
            <v>0</v>
          </cell>
          <cell r="ER136">
            <v>1</v>
          </cell>
          <cell r="ES136">
            <v>402.08</v>
          </cell>
          <cell r="ET136"/>
          <cell r="EU136">
            <v>0</v>
          </cell>
          <cell r="EV136"/>
          <cell r="EW136">
            <v>0</v>
          </cell>
          <cell r="EX136"/>
          <cell r="EY136">
            <v>0</v>
          </cell>
          <cell r="EZ136"/>
          <cell r="FA136">
            <v>0</v>
          </cell>
          <cell r="FB136"/>
          <cell r="FC136">
            <v>0</v>
          </cell>
          <cell r="FD136"/>
          <cell r="FE136">
            <v>0</v>
          </cell>
          <cell r="FF136"/>
          <cell r="FG136">
            <v>0</v>
          </cell>
          <cell r="FH136"/>
          <cell r="FI136">
            <v>0</v>
          </cell>
          <cell r="FJ136"/>
          <cell r="FK136">
            <v>0</v>
          </cell>
          <cell r="FL136">
            <v>1</v>
          </cell>
          <cell r="FM136">
            <v>402.08</v>
          </cell>
          <cell r="FN136">
            <v>1</v>
          </cell>
          <cell r="FO136">
            <v>402.08</v>
          </cell>
          <cell r="FP136">
            <v>1</v>
          </cell>
          <cell r="FQ136">
            <v>402.08</v>
          </cell>
          <cell r="FR136"/>
          <cell r="FS136">
            <v>0</v>
          </cell>
          <cell r="FT136"/>
          <cell r="FU136">
            <v>0</v>
          </cell>
          <cell r="FV136"/>
          <cell r="FW136">
            <v>0</v>
          </cell>
          <cell r="FX136"/>
          <cell r="FY136">
            <v>0</v>
          </cell>
          <cell r="FZ136"/>
          <cell r="GA136">
            <v>0</v>
          </cell>
          <cell r="GB136"/>
          <cell r="GC136">
            <v>0</v>
          </cell>
          <cell r="GD136"/>
          <cell r="GE136">
            <v>0</v>
          </cell>
          <cell r="GF136"/>
          <cell r="GG136">
            <v>0</v>
          </cell>
          <cell r="GH136"/>
          <cell r="GI136">
            <v>0</v>
          </cell>
          <cell r="GJ136"/>
          <cell r="GK136">
            <v>0</v>
          </cell>
          <cell r="GL136"/>
          <cell r="GM136">
            <v>0</v>
          </cell>
          <cell r="GN136"/>
          <cell r="GO136">
            <v>0</v>
          </cell>
          <cell r="GP136"/>
          <cell r="GQ136">
            <v>0</v>
          </cell>
          <cell r="GR136"/>
          <cell r="GS136">
            <v>0</v>
          </cell>
          <cell r="GT136"/>
          <cell r="GU136">
            <v>0</v>
          </cell>
          <cell r="GV136"/>
          <cell r="GW136">
            <v>0</v>
          </cell>
          <cell r="GX136"/>
          <cell r="GY136">
            <v>0</v>
          </cell>
          <cell r="GZ136"/>
          <cell r="HA136">
            <v>0</v>
          </cell>
          <cell r="HB136"/>
          <cell r="HC136">
            <v>0</v>
          </cell>
          <cell r="HD136"/>
          <cell r="HE136">
            <v>0</v>
          </cell>
          <cell r="HF136">
            <v>1</v>
          </cell>
          <cell r="HG136">
            <v>402.08</v>
          </cell>
          <cell r="HH136">
            <v>1</v>
          </cell>
          <cell r="HI136">
            <v>402.08</v>
          </cell>
          <cell r="HJ136">
            <v>1</v>
          </cell>
          <cell r="HK136">
            <v>402.08</v>
          </cell>
          <cell r="HL136">
            <v>1</v>
          </cell>
          <cell r="HM136">
            <v>402.08</v>
          </cell>
          <cell r="HN136"/>
          <cell r="HO136">
            <v>0</v>
          </cell>
          <cell r="HP136"/>
          <cell r="HQ136">
            <v>0</v>
          </cell>
          <cell r="HR136"/>
          <cell r="HS136">
            <v>0</v>
          </cell>
          <cell r="HT136"/>
          <cell r="HU136">
            <v>0</v>
          </cell>
          <cell r="HV136"/>
          <cell r="HW136">
            <v>0</v>
          </cell>
          <cell r="HX136"/>
          <cell r="HY136">
            <v>0</v>
          </cell>
          <cell r="HZ136"/>
          <cell r="IA136">
            <v>0</v>
          </cell>
          <cell r="IB136"/>
          <cell r="IC136">
            <v>0</v>
          </cell>
          <cell r="ID136"/>
          <cell r="IE136">
            <v>0</v>
          </cell>
          <cell r="IF136"/>
          <cell r="IG136">
            <v>0</v>
          </cell>
          <cell r="IH136"/>
          <cell r="II136">
            <v>0</v>
          </cell>
          <cell r="IJ136"/>
          <cell r="IK136">
            <v>0</v>
          </cell>
          <cell r="IL136"/>
          <cell r="IM136">
            <v>0</v>
          </cell>
          <cell r="IN136"/>
          <cell r="IO136">
            <v>0</v>
          </cell>
          <cell r="IP136"/>
          <cell r="IQ136">
            <v>0</v>
          </cell>
          <cell r="IR136"/>
          <cell r="IS136">
            <v>0</v>
          </cell>
          <cell r="IT136"/>
          <cell r="IU136">
            <v>0</v>
          </cell>
          <cell r="IV136"/>
          <cell r="IW136">
            <v>0</v>
          </cell>
          <cell r="IX136"/>
          <cell r="IY136">
            <v>0</v>
          </cell>
          <cell r="IZ136"/>
          <cell r="JA136">
            <v>0</v>
          </cell>
          <cell r="JB136"/>
          <cell r="JC136">
            <v>0</v>
          </cell>
          <cell r="JD136"/>
          <cell r="JE136">
            <v>0</v>
          </cell>
          <cell r="JF136"/>
          <cell r="JG136">
            <v>0</v>
          </cell>
          <cell r="JH136"/>
          <cell r="JI136">
            <v>0</v>
          </cell>
          <cell r="JJ136"/>
          <cell r="JK136">
            <v>0</v>
          </cell>
          <cell r="JL136"/>
          <cell r="JM136">
            <v>0</v>
          </cell>
          <cell r="JN136"/>
          <cell r="JO136">
            <v>0</v>
          </cell>
          <cell r="JP136"/>
          <cell r="JQ136">
            <v>0</v>
          </cell>
          <cell r="JR136"/>
          <cell r="JS136">
            <v>0</v>
          </cell>
          <cell r="JT136"/>
          <cell r="JU136">
            <v>0</v>
          </cell>
          <cell r="JV136"/>
          <cell r="JW136">
            <v>0</v>
          </cell>
          <cell r="JX136"/>
          <cell r="JY136">
            <v>0</v>
          </cell>
          <cell r="JZ136"/>
          <cell r="KA136">
            <v>0</v>
          </cell>
          <cell r="KB136"/>
          <cell r="KC136">
            <v>0</v>
          </cell>
        </row>
        <row r="137">
          <cell r="P137"/>
          <cell r="Q137">
            <v>0</v>
          </cell>
          <cell r="R137"/>
          <cell r="S137">
            <v>0</v>
          </cell>
          <cell r="T137"/>
          <cell r="U137">
            <v>0</v>
          </cell>
          <cell r="V137"/>
          <cell r="W137">
            <v>0</v>
          </cell>
          <cell r="X137"/>
          <cell r="Y137">
            <v>0</v>
          </cell>
          <cell r="Z137"/>
          <cell r="AA137">
            <v>0</v>
          </cell>
          <cell r="AB137"/>
          <cell r="AC137">
            <v>0</v>
          </cell>
          <cell r="AD137"/>
          <cell r="AE137">
            <v>0</v>
          </cell>
          <cell r="AF137"/>
          <cell r="AG137">
            <v>0</v>
          </cell>
          <cell r="AH137"/>
          <cell r="AI137">
            <v>0</v>
          </cell>
          <cell r="AJ137"/>
          <cell r="AK137">
            <v>0</v>
          </cell>
          <cell r="AL137"/>
          <cell r="AM137">
            <v>0</v>
          </cell>
          <cell r="AN137"/>
          <cell r="AO137">
            <v>0</v>
          </cell>
          <cell r="AP137"/>
          <cell r="AQ137">
            <v>0</v>
          </cell>
          <cell r="AR137"/>
          <cell r="AS137">
            <v>0</v>
          </cell>
          <cell r="AT137"/>
          <cell r="AU137">
            <v>0</v>
          </cell>
          <cell r="AV137"/>
          <cell r="AW137">
            <v>0</v>
          </cell>
          <cell r="AX137"/>
          <cell r="AY137">
            <v>0</v>
          </cell>
          <cell r="AZ137"/>
          <cell r="BA137">
            <v>0</v>
          </cell>
          <cell r="BB137"/>
          <cell r="BC137">
            <v>0</v>
          </cell>
          <cell r="BD137"/>
          <cell r="BE137">
            <v>0</v>
          </cell>
          <cell r="BF137"/>
          <cell r="BG137">
            <v>0</v>
          </cell>
          <cell r="BH137"/>
          <cell r="BI137">
            <v>0</v>
          </cell>
          <cell r="BJ137"/>
          <cell r="BK137">
            <v>0</v>
          </cell>
          <cell r="BL137"/>
          <cell r="BM137">
            <v>0</v>
          </cell>
          <cell r="BN137"/>
          <cell r="BO137">
            <v>0</v>
          </cell>
          <cell r="BP137"/>
          <cell r="BQ137">
            <v>0</v>
          </cell>
          <cell r="BR137"/>
          <cell r="BS137">
            <v>0</v>
          </cell>
          <cell r="BT137"/>
          <cell r="BU137">
            <v>0</v>
          </cell>
          <cell r="BV137"/>
          <cell r="BW137">
            <v>0</v>
          </cell>
          <cell r="BX137"/>
          <cell r="BY137">
            <v>0</v>
          </cell>
          <cell r="BZ137"/>
          <cell r="CA137">
            <v>0</v>
          </cell>
          <cell r="CB137"/>
          <cell r="CC137">
            <v>0</v>
          </cell>
          <cell r="CD137"/>
          <cell r="CE137">
            <v>0</v>
          </cell>
          <cell r="CF137"/>
          <cell r="CG137">
            <v>0</v>
          </cell>
          <cell r="CH137"/>
          <cell r="CI137">
            <v>0</v>
          </cell>
          <cell r="CJ137"/>
          <cell r="CK137">
            <v>0</v>
          </cell>
          <cell r="CL137"/>
          <cell r="CM137">
            <v>0</v>
          </cell>
          <cell r="CN137"/>
          <cell r="CO137">
            <v>0</v>
          </cell>
          <cell r="CP137"/>
          <cell r="CQ137">
            <v>0</v>
          </cell>
          <cell r="CR137"/>
          <cell r="CS137">
            <v>0</v>
          </cell>
          <cell r="CT137"/>
          <cell r="CU137">
            <v>0</v>
          </cell>
          <cell r="CV137"/>
          <cell r="CW137">
            <v>0</v>
          </cell>
          <cell r="CX137"/>
          <cell r="CY137">
            <v>0</v>
          </cell>
          <cell r="CZ137"/>
          <cell r="DA137">
            <v>0</v>
          </cell>
          <cell r="DB137"/>
          <cell r="DC137">
            <v>0</v>
          </cell>
          <cell r="DD137"/>
          <cell r="DE137">
            <v>0</v>
          </cell>
          <cell r="DF137"/>
          <cell r="DG137">
            <v>0</v>
          </cell>
          <cell r="DH137"/>
          <cell r="DI137">
            <v>0</v>
          </cell>
          <cell r="DJ137"/>
          <cell r="DK137">
            <v>0</v>
          </cell>
          <cell r="DL137"/>
          <cell r="DM137">
            <v>0</v>
          </cell>
          <cell r="DN137"/>
          <cell r="DO137">
            <v>0</v>
          </cell>
          <cell r="DP137"/>
          <cell r="DQ137">
            <v>0</v>
          </cell>
          <cell r="DR137">
            <v>1</v>
          </cell>
          <cell r="DS137">
            <v>189.56408333333334</v>
          </cell>
          <cell r="DT137">
            <v>1</v>
          </cell>
          <cell r="DU137">
            <v>189.56408333333334</v>
          </cell>
          <cell r="DV137">
            <v>1</v>
          </cell>
          <cell r="DW137">
            <v>189.56408333333334</v>
          </cell>
          <cell r="DX137">
            <v>1</v>
          </cell>
          <cell r="DY137">
            <v>189.56408333333334</v>
          </cell>
          <cell r="DZ137"/>
          <cell r="EA137">
            <v>0</v>
          </cell>
          <cell r="EB137"/>
          <cell r="EC137">
            <v>0</v>
          </cell>
          <cell r="ED137"/>
          <cell r="EE137">
            <v>0</v>
          </cell>
          <cell r="EF137"/>
          <cell r="EG137">
            <v>0</v>
          </cell>
          <cell r="EH137"/>
          <cell r="EI137">
            <v>0</v>
          </cell>
          <cell r="EJ137"/>
          <cell r="EK137">
            <v>0</v>
          </cell>
          <cell r="EL137"/>
          <cell r="EM137">
            <v>0</v>
          </cell>
          <cell r="EN137"/>
          <cell r="EO137">
            <v>0</v>
          </cell>
          <cell r="EP137"/>
          <cell r="EQ137">
            <v>0</v>
          </cell>
          <cell r="ER137">
            <v>1</v>
          </cell>
          <cell r="ES137">
            <v>189.56408333333334</v>
          </cell>
          <cell r="ET137"/>
          <cell r="EU137">
            <v>0</v>
          </cell>
          <cell r="EV137"/>
          <cell r="EW137">
            <v>0</v>
          </cell>
          <cell r="EX137"/>
          <cell r="EY137">
            <v>0</v>
          </cell>
          <cell r="EZ137"/>
          <cell r="FA137">
            <v>0</v>
          </cell>
          <cell r="FB137"/>
          <cell r="FC137">
            <v>0</v>
          </cell>
          <cell r="FD137"/>
          <cell r="FE137">
            <v>0</v>
          </cell>
          <cell r="FF137"/>
          <cell r="FG137">
            <v>0</v>
          </cell>
          <cell r="FH137"/>
          <cell r="FI137">
            <v>0</v>
          </cell>
          <cell r="FJ137"/>
          <cell r="FK137">
            <v>0</v>
          </cell>
          <cell r="FL137">
            <v>1</v>
          </cell>
          <cell r="FM137">
            <v>189.56408333333334</v>
          </cell>
          <cell r="FN137">
            <v>1</v>
          </cell>
          <cell r="FO137">
            <v>189.56408333333334</v>
          </cell>
          <cell r="FP137">
            <v>1</v>
          </cell>
          <cell r="FQ137">
            <v>189.56408333333334</v>
          </cell>
          <cell r="FR137"/>
          <cell r="FS137">
            <v>0</v>
          </cell>
          <cell r="FT137"/>
          <cell r="FU137">
            <v>0</v>
          </cell>
          <cell r="FV137"/>
          <cell r="FW137">
            <v>0</v>
          </cell>
          <cell r="FX137"/>
          <cell r="FY137">
            <v>0</v>
          </cell>
          <cell r="FZ137"/>
          <cell r="GA137">
            <v>0</v>
          </cell>
          <cell r="GB137"/>
          <cell r="GC137">
            <v>0</v>
          </cell>
          <cell r="GD137"/>
          <cell r="GE137">
            <v>0</v>
          </cell>
          <cell r="GF137"/>
          <cell r="GG137">
            <v>0</v>
          </cell>
          <cell r="GH137"/>
          <cell r="GI137">
            <v>0</v>
          </cell>
          <cell r="GJ137"/>
          <cell r="GK137">
            <v>0</v>
          </cell>
          <cell r="GL137"/>
          <cell r="GM137">
            <v>0</v>
          </cell>
          <cell r="GN137"/>
          <cell r="GO137">
            <v>0</v>
          </cell>
          <cell r="GP137"/>
          <cell r="GQ137">
            <v>0</v>
          </cell>
          <cell r="GR137"/>
          <cell r="GS137">
            <v>0</v>
          </cell>
          <cell r="GT137"/>
          <cell r="GU137">
            <v>0</v>
          </cell>
          <cell r="GV137"/>
          <cell r="GW137">
            <v>0</v>
          </cell>
          <cell r="GX137"/>
          <cell r="GY137">
            <v>0</v>
          </cell>
          <cell r="GZ137"/>
          <cell r="HA137">
            <v>0</v>
          </cell>
          <cell r="HB137"/>
          <cell r="HC137">
            <v>0</v>
          </cell>
          <cell r="HD137"/>
          <cell r="HE137">
            <v>0</v>
          </cell>
          <cell r="HF137"/>
          <cell r="HG137">
            <v>0</v>
          </cell>
          <cell r="HH137"/>
          <cell r="HI137">
            <v>0</v>
          </cell>
          <cell r="HJ137"/>
          <cell r="HK137">
            <v>0</v>
          </cell>
          <cell r="HL137"/>
          <cell r="HM137">
            <v>0</v>
          </cell>
          <cell r="HN137"/>
          <cell r="HO137">
            <v>0</v>
          </cell>
          <cell r="HP137"/>
          <cell r="HQ137">
            <v>0</v>
          </cell>
          <cell r="HR137"/>
          <cell r="HS137">
            <v>0</v>
          </cell>
          <cell r="HT137"/>
          <cell r="HU137">
            <v>0</v>
          </cell>
          <cell r="HV137"/>
          <cell r="HW137">
            <v>0</v>
          </cell>
          <cell r="HX137"/>
          <cell r="HY137">
            <v>0</v>
          </cell>
          <cell r="HZ137"/>
          <cell r="IA137">
            <v>0</v>
          </cell>
          <cell r="IB137"/>
          <cell r="IC137">
            <v>0</v>
          </cell>
          <cell r="ID137"/>
          <cell r="IE137">
            <v>0</v>
          </cell>
          <cell r="IF137"/>
          <cell r="IG137">
            <v>0</v>
          </cell>
          <cell r="IH137"/>
          <cell r="II137">
            <v>0</v>
          </cell>
          <cell r="IJ137"/>
          <cell r="IK137">
            <v>0</v>
          </cell>
          <cell r="IL137"/>
          <cell r="IM137">
            <v>0</v>
          </cell>
          <cell r="IN137"/>
          <cell r="IO137">
            <v>0</v>
          </cell>
          <cell r="IP137"/>
          <cell r="IQ137">
            <v>0</v>
          </cell>
          <cell r="IR137"/>
          <cell r="IS137">
            <v>0</v>
          </cell>
          <cell r="IT137"/>
          <cell r="IU137">
            <v>0</v>
          </cell>
          <cell r="IV137"/>
          <cell r="IW137">
            <v>0</v>
          </cell>
          <cell r="IX137"/>
          <cell r="IY137">
            <v>0</v>
          </cell>
          <cell r="IZ137"/>
          <cell r="JA137">
            <v>0</v>
          </cell>
          <cell r="JB137"/>
          <cell r="JC137">
            <v>0</v>
          </cell>
          <cell r="JD137"/>
          <cell r="JE137">
            <v>0</v>
          </cell>
          <cell r="JF137"/>
          <cell r="JG137">
            <v>0</v>
          </cell>
          <cell r="JH137"/>
          <cell r="JI137">
            <v>0</v>
          </cell>
          <cell r="JJ137"/>
          <cell r="JK137">
            <v>0</v>
          </cell>
          <cell r="JL137"/>
          <cell r="JM137">
            <v>0</v>
          </cell>
          <cell r="JN137"/>
          <cell r="JO137">
            <v>0</v>
          </cell>
          <cell r="JP137"/>
          <cell r="JQ137">
            <v>0</v>
          </cell>
          <cell r="JR137"/>
          <cell r="JS137">
            <v>0</v>
          </cell>
          <cell r="JT137"/>
          <cell r="JU137">
            <v>0</v>
          </cell>
          <cell r="JV137"/>
          <cell r="JW137">
            <v>0</v>
          </cell>
          <cell r="JX137"/>
          <cell r="JY137">
            <v>0</v>
          </cell>
          <cell r="JZ137"/>
          <cell r="KA137">
            <v>0</v>
          </cell>
          <cell r="KB137"/>
          <cell r="KC137">
            <v>0</v>
          </cell>
        </row>
        <row r="138">
          <cell r="P138"/>
          <cell r="Q138">
            <v>0</v>
          </cell>
          <cell r="R138"/>
          <cell r="S138">
            <v>0</v>
          </cell>
          <cell r="T138"/>
          <cell r="U138">
            <v>0</v>
          </cell>
          <cell r="V138"/>
          <cell r="W138">
            <v>0</v>
          </cell>
          <cell r="X138"/>
          <cell r="Y138">
            <v>0</v>
          </cell>
          <cell r="Z138"/>
          <cell r="AA138">
            <v>0</v>
          </cell>
          <cell r="AB138"/>
          <cell r="AC138">
            <v>0</v>
          </cell>
          <cell r="AD138"/>
          <cell r="AE138">
            <v>0</v>
          </cell>
          <cell r="AF138"/>
          <cell r="AG138">
            <v>0</v>
          </cell>
          <cell r="AH138"/>
          <cell r="AI138">
            <v>0</v>
          </cell>
          <cell r="AJ138"/>
          <cell r="AK138">
            <v>0</v>
          </cell>
          <cell r="AL138"/>
          <cell r="AM138">
            <v>0</v>
          </cell>
          <cell r="AN138"/>
          <cell r="AO138">
            <v>0</v>
          </cell>
          <cell r="AP138"/>
          <cell r="AQ138">
            <v>0</v>
          </cell>
          <cell r="AR138"/>
          <cell r="AS138">
            <v>0</v>
          </cell>
          <cell r="AT138"/>
          <cell r="AU138">
            <v>0</v>
          </cell>
          <cell r="AV138"/>
          <cell r="AW138">
            <v>0</v>
          </cell>
          <cell r="AX138"/>
          <cell r="AY138">
            <v>0</v>
          </cell>
          <cell r="AZ138"/>
          <cell r="BA138">
            <v>0</v>
          </cell>
          <cell r="BB138"/>
          <cell r="BC138">
            <v>0</v>
          </cell>
          <cell r="BD138"/>
          <cell r="BE138">
            <v>0</v>
          </cell>
          <cell r="BF138"/>
          <cell r="BG138">
            <v>0</v>
          </cell>
          <cell r="BH138"/>
          <cell r="BI138">
            <v>0</v>
          </cell>
          <cell r="BJ138"/>
          <cell r="BK138">
            <v>0</v>
          </cell>
          <cell r="BL138"/>
          <cell r="BM138">
            <v>0</v>
          </cell>
          <cell r="BN138"/>
          <cell r="BO138">
            <v>0</v>
          </cell>
          <cell r="BP138"/>
          <cell r="BQ138">
            <v>0</v>
          </cell>
          <cell r="BR138"/>
          <cell r="BS138">
            <v>0</v>
          </cell>
          <cell r="BT138"/>
          <cell r="BU138">
            <v>0</v>
          </cell>
          <cell r="BV138"/>
          <cell r="BW138">
            <v>0</v>
          </cell>
          <cell r="BX138"/>
          <cell r="BY138">
            <v>0</v>
          </cell>
          <cell r="BZ138"/>
          <cell r="CA138">
            <v>0</v>
          </cell>
          <cell r="CB138"/>
          <cell r="CC138">
            <v>0</v>
          </cell>
          <cell r="CD138"/>
          <cell r="CE138">
            <v>0</v>
          </cell>
          <cell r="CF138"/>
          <cell r="CG138">
            <v>0</v>
          </cell>
          <cell r="CH138"/>
          <cell r="CI138">
            <v>0</v>
          </cell>
          <cell r="CJ138"/>
          <cell r="CK138">
            <v>0</v>
          </cell>
          <cell r="CL138"/>
          <cell r="CM138">
            <v>0</v>
          </cell>
          <cell r="CN138"/>
          <cell r="CO138">
            <v>0</v>
          </cell>
          <cell r="CP138"/>
          <cell r="CQ138">
            <v>0</v>
          </cell>
          <cell r="CR138"/>
          <cell r="CS138">
            <v>0</v>
          </cell>
          <cell r="CT138"/>
          <cell r="CU138">
            <v>0</v>
          </cell>
          <cell r="CV138"/>
          <cell r="CW138">
            <v>0</v>
          </cell>
          <cell r="CX138"/>
          <cell r="CY138">
            <v>0</v>
          </cell>
          <cell r="CZ138"/>
          <cell r="DA138">
            <v>0</v>
          </cell>
          <cell r="DB138"/>
          <cell r="DC138">
            <v>0</v>
          </cell>
          <cell r="DD138"/>
          <cell r="DE138">
            <v>0</v>
          </cell>
          <cell r="DF138"/>
          <cell r="DG138">
            <v>0</v>
          </cell>
          <cell r="DH138"/>
          <cell r="DI138">
            <v>0</v>
          </cell>
          <cell r="DJ138"/>
          <cell r="DK138">
            <v>0</v>
          </cell>
          <cell r="DL138"/>
          <cell r="DM138">
            <v>0</v>
          </cell>
          <cell r="DN138"/>
          <cell r="DO138">
            <v>0</v>
          </cell>
          <cell r="DP138"/>
          <cell r="DQ138">
            <v>0</v>
          </cell>
          <cell r="DR138"/>
          <cell r="DS138">
            <v>0</v>
          </cell>
          <cell r="DT138"/>
          <cell r="DU138">
            <v>0</v>
          </cell>
          <cell r="DV138"/>
          <cell r="DW138">
            <v>0</v>
          </cell>
          <cell r="DX138"/>
          <cell r="DY138">
            <v>0</v>
          </cell>
          <cell r="DZ138"/>
          <cell r="EA138">
            <v>0</v>
          </cell>
          <cell r="EB138"/>
          <cell r="EC138">
            <v>0</v>
          </cell>
          <cell r="ED138"/>
          <cell r="EE138">
            <v>0</v>
          </cell>
          <cell r="EF138"/>
          <cell r="EG138">
            <v>0</v>
          </cell>
          <cell r="EH138"/>
          <cell r="EI138">
            <v>0</v>
          </cell>
          <cell r="EJ138"/>
          <cell r="EK138">
            <v>0</v>
          </cell>
          <cell r="EL138"/>
          <cell r="EM138">
            <v>0</v>
          </cell>
          <cell r="EN138"/>
          <cell r="EO138">
            <v>0</v>
          </cell>
          <cell r="EP138"/>
          <cell r="EQ138">
            <v>0</v>
          </cell>
          <cell r="ER138"/>
          <cell r="ES138">
            <v>0</v>
          </cell>
          <cell r="ET138">
            <v>1</v>
          </cell>
          <cell r="EU138">
            <v>0</v>
          </cell>
          <cell r="EV138">
            <v>1</v>
          </cell>
          <cell r="EW138">
            <v>0</v>
          </cell>
          <cell r="EX138">
            <v>1</v>
          </cell>
          <cell r="EY138">
            <v>0</v>
          </cell>
          <cell r="EZ138">
            <v>1</v>
          </cell>
          <cell r="FA138">
            <v>0</v>
          </cell>
          <cell r="FB138">
            <v>1</v>
          </cell>
          <cell r="FC138">
            <v>0</v>
          </cell>
          <cell r="FD138">
            <v>1</v>
          </cell>
          <cell r="FE138">
            <v>0</v>
          </cell>
          <cell r="FF138"/>
          <cell r="FG138">
            <v>0</v>
          </cell>
          <cell r="FH138"/>
          <cell r="FI138">
            <v>0</v>
          </cell>
          <cell r="FJ138"/>
          <cell r="FK138">
            <v>0</v>
          </cell>
          <cell r="FL138"/>
          <cell r="FM138">
            <v>0</v>
          </cell>
          <cell r="FN138"/>
          <cell r="FO138">
            <v>0</v>
          </cell>
          <cell r="FP138"/>
          <cell r="FQ138">
            <v>0</v>
          </cell>
          <cell r="FR138"/>
          <cell r="FS138">
            <v>0</v>
          </cell>
          <cell r="FT138"/>
          <cell r="FU138">
            <v>0</v>
          </cell>
          <cell r="FV138"/>
          <cell r="FW138">
            <v>0</v>
          </cell>
          <cell r="FX138"/>
          <cell r="FY138">
            <v>0</v>
          </cell>
          <cell r="FZ138"/>
          <cell r="GA138">
            <v>0</v>
          </cell>
          <cell r="GB138"/>
          <cell r="GC138">
            <v>0</v>
          </cell>
          <cell r="GD138"/>
          <cell r="GE138">
            <v>0</v>
          </cell>
          <cell r="GF138"/>
          <cell r="GG138">
            <v>0</v>
          </cell>
          <cell r="GH138"/>
          <cell r="GI138">
            <v>0</v>
          </cell>
          <cell r="GJ138"/>
          <cell r="GK138">
            <v>0</v>
          </cell>
          <cell r="GL138"/>
          <cell r="GM138">
            <v>0</v>
          </cell>
          <cell r="GN138"/>
          <cell r="GO138">
            <v>0</v>
          </cell>
          <cell r="GP138"/>
          <cell r="GQ138">
            <v>0</v>
          </cell>
          <cell r="GR138"/>
          <cell r="GS138">
            <v>0</v>
          </cell>
          <cell r="GT138"/>
          <cell r="GU138">
            <v>0</v>
          </cell>
          <cell r="GV138"/>
          <cell r="GW138">
            <v>0</v>
          </cell>
          <cell r="GX138"/>
          <cell r="GY138">
            <v>0</v>
          </cell>
          <cell r="GZ138"/>
          <cell r="HA138">
            <v>0</v>
          </cell>
          <cell r="HB138"/>
          <cell r="HC138">
            <v>0</v>
          </cell>
          <cell r="HD138"/>
          <cell r="HE138">
            <v>0</v>
          </cell>
          <cell r="HF138"/>
          <cell r="HG138">
            <v>0</v>
          </cell>
          <cell r="HH138"/>
          <cell r="HI138">
            <v>0</v>
          </cell>
          <cell r="HJ138"/>
          <cell r="HK138">
            <v>0</v>
          </cell>
          <cell r="HL138"/>
          <cell r="HM138">
            <v>0</v>
          </cell>
          <cell r="HN138"/>
          <cell r="HO138">
            <v>0</v>
          </cell>
          <cell r="HP138"/>
          <cell r="HQ138">
            <v>0</v>
          </cell>
          <cell r="HR138"/>
          <cell r="HS138">
            <v>0</v>
          </cell>
          <cell r="HT138"/>
          <cell r="HU138">
            <v>0</v>
          </cell>
          <cell r="HV138"/>
          <cell r="HW138">
            <v>0</v>
          </cell>
          <cell r="HX138"/>
          <cell r="HY138">
            <v>0</v>
          </cell>
          <cell r="HZ138"/>
          <cell r="IA138">
            <v>0</v>
          </cell>
          <cell r="IB138"/>
          <cell r="IC138">
            <v>0</v>
          </cell>
          <cell r="ID138"/>
          <cell r="IE138">
            <v>0</v>
          </cell>
          <cell r="IF138"/>
          <cell r="IG138">
            <v>0</v>
          </cell>
          <cell r="IH138"/>
          <cell r="II138">
            <v>0</v>
          </cell>
          <cell r="IJ138"/>
          <cell r="IK138">
            <v>0</v>
          </cell>
          <cell r="IL138"/>
          <cell r="IM138">
            <v>0</v>
          </cell>
          <cell r="IN138"/>
          <cell r="IO138">
            <v>0</v>
          </cell>
          <cell r="IP138"/>
          <cell r="IQ138">
            <v>0</v>
          </cell>
          <cell r="IR138"/>
          <cell r="IS138">
            <v>0</v>
          </cell>
          <cell r="IT138"/>
          <cell r="IU138">
            <v>0</v>
          </cell>
          <cell r="IV138"/>
          <cell r="IW138">
            <v>0</v>
          </cell>
          <cell r="IX138"/>
          <cell r="IY138">
            <v>0</v>
          </cell>
          <cell r="IZ138"/>
          <cell r="JA138">
            <v>0</v>
          </cell>
          <cell r="JB138"/>
          <cell r="JC138">
            <v>0</v>
          </cell>
          <cell r="JD138"/>
          <cell r="JE138">
            <v>0</v>
          </cell>
          <cell r="JF138"/>
          <cell r="JG138">
            <v>0</v>
          </cell>
          <cell r="JH138"/>
          <cell r="JI138">
            <v>0</v>
          </cell>
          <cell r="JJ138"/>
          <cell r="JK138">
            <v>0</v>
          </cell>
          <cell r="JL138"/>
          <cell r="JM138">
            <v>0</v>
          </cell>
          <cell r="JN138"/>
          <cell r="JO138">
            <v>0</v>
          </cell>
          <cell r="JP138"/>
          <cell r="JQ138">
            <v>0</v>
          </cell>
          <cell r="JR138"/>
          <cell r="JS138">
            <v>0</v>
          </cell>
          <cell r="JT138"/>
          <cell r="JU138">
            <v>0</v>
          </cell>
          <cell r="JV138"/>
          <cell r="JW138">
            <v>0</v>
          </cell>
          <cell r="JX138"/>
          <cell r="JY138">
            <v>0</v>
          </cell>
          <cell r="JZ138"/>
          <cell r="KA138">
            <v>0</v>
          </cell>
          <cell r="KB138"/>
          <cell r="KC138">
            <v>0</v>
          </cell>
        </row>
        <row r="139">
          <cell r="P139"/>
          <cell r="Q139">
            <v>0</v>
          </cell>
          <cell r="R139"/>
          <cell r="S139">
            <v>0</v>
          </cell>
          <cell r="T139"/>
          <cell r="U139">
            <v>0</v>
          </cell>
          <cell r="V139"/>
          <cell r="W139">
            <v>0</v>
          </cell>
          <cell r="X139"/>
          <cell r="Y139">
            <v>0</v>
          </cell>
          <cell r="Z139"/>
          <cell r="AA139">
            <v>0</v>
          </cell>
          <cell r="AB139"/>
          <cell r="AC139">
            <v>0</v>
          </cell>
          <cell r="AD139"/>
          <cell r="AE139">
            <v>0</v>
          </cell>
          <cell r="AF139"/>
          <cell r="AG139">
            <v>0</v>
          </cell>
          <cell r="AH139"/>
          <cell r="AI139">
            <v>0</v>
          </cell>
          <cell r="AJ139"/>
          <cell r="AK139">
            <v>0</v>
          </cell>
          <cell r="AL139"/>
          <cell r="AM139">
            <v>0</v>
          </cell>
          <cell r="AN139"/>
          <cell r="AO139">
            <v>0</v>
          </cell>
          <cell r="AP139"/>
          <cell r="AQ139">
            <v>0</v>
          </cell>
          <cell r="AR139"/>
          <cell r="AS139">
            <v>0</v>
          </cell>
          <cell r="AT139"/>
          <cell r="AU139">
            <v>0</v>
          </cell>
          <cell r="AV139"/>
          <cell r="AW139">
            <v>0</v>
          </cell>
          <cell r="AX139"/>
          <cell r="AY139">
            <v>0</v>
          </cell>
          <cell r="AZ139"/>
          <cell r="BA139">
            <v>0</v>
          </cell>
          <cell r="BB139"/>
          <cell r="BC139">
            <v>0</v>
          </cell>
          <cell r="BD139"/>
          <cell r="BE139">
            <v>0</v>
          </cell>
          <cell r="BF139"/>
          <cell r="BG139">
            <v>0</v>
          </cell>
          <cell r="BH139"/>
          <cell r="BI139">
            <v>0</v>
          </cell>
          <cell r="BJ139"/>
          <cell r="BK139">
            <v>0</v>
          </cell>
          <cell r="BL139"/>
          <cell r="BM139">
            <v>0</v>
          </cell>
          <cell r="BN139"/>
          <cell r="BO139">
            <v>0</v>
          </cell>
          <cell r="BP139"/>
          <cell r="BQ139">
            <v>0</v>
          </cell>
          <cell r="BR139"/>
          <cell r="BS139">
            <v>0</v>
          </cell>
          <cell r="BT139"/>
          <cell r="BU139">
            <v>0</v>
          </cell>
          <cell r="BV139"/>
          <cell r="BW139">
            <v>0</v>
          </cell>
          <cell r="BX139"/>
          <cell r="BY139">
            <v>0</v>
          </cell>
          <cell r="BZ139"/>
          <cell r="CA139">
            <v>0</v>
          </cell>
          <cell r="CB139"/>
          <cell r="CC139">
            <v>0</v>
          </cell>
          <cell r="CD139"/>
          <cell r="CE139">
            <v>0</v>
          </cell>
          <cell r="CF139"/>
          <cell r="CG139">
            <v>0</v>
          </cell>
          <cell r="CH139"/>
          <cell r="CI139">
            <v>0</v>
          </cell>
          <cell r="CJ139"/>
          <cell r="CK139">
            <v>0</v>
          </cell>
          <cell r="CL139"/>
          <cell r="CM139">
            <v>0</v>
          </cell>
          <cell r="CN139"/>
          <cell r="CO139">
            <v>0</v>
          </cell>
          <cell r="CP139"/>
          <cell r="CQ139">
            <v>0</v>
          </cell>
          <cell r="CR139"/>
          <cell r="CS139">
            <v>0</v>
          </cell>
          <cell r="CT139"/>
          <cell r="CU139">
            <v>0</v>
          </cell>
          <cell r="CV139"/>
          <cell r="CW139">
            <v>0</v>
          </cell>
          <cell r="CX139"/>
          <cell r="CY139">
            <v>0</v>
          </cell>
          <cell r="CZ139"/>
          <cell r="DA139">
            <v>0</v>
          </cell>
          <cell r="DB139"/>
          <cell r="DC139">
            <v>0</v>
          </cell>
          <cell r="DD139"/>
          <cell r="DE139">
            <v>0</v>
          </cell>
          <cell r="DF139"/>
          <cell r="DG139">
            <v>0</v>
          </cell>
          <cell r="DH139"/>
          <cell r="DI139">
            <v>0</v>
          </cell>
          <cell r="DJ139"/>
          <cell r="DK139">
            <v>0</v>
          </cell>
          <cell r="DL139"/>
          <cell r="DM139">
            <v>0</v>
          </cell>
          <cell r="DN139"/>
          <cell r="DO139">
            <v>0</v>
          </cell>
          <cell r="DP139"/>
          <cell r="DQ139">
            <v>0</v>
          </cell>
          <cell r="DR139"/>
          <cell r="DS139">
            <v>0</v>
          </cell>
          <cell r="DT139"/>
          <cell r="DU139">
            <v>0</v>
          </cell>
          <cell r="DV139"/>
          <cell r="DW139">
            <v>0</v>
          </cell>
          <cell r="DX139"/>
          <cell r="DY139">
            <v>0</v>
          </cell>
          <cell r="DZ139"/>
          <cell r="EA139">
            <v>0</v>
          </cell>
          <cell r="EB139"/>
          <cell r="EC139">
            <v>0</v>
          </cell>
          <cell r="ED139"/>
          <cell r="EE139">
            <v>0</v>
          </cell>
          <cell r="EF139"/>
          <cell r="EG139">
            <v>0</v>
          </cell>
          <cell r="EH139"/>
          <cell r="EI139">
            <v>0</v>
          </cell>
          <cell r="EJ139"/>
          <cell r="EK139">
            <v>0</v>
          </cell>
          <cell r="EL139"/>
          <cell r="EM139">
            <v>0</v>
          </cell>
          <cell r="EN139"/>
          <cell r="EO139">
            <v>0</v>
          </cell>
          <cell r="EP139"/>
          <cell r="EQ139">
            <v>0</v>
          </cell>
          <cell r="ER139"/>
          <cell r="ES139">
            <v>0</v>
          </cell>
          <cell r="ET139">
            <v>1</v>
          </cell>
          <cell r="EU139">
            <v>6300</v>
          </cell>
          <cell r="EV139">
            <v>1</v>
          </cell>
          <cell r="EW139">
            <v>6300</v>
          </cell>
          <cell r="EX139">
            <v>1</v>
          </cell>
          <cell r="EY139">
            <v>6300</v>
          </cell>
          <cell r="EZ139">
            <v>1</v>
          </cell>
          <cell r="FA139">
            <v>6300</v>
          </cell>
          <cell r="FB139">
            <v>1</v>
          </cell>
          <cell r="FC139">
            <v>6300</v>
          </cell>
          <cell r="FD139">
            <v>1</v>
          </cell>
          <cell r="FE139">
            <v>6300</v>
          </cell>
          <cell r="FF139">
            <v>1</v>
          </cell>
          <cell r="FG139">
            <v>6300</v>
          </cell>
          <cell r="FH139">
            <v>1</v>
          </cell>
          <cell r="FI139">
            <v>6300</v>
          </cell>
          <cell r="FJ139"/>
          <cell r="FK139">
            <v>0</v>
          </cell>
          <cell r="FL139"/>
          <cell r="FM139">
            <v>0</v>
          </cell>
          <cell r="FN139"/>
          <cell r="FO139">
            <v>0</v>
          </cell>
          <cell r="FP139"/>
          <cell r="FQ139">
            <v>0</v>
          </cell>
          <cell r="FR139"/>
          <cell r="FS139">
            <v>0</v>
          </cell>
          <cell r="FT139"/>
          <cell r="FU139">
            <v>0</v>
          </cell>
          <cell r="FV139"/>
          <cell r="FW139">
            <v>0</v>
          </cell>
          <cell r="FX139"/>
          <cell r="FY139">
            <v>0</v>
          </cell>
          <cell r="FZ139"/>
          <cell r="GA139">
            <v>0</v>
          </cell>
          <cell r="GB139"/>
          <cell r="GC139">
            <v>0</v>
          </cell>
          <cell r="GD139"/>
          <cell r="GE139">
            <v>0</v>
          </cell>
          <cell r="GF139"/>
          <cell r="GG139">
            <v>0</v>
          </cell>
          <cell r="GH139"/>
          <cell r="GI139">
            <v>0</v>
          </cell>
          <cell r="GJ139"/>
          <cell r="GK139">
            <v>0</v>
          </cell>
          <cell r="GL139"/>
          <cell r="GM139">
            <v>0</v>
          </cell>
          <cell r="GN139"/>
          <cell r="GO139">
            <v>0</v>
          </cell>
          <cell r="GP139"/>
          <cell r="GQ139">
            <v>0</v>
          </cell>
          <cell r="GR139"/>
          <cell r="GS139">
            <v>0</v>
          </cell>
          <cell r="GT139"/>
          <cell r="GU139">
            <v>0</v>
          </cell>
          <cell r="GV139"/>
          <cell r="GW139">
            <v>0</v>
          </cell>
          <cell r="GX139"/>
          <cell r="GY139">
            <v>0</v>
          </cell>
          <cell r="GZ139"/>
          <cell r="HA139">
            <v>0</v>
          </cell>
          <cell r="HB139"/>
          <cell r="HC139">
            <v>0</v>
          </cell>
          <cell r="HD139"/>
          <cell r="HE139">
            <v>0</v>
          </cell>
          <cell r="HF139"/>
          <cell r="HG139">
            <v>0</v>
          </cell>
          <cell r="HH139"/>
          <cell r="HI139">
            <v>0</v>
          </cell>
          <cell r="HJ139"/>
          <cell r="HK139">
            <v>0</v>
          </cell>
          <cell r="HL139"/>
          <cell r="HM139">
            <v>0</v>
          </cell>
          <cell r="HN139"/>
          <cell r="HO139">
            <v>0</v>
          </cell>
          <cell r="HP139"/>
          <cell r="HQ139">
            <v>0</v>
          </cell>
          <cell r="HR139"/>
          <cell r="HS139">
            <v>0</v>
          </cell>
          <cell r="HT139"/>
          <cell r="HU139">
            <v>0</v>
          </cell>
          <cell r="HV139"/>
          <cell r="HW139">
            <v>0</v>
          </cell>
          <cell r="HX139"/>
          <cell r="HY139">
            <v>0</v>
          </cell>
          <cell r="HZ139"/>
          <cell r="IA139">
            <v>0</v>
          </cell>
          <cell r="IB139"/>
          <cell r="IC139">
            <v>0</v>
          </cell>
          <cell r="ID139"/>
          <cell r="IE139">
            <v>0</v>
          </cell>
          <cell r="IF139"/>
          <cell r="IG139">
            <v>0</v>
          </cell>
          <cell r="IH139"/>
          <cell r="II139">
            <v>0</v>
          </cell>
          <cell r="IJ139"/>
          <cell r="IK139">
            <v>0</v>
          </cell>
          <cell r="IL139"/>
          <cell r="IM139">
            <v>0</v>
          </cell>
          <cell r="IN139"/>
          <cell r="IO139">
            <v>0</v>
          </cell>
          <cell r="IP139"/>
          <cell r="IQ139">
            <v>0</v>
          </cell>
          <cell r="IR139"/>
          <cell r="IS139">
            <v>0</v>
          </cell>
          <cell r="IT139"/>
          <cell r="IU139">
            <v>0</v>
          </cell>
          <cell r="IV139"/>
          <cell r="IW139">
            <v>0</v>
          </cell>
          <cell r="IX139"/>
          <cell r="IY139">
            <v>0</v>
          </cell>
          <cell r="IZ139"/>
          <cell r="JA139">
            <v>0</v>
          </cell>
          <cell r="JB139"/>
          <cell r="JC139">
            <v>0</v>
          </cell>
          <cell r="JD139"/>
          <cell r="JE139">
            <v>0</v>
          </cell>
          <cell r="JF139"/>
          <cell r="JG139">
            <v>0</v>
          </cell>
          <cell r="JH139"/>
          <cell r="JI139">
            <v>0</v>
          </cell>
          <cell r="JJ139"/>
          <cell r="JK139">
            <v>0</v>
          </cell>
          <cell r="JL139"/>
          <cell r="JM139">
            <v>0</v>
          </cell>
          <cell r="JN139"/>
          <cell r="JO139">
            <v>0</v>
          </cell>
          <cell r="JP139"/>
          <cell r="JQ139">
            <v>0</v>
          </cell>
          <cell r="JR139"/>
          <cell r="JS139">
            <v>0</v>
          </cell>
          <cell r="JT139"/>
          <cell r="JU139">
            <v>0</v>
          </cell>
          <cell r="JV139"/>
          <cell r="JW139">
            <v>0</v>
          </cell>
          <cell r="JX139"/>
          <cell r="JY139">
            <v>0</v>
          </cell>
          <cell r="JZ139"/>
          <cell r="KA139">
            <v>0</v>
          </cell>
          <cell r="KB139"/>
          <cell r="KC139">
            <v>0</v>
          </cell>
        </row>
        <row r="140">
          <cell r="P140"/>
          <cell r="Q140">
            <v>0</v>
          </cell>
          <cell r="R140"/>
          <cell r="S140">
            <v>0</v>
          </cell>
          <cell r="T140"/>
          <cell r="U140">
            <v>0</v>
          </cell>
          <cell r="V140"/>
          <cell r="W140">
            <v>0</v>
          </cell>
          <cell r="X140"/>
          <cell r="Y140">
            <v>0</v>
          </cell>
          <cell r="Z140"/>
          <cell r="AA140">
            <v>0</v>
          </cell>
          <cell r="AB140"/>
          <cell r="AC140">
            <v>0</v>
          </cell>
          <cell r="AD140"/>
          <cell r="AE140">
            <v>0</v>
          </cell>
          <cell r="AF140"/>
          <cell r="AG140">
            <v>0</v>
          </cell>
          <cell r="AH140"/>
          <cell r="AI140">
            <v>0</v>
          </cell>
          <cell r="AJ140"/>
          <cell r="AK140">
            <v>0</v>
          </cell>
          <cell r="AL140"/>
          <cell r="AM140">
            <v>0</v>
          </cell>
          <cell r="AN140"/>
          <cell r="AO140">
            <v>0</v>
          </cell>
          <cell r="AP140"/>
          <cell r="AQ140">
            <v>0</v>
          </cell>
          <cell r="AR140"/>
          <cell r="AS140">
            <v>0</v>
          </cell>
          <cell r="AT140"/>
          <cell r="AU140">
            <v>0</v>
          </cell>
          <cell r="AV140"/>
          <cell r="AW140">
            <v>0</v>
          </cell>
          <cell r="AX140"/>
          <cell r="AY140">
            <v>0</v>
          </cell>
          <cell r="AZ140"/>
          <cell r="BA140">
            <v>0</v>
          </cell>
          <cell r="BB140"/>
          <cell r="BC140">
            <v>0</v>
          </cell>
          <cell r="BD140"/>
          <cell r="BE140">
            <v>0</v>
          </cell>
          <cell r="BF140"/>
          <cell r="BG140">
            <v>0</v>
          </cell>
          <cell r="BH140"/>
          <cell r="BI140">
            <v>0</v>
          </cell>
          <cell r="BJ140"/>
          <cell r="BK140">
            <v>0</v>
          </cell>
          <cell r="BL140"/>
          <cell r="BM140">
            <v>0</v>
          </cell>
          <cell r="BN140"/>
          <cell r="BO140">
            <v>0</v>
          </cell>
          <cell r="BP140"/>
          <cell r="BQ140">
            <v>0</v>
          </cell>
          <cell r="BR140"/>
          <cell r="BS140">
            <v>0</v>
          </cell>
          <cell r="BT140"/>
          <cell r="BU140">
            <v>0</v>
          </cell>
          <cell r="BV140"/>
          <cell r="BW140">
            <v>0</v>
          </cell>
          <cell r="BX140"/>
          <cell r="BY140">
            <v>0</v>
          </cell>
          <cell r="BZ140"/>
          <cell r="CA140">
            <v>0</v>
          </cell>
          <cell r="CB140"/>
          <cell r="CC140">
            <v>0</v>
          </cell>
          <cell r="CD140"/>
          <cell r="CE140">
            <v>0</v>
          </cell>
          <cell r="CF140"/>
          <cell r="CG140">
            <v>0</v>
          </cell>
          <cell r="CH140"/>
          <cell r="CI140">
            <v>0</v>
          </cell>
          <cell r="CJ140"/>
          <cell r="CK140">
            <v>0</v>
          </cell>
          <cell r="CL140"/>
          <cell r="CM140">
            <v>0</v>
          </cell>
          <cell r="CN140"/>
          <cell r="CO140">
            <v>0</v>
          </cell>
          <cell r="CP140"/>
          <cell r="CQ140">
            <v>0</v>
          </cell>
          <cell r="CR140"/>
          <cell r="CS140">
            <v>0</v>
          </cell>
          <cell r="CT140"/>
          <cell r="CU140">
            <v>0</v>
          </cell>
          <cell r="CV140"/>
          <cell r="CW140">
            <v>0</v>
          </cell>
          <cell r="CX140"/>
          <cell r="CY140">
            <v>0</v>
          </cell>
          <cell r="CZ140"/>
          <cell r="DA140">
            <v>0</v>
          </cell>
          <cell r="DB140"/>
          <cell r="DC140">
            <v>0</v>
          </cell>
          <cell r="DD140"/>
          <cell r="DE140">
            <v>0</v>
          </cell>
          <cell r="DF140"/>
          <cell r="DG140">
            <v>0</v>
          </cell>
          <cell r="DH140"/>
          <cell r="DI140">
            <v>0</v>
          </cell>
          <cell r="DJ140"/>
          <cell r="DK140">
            <v>0</v>
          </cell>
          <cell r="DL140"/>
          <cell r="DM140">
            <v>0</v>
          </cell>
          <cell r="DN140">
            <v>1</v>
          </cell>
          <cell r="DO140">
            <v>7360.08</v>
          </cell>
          <cell r="DP140"/>
          <cell r="DQ140">
            <v>0</v>
          </cell>
          <cell r="DR140"/>
          <cell r="DS140">
            <v>0</v>
          </cell>
          <cell r="DT140"/>
          <cell r="DU140">
            <v>0</v>
          </cell>
          <cell r="DV140"/>
          <cell r="DW140">
            <v>0</v>
          </cell>
          <cell r="DX140"/>
          <cell r="DY140">
            <v>0</v>
          </cell>
          <cell r="DZ140"/>
          <cell r="EA140">
            <v>0</v>
          </cell>
          <cell r="EB140"/>
          <cell r="EC140">
            <v>0</v>
          </cell>
          <cell r="ED140"/>
          <cell r="EE140">
            <v>0</v>
          </cell>
          <cell r="EF140">
            <v>1</v>
          </cell>
          <cell r="EG140">
            <v>7360.08</v>
          </cell>
          <cell r="EH140"/>
          <cell r="EI140">
            <v>0</v>
          </cell>
          <cell r="EJ140"/>
          <cell r="EK140">
            <v>0</v>
          </cell>
          <cell r="EL140"/>
          <cell r="EM140">
            <v>0</v>
          </cell>
          <cell r="EN140"/>
          <cell r="EO140">
            <v>0</v>
          </cell>
          <cell r="EP140"/>
          <cell r="EQ140">
            <v>0</v>
          </cell>
          <cell r="ER140"/>
          <cell r="ES140">
            <v>0</v>
          </cell>
          <cell r="ET140"/>
          <cell r="EU140">
            <v>0</v>
          </cell>
          <cell r="EV140"/>
          <cell r="EW140">
            <v>0</v>
          </cell>
          <cell r="EX140"/>
          <cell r="EY140">
            <v>0</v>
          </cell>
          <cell r="EZ140"/>
          <cell r="FA140">
            <v>0</v>
          </cell>
          <cell r="FB140"/>
          <cell r="FC140">
            <v>0</v>
          </cell>
          <cell r="FD140"/>
          <cell r="FE140">
            <v>0</v>
          </cell>
          <cell r="FF140"/>
          <cell r="FG140">
            <v>0</v>
          </cell>
          <cell r="FH140"/>
          <cell r="FI140">
            <v>0</v>
          </cell>
          <cell r="FJ140"/>
          <cell r="FK140">
            <v>0</v>
          </cell>
          <cell r="FL140"/>
          <cell r="FM140">
            <v>0</v>
          </cell>
          <cell r="FN140"/>
          <cell r="FO140">
            <v>0</v>
          </cell>
          <cell r="FP140"/>
          <cell r="FQ140">
            <v>0</v>
          </cell>
          <cell r="FR140"/>
          <cell r="FS140">
            <v>0</v>
          </cell>
          <cell r="FT140"/>
          <cell r="FU140">
            <v>0</v>
          </cell>
          <cell r="FV140"/>
          <cell r="FW140">
            <v>0</v>
          </cell>
          <cell r="FX140"/>
          <cell r="FY140">
            <v>0</v>
          </cell>
          <cell r="FZ140"/>
          <cell r="GA140">
            <v>0</v>
          </cell>
          <cell r="GB140"/>
          <cell r="GC140">
            <v>0</v>
          </cell>
          <cell r="GD140"/>
          <cell r="GE140">
            <v>0</v>
          </cell>
          <cell r="GF140"/>
          <cell r="GG140">
            <v>0</v>
          </cell>
          <cell r="GH140"/>
          <cell r="GI140">
            <v>0</v>
          </cell>
          <cell r="GJ140"/>
          <cell r="GK140">
            <v>0</v>
          </cell>
          <cell r="GL140"/>
          <cell r="GM140">
            <v>0</v>
          </cell>
          <cell r="GN140"/>
          <cell r="GO140">
            <v>0</v>
          </cell>
          <cell r="GP140"/>
          <cell r="GQ140">
            <v>0</v>
          </cell>
          <cell r="GR140"/>
          <cell r="GS140">
            <v>0</v>
          </cell>
          <cell r="GT140"/>
          <cell r="GU140">
            <v>0</v>
          </cell>
          <cell r="GV140"/>
          <cell r="GW140">
            <v>0</v>
          </cell>
          <cell r="GX140"/>
          <cell r="GY140">
            <v>0</v>
          </cell>
          <cell r="GZ140"/>
          <cell r="HA140">
            <v>0</v>
          </cell>
          <cell r="HB140"/>
          <cell r="HC140">
            <v>0</v>
          </cell>
          <cell r="HD140"/>
          <cell r="HE140">
            <v>0</v>
          </cell>
          <cell r="HF140"/>
          <cell r="HG140">
            <v>0</v>
          </cell>
          <cell r="HH140"/>
          <cell r="HI140">
            <v>0</v>
          </cell>
          <cell r="HJ140"/>
          <cell r="HK140">
            <v>0</v>
          </cell>
          <cell r="HL140"/>
          <cell r="HM140">
            <v>0</v>
          </cell>
          <cell r="HN140"/>
          <cell r="HO140">
            <v>0</v>
          </cell>
          <cell r="HP140"/>
          <cell r="HQ140">
            <v>0</v>
          </cell>
          <cell r="HR140"/>
          <cell r="HS140">
            <v>0</v>
          </cell>
          <cell r="HT140"/>
          <cell r="HU140">
            <v>0</v>
          </cell>
          <cell r="HV140"/>
          <cell r="HW140">
            <v>0</v>
          </cell>
          <cell r="HX140"/>
          <cell r="HY140">
            <v>0</v>
          </cell>
          <cell r="HZ140"/>
          <cell r="IA140">
            <v>0</v>
          </cell>
          <cell r="IB140"/>
          <cell r="IC140">
            <v>0</v>
          </cell>
          <cell r="ID140"/>
          <cell r="IE140">
            <v>0</v>
          </cell>
          <cell r="IF140"/>
          <cell r="IG140">
            <v>0</v>
          </cell>
          <cell r="IH140"/>
          <cell r="II140">
            <v>0</v>
          </cell>
          <cell r="IJ140"/>
          <cell r="IK140">
            <v>0</v>
          </cell>
          <cell r="IL140"/>
          <cell r="IM140">
            <v>0</v>
          </cell>
          <cell r="IN140"/>
          <cell r="IO140">
            <v>0</v>
          </cell>
          <cell r="IP140"/>
          <cell r="IQ140">
            <v>0</v>
          </cell>
          <cell r="IR140"/>
          <cell r="IS140">
            <v>0</v>
          </cell>
          <cell r="IT140"/>
          <cell r="IU140">
            <v>0</v>
          </cell>
          <cell r="IV140"/>
          <cell r="IW140">
            <v>0</v>
          </cell>
          <cell r="IX140"/>
          <cell r="IY140">
            <v>0</v>
          </cell>
          <cell r="IZ140"/>
          <cell r="JA140">
            <v>0</v>
          </cell>
          <cell r="JB140"/>
          <cell r="JC140">
            <v>0</v>
          </cell>
          <cell r="JD140"/>
          <cell r="JE140">
            <v>0</v>
          </cell>
          <cell r="JF140"/>
          <cell r="JG140">
            <v>0</v>
          </cell>
          <cell r="JH140"/>
          <cell r="JI140">
            <v>0</v>
          </cell>
          <cell r="JJ140"/>
          <cell r="JK140">
            <v>0</v>
          </cell>
          <cell r="JL140"/>
          <cell r="JM140">
            <v>0</v>
          </cell>
          <cell r="JN140"/>
          <cell r="JO140">
            <v>0</v>
          </cell>
          <cell r="JP140"/>
          <cell r="JQ140">
            <v>0</v>
          </cell>
          <cell r="JR140"/>
          <cell r="JS140">
            <v>0</v>
          </cell>
          <cell r="JT140"/>
          <cell r="JU140">
            <v>0</v>
          </cell>
          <cell r="JV140"/>
          <cell r="JW140">
            <v>0</v>
          </cell>
          <cell r="JX140"/>
          <cell r="JY140">
            <v>0</v>
          </cell>
          <cell r="JZ140"/>
          <cell r="KA140">
            <v>0</v>
          </cell>
          <cell r="KB140"/>
          <cell r="KC140">
            <v>0</v>
          </cell>
        </row>
        <row r="141">
          <cell r="P141"/>
          <cell r="Q141">
            <v>0</v>
          </cell>
          <cell r="R141"/>
          <cell r="S141">
            <v>0</v>
          </cell>
          <cell r="T141"/>
          <cell r="U141">
            <v>0</v>
          </cell>
          <cell r="V141"/>
          <cell r="W141">
            <v>0</v>
          </cell>
          <cell r="X141"/>
          <cell r="Y141">
            <v>0</v>
          </cell>
          <cell r="Z141"/>
          <cell r="AA141">
            <v>0</v>
          </cell>
          <cell r="AB141"/>
          <cell r="AC141">
            <v>0</v>
          </cell>
          <cell r="AD141"/>
          <cell r="AE141">
            <v>0</v>
          </cell>
          <cell r="AF141"/>
          <cell r="AG141">
            <v>0</v>
          </cell>
          <cell r="AH141"/>
          <cell r="AI141">
            <v>0</v>
          </cell>
          <cell r="AJ141"/>
          <cell r="AK141">
            <v>0</v>
          </cell>
          <cell r="AL141"/>
          <cell r="AM141">
            <v>0</v>
          </cell>
          <cell r="AN141"/>
          <cell r="AO141">
            <v>0</v>
          </cell>
          <cell r="AP141"/>
          <cell r="AQ141">
            <v>0</v>
          </cell>
          <cell r="AR141"/>
          <cell r="AS141">
            <v>0</v>
          </cell>
          <cell r="AT141"/>
          <cell r="AU141">
            <v>0</v>
          </cell>
          <cell r="AV141"/>
          <cell r="AW141">
            <v>0</v>
          </cell>
          <cell r="AX141"/>
          <cell r="AY141">
            <v>0</v>
          </cell>
          <cell r="AZ141"/>
          <cell r="BA141">
            <v>0</v>
          </cell>
          <cell r="BB141"/>
          <cell r="BC141">
            <v>0</v>
          </cell>
          <cell r="BD141"/>
          <cell r="BE141">
            <v>0</v>
          </cell>
          <cell r="BF141"/>
          <cell r="BG141">
            <v>0</v>
          </cell>
          <cell r="BH141"/>
          <cell r="BI141">
            <v>0</v>
          </cell>
          <cell r="BJ141"/>
          <cell r="BK141">
            <v>0</v>
          </cell>
          <cell r="BL141"/>
          <cell r="BM141">
            <v>0</v>
          </cell>
          <cell r="BN141"/>
          <cell r="BO141">
            <v>0</v>
          </cell>
          <cell r="BP141"/>
          <cell r="BQ141">
            <v>0</v>
          </cell>
          <cell r="BR141"/>
          <cell r="BS141">
            <v>0</v>
          </cell>
          <cell r="BT141"/>
          <cell r="BU141">
            <v>0</v>
          </cell>
          <cell r="BV141"/>
          <cell r="BW141">
            <v>0</v>
          </cell>
          <cell r="BX141"/>
          <cell r="BY141">
            <v>0</v>
          </cell>
          <cell r="BZ141"/>
          <cell r="CA141">
            <v>0</v>
          </cell>
          <cell r="CB141"/>
          <cell r="CC141">
            <v>0</v>
          </cell>
          <cell r="CD141"/>
          <cell r="CE141">
            <v>0</v>
          </cell>
          <cell r="CF141"/>
          <cell r="CG141">
            <v>0</v>
          </cell>
          <cell r="CH141"/>
          <cell r="CI141">
            <v>0</v>
          </cell>
          <cell r="CJ141"/>
          <cell r="CK141">
            <v>0</v>
          </cell>
          <cell r="CL141"/>
          <cell r="CM141">
            <v>0</v>
          </cell>
          <cell r="CN141"/>
          <cell r="CO141">
            <v>0</v>
          </cell>
          <cell r="CP141"/>
          <cell r="CQ141">
            <v>0</v>
          </cell>
          <cell r="CR141"/>
          <cell r="CS141">
            <v>0</v>
          </cell>
          <cell r="CT141"/>
          <cell r="CU141">
            <v>0</v>
          </cell>
          <cell r="CV141"/>
          <cell r="CW141">
            <v>0</v>
          </cell>
          <cell r="CX141"/>
          <cell r="CY141">
            <v>0</v>
          </cell>
          <cell r="CZ141"/>
          <cell r="DA141">
            <v>0</v>
          </cell>
          <cell r="DB141"/>
          <cell r="DC141">
            <v>0</v>
          </cell>
          <cell r="DD141"/>
          <cell r="DE141">
            <v>0</v>
          </cell>
          <cell r="DF141"/>
          <cell r="DG141">
            <v>0</v>
          </cell>
          <cell r="DH141"/>
          <cell r="DI141">
            <v>0</v>
          </cell>
          <cell r="DJ141"/>
          <cell r="DK141">
            <v>0</v>
          </cell>
          <cell r="DL141">
            <v>1</v>
          </cell>
          <cell r="DM141">
            <v>2000.25</v>
          </cell>
          <cell r="DN141"/>
          <cell r="DO141">
            <v>0</v>
          </cell>
          <cell r="DP141"/>
          <cell r="DQ141">
            <v>0</v>
          </cell>
          <cell r="DR141">
            <v>1</v>
          </cell>
          <cell r="DS141">
            <v>2000.25</v>
          </cell>
          <cell r="DT141">
            <v>1</v>
          </cell>
          <cell r="DU141">
            <v>2000.25</v>
          </cell>
          <cell r="DV141">
            <v>1</v>
          </cell>
          <cell r="DW141">
            <v>2000.25</v>
          </cell>
          <cell r="DX141"/>
          <cell r="DY141">
            <v>0</v>
          </cell>
          <cell r="DZ141"/>
          <cell r="EA141">
            <v>0</v>
          </cell>
          <cell r="EB141"/>
          <cell r="EC141">
            <v>0</v>
          </cell>
          <cell r="ED141"/>
          <cell r="EE141">
            <v>0</v>
          </cell>
          <cell r="EF141"/>
          <cell r="EG141">
            <v>0</v>
          </cell>
          <cell r="EH141">
            <v>1</v>
          </cell>
          <cell r="EI141">
            <v>2000.25</v>
          </cell>
          <cell r="EJ141"/>
          <cell r="EK141">
            <v>0</v>
          </cell>
          <cell r="EL141"/>
          <cell r="EM141">
            <v>0</v>
          </cell>
          <cell r="EN141"/>
          <cell r="EO141">
            <v>0</v>
          </cell>
          <cell r="EP141"/>
          <cell r="EQ141">
            <v>0</v>
          </cell>
          <cell r="ER141">
            <v>1</v>
          </cell>
          <cell r="ES141">
            <v>2000.25</v>
          </cell>
          <cell r="ET141"/>
          <cell r="EU141">
            <v>0</v>
          </cell>
          <cell r="EV141"/>
          <cell r="EW141">
            <v>0</v>
          </cell>
          <cell r="EX141"/>
          <cell r="EY141">
            <v>0</v>
          </cell>
          <cell r="EZ141"/>
          <cell r="FA141">
            <v>0</v>
          </cell>
          <cell r="FB141"/>
          <cell r="FC141">
            <v>0</v>
          </cell>
          <cell r="FD141"/>
          <cell r="FE141">
            <v>0</v>
          </cell>
          <cell r="FF141"/>
          <cell r="FG141">
            <v>0</v>
          </cell>
          <cell r="FH141"/>
          <cell r="FI141">
            <v>0</v>
          </cell>
          <cell r="FJ141"/>
          <cell r="FK141">
            <v>0</v>
          </cell>
          <cell r="FL141">
            <v>1</v>
          </cell>
          <cell r="FM141">
            <v>2000.25</v>
          </cell>
          <cell r="FN141">
            <v>1</v>
          </cell>
          <cell r="FO141">
            <v>2000.25</v>
          </cell>
          <cell r="FP141">
            <v>1</v>
          </cell>
          <cell r="FQ141">
            <v>2000.25</v>
          </cell>
          <cell r="FR141"/>
          <cell r="FS141">
            <v>0</v>
          </cell>
          <cell r="FT141"/>
          <cell r="FU141">
            <v>0</v>
          </cell>
          <cell r="FV141"/>
          <cell r="FW141">
            <v>0</v>
          </cell>
          <cell r="FX141"/>
          <cell r="FY141">
            <v>0</v>
          </cell>
          <cell r="FZ141"/>
          <cell r="GA141">
            <v>0</v>
          </cell>
          <cell r="GB141"/>
          <cell r="GC141">
            <v>0</v>
          </cell>
          <cell r="GD141"/>
          <cell r="GE141">
            <v>0</v>
          </cell>
          <cell r="GF141"/>
          <cell r="GG141">
            <v>0</v>
          </cell>
          <cell r="GH141"/>
          <cell r="GI141">
            <v>0</v>
          </cell>
          <cell r="GJ141"/>
          <cell r="GK141">
            <v>0</v>
          </cell>
          <cell r="GL141"/>
          <cell r="GM141">
            <v>0</v>
          </cell>
          <cell r="GN141"/>
          <cell r="GO141">
            <v>0</v>
          </cell>
          <cell r="GP141"/>
          <cell r="GQ141">
            <v>0</v>
          </cell>
          <cell r="GR141"/>
          <cell r="GS141">
            <v>0</v>
          </cell>
          <cell r="GT141"/>
          <cell r="GU141">
            <v>0</v>
          </cell>
          <cell r="GV141"/>
          <cell r="GW141">
            <v>0</v>
          </cell>
          <cell r="GX141"/>
          <cell r="GY141">
            <v>0</v>
          </cell>
          <cell r="GZ141"/>
          <cell r="HA141">
            <v>0</v>
          </cell>
          <cell r="HB141"/>
          <cell r="HC141">
            <v>0</v>
          </cell>
          <cell r="HD141"/>
          <cell r="HE141">
            <v>0</v>
          </cell>
          <cell r="HF141"/>
          <cell r="HG141">
            <v>0</v>
          </cell>
          <cell r="HH141"/>
          <cell r="HI141">
            <v>0</v>
          </cell>
          <cell r="HJ141"/>
          <cell r="HK141">
            <v>0</v>
          </cell>
          <cell r="HL141"/>
          <cell r="HM141">
            <v>0</v>
          </cell>
          <cell r="HN141"/>
          <cell r="HO141">
            <v>0</v>
          </cell>
          <cell r="HP141"/>
          <cell r="HQ141">
            <v>0</v>
          </cell>
          <cell r="HR141"/>
          <cell r="HS141">
            <v>0</v>
          </cell>
          <cell r="HT141"/>
          <cell r="HU141">
            <v>0</v>
          </cell>
          <cell r="HV141"/>
          <cell r="HW141">
            <v>0</v>
          </cell>
          <cell r="HX141"/>
          <cell r="HY141">
            <v>0</v>
          </cell>
          <cell r="HZ141"/>
          <cell r="IA141">
            <v>0</v>
          </cell>
          <cell r="IB141"/>
          <cell r="IC141">
            <v>0</v>
          </cell>
          <cell r="ID141"/>
          <cell r="IE141">
            <v>0</v>
          </cell>
          <cell r="IF141"/>
          <cell r="IG141">
            <v>0</v>
          </cell>
          <cell r="IH141"/>
          <cell r="II141">
            <v>0</v>
          </cell>
          <cell r="IJ141"/>
          <cell r="IK141">
            <v>0</v>
          </cell>
          <cell r="IL141"/>
          <cell r="IM141">
            <v>0</v>
          </cell>
          <cell r="IN141"/>
          <cell r="IO141">
            <v>0</v>
          </cell>
          <cell r="IP141"/>
          <cell r="IQ141">
            <v>0</v>
          </cell>
          <cell r="IR141"/>
          <cell r="IS141">
            <v>0</v>
          </cell>
          <cell r="IT141"/>
          <cell r="IU141">
            <v>0</v>
          </cell>
          <cell r="IV141"/>
          <cell r="IW141">
            <v>0</v>
          </cell>
          <cell r="IX141"/>
          <cell r="IY141">
            <v>0</v>
          </cell>
          <cell r="IZ141"/>
          <cell r="JA141">
            <v>0</v>
          </cell>
          <cell r="JB141"/>
          <cell r="JC141">
            <v>0</v>
          </cell>
          <cell r="JD141"/>
          <cell r="JE141">
            <v>0</v>
          </cell>
          <cell r="JF141"/>
          <cell r="JG141">
            <v>0</v>
          </cell>
          <cell r="JH141"/>
          <cell r="JI141">
            <v>0</v>
          </cell>
          <cell r="JJ141"/>
          <cell r="JK141">
            <v>0</v>
          </cell>
          <cell r="JL141"/>
          <cell r="JM141">
            <v>0</v>
          </cell>
          <cell r="JN141"/>
          <cell r="JO141">
            <v>0</v>
          </cell>
          <cell r="JP141"/>
          <cell r="JQ141">
            <v>0</v>
          </cell>
          <cell r="JR141"/>
          <cell r="JS141">
            <v>0</v>
          </cell>
          <cell r="JT141"/>
          <cell r="JU141">
            <v>0</v>
          </cell>
          <cell r="JV141"/>
          <cell r="JW141">
            <v>0</v>
          </cell>
          <cell r="JX141"/>
          <cell r="JY141">
            <v>0</v>
          </cell>
          <cell r="JZ141"/>
          <cell r="KA141">
            <v>0</v>
          </cell>
          <cell r="KB141"/>
          <cell r="KC141">
            <v>0</v>
          </cell>
        </row>
        <row r="142">
          <cell r="P142"/>
          <cell r="Q142">
            <v>0</v>
          </cell>
          <cell r="R142"/>
          <cell r="S142">
            <v>0</v>
          </cell>
          <cell r="T142"/>
          <cell r="U142">
            <v>0</v>
          </cell>
          <cell r="V142"/>
          <cell r="W142">
            <v>0</v>
          </cell>
          <cell r="X142"/>
          <cell r="Y142">
            <v>0</v>
          </cell>
          <cell r="Z142"/>
          <cell r="AA142">
            <v>0</v>
          </cell>
          <cell r="AB142"/>
          <cell r="AC142">
            <v>0</v>
          </cell>
          <cell r="AD142"/>
          <cell r="AE142">
            <v>0</v>
          </cell>
          <cell r="AF142"/>
          <cell r="AG142">
            <v>0</v>
          </cell>
          <cell r="AH142"/>
          <cell r="AI142">
            <v>0</v>
          </cell>
          <cell r="AJ142"/>
          <cell r="AK142">
            <v>0</v>
          </cell>
          <cell r="AL142"/>
          <cell r="AM142">
            <v>0</v>
          </cell>
          <cell r="AN142"/>
          <cell r="AO142">
            <v>0</v>
          </cell>
          <cell r="AP142"/>
          <cell r="AQ142">
            <v>0</v>
          </cell>
          <cell r="AR142"/>
          <cell r="AS142">
            <v>0</v>
          </cell>
          <cell r="AT142"/>
          <cell r="AU142">
            <v>0</v>
          </cell>
          <cell r="AV142"/>
          <cell r="AW142">
            <v>0</v>
          </cell>
          <cell r="AX142"/>
          <cell r="AY142">
            <v>0</v>
          </cell>
          <cell r="AZ142"/>
          <cell r="BA142">
            <v>0</v>
          </cell>
          <cell r="BB142"/>
          <cell r="BC142">
            <v>0</v>
          </cell>
          <cell r="BD142"/>
          <cell r="BE142">
            <v>0</v>
          </cell>
          <cell r="BF142"/>
          <cell r="BG142">
            <v>0</v>
          </cell>
          <cell r="BH142"/>
          <cell r="BI142">
            <v>0</v>
          </cell>
          <cell r="BJ142"/>
          <cell r="BK142">
            <v>0</v>
          </cell>
          <cell r="BL142"/>
          <cell r="BM142">
            <v>0</v>
          </cell>
          <cell r="BN142"/>
          <cell r="BO142">
            <v>0</v>
          </cell>
          <cell r="BP142"/>
          <cell r="BQ142">
            <v>0</v>
          </cell>
          <cell r="BR142"/>
          <cell r="BS142">
            <v>0</v>
          </cell>
          <cell r="BT142"/>
          <cell r="BU142">
            <v>0</v>
          </cell>
          <cell r="BV142"/>
          <cell r="BW142">
            <v>0</v>
          </cell>
          <cell r="BX142"/>
          <cell r="BY142">
            <v>0</v>
          </cell>
          <cell r="BZ142"/>
          <cell r="CA142">
            <v>0</v>
          </cell>
          <cell r="CB142"/>
          <cell r="CC142">
            <v>0</v>
          </cell>
          <cell r="CD142"/>
          <cell r="CE142">
            <v>0</v>
          </cell>
          <cell r="CF142"/>
          <cell r="CG142">
            <v>0</v>
          </cell>
          <cell r="CH142"/>
          <cell r="CI142">
            <v>0</v>
          </cell>
          <cell r="CJ142"/>
          <cell r="CK142">
            <v>0</v>
          </cell>
          <cell r="CL142"/>
          <cell r="CM142">
            <v>0</v>
          </cell>
          <cell r="CN142"/>
          <cell r="CO142">
            <v>0</v>
          </cell>
          <cell r="CP142"/>
          <cell r="CQ142">
            <v>0</v>
          </cell>
          <cell r="CR142"/>
          <cell r="CS142">
            <v>0</v>
          </cell>
          <cell r="CT142"/>
          <cell r="CU142">
            <v>0</v>
          </cell>
          <cell r="CV142"/>
          <cell r="CW142">
            <v>0</v>
          </cell>
          <cell r="CX142"/>
          <cell r="CY142">
            <v>0</v>
          </cell>
          <cell r="CZ142"/>
          <cell r="DA142">
            <v>0</v>
          </cell>
          <cell r="DB142"/>
          <cell r="DC142">
            <v>0</v>
          </cell>
          <cell r="DD142"/>
          <cell r="DE142">
            <v>0</v>
          </cell>
          <cell r="DF142"/>
          <cell r="DG142">
            <v>0</v>
          </cell>
          <cell r="DH142"/>
          <cell r="DI142">
            <v>0</v>
          </cell>
          <cell r="DJ142"/>
          <cell r="DK142">
            <v>0</v>
          </cell>
          <cell r="DL142"/>
          <cell r="DM142">
            <v>0</v>
          </cell>
          <cell r="DN142"/>
          <cell r="DO142">
            <v>0</v>
          </cell>
          <cell r="DP142"/>
          <cell r="DQ142">
            <v>0</v>
          </cell>
          <cell r="DR142"/>
          <cell r="DS142">
            <v>0</v>
          </cell>
          <cell r="DT142"/>
          <cell r="DU142">
            <v>0</v>
          </cell>
          <cell r="DV142"/>
          <cell r="DW142">
            <v>0</v>
          </cell>
          <cell r="DX142"/>
          <cell r="DY142">
            <v>0</v>
          </cell>
          <cell r="DZ142"/>
          <cell r="EA142">
            <v>0</v>
          </cell>
          <cell r="EB142"/>
          <cell r="EC142">
            <v>0</v>
          </cell>
          <cell r="ED142"/>
          <cell r="EE142">
            <v>0</v>
          </cell>
          <cell r="EF142"/>
          <cell r="EG142">
            <v>0</v>
          </cell>
          <cell r="EH142"/>
          <cell r="EI142">
            <v>0</v>
          </cell>
          <cell r="EJ142"/>
          <cell r="EK142">
            <v>0</v>
          </cell>
          <cell r="EL142"/>
          <cell r="EM142">
            <v>0</v>
          </cell>
          <cell r="EN142"/>
          <cell r="EO142">
            <v>0</v>
          </cell>
          <cell r="EP142"/>
          <cell r="EQ142">
            <v>0</v>
          </cell>
          <cell r="ER142"/>
          <cell r="ES142">
            <v>0</v>
          </cell>
          <cell r="ET142"/>
          <cell r="EU142">
            <v>0</v>
          </cell>
          <cell r="EV142"/>
          <cell r="EW142">
            <v>0</v>
          </cell>
          <cell r="EX142"/>
          <cell r="EY142">
            <v>0</v>
          </cell>
          <cell r="EZ142"/>
          <cell r="FA142">
            <v>0</v>
          </cell>
          <cell r="FB142"/>
          <cell r="FC142">
            <v>0</v>
          </cell>
          <cell r="FD142"/>
          <cell r="FE142">
            <v>0</v>
          </cell>
          <cell r="FF142"/>
          <cell r="FG142">
            <v>0</v>
          </cell>
          <cell r="FH142"/>
          <cell r="FI142">
            <v>0</v>
          </cell>
          <cell r="FJ142"/>
          <cell r="FK142">
            <v>0</v>
          </cell>
          <cell r="FL142"/>
          <cell r="FM142">
            <v>0</v>
          </cell>
          <cell r="FN142"/>
          <cell r="FO142">
            <v>0</v>
          </cell>
          <cell r="FP142"/>
          <cell r="FQ142">
            <v>0</v>
          </cell>
          <cell r="FR142"/>
          <cell r="FS142">
            <v>0</v>
          </cell>
          <cell r="FT142"/>
          <cell r="FU142">
            <v>0</v>
          </cell>
          <cell r="FV142"/>
          <cell r="FW142">
            <v>0</v>
          </cell>
          <cell r="FX142"/>
          <cell r="FY142">
            <v>0</v>
          </cell>
          <cell r="FZ142"/>
          <cell r="GA142">
            <v>0</v>
          </cell>
          <cell r="GB142"/>
          <cell r="GC142">
            <v>0</v>
          </cell>
          <cell r="GD142"/>
          <cell r="GE142">
            <v>0</v>
          </cell>
          <cell r="GF142"/>
          <cell r="GG142">
            <v>0</v>
          </cell>
          <cell r="GH142"/>
          <cell r="GI142">
            <v>0</v>
          </cell>
          <cell r="GJ142"/>
          <cell r="GK142">
            <v>0</v>
          </cell>
          <cell r="GL142"/>
          <cell r="GM142">
            <v>0</v>
          </cell>
          <cell r="GN142"/>
          <cell r="GO142">
            <v>0</v>
          </cell>
          <cell r="GP142"/>
          <cell r="GQ142">
            <v>0</v>
          </cell>
          <cell r="GR142">
            <v>1</v>
          </cell>
          <cell r="GS142">
            <v>119.266875</v>
          </cell>
          <cell r="GT142">
            <v>1</v>
          </cell>
          <cell r="GU142">
            <v>119.266875</v>
          </cell>
          <cell r="GV142">
            <v>1</v>
          </cell>
          <cell r="GW142">
            <v>119.266875</v>
          </cell>
          <cell r="GX142">
            <v>1</v>
          </cell>
          <cell r="GY142">
            <v>119.266875</v>
          </cell>
          <cell r="GZ142"/>
          <cell r="HA142">
            <v>0</v>
          </cell>
          <cell r="HB142"/>
          <cell r="HC142">
            <v>0</v>
          </cell>
          <cell r="HD142"/>
          <cell r="HE142">
            <v>0</v>
          </cell>
          <cell r="HF142"/>
          <cell r="HG142">
            <v>0</v>
          </cell>
          <cell r="HH142"/>
          <cell r="HI142">
            <v>0</v>
          </cell>
          <cell r="HJ142">
            <v>1</v>
          </cell>
          <cell r="HK142">
            <v>119.266875</v>
          </cell>
          <cell r="HL142">
            <v>1</v>
          </cell>
          <cell r="HM142">
            <v>119.266875</v>
          </cell>
          <cell r="HN142"/>
          <cell r="HO142">
            <v>0</v>
          </cell>
          <cell r="HP142"/>
          <cell r="HQ142">
            <v>0</v>
          </cell>
          <cell r="HR142"/>
          <cell r="HS142">
            <v>0</v>
          </cell>
          <cell r="HT142">
            <v>1</v>
          </cell>
          <cell r="HU142">
            <v>119.266875</v>
          </cell>
          <cell r="HV142"/>
          <cell r="HW142">
            <v>0</v>
          </cell>
          <cell r="HX142"/>
          <cell r="HY142">
            <v>0</v>
          </cell>
          <cell r="HZ142"/>
          <cell r="IA142">
            <v>0</v>
          </cell>
          <cell r="IB142"/>
          <cell r="IC142">
            <v>0</v>
          </cell>
          <cell r="ID142"/>
          <cell r="IE142">
            <v>0</v>
          </cell>
          <cell r="IF142"/>
          <cell r="IG142">
            <v>0</v>
          </cell>
          <cell r="IH142"/>
          <cell r="II142">
            <v>0</v>
          </cell>
          <cell r="IJ142"/>
          <cell r="IK142">
            <v>0</v>
          </cell>
          <cell r="IL142"/>
          <cell r="IM142">
            <v>0</v>
          </cell>
          <cell r="IN142"/>
          <cell r="IO142">
            <v>0</v>
          </cell>
          <cell r="IP142"/>
          <cell r="IQ142">
            <v>0</v>
          </cell>
          <cell r="IR142"/>
          <cell r="IS142">
            <v>0</v>
          </cell>
          <cell r="IT142"/>
          <cell r="IU142">
            <v>0</v>
          </cell>
          <cell r="IV142"/>
          <cell r="IW142">
            <v>0</v>
          </cell>
          <cell r="IX142"/>
          <cell r="IY142">
            <v>0</v>
          </cell>
          <cell r="IZ142"/>
          <cell r="JA142">
            <v>0</v>
          </cell>
          <cell r="JB142"/>
          <cell r="JC142">
            <v>0</v>
          </cell>
          <cell r="JD142"/>
          <cell r="JE142">
            <v>0</v>
          </cell>
          <cell r="JF142"/>
          <cell r="JG142">
            <v>0</v>
          </cell>
          <cell r="JH142"/>
          <cell r="JI142">
            <v>0</v>
          </cell>
          <cell r="JJ142"/>
          <cell r="JK142">
            <v>0</v>
          </cell>
          <cell r="JL142"/>
          <cell r="JM142">
            <v>0</v>
          </cell>
          <cell r="JN142"/>
          <cell r="JO142">
            <v>0</v>
          </cell>
          <cell r="JP142"/>
          <cell r="JQ142">
            <v>0</v>
          </cell>
          <cell r="JR142"/>
          <cell r="JS142">
            <v>0</v>
          </cell>
          <cell r="JT142"/>
          <cell r="JU142">
            <v>0</v>
          </cell>
          <cell r="JV142"/>
          <cell r="JW142">
            <v>0</v>
          </cell>
          <cell r="JX142"/>
          <cell r="JY142">
            <v>0</v>
          </cell>
          <cell r="JZ142"/>
          <cell r="KA142">
            <v>0</v>
          </cell>
          <cell r="KB142"/>
          <cell r="KC142">
            <v>0</v>
          </cell>
        </row>
        <row r="143">
          <cell r="P143"/>
          <cell r="Q143">
            <v>0</v>
          </cell>
          <cell r="R143"/>
          <cell r="S143">
            <v>0</v>
          </cell>
          <cell r="T143"/>
          <cell r="U143">
            <v>0</v>
          </cell>
          <cell r="V143"/>
          <cell r="W143">
            <v>0</v>
          </cell>
          <cell r="X143"/>
          <cell r="Y143">
            <v>0</v>
          </cell>
          <cell r="Z143"/>
          <cell r="AA143">
            <v>0</v>
          </cell>
          <cell r="AB143"/>
          <cell r="AC143">
            <v>0</v>
          </cell>
          <cell r="AD143"/>
          <cell r="AE143">
            <v>0</v>
          </cell>
          <cell r="AF143"/>
          <cell r="AG143">
            <v>0</v>
          </cell>
          <cell r="AH143"/>
          <cell r="AI143">
            <v>0</v>
          </cell>
          <cell r="AJ143"/>
          <cell r="AK143">
            <v>0</v>
          </cell>
          <cell r="AL143"/>
          <cell r="AM143">
            <v>0</v>
          </cell>
          <cell r="AN143"/>
          <cell r="AO143">
            <v>0</v>
          </cell>
          <cell r="AP143"/>
          <cell r="AQ143">
            <v>0</v>
          </cell>
          <cell r="AR143"/>
          <cell r="AS143">
            <v>0</v>
          </cell>
          <cell r="AT143"/>
          <cell r="AU143">
            <v>0</v>
          </cell>
          <cell r="AV143"/>
          <cell r="AW143">
            <v>0</v>
          </cell>
          <cell r="AX143"/>
          <cell r="AY143">
            <v>0</v>
          </cell>
          <cell r="AZ143"/>
          <cell r="BA143">
            <v>0</v>
          </cell>
          <cell r="BB143"/>
          <cell r="BC143">
            <v>0</v>
          </cell>
          <cell r="BD143"/>
          <cell r="BE143">
            <v>0</v>
          </cell>
          <cell r="BF143"/>
          <cell r="BG143">
            <v>0</v>
          </cell>
          <cell r="BH143"/>
          <cell r="BI143">
            <v>0</v>
          </cell>
          <cell r="BJ143"/>
          <cell r="BK143">
            <v>0</v>
          </cell>
          <cell r="BL143"/>
          <cell r="BM143">
            <v>0</v>
          </cell>
          <cell r="BN143"/>
          <cell r="BO143">
            <v>0</v>
          </cell>
          <cell r="BP143"/>
          <cell r="BQ143">
            <v>0</v>
          </cell>
          <cell r="BR143"/>
          <cell r="BS143">
            <v>0</v>
          </cell>
          <cell r="BT143"/>
          <cell r="BU143">
            <v>0</v>
          </cell>
          <cell r="BV143"/>
          <cell r="BW143">
            <v>0</v>
          </cell>
          <cell r="BX143"/>
          <cell r="BY143">
            <v>0</v>
          </cell>
          <cell r="BZ143"/>
          <cell r="CA143">
            <v>0</v>
          </cell>
          <cell r="CB143"/>
          <cell r="CC143">
            <v>0</v>
          </cell>
          <cell r="CD143"/>
          <cell r="CE143">
            <v>0</v>
          </cell>
          <cell r="CF143">
            <v>1</v>
          </cell>
          <cell r="CG143">
            <v>497.33249999999998</v>
          </cell>
          <cell r="CH143">
            <v>1</v>
          </cell>
          <cell r="CI143">
            <v>497.33249999999998</v>
          </cell>
          <cell r="CJ143">
            <v>1</v>
          </cell>
          <cell r="CK143">
            <v>497.33249999999998</v>
          </cell>
          <cell r="CL143">
            <v>1</v>
          </cell>
          <cell r="CM143">
            <v>497.33249999999998</v>
          </cell>
          <cell r="CN143">
            <v>1</v>
          </cell>
          <cell r="CO143">
            <v>497.33249999999998</v>
          </cell>
          <cell r="CP143">
            <v>1</v>
          </cell>
          <cell r="CQ143">
            <v>497.33249999999998</v>
          </cell>
          <cell r="CR143"/>
          <cell r="CS143">
            <v>0</v>
          </cell>
          <cell r="CT143">
            <v>1</v>
          </cell>
          <cell r="CU143">
            <v>497.33249999999998</v>
          </cell>
          <cell r="CV143">
            <v>1</v>
          </cell>
          <cell r="CW143">
            <v>497.33249999999998</v>
          </cell>
          <cell r="CX143">
            <v>1</v>
          </cell>
          <cell r="CY143">
            <v>497.33249999999998</v>
          </cell>
          <cell r="CZ143">
            <v>1</v>
          </cell>
          <cell r="DA143">
            <v>497.33249999999998</v>
          </cell>
          <cell r="DB143"/>
          <cell r="DC143">
            <v>0</v>
          </cell>
          <cell r="DD143"/>
          <cell r="DE143">
            <v>0</v>
          </cell>
          <cell r="DF143"/>
          <cell r="DG143">
            <v>0</v>
          </cell>
          <cell r="DH143"/>
          <cell r="DI143">
            <v>0</v>
          </cell>
          <cell r="DJ143"/>
          <cell r="DK143">
            <v>0</v>
          </cell>
          <cell r="DL143">
            <v>1</v>
          </cell>
          <cell r="DM143">
            <v>497.33249999999998</v>
          </cell>
          <cell r="DN143"/>
          <cell r="DO143">
            <v>0</v>
          </cell>
          <cell r="DP143">
            <v>1</v>
          </cell>
          <cell r="DQ143">
            <v>497.33249999999998</v>
          </cell>
          <cell r="DR143"/>
          <cell r="DS143">
            <v>0</v>
          </cell>
          <cell r="DT143">
            <v>1</v>
          </cell>
          <cell r="DU143">
            <v>497.33249999999998</v>
          </cell>
          <cell r="DV143">
            <v>1</v>
          </cell>
          <cell r="DW143">
            <v>497.33249999999998</v>
          </cell>
          <cell r="DX143"/>
          <cell r="DY143">
            <v>0</v>
          </cell>
          <cell r="DZ143"/>
          <cell r="EA143">
            <v>0</v>
          </cell>
          <cell r="EB143"/>
          <cell r="EC143">
            <v>0</v>
          </cell>
          <cell r="ED143"/>
          <cell r="EE143">
            <v>0</v>
          </cell>
          <cell r="EF143"/>
          <cell r="EG143">
            <v>0</v>
          </cell>
          <cell r="EH143"/>
          <cell r="EI143">
            <v>0</v>
          </cell>
          <cell r="EJ143"/>
          <cell r="EK143">
            <v>0</v>
          </cell>
          <cell r="EL143"/>
          <cell r="EM143">
            <v>0</v>
          </cell>
          <cell r="EN143"/>
          <cell r="EO143">
            <v>0</v>
          </cell>
          <cell r="EP143"/>
          <cell r="EQ143">
            <v>0</v>
          </cell>
          <cell r="ER143">
            <v>1</v>
          </cell>
          <cell r="ES143">
            <v>497.33249999999998</v>
          </cell>
          <cell r="ET143">
            <v>1</v>
          </cell>
          <cell r="EU143">
            <v>497.33249999999998</v>
          </cell>
          <cell r="EV143">
            <v>1</v>
          </cell>
          <cell r="EW143">
            <v>497.33249999999998</v>
          </cell>
          <cell r="EX143">
            <v>1</v>
          </cell>
          <cell r="EY143">
            <v>497.33249999999998</v>
          </cell>
          <cell r="EZ143">
            <v>1</v>
          </cell>
          <cell r="FA143">
            <v>497.33249999999998</v>
          </cell>
          <cell r="FB143">
            <v>1</v>
          </cell>
          <cell r="FC143">
            <v>497.33249999999998</v>
          </cell>
          <cell r="FD143">
            <v>1</v>
          </cell>
          <cell r="FE143">
            <v>497.33249999999998</v>
          </cell>
          <cell r="FF143">
            <v>1</v>
          </cell>
          <cell r="FG143">
            <v>497.33249999999998</v>
          </cell>
          <cell r="FH143">
            <v>1</v>
          </cell>
          <cell r="FI143">
            <v>497.33249999999998</v>
          </cell>
          <cell r="FJ143"/>
          <cell r="FK143">
            <v>0</v>
          </cell>
          <cell r="FL143">
            <v>1</v>
          </cell>
          <cell r="FM143">
            <v>497.33249999999998</v>
          </cell>
          <cell r="FN143">
            <v>1</v>
          </cell>
          <cell r="FO143">
            <v>497.33249999999998</v>
          </cell>
          <cell r="FP143">
            <v>1</v>
          </cell>
          <cell r="FQ143">
            <v>497.33249999999998</v>
          </cell>
          <cell r="FR143"/>
          <cell r="FS143">
            <v>0</v>
          </cell>
          <cell r="FT143"/>
          <cell r="FU143">
            <v>0</v>
          </cell>
          <cell r="FV143"/>
          <cell r="FW143">
            <v>0</v>
          </cell>
          <cell r="FX143"/>
          <cell r="FY143">
            <v>0</v>
          </cell>
          <cell r="FZ143"/>
          <cell r="GA143">
            <v>0</v>
          </cell>
          <cell r="GB143"/>
          <cell r="GC143">
            <v>0</v>
          </cell>
          <cell r="GD143"/>
          <cell r="GE143">
            <v>0</v>
          </cell>
          <cell r="GF143"/>
          <cell r="GG143">
            <v>0</v>
          </cell>
          <cell r="GH143"/>
          <cell r="GI143">
            <v>0</v>
          </cell>
          <cell r="GJ143"/>
          <cell r="GK143">
            <v>0</v>
          </cell>
          <cell r="GL143"/>
          <cell r="GM143">
            <v>0</v>
          </cell>
          <cell r="GN143"/>
          <cell r="GO143">
            <v>0</v>
          </cell>
          <cell r="GP143"/>
          <cell r="GQ143">
            <v>0</v>
          </cell>
          <cell r="GR143"/>
          <cell r="GS143">
            <v>0</v>
          </cell>
          <cell r="GT143"/>
          <cell r="GU143">
            <v>0</v>
          </cell>
          <cell r="GV143"/>
          <cell r="GW143">
            <v>0</v>
          </cell>
          <cell r="GX143"/>
          <cell r="GY143">
            <v>0</v>
          </cell>
          <cell r="GZ143"/>
          <cell r="HA143">
            <v>0</v>
          </cell>
          <cell r="HB143"/>
          <cell r="HC143">
            <v>0</v>
          </cell>
          <cell r="HD143"/>
          <cell r="HE143">
            <v>0</v>
          </cell>
          <cell r="HF143"/>
          <cell r="HG143">
            <v>0</v>
          </cell>
          <cell r="HH143"/>
          <cell r="HI143">
            <v>0</v>
          </cell>
          <cell r="HJ143"/>
          <cell r="HK143">
            <v>0</v>
          </cell>
          <cell r="HL143"/>
          <cell r="HM143">
            <v>0</v>
          </cell>
          <cell r="HN143"/>
          <cell r="HO143">
            <v>0</v>
          </cell>
          <cell r="HP143"/>
          <cell r="HQ143">
            <v>0</v>
          </cell>
          <cell r="HR143"/>
          <cell r="HS143">
            <v>0</v>
          </cell>
          <cell r="HT143"/>
          <cell r="HU143">
            <v>0</v>
          </cell>
          <cell r="HV143"/>
          <cell r="HW143">
            <v>0</v>
          </cell>
          <cell r="HX143"/>
          <cell r="HY143">
            <v>0</v>
          </cell>
          <cell r="HZ143"/>
          <cell r="IA143">
            <v>0</v>
          </cell>
          <cell r="IB143"/>
          <cell r="IC143">
            <v>0</v>
          </cell>
          <cell r="ID143"/>
          <cell r="IE143">
            <v>0</v>
          </cell>
          <cell r="IF143"/>
          <cell r="IG143">
            <v>0</v>
          </cell>
          <cell r="IH143"/>
          <cell r="II143">
            <v>0</v>
          </cell>
          <cell r="IJ143"/>
          <cell r="IK143">
            <v>0</v>
          </cell>
          <cell r="IL143"/>
          <cell r="IM143">
            <v>0</v>
          </cell>
          <cell r="IN143"/>
          <cell r="IO143">
            <v>0</v>
          </cell>
          <cell r="IP143"/>
          <cell r="IQ143">
            <v>0</v>
          </cell>
          <cell r="IR143"/>
          <cell r="IS143">
            <v>0</v>
          </cell>
          <cell r="IT143"/>
          <cell r="IU143">
            <v>0</v>
          </cell>
          <cell r="IV143"/>
          <cell r="IW143">
            <v>0</v>
          </cell>
          <cell r="IX143"/>
          <cell r="IY143">
            <v>0</v>
          </cell>
          <cell r="IZ143"/>
          <cell r="JA143">
            <v>0</v>
          </cell>
          <cell r="JB143"/>
          <cell r="JC143">
            <v>0</v>
          </cell>
          <cell r="JD143"/>
          <cell r="JE143">
            <v>0</v>
          </cell>
          <cell r="JF143"/>
          <cell r="JG143">
            <v>0</v>
          </cell>
          <cell r="JH143"/>
          <cell r="JI143">
            <v>0</v>
          </cell>
          <cell r="JJ143"/>
          <cell r="JK143">
            <v>0</v>
          </cell>
          <cell r="JL143"/>
          <cell r="JM143">
            <v>0</v>
          </cell>
          <cell r="JN143"/>
          <cell r="JO143">
            <v>0</v>
          </cell>
          <cell r="JP143"/>
          <cell r="JQ143">
            <v>0</v>
          </cell>
          <cell r="JR143"/>
          <cell r="JS143">
            <v>0</v>
          </cell>
          <cell r="JT143"/>
          <cell r="JU143">
            <v>0</v>
          </cell>
          <cell r="JV143"/>
          <cell r="JW143">
            <v>0</v>
          </cell>
          <cell r="JX143"/>
          <cell r="JY143">
            <v>0</v>
          </cell>
          <cell r="JZ143"/>
          <cell r="KA143">
            <v>0</v>
          </cell>
          <cell r="KB143"/>
          <cell r="KC143">
            <v>0</v>
          </cell>
        </row>
        <row r="144">
          <cell r="P144"/>
          <cell r="Q144">
            <v>0</v>
          </cell>
          <cell r="R144"/>
          <cell r="S144">
            <v>0</v>
          </cell>
          <cell r="T144"/>
          <cell r="U144">
            <v>0</v>
          </cell>
          <cell r="V144"/>
          <cell r="W144">
            <v>0</v>
          </cell>
          <cell r="X144"/>
          <cell r="Y144">
            <v>0</v>
          </cell>
          <cell r="Z144"/>
          <cell r="AA144">
            <v>0</v>
          </cell>
          <cell r="AB144"/>
          <cell r="AC144">
            <v>0</v>
          </cell>
          <cell r="AD144"/>
          <cell r="AE144">
            <v>0</v>
          </cell>
          <cell r="AF144"/>
          <cell r="AG144">
            <v>0</v>
          </cell>
          <cell r="AH144"/>
          <cell r="AI144">
            <v>0</v>
          </cell>
          <cell r="AJ144"/>
          <cell r="AK144">
            <v>0</v>
          </cell>
          <cell r="AL144"/>
          <cell r="AM144">
            <v>0</v>
          </cell>
          <cell r="AN144"/>
          <cell r="AO144">
            <v>0</v>
          </cell>
          <cell r="AP144"/>
          <cell r="AQ144">
            <v>0</v>
          </cell>
          <cell r="AR144"/>
          <cell r="AS144">
            <v>0</v>
          </cell>
          <cell r="AT144"/>
          <cell r="AU144">
            <v>0</v>
          </cell>
          <cell r="AV144"/>
          <cell r="AW144">
            <v>0</v>
          </cell>
          <cell r="AX144"/>
          <cell r="AY144">
            <v>0</v>
          </cell>
          <cell r="AZ144"/>
          <cell r="BA144">
            <v>0</v>
          </cell>
          <cell r="BB144"/>
          <cell r="BC144">
            <v>0</v>
          </cell>
          <cell r="BD144"/>
          <cell r="BE144">
            <v>0</v>
          </cell>
          <cell r="BF144"/>
          <cell r="BG144">
            <v>0</v>
          </cell>
          <cell r="BH144"/>
          <cell r="BI144">
            <v>0</v>
          </cell>
          <cell r="BJ144"/>
          <cell r="BK144">
            <v>0</v>
          </cell>
          <cell r="BL144"/>
          <cell r="BM144">
            <v>0</v>
          </cell>
          <cell r="BN144"/>
          <cell r="BO144">
            <v>0</v>
          </cell>
          <cell r="BP144"/>
          <cell r="BQ144">
            <v>0</v>
          </cell>
          <cell r="BR144"/>
          <cell r="BS144">
            <v>0</v>
          </cell>
          <cell r="BT144"/>
          <cell r="BU144">
            <v>0</v>
          </cell>
          <cell r="BV144"/>
          <cell r="BW144">
            <v>0</v>
          </cell>
          <cell r="BX144"/>
          <cell r="BY144">
            <v>0</v>
          </cell>
          <cell r="BZ144"/>
          <cell r="CA144">
            <v>0</v>
          </cell>
          <cell r="CB144"/>
          <cell r="CC144">
            <v>0</v>
          </cell>
          <cell r="CD144"/>
          <cell r="CE144">
            <v>0</v>
          </cell>
          <cell r="CF144">
            <v>1</v>
          </cell>
          <cell r="CG144">
            <v>381.92000036373332</v>
          </cell>
          <cell r="CH144">
            <v>1</v>
          </cell>
          <cell r="CI144">
            <v>381.92000036373332</v>
          </cell>
          <cell r="CJ144">
            <v>1</v>
          </cell>
          <cell r="CK144">
            <v>381.92000036373332</v>
          </cell>
          <cell r="CL144">
            <v>1</v>
          </cell>
          <cell r="CM144">
            <v>381.92000036373332</v>
          </cell>
          <cell r="CN144">
            <v>1</v>
          </cell>
          <cell r="CO144">
            <v>381.92000036373332</v>
          </cell>
          <cell r="CP144">
            <v>1</v>
          </cell>
          <cell r="CQ144">
            <v>381.92000036373332</v>
          </cell>
          <cell r="CR144"/>
          <cell r="CS144">
            <v>0</v>
          </cell>
          <cell r="CT144">
            <v>1</v>
          </cell>
          <cell r="CU144">
            <v>381.92000036373332</v>
          </cell>
          <cell r="CV144">
            <v>1</v>
          </cell>
          <cell r="CW144">
            <v>381.92000036373332</v>
          </cell>
          <cell r="CX144">
            <v>1</v>
          </cell>
          <cell r="CY144">
            <v>381.92000036373332</v>
          </cell>
          <cell r="CZ144">
            <v>1</v>
          </cell>
          <cell r="DA144">
            <v>381.92000036373332</v>
          </cell>
          <cell r="DB144"/>
          <cell r="DC144">
            <v>0</v>
          </cell>
          <cell r="DD144"/>
          <cell r="DE144">
            <v>0</v>
          </cell>
          <cell r="DF144"/>
          <cell r="DG144">
            <v>0</v>
          </cell>
          <cell r="DH144"/>
          <cell r="DI144">
            <v>0</v>
          </cell>
          <cell r="DJ144"/>
          <cell r="DK144">
            <v>0</v>
          </cell>
          <cell r="DL144">
            <v>1</v>
          </cell>
          <cell r="DM144">
            <v>381.92000036373332</v>
          </cell>
          <cell r="DN144"/>
          <cell r="DO144">
            <v>0</v>
          </cell>
          <cell r="DP144">
            <v>1</v>
          </cell>
          <cell r="DQ144">
            <v>381.92000036373332</v>
          </cell>
          <cell r="DR144">
            <v>1</v>
          </cell>
          <cell r="DS144">
            <v>381.92000036373332</v>
          </cell>
          <cell r="DT144">
            <v>1</v>
          </cell>
          <cell r="DU144">
            <v>381.92000036373332</v>
          </cell>
          <cell r="DV144">
            <v>1</v>
          </cell>
          <cell r="DW144">
            <v>381.92000036373332</v>
          </cell>
          <cell r="DX144"/>
          <cell r="DY144">
            <v>0</v>
          </cell>
          <cell r="DZ144"/>
          <cell r="EA144">
            <v>0</v>
          </cell>
          <cell r="EB144"/>
          <cell r="EC144">
            <v>0</v>
          </cell>
          <cell r="ED144"/>
          <cell r="EE144">
            <v>0</v>
          </cell>
          <cell r="EF144"/>
          <cell r="EG144">
            <v>0</v>
          </cell>
          <cell r="EH144"/>
          <cell r="EI144">
            <v>0</v>
          </cell>
          <cell r="EJ144"/>
          <cell r="EK144">
            <v>0</v>
          </cell>
          <cell r="EL144"/>
          <cell r="EM144">
            <v>0</v>
          </cell>
          <cell r="EN144"/>
          <cell r="EO144">
            <v>0</v>
          </cell>
          <cell r="EP144"/>
          <cell r="EQ144">
            <v>0</v>
          </cell>
          <cell r="ER144">
            <v>1</v>
          </cell>
          <cell r="ES144">
            <v>381.92000036373332</v>
          </cell>
          <cell r="ET144">
            <v>1</v>
          </cell>
          <cell r="EU144">
            <v>381.92000036373332</v>
          </cell>
          <cell r="EV144">
            <v>1</v>
          </cell>
          <cell r="EW144">
            <v>381.92000036373332</v>
          </cell>
          <cell r="EX144">
            <v>1</v>
          </cell>
          <cell r="EY144">
            <v>381.92000036373332</v>
          </cell>
          <cell r="EZ144">
            <v>1</v>
          </cell>
          <cell r="FA144">
            <v>381.92000036373332</v>
          </cell>
          <cell r="FB144">
            <v>1</v>
          </cell>
          <cell r="FC144">
            <v>381.92000036373332</v>
          </cell>
          <cell r="FD144">
            <v>1</v>
          </cell>
          <cell r="FE144">
            <v>381.92000036373332</v>
          </cell>
          <cell r="FF144">
            <v>1</v>
          </cell>
          <cell r="FG144">
            <v>381.92000036373332</v>
          </cell>
          <cell r="FH144">
            <v>1</v>
          </cell>
          <cell r="FI144">
            <v>381.92000036373332</v>
          </cell>
          <cell r="FJ144"/>
          <cell r="FK144">
            <v>0</v>
          </cell>
          <cell r="FL144">
            <v>1</v>
          </cell>
          <cell r="FM144">
            <v>381.92000036373332</v>
          </cell>
          <cell r="FN144">
            <v>1</v>
          </cell>
          <cell r="FO144">
            <v>381.92000036373332</v>
          </cell>
          <cell r="FP144">
            <v>1</v>
          </cell>
          <cell r="FQ144">
            <v>381.92000036373332</v>
          </cell>
          <cell r="FR144"/>
          <cell r="FS144">
            <v>0</v>
          </cell>
          <cell r="FT144"/>
          <cell r="FU144">
            <v>0</v>
          </cell>
          <cell r="FV144"/>
          <cell r="FW144">
            <v>0</v>
          </cell>
          <cell r="FX144"/>
          <cell r="FY144">
            <v>0</v>
          </cell>
          <cell r="FZ144"/>
          <cell r="GA144">
            <v>0</v>
          </cell>
          <cell r="GB144"/>
          <cell r="GC144">
            <v>0</v>
          </cell>
          <cell r="GD144"/>
          <cell r="GE144">
            <v>0</v>
          </cell>
          <cell r="GF144"/>
          <cell r="GG144">
            <v>0</v>
          </cell>
          <cell r="GH144"/>
          <cell r="GI144">
            <v>0</v>
          </cell>
          <cell r="GJ144"/>
          <cell r="GK144">
            <v>0</v>
          </cell>
          <cell r="GL144"/>
          <cell r="GM144">
            <v>0</v>
          </cell>
          <cell r="GN144"/>
          <cell r="GO144">
            <v>0</v>
          </cell>
          <cell r="GP144"/>
          <cell r="GQ144">
            <v>0</v>
          </cell>
          <cell r="GR144"/>
          <cell r="GS144">
            <v>0</v>
          </cell>
          <cell r="GT144"/>
          <cell r="GU144">
            <v>0</v>
          </cell>
          <cell r="GV144"/>
          <cell r="GW144">
            <v>0</v>
          </cell>
          <cell r="GX144"/>
          <cell r="GY144">
            <v>0</v>
          </cell>
          <cell r="GZ144"/>
          <cell r="HA144">
            <v>0</v>
          </cell>
          <cell r="HB144"/>
          <cell r="HC144">
            <v>0</v>
          </cell>
          <cell r="HD144"/>
          <cell r="HE144">
            <v>0</v>
          </cell>
          <cell r="HF144"/>
          <cell r="HG144">
            <v>0</v>
          </cell>
          <cell r="HH144"/>
          <cell r="HI144">
            <v>0</v>
          </cell>
          <cell r="HJ144"/>
          <cell r="HK144">
            <v>0</v>
          </cell>
          <cell r="HL144"/>
          <cell r="HM144">
            <v>0</v>
          </cell>
          <cell r="HN144"/>
          <cell r="HO144">
            <v>0</v>
          </cell>
          <cell r="HP144"/>
          <cell r="HQ144">
            <v>0</v>
          </cell>
          <cell r="HR144"/>
          <cell r="HS144">
            <v>0</v>
          </cell>
          <cell r="HT144"/>
          <cell r="HU144">
            <v>0</v>
          </cell>
          <cell r="HV144"/>
          <cell r="HW144">
            <v>0</v>
          </cell>
          <cell r="HX144"/>
          <cell r="HY144">
            <v>0</v>
          </cell>
          <cell r="HZ144"/>
          <cell r="IA144">
            <v>0</v>
          </cell>
          <cell r="IB144"/>
          <cell r="IC144">
            <v>0</v>
          </cell>
          <cell r="ID144"/>
          <cell r="IE144">
            <v>0</v>
          </cell>
          <cell r="IF144"/>
          <cell r="IG144">
            <v>0</v>
          </cell>
          <cell r="IH144"/>
          <cell r="II144">
            <v>0</v>
          </cell>
          <cell r="IJ144"/>
          <cell r="IK144">
            <v>0</v>
          </cell>
          <cell r="IL144"/>
          <cell r="IM144">
            <v>0</v>
          </cell>
          <cell r="IN144"/>
          <cell r="IO144">
            <v>0</v>
          </cell>
          <cell r="IP144"/>
          <cell r="IQ144">
            <v>0</v>
          </cell>
          <cell r="IR144"/>
          <cell r="IS144">
            <v>0</v>
          </cell>
          <cell r="IT144"/>
          <cell r="IU144">
            <v>0</v>
          </cell>
          <cell r="IV144"/>
          <cell r="IW144">
            <v>0</v>
          </cell>
          <cell r="IX144"/>
          <cell r="IY144">
            <v>0</v>
          </cell>
          <cell r="IZ144"/>
          <cell r="JA144">
            <v>0</v>
          </cell>
          <cell r="JB144"/>
          <cell r="JC144">
            <v>0</v>
          </cell>
          <cell r="JD144"/>
          <cell r="JE144">
            <v>0</v>
          </cell>
          <cell r="JF144"/>
          <cell r="JG144">
            <v>0</v>
          </cell>
          <cell r="JH144"/>
          <cell r="JI144">
            <v>0</v>
          </cell>
          <cell r="JJ144"/>
          <cell r="JK144">
            <v>0</v>
          </cell>
          <cell r="JL144"/>
          <cell r="JM144">
            <v>0</v>
          </cell>
          <cell r="JN144"/>
          <cell r="JO144">
            <v>0</v>
          </cell>
          <cell r="JP144"/>
          <cell r="JQ144">
            <v>0</v>
          </cell>
          <cell r="JR144"/>
          <cell r="JS144">
            <v>0</v>
          </cell>
          <cell r="JT144"/>
          <cell r="JU144">
            <v>0</v>
          </cell>
          <cell r="JV144"/>
          <cell r="JW144">
            <v>0</v>
          </cell>
          <cell r="JX144"/>
          <cell r="JY144">
            <v>0</v>
          </cell>
          <cell r="JZ144"/>
          <cell r="KA144">
            <v>0</v>
          </cell>
          <cell r="KB144"/>
          <cell r="KC144">
            <v>0</v>
          </cell>
        </row>
        <row r="145">
          <cell r="P145"/>
          <cell r="Q145">
            <v>0</v>
          </cell>
          <cell r="R145"/>
          <cell r="S145">
            <v>0</v>
          </cell>
          <cell r="T145"/>
          <cell r="U145">
            <v>0</v>
          </cell>
          <cell r="V145"/>
          <cell r="W145">
            <v>0</v>
          </cell>
          <cell r="X145"/>
          <cell r="Y145">
            <v>0</v>
          </cell>
          <cell r="Z145"/>
          <cell r="AA145">
            <v>0</v>
          </cell>
          <cell r="AB145"/>
          <cell r="AC145">
            <v>0</v>
          </cell>
          <cell r="AD145"/>
          <cell r="AE145">
            <v>0</v>
          </cell>
          <cell r="AF145"/>
          <cell r="AG145">
            <v>0</v>
          </cell>
          <cell r="AH145"/>
          <cell r="AI145">
            <v>0</v>
          </cell>
          <cell r="AJ145"/>
          <cell r="AK145">
            <v>0</v>
          </cell>
          <cell r="AL145"/>
          <cell r="AM145">
            <v>0</v>
          </cell>
          <cell r="AN145"/>
          <cell r="AO145">
            <v>0</v>
          </cell>
          <cell r="AP145"/>
          <cell r="AQ145">
            <v>0</v>
          </cell>
          <cell r="AR145"/>
          <cell r="AS145">
            <v>0</v>
          </cell>
          <cell r="AT145"/>
          <cell r="AU145">
            <v>0</v>
          </cell>
          <cell r="AV145"/>
          <cell r="AW145">
            <v>0</v>
          </cell>
          <cell r="AX145"/>
          <cell r="AY145">
            <v>0</v>
          </cell>
          <cell r="AZ145"/>
          <cell r="BA145">
            <v>0</v>
          </cell>
          <cell r="BB145"/>
          <cell r="BC145">
            <v>0</v>
          </cell>
          <cell r="BD145"/>
          <cell r="BE145">
            <v>0</v>
          </cell>
          <cell r="BF145"/>
          <cell r="BG145">
            <v>0</v>
          </cell>
          <cell r="BH145"/>
          <cell r="BI145">
            <v>0</v>
          </cell>
          <cell r="BJ145"/>
          <cell r="BK145">
            <v>0</v>
          </cell>
          <cell r="BL145"/>
          <cell r="BM145">
            <v>0</v>
          </cell>
          <cell r="BN145"/>
          <cell r="BO145">
            <v>0</v>
          </cell>
          <cell r="BP145"/>
          <cell r="BQ145">
            <v>0</v>
          </cell>
          <cell r="BR145"/>
          <cell r="BS145">
            <v>0</v>
          </cell>
          <cell r="BT145"/>
          <cell r="BU145">
            <v>0</v>
          </cell>
          <cell r="BV145"/>
          <cell r="BW145">
            <v>0</v>
          </cell>
          <cell r="BX145"/>
          <cell r="BY145">
            <v>0</v>
          </cell>
          <cell r="BZ145"/>
          <cell r="CA145">
            <v>0</v>
          </cell>
          <cell r="CB145"/>
          <cell r="CC145">
            <v>0</v>
          </cell>
          <cell r="CD145"/>
          <cell r="CE145">
            <v>0</v>
          </cell>
          <cell r="CF145">
            <v>1</v>
          </cell>
          <cell r="CG145">
            <v>655.43625062422495</v>
          </cell>
          <cell r="CH145">
            <v>1</v>
          </cell>
          <cell r="CI145">
            <v>655.43625062422495</v>
          </cell>
          <cell r="CJ145">
            <v>1</v>
          </cell>
          <cell r="CK145">
            <v>655.43625062422495</v>
          </cell>
          <cell r="CL145">
            <v>1</v>
          </cell>
          <cell r="CM145">
            <v>655.43625062422495</v>
          </cell>
          <cell r="CN145">
            <v>1</v>
          </cell>
          <cell r="CO145">
            <v>655.43625062422495</v>
          </cell>
          <cell r="CP145">
            <v>1</v>
          </cell>
          <cell r="CQ145">
            <v>655.43625062422495</v>
          </cell>
          <cell r="CR145"/>
          <cell r="CS145">
            <v>0</v>
          </cell>
          <cell r="CT145">
            <v>1</v>
          </cell>
          <cell r="CU145">
            <v>655.43625062422495</v>
          </cell>
          <cell r="CV145">
            <v>1</v>
          </cell>
          <cell r="CW145">
            <v>655.43625062422495</v>
          </cell>
          <cell r="CX145">
            <v>1</v>
          </cell>
          <cell r="CY145">
            <v>655.43625062422495</v>
          </cell>
          <cell r="CZ145">
            <v>1</v>
          </cell>
          <cell r="DA145">
            <v>655.43625062422495</v>
          </cell>
          <cell r="DB145"/>
          <cell r="DC145">
            <v>0</v>
          </cell>
          <cell r="DD145"/>
          <cell r="DE145">
            <v>0</v>
          </cell>
          <cell r="DF145"/>
          <cell r="DG145">
            <v>0</v>
          </cell>
          <cell r="DH145"/>
          <cell r="DI145">
            <v>0</v>
          </cell>
          <cell r="DJ145"/>
          <cell r="DK145">
            <v>0</v>
          </cell>
          <cell r="DL145"/>
          <cell r="DM145">
            <v>0</v>
          </cell>
          <cell r="DN145"/>
          <cell r="DO145">
            <v>0</v>
          </cell>
          <cell r="DP145">
            <v>1</v>
          </cell>
          <cell r="DQ145">
            <v>655.43625062422495</v>
          </cell>
          <cell r="DR145"/>
          <cell r="DS145">
            <v>0</v>
          </cell>
          <cell r="DT145"/>
          <cell r="DU145">
            <v>0</v>
          </cell>
          <cell r="DV145"/>
          <cell r="DW145">
            <v>0</v>
          </cell>
          <cell r="DX145"/>
          <cell r="DY145">
            <v>0</v>
          </cell>
          <cell r="DZ145"/>
          <cell r="EA145">
            <v>0</v>
          </cell>
          <cell r="EB145"/>
          <cell r="EC145">
            <v>0</v>
          </cell>
          <cell r="ED145"/>
          <cell r="EE145">
            <v>0</v>
          </cell>
          <cell r="EF145"/>
          <cell r="EG145">
            <v>0</v>
          </cell>
          <cell r="EH145"/>
          <cell r="EI145">
            <v>0</v>
          </cell>
          <cell r="EJ145"/>
          <cell r="EK145">
            <v>0</v>
          </cell>
          <cell r="EL145"/>
          <cell r="EM145">
            <v>0</v>
          </cell>
          <cell r="EN145"/>
          <cell r="EO145">
            <v>0</v>
          </cell>
          <cell r="EP145"/>
          <cell r="EQ145">
            <v>0</v>
          </cell>
          <cell r="ER145"/>
          <cell r="ES145">
            <v>0</v>
          </cell>
          <cell r="ET145">
            <v>1</v>
          </cell>
          <cell r="EU145">
            <v>655.43625062422495</v>
          </cell>
          <cell r="EV145">
            <v>1</v>
          </cell>
          <cell r="EW145">
            <v>655.43625062422495</v>
          </cell>
          <cell r="EX145">
            <v>1</v>
          </cell>
          <cell r="EY145">
            <v>655.43625062422495</v>
          </cell>
          <cell r="EZ145">
            <v>1</v>
          </cell>
          <cell r="FA145">
            <v>655.43625062422495</v>
          </cell>
          <cell r="FB145">
            <v>1</v>
          </cell>
          <cell r="FC145">
            <v>655.43625062422495</v>
          </cell>
          <cell r="FD145">
            <v>1</v>
          </cell>
          <cell r="FE145">
            <v>655.43625062422495</v>
          </cell>
          <cell r="FF145">
            <v>1</v>
          </cell>
          <cell r="FG145">
            <v>655.43625062422495</v>
          </cell>
          <cell r="FH145">
            <v>1</v>
          </cell>
          <cell r="FI145">
            <v>655.43625062422495</v>
          </cell>
          <cell r="FJ145"/>
          <cell r="FK145">
            <v>0</v>
          </cell>
          <cell r="FL145"/>
          <cell r="FM145">
            <v>0</v>
          </cell>
          <cell r="FN145"/>
          <cell r="FO145">
            <v>0</v>
          </cell>
          <cell r="FP145"/>
          <cell r="FQ145">
            <v>0</v>
          </cell>
          <cell r="FR145"/>
          <cell r="FS145">
            <v>0</v>
          </cell>
          <cell r="FT145"/>
          <cell r="FU145">
            <v>0</v>
          </cell>
          <cell r="FV145"/>
          <cell r="FW145">
            <v>0</v>
          </cell>
          <cell r="FX145"/>
          <cell r="FY145">
            <v>0</v>
          </cell>
          <cell r="FZ145"/>
          <cell r="GA145">
            <v>0</v>
          </cell>
          <cell r="GB145"/>
          <cell r="GC145">
            <v>0</v>
          </cell>
          <cell r="GD145"/>
          <cell r="GE145">
            <v>0</v>
          </cell>
          <cell r="GF145"/>
          <cell r="GG145">
            <v>0</v>
          </cell>
          <cell r="GH145"/>
          <cell r="GI145">
            <v>0</v>
          </cell>
          <cell r="GJ145"/>
          <cell r="GK145">
            <v>0</v>
          </cell>
          <cell r="GL145"/>
          <cell r="GM145">
            <v>0</v>
          </cell>
          <cell r="GN145"/>
          <cell r="GO145">
            <v>0</v>
          </cell>
          <cell r="GP145"/>
          <cell r="GQ145">
            <v>0</v>
          </cell>
          <cell r="GR145"/>
          <cell r="GS145">
            <v>0</v>
          </cell>
          <cell r="GT145"/>
          <cell r="GU145">
            <v>0</v>
          </cell>
          <cell r="GV145"/>
          <cell r="GW145">
            <v>0</v>
          </cell>
          <cell r="GX145"/>
          <cell r="GY145">
            <v>0</v>
          </cell>
          <cell r="GZ145"/>
          <cell r="HA145">
            <v>0</v>
          </cell>
          <cell r="HB145"/>
          <cell r="HC145">
            <v>0</v>
          </cell>
          <cell r="HD145"/>
          <cell r="HE145">
            <v>0</v>
          </cell>
          <cell r="HF145"/>
          <cell r="HG145">
            <v>0</v>
          </cell>
          <cell r="HH145"/>
          <cell r="HI145">
            <v>0</v>
          </cell>
          <cell r="HJ145"/>
          <cell r="HK145">
            <v>0</v>
          </cell>
          <cell r="HL145"/>
          <cell r="HM145">
            <v>0</v>
          </cell>
          <cell r="HN145"/>
          <cell r="HO145">
            <v>0</v>
          </cell>
          <cell r="HP145"/>
          <cell r="HQ145">
            <v>0</v>
          </cell>
          <cell r="HR145"/>
          <cell r="HS145">
            <v>0</v>
          </cell>
          <cell r="HT145"/>
          <cell r="HU145">
            <v>0</v>
          </cell>
          <cell r="HV145"/>
          <cell r="HW145">
            <v>0</v>
          </cell>
          <cell r="HX145"/>
          <cell r="HY145">
            <v>0</v>
          </cell>
          <cell r="HZ145"/>
          <cell r="IA145">
            <v>0</v>
          </cell>
          <cell r="IB145"/>
          <cell r="IC145">
            <v>0</v>
          </cell>
          <cell r="ID145"/>
          <cell r="IE145">
            <v>0</v>
          </cell>
          <cell r="IF145"/>
          <cell r="IG145">
            <v>0</v>
          </cell>
          <cell r="IH145"/>
          <cell r="II145">
            <v>0</v>
          </cell>
          <cell r="IJ145"/>
          <cell r="IK145">
            <v>0</v>
          </cell>
          <cell r="IL145"/>
          <cell r="IM145">
            <v>0</v>
          </cell>
          <cell r="IN145"/>
          <cell r="IO145">
            <v>0</v>
          </cell>
          <cell r="IP145"/>
          <cell r="IQ145">
            <v>0</v>
          </cell>
          <cell r="IR145"/>
          <cell r="IS145">
            <v>0</v>
          </cell>
          <cell r="IT145"/>
          <cell r="IU145">
            <v>0</v>
          </cell>
          <cell r="IV145"/>
          <cell r="IW145">
            <v>0</v>
          </cell>
          <cell r="IX145"/>
          <cell r="IY145">
            <v>0</v>
          </cell>
          <cell r="IZ145"/>
          <cell r="JA145">
            <v>0</v>
          </cell>
          <cell r="JB145"/>
          <cell r="JC145">
            <v>0</v>
          </cell>
          <cell r="JD145"/>
          <cell r="JE145">
            <v>0</v>
          </cell>
          <cell r="JF145"/>
          <cell r="JG145">
            <v>0</v>
          </cell>
          <cell r="JH145"/>
          <cell r="JI145">
            <v>0</v>
          </cell>
          <cell r="JJ145"/>
          <cell r="JK145">
            <v>0</v>
          </cell>
          <cell r="JL145"/>
          <cell r="JM145">
            <v>0</v>
          </cell>
          <cell r="JN145"/>
          <cell r="JO145">
            <v>0</v>
          </cell>
          <cell r="JP145"/>
          <cell r="JQ145">
            <v>0</v>
          </cell>
          <cell r="JR145"/>
          <cell r="JS145">
            <v>0</v>
          </cell>
          <cell r="JT145"/>
          <cell r="JU145">
            <v>0</v>
          </cell>
          <cell r="JV145"/>
          <cell r="JW145">
            <v>0</v>
          </cell>
          <cell r="JX145"/>
          <cell r="JY145">
            <v>0</v>
          </cell>
          <cell r="JZ145"/>
          <cell r="KA145">
            <v>0</v>
          </cell>
          <cell r="KB145"/>
          <cell r="KC145">
            <v>0</v>
          </cell>
        </row>
        <row r="146">
          <cell r="P146"/>
          <cell r="Q146">
            <v>0</v>
          </cell>
          <cell r="R146"/>
          <cell r="S146">
            <v>0</v>
          </cell>
          <cell r="T146"/>
          <cell r="U146">
            <v>0</v>
          </cell>
          <cell r="V146"/>
          <cell r="W146">
            <v>0</v>
          </cell>
          <cell r="X146"/>
          <cell r="Y146">
            <v>0</v>
          </cell>
          <cell r="Z146"/>
          <cell r="AA146">
            <v>0</v>
          </cell>
          <cell r="AB146"/>
          <cell r="AC146">
            <v>0</v>
          </cell>
          <cell r="AD146"/>
          <cell r="AE146">
            <v>0</v>
          </cell>
          <cell r="AF146"/>
          <cell r="AG146">
            <v>0</v>
          </cell>
          <cell r="AH146"/>
          <cell r="AI146">
            <v>0</v>
          </cell>
          <cell r="AJ146"/>
          <cell r="AK146">
            <v>0</v>
          </cell>
          <cell r="AL146"/>
          <cell r="AM146">
            <v>0</v>
          </cell>
          <cell r="AN146"/>
          <cell r="AO146">
            <v>0</v>
          </cell>
          <cell r="AP146"/>
          <cell r="AQ146">
            <v>0</v>
          </cell>
          <cell r="AR146"/>
          <cell r="AS146">
            <v>0</v>
          </cell>
          <cell r="AT146"/>
          <cell r="AU146">
            <v>0</v>
          </cell>
          <cell r="AV146"/>
          <cell r="AW146">
            <v>0</v>
          </cell>
          <cell r="AX146"/>
          <cell r="AY146">
            <v>0</v>
          </cell>
          <cell r="AZ146"/>
          <cell r="BA146">
            <v>0</v>
          </cell>
          <cell r="BB146"/>
          <cell r="BC146">
            <v>0</v>
          </cell>
          <cell r="BD146"/>
          <cell r="BE146">
            <v>0</v>
          </cell>
          <cell r="BF146"/>
          <cell r="BG146">
            <v>0</v>
          </cell>
          <cell r="BH146"/>
          <cell r="BI146">
            <v>0</v>
          </cell>
          <cell r="BJ146"/>
          <cell r="BK146">
            <v>0</v>
          </cell>
          <cell r="BL146"/>
          <cell r="BM146">
            <v>0</v>
          </cell>
          <cell r="BN146"/>
          <cell r="BO146">
            <v>0</v>
          </cell>
          <cell r="BP146"/>
          <cell r="BQ146">
            <v>0</v>
          </cell>
          <cell r="BR146"/>
          <cell r="BS146">
            <v>0</v>
          </cell>
          <cell r="BT146"/>
          <cell r="BU146">
            <v>0</v>
          </cell>
          <cell r="BV146"/>
          <cell r="BW146">
            <v>0</v>
          </cell>
          <cell r="BX146"/>
          <cell r="BY146">
            <v>0</v>
          </cell>
          <cell r="BZ146"/>
          <cell r="CA146">
            <v>0</v>
          </cell>
          <cell r="CB146"/>
          <cell r="CC146">
            <v>0</v>
          </cell>
          <cell r="CD146"/>
          <cell r="CE146">
            <v>0</v>
          </cell>
          <cell r="CF146"/>
          <cell r="CG146">
            <v>0</v>
          </cell>
          <cell r="CH146"/>
          <cell r="CI146">
            <v>0</v>
          </cell>
          <cell r="CJ146"/>
          <cell r="CK146">
            <v>0</v>
          </cell>
          <cell r="CL146"/>
          <cell r="CM146">
            <v>0</v>
          </cell>
          <cell r="CN146"/>
          <cell r="CO146">
            <v>0</v>
          </cell>
          <cell r="CP146"/>
          <cell r="CQ146">
            <v>0</v>
          </cell>
          <cell r="CR146"/>
          <cell r="CS146">
            <v>0</v>
          </cell>
          <cell r="CT146"/>
          <cell r="CU146">
            <v>0</v>
          </cell>
          <cell r="CV146"/>
          <cell r="CW146">
            <v>0</v>
          </cell>
          <cell r="CX146"/>
          <cell r="CY146">
            <v>0</v>
          </cell>
          <cell r="CZ146"/>
          <cell r="DA146">
            <v>0</v>
          </cell>
          <cell r="DB146"/>
          <cell r="DC146">
            <v>0</v>
          </cell>
          <cell r="DD146"/>
          <cell r="DE146">
            <v>0</v>
          </cell>
          <cell r="DF146"/>
          <cell r="DG146">
            <v>0</v>
          </cell>
          <cell r="DH146"/>
          <cell r="DI146">
            <v>0</v>
          </cell>
          <cell r="DJ146"/>
          <cell r="DK146">
            <v>0</v>
          </cell>
          <cell r="DL146"/>
          <cell r="DM146">
            <v>0</v>
          </cell>
          <cell r="DN146"/>
          <cell r="DO146">
            <v>0</v>
          </cell>
          <cell r="DP146"/>
          <cell r="DQ146">
            <v>0</v>
          </cell>
          <cell r="DR146"/>
          <cell r="DS146">
            <v>0</v>
          </cell>
          <cell r="DT146"/>
          <cell r="DU146">
            <v>0</v>
          </cell>
          <cell r="DV146"/>
          <cell r="DW146">
            <v>0</v>
          </cell>
          <cell r="DX146"/>
          <cell r="DY146">
            <v>0</v>
          </cell>
          <cell r="DZ146"/>
          <cell r="EA146">
            <v>0</v>
          </cell>
          <cell r="EB146"/>
          <cell r="EC146">
            <v>0</v>
          </cell>
          <cell r="ED146"/>
          <cell r="EE146">
            <v>0</v>
          </cell>
          <cell r="EF146"/>
          <cell r="EG146">
            <v>0</v>
          </cell>
          <cell r="EH146"/>
          <cell r="EI146">
            <v>0</v>
          </cell>
          <cell r="EJ146"/>
          <cell r="EK146">
            <v>0</v>
          </cell>
          <cell r="EL146"/>
          <cell r="EM146">
            <v>0</v>
          </cell>
          <cell r="EN146"/>
          <cell r="EO146">
            <v>0</v>
          </cell>
          <cell r="EP146"/>
          <cell r="EQ146">
            <v>0</v>
          </cell>
          <cell r="ER146"/>
          <cell r="ES146">
            <v>0</v>
          </cell>
          <cell r="ET146">
            <v>1</v>
          </cell>
          <cell r="EU146">
            <v>2188.46250208425</v>
          </cell>
          <cell r="EV146">
            <v>1</v>
          </cell>
          <cell r="EW146">
            <v>2188.46250208425</v>
          </cell>
          <cell r="EX146">
            <v>1</v>
          </cell>
          <cell r="EY146">
            <v>2188.46250208425</v>
          </cell>
          <cell r="EZ146">
            <v>1</v>
          </cell>
          <cell r="FA146">
            <v>2188.46250208425</v>
          </cell>
          <cell r="FB146">
            <v>1</v>
          </cell>
          <cell r="FC146">
            <v>2188.46250208425</v>
          </cell>
          <cell r="FD146">
            <v>1</v>
          </cell>
          <cell r="FE146">
            <v>2188.46250208425</v>
          </cell>
          <cell r="FF146">
            <v>1</v>
          </cell>
          <cell r="FG146">
            <v>2188.46250208425</v>
          </cell>
          <cell r="FH146">
            <v>1</v>
          </cell>
          <cell r="FI146">
            <v>2188.46250208425</v>
          </cell>
          <cell r="FJ146"/>
          <cell r="FK146">
            <v>0</v>
          </cell>
          <cell r="FL146"/>
          <cell r="FM146">
            <v>0</v>
          </cell>
          <cell r="FN146"/>
          <cell r="FO146">
            <v>0</v>
          </cell>
          <cell r="FP146"/>
          <cell r="FQ146">
            <v>0</v>
          </cell>
          <cell r="FR146"/>
          <cell r="FS146">
            <v>0</v>
          </cell>
          <cell r="FT146"/>
          <cell r="FU146">
            <v>0</v>
          </cell>
          <cell r="FV146"/>
          <cell r="FW146">
            <v>0</v>
          </cell>
          <cell r="FX146"/>
          <cell r="FY146">
            <v>0</v>
          </cell>
          <cell r="FZ146"/>
          <cell r="GA146">
            <v>0</v>
          </cell>
          <cell r="GB146"/>
          <cell r="GC146">
            <v>0</v>
          </cell>
          <cell r="GD146"/>
          <cell r="GE146">
            <v>0</v>
          </cell>
          <cell r="GF146"/>
          <cell r="GG146">
            <v>0</v>
          </cell>
          <cell r="GH146"/>
          <cell r="GI146">
            <v>0</v>
          </cell>
          <cell r="GJ146"/>
          <cell r="GK146">
            <v>0</v>
          </cell>
          <cell r="GL146"/>
          <cell r="GM146">
            <v>0</v>
          </cell>
          <cell r="GN146"/>
          <cell r="GO146">
            <v>0</v>
          </cell>
          <cell r="GP146"/>
          <cell r="GQ146">
            <v>0</v>
          </cell>
          <cell r="GR146"/>
          <cell r="GS146">
            <v>0</v>
          </cell>
          <cell r="GT146"/>
          <cell r="GU146">
            <v>0</v>
          </cell>
          <cell r="GV146"/>
          <cell r="GW146">
            <v>0</v>
          </cell>
          <cell r="GX146"/>
          <cell r="GY146">
            <v>0</v>
          </cell>
          <cell r="GZ146"/>
          <cell r="HA146">
            <v>0</v>
          </cell>
          <cell r="HB146"/>
          <cell r="HC146">
            <v>0</v>
          </cell>
          <cell r="HD146"/>
          <cell r="HE146">
            <v>0</v>
          </cell>
          <cell r="HF146"/>
          <cell r="HG146">
            <v>0</v>
          </cell>
          <cell r="HH146"/>
          <cell r="HI146">
            <v>0</v>
          </cell>
          <cell r="HJ146"/>
          <cell r="HK146">
            <v>0</v>
          </cell>
          <cell r="HL146"/>
          <cell r="HM146">
            <v>0</v>
          </cell>
          <cell r="HN146"/>
          <cell r="HO146">
            <v>0</v>
          </cell>
          <cell r="HP146"/>
          <cell r="HQ146">
            <v>0</v>
          </cell>
          <cell r="HR146"/>
          <cell r="HS146">
            <v>0</v>
          </cell>
          <cell r="HT146"/>
          <cell r="HU146">
            <v>0</v>
          </cell>
          <cell r="HV146"/>
          <cell r="HW146">
            <v>0</v>
          </cell>
          <cell r="HX146"/>
          <cell r="HY146">
            <v>0</v>
          </cell>
          <cell r="HZ146"/>
          <cell r="IA146">
            <v>0</v>
          </cell>
          <cell r="IB146"/>
          <cell r="IC146">
            <v>0</v>
          </cell>
          <cell r="ID146"/>
          <cell r="IE146">
            <v>0</v>
          </cell>
          <cell r="IF146"/>
          <cell r="IG146">
            <v>0</v>
          </cell>
          <cell r="IH146"/>
          <cell r="II146">
            <v>0</v>
          </cell>
          <cell r="IJ146"/>
          <cell r="IK146">
            <v>0</v>
          </cell>
          <cell r="IL146"/>
          <cell r="IM146">
            <v>0</v>
          </cell>
          <cell r="IN146"/>
          <cell r="IO146">
            <v>0</v>
          </cell>
          <cell r="IP146"/>
          <cell r="IQ146">
            <v>0</v>
          </cell>
          <cell r="IR146"/>
          <cell r="IS146">
            <v>0</v>
          </cell>
          <cell r="IT146"/>
          <cell r="IU146">
            <v>0</v>
          </cell>
          <cell r="IV146"/>
          <cell r="IW146">
            <v>0</v>
          </cell>
          <cell r="IX146"/>
          <cell r="IY146">
            <v>0</v>
          </cell>
          <cell r="IZ146"/>
          <cell r="JA146">
            <v>0</v>
          </cell>
          <cell r="JB146"/>
          <cell r="JC146">
            <v>0</v>
          </cell>
          <cell r="JD146"/>
          <cell r="JE146">
            <v>0</v>
          </cell>
          <cell r="JF146"/>
          <cell r="JG146">
            <v>0</v>
          </cell>
          <cell r="JH146"/>
          <cell r="JI146">
            <v>0</v>
          </cell>
          <cell r="JJ146"/>
          <cell r="JK146">
            <v>0</v>
          </cell>
          <cell r="JL146"/>
          <cell r="JM146">
            <v>0</v>
          </cell>
          <cell r="JN146"/>
          <cell r="JO146">
            <v>0</v>
          </cell>
          <cell r="JP146"/>
          <cell r="JQ146">
            <v>0</v>
          </cell>
          <cell r="JR146"/>
          <cell r="JS146">
            <v>0</v>
          </cell>
          <cell r="JT146"/>
          <cell r="JU146">
            <v>0</v>
          </cell>
          <cell r="JV146"/>
          <cell r="JW146">
            <v>0</v>
          </cell>
          <cell r="JX146"/>
          <cell r="JY146">
            <v>0</v>
          </cell>
          <cell r="JZ146"/>
          <cell r="KA146">
            <v>0</v>
          </cell>
          <cell r="KB146"/>
          <cell r="KC146">
            <v>0</v>
          </cell>
        </row>
        <row r="147">
          <cell r="P147"/>
          <cell r="Q147">
            <v>0</v>
          </cell>
          <cell r="R147"/>
          <cell r="S147">
            <v>0</v>
          </cell>
          <cell r="T147"/>
          <cell r="U147">
            <v>0</v>
          </cell>
          <cell r="V147"/>
          <cell r="W147">
            <v>0</v>
          </cell>
          <cell r="X147"/>
          <cell r="Y147">
            <v>0</v>
          </cell>
          <cell r="Z147"/>
          <cell r="AA147">
            <v>0</v>
          </cell>
          <cell r="AB147"/>
          <cell r="AC147">
            <v>0</v>
          </cell>
          <cell r="AD147"/>
          <cell r="AE147">
            <v>0</v>
          </cell>
          <cell r="AF147"/>
          <cell r="AG147">
            <v>0</v>
          </cell>
          <cell r="AH147"/>
          <cell r="AI147">
            <v>0</v>
          </cell>
          <cell r="AJ147"/>
          <cell r="AK147">
            <v>0</v>
          </cell>
          <cell r="AL147"/>
          <cell r="AM147">
            <v>0</v>
          </cell>
          <cell r="AN147"/>
          <cell r="AO147">
            <v>0</v>
          </cell>
          <cell r="AP147"/>
          <cell r="AQ147">
            <v>0</v>
          </cell>
          <cell r="AR147"/>
          <cell r="AS147">
            <v>0</v>
          </cell>
          <cell r="AT147"/>
          <cell r="AU147">
            <v>0</v>
          </cell>
          <cell r="AV147"/>
          <cell r="AW147">
            <v>0</v>
          </cell>
          <cell r="AX147"/>
          <cell r="AY147">
            <v>0</v>
          </cell>
          <cell r="AZ147"/>
          <cell r="BA147">
            <v>0</v>
          </cell>
          <cell r="BB147"/>
          <cell r="BC147">
            <v>0</v>
          </cell>
          <cell r="BD147"/>
          <cell r="BE147">
            <v>0</v>
          </cell>
          <cell r="BF147"/>
          <cell r="BG147">
            <v>0</v>
          </cell>
          <cell r="BH147"/>
          <cell r="BI147">
            <v>0</v>
          </cell>
          <cell r="BJ147"/>
          <cell r="BK147">
            <v>0</v>
          </cell>
          <cell r="BL147"/>
          <cell r="BM147">
            <v>0</v>
          </cell>
          <cell r="BN147"/>
          <cell r="BO147">
            <v>0</v>
          </cell>
          <cell r="BP147"/>
          <cell r="BQ147">
            <v>0</v>
          </cell>
          <cell r="BR147"/>
          <cell r="BS147">
            <v>0</v>
          </cell>
          <cell r="BT147"/>
          <cell r="BU147">
            <v>0</v>
          </cell>
          <cell r="BV147"/>
          <cell r="BW147">
            <v>0</v>
          </cell>
          <cell r="BX147"/>
          <cell r="BY147">
            <v>0</v>
          </cell>
          <cell r="BZ147"/>
          <cell r="CA147">
            <v>0</v>
          </cell>
          <cell r="CB147"/>
          <cell r="CC147">
            <v>0</v>
          </cell>
          <cell r="CD147"/>
          <cell r="CE147">
            <v>0</v>
          </cell>
          <cell r="CF147"/>
          <cell r="CG147">
            <v>0</v>
          </cell>
          <cell r="CH147"/>
          <cell r="CI147">
            <v>0</v>
          </cell>
          <cell r="CJ147"/>
          <cell r="CK147">
            <v>0</v>
          </cell>
          <cell r="CL147"/>
          <cell r="CM147">
            <v>0</v>
          </cell>
          <cell r="CN147"/>
          <cell r="CO147">
            <v>0</v>
          </cell>
          <cell r="CP147">
            <v>1</v>
          </cell>
          <cell r="CQ147">
            <v>65.861133333333328</v>
          </cell>
          <cell r="CR147"/>
          <cell r="CS147">
            <v>0</v>
          </cell>
          <cell r="CT147"/>
          <cell r="CU147">
            <v>0</v>
          </cell>
          <cell r="CV147"/>
          <cell r="CW147">
            <v>0</v>
          </cell>
          <cell r="CX147"/>
          <cell r="CY147">
            <v>0</v>
          </cell>
          <cell r="CZ147"/>
          <cell r="DA147">
            <v>0</v>
          </cell>
          <cell r="DB147"/>
          <cell r="DC147">
            <v>0</v>
          </cell>
          <cell r="DD147"/>
          <cell r="DE147">
            <v>0</v>
          </cell>
          <cell r="DF147">
            <v>1</v>
          </cell>
          <cell r="DG147">
            <v>65.861133333333328</v>
          </cell>
          <cell r="DH147"/>
          <cell r="DI147">
            <v>0</v>
          </cell>
          <cell r="DJ147"/>
          <cell r="DK147">
            <v>0</v>
          </cell>
          <cell r="DL147">
            <v>1</v>
          </cell>
          <cell r="DM147">
            <v>65.861133333333328</v>
          </cell>
          <cell r="DN147"/>
          <cell r="DO147">
            <v>0</v>
          </cell>
          <cell r="DP147"/>
          <cell r="DQ147">
            <v>0</v>
          </cell>
          <cell r="DR147">
            <v>1</v>
          </cell>
          <cell r="DS147">
            <v>65.861133333333328</v>
          </cell>
          <cell r="DT147">
            <v>1</v>
          </cell>
          <cell r="DU147">
            <v>65.861133333333328</v>
          </cell>
          <cell r="DV147">
            <v>1</v>
          </cell>
          <cell r="DW147">
            <v>65.861133333333328</v>
          </cell>
          <cell r="DX147"/>
          <cell r="DY147">
            <v>0</v>
          </cell>
          <cell r="DZ147"/>
          <cell r="EA147">
            <v>0</v>
          </cell>
          <cell r="EB147"/>
          <cell r="EC147">
            <v>0</v>
          </cell>
          <cell r="ED147"/>
          <cell r="EE147">
            <v>0</v>
          </cell>
          <cell r="EF147"/>
          <cell r="EG147">
            <v>0</v>
          </cell>
          <cell r="EH147"/>
          <cell r="EI147">
            <v>0</v>
          </cell>
          <cell r="EJ147"/>
          <cell r="EK147">
            <v>0</v>
          </cell>
          <cell r="EL147"/>
          <cell r="EM147">
            <v>0</v>
          </cell>
          <cell r="EN147"/>
          <cell r="EO147">
            <v>0</v>
          </cell>
          <cell r="EP147"/>
          <cell r="EQ147">
            <v>0</v>
          </cell>
          <cell r="ER147">
            <v>1</v>
          </cell>
          <cell r="ES147">
            <v>65.861133333333328</v>
          </cell>
          <cell r="ET147"/>
          <cell r="EU147">
            <v>0</v>
          </cell>
          <cell r="EV147"/>
          <cell r="EW147">
            <v>0</v>
          </cell>
          <cell r="EX147"/>
          <cell r="EY147">
            <v>0</v>
          </cell>
          <cell r="EZ147"/>
          <cell r="FA147">
            <v>0</v>
          </cell>
          <cell r="FB147"/>
          <cell r="FC147">
            <v>0</v>
          </cell>
          <cell r="FD147"/>
          <cell r="FE147">
            <v>0</v>
          </cell>
          <cell r="FF147"/>
          <cell r="FG147">
            <v>0</v>
          </cell>
          <cell r="FH147"/>
          <cell r="FI147">
            <v>0</v>
          </cell>
          <cell r="FJ147"/>
          <cell r="FK147">
            <v>0</v>
          </cell>
          <cell r="FL147">
            <v>1</v>
          </cell>
          <cell r="FM147">
            <v>65.861133333333328</v>
          </cell>
          <cell r="FN147">
            <v>1</v>
          </cell>
          <cell r="FO147">
            <v>65.861133333333328</v>
          </cell>
          <cell r="FP147">
            <v>1</v>
          </cell>
          <cell r="FQ147">
            <v>65.861133333333328</v>
          </cell>
          <cell r="FR147"/>
          <cell r="FS147">
            <v>0</v>
          </cell>
          <cell r="FT147"/>
          <cell r="FU147">
            <v>0</v>
          </cell>
          <cell r="FV147"/>
          <cell r="FW147">
            <v>0</v>
          </cell>
          <cell r="FX147"/>
          <cell r="FY147">
            <v>0</v>
          </cell>
          <cell r="FZ147"/>
          <cell r="GA147">
            <v>0</v>
          </cell>
          <cell r="GB147"/>
          <cell r="GC147">
            <v>0</v>
          </cell>
          <cell r="GD147"/>
          <cell r="GE147">
            <v>0</v>
          </cell>
          <cell r="GF147"/>
          <cell r="GG147">
            <v>0</v>
          </cell>
          <cell r="GH147"/>
          <cell r="GI147">
            <v>0</v>
          </cell>
          <cell r="GJ147"/>
          <cell r="GK147">
            <v>0</v>
          </cell>
          <cell r="GL147"/>
          <cell r="GM147">
            <v>0</v>
          </cell>
          <cell r="GN147"/>
          <cell r="GO147">
            <v>0</v>
          </cell>
          <cell r="GP147"/>
          <cell r="GQ147">
            <v>0</v>
          </cell>
          <cell r="GR147"/>
          <cell r="GS147">
            <v>0</v>
          </cell>
          <cell r="GT147"/>
          <cell r="GU147">
            <v>0</v>
          </cell>
          <cell r="GV147"/>
          <cell r="GW147">
            <v>0</v>
          </cell>
          <cell r="GX147"/>
          <cell r="GY147">
            <v>0</v>
          </cell>
          <cell r="GZ147"/>
          <cell r="HA147">
            <v>0</v>
          </cell>
          <cell r="HB147"/>
          <cell r="HC147">
            <v>0</v>
          </cell>
          <cell r="HD147"/>
          <cell r="HE147">
            <v>0</v>
          </cell>
          <cell r="HF147"/>
          <cell r="HG147">
            <v>0</v>
          </cell>
          <cell r="HH147"/>
          <cell r="HI147">
            <v>0</v>
          </cell>
          <cell r="HJ147"/>
          <cell r="HK147">
            <v>0</v>
          </cell>
          <cell r="HL147"/>
          <cell r="HM147">
            <v>0</v>
          </cell>
          <cell r="HN147"/>
          <cell r="HO147">
            <v>0</v>
          </cell>
          <cell r="HP147"/>
          <cell r="HQ147">
            <v>0</v>
          </cell>
          <cell r="HR147"/>
          <cell r="HS147">
            <v>0</v>
          </cell>
          <cell r="HT147"/>
          <cell r="HU147">
            <v>0</v>
          </cell>
          <cell r="HV147"/>
          <cell r="HW147">
            <v>0</v>
          </cell>
          <cell r="HX147"/>
          <cell r="HY147">
            <v>0</v>
          </cell>
          <cell r="HZ147"/>
          <cell r="IA147">
            <v>0</v>
          </cell>
          <cell r="IB147"/>
          <cell r="IC147">
            <v>0</v>
          </cell>
          <cell r="ID147"/>
          <cell r="IE147">
            <v>0</v>
          </cell>
          <cell r="IF147"/>
          <cell r="IG147">
            <v>0</v>
          </cell>
          <cell r="IH147"/>
          <cell r="II147">
            <v>0</v>
          </cell>
          <cell r="IJ147"/>
          <cell r="IK147">
            <v>0</v>
          </cell>
          <cell r="IL147"/>
          <cell r="IM147">
            <v>0</v>
          </cell>
          <cell r="IN147"/>
          <cell r="IO147">
            <v>0</v>
          </cell>
          <cell r="IP147"/>
          <cell r="IQ147">
            <v>0</v>
          </cell>
          <cell r="IR147"/>
          <cell r="IS147">
            <v>0</v>
          </cell>
          <cell r="IT147"/>
          <cell r="IU147">
            <v>0</v>
          </cell>
          <cell r="IV147"/>
          <cell r="IW147">
            <v>0</v>
          </cell>
          <cell r="IX147"/>
          <cell r="IY147">
            <v>0</v>
          </cell>
          <cell r="IZ147"/>
          <cell r="JA147">
            <v>0</v>
          </cell>
          <cell r="JB147"/>
          <cell r="JC147">
            <v>0</v>
          </cell>
          <cell r="JD147"/>
          <cell r="JE147">
            <v>0</v>
          </cell>
          <cell r="JF147"/>
          <cell r="JG147">
            <v>0</v>
          </cell>
          <cell r="JH147"/>
          <cell r="JI147">
            <v>0</v>
          </cell>
          <cell r="JJ147"/>
          <cell r="JK147">
            <v>0</v>
          </cell>
          <cell r="JL147"/>
          <cell r="JM147">
            <v>0</v>
          </cell>
          <cell r="JN147"/>
          <cell r="JO147">
            <v>0</v>
          </cell>
          <cell r="JP147"/>
          <cell r="JQ147">
            <v>0</v>
          </cell>
          <cell r="JR147"/>
          <cell r="JS147">
            <v>0</v>
          </cell>
          <cell r="JT147"/>
          <cell r="JU147">
            <v>0</v>
          </cell>
          <cell r="JV147"/>
          <cell r="JW147">
            <v>0</v>
          </cell>
          <cell r="JX147"/>
          <cell r="JY147">
            <v>0</v>
          </cell>
          <cell r="JZ147"/>
          <cell r="KA147">
            <v>0</v>
          </cell>
          <cell r="KB147"/>
          <cell r="KC147">
            <v>0</v>
          </cell>
        </row>
        <row r="148">
          <cell r="P148"/>
          <cell r="Q148">
            <v>0</v>
          </cell>
          <cell r="R148"/>
          <cell r="S148">
            <v>0</v>
          </cell>
          <cell r="T148"/>
          <cell r="U148">
            <v>0</v>
          </cell>
          <cell r="V148"/>
          <cell r="W148">
            <v>0</v>
          </cell>
          <cell r="X148"/>
          <cell r="Y148">
            <v>0</v>
          </cell>
          <cell r="Z148"/>
          <cell r="AA148">
            <v>0</v>
          </cell>
          <cell r="AB148"/>
          <cell r="AC148">
            <v>0</v>
          </cell>
          <cell r="AD148"/>
          <cell r="AE148">
            <v>0</v>
          </cell>
          <cell r="AF148"/>
          <cell r="AG148">
            <v>0</v>
          </cell>
          <cell r="AH148"/>
          <cell r="AI148">
            <v>0</v>
          </cell>
          <cell r="AJ148"/>
          <cell r="AK148">
            <v>0</v>
          </cell>
          <cell r="AL148"/>
          <cell r="AM148">
            <v>0</v>
          </cell>
          <cell r="AN148"/>
          <cell r="AO148">
            <v>0</v>
          </cell>
          <cell r="AP148"/>
          <cell r="AQ148">
            <v>0</v>
          </cell>
          <cell r="AR148"/>
          <cell r="AS148">
            <v>0</v>
          </cell>
          <cell r="AT148"/>
          <cell r="AU148">
            <v>0</v>
          </cell>
          <cell r="AV148"/>
          <cell r="AW148">
            <v>0</v>
          </cell>
          <cell r="AX148"/>
          <cell r="AY148">
            <v>0</v>
          </cell>
          <cell r="AZ148"/>
          <cell r="BA148">
            <v>0</v>
          </cell>
          <cell r="BB148"/>
          <cell r="BC148">
            <v>0</v>
          </cell>
          <cell r="BD148"/>
          <cell r="BE148">
            <v>0</v>
          </cell>
          <cell r="BF148"/>
          <cell r="BG148">
            <v>0</v>
          </cell>
          <cell r="BH148">
            <v>1</v>
          </cell>
          <cell r="BI148">
            <v>1048.8450009989001</v>
          </cell>
          <cell r="BJ148"/>
          <cell r="BK148">
            <v>0</v>
          </cell>
          <cell r="BL148"/>
          <cell r="BM148">
            <v>0</v>
          </cell>
          <cell r="BN148"/>
          <cell r="BO148">
            <v>0</v>
          </cell>
          <cell r="BP148"/>
          <cell r="BQ148">
            <v>0</v>
          </cell>
          <cell r="BR148"/>
          <cell r="BS148">
            <v>0</v>
          </cell>
          <cell r="BT148"/>
          <cell r="BU148">
            <v>0</v>
          </cell>
          <cell r="BV148"/>
          <cell r="BW148">
            <v>0</v>
          </cell>
          <cell r="BX148"/>
          <cell r="BY148">
            <v>0</v>
          </cell>
          <cell r="BZ148"/>
          <cell r="CA148">
            <v>0</v>
          </cell>
          <cell r="CB148"/>
          <cell r="CC148">
            <v>0</v>
          </cell>
          <cell r="CD148"/>
          <cell r="CE148">
            <v>0</v>
          </cell>
          <cell r="CF148">
            <v>1</v>
          </cell>
          <cell r="CG148">
            <v>1048.8450009989001</v>
          </cell>
          <cell r="CH148">
            <v>1</v>
          </cell>
          <cell r="CI148">
            <v>1048.8450009989001</v>
          </cell>
          <cell r="CJ148">
            <v>1</v>
          </cell>
          <cell r="CK148">
            <v>1048.8450009989001</v>
          </cell>
          <cell r="CL148">
            <v>1</v>
          </cell>
          <cell r="CM148">
            <v>1048.8450009989001</v>
          </cell>
          <cell r="CN148">
            <v>1</v>
          </cell>
          <cell r="CO148">
            <v>1048.8450009989001</v>
          </cell>
          <cell r="CP148">
            <v>1</v>
          </cell>
          <cell r="CQ148">
            <v>1048.8450009989001</v>
          </cell>
          <cell r="CR148"/>
          <cell r="CS148">
            <v>0</v>
          </cell>
          <cell r="CT148">
            <v>1</v>
          </cell>
          <cell r="CU148">
            <v>1048.8450009989001</v>
          </cell>
          <cell r="CV148">
            <v>1</v>
          </cell>
          <cell r="CW148">
            <v>1048.8450009989001</v>
          </cell>
          <cell r="CX148">
            <v>1</v>
          </cell>
          <cell r="CY148">
            <v>1048.8450009989001</v>
          </cell>
          <cell r="CZ148">
            <v>1</v>
          </cell>
          <cell r="DA148">
            <v>1048.8450009989001</v>
          </cell>
          <cell r="DB148"/>
          <cell r="DC148">
            <v>0</v>
          </cell>
          <cell r="DD148"/>
          <cell r="DE148">
            <v>0</v>
          </cell>
          <cell r="DF148"/>
          <cell r="DG148">
            <v>0</v>
          </cell>
          <cell r="DH148"/>
          <cell r="DI148">
            <v>0</v>
          </cell>
          <cell r="DJ148"/>
          <cell r="DK148">
            <v>0</v>
          </cell>
          <cell r="DL148">
            <v>1</v>
          </cell>
          <cell r="DM148">
            <v>1048.8450009989001</v>
          </cell>
          <cell r="DN148"/>
          <cell r="DO148">
            <v>0</v>
          </cell>
          <cell r="DP148">
            <v>1</v>
          </cell>
          <cell r="DQ148">
            <v>1048.8450009989001</v>
          </cell>
          <cell r="DR148">
            <v>1</v>
          </cell>
          <cell r="DS148">
            <v>1048.8450009989001</v>
          </cell>
          <cell r="DT148">
            <v>1</v>
          </cell>
          <cell r="DU148">
            <v>1048.8450009989001</v>
          </cell>
          <cell r="DV148">
            <v>1</v>
          </cell>
          <cell r="DW148">
            <v>1048.8450009989001</v>
          </cell>
          <cell r="DX148"/>
          <cell r="DY148">
            <v>0</v>
          </cell>
          <cell r="DZ148"/>
          <cell r="EA148">
            <v>0</v>
          </cell>
          <cell r="EB148"/>
          <cell r="EC148">
            <v>0</v>
          </cell>
          <cell r="ED148"/>
          <cell r="EE148">
            <v>0</v>
          </cell>
          <cell r="EF148"/>
          <cell r="EG148">
            <v>0</v>
          </cell>
          <cell r="EH148"/>
          <cell r="EI148">
            <v>0</v>
          </cell>
          <cell r="EJ148"/>
          <cell r="EK148">
            <v>0</v>
          </cell>
          <cell r="EL148"/>
          <cell r="EM148">
            <v>0</v>
          </cell>
          <cell r="EN148"/>
          <cell r="EO148">
            <v>0</v>
          </cell>
          <cell r="EP148"/>
          <cell r="EQ148">
            <v>0</v>
          </cell>
          <cell r="ER148">
            <v>1</v>
          </cell>
          <cell r="ES148">
            <v>1048.8450009989001</v>
          </cell>
          <cell r="ET148">
            <v>1</v>
          </cell>
          <cell r="EU148">
            <v>1048.8450009989001</v>
          </cell>
          <cell r="EV148">
            <v>1</v>
          </cell>
          <cell r="EW148">
            <v>1048.8450009989001</v>
          </cell>
          <cell r="EX148">
            <v>1</v>
          </cell>
          <cell r="EY148">
            <v>1048.8450009989001</v>
          </cell>
          <cell r="EZ148">
            <v>1</v>
          </cell>
          <cell r="FA148">
            <v>1048.8450009989001</v>
          </cell>
          <cell r="FB148">
            <v>1</v>
          </cell>
          <cell r="FC148">
            <v>1048.8450009989001</v>
          </cell>
          <cell r="FD148">
            <v>1</v>
          </cell>
          <cell r="FE148">
            <v>1048.8450009989001</v>
          </cell>
          <cell r="FF148">
            <v>1</v>
          </cell>
          <cell r="FG148">
            <v>1048.8450009989001</v>
          </cell>
          <cell r="FH148">
            <v>1</v>
          </cell>
          <cell r="FI148">
            <v>1048.8450009989001</v>
          </cell>
          <cell r="FJ148"/>
          <cell r="FK148">
            <v>0</v>
          </cell>
          <cell r="FL148">
            <v>1</v>
          </cell>
          <cell r="FM148">
            <v>1048.8450009989001</v>
          </cell>
          <cell r="FN148">
            <v>1</v>
          </cell>
          <cell r="FO148">
            <v>1048.8450009989001</v>
          </cell>
          <cell r="FP148">
            <v>1</v>
          </cell>
          <cell r="FQ148">
            <v>1048.8450009989001</v>
          </cell>
          <cell r="FR148"/>
          <cell r="FS148">
            <v>0</v>
          </cell>
          <cell r="FT148"/>
          <cell r="FU148">
            <v>0</v>
          </cell>
          <cell r="FV148"/>
          <cell r="FW148">
            <v>0</v>
          </cell>
          <cell r="FX148"/>
          <cell r="FY148">
            <v>0</v>
          </cell>
          <cell r="FZ148"/>
          <cell r="GA148">
            <v>0</v>
          </cell>
          <cell r="GB148"/>
          <cell r="GC148">
            <v>0</v>
          </cell>
          <cell r="GD148"/>
          <cell r="GE148">
            <v>0</v>
          </cell>
          <cell r="GF148"/>
          <cell r="GG148">
            <v>0</v>
          </cell>
          <cell r="GH148"/>
          <cell r="GI148">
            <v>0</v>
          </cell>
          <cell r="GJ148"/>
          <cell r="GK148">
            <v>0</v>
          </cell>
          <cell r="GL148"/>
          <cell r="GM148">
            <v>0</v>
          </cell>
          <cell r="GN148"/>
          <cell r="GO148">
            <v>0</v>
          </cell>
          <cell r="GP148"/>
          <cell r="GQ148">
            <v>0</v>
          </cell>
          <cell r="GR148"/>
          <cell r="GS148">
            <v>0</v>
          </cell>
          <cell r="GT148"/>
          <cell r="GU148">
            <v>0</v>
          </cell>
          <cell r="GV148"/>
          <cell r="GW148">
            <v>0</v>
          </cell>
          <cell r="GX148"/>
          <cell r="GY148">
            <v>0</v>
          </cell>
          <cell r="GZ148"/>
          <cell r="HA148">
            <v>0</v>
          </cell>
          <cell r="HB148"/>
          <cell r="HC148">
            <v>0</v>
          </cell>
          <cell r="HD148"/>
          <cell r="HE148">
            <v>0</v>
          </cell>
          <cell r="HF148"/>
          <cell r="HG148">
            <v>0</v>
          </cell>
          <cell r="HH148"/>
          <cell r="HI148">
            <v>0</v>
          </cell>
          <cell r="HJ148"/>
          <cell r="HK148">
            <v>0</v>
          </cell>
          <cell r="HL148"/>
          <cell r="HM148">
            <v>0</v>
          </cell>
          <cell r="HN148"/>
          <cell r="HO148">
            <v>0</v>
          </cell>
          <cell r="HP148"/>
          <cell r="HQ148">
            <v>0</v>
          </cell>
          <cell r="HR148"/>
          <cell r="HS148">
            <v>0</v>
          </cell>
          <cell r="HT148"/>
          <cell r="HU148">
            <v>0</v>
          </cell>
          <cell r="HV148"/>
          <cell r="HW148">
            <v>0</v>
          </cell>
          <cell r="HX148"/>
          <cell r="HY148">
            <v>0</v>
          </cell>
          <cell r="HZ148"/>
          <cell r="IA148">
            <v>0</v>
          </cell>
          <cell r="IB148"/>
          <cell r="IC148">
            <v>0</v>
          </cell>
          <cell r="ID148"/>
          <cell r="IE148">
            <v>0</v>
          </cell>
          <cell r="IF148"/>
          <cell r="IG148">
            <v>0</v>
          </cell>
          <cell r="IH148"/>
          <cell r="II148">
            <v>0</v>
          </cell>
          <cell r="IJ148"/>
          <cell r="IK148">
            <v>0</v>
          </cell>
          <cell r="IL148"/>
          <cell r="IM148">
            <v>0</v>
          </cell>
          <cell r="IN148"/>
          <cell r="IO148">
            <v>0</v>
          </cell>
          <cell r="IP148"/>
          <cell r="IQ148">
            <v>0</v>
          </cell>
          <cell r="IR148"/>
          <cell r="IS148">
            <v>0</v>
          </cell>
          <cell r="IT148"/>
          <cell r="IU148">
            <v>0</v>
          </cell>
          <cell r="IV148"/>
          <cell r="IW148">
            <v>0</v>
          </cell>
          <cell r="IX148"/>
          <cell r="IY148">
            <v>0</v>
          </cell>
          <cell r="IZ148"/>
          <cell r="JA148">
            <v>0</v>
          </cell>
          <cell r="JB148"/>
          <cell r="JC148">
            <v>0</v>
          </cell>
          <cell r="JD148"/>
          <cell r="JE148">
            <v>0</v>
          </cell>
          <cell r="JF148"/>
          <cell r="JG148">
            <v>0</v>
          </cell>
          <cell r="JH148"/>
          <cell r="JI148">
            <v>0</v>
          </cell>
          <cell r="JJ148"/>
          <cell r="JK148">
            <v>0</v>
          </cell>
          <cell r="JL148"/>
          <cell r="JM148">
            <v>0</v>
          </cell>
          <cell r="JN148"/>
          <cell r="JO148">
            <v>0</v>
          </cell>
          <cell r="JP148"/>
          <cell r="JQ148">
            <v>0</v>
          </cell>
          <cell r="JR148"/>
          <cell r="JS148">
            <v>0</v>
          </cell>
          <cell r="JT148"/>
          <cell r="JU148">
            <v>0</v>
          </cell>
          <cell r="JV148"/>
          <cell r="JW148">
            <v>0</v>
          </cell>
          <cell r="JX148"/>
          <cell r="JY148">
            <v>0</v>
          </cell>
          <cell r="JZ148"/>
          <cell r="KA148">
            <v>0</v>
          </cell>
          <cell r="KB148"/>
          <cell r="KC148">
            <v>0</v>
          </cell>
        </row>
        <row r="149">
          <cell r="P149"/>
          <cell r="Q149">
            <v>0</v>
          </cell>
          <cell r="R149"/>
          <cell r="S149">
            <v>0</v>
          </cell>
          <cell r="T149"/>
          <cell r="U149">
            <v>0</v>
          </cell>
          <cell r="V149"/>
          <cell r="W149">
            <v>0</v>
          </cell>
          <cell r="X149"/>
          <cell r="Y149">
            <v>0</v>
          </cell>
          <cell r="Z149"/>
          <cell r="AA149">
            <v>0</v>
          </cell>
          <cell r="AB149"/>
          <cell r="AC149">
            <v>0</v>
          </cell>
          <cell r="AD149"/>
          <cell r="AE149">
            <v>0</v>
          </cell>
          <cell r="AF149"/>
          <cell r="AG149">
            <v>0</v>
          </cell>
          <cell r="AH149"/>
          <cell r="AI149">
            <v>0</v>
          </cell>
          <cell r="AJ149"/>
          <cell r="AK149">
            <v>0</v>
          </cell>
          <cell r="AL149"/>
          <cell r="AM149">
            <v>0</v>
          </cell>
          <cell r="AN149"/>
          <cell r="AO149">
            <v>0</v>
          </cell>
          <cell r="AP149"/>
          <cell r="AQ149">
            <v>0</v>
          </cell>
          <cell r="AR149"/>
          <cell r="AS149">
            <v>0</v>
          </cell>
          <cell r="AT149"/>
          <cell r="AU149">
            <v>0</v>
          </cell>
          <cell r="AV149"/>
          <cell r="AW149">
            <v>0</v>
          </cell>
          <cell r="AX149"/>
          <cell r="AY149">
            <v>0</v>
          </cell>
          <cell r="AZ149"/>
          <cell r="BA149">
            <v>0</v>
          </cell>
          <cell r="BB149"/>
          <cell r="BC149">
            <v>0</v>
          </cell>
          <cell r="BD149"/>
          <cell r="BE149">
            <v>0</v>
          </cell>
          <cell r="BF149"/>
          <cell r="BG149">
            <v>0</v>
          </cell>
          <cell r="BH149"/>
          <cell r="BI149">
            <v>0</v>
          </cell>
          <cell r="BJ149"/>
          <cell r="BK149">
            <v>0</v>
          </cell>
          <cell r="BL149"/>
          <cell r="BM149">
            <v>0</v>
          </cell>
          <cell r="BN149"/>
          <cell r="BO149">
            <v>0</v>
          </cell>
          <cell r="BP149"/>
          <cell r="BQ149">
            <v>0</v>
          </cell>
          <cell r="BR149"/>
          <cell r="BS149">
            <v>0</v>
          </cell>
          <cell r="BT149"/>
          <cell r="BU149">
            <v>0</v>
          </cell>
          <cell r="BV149"/>
          <cell r="BW149">
            <v>0</v>
          </cell>
          <cell r="BX149"/>
          <cell r="BY149">
            <v>0</v>
          </cell>
          <cell r="BZ149"/>
          <cell r="CA149">
            <v>0</v>
          </cell>
          <cell r="CB149"/>
          <cell r="CC149">
            <v>0</v>
          </cell>
          <cell r="CD149"/>
          <cell r="CE149">
            <v>0</v>
          </cell>
          <cell r="CF149"/>
          <cell r="CG149">
            <v>0</v>
          </cell>
          <cell r="CH149"/>
          <cell r="CI149">
            <v>0</v>
          </cell>
          <cell r="CJ149"/>
          <cell r="CK149">
            <v>0</v>
          </cell>
          <cell r="CL149"/>
          <cell r="CM149">
            <v>0</v>
          </cell>
          <cell r="CN149"/>
          <cell r="CO149">
            <v>0</v>
          </cell>
          <cell r="CP149"/>
          <cell r="CQ149">
            <v>0</v>
          </cell>
          <cell r="CR149"/>
          <cell r="CS149">
            <v>0</v>
          </cell>
          <cell r="CT149"/>
          <cell r="CU149">
            <v>0</v>
          </cell>
          <cell r="CV149"/>
          <cell r="CW149">
            <v>0</v>
          </cell>
          <cell r="CX149"/>
          <cell r="CY149">
            <v>0</v>
          </cell>
          <cell r="CZ149"/>
          <cell r="DA149">
            <v>0</v>
          </cell>
          <cell r="DB149"/>
          <cell r="DC149">
            <v>0</v>
          </cell>
          <cell r="DD149"/>
          <cell r="DE149">
            <v>0</v>
          </cell>
          <cell r="DF149"/>
          <cell r="DG149">
            <v>0</v>
          </cell>
          <cell r="DH149"/>
          <cell r="DI149">
            <v>0</v>
          </cell>
          <cell r="DJ149"/>
          <cell r="DK149">
            <v>0</v>
          </cell>
          <cell r="DL149"/>
          <cell r="DM149">
            <v>0</v>
          </cell>
          <cell r="DN149"/>
          <cell r="DO149">
            <v>0</v>
          </cell>
          <cell r="DP149"/>
          <cell r="DQ149">
            <v>0</v>
          </cell>
          <cell r="DR149"/>
          <cell r="DS149">
            <v>0</v>
          </cell>
          <cell r="DT149"/>
          <cell r="DU149">
            <v>0</v>
          </cell>
          <cell r="DV149"/>
          <cell r="DW149">
            <v>0</v>
          </cell>
          <cell r="DX149"/>
          <cell r="DY149">
            <v>0</v>
          </cell>
          <cell r="DZ149"/>
          <cell r="EA149">
            <v>0</v>
          </cell>
          <cell r="EB149"/>
          <cell r="EC149">
            <v>0</v>
          </cell>
          <cell r="ED149"/>
          <cell r="EE149">
            <v>0</v>
          </cell>
          <cell r="EF149"/>
          <cell r="EG149">
            <v>0</v>
          </cell>
          <cell r="EH149">
            <v>1</v>
          </cell>
          <cell r="EI149">
            <v>1345.5750012815001</v>
          </cell>
          <cell r="EJ149"/>
          <cell r="EK149">
            <v>0</v>
          </cell>
          <cell r="EL149"/>
          <cell r="EM149">
            <v>0</v>
          </cell>
          <cell r="EN149"/>
          <cell r="EO149">
            <v>0</v>
          </cell>
          <cell r="EP149"/>
          <cell r="EQ149">
            <v>0</v>
          </cell>
          <cell r="ER149"/>
          <cell r="ES149">
            <v>0</v>
          </cell>
          <cell r="ET149"/>
          <cell r="EU149">
            <v>0</v>
          </cell>
          <cell r="EV149"/>
          <cell r="EW149">
            <v>0</v>
          </cell>
          <cell r="EX149"/>
          <cell r="EY149">
            <v>0</v>
          </cell>
          <cell r="EZ149"/>
          <cell r="FA149">
            <v>0</v>
          </cell>
          <cell r="FB149"/>
          <cell r="FC149">
            <v>0</v>
          </cell>
          <cell r="FD149"/>
          <cell r="FE149">
            <v>0</v>
          </cell>
          <cell r="FF149"/>
          <cell r="FG149">
            <v>0</v>
          </cell>
          <cell r="FH149"/>
          <cell r="FI149">
            <v>0</v>
          </cell>
          <cell r="FJ149"/>
          <cell r="FK149">
            <v>0</v>
          </cell>
          <cell r="FL149"/>
          <cell r="FM149">
            <v>0</v>
          </cell>
          <cell r="FN149"/>
          <cell r="FO149">
            <v>0</v>
          </cell>
          <cell r="FP149"/>
          <cell r="FQ149">
            <v>0</v>
          </cell>
          <cell r="FR149"/>
          <cell r="FS149">
            <v>0</v>
          </cell>
          <cell r="FT149"/>
          <cell r="FU149">
            <v>0</v>
          </cell>
          <cell r="FV149"/>
          <cell r="FW149">
            <v>0</v>
          </cell>
          <cell r="FX149"/>
          <cell r="FY149">
            <v>0</v>
          </cell>
          <cell r="FZ149"/>
          <cell r="GA149">
            <v>0</v>
          </cell>
          <cell r="GB149"/>
          <cell r="GC149">
            <v>0</v>
          </cell>
          <cell r="GD149"/>
          <cell r="GE149">
            <v>0</v>
          </cell>
          <cell r="GF149"/>
          <cell r="GG149">
            <v>0</v>
          </cell>
          <cell r="GH149"/>
          <cell r="GI149">
            <v>0</v>
          </cell>
          <cell r="GJ149"/>
          <cell r="GK149">
            <v>0</v>
          </cell>
          <cell r="GL149"/>
          <cell r="GM149">
            <v>0</v>
          </cell>
          <cell r="GN149"/>
          <cell r="GO149">
            <v>0</v>
          </cell>
          <cell r="GP149"/>
          <cell r="GQ149">
            <v>0</v>
          </cell>
          <cell r="GR149"/>
          <cell r="GS149">
            <v>0</v>
          </cell>
          <cell r="GT149"/>
          <cell r="GU149">
            <v>0</v>
          </cell>
          <cell r="GV149"/>
          <cell r="GW149">
            <v>0</v>
          </cell>
          <cell r="GX149"/>
          <cell r="GY149">
            <v>0</v>
          </cell>
          <cell r="GZ149"/>
          <cell r="HA149">
            <v>0</v>
          </cell>
          <cell r="HB149"/>
          <cell r="HC149">
            <v>0</v>
          </cell>
          <cell r="HD149"/>
          <cell r="HE149">
            <v>0</v>
          </cell>
          <cell r="HF149"/>
          <cell r="HG149">
            <v>0</v>
          </cell>
          <cell r="HH149"/>
          <cell r="HI149">
            <v>0</v>
          </cell>
          <cell r="HJ149"/>
          <cell r="HK149">
            <v>0</v>
          </cell>
          <cell r="HL149"/>
          <cell r="HM149">
            <v>0</v>
          </cell>
          <cell r="HN149"/>
          <cell r="HO149">
            <v>0</v>
          </cell>
          <cell r="HP149"/>
          <cell r="HQ149">
            <v>0</v>
          </cell>
          <cell r="HR149"/>
          <cell r="HS149">
            <v>0</v>
          </cell>
          <cell r="HT149"/>
          <cell r="HU149">
            <v>0</v>
          </cell>
          <cell r="HV149"/>
          <cell r="HW149">
            <v>0</v>
          </cell>
          <cell r="HX149"/>
          <cell r="HY149">
            <v>0</v>
          </cell>
          <cell r="HZ149"/>
          <cell r="IA149">
            <v>0</v>
          </cell>
          <cell r="IB149"/>
          <cell r="IC149">
            <v>0</v>
          </cell>
          <cell r="ID149"/>
          <cell r="IE149">
            <v>0</v>
          </cell>
          <cell r="IF149"/>
          <cell r="IG149">
            <v>0</v>
          </cell>
          <cell r="IH149"/>
          <cell r="II149">
            <v>0</v>
          </cell>
          <cell r="IJ149"/>
          <cell r="IK149">
            <v>0</v>
          </cell>
          <cell r="IL149"/>
          <cell r="IM149">
            <v>0</v>
          </cell>
          <cell r="IN149"/>
          <cell r="IO149">
            <v>0</v>
          </cell>
          <cell r="IP149"/>
          <cell r="IQ149">
            <v>0</v>
          </cell>
          <cell r="IR149"/>
          <cell r="IS149">
            <v>0</v>
          </cell>
          <cell r="IT149"/>
          <cell r="IU149">
            <v>0</v>
          </cell>
          <cell r="IV149"/>
          <cell r="IW149">
            <v>0</v>
          </cell>
          <cell r="IX149"/>
          <cell r="IY149">
            <v>0</v>
          </cell>
          <cell r="IZ149"/>
          <cell r="JA149">
            <v>0</v>
          </cell>
          <cell r="JB149"/>
          <cell r="JC149">
            <v>0</v>
          </cell>
          <cell r="JD149"/>
          <cell r="JE149">
            <v>0</v>
          </cell>
          <cell r="JF149"/>
          <cell r="JG149">
            <v>0</v>
          </cell>
          <cell r="JH149"/>
          <cell r="JI149">
            <v>0</v>
          </cell>
          <cell r="JJ149"/>
          <cell r="JK149">
            <v>0</v>
          </cell>
          <cell r="JL149"/>
          <cell r="JM149">
            <v>0</v>
          </cell>
          <cell r="JN149"/>
          <cell r="JO149">
            <v>0</v>
          </cell>
          <cell r="JP149"/>
          <cell r="JQ149">
            <v>0</v>
          </cell>
          <cell r="JR149"/>
          <cell r="JS149">
            <v>0</v>
          </cell>
          <cell r="JT149"/>
          <cell r="JU149">
            <v>0</v>
          </cell>
          <cell r="JV149"/>
          <cell r="JW149">
            <v>0</v>
          </cell>
          <cell r="JX149"/>
          <cell r="JY149">
            <v>0</v>
          </cell>
          <cell r="JZ149"/>
          <cell r="KA149">
            <v>0</v>
          </cell>
          <cell r="KB149"/>
          <cell r="KC149">
            <v>0</v>
          </cell>
        </row>
        <row r="150">
          <cell r="P150">
            <v>2</v>
          </cell>
          <cell r="Q150">
            <v>85.181250000000006</v>
          </cell>
          <cell r="R150"/>
          <cell r="S150">
            <v>0</v>
          </cell>
          <cell r="T150"/>
          <cell r="U150">
            <v>0</v>
          </cell>
          <cell r="V150">
            <v>2</v>
          </cell>
          <cell r="W150">
            <v>85.181250000000006</v>
          </cell>
          <cell r="X150"/>
          <cell r="Y150">
            <v>0</v>
          </cell>
          <cell r="Z150"/>
          <cell r="AA150">
            <v>0</v>
          </cell>
          <cell r="AB150"/>
          <cell r="AC150">
            <v>0</v>
          </cell>
          <cell r="AD150"/>
          <cell r="AE150">
            <v>0</v>
          </cell>
          <cell r="AF150"/>
          <cell r="AG150">
            <v>0</v>
          </cell>
          <cell r="AH150"/>
          <cell r="AI150">
            <v>0</v>
          </cell>
          <cell r="AJ150"/>
          <cell r="AK150">
            <v>0</v>
          </cell>
          <cell r="AL150"/>
          <cell r="AM150">
            <v>0</v>
          </cell>
          <cell r="AN150"/>
          <cell r="AO150">
            <v>0</v>
          </cell>
          <cell r="AP150"/>
          <cell r="AQ150">
            <v>0</v>
          </cell>
          <cell r="AR150"/>
          <cell r="AS150">
            <v>0</v>
          </cell>
          <cell r="AT150"/>
          <cell r="AU150">
            <v>0</v>
          </cell>
          <cell r="AV150"/>
          <cell r="AW150">
            <v>0</v>
          </cell>
          <cell r="AX150"/>
          <cell r="AY150">
            <v>0</v>
          </cell>
          <cell r="AZ150"/>
          <cell r="BA150">
            <v>0</v>
          </cell>
          <cell r="BB150"/>
          <cell r="BC150">
            <v>0</v>
          </cell>
          <cell r="BD150"/>
          <cell r="BE150">
            <v>0</v>
          </cell>
          <cell r="BF150"/>
          <cell r="BG150">
            <v>0</v>
          </cell>
          <cell r="BH150"/>
          <cell r="BI150">
            <v>0</v>
          </cell>
          <cell r="BJ150"/>
          <cell r="BK150">
            <v>0</v>
          </cell>
          <cell r="BL150"/>
          <cell r="BM150">
            <v>0</v>
          </cell>
          <cell r="BN150"/>
          <cell r="BO150">
            <v>0</v>
          </cell>
          <cell r="BP150"/>
          <cell r="BQ150">
            <v>0</v>
          </cell>
          <cell r="BR150"/>
          <cell r="BS150">
            <v>0</v>
          </cell>
          <cell r="BT150"/>
          <cell r="BU150">
            <v>0</v>
          </cell>
          <cell r="BV150"/>
          <cell r="BW150">
            <v>0</v>
          </cell>
          <cell r="BX150"/>
          <cell r="BY150">
            <v>0</v>
          </cell>
          <cell r="BZ150"/>
          <cell r="CA150">
            <v>0</v>
          </cell>
          <cell r="CB150"/>
          <cell r="CC150">
            <v>0</v>
          </cell>
          <cell r="CD150"/>
          <cell r="CE150">
            <v>0</v>
          </cell>
          <cell r="CF150">
            <v>2</v>
          </cell>
          <cell r="CG150">
            <v>85.181250000000006</v>
          </cell>
          <cell r="CH150">
            <v>2</v>
          </cell>
          <cell r="CI150">
            <v>85.181250000000006</v>
          </cell>
          <cell r="CJ150">
            <v>2</v>
          </cell>
          <cell r="CK150">
            <v>85.181250000000006</v>
          </cell>
          <cell r="CL150">
            <v>2</v>
          </cell>
          <cell r="CM150">
            <v>85.181250000000006</v>
          </cell>
          <cell r="CN150">
            <v>2</v>
          </cell>
          <cell r="CO150">
            <v>85.181250000000006</v>
          </cell>
          <cell r="CP150">
            <v>2</v>
          </cell>
          <cell r="CQ150">
            <v>85.181250000000006</v>
          </cell>
          <cell r="CR150"/>
          <cell r="CS150">
            <v>0</v>
          </cell>
          <cell r="CT150">
            <v>2</v>
          </cell>
          <cell r="CU150">
            <v>85.181250000000006</v>
          </cell>
          <cell r="CV150">
            <v>2</v>
          </cell>
          <cell r="CW150">
            <v>85.181250000000006</v>
          </cell>
          <cell r="CX150">
            <v>2</v>
          </cell>
          <cell r="CY150">
            <v>85.181250000000006</v>
          </cell>
          <cell r="CZ150">
            <v>2</v>
          </cell>
          <cell r="DA150">
            <v>85.181250000000006</v>
          </cell>
          <cell r="DB150"/>
          <cell r="DC150">
            <v>0</v>
          </cell>
          <cell r="DD150"/>
          <cell r="DE150">
            <v>0</v>
          </cell>
          <cell r="DF150">
            <v>1</v>
          </cell>
          <cell r="DG150">
            <v>42.590625000000003</v>
          </cell>
          <cell r="DH150">
            <v>1</v>
          </cell>
          <cell r="DI150">
            <v>42.590625000000003</v>
          </cell>
          <cell r="DJ150">
            <v>2</v>
          </cell>
          <cell r="DK150">
            <v>85.181250000000006</v>
          </cell>
          <cell r="DL150">
            <v>2</v>
          </cell>
          <cell r="DM150">
            <v>85.181250000000006</v>
          </cell>
          <cell r="DN150">
            <v>2</v>
          </cell>
          <cell r="DO150">
            <v>85.181250000000006</v>
          </cell>
          <cell r="DP150">
            <v>1</v>
          </cell>
          <cell r="DQ150">
            <v>42.590625000000003</v>
          </cell>
          <cell r="DR150">
            <v>2</v>
          </cell>
          <cell r="DS150">
            <v>85.181250000000006</v>
          </cell>
          <cell r="DT150">
            <v>2</v>
          </cell>
          <cell r="DU150">
            <v>85.181250000000006</v>
          </cell>
          <cell r="DV150">
            <v>2</v>
          </cell>
          <cell r="DW150">
            <v>85.181250000000006</v>
          </cell>
          <cell r="DX150">
            <v>2</v>
          </cell>
          <cell r="DY150">
            <v>85.181250000000006</v>
          </cell>
          <cell r="DZ150">
            <v>2</v>
          </cell>
          <cell r="EA150">
            <v>85.181250000000006</v>
          </cell>
          <cell r="EB150">
            <v>2</v>
          </cell>
          <cell r="EC150">
            <v>85.181250000000006</v>
          </cell>
          <cell r="ED150">
            <v>2</v>
          </cell>
          <cell r="EE150">
            <v>85.181250000000006</v>
          </cell>
          <cell r="EF150">
            <v>2</v>
          </cell>
          <cell r="EG150">
            <v>85.181250000000006</v>
          </cell>
          <cell r="EH150">
            <v>2</v>
          </cell>
          <cell r="EI150">
            <v>85.181250000000006</v>
          </cell>
          <cell r="EJ150">
            <v>2</v>
          </cell>
          <cell r="EK150">
            <v>85.181250000000006</v>
          </cell>
          <cell r="EL150"/>
          <cell r="EM150">
            <v>0</v>
          </cell>
          <cell r="EN150">
            <v>1</v>
          </cell>
          <cell r="EO150">
            <v>42.590625000000003</v>
          </cell>
          <cell r="EP150">
            <v>2</v>
          </cell>
          <cell r="EQ150">
            <v>85.181250000000006</v>
          </cell>
          <cell r="ER150">
            <v>2</v>
          </cell>
          <cell r="ES150">
            <v>85.181250000000006</v>
          </cell>
          <cell r="ET150">
            <v>1</v>
          </cell>
          <cell r="EU150">
            <v>42.590625000000003</v>
          </cell>
          <cell r="EV150">
            <v>2</v>
          </cell>
          <cell r="EW150">
            <v>85.181250000000006</v>
          </cell>
          <cell r="EX150">
            <v>2</v>
          </cell>
          <cell r="EY150">
            <v>85.181250000000006</v>
          </cell>
          <cell r="EZ150">
            <v>2</v>
          </cell>
          <cell r="FA150">
            <v>85.181250000000006</v>
          </cell>
          <cell r="FB150">
            <v>2</v>
          </cell>
          <cell r="FC150">
            <v>85.181250000000006</v>
          </cell>
          <cell r="FD150">
            <v>2</v>
          </cell>
          <cell r="FE150">
            <v>85.181250000000006</v>
          </cell>
          <cell r="FF150">
            <v>1</v>
          </cell>
          <cell r="FG150">
            <v>42.590625000000003</v>
          </cell>
          <cell r="FH150">
            <v>1</v>
          </cell>
          <cell r="FI150">
            <v>42.590625000000003</v>
          </cell>
          <cell r="FJ150"/>
          <cell r="FK150">
            <v>0</v>
          </cell>
          <cell r="FL150">
            <v>2</v>
          </cell>
          <cell r="FM150">
            <v>85.181250000000006</v>
          </cell>
          <cell r="FN150">
            <v>2</v>
          </cell>
          <cell r="FO150">
            <v>85.181250000000006</v>
          </cell>
          <cell r="FP150">
            <v>2</v>
          </cell>
          <cell r="FQ150">
            <v>85.181250000000006</v>
          </cell>
          <cell r="FR150"/>
          <cell r="FS150">
            <v>0</v>
          </cell>
          <cell r="FT150"/>
          <cell r="FU150">
            <v>0</v>
          </cell>
          <cell r="FV150"/>
          <cell r="FW150">
            <v>0</v>
          </cell>
          <cell r="FX150"/>
          <cell r="FY150">
            <v>0</v>
          </cell>
          <cell r="FZ150"/>
          <cell r="GA150">
            <v>0</v>
          </cell>
          <cell r="GB150"/>
          <cell r="GC150">
            <v>0</v>
          </cell>
          <cell r="GD150"/>
          <cell r="GE150">
            <v>0</v>
          </cell>
          <cell r="GF150">
            <v>1</v>
          </cell>
          <cell r="GG150">
            <v>42.590625000000003</v>
          </cell>
          <cell r="GH150">
            <v>1</v>
          </cell>
          <cell r="GI150">
            <v>42.590625000000003</v>
          </cell>
          <cell r="GJ150"/>
          <cell r="GK150">
            <v>0</v>
          </cell>
          <cell r="GL150"/>
          <cell r="GM150">
            <v>0</v>
          </cell>
          <cell r="GN150"/>
          <cell r="GO150">
            <v>0</v>
          </cell>
          <cell r="GP150"/>
          <cell r="GQ150">
            <v>0</v>
          </cell>
          <cell r="GR150"/>
          <cell r="GS150">
            <v>0</v>
          </cell>
          <cell r="GT150"/>
          <cell r="GU150">
            <v>0</v>
          </cell>
          <cell r="GV150"/>
          <cell r="GW150">
            <v>0</v>
          </cell>
          <cell r="GX150"/>
          <cell r="GY150">
            <v>0</v>
          </cell>
          <cell r="GZ150"/>
          <cell r="HA150">
            <v>0</v>
          </cell>
          <cell r="HB150"/>
          <cell r="HC150">
            <v>0</v>
          </cell>
          <cell r="HD150">
            <v>2</v>
          </cell>
          <cell r="HE150">
            <v>85.181250000000006</v>
          </cell>
          <cell r="HF150">
            <v>2</v>
          </cell>
          <cell r="HG150">
            <v>85.181250000000006</v>
          </cell>
          <cell r="HH150">
            <v>2</v>
          </cell>
          <cell r="HI150">
            <v>85.181250000000006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2</v>
          </cell>
          <cell r="HS150">
            <v>85.181250000000006</v>
          </cell>
          <cell r="HT150"/>
          <cell r="HU150">
            <v>0</v>
          </cell>
          <cell r="HV150"/>
          <cell r="HW150">
            <v>0</v>
          </cell>
          <cell r="HX150"/>
          <cell r="HY150">
            <v>0</v>
          </cell>
          <cell r="HZ150"/>
          <cell r="IA150">
            <v>0</v>
          </cell>
          <cell r="IB150"/>
          <cell r="IC150">
            <v>0</v>
          </cell>
          <cell r="ID150"/>
          <cell r="IE150">
            <v>0</v>
          </cell>
          <cell r="IF150"/>
          <cell r="IG150">
            <v>0</v>
          </cell>
          <cell r="IH150"/>
          <cell r="II150">
            <v>0</v>
          </cell>
          <cell r="IJ150"/>
          <cell r="IK150">
            <v>0</v>
          </cell>
          <cell r="IL150"/>
          <cell r="IM150">
            <v>0</v>
          </cell>
          <cell r="IN150"/>
          <cell r="IO150">
            <v>0</v>
          </cell>
          <cell r="IP150"/>
          <cell r="IQ150">
            <v>0</v>
          </cell>
          <cell r="IR150"/>
          <cell r="IS150">
            <v>0</v>
          </cell>
          <cell r="IT150"/>
          <cell r="IU150">
            <v>0</v>
          </cell>
          <cell r="IV150"/>
          <cell r="IW150">
            <v>0</v>
          </cell>
          <cell r="IX150"/>
          <cell r="IY150">
            <v>0</v>
          </cell>
          <cell r="IZ150"/>
          <cell r="JA150">
            <v>0</v>
          </cell>
          <cell r="JB150"/>
          <cell r="JC150">
            <v>0</v>
          </cell>
          <cell r="JD150"/>
          <cell r="JE150">
            <v>0</v>
          </cell>
          <cell r="JF150"/>
          <cell r="JG150">
            <v>0</v>
          </cell>
          <cell r="JH150"/>
          <cell r="JI150">
            <v>0</v>
          </cell>
          <cell r="JJ150"/>
          <cell r="JK150">
            <v>0</v>
          </cell>
          <cell r="JL150"/>
          <cell r="JM150">
            <v>0</v>
          </cell>
          <cell r="JN150"/>
          <cell r="JO150">
            <v>0</v>
          </cell>
          <cell r="JP150"/>
          <cell r="JQ150">
            <v>0</v>
          </cell>
          <cell r="JR150"/>
          <cell r="JS150">
            <v>0</v>
          </cell>
          <cell r="JT150"/>
          <cell r="JU150">
            <v>0</v>
          </cell>
          <cell r="JV150">
            <v>2</v>
          </cell>
          <cell r="JW150">
            <v>85.181250000000006</v>
          </cell>
          <cell r="JX150">
            <v>2</v>
          </cell>
          <cell r="JY150">
            <v>85.181250000000006</v>
          </cell>
          <cell r="JZ150">
            <v>2</v>
          </cell>
          <cell r="KA150">
            <v>85.181250000000006</v>
          </cell>
          <cell r="KB150"/>
          <cell r="KC150">
            <v>0</v>
          </cell>
        </row>
        <row r="151">
          <cell r="P151">
            <v>2</v>
          </cell>
          <cell r="Q151">
            <v>64.3125</v>
          </cell>
          <cell r="R151"/>
          <cell r="S151">
            <v>0</v>
          </cell>
          <cell r="T151"/>
          <cell r="U151">
            <v>0</v>
          </cell>
          <cell r="V151">
            <v>2</v>
          </cell>
          <cell r="W151">
            <v>64.3125</v>
          </cell>
          <cell r="X151"/>
          <cell r="Y151">
            <v>0</v>
          </cell>
          <cell r="Z151"/>
          <cell r="AA151">
            <v>0</v>
          </cell>
          <cell r="AB151"/>
          <cell r="AC151">
            <v>0</v>
          </cell>
          <cell r="AD151"/>
          <cell r="AE151">
            <v>0</v>
          </cell>
          <cell r="AF151"/>
          <cell r="AG151">
            <v>0</v>
          </cell>
          <cell r="AH151"/>
          <cell r="AI151">
            <v>0</v>
          </cell>
          <cell r="AJ151"/>
          <cell r="AK151">
            <v>0</v>
          </cell>
          <cell r="AL151"/>
          <cell r="AM151">
            <v>0</v>
          </cell>
          <cell r="AN151"/>
          <cell r="AO151">
            <v>0</v>
          </cell>
          <cell r="AP151"/>
          <cell r="AQ151">
            <v>0</v>
          </cell>
          <cell r="AR151"/>
          <cell r="AS151">
            <v>0</v>
          </cell>
          <cell r="AT151"/>
          <cell r="AU151">
            <v>0</v>
          </cell>
          <cell r="AV151"/>
          <cell r="AW151">
            <v>0</v>
          </cell>
          <cell r="AX151"/>
          <cell r="AY151">
            <v>0</v>
          </cell>
          <cell r="AZ151"/>
          <cell r="BA151">
            <v>0</v>
          </cell>
          <cell r="BB151"/>
          <cell r="BC151">
            <v>0</v>
          </cell>
          <cell r="BD151"/>
          <cell r="BE151">
            <v>0</v>
          </cell>
          <cell r="BF151"/>
          <cell r="BG151">
            <v>0</v>
          </cell>
          <cell r="BH151"/>
          <cell r="BI151">
            <v>0</v>
          </cell>
          <cell r="BJ151"/>
          <cell r="BK151">
            <v>0</v>
          </cell>
          <cell r="BL151"/>
          <cell r="BM151">
            <v>0</v>
          </cell>
          <cell r="BN151"/>
          <cell r="BO151">
            <v>0</v>
          </cell>
          <cell r="BP151"/>
          <cell r="BQ151">
            <v>0</v>
          </cell>
          <cell r="BR151"/>
          <cell r="BS151">
            <v>0</v>
          </cell>
          <cell r="BT151"/>
          <cell r="BU151">
            <v>0</v>
          </cell>
          <cell r="BV151"/>
          <cell r="BW151">
            <v>0</v>
          </cell>
          <cell r="BX151"/>
          <cell r="BY151">
            <v>0</v>
          </cell>
          <cell r="BZ151"/>
          <cell r="CA151">
            <v>0</v>
          </cell>
          <cell r="CB151"/>
          <cell r="CC151">
            <v>0</v>
          </cell>
          <cell r="CD151"/>
          <cell r="CE151">
            <v>0</v>
          </cell>
          <cell r="CF151">
            <v>2</v>
          </cell>
          <cell r="CG151">
            <v>64.3125</v>
          </cell>
          <cell r="CH151">
            <v>2</v>
          </cell>
          <cell r="CI151">
            <v>64.3125</v>
          </cell>
          <cell r="CJ151">
            <v>2</v>
          </cell>
          <cell r="CK151">
            <v>64.3125</v>
          </cell>
          <cell r="CL151">
            <v>2</v>
          </cell>
          <cell r="CM151">
            <v>64.3125</v>
          </cell>
          <cell r="CN151">
            <v>2</v>
          </cell>
          <cell r="CO151">
            <v>64.3125</v>
          </cell>
          <cell r="CP151"/>
          <cell r="CQ151">
            <v>0</v>
          </cell>
          <cell r="CR151"/>
          <cell r="CS151">
            <v>0</v>
          </cell>
          <cell r="CT151">
            <v>2</v>
          </cell>
          <cell r="CU151">
            <v>64.3125</v>
          </cell>
          <cell r="CV151">
            <v>2</v>
          </cell>
          <cell r="CW151">
            <v>64.3125</v>
          </cell>
          <cell r="CX151">
            <v>2</v>
          </cell>
          <cell r="CY151">
            <v>64.3125</v>
          </cell>
          <cell r="CZ151">
            <v>2</v>
          </cell>
          <cell r="DA151">
            <v>64.3125</v>
          </cell>
          <cell r="DB151"/>
          <cell r="DC151">
            <v>0</v>
          </cell>
          <cell r="DD151"/>
          <cell r="DE151">
            <v>0</v>
          </cell>
          <cell r="DF151"/>
          <cell r="DG151">
            <v>0</v>
          </cell>
          <cell r="DH151"/>
          <cell r="DI151">
            <v>0</v>
          </cell>
          <cell r="DJ151">
            <v>2</v>
          </cell>
          <cell r="DK151">
            <v>64.3125</v>
          </cell>
          <cell r="DL151">
            <v>2</v>
          </cell>
          <cell r="DM151">
            <v>64.3125</v>
          </cell>
          <cell r="DN151">
            <v>2</v>
          </cell>
          <cell r="DO151">
            <v>64.3125</v>
          </cell>
          <cell r="DP151">
            <v>1</v>
          </cell>
          <cell r="DQ151">
            <v>32.15625</v>
          </cell>
          <cell r="DR151">
            <v>2</v>
          </cell>
          <cell r="DS151">
            <v>64.3125</v>
          </cell>
          <cell r="DT151">
            <v>2</v>
          </cell>
          <cell r="DU151">
            <v>64.3125</v>
          </cell>
          <cell r="DV151">
            <v>2</v>
          </cell>
          <cell r="DW151">
            <v>64.3125</v>
          </cell>
          <cell r="DX151">
            <v>2</v>
          </cell>
          <cell r="DY151">
            <v>64.3125</v>
          </cell>
          <cell r="DZ151">
            <v>2</v>
          </cell>
          <cell r="EA151">
            <v>64.3125</v>
          </cell>
          <cell r="EB151">
            <v>2</v>
          </cell>
          <cell r="EC151">
            <v>64.3125</v>
          </cell>
          <cell r="ED151">
            <v>2</v>
          </cell>
          <cell r="EE151">
            <v>64.3125</v>
          </cell>
          <cell r="EF151">
            <v>2</v>
          </cell>
          <cell r="EG151">
            <v>64.3125</v>
          </cell>
          <cell r="EH151">
            <v>2</v>
          </cell>
          <cell r="EI151">
            <v>64.3125</v>
          </cell>
          <cell r="EJ151">
            <v>2</v>
          </cell>
          <cell r="EK151">
            <v>64.3125</v>
          </cell>
          <cell r="EL151"/>
          <cell r="EM151">
            <v>0</v>
          </cell>
          <cell r="EN151"/>
          <cell r="EO151">
            <v>0</v>
          </cell>
          <cell r="EP151">
            <v>2</v>
          </cell>
          <cell r="EQ151">
            <v>64.3125</v>
          </cell>
          <cell r="ER151">
            <v>2</v>
          </cell>
          <cell r="ES151">
            <v>64.3125</v>
          </cell>
          <cell r="ET151"/>
          <cell r="EU151">
            <v>0</v>
          </cell>
          <cell r="EV151"/>
          <cell r="EW151">
            <v>0</v>
          </cell>
          <cell r="EX151"/>
          <cell r="EY151">
            <v>0</v>
          </cell>
          <cell r="EZ151"/>
          <cell r="FA151">
            <v>0</v>
          </cell>
          <cell r="FB151"/>
          <cell r="FC151">
            <v>0</v>
          </cell>
          <cell r="FD151"/>
          <cell r="FE151">
            <v>0</v>
          </cell>
          <cell r="FF151">
            <v>1</v>
          </cell>
          <cell r="FG151">
            <v>32.15625</v>
          </cell>
          <cell r="FH151">
            <v>1</v>
          </cell>
          <cell r="FI151">
            <v>32.15625</v>
          </cell>
          <cell r="FJ151">
            <v>1</v>
          </cell>
          <cell r="FK151">
            <v>32.15625</v>
          </cell>
          <cell r="FL151">
            <v>2</v>
          </cell>
          <cell r="FM151">
            <v>64.3125</v>
          </cell>
          <cell r="FN151">
            <v>2</v>
          </cell>
          <cell r="FO151">
            <v>64.3125</v>
          </cell>
          <cell r="FP151">
            <v>2</v>
          </cell>
          <cell r="FQ151">
            <v>64.3125</v>
          </cell>
          <cell r="FR151"/>
          <cell r="FS151">
            <v>0</v>
          </cell>
          <cell r="FT151"/>
          <cell r="FU151">
            <v>0</v>
          </cell>
          <cell r="FV151"/>
          <cell r="FW151">
            <v>0</v>
          </cell>
          <cell r="FX151"/>
          <cell r="FY151">
            <v>0</v>
          </cell>
          <cell r="FZ151"/>
          <cell r="GA151">
            <v>0</v>
          </cell>
          <cell r="GB151"/>
          <cell r="GC151">
            <v>0</v>
          </cell>
          <cell r="GD151"/>
          <cell r="GE151">
            <v>0</v>
          </cell>
          <cell r="GF151"/>
          <cell r="GG151">
            <v>0</v>
          </cell>
          <cell r="GH151"/>
          <cell r="GI151">
            <v>0</v>
          </cell>
          <cell r="GJ151"/>
          <cell r="GK151">
            <v>0</v>
          </cell>
          <cell r="GL151"/>
          <cell r="GM151">
            <v>0</v>
          </cell>
          <cell r="GN151"/>
          <cell r="GO151">
            <v>0</v>
          </cell>
          <cell r="GP151"/>
          <cell r="GQ151">
            <v>0</v>
          </cell>
          <cell r="GR151"/>
          <cell r="GS151">
            <v>0</v>
          </cell>
          <cell r="GT151"/>
          <cell r="GU151">
            <v>0</v>
          </cell>
          <cell r="GV151"/>
          <cell r="GW151">
            <v>0</v>
          </cell>
          <cell r="GX151"/>
          <cell r="GY151">
            <v>0</v>
          </cell>
          <cell r="GZ151"/>
          <cell r="HA151">
            <v>0</v>
          </cell>
          <cell r="HB151"/>
          <cell r="HC151">
            <v>0</v>
          </cell>
          <cell r="HD151"/>
          <cell r="HE151">
            <v>0</v>
          </cell>
          <cell r="HF151"/>
          <cell r="HG151">
            <v>0</v>
          </cell>
          <cell r="HH151"/>
          <cell r="HI151">
            <v>0</v>
          </cell>
          <cell r="HJ151"/>
          <cell r="HK151">
            <v>0</v>
          </cell>
          <cell r="HL151"/>
          <cell r="HM151">
            <v>0</v>
          </cell>
          <cell r="HN151"/>
          <cell r="HO151">
            <v>0</v>
          </cell>
          <cell r="HP151"/>
          <cell r="HQ151">
            <v>0</v>
          </cell>
          <cell r="HR151"/>
          <cell r="HS151">
            <v>0</v>
          </cell>
          <cell r="HT151"/>
          <cell r="HU151">
            <v>0</v>
          </cell>
          <cell r="HV151"/>
          <cell r="HW151">
            <v>0</v>
          </cell>
          <cell r="HX151"/>
          <cell r="HY151">
            <v>0</v>
          </cell>
          <cell r="HZ151"/>
          <cell r="IA151">
            <v>0</v>
          </cell>
          <cell r="IB151"/>
          <cell r="IC151">
            <v>0</v>
          </cell>
          <cell r="ID151"/>
          <cell r="IE151">
            <v>0</v>
          </cell>
          <cell r="IF151"/>
          <cell r="IG151">
            <v>0</v>
          </cell>
          <cell r="IH151"/>
          <cell r="II151">
            <v>0</v>
          </cell>
          <cell r="IJ151"/>
          <cell r="IK151">
            <v>0</v>
          </cell>
          <cell r="IL151"/>
          <cell r="IM151">
            <v>0</v>
          </cell>
          <cell r="IN151"/>
          <cell r="IO151">
            <v>0</v>
          </cell>
          <cell r="IP151"/>
          <cell r="IQ151">
            <v>0</v>
          </cell>
          <cell r="IR151"/>
          <cell r="IS151">
            <v>0</v>
          </cell>
          <cell r="IT151"/>
          <cell r="IU151">
            <v>0</v>
          </cell>
          <cell r="IV151"/>
          <cell r="IW151">
            <v>0</v>
          </cell>
          <cell r="IX151"/>
          <cell r="IY151">
            <v>0</v>
          </cell>
          <cell r="IZ151"/>
          <cell r="JA151">
            <v>0</v>
          </cell>
          <cell r="JB151"/>
          <cell r="JC151">
            <v>0</v>
          </cell>
          <cell r="JD151"/>
          <cell r="JE151">
            <v>0</v>
          </cell>
          <cell r="JF151"/>
          <cell r="JG151">
            <v>0</v>
          </cell>
          <cell r="JH151"/>
          <cell r="JI151">
            <v>0</v>
          </cell>
          <cell r="JJ151"/>
          <cell r="JK151">
            <v>0</v>
          </cell>
          <cell r="JL151"/>
          <cell r="JM151">
            <v>0</v>
          </cell>
          <cell r="JN151"/>
          <cell r="JO151">
            <v>0</v>
          </cell>
          <cell r="JP151"/>
          <cell r="JQ151">
            <v>0</v>
          </cell>
          <cell r="JR151"/>
          <cell r="JS151">
            <v>0</v>
          </cell>
          <cell r="JT151"/>
          <cell r="JU151">
            <v>0</v>
          </cell>
          <cell r="JV151">
            <v>2</v>
          </cell>
          <cell r="JW151">
            <v>64.3125</v>
          </cell>
          <cell r="JX151">
            <v>2</v>
          </cell>
          <cell r="JY151">
            <v>64.3125</v>
          </cell>
          <cell r="JZ151">
            <v>2</v>
          </cell>
          <cell r="KA151">
            <v>64.3125</v>
          </cell>
          <cell r="KB151"/>
          <cell r="KC151">
            <v>0</v>
          </cell>
        </row>
        <row r="152">
          <cell r="P152"/>
          <cell r="Q152">
            <v>0</v>
          </cell>
          <cell r="R152"/>
          <cell r="S152">
            <v>0</v>
          </cell>
          <cell r="T152"/>
          <cell r="U152">
            <v>0</v>
          </cell>
          <cell r="V152"/>
          <cell r="W152">
            <v>0</v>
          </cell>
          <cell r="X152"/>
          <cell r="Y152">
            <v>0</v>
          </cell>
          <cell r="Z152"/>
          <cell r="AA152">
            <v>0</v>
          </cell>
          <cell r="AB152"/>
          <cell r="AC152">
            <v>0</v>
          </cell>
          <cell r="AD152"/>
          <cell r="AE152">
            <v>0</v>
          </cell>
          <cell r="AF152"/>
          <cell r="AG152">
            <v>0</v>
          </cell>
          <cell r="AH152"/>
          <cell r="AI152">
            <v>0</v>
          </cell>
          <cell r="AJ152"/>
          <cell r="AK152">
            <v>0</v>
          </cell>
          <cell r="AL152"/>
          <cell r="AM152">
            <v>0</v>
          </cell>
          <cell r="AN152"/>
          <cell r="AO152">
            <v>0</v>
          </cell>
          <cell r="AP152"/>
          <cell r="AQ152">
            <v>0</v>
          </cell>
          <cell r="AR152"/>
          <cell r="AS152">
            <v>0</v>
          </cell>
          <cell r="AT152"/>
          <cell r="AU152">
            <v>0</v>
          </cell>
          <cell r="AV152"/>
          <cell r="AW152">
            <v>0</v>
          </cell>
          <cell r="AX152"/>
          <cell r="AY152">
            <v>0</v>
          </cell>
          <cell r="AZ152"/>
          <cell r="BA152">
            <v>0</v>
          </cell>
          <cell r="BB152"/>
          <cell r="BC152">
            <v>0</v>
          </cell>
          <cell r="BD152"/>
          <cell r="BE152">
            <v>0</v>
          </cell>
          <cell r="BF152"/>
          <cell r="BG152">
            <v>0</v>
          </cell>
          <cell r="BH152"/>
          <cell r="BI152">
            <v>0</v>
          </cell>
          <cell r="BJ152"/>
          <cell r="BK152">
            <v>0</v>
          </cell>
          <cell r="BL152"/>
          <cell r="BM152">
            <v>0</v>
          </cell>
          <cell r="BN152"/>
          <cell r="BO152">
            <v>0</v>
          </cell>
          <cell r="BP152"/>
          <cell r="BQ152">
            <v>0</v>
          </cell>
          <cell r="BR152"/>
          <cell r="BS152">
            <v>0</v>
          </cell>
          <cell r="BT152"/>
          <cell r="BU152">
            <v>0</v>
          </cell>
          <cell r="BV152"/>
          <cell r="BW152">
            <v>0</v>
          </cell>
          <cell r="BX152"/>
          <cell r="BY152">
            <v>0</v>
          </cell>
          <cell r="BZ152"/>
          <cell r="CA152">
            <v>0</v>
          </cell>
          <cell r="CB152"/>
          <cell r="CC152">
            <v>0</v>
          </cell>
          <cell r="CD152"/>
          <cell r="CE152">
            <v>0</v>
          </cell>
          <cell r="CF152"/>
          <cell r="CG152">
            <v>0</v>
          </cell>
          <cell r="CH152"/>
          <cell r="CI152">
            <v>0</v>
          </cell>
          <cell r="CJ152"/>
          <cell r="CK152">
            <v>0</v>
          </cell>
          <cell r="CL152"/>
          <cell r="CM152">
            <v>0</v>
          </cell>
          <cell r="CN152"/>
          <cell r="CO152">
            <v>0</v>
          </cell>
          <cell r="CP152"/>
          <cell r="CQ152">
            <v>0</v>
          </cell>
          <cell r="CR152"/>
          <cell r="CS152">
            <v>0</v>
          </cell>
          <cell r="CT152"/>
          <cell r="CU152">
            <v>0</v>
          </cell>
          <cell r="CV152"/>
          <cell r="CW152">
            <v>0</v>
          </cell>
          <cell r="CX152"/>
          <cell r="CY152">
            <v>0</v>
          </cell>
          <cell r="CZ152"/>
          <cell r="DA152">
            <v>0</v>
          </cell>
          <cell r="DB152"/>
          <cell r="DC152">
            <v>0</v>
          </cell>
          <cell r="DD152"/>
          <cell r="DE152">
            <v>0</v>
          </cell>
          <cell r="DF152"/>
          <cell r="DG152">
            <v>0</v>
          </cell>
          <cell r="DH152"/>
          <cell r="DI152">
            <v>0</v>
          </cell>
          <cell r="DJ152"/>
          <cell r="DK152">
            <v>0</v>
          </cell>
          <cell r="DL152"/>
          <cell r="DM152">
            <v>0</v>
          </cell>
          <cell r="DN152"/>
          <cell r="DO152">
            <v>0</v>
          </cell>
          <cell r="DP152"/>
          <cell r="DQ152">
            <v>0</v>
          </cell>
          <cell r="DR152"/>
          <cell r="DS152">
            <v>0</v>
          </cell>
          <cell r="DT152"/>
          <cell r="DU152">
            <v>0</v>
          </cell>
          <cell r="DV152"/>
          <cell r="DW152">
            <v>0</v>
          </cell>
          <cell r="DX152"/>
          <cell r="DY152">
            <v>0</v>
          </cell>
          <cell r="DZ152"/>
          <cell r="EA152">
            <v>0</v>
          </cell>
          <cell r="EB152"/>
          <cell r="EC152">
            <v>0</v>
          </cell>
          <cell r="ED152"/>
          <cell r="EE152">
            <v>0</v>
          </cell>
          <cell r="EF152"/>
          <cell r="EG152">
            <v>0</v>
          </cell>
          <cell r="EH152"/>
          <cell r="EI152">
            <v>0</v>
          </cell>
          <cell r="EJ152"/>
          <cell r="EK152">
            <v>0</v>
          </cell>
          <cell r="EL152"/>
          <cell r="EM152">
            <v>0</v>
          </cell>
          <cell r="EN152"/>
          <cell r="EO152">
            <v>0</v>
          </cell>
          <cell r="EP152"/>
          <cell r="EQ152">
            <v>0</v>
          </cell>
          <cell r="ER152"/>
          <cell r="ES152">
            <v>0</v>
          </cell>
          <cell r="ET152"/>
          <cell r="EU152">
            <v>0</v>
          </cell>
          <cell r="EV152"/>
          <cell r="EW152">
            <v>0</v>
          </cell>
          <cell r="EX152"/>
          <cell r="EY152">
            <v>0</v>
          </cell>
          <cell r="EZ152"/>
          <cell r="FA152">
            <v>0</v>
          </cell>
          <cell r="FB152"/>
          <cell r="FC152">
            <v>0</v>
          </cell>
          <cell r="FD152"/>
          <cell r="FE152">
            <v>0</v>
          </cell>
          <cell r="FF152"/>
          <cell r="FG152">
            <v>0</v>
          </cell>
          <cell r="FH152"/>
          <cell r="FI152">
            <v>0</v>
          </cell>
          <cell r="FJ152">
            <v>1</v>
          </cell>
          <cell r="FK152">
            <v>48.877499999999998</v>
          </cell>
          <cell r="FL152"/>
          <cell r="FM152">
            <v>0</v>
          </cell>
          <cell r="FN152"/>
          <cell r="FO152">
            <v>0</v>
          </cell>
          <cell r="FP152"/>
          <cell r="FQ152">
            <v>0</v>
          </cell>
          <cell r="FR152"/>
          <cell r="FS152">
            <v>0</v>
          </cell>
          <cell r="FT152"/>
          <cell r="FU152">
            <v>0</v>
          </cell>
          <cell r="FV152"/>
          <cell r="FW152">
            <v>0</v>
          </cell>
          <cell r="FX152"/>
          <cell r="FY152">
            <v>0</v>
          </cell>
          <cell r="FZ152"/>
          <cell r="GA152">
            <v>0</v>
          </cell>
          <cell r="GB152"/>
          <cell r="GC152">
            <v>0</v>
          </cell>
          <cell r="GD152"/>
          <cell r="GE152">
            <v>0</v>
          </cell>
          <cell r="GF152"/>
          <cell r="GG152">
            <v>0</v>
          </cell>
          <cell r="GH152"/>
          <cell r="GI152">
            <v>0</v>
          </cell>
          <cell r="GJ152"/>
          <cell r="GK152">
            <v>0</v>
          </cell>
          <cell r="GL152"/>
          <cell r="GM152">
            <v>0</v>
          </cell>
          <cell r="GN152"/>
          <cell r="GO152">
            <v>0</v>
          </cell>
          <cell r="GP152"/>
          <cell r="GQ152">
            <v>0</v>
          </cell>
          <cell r="GR152"/>
          <cell r="GS152">
            <v>0</v>
          </cell>
          <cell r="GT152"/>
          <cell r="GU152">
            <v>0</v>
          </cell>
          <cell r="GV152"/>
          <cell r="GW152">
            <v>0</v>
          </cell>
          <cell r="GX152"/>
          <cell r="GY152">
            <v>0</v>
          </cell>
          <cell r="GZ152"/>
          <cell r="HA152">
            <v>0</v>
          </cell>
          <cell r="HB152"/>
          <cell r="HC152">
            <v>0</v>
          </cell>
          <cell r="HD152"/>
          <cell r="HE152">
            <v>0</v>
          </cell>
          <cell r="HF152"/>
          <cell r="HG152">
            <v>0</v>
          </cell>
          <cell r="HH152"/>
          <cell r="HI152">
            <v>0</v>
          </cell>
          <cell r="HJ152"/>
          <cell r="HK152">
            <v>0</v>
          </cell>
          <cell r="HL152"/>
          <cell r="HM152">
            <v>0</v>
          </cell>
          <cell r="HN152"/>
          <cell r="HO152">
            <v>0</v>
          </cell>
          <cell r="HP152"/>
          <cell r="HQ152">
            <v>0</v>
          </cell>
          <cell r="HR152"/>
          <cell r="HS152">
            <v>0</v>
          </cell>
          <cell r="HT152"/>
          <cell r="HU152">
            <v>0</v>
          </cell>
          <cell r="HV152"/>
          <cell r="HW152">
            <v>0</v>
          </cell>
          <cell r="HX152"/>
          <cell r="HY152">
            <v>0</v>
          </cell>
          <cell r="HZ152"/>
          <cell r="IA152">
            <v>0</v>
          </cell>
          <cell r="IB152"/>
          <cell r="IC152">
            <v>0</v>
          </cell>
          <cell r="ID152"/>
          <cell r="IE152">
            <v>0</v>
          </cell>
          <cell r="IF152"/>
          <cell r="IG152">
            <v>0</v>
          </cell>
          <cell r="IH152"/>
          <cell r="II152">
            <v>0</v>
          </cell>
          <cell r="IJ152"/>
          <cell r="IK152">
            <v>0</v>
          </cell>
          <cell r="IL152"/>
          <cell r="IM152">
            <v>0</v>
          </cell>
          <cell r="IN152"/>
          <cell r="IO152">
            <v>0</v>
          </cell>
          <cell r="IP152"/>
          <cell r="IQ152">
            <v>0</v>
          </cell>
          <cell r="IR152"/>
          <cell r="IS152">
            <v>0</v>
          </cell>
          <cell r="IT152"/>
          <cell r="IU152">
            <v>0</v>
          </cell>
          <cell r="IV152"/>
          <cell r="IW152">
            <v>0</v>
          </cell>
          <cell r="IX152"/>
          <cell r="IY152">
            <v>0</v>
          </cell>
          <cell r="IZ152"/>
          <cell r="JA152">
            <v>0</v>
          </cell>
          <cell r="JB152"/>
          <cell r="JC152">
            <v>0</v>
          </cell>
          <cell r="JD152"/>
          <cell r="JE152">
            <v>0</v>
          </cell>
          <cell r="JF152"/>
          <cell r="JG152">
            <v>0</v>
          </cell>
          <cell r="JH152"/>
          <cell r="JI152">
            <v>0</v>
          </cell>
          <cell r="JJ152"/>
          <cell r="JK152">
            <v>0</v>
          </cell>
          <cell r="JL152"/>
          <cell r="JM152">
            <v>0</v>
          </cell>
          <cell r="JN152"/>
          <cell r="JO152">
            <v>0</v>
          </cell>
          <cell r="JP152"/>
          <cell r="JQ152">
            <v>0</v>
          </cell>
          <cell r="JR152"/>
          <cell r="JS152">
            <v>0</v>
          </cell>
          <cell r="JT152"/>
          <cell r="JU152">
            <v>0</v>
          </cell>
          <cell r="JV152"/>
          <cell r="JW152">
            <v>0</v>
          </cell>
          <cell r="JX152"/>
          <cell r="JY152">
            <v>0</v>
          </cell>
          <cell r="JZ152"/>
          <cell r="KA152">
            <v>0</v>
          </cell>
          <cell r="KB152"/>
          <cell r="KC152">
            <v>0</v>
          </cell>
        </row>
        <row r="153">
          <cell r="P153"/>
          <cell r="Q153">
            <v>0</v>
          </cell>
          <cell r="R153"/>
          <cell r="S153">
            <v>0</v>
          </cell>
          <cell r="T153"/>
          <cell r="U153">
            <v>0</v>
          </cell>
          <cell r="V153"/>
          <cell r="W153">
            <v>0</v>
          </cell>
          <cell r="X153"/>
          <cell r="Y153">
            <v>0</v>
          </cell>
          <cell r="Z153"/>
          <cell r="AA153">
            <v>0</v>
          </cell>
          <cell r="AB153"/>
          <cell r="AC153">
            <v>0</v>
          </cell>
          <cell r="AD153"/>
          <cell r="AE153">
            <v>0</v>
          </cell>
          <cell r="AF153"/>
          <cell r="AG153">
            <v>0</v>
          </cell>
          <cell r="AH153"/>
          <cell r="AI153">
            <v>0</v>
          </cell>
          <cell r="AJ153"/>
          <cell r="AK153">
            <v>0</v>
          </cell>
          <cell r="AL153"/>
          <cell r="AM153">
            <v>0</v>
          </cell>
          <cell r="AN153"/>
          <cell r="AO153">
            <v>0</v>
          </cell>
          <cell r="AP153"/>
          <cell r="AQ153">
            <v>0</v>
          </cell>
          <cell r="AR153"/>
          <cell r="AS153">
            <v>0</v>
          </cell>
          <cell r="AT153"/>
          <cell r="AU153">
            <v>0</v>
          </cell>
          <cell r="AV153"/>
          <cell r="AW153">
            <v>0</v>
          </cell>
          <cell r="AX153"/>
          <cell r="AY153">
            <v>0</v>
          </cell>
          <cell r="AZ153"/>
          <cell r="BA153">
            <v>0</v>
          </cell>
          <cell r="BB153"/>
          <cell r="BC153">
            <v>0</v>
          </cell>
          <cell r="BD153"/>
          <cell r="BE153">
            <v>0</v>
          </cell>
          <cell r="BF153"/>
          <cell r="BG153">
            <v>0</v>
          </cell>
          <cell r="BH153"/>
          <cell r="BI153">
            <v>0</v>
          </cell>
          <cell r="BJ153"/>
          <cell r="BK153">
            <v>0</v>
          </cell>
          <cell r="BL153"/>
          <cell r="BM153">
            <v>0</v>
          </cell>
          <cell r="BN153"/>
          <cell r="BO153">
            <v>0</v>
          </cell>
          <cell r="BP153"/>
          <cell r="BQ153">
            <v>0</v>
          </cell>
          <cell r="BR153"/>
          <cell r="BS153">
            <v>0</v>
          </cell>
          <cell r="BT153"/>
          <cell r="BU153">
            <v>0</v>
          </cell>
          <cell r="BV153"/>
          <cell r="BW153">
            <v>0</v>
          </cell>
          <cell r="BX153"/>
          <cell r="BY153">
            <v>0</v>
          </cell>
          <cell r="BZ153"/>
          <cell r="CA153">
            <v>0</v>
          </cell>
          <cell r="CB153"/>
          <cell r="CC153">
            <v>0</v>
          </cell>
          <cell r="CD153"/>
          <cell r="CE153">
            <v>0</v>
          </cell>
          <cell r="CF153"/>
          <cell r="CG153">
            <v>0</v>
          </cell>
          <cell r="CH153"/>
          <cell r="CI153">
            <v>0</v>
          </cell>
          <cell r="CJ153"/>
          <cell r="CK153">
            <v>0</v>
          </cell>
          <cell r="CL153"/>
          <cell r="CM153">
            <v>0</v>
          </cell>
          <cell r="CN153"/>
          <cell r="CO153">
            <v>0</v>
          </cell>
          <cell r="CP153"/>
          <cell r="CQ153">
            <v>0</v>
          </cell>
          <cell r="CR153"/>
          <cell r="CS153">
            <v>0</v>
          </cell>
          <cell r="CT153"/>
          <cell r="CU153">
            <v>0</v>
          </cell>
          <cell r="CV153"/>
          <cell r="CW153">
            <v>0</v>
          </cell>
          <cell r="CX153"/>
          <cell r="CY153">
            <v>0</v>
          </cell>
          <cell r="CZ153"/>
          <cell r="DA153">
            <v>0</v>
          </cell>
          <cell r="DB153"/>
          <cell r="DC153">
            <v>0</v>
          </cell>
          <cell r="DD153"/>
          <cell r="DE153">
            <v>0</v>
          </cell>
          <cell r="DF153"/>
          <cell r="DG153">
            <v>0</v>
          </cell>
          <cell r="DH153"/>
          <cell r="DI153">
            <v>0</v>
          </cell>
          <cell r="DJ153"/>
          <cell r="DK153">
            <v>0</v>
          </cell>
          <cell r="DL153"/>
          <cell r="DM153">
            <v>0</v>
          </cell>
          <cell r="DN153"/>
          <cell r="DO153">
            <v>0</v>
          </cell>
          <cell r="DP153"/>
          <cell r="DQ153">
            <v>0</v>
          </cell>
          <cell r="DR153"/>
          <cell r="DS153">
            <v>0</v>
          </cell>
          <cell r="DT153"/>
          <cell r="DU153">
            <v>0</v>
          </cell>
          <cell r="DV153"/>
          <cell r="DW153">
            <v>0</v>
          </cell>
          <cell r="DX153"/>
          <cell r="DY153">
            <v>0</v>
          </cell>
          <cell r="DZ153"/>
          <cell r="EA153">
            <v>0</v>
          </cell>
          <cell r="EB153"/>
          <cell r="EC153">
            <v>0</v>
          </cell>
          <cell r="ED153"/>
          <cell r="EE153">
            <v>0</v>
          </cell>
          <cell r="EF153"/>
          <cell r="EG153">
            <v>0</v>
          </cell>
          <cell r="EH153"/>
          <cell r="EI153">
            <v>0</v>
          </cell>
          <cell r="EJ153"/>
          <cell r="EK153">
            <v>0</v>
          </cell>
          <cell r="EL153"/>
          <cell r="EM153">
            <v>0</v>
          </cell>
          <cell r="EN153"/>
          <cell r="EO153">
            <v>0</v>
          </cell>
          <cell r="EP153"/>
          <cell r="EQ153">
            <v>0</v>
          </cell>
          <cell r="ER153"/>
          <cell r="ES153">
            <v>0</v>
          </cell>
          <cell r="ET153"/>
          <cell r="EU153">
            <v>0</v>
          </cell>
          <cell r="EV153"/>
          <cell r="EW153">
            <v>0</v>
          </cell>
          <cell r="EX153"/>
          <cell r="EY153">
            <v>0</v>
          </cell>
          <cell r="EZ153"/>
          <cell r="FA153">
            <v>0</v>
          </cell>
          <cell r="FB153"/>
          <cell r="FC153">
            <v>0</v>
          </cell>
          <cell r="FD153"/>
          <cell r="FE153">
            <v>0</v>
          </cell>
          <cell r="FF153"/>
          <cell r="FG153">
            <v>0</v>
          </cell>
          <cell r="FH153"/>
          <cell r="FI153">
            <v>0</v>
          </cell>
          <cell r="FJ153"/>
          <cell r="FK153">
            <v>0</v>
          </cell>
          <cell r="FL153"/>
          <cell r="FM153">
            <v>0</v>
          </cell>
          <cell r="FN153"/>
          <cell r="FO153">
            <v>0</v>
          </cell>
          <cell r="FP153"/>
          <cell r="FQ153">
            <v>0</v>
          </cell>
          <cell r="FR153"/>
          <cell r="FS153">
            <v>0</v>
          </cell>
          <cell r="FT153"/>
          <cell r="FU153">
            <v>0</v>
          </cell>
          <cell r="FV153"/>
          <cell r="FW153">
            <v>0</v>
          </cell>
          <cell r="FX153"/>
          <cell r="FY153">
            <v>0</v>
          </cell>
          <cell r="FZ153"/>
          <cell r="GA153">
            <v>0</v>
          </cell>
          <cell r="GB153"/>
          <cell r="GC153">
            <v>0</v>
          </cell>
          <cell r="GD153"/>
          <cell r="GE153">
            <v>0</v>
          </cell>
          <cell r="GF153"/>
          <cell r="GG153">
            <v>0</v>
          </cell>
          <cell r="GH153"/>
          <cell r="GI153">
            <v>0</v>
          </cell>
          <cell r="GJ153"/>
          <cell r="GK153">
            <v>0</v>
          </cell>
          <cell r="GL153"/>
          <cell r="GM153">
            <v>0</v>
          </cell>
          <cell r="GN153"/>
          <cell r="GO153">
            <v>0</v>
          </cell>
          <cell r="GP153"/>
          <cell r="GQ153">
            <v>0</v>
          </cell>
          <cell r="GR153"/>
          <cell r="GS153">
            <v>0</v>
          </cell>
          <cell r="GT153"/>
          <cell r="GU153">
            <v>0</v>
          </cell>
          <cell r="GV153"/>
          <cell r="GW153">
            <v>0</v>
          </cell>
          <cell r="GX153"/>
          <cell r="GY153">
            <v>0</v>
          </cell>
          <cell r="GZ153"/>
          <cell r="HA153">
            <v>0</v>
          </cell>
          <cell r="HB153"/>
          <cell r="HC153">
            <v>0</v>
          </cell>
          <cell r="HD153"/>
          <cell r="HE153">
            <v>0</v>
          </cell>
          <cell r="HF153"/>
          <cell r="HG153">
            <v>0</v>
          </cell>
          <cell r="HH153"/>
          <cell r="HI153">
            <v>0</v>
          </cell>
          <cell r="HJ153"/>
          <cell r="HK153">
            <v>0</v>
          </cell>
          <cell r="HL153"/>
          <cell r="HM153">
            <v>0</v>
          </cell>
          <cell r="HN153"/>
          <cell r="HO153">
            <v>0</v>
          </cell>
          <cell r="HP153"/>
          <cell r="HQ153">
            <v>0</v>
          </cell>
          <cell r="HR153"/>
          <cell r="HS153">
            <v>0</v>
          </cell>
          <cell r="HT153"/>
          <cell r="HU153">
            <v>0</v>
          </cell>
          <cell r="HV153"/>
          <cell r="HW153">
            <v>0</v>
          </cell>
          <cell r="HX153"/>
          <cell r="HY153">
            <v>0</v>
          </cell>
          <cell r="HZ153"/>
          <cell r="IA153">
            <v>0</v>
          </cell>
          <cell r="IB153"/>
          <cell r="IC153">
            <v>0</v>
          </cell>
          <cell r="ID153"/>
          <cell r="IE153">
            <v>0</v>
          </cell>
          <cell r="IF153"/>
          <cell r="IG153">
            <v>0</v>
          </cell>
          <cell r="IH153"/>
          <cell r="II153">
            <v>0</v>
          </cell>
          <cell r="IJ153"/>
          <cell r="IK153">
            <v>0</v>
          </cell>
          <cell r="IL153"/>
          <cell r="IM153">
            <v>0</v>
          </cell>
          <cell r="IN153"/>
          <cell r="IO153">
            <v>0</v>
          </cell>
          <cell r="IP153"/>
          <cell r="IQ153">
            <v>0</v>
          </cell>
          <cell r="IR153"/>
          <cell r="IS153">
            <v>0</v>
          </cell>
          <cell r="IT153"/>
          <cell r="IU153">
            <v>0</v>
          </cell>
          <cell r="IV153"/>
          <cell r="IW153">
            <v>0</v>
          </cell>
          <cell r="IX153"/>
          <cell r="IY153">
            <v>0</v>
          </cell>
          <cell r="IZ153"/>
          <cell r="JA153">
            <v>0</v>
          </cell>
          <cell r="JB153"/>
          <cell r="JC153">
            <v>0</v>
          </cell>
          <cell r="JD153"/>
          <cell r="JE153">
            <v>0</v>
          </cell>
          <cell r="JF153"/>
          <cell r="JG153">
            <v>0</v>
          </cell>
          <cell r="JH153"/>
          <cell r="JI153">
            <v>0</v>
          </cell>
          <cell r="JJ153"/>
          <cell r="JK153">
            <v>0</v>
          </cell>
          <cell r="JL153"/>
          <cell r="JM153">
            <v>0</v>
          </cell>
          <cell r="JN153"/>
          <cell r="JO153">
            <v>0</v>
          </cell>
          <cell r="JP153"/>
          <cell r="JQ153">
            <v>0</v>
          </cell>
          <cell r="JR153"/>
          <cell r="JS153">
            <v>0</v>
          </cell>
          <cell r="JT153"/>
          <cell r="JU153">
            <v>0</v>
          </cell>
          <cell r="JV153"/>
          <cell r="JW153">
            <v>0</v>
          </cell>
          <cell r="JX153"/>
          <cell r="JY153">
            <v>0</v>
          </cell>
          <cell r="JZ153"/>
          <cell r="KA153">
            <v>0</v>
          </cell>
          <cell r="KB153"/>
          <cell r="KC153">
            <v>0</v>
          </cell>
        </row>
        <row r="154">
          <cell r="P154"/>
          <cell r="Q154">
            <v>0</v>
          </cell>
          <cell r="R154"/>
          <cell r="S154">
            <v>0</v>
          </cell>
          <cell r="T154"/>
          <cell r="U154">
            <v>0</v>
          </cell>
          <cell r="V154"/>
          <cell r="W154">
            <v>0</v>
          </cell>
          <cell r="X154"/>
          <cell r="Y154">
            <v>0</v>
          </cell>
          <cell r="Z154"/>
          <cell r="AA154">
            <v>0</v>
          </cell>
          <cell r="AB154"/>
          <cell r="AC154">
            <v>0</v>
          </cell>
          <cell r="AD154"/>
          <cell r="AE154">
            <v>0</v>
          </cell>
          <cell r="AF154"/>
          <cell r="AG154">
            <v>0</v>
          </cell>
          <cell r="AH154"/>
          <cell r="AI154">
            <v>0</v>
          </cell>
          <cell r="AJ154"/>
          <cell r="AK154">
            <v>0</v>
          </cell>
          <cell r="AL154"/>
          <cell r="AM154">
            <v>0</v>
          </cell>
          <cell r="AN154"/>
          <cell r="AO154">
            <v>0</v>
          </cell>
          <cell r="AP154"/>
          <cell r="AQ154">
            <v>0</v>
          </cell>
          <cell r="AR154"/>
          <cell r="AS154">
            <v>0</v>
          </cell>
          <cell r="AT154"/>
          <cell r="AU154">
            <v>0</v>
          </cell>
          <cell r="AV154"/>
          <cell r="AW154">
            <v>0</v>
          </cell>
          <cell r="AX154"/>
          <cell r="AY154">
            <v>0</v>
          </cell>
          <cell r="AZ154"/>
          <cell r="BA154">
            <v>0</v>
          </cell>
          <cell r="BB154"/>
          <cell r="BC154">
            <v>0</v>
          </cell>
          <cell r="BD154"/>
          <cell r="BE154">
            <v>0</v>
          </cell>
          <cell r="BF154"/>
          <cell r="BG154">
            <v>0</v>
          </cell>
          <cell r="BH154"/>
          <cell r="BI154">
            <v>0</v>
          </cell>
          <cell r="BJ154"/>
          <cell r="BK154">
            <v>0</v>
          </cell>
          <cell r="BL154"/>
          <cell r="BM154">
            <v>0</v>
          </cell>
          <cell r="BN154"/>
          <cell r="BO154">
            <v>0</v>
          </cell>
          <cell r="BP154"/>
          <cell r="BQ154">
            <v>0</v>
          </cell>
          <cell r="BR154"/>
          <cell r="BS154">
            <v>0</v>
          </cell>
          <cell r="BT154"/>
          <cell r="BU154">
            <v>0</v>
          </cell>
          <cell r="BV154"/>
          <cell r="BW154">
            <v>0</v>
          </cell>
          <cell r="BX154"/>
          <cell r="BY154">
            <v>0</v>
          </cell>
          <cell r="BZ154"/>
          <cell r="CA154">
            <v>0</v>
          </cell>
          <cell r="CB154"/>
          <cell r="CC154">
            <v>0</v>
          </cell>
          <cell r="CD154"/>
          <cell r="CE154">
            <v>0</v>
          </cell>
          <cell r="CF154"/>
          <cell r="CG154">
            <v>0</v>
          </cell>
          <cell r="CH154"/>
          <cell r="CI154">
            <v>0</v>
          </cell>
          <cell r="CJ154"/>
          <cell r="CK154">
            <v>0</v>
          </cell>
          <cell r="CL154"/>
          <cell r="CM154">
            <v>0</v>
          </cell>
          <cell r="CN154"/>
          <cell r="CO154">
            <v>0</v>
          </cell>
          <cell r="CP154"/>
          <cell r="CQ154">
            <v>0</v>
          </cell>
          <cell r="CR154"/>
          <cell r="CS154">
            <v>0</v>
          </cell>
          <cell r="CT154"/>
          <cell r="CU154">
            <v>0</v>
          </cell>
          <cell r="CV154"/>
          <cell r="CW154">
            <v>0</v>
          </cell>
          <cell r="CX154"/>
          <cell r="CY154">
            <v>0</v>
          </cell>
          <cell r="CZ154"/>
          <cell r="DA154">
            <v>0</v>
          </cell>
          <cell r="DB154"/>
          <cell r="DC154">
            <v>0</v>
          </cell>
          <cell r="DD154"/>
          <cell r="DE154">
            <v>0</v>
          </cell>
          <cell r="DF154"/>
          <cell r="DG154">
            <v>0</v>
          </cell>
          <cell r="DH154"/>
          <cell r="DI154">
            <v>0</v>
          </cell>
          <cell r="DJ154"/>
          <cell r="DK154">
            <v>0</v>
          </cell>
          <cell r="DL154"/>
          <cell r="DM154">
            <v>0</v>
          </cell>
          <cell r="DN154"/>
          <cell r="DO154">
            <v>0</v>
          </cell>
          <cell r="DP154"/>
          <cell r="DQ154">
            <v>0</v>
          </cell>
          <cell r="DR154"/>
          <cell r="DS154">
            <v>0</v>
          </cell>
          <cell r="DT154"/>
          <cell r="DU154">
            <v>0</v>
          </cell>
          <cell r="DV154"/>
          <cell r="DW154">
            <v>0</v>
          </cell>
          <cell r="DX154"/>
          <cell r="DY154">
            <v>0</v>
          </cell>
          <cell r="DZ154"/>
          <cell r="EA154">
            <v>0</v>
          </cell>
          <cell r="EB154"/>
          <cell r="EC154">
            <v>0</v>
          </cell>
          <cell r="ED154"/>
          <cell r="EE154">
            <v>0</v>
          </cell>
          <cell r="EF154"/>
          <cell r="EG154">
            <v>0</v>
          </cell>
          <cell r="EH154"/>
          <cell r="EI154">
            <v>0</v>
          </cell>
          <cell r="EJ154"/>
          <cell r="EK154">
            <v>0</v>
          </cell>
          <cell r="EL154"/>
          <cell r="EM154">
            <v>0</v>
          </cell>
          <cell r="EN154"/>
          <cell r="EO154">
            <v>0</v>
          </cell>
          <cell r="EP154"/>
          <cell r="EQ154">
            <v>0</v>
          </cell>
          <cell r="ER154"/>
          <cell r="ES154">
            <v>0</v>
          </cell>
          <cell r="ET154"/>
          <cell r="EU154">
            <v>0</v>
          </cell>
          <cell r="EV154"/>
          <cell r="EW154">
            <v>0</v>
          </cell>
          <cell r="EX154"/>
          <cell r="EY154">
            <v>0</v>
          </cell>
          <cell r="EZ154"/>
          <cell r="FA154">
            <v>0</v>
          </cell>
          <cell r="FB154"/>
          <cell r="FC154">
            <v>0</v>
          </cell>
          <cell r="FD154"/>
          <cell r="FE154">
            <v>0</v>
          </cell>
          <cell r="FF154"/>
          <cell r="FG154">
            <v>0</v>
          </cell>
          <cell r="FH154"/>
          <cell r="FI154">
            <v>0</v>
          </cell>
          <cell r="FJ154"/>
          <cell r="FK154">
            <v>0</v>
          </cell>
          <cell r="FL154"/>
          <cell r="FM154">
            <v>0</v>
          </cell>
          <cell r="FN154"/>
          <cell r="FO154">
            <v>0</v>
          </cell>
          <cell r="FP154"/>
          <cell r="FQ154">
            <v>0</v>
          </cell>
          <cell r="FR154"/>
          <cell r="FS154">
            <v>0</v>
          </cell>
          <cell r="FT154"/>
          <cell r="FU154">
            <v>0</v>
          </cell>
          <cell r="FV154"/>
          <cell r="FW154">
            <v>0</v>
          </cell>
          <cell r="FX154"/>
          <cell r="FY154">
            <v>0</v>
          </cell>
          <cell r="FZ154"/>
          <cell r="GA154">
            <v>0</v>
          </cell>
          <cell r="GB154"/>
          <cell r="GC154">
            <v>0</v>
          </cell>
          <cell r="GD154"/>
          <cell r="GE154">
            <v>0</v>
          </cell>
          <cell r="GF154"/>
          <cell r="GG154">
            <v>0</v>
          </cell>
          <cell r="GH154"/>
          <cell r="GI154">
            <v>0</v>
          </cell>
          <cell r="GJ154"/>
          <cell r="GK154">
            <v>0</v>
          </cell>
          <cell r="GL154"/>
          <cell r="GM154">
            <v>0</v>
          </cell>
          <cell r="GN154"/>
          <cell r="GO154">
            <v>0</v>
          </cell>
          <cell r="GP154"/>
          <cell r="GQ154">
            <v>0</v>
          </cell>
          <cell r="GR154"/>
          <cell r="GS154">
            <v>0</v>
          </cell>
          <cell r="GT154"/>
          <cell r="GU154">
            <v>0</v>
          </cell>
          <cell r="GV154"/>
          <cell r="GW154">
            <v>0</v>
          </cell>
          <cell r="GX154"/>
          <cell r="GY154">
            <v>0</v>
          </cell>
          <cell r="GZ154"/>
          <cell r="HA154">
            <v>0</v>
          </cell>
          <cell r="HB154"/>
          <cell r="HC154">
            <v>0</v>
          </cell>
          <cell r="HD154"/>
          <cell r="HE154">
            <v>0</v>
          </cell>
          <cell r="HF154"/>
          <cell r="HG154">
            <v>0</v>
          </cell>
          <cell r="HH154"/>
          <cell r="HI154">
            <v>0</v>
          </cell>
          <cell r="HJ154"/>
          <cell r="HK154">
            <v>0</v>
          </cell>
          <cell r="HL154"/>
          <cell r="HM154">
            <v>0</v>
          </cell>
          <cell r="HN154"/>
          <cell r="HO154">
            <v>0</v>
          </cell>
          <cell r="HP154"/>
          <cell r="HQ154">
            <v>0</v>
          </cell>
          <cell r="HR154"/>
          <cell r="HS154">
            <v>0</v>
          </cell>
          <cell r="HT154"/>
          <cell r="HU154">
            <v>0</v>
          </cell>
          <cell r="HV154"/>
          <cell r="HW154">
            <v>0</v>
          </cell>
          <cell r="HX154"/>
          <cell r="HY154">
            <v>0</v>
          </cell>
          <cell r="HZ154"/>
          <cell r="IA154">
            <v>0</v>
          </cell>
          <cell r="IB154"/>
          <cell r="IC154">
            <v>0</v>
          </cell>
          <cell r="ID154"/>
          <cell r="IE154">
            <v>0</v>
          </cell>
          <cell r="IF154"/>
          <cell r="IG154">
            <v>0</v>
          </cell>
          <cell r="IH154"/>
          <cell r="II154">
            <v>0</v>
          </cell>
          <cell r="IJ154"/>
          <cell r="IK154">
            <v>0</v>
          </cell>
          <cell r="IL154"/>
          <cell r="IM154">
            <v>0</v>
          </cell>
          <cell r="IN154"/>
          <cell r="IO154">
            <v>0</v>
          </cell>
          <cell r="IP154"/>
          <cell r="IQ154">
            <v>0</v>
          </cell>
          <cell r="IR154"/>
          <cell r="IS154">
            <v>0</v>
          </cell>
          <cell r="IT154"/>
          <cell r="IU154">
            <v>0</v>
          </cell>
          <cell r="IV154"/>
          <cell r="IW154">
            <v>0</v>
          </cell>
          <cell r="IX154"/>
          <cell r="IY154">
            <v>0</v>
          </cell>
          <cell r="IZ154"/>
          <cell r="JA154">
            <v>0</v>
          </cell>
          <cell r="JB154"/>
          <cell r="JC154">
            <v>0</v>
          </cell>
          <cell r="JD154"/>
          <cell r="JE154">
            <v>0</v>
          </cell>
          <cell r="JF154"/>
          <cell r="JG154">
            <v>0</v>
          </cell>
          <cell r="JH154"/>
          <cell r="JI154">
            <v>0</v>
          </cell>
          <cell r="JJ154"/>
          <cell r="JK154">
            <v>0</v>
          </cell>
          <cell r="JL154"/>
          <cell r="JM154">
            <v>0</v>
          </cell>
          <cell r="JN154"/>
          <cell r="JO154">
            <v>0</v>
          </cell>
          <cell r="JP154"/>
          <cell r="JQ154">
            <v>0</v>
          </cell>
          <cell r="JR154"/>
          <cell r="JS154">
            <v>0</v>
          </cell>
          <cell r="JT154"/>
          <cell r="JU154">
            <v>0</v>
          </cell>
          <cell r="JV154"/>
          <cell r="JW154">
            <v>0</v>
          </cell>
          <cell r="JX154"/>
          <cell r="JY154">
            <v>0</v>
          </cell>
          <cell r="JZ154"/>
          <cell r="KA154">
            <v>0</v>
          </cell>
          <cell r="KB154"/>
          <cell r="KC154">
            <v>0</v>
          </cell>
        </row>
        <row r="155">
          <cell r="P155"/>
          <cell r="Q155">
            <v>0</v>
          </cell>
          <cell r="R155"/>
          <cell r="S155">
            <v>0</v>
          </cell>
          <cell r="T155"/>
          <cell r="U155">
            <v>0</v>
          </cell>
          <cell r="V155"/>
          <cell r="W155">
            <v>0</v>
          </cell>
          <cell r="X155"/>
          <cell r="Y155">
            <v>0</v>
          </cell>
          <cell r="Z155"/>
          <cell r="AA155">
            <v>0</v>
          </cell>
          <cell r="AB155"/>
          <cell r="AC155">
            <v>0</v>
          </cell>
          <cell r="AD155"/>
          <cell r="AE155">
            <v>0</v>
          </cell>
          <cell r="AF155"/>
          <cell r="AG155">
            <v>0</v>
          </cell>
          <cell r="AH155"/>
          <cell r="AI155">
            <v>0</v>
          </cell>
          <cell r="AJ155"/>
          <cell r="AK155">
            <v>0</v>
          </cell>
          <cell r="AL155"/>
          <cell r="AM155">
            <v>0</v>
          </cell>
          <cell r="AN155"/>
          <cell r="AO155">
            <v>0</v>
          </cell>
          <cell r="AP155"/>
          <cell r="AQ155">
            <v>0</v>
          </cell>
          <cell r="AR155"/>
          <cell r="AS155">
            <v>0</v>
          </cell>
          <cell r="AT155"/>
          <cell r="AU155">
            <v>0</v>
          </cell>
          <cell r="AV155"/>
          <cell r="AW155">
            <v>0</v>
          </cell>
          <cell r="AX155"/>
          <cell r="AY155">
            <v>0</v>
          </cell>
          <cell r="AZ155"/>
          <cell r="BA155">
            <v>0</v>
          </cell>
          <cell r="BB155"/>
          <cell r="BC155">
            <v>0</v>
          </cell>
          <cell r="BD155"/>
          <cell r="BE155">
            <v>0</v>
          </cell>
          <cell r="BF155"/>
          <cell r="BG155">
            <v>0</v>
          </cell>
          <cell r="BH155"/>
          <cell r="BI155">
            <v>0</v>
          </cell>
          <cell r="BJ155"/>
          <cell r="BK155">
            <v>0</v>
          </cell>
          <cell r="BL155"/>
          <cell r="BM155">
            <v>0</v>
          </cell>
          <cell r="BN155"/>
          <cell r="BO155">
            <v>0</v>
          </cell>
          <cell r="BP155"/>
          <cell r="BQ155">
            <v>0</v>
          </cell>
          <cell r="BR155"/>
          <cell r="BS155">
            <v>0</v>
          </cell>
          <cell r="BT155"/>
          <cell r="BU155">
            <v>0</v>
          </cell>
          <cell r="BV155"/>
          <cell r="BW155">
            <v>0</v>
          </cell>
          <cell r="BX155"/>
          <cell r="BY155">
            <v>0</v>
          </cell>
          <cell r="BZ155"/>
          <cell r="CA155">
            <v>0</v>
          </cell>
          <cell r="CB155"/>
          <cell r="CC155">
            <v>0</v>
          </cell>
          <cell r="CD155"/>
          <cell r="CE155">
            <v>0</v>
          </cell>
          <cell r="CF155"/>
          <cell r="CG155">
            <v>0</v>
          </cell>
          <cell r="CH155"/>
          <cell r="CI155">
            <v>0</v>
          </cell>
          <cell r="CJ155"/>
          <cell r="CK155">
            <v>0</v>
          </cell>
          <cell r="CL155"/>
          <cell r="CM155">
            <v>0</v>
          </cell>
          <cell r="CN155"/>
          <cell r="CO155">
            <v>0</v>
          </cell>
          <cell r="CP155"/>
          <cell r="CQ155">
            <v>0</v>
          </cell>
          <cell r="CR155"/>
          <cell r="CS155">
            <v>0</v>
          </cell>
          <cell r="CT155"/>
          <cell r="CU155">
            <v>0</v>
          </cell>
          <cell r="CV155"/>
          <cell r="CW155">
            <v>0</v>
          </cell>
          <cell r="CX155"/>
          <cell r="CY155">
            <v>0</v>
          </cell>
          <cell r="CZ155"/>
          <cell r="DA155">
            <v>0</v>
          </cell>
          <cell r="DB155"/>
          <cell r="DC155">
            <v>0</v>
          </cell>
          <cell r="DD155"/>
          <cell r="DE155">
            <v>0</v>
          </cell>
          <cell r="DF155"/>
          <cell r="DG155">
            <v>0</v>
          </cell>
          <cell r="DH155"/>
          <cell r="DI155">
            <v>0</v>
          </cell>
          <cell r="DJ155"/>
          <cell r="DK155">
            <v>0</v>
          </cell>
          <cell r="DL155"/>
          <cell r="DM155">
            <v>0</v>
          </cell>
          <cell r="DN155"/>
          <cell r="DO155">
            <v>0</v>
          </cell>
          <cell r="DP155"/>
          <cell r="DQ155">
            <v>0</v>
          </cell>
          <cell r="DR155"/>
          <cell r="DS155">
            <v>0</v>
          </cell>
          <cell r="DT155"/>
          <cell r="DU155">
            <v>0</v>
          </cell>
          <cell r="DV155"/>
          <cell r="DW155">
            <v>0</v>
          </cell>
          <cell r="DX155"/>
          <cell r="DY155">
            <v>0</v>
          </cell>
          <cell r="DZ155"/>
          <cell r="EA155">
            <v>0</v>
          </cell>
          <cell r="EB155"/>
          <cell r="EC155">
            <v>0</v>
          </cell>
          <cell r="ED155"/>
          <cell r="EE155">
            <v>0</v>
          </cell>
          <cell r="EF155"/>
          <cell r="EG155">
            <v>0</v>
          </cell>
          <cell r="EH155"/>
          <cell r="EI155">
            <v>0</v>
          </cell>
          <cell r="EJ155"/>
          <cell r="EK155">
            <v>0</v>
          </cell>
          <cell r="EL155"/>
          <cell r="EM155">
            <v>0</v>
          </cell>
          <cell r="EN155"/>
          <cell r="EO155">
            <v>0</v>
          </cell>
          <cell r="EP155"/>
          <cell r="EQ155">
            <v>0</v>
          </cell>
          <cell r="ER155"/>
          <cell r="ES155">
            <v>0</v>
          </cell>
          <cell r="ET155"/>
          <cell r="EU155">
            <v>0</v>
          </cell>
          <cell r="EV155"/>
          <cell r="EW155">
            <v>0</v>
          </cell>
          <cell r="EX155"/>
          <cell r="EY155">
            <v>0</v>
          </cell>
          <cell r="EZ155"/>
          <cell r="FA155">
            <v>0</v>
          </cell>
          <cell r="FB155"/>
          <cell r="FC155">
            <v>0</v>
          </cell>
          <cell r="FD155"/>
          <cell r="FE155">
            <v>0</v>
          </cell>
          <cell r="FF155"/>
          <cell r="FG155">
            <v>0</v>
          </cell>
          <cell r="FH155"/>
          <cell r="FI155">
            <v>0</v>
          </cell>
          <cell r="FJ155"/>
          <cell r="FK155">
            <v>0</v>
          </cell>
          <cell r="FL155"/>
          <cell r="FM155">
            <v>0</v>
          </cell>
          <cell r="FN155"/>
          <cell r="FO155">
            <v>0</v>
          </cell>
          <cell r="FP155"/>
          <cell r="FQ155">
            <v>0</v>
          </cell>
          <cell r="FR155"/>
          <cell r="FS155">
            <v>0</v>
          </cell>
          <cell r="FT155"/>
          <cell r="FU155">
            <v>0</v>
          </cell>
          <cell r="FV155"/>
          <cell r="FW155">
            <v>0</v>
          </cell>
          <cell r="FX155"/>
          <cell r="FY155">
            <v>0</v>
          </cell>
          <cell r="FZ155"/>
          <cell r="GA155">
            <v>0</v>
          </cell>
          <cell r="GB155"/>
          <cell r="GC155">
            <v>0</v>
          </cell>
          <cell r="GD155"/>
          <cell r="GE155">
            <v>0</v>
          </cell>
          <cell r="GF155"/>
          <cell r="GG155">
            <v>0</v>
          </cell>
          <cell r="GH155"/>
          <cell r="GI155">
            <v>0</v>
          </cell>
          <cell r="GJ155"/>
          <cell r="GK155">
            <v>0</v>
          </cell>
          <cell r="GL155"/>
          <cell r="GM155">
            <v>0</v>
          </cell>
          <cell r="GN155"/>
          <cell r="GO155">
            <v>0</v>
          </cell>
          <cell r="GP155"/>
          <cell r="GQ155">
            <v>0</v>
          </cell>
          <cell r="GR155"/>
          <cell r="GS155">
            <v>0</v>
          </cell>
          <cell r="GT155"/>
          <cell r="GU155">
            <v>0</v>
          </cell>
          <cell r="GV155"/>
          <cell r="GW155">
            <v>0</v>
          </cell>
          <cell r="GX155"/>
          <cell r="GY155">
            <v>0</v>
          </cell>
          <cell r="GZ155"/>
          <cell r="HA155">
            <v>0</v>
          </cell>
          <cell r="HB155"/>
          <cell r="HC155">
            <v>0</v>
          </cell>
          <cell r="HD155"/>
          <cell r="HE155">
            <v>0</v>
          </cell>
          <cell r="HF155"/>
          <cell r="HG155">
            <v>0</v>
          </cell>
          <cell r="HH155"/>
          <cell r="HI155">
            <v>0</v>
          </cell>
          <cell r="HJ155"/>
          <cell r="HK155">
            <v>0</v>
          </cell>
          <cell r="HL155"/>
          <cell r="HM155">
            <v>0</v>
          </cell>
          <cell r="HN155"/>
          <cell r="HO155">
            <v>0</v>
          </cell>
          <cell r="HP155"/>
          <cell r="HQ155">
            <v>0</v>
          </cell>
          <cell r="HR155"/>
          <cell r="HS155">
            <v>0</v>
          </cell>
          <cell r="HT155"/>
          <cell r="HU155">
            <v>0</v>
          </cell>
          <cell r="HV155"/>
          <cell r="HW155">
            <v>0</v>
          </cell>
          <cell r="HX155"/>
          <cell r="HY155">
            <v>0</v>
          </cell>
          <cell r="HZ155"/>
          <cell r="IA155">
            <v>0</v>
          </cell>
          <cell r="IB155"/>
          <cell r="IC155">
            <v>0</v>
          </cell>
          <cell r="ID155"/>
          <cell r="IE155">
            <v>0</v>
          </cell>
          <cell r="IF155"/>
          <cell r="IG155">
            <v>0</v>
          </cell>
          <cell r="IH155"/>
          <cell r="II155">
            <v>0</v>
          </cell>
          <cell r="IJ155"/>
          <cell r="IK155">
            <v>0</v>
          </cell>
          <cell r="IL155"/>
          <cell r="IM155">
            <v>0</v>
          </cell>
          <cell r="IN155"/>
          <cell r="IO155">
            <v>0</v>
          </cell>
          <cell r="IP155"/>
          <cell r="IQ155">
            <v>0</v>
          </cell>
          <cell r="IR155"/>
          <cell r="IS155">
            <v>0</v>
          </cell>
          <cell r="IT155"/>
          <cell r="IU155">
            <v>0</v>
          </cell>
          <cell r="IV155"/>
          <cell r="IW155">
            <v>0</v>
          </cell>
          <cell r="IX155"/>
          <cell r="IY155">
            <v>0</v>
          </cell>
          <cell r="IZ155"/>
          <cell r="JA155">
            <v>0</v>
          </cell>
          <cell r="JB155"/>
          <cell r="JC155">
            <v>0</v>
          </cell>
          <cell r="JD155"/>
          <cell r="JE155">
            <v>0</v>
          </cell>
          <cell r="JF155"/>
          <cell r="JG155">
            <v>0</v>
          </cell>
          <cell r="JH155"/>
          <cell r="JI155">
            <v>0</v>
          </cell>
          <cell r="JJ155"/>
          <cell r="JK155">
            <v>0</v>
          </cell>
          <cell r="JL155"/>
          <cell r="JM155">
            <v>0</v>
          </cell>
          <cell r="JN155"/>
          <cell r="JO155">
            <v>0</v>
          </cell>
          <cell r="JP155"/>
          <cell r="JQ155">
            <v>0</v>
          </cell>
          <cell r="JR155"/>
          <cell r="JS155">
            <v>0</v>
          </cell>
          <cell r="JT155"/>
          <cell r="JU155">
            <v>0</v>
          </cell>
          <cell r="JV155"/>
          <cell r="JW155">
            <v>0</v>
          </cell>
          <cell r="JX155"/>
          <cell r="JY155">
            <v>0</v>
          </cell>
          <cell r="JZ155"/>
          <cell r="KA155">
            <v>0</v>
          </cell>
          <cell r="KB155"/>
          <cell r="KC155">
            <v>0</v>
          </cell>
        </row>
        <row r="156">
          <cell r="P156"/>
          <cell r="Q156">
            <v>0</v>
          </cell>
          <cell r="R156"/>
          <cell r="S156">
            <v>0</v>
          </cell>
          <cell r="T156"/>
          <cell r="U156">
            <v>0</v>
          </cell>
          <cell r="V156"/>
          <cell r="W156">
            <v>0</v>
          </cell>
          <cell r="X156"/>
          <cell r="Y156">
            <v>0</v>
          </cell>
          <cell r="Z156"/>
          <cell r="AA156">
            <v>0</v>
          </cell>
          <cell r="AB156"/>
          <cell r="AC156">
            <v>0</v>
          </cell>
          <cell r="AD156"/>
          <cell r="AE156">
            <v>0</v>
          </cell>
          <cell r="AF156"/>
          <cell r="AG156">
            <v>0</v>
          </cell>
          <cell r="AH156"/>
          <cell r="AI156">
            <v>0</v>
          </cell>
          <cell r="AJ156"/>
          <cell r="AK156">
            <v>0</v>
          </cell>
          <cell r="AL156"/>
          <cell r="AM156">
            <v>0</v>
          </cell>
          <cell r="AN156"/>
          <cell r="AO156">
            <v>0</v>
          </cell>
          <cell r="AP156"/>
          <cell r="AQ156">
            <v>0</v>
          </cell>
          <cell r="AR156"/>
          <cell r="AS156">
            <v>0</v>
          </cell>
          <cell r="AT156"/>
          <cell r="AU156">
            <v>0</v>
          </cell>
          <cell r="AV156"/>
          <cell r="AW156">
            <v>0</v>
          </cell>
          <cell r="AX156"/>
          <cell r="AY156">
            <v>0</v>
          </cell>
          <cell r="AZ156"/>
          <cell r="BA156">
            <v>0</v>
          </cell>
          <cell r="BB156"/>
          <cell r="BC156">
            <v>0</v>
          </cell>
          <cell r="BD156"/>
          <cell r="BE156">
            <v>0</v>
          </cell>
          <cell r="BF156"/>
          <cell r="BG156">
            <v>0</v>
          </cell>
          <cell r="BH156"/>
          <cell r="BI156">
            <v>0</v>
          </cell>
          <cell r="BJ156"/>
          <cell r="BK156">
            <v>0</v>
          </cell>
          <cell r="BL156"/>
          <cell r="BM156">
            <v>0</v>
          </cell>
          <cell r="BN156"/>
          <cell r="BO156">
            <v>0</v>
          </cell>
          <cell r="BP156"/>
          <cell r="BQ156">
            <v>0</v>
          </cell>
          <cell r="BR156"/>
          <cell r="BS156">
            <v>0</v>
          </cell>
          <cell r="BT156"/>
          <cell r="BU156">
            <v>0</v>
          </cell>
          <cell r="BV156"/>
          <cell r="BW156">
            <v>0</v>
          </cell>
          <cell r="BX156"/>
          <cell r="BY156">
            <v>0</v>
          </cell>
          <cell r="BZ156"/>
          <cell r="CA156">
            <v>0</v>
          </cell>
          <cell r="CB156"/>
          <cell r="CC156">
            <v>0</v>
          </cell>
          <cell r="CD156"/>
          <cell r="CE156">
            <v>0</v>
          </cell>
          <cell r="CF156"/>
          <cell r="CG156">
            <v>0</v>
          </cell>
          <cell r="CH156"/>
          <cell r="CI156">
            <v>0</v>
          </cell>
          <cell r="CJ156"/>
          <cell r="CK156">
            <v>0</v>
          </cell>
          <cell r="CL156"/>
          <cell r="CM156">
            <v>0</v>
          </cell>
          <cell r="CN156"/>
          <cell r="CO156">
            <v>0</v>
          </cell>
          <cell r="CP156"/>
          <cell r="CQ156">
            <v>0</v>
          </cell>
          <cell r="CR156"/>
          <cell r="CS156">
            <v>0</v>
          </cell>
          <cell r="CT156"/>
          <cell r="CU156">
            <v>0</v>
          </cell>
          <cell r="CV156"/>
          <cell r="CW156">
            <v>0</v>
          </cell>
          <cell r="CX156"/>
          <cell r="CY156">
            <v>0</v>
          </cell>
          <cell r="CZ156"/>
          <cell r="DA156">
            <v>0</v>
          </cell>
          <cell r="DB156"/>
          <cell r="DC156">
            <v>0</v>
          </cell>
          <cell r="DD156"/>
          <cell r="DE156">
            <v>0</v>
          </cell>
          <cell r="DF156"/>
          <cell r="DG156">
            <v>0</v>
          </cell>
          <cell r="DH156"/>
          <cell r="DI156">
            <v>0</v>
          </cell>
          <cell r="DJ156"/>
          <cell r="DK156">
            <v>0</v>
          </cell>
          <cell r="DL156"/>
          <cell r="DM156">
            <v>0</v>
          </cell>
          <cell r="DN156"/>
          <cell r="DO156">
            <v>0</v>
          </cell>
          <cell r="DP156"/>
          <cell r="DQ156">
            <v>0</v>
          </cell>
          <cell r="DR156"/>
          <cell r="DS156">
            <v>0</v>
          </cell>
          <cell r="DT156"/>
          <cell r="DU156">
            <v>0</v>
          </cell>
          <cell r="DV156"/>
          <cell r="DW156">
            <v>0</v>
          </cell>
          <cell r="DX156"/>
          <cell r="DY156">
            <v>0</v>
          </cell>
          <cell r="DZ156"/>
          <cell r="EA156">
            <v>0</v>
          </cell>
          <cell r="EB156"/>
          <cell r="EC156">
            <v>0</v>
          </cell>
          <cell r="ED156"/>
          <cell r="EE156">
            <v>0</v>
          </cell>
          <cell r="EF156"/>
          <cell r="EG156">
            <v>0</v>
          </cell>
          <cell r="EH156"/>
          <cell r="EI156">
            <v>0</v>
          </cell>
          <cell r="EJ156"/>
          <cell r="EK156">
            <v>0</v>
          </cell>
          <cell r="EL156"/>
          <cell r="EM156">
            <v>0</v>
          </cell>
          <cell r="EN156"/>
          <cell r="EO156">
            <v>0</v>
          </cell>
          <cell r="EP156"/>
          <cell r="EQ156">
            <v>0</v>
          </cell>
          <cell r="ER156"/>
          <cell r="ES156">
            <v>0</v>
          </cell>
          <cell r="ET156"/>
          <cell r="EU156">
            <v>0</v>
          </cell>
          <cell r="EV156"/>
          <cell r="EW156">
            <v>0</v>
          </cell>
          <cell r="EX156"/>
          <cell r="EY156">
            <v>0</v>
          </cell>
          <cell r="EZ156"/>
          <cell r="FA156">
            <v>0</v>
          </cell>
          <cell r="FB156"/>
          <cell r="FC156">
            <v>0</v>
          </cell>
          <cell r="FD156"/>
          <cell r="FE156">
            <v>0</v>
          </cell>
          <cell r="FF156"/>
          <cell r="FG156">
            <v>0</v>
          </cell>
          <cell r="FH156"/>
          <cell r="FI156">
            <v>0</v>
          </cell>
          <cell r="FJ156"/>
          <cell r="FK156">
            <v>0</v>
          </cell>
          <cell r="FL156"/>
          <cell r="FM156">
            <v>0</v>
          </cell>
          <cell r="FN156"/>
          <cell r="FO156">
            <v>0</v>
          </cell>
          <cell r="FP156"/>
          <cell r="FQ156">
            <v>0</v>
          </cell>
          <cell r="FR156"/>
          <cell r="FS156">
            <v>0</v>
          </cell>
          <cell r="FT156"/>
          <cell r="FU156">
            <v>0</v>
          </cell>
          <cell r="FV156"/>
          <cell r="FW156">
            <v>0</v>
          </cell>
          <cell r="FX156"/>
          <cell r="FY156">
            <v>0</v>
          </cell>
          <cell r="FZ156"/>
          <cell r="GA156">
            <v>0</v>
          </cell>
          <cell r="GB156"/>
          <cell r="GC156">
            <v>0</v>
          </cell>
          <cell r="GD156"/>
          <cell r="GE156">
            <v>0</v>
          </cell>
          <cell r="GF156"/>
          <cell r="GG156">
            <v>0</v>
          </cell>
          <cell r="GH156"/>
          <cell r="GI156">
            <v>0</v>
          </cell>
          <cell r="GJ156"/>
          <cell r="GK156">
            <v>0</v>
          </cell>
          <cell r="GL156"/>
          <cell r="GM156">
            <v>0</v>
          </cell>
          <cell r="GN156"/>
          <cell r="GO156">
            <v>0</v>
          </cell>
          <cell r="GP156"/>
          <cell r="GQ156">
            <v>0</v>
          </cell>
          <cell r="GR156"/>
          <cell r="GS156">
            <v>0</v>
          </cell>
          <cell r="GT156"/>
          <cell r="GU156">
            <v>0</v>
          </cell>
          <cell r="GV156"/>
          <cell r="GW156">
            <v>0</v>
          </cell>
          <cell r="GX156"/>
          <cell r="GY156">
            <v>0</v>
          </cell>
          <cell r="GZ156"/>
          <cell r="HA156">
            <v>0</v>
          </cell>
          <cell r="HB156"/>
          <cell r="HC156">
            <v>0</v>
          </cell>
          <cell r="HD156"/>
          <cell r="HE156">
            <v>0</v>
          </cell>
          <cell r="HF156">
            <v>1</v>
          </cell>
          <cell r="HG156">
            <v>22000</v>
          </cell>
          <cell r="HH156"/>
          <cell r="HI156">
            <v>0</v>
          </cell>
          <cell r="HJ156"/>
          <cell r="HK156">
            <v>0</v>
          </cell>
          <cell r="HL156"/>
          <cell r="HM156">
            <v>0</v>
          </cell>
          <cell r="HN156"/>
          <cell r="HO156">
            <v>0</v>
          </cell>
          <cell r="HP156"/>
          <cell r="HQ156">
            <v>0</v>
          </cell>
          <cell r="HR156"/>
          <cell r="HS156">
            <v>0</v>
          </cell>
          <cell r="HT156"/>
          <cell r="HU156">
            <v>0</v>
          </cell>
          <cell r="HV156"/>
          <cell r="HW156">
            <v>0</v>
          </cell>
          <cell r="HX156"/>
          <cell r="HY156">
            <v>0</v>
          </cell>
          <cell r="HZ156"/>
          <cell r="IA156">
            <v>0</v>
          </cell>
          <cell r="IB156"/>
          <cell r="IC156">
            <v>0</v>
          </cell>
          <cell r="ID156"/>
          <cell r="IE156">
            <v>0</v>
          </cell>
          <cell r="IF156"/>
          <cell r="IG156">
            <v>0</v>
          </cell>
          <cell r="IH156"/>
          <cell r="II156">
            <v>0</v>
          </cell>
          <cell r="IJ156"/>
          <cell r="IK156">
            <v>0</v>
          </cell>
          <cell r="IL156"/>
          <cell r="IM156">
            <v>0</v>
          </cell>
          <cell r="IN156"/>
          <cell r="IO156">
            <v>0</v>
          </cell>
          <cell r="IP156"/>
          <cell r="IQ156">
            <v>0</v>
          </cell>
          <cell r="IR156"/>
          <cell r="IS156">
            <v>0</v>
          </cell>
          <cell r="IT156"/>
          <cell r="IU156">
            <v>0</v>
          </cell>
          <cell r="IV156"/>
          <cell r="IW156">
            <v>0</v>
          </cell>
          <cell r="IX156"/>
          <cell r="IY156">
            <v>0</v>
          </cell>
          <cell r="IZ156"/>
          <cell r="JA156">
            <v>0</v>
          </cell>
          <cell r="JB156"/>
          <cell r="JC156">
            <v>0</v>
          </cell>
          <cell r="JD156"/>
          <cell r="JE156">
            <v>0</v>
          </cell>
          <cell r="JF156"/>
          <cell r="JG156">
            <v>0</v>
          </cell>
          <cell r="JH156"/>
          <cell r="JI156">
            <v>0</v>
          </cell>
          <cell r="JJ156"/>
          <cell r="JK156">
            <v>0</v>
          </cell>
          <cell r="JL156"/>
          <cell r="JM156">
            <v>0</v>
          </cell>
          <cell r="JN156"/>
          <cell r="JO156">
            <v>0</v>
          </cell>
          <cell r="JP156"/>
          <cell r="JQ156">
            <v>0</v>
          </cell>
          <cell r="JR156"/>
          <cell r="JS156">
            <v>0</v>
          </cell>
          <cell r="JT156"/>
          <cell r="JU156">
            <v>0</v>
          </cell>
          <cell r="JV156"/>
          <cell r="JW156">
            <v>0</v>
          </cell>
          <cell r="JX156"/>
          <cell r="JY156">
            <v>0</v>
          </cell>
          <cell r="JZ156"/>
          <cell r="KA156">
            <v>0</v>
          </cell>
          <cell r="KB156"/>
          <cell r="KC156">
            <v>0</v>
          </cell>
        </row>
        <row r="157">
          <cell r="P157"/>
          <cell r="Q157">
            <v>0</v>
          </cell>
          <cell r="R157"/>
          <cell r="S157">
            <v>0</v>
          </cell>
          <cell r="T157"/>
          <cell r="U157">
            <v>0</v>
          </cell>
          <cell r="V157"/>
          <cell r="W157">
            <v>0</v>
          </cell>
          <cell r="X157"/>
          <cell r="Y157">
            <v>0</v>
          </cell>
          <cell r="Z157"/>
          <cell r="AA157">
            <v>0</v>
          </cell>
          <cell r="AB157"/>
          <cell r="AC157">
            <v>0</v>
          </cell>
          <cell r="AD157"/>
          <cell r="AE157">
            <v>0</v>
          </cell>
          <cell r="AF157"/>
          <cell r="AG157">
            <v>0</v>
          </cell>
          <cell r="AH157"/>
          <cell r="AI157">
            <v>0</v>
          </cell>
          <cell r="AJ157"/>
          <cell r="AK157">
            <v>0</v>
          </cell>
          <cell r="AL157"/>
          <cell r="AM157">
            <v>0</v>
          </cell>
          <cell r="AN157"/>
          <cell r="AO157">
            <v>0</v>
          </cell>
          <cell r="AP157"/>
          <cell r="AQ157">
            <v>0</v>
          </cell>
          <cell r="AR157"/>
          <cell r="AS157">
            <v>0</v>
          </cell>
          <cell r="AT157"/>
          <cell r="AU157">
            <v>0</v>
          </cell>
          <cell r="AV157"/>
          <cell r="AW157">
            <v>0</v>
          </cell>
          <cell r="AX157"/>
          <cell r="AY157">
            <v>0</v>
          </cell>
          <cell r="AZ157"/>
          <cell r="BA157">
            <v>0</v>
          </cell>
          <cell r="BB157"/>
          <cell r="BC157">
            <v>0</v>
          </cell>
          <cell r="BD157"/>
          <cell r="BE157">
            <v>0</v>
          </cell>
          <cell r="BF157"/>
          <cell r="BG157">
            <v>0</v>
          </cell>
          <cell r="BH157"/>
          <cell r="BI157">
            <v>0</v>
          </cell>
          <cell r="BJ157"/>
          <cell r="BK157">
            <v>0</v>
          </cell>
          <cell r="BL157"/>
          <cell r="BM157">
            <v>0</v>
          </cell>
          <cell r="BN157"/>
          <cell r="BO157">
            <v>0</v>
          </cell>
          <cell r="BP157"/>
          <cell r="BQ157">
            <v>0</v>
          </cell>
          <cell r="BR157"/>
          <cell r="BS157">
            <v>0</v>
          </cell>
          <cell r="BT157"/>
          <cell r="BU157">
            <v>0</v>
          </cell>
          <cell r="BV157"/>
          <cell r="BW157">
            <v>0</v>
          </cell>
          <cell r="BX157"/>
          <cell r="BY157">
            <v>0</v>
          </cell>
          <cell r="BZ157"/>
          <cell r="CA157">
            <v>0</v>
          </cell>
          <cell r="CB157"/>
          <cell r="CC157">
            <v>0</v>
          </cell>
          <cell r="CD157"/>
          <cell r="CE157">
            <v>0</v>
          </cell>
          <cell r="CF157"/>
          <cell r="CG157">
            <v>0</v>
          </cell>
          <cell r="CH157"/>
          <cell r="CI157">
            <v>0</v>
          </cell>
          <cell r="CJ157"/>
          <cell r="CK157">
            <v>0</v>
          </cell>
          <cell r="CL157"/>
          <cell r="CM157">
            <v>0</v>
          </cell>
          <cell r="CN157"/>
          <cell r="CO157">
            <v>0</v>
          </cell>
          <cell r="CP157"/>
          <cell r="CQ157">
            <v>0</v>
          </cell>
          <cell r="CR157"/>
          <cell r="CS157">
            <v>0</v>
          </cell>
          <cell r="CT157"/>
          <cell r="CU157">
            <v>0</v>
          </cell>
          <cell r="CV157"/>
          <cell r="CW157">
            <v>0</v>
          </cell>
          <cell r="CX157"/>
          <cell r="CY157">
            <v>0</v>
          </cell>
          <cell r="CZ157"/>
          <cell r="DA157">
            <v>0</v>
          </cell>
          <cell r="DB157"/>
          <cell r="DC157">
            <v>0</v>
          </cell>
          <cell r="DD157"/>
          <cell r="DE157">
            <v>0</v>
          </cell>
          <cell r="DF157"/>
          <cell r="DG157">
            <v>0</v>
          </cell>
          <cell r="DH157"/>
          <cell r="DI157">
            <v>0</v>
          </cell>
          <cell r="DJ157"/>
          <cell r="DK157">
            <v>0</v>
          </cell>
          <cell r="DL157"/>
          <cell r="DM157">
            <v>0</v>
          </cell>
          <cell r="DN157"/>
          <cell r="DO157">
            <v>0</v>
          </cell>
          <cell r="DP157"/>
          <cell r="DQ157">
            <v>0</v>
          </cell>
          <cell r="DR157"/>
          <cell r="DS157">
            <v>0</v>
          </cell>
          <cell r="DT157"/>
          <cell r="DU157">
            <v>0</v>
          </cell>
          <cell r="DV157"/>
          <cell r="DW157">
            <v>0</v>
          </cell>
          <cell r="DX157"/>
          <cell r="DY157">
            <v>0</v>
          </cell>
          <cell r="DZ157"/>
          <cell r="EA157">
            <v>0</v>
          </cell>
          <cell r="EB157"/>
          <cell r="EC157">
            <v>0</v>
          </cell>
          <cell r="ED157"/>
          <cell r="EE157">
            <v>0</v>
          </cell>
          <cell r="EF157"/>
          <cell r="EG157">
            <v>0</v>
          </cell>
          <cell r="EH157"/>
          <cell r="EI157">
            <v>0</v>
          </cell>
          <cell r="EJ157"/>
          <cell r="EK157">
            <v>0</v>
          </cell>
          <cell r="EL157"/>
          <cell r="EM157">
            <v>0</v>
          </cell>
          <cell r="EN157"/>
          <cell r="EO157">
            <v>0</v>
          </cell>
          <cell r="EP157"/>
          <cell r="EQ157">
            <v>0</v>
          </cell>
          <cell r="ER157"/>
          <cell r="ES157">
            <v>0</v>
          </cell>
          <cell r="ET157"/>
          <cell r="EU157">
            <v>0</v>
          </cell>
          <cell r="EV157"/>
          <cell r="EW157">
            <v>0</v>
          </cell>
          <cell r="EX157"/>
          <cell r="EY157">
            <v>0</v>
          </cell>
          <cell r="EZ157"/>
          <cell r="FA157">
            <v>0</v>
          </cell>
          <cell r="FB157"/>
          <cell r="FC157">
            <v>0</v>
          </cell>
          <cell r="FD157"/>
          <cell r="FE157">
            <v>0</v>
          </cell>
          <cell r="FF157"/>
          <cell r="FG157">
            <v>0</v>
          </cell>
          <cell r="FH157"/>
          <cell r="FI157">
            <v>0</v>
          </cell>
          <cell r="FJ157"/>
          <cell r="FK157">
            <v>0</v>
          </cell>
          <cell r="FL157"/>
          <cell r="FM157">
            <v>0</v>
          </cell>
          <cell r="FN157"/>
          <cell r="FO157">
            <v>0</v>
          </cell>
          <cell r="FP157"/>
          <cell r="FQ157">
            <v>0</v>
          </cell>
          <cell r="FR157"/>
          <cell r="FS157">
            <v>0</v>
          </cell>
          <cell r="FT157"/>
          <cell r="FU157">
            <v>0</v>
          </cell>
          <cell r="FV157"/>
          <cell r="FW157">
            <v>0</v>
          </cell>
          <cell r="FX157"/>
          <cell r="FY157">
            <v>0</v>
          </cell>
          <cell r="FZ157"/>
          <cell r="GA157">
            <v>0</v>
          </cell>
          <cell r="GB157"/>
          <cell r="GC157">
            <v>0</v>
          </cell>
          <cell r="GD157"/>
          <cell r="GE157">
            <v>0</v>
          </cell>
          <cell r="GF157"/>
          <cell r="GG157">
            <v>0</v>
          </cell>
          <cell r="GH157"/>
          <cell r="GI157">
            <v>0</v>
          </cell>
          <cell r="GJ157"/>
          <cell r="GK157">
            <v>0</v>
          </cell>
          <cell r="GL157"/>
          <cell r="GM157">
            <v>0</v>
          </cell>
          <cell r="GN157"/>
          <cell r="GO157">
            <v>0</v>
          </cell>
          <cell r="GP157"/>
          <cell r="GQ157">
            <v>0</v>
          </cell>
          <cell r="GR157"/>
          <cell r="GS157">
            <v>0</v>
          </cell>
          <cell r="GT157"/>
          <cell r="GU157">
            <v>0</v>
          </cell>
          <cell r="GV157"/>
          <cell r="GW157">
            <v>0</v>
          </cell>
          <cell r="GX157"/>
          <cell r="GY157">
            <v>0</v>
          </cell>
          <cell r="GZ157"/>
          <cell r="HA157">
            <v>0</v>
          </cell>
          <cell r="HB157"/>
          <cell r="HC157">
            <v>0</v>
          </cell>
          <cell r="HD157"/>
          <cell r="HE157">
            <v>0</v>
          </cell>
          <cell r="HF157"/>
          <cell r="HG157">
            <v>0</v>
          </cell>
          <cell r="HH157"/>
          <cell r="HI157">
            <v>0</v>
          </cell>
          <cell r="HJ157"/>
          <cell r="HK157">
            <v>0</v>
          </cell>
          <cell r="HL157"/>
          <cell r="HM157">
            <v>0</v>
          </cell>
          <cell r="HN157"/>
          <cell r="HO157">
            <v>0</v>
          </cell>
          <cell r="HP157"/>
          <cell r="HQ157">
            <v>0</v>
          </cell>
          <cell r="HR157"/>
          <cell r="HS157">
            <v>0</v>
          </cell>
          <cell r="HT157"/>
          <cell r="HU157">
            <v>0</v>
          </cell>
          <cell r="HV157"/>
          <cell r="HW157">
            <v>0</v>
          </cell>
          <cell r="HX157"/>
          <cell r="HY157">
            <v>0</v>
          </cell>
          <cell r="HZ157"/>
          <cell r="IA157">
            <v>0</v>
          </cell>
          <cell r="IB157"/>
          <cell r="IC157">
            <v>0</v>
          </cell>
          <cell r="ID157"/>
          <cell r="IE157">
            <v>0</v>
          </cell>
          <cell r="IF157"/>
          <cell r="IG157">
            <v>0</v>
          </cell>
          <cell r="IH157"/>
          <cell r="II157">
            <v>0</v>
          </cell>
          <cell r="IJ157"/>
          <cell r="IK157">
            <v>0</v>
          </cell>
          <cell r="IL157"/>
          <cell r="IM157">
            <v>0</v>
          </cell>
          <cell r="IN157"/>
          <cell r="IO157">
            <v>0</v>
          </cell>
          <cell r="IP157"/>
          <cell r="IQ157">
            <v>0</v>
          </cell>
          <cell r="IR157"/>
          <cell r="IS157">
            <v>0</v>
          </cell>
          <cell r="IT157"/>
          <cell r="IU157">
            <v>0</v>
          </cell>
          <cell r="IV157"/>
          <cell r="IW157">
            <v>0</v>
          </cell>
          <cell r="IX157"/>
          <cell r="IY157">
            <v>0</v>
          </cell>
          <cell r="IZ157"/>
          <cell r="JA157">
            <v>0</v>
          </cell>
          <cell r="JB157"/>
          <cell r="JC157">
            <v>0</v>
          </cell>
          <cell r="JD157"/>
          <cell r="JE157">
            <v>0</v>
          </cell>
          <cell r="JF157"/>
          <cell r="JG157">
            <v>0</v>
          </cell>
          <cell r="JH157"/>
          <cell r="JI157">
            <v>0</v>
          </cell>
          <cell r="JJ157"/>
          <cell r="JK157">
            <v>0</v>
          </cell>
          <cell r="JL157"/>
          <cell r="JM157">
            <v>0</v>
          </cell>
          <cell r="JN157"/>
          <cell r="JO157">
            <v>0</v>
          </cell>
          <cell r="JP157"/>
          <cell r="JQ157">
            <v>0</v>
          </cell>
          <cell r="JR157"/>
          <cell r="JS157">
            <v>0</v>
          </cell>
          <cell r="JT157"/>
          <cell r="JU157">
            <v>0</v>
          </cell>
          <cell r="JV157"/>
          <cell r="JW157">
            <v>0</v>
          </cell>
          <cell r="JX157"/>
          <cell r="JY157">
            <v>0</v>
          </cell>
          <cell r="JZ157"/>
          <cell r="KA157">
            <v>0</v>
          </cell>
          <cell r="KB157"/>
          <cell r="KC157">
            <v>0</v>
          </cell>
        </row>
        <row r="158">
          <cell r="P158"/>
          <cell r="Q158">
            <v>0</v>
          </cell>
          <cell r="R158"/>
          <cell r="S158">
            <v>0</v>
          </cell>
          <cell r="T158"/>
          <cell r="U158">
            <v>0</v>
          </cell>
          <cell r="V158"/>
          <cell r="W158">
            <v>0</v>
          </cell>
          <cell r="X158"/>
          <cell r="Y158">
            <v>0</v>
          </cell>
          <cell r="Z158"/>
          <cell r="AA158">
            <v>0</v>
          </cell>
          <cell r="AB158"/>
          <cell r="AC158">
            <v>0</v>
          </cell>
          <cell r="AD158"/>
          <cell r="AE158">
            <v>0</v>
          </cell>
          <cell r="AF158"/>
          <cell r="AG158">
            <v>0</v>
          </cell>
          <cell r="AH158"/>
          <cell r="AI158">
            <v>0</v>
          </cell>
          <cell r="AJ158"/>
          <cell r="AK158">
            <v>0</v>
          </cell>
          <cell r="AL158"/>
          <cell r="AM158">
            <v>0</v>
          </cell>
          <cell r="AN158"/>
          <cell r="AO158">
            <v>0</v>
          </cell>
          <cell r="AP158"/>
          <cell r="AQ158">
            <v>0</v>
          </cell>
          <cell r="AR158"/>
          <cell r="AS158">
            <v>0</v>
          </cell>
          <cell r="AT158"/>
          <cell r="AU158">
            <v>0</v>
          </cell>
          <cell r="AV158"/>
          <cell r="AW158">
            <v>0</v>
          </cell>
          <cell r="AX158"/>
          <cell r="AY158">
            <v>0</v>
          </cell>
          <cell r="AZ158"/>
          <cell r="BA158">
            <v>0</v>
          </cell>
          <cell r="BB158"/>
          <cell r="BC158">
            <v>0</v>
          </cell>
          <cell r="BD158"/>
          <cell r="BE158">
            <v>0</v>
          </cell>
          <cell r="BF158"/>
          <cell r="BG158">
            <v>0</v>
          </cell>
          <cell r="BH158"/>
          <cell r="BI158">
            <v>0</v>
          </cell>
          <cell r="BJ158"/>
          <cell r="BK158">
            <v>0</v>
          </cell>
          <cell r="BL158"/>
          <cell r="BM158">
            <v>0</v>
          </cell>
          <cell r="BN158"/>
          <cell r="BO158">
            <v>0</v>
          </cell>
          <cell r="BP158"/>
          <cell r="BQ158">
            <v>0</v>
          </cell>
          <cell r="BR158"/>
          <cell r="BS158">
            <v>0</v>
          </cell>
          <cell r="BT158"/>
          <cell r="BU158">
            <v>0</v>
          </cell>
          <cell r="BV158"/>
          <cell r="BW158">
            <v>0</v>
          </cell>
          <cell r="BX158"/>
          <cell r="BY158">
            <v>0</v>
          </cell>
          <cell r="BZ158"/>
          <cell r="CA158">
            <v>0</v>
          </cell>
          <cell r="CB158"/>
          <cell r="CC158">
            <v>0</v>
          </cell>
          <cell r="CD158"/>
          <cell r="CE158">
            <v>0</v>
          </cell>
          <cell r="CF158"/>
          <cell r="CG158">
            <v>0</v>
          </cell>
          <cell r="CH158"/>
          <cell r="CI158">
            <v>0</v>
          </cell>
          <cell r="CJ158"/>
          <cell r="CK158">
            <v>0</v>
          </cell>
          <cell r="CL158"/>
          <cell r="CM158">
            <v>0</v>
          </cell>
          <cell r="CN158"/>
          <cell r="CO158">
            <v>0</v>
          </cell>
          <cell r="CP158"/>
          <cell r="CQ158">
            <v>0</v>
          </cell>
          <cell r="CR158"/>
          <cell r="CS158">
            <v>0</v>
          </cell>
          <cell r="CT158"/>
          <cell r="CU158">
            <v>0</v>
          </cell>
          <cell r="CV158"/>
          <cell r="CW158">
            <v>0</v>
          </cell>
          <cell r="CX158"/>
          <cell r="CY158">
            <v>0</v>
          </cell>
          <cell r="CZ158"/>
          <cell r="DA158">
            <v>0</v>
          </cell>
          <cell r="DB158"/>
          <cell r="DC158">
            <v>0</v>
          </cell>
          <cell r="DD158"/>
          <cell r="DE158">
            <v>0</v>
          </cell>
          <cell r="DF158"/>
          <cell r="DG158">
            <v>0</v>
          </cell>
          <cell r="DH158"/>
          <cell r="DI158">
            <v>0</v>
          </cell>
          <cell r="DJ158"/>
          <cell r="DK158">
            <v>0</v>
          </cell>
          <cell r="DL158"/>
          <cell r="DM158">
            <v>0</v>
          </cell>
          <cell r="DN158"/>
          <cell r="DO158">
            <v>0</v>
          </cell>
          <cell r="DP158"/>
          <cell r="DQ158">
            <v>0</v>
          </cell>
          <cell r="DR158"/>
          <cell r="DS158">
            <v>0</v>
          </cell>
          <cell r="DT158"/>
          <cell r="DU158">
            <v>0</v>
          </cell>
          <cell r="DV158"/>
          <cell r="DW158">
            <v>0</v>
          </cell>
          <cell r="DX158"/>
          <cell r="DY158">
            <v>0</v>
          </cell>
          <cell r="DZ158"/>
          <cell r="EA158">
            <v>0</v>
          </cell>
          <cell r="EB158"/>
          <cell r="EC158">
            <v>0</v>
          </cell>
          <cell r="ED158"/>
          <cell r="EE158">
            <v>0</v>
          </cell>
          <cell r="EF158"/>
          <cell r="EG158">
            <v>0</v>
          </cell>
          <cell r="EH158"/>
          <cell r="EI158">
            <v>0</v>
          </cell>
          <cell r="EJ158"/>
          <cell r="EK158">
            <v>0</v>
          </cell>
          <cell r="EL158"/>
          <cell r="EM158">
            <v>0</v>
          </cell>
          <cell r="EN158"/>
          <cell r="EO158">
            <v>0</v>
          </cell>
          <cell r="EP158"/>
          <cell r="EQ158">
            <v>0</v>
          </cell>
          <cell r="ER158"/>
          <cell r="ES158">
            <v>0</v>
          </cell>
          <cell r="ET158"/>
          <cell r="EU158">
            <v>0</v>
          </cell>
          <cell r="EV158"/>
          <cell r="EW158">
            <v>0</v>
          </cell>
          <cell r="EX158"/>
          <cell r="EY158">
            <v>0</v>
          </cell>
          <cell r="EZ158"/>
          <cell r="FA158">
            <v>0</v>
          </cell>
          <cell r="FB158"/>
          <cell r="FC158">
            <v>0</v>
          </cell>
          <cell r="FD158"/>
          <cell r="FE158">
            <v>0</v>
          </cell>
          <cell r="FF158"/>
          <cell r="FG158">
            <v>0</v>
          </cell>
          <cell r="FH158"/>
          <cell r="FI158">
            <v>0</v>
          </cell>
          <cell r="FJ158"/>
          <cell r="FK158">
            <v>0</v>
          </cell>
          <cell r="FL158"/>
          <cell r="FM158">
            <v>0</v>
          </cell>
          <cell r="FN158"/>
          <cell r="FO158">
            <v>0</v>
          </cell>
          <cell r="FP158"/>
          <cell r="FQ158">
            <v>0</v>
          </cell>
          <cell r="FR158"/>
          <cell r="FS158">
            <v>0</v>
          </cell>
          <cell r="FT158"/>
          <cell r="FU158">
            <v>0</v>
          </cell>
          <cell r="FV158"/>
          <cell r="FW158">
            <v>0</v>
          </cell>
          <cell r="FX158"/>
          <cell r="FY158">
            <v>0</v>
          </cell>
          <cell r="FZ158"/>
          <cell r="GA158">
            <v>0</v>
          </cell>
          <cell r="GB158"/>
          <cell r="GC158">
            <v>0</v>
          </cell>
          <cell r="GD158"/>
          <cell r="GE158">
            <v>0</v>
          </cell>
          <cell r="GF158"/>
          <cell r="GG158">
            <v>0</v>
          </cell>
          <cell r="GH158"/>
          <cell r="GI158">
            <v>0</v>
          </cell>
          <cell r="GJ158"/>
          <cell r="GK158">
            <v>0</v>
          </cell>
          <cell r="GL158"/>
          <cell r="GM158">
            <v>0</v>
          </cell>
          <cell r="GN158"/>
          <cell r="GO158">
            <v>0</v>
          </cell>
          <cell r="GP158"/>
          <cell r="GQ158">
            <v>0</v>
          </cell>
          <cell r="GR158"/>
          <cell r="GS158">
            <v>0</v>
          </cell>
          <cell r="GT158"/>
          <cell r="GU158">
            <v>0</v>
          </cell>
          <cell r="GV158"/>
          <cell r="GW158">
            <v>0</v>
          </cell>
          <cell r="GX158"/>
          <cell r="GY158">
            <v>0</v>
          </cell>
          <cell r="GZ158"/>
          <cell r="HA158">
            <v>0</v>
          </cell>
          <cell r="HB158"/>
          <cell r="HC158">
            <v>0</v>
          </cell>
          <cell r="HD158"/>
          <cell r="HE158">
            <v>0</v>
          </cell>
          <cell r="HF158"/>
          <cell r="HG158">
            <v>0</v>
          </cell>
          <cell r="HH158">
            <v>1</v>
          </cell>
          <cell r="HI158">
            <v>28763.00000028763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/>
          <cell r="HS158">
            <v>0</v>
          </cell>
          <cell r="HT158"/>
          <cell r="HU158">
            <v>0</v>
          </cell>
          <cell r="HV158"/>
          <cell r="HW158">
            <v>0</v>
          </cell>
          <cell r="HX158"/>
          <cell r="HY158">
            <v>0</v>
          </cell>
          <cell r="HZ158"/>
          <cell r="IA158">
            <v>0</v>
          </cell>
          <cell r="IB158"/>
          <cell r="IC158">
            <v>0</v>
          </cell>
          <cell r="ID158"/>
          <cell r="IE158">
            <v>0</v>
          </cell>
          <cell r="IF158"/>
          <cell r="IG158">
            <v>0</v>
          </cell>
          <cell r="IH158"/>
          <cell r="II158">
            <v>0</v>
          </cell>
          <cell r="IJ158"/>
          <cell r="IK158">
            <v>0</v>
          </cell>
          <cell r="IL158"/>
          <cell r="IM158">
            <v>0</v>
          </cell>
          <cell r="IN158"/>
          <cell r="IO158">
            <v>0</v>
          </cell>
          <cell r="IP158"/>
          <cell r="IQ158">
            <v>0</v>
          </cell>
          <cell r="IR158"/>
          <cell r="IS158">
            <v>0</v>
          </cell>
          <cell r="IT158"/>
          <cell r="IU158">
            <v>0</v>
          </cell>
          <cell r="IV158"/>
          <cell r="IW158">
            <v>0</v>
          </cell>
          <cell r="IX158"/>
          <cell r="IY158">
            <v>0</v>
          </cell>
          <cell r="IZ158"/>
          <cell r="JA158">
            <v>0</v>
          </cell>
          <cell r="JB158"/>
          <cell r="JC158">
            <v>0</v>
          </cell>
          <cell r="JD158"/>
          <cell r="JE158">
            <v>0</v>
          </cell>
          <cell r="JF158"/>
          <cell r="JG158">
            <v>0</v>
          </cell>
          <cell r="JH158"/>
          <cell r="JI158">
            <v>0</v>
          </cell>
          <cell r="JJ158"/>
          <cell r="JK158">
            <v>0</v>
          </cell>
          <cell r="JL158"/>
          <cell r="JM158">
            <v>0</v>
          </cell>
          <cell r="JN158"/>
          <cell r="JO158">
            <v>0</v>
          </cell>
          <cell r="JP158"/>
          <cell r="JQ158">
            <v>0</v>
          </cell>
          <cell r="JR158"/>
          <cell r="JS158">
            <v>0</v>
          </cell>
          <cell r="JT158"/>
          <cell r="JU158">
            <v>0</v>
          </cell>
          <cell r="JV158"/>
          <cell r="JW158">
            <v>0</v>
          </cell>
          <cell r="JX158"/>
          <cell r="JY158">
            <v>0</v>
          </cell>
          <cell r="JZ158"/>
          <cell r="KA158">
            <v>0</v>
          </cell>
          <cell r="KB158"/>
          <cell r="KC158">
            <v>0</v>
          </cell>
        </row>
        <row r="159">
          <cell r="P159"/>
          <cell r="Q159">
            <v>0</v>
          </cell>
          <cell r="R159"/>
          <cell r="S159">
            <v>0</v>
          </cell>
          <cell r="T159"/>
          <cell r="U159">
            <v>0</v>
          </cell>
          <cell r="V159"/>
          <cell r="W159">
            <v>0</v>
          </cell>
          <cell r="X159"/>
          <cell r="Y159">
            <v>0</v>
          </cell>
          <cell r="Z159"/>
          <cell r="AA159">
            <v>0</v>
          </cell>
          <cell r="AB159"/>
          <cell r="AC159">
            <v>0</v>
          </cell>
          <cell r="AD159"/>
          <cell r="AE159">
            <v>0</v>
          </cell>
          <cell r="AF159"/>
          <cell r="AG159">
            <v>0</v>
          </cell>
          <cell r="AH159"/>
          <cell r="AI159">
            <v>0</v>
          </cell>
          <cell r="AJ159"/>
          <cell r="AK159">
            <v>0</v>
          </cell>
          <cell r="AL159"/>
          <cell r="AM159">
            <v>0</v>
          </cell>
          <cell r="AN159"/>
          <cell r="AO159">
            <v>0</v>
          </cell>
          <cell r="AP159"/>
          <cell r="AQ159">
            <v>0</v>
          </cell>
          <cell r="AR159"/>
          <cell r="AS159">
            <v>0</v>
          </cell>
          <cell r="AT159"/>
          <cell r="AU159">
            <v>0</v>
          </cell>
          <cell r="AV159"/>
          <cell r="AW159">
            <v>0</v>
          </cell>
          <cell r="AX159"/>
          <cell r="AY159">
            <v>0</v>
          </cell>
          <cell r="AZ159"/>
          <cell r="BA159">
            <v>0</v>
          </cell>
          <cell r="BB159"/>
          <cell r="BC159">
            <v>0</v>
          </cell>
          <cell r="BD159"/>
          <cell r="BE159">
            <v>0</v>
          </cell>
          <cell r="BF159"/>
          <cell r="BG159">
            <v>0</v>
          </cell>
          <cell r="BH159"/>
          <cell r="BI159">
            <v>0</v>
          </cell>
          <cell r="BJ159"/>
          <cell r="BK159">
            <v>0</v>
          </cell>
          <cell r="BL159"/>
          <cell r="BM159">
            <v>0</v>
          </cell>
          <cell r="BN159"/>
          <cell r="BO159">
            <v>0</v>
          </cell>
          <cell r="BP159"/>
          <cell r="BQ159">
            <v>0</v>
          </cell>
          <cell r="BR159"/>
          <cell r="BS159">
            <v>0</v>
          </cell>
          <cell r="BT159"/>
          <cell r="BU159">
            <v>0</v>
          </cell>
          <cell r="BV159"/>
          <cell r="BW159">
            <v>0</v>
          </cell>
          <cell r="BX159"/>
          <cell r="BY159">
            <v>0</v>
          </cell>
          <cell r="BZ159"/>
          <cell r="CA159">
            <v>0</v>
          </cell>
          <cell r="CB159"/>
          <cell r="CC159">
            <v>0</v>
          </cell>
          <cell r="CD159"/>
          <cell r="CE159">
            <v>0</v>
          </cell>
          <cell r="CF159"/>
          <cell r="CG159">
            <v>0</v>
          </cell>
          <cell r="CH159"/>
          <cell r="CI159">
            <v>0</v>
          </cell>
          <cell r="CJ159"/>
          <cell r="CK159">
            <v>0</v>
          </cell>
          <cell r="CL159"/>
          <cell r="CM159">
            <v>0</v>
          </cell>
          <cell r="CN159"/>
          <cell r="CO159">
            <v>0</v>
          </cell>
          <cell r="CP159"/>
          <cell r="CQ159">
            <v>0</v>
          </cell>
          <cell r="CR159"/>
          <cell r="CS159">
            <v>0</v>
          </cell>
          <cell r="CT159"/>
          <cell r="CU159">
            <v>0</v>
          </cell>
          <cell r="CV159"/>
          <cell r="CW159">
            <v>0</v>
          </cell>
          <cell r="CX159"/>
          <cell r="CY159">
            <v>0</v>
          </cell>
          <cell r="CZ159"/>
          <cell r="DA159">
            <v>0</v>
          </cell>
          <cell r="DB159"/>
          <cell r="DC159">
            <v>0</v>
          </cell>
          <cell r="DD159"/>
          <cell r="DE159">
            <v>0</v>
          </cell>
          <cell r="DF159"/>
          <cell r="DG159">
            <v>0</v>
          </cell>
          <cell r="DH159"/>
          <cell r="DI159">
            <v>0</v>
          </cell>
          <cell r="DJ159"/>
          <cell r="DK159">
            <v>0</v>
          </cell>
          <cell r="DL159"/>
          <cell r="DM159">
            <v>0</v>
          </cell>
          <cell r="DN159"/>
          <cell r="DO159">
            <v>0</v>
          </cell>
          <cell r="DP159"/>
          <cell r="DQ159">
            <v>0</v>
          </cell>
          <cell r="DR159"/>
          <cell r="DS159">
            <v>0</v>
          </cell>
          <cell r="DT159"/>
          <cell r="DU159">
            <v>0</v>
          </cell>
          <cell r="DV159"/>
          <cell r="DW159">
            <v>0</v>
          </cell>
          <cell r="DX159"/>
          <cell r="DY159">
            <v>0</v>
          </cell>
          <cell r="DZ159"/>
          <cell r="EA159">
            <v>0</v>
          </cell>
          <cell r="EB159"/>
          <cell r="EC159">
            <v>0</v>
          </cell>
          <cell r="ED159"/>
          <cell r="EE159">
            <v>0</v>
          </cell>
          <cell r="EF159"/>
          <cell r="EG159">
            <v>0</v>
          </cell>
          <cell r="EH159"/>
          <cell r="EI159">
            <v>0</v>
          </cell>
          <cell r="EJ159"/>
          <cell r="EK159">
            <v>0</v>
          </cell>
          <cell r="EL159"/>
          <cell r="EM159">
            <v>0</v>
          </cell>
          <cell r="EN159"/>
          <cell r="EO159">
            <v>0</v>
          </cell>
          <cell r="EP159"/>
          <cell r="EQ159">
            <v>0</v>
          </cell>
          <cell r="ER159"/>
          <cell r="ES159">
            <v>0</v>
          </cell>
          <cell r="ET159"/>
          <cell r="EU159">
            <v>0</v>
          </cell>
          <cell r="EV159"/>
          <cell r="EW159">
            <v>0</v>
          </cell>
          <cell r="EX159"/>
          <cell r="EY159">
            <v>0</v>
          </cell>
          <cell r="EZ159"/>
          <cell r="FA159">
            <v>0</v>
          </cell>
          <cell r="FB159"/>
          <cell r="FC159">
            <v>0</v>
          </cell>
          <cell r="FD159"/>
          <cell r="FE159">
            <v>0</v>
          </cell>
          <cell r="FF159"/>
          <cell r="FG159">
            <v>0</v>
          </cell>
          <cell r="FH159"/>
          <cell r="FI159">
            <v>0</v>
          </cell>
          <cell r="FJ159"/>
          <cell r="FK159">
            <v>0</v>
          </cell>
          <cell r="FL159"/>
          <cell r="FM159">
            <v>0</v>
          </cell>
          <cell r="FN159"/>
          <cell r="FO159">
            <v>0</v>
          </cell>
          <cell r="FP159"/>
          <cell r="FQ159">
            <v>0</v>
          </cell>
          <cell r="FR159"/>
          <cell r="FS159">
            <v>0</v>
          </cell>
          <cell r="FT159"/>
          <cell r="FU159">
            <v>0</v>
          </cell>
          <cell r="FV159"/>
          <cell r="FW159">
            <v>0</v>
          </cell>
          <cell r="FX159"/>
          <cell r="FY159">
            <v>0</v>
          </cell>
          <cell r="FZ159"/>
          <cell r="GA159">
            <v>0</v>
          </cell>
          <cell r="GB159"/>
          <cell r="GC159">
            <v>0</v>
          </cell>
          <cell r="GD159"/>
          <cell r="GE159">
            <v>0</v>
          </cell>
          <cell r="GF159"/>
          <cell r="GG159">
            <v>0</v>
          </cell>
          <cell r="GH159"/>
          <cell r="GI159">
            <v>0</v>
          </cell>
          <cell r="GJ159"/>
          <cell r="GK159">
            <v>0</v>
          </cell>
          <cell r="GL159"/>
          <cell r="GM159">
            <v>0</v>
          </cell>
          <cell r="GN159"/>
          <cell r="GO159">
            <v>0</v>
          </cell>
          <cell r="GP159"/>
          <cell r="GQ159">
            <v>0</v>
          </cell>
          <cell r="GR159"/>
          <cell r="GS159">
            <v>0</v>
          </cell>
          <cell r="GT159"/>
          <cell r="GU159">
            <v>0</v>
          </cell>
          <cell r="GV159"/>
          <cell r="GW159">
            <v>0</v>
          </cell>
          <cell r="GX159"/>
          <cell r="GY159">
            <v>0</v>
          </cell>
          <cell r="GZ159"/>
          <cell r="HA159">
            <v>0</v>
          </cell>
          <cell r="HB159"/>
          <cell r="HC159">
            <v>0</v>
          </cell>
          <cell r="HD159"/>
          <cell r="HE159">
            <v>0</v>
          </cell>
          <cell r="HF159"/>
          <cell r="HG159">
            <v>0</v>
          </cell>
          <cell r="HH159"/>
          <cell r="HI159">
            <v>0</v>
          </cell>
          <cell r="HJ159"/>
          <cell r="HK159">
            <v>0</v>
          </cell>
          <cell r="HL159"/>
          <cell r="HM159">
            <v>0</v>
          </cell>
          <cell r="HN159"/>
          <cell r="HO159">
            <v>0</v>
          </cell>
          <cell r="HP159"/>
          <cell r="HQ159">
            <v>0</v>
          </cell>
          <cell r="HR159"/>
          <cell r="HS159">
            <v>0</v>
          </cell>
          <cell r="HT159"/>
          <cell r="HU159">
            <v>0</v>
          </cell>
          <cell r="HV159"/>
          <cell r="HW159">
            <v>0</v>
          </cell>
          <cell r="HX159"/>
          <cell r="HY159">
            <v>0</v>
          </cell>
          <cell r="HZ159"/>
          <cell r="IA159">
            <v>0</v>
          </cell>
          <cell r="IB159"/>
          <cell r="IC159">
            <v>0</v>
          </cell>
          <cell r="ID159"/>
          <cell r="IE159">
            <v>0</v>
          </cell>
          <cell r="IF159"/>
          <cell r="IG159">
            <v>0</v>
          </cell>
          <cell r="IH159"/>
          <cell r="II159">
            <v>0</v>
          </cell>
          <cell r="IJ159"/>
          <cell r="IK159">
            <v>0</v>
          </cell>
          <cell r="IL159"/>
          <cell r="IM159">
            <v>0</v>
          </cell>
          <cell r="IN159"/>
          <cell r="IO159">
            <v>0</v>
          </cell>
          <cell r="IP159"/>
          <cell r="IQ159">
            <v>0</v>
          </cell>
          <cell r="IR159"/>
          <cell r="IS159">
            <v>0</v>
          </cell>
          <cell r="IT159"/>
          <cell r="IU159">
            <v>0</v>
          </cell>
          <cell r="IV159"/>
          <cell r="IW159">
            <v>0</v>
          </cell>
          <cell r="IX159"/>
          <cell r="IY159">
            <v>0</v>
          </cell>
          <cell r="IZ159"/>
          <cell r="JA159">
            <v>0</v>
          </cell>
          <cell r="JB159"/>
          <cell r="JC159">
            <v>0</v>
          </cell>
          <cell r="JD159"/>
          <cell r="JE159">
            <v>0</v>
          </cell>
          <cell r="JF159"/>
          <cell r="JG159">
            <v>0</v>
          </cell>
          <cell r="JH159"/>
          <cell r="JI159">
            <v>0</v>
          </cell>
          <cell r="JJ159"/>
          <cell r="JK159">
            <v>0</v>
          </cell>
          <cell r="JL159"/>
          <cell r="JM159">
            <v>0</v>
          </cell>
          <cell r="JN159"/>
          <cell r="JO159">
            <v>0</v>
          </cell>
          <cell r="JP159"/>
          <cell r="JQ159">
            <v>0</v>
          </cell>
          <cell r="JR159"/>
          <cell r="JS159">
            <v>0</v>
          </cell>
          <cell r="JT159"/>
          <cell r="JU159">
            <v>0</v>
          </cell>
          <cell r="JV159"/>
          <cell r="JW159">
            <v>0</v>
          </cell>
          <cell r="JX159"/>
          <cell r="JY159">
            <v>0</v>
          </cell>
          <cell r="JZ159"/>
          <cell r="KA159">
            <v>0</v>
          </cell>
          <cell r="KB159"/>
          <cell r="KC159">
            <v>0</v>
          </cell>
        </row>
        <row r="160">
          <cell r="P160"/>
          <cell r="Q160">
            <v>0</v>
          </cell>
          <cell r="R160"/>
          <cell r="S160">
            <v>0</v>
          </cell>
          <cell r="T160"/>
          <cell r="U160">
            <v>0</v>
          </cell>
          <cell r="V160"/>
          <cell r="W160">
            <v>0</v>
          </cell>
          <cell r="X160"/>
          <cell r="Y160">
            <v>0</v>
          </cell>
          <cell r="Z160"/>
          <cell r="AA160">
            <v>0</v>
          </cell>
          <cell r="AB160"/>
          <cell r="AC160">
            <v>0</v>
          </cell>
          <cell r="AD160"/>
          <cell r="AE160">
            <v>0</v>
          </cell>
          <cell r="AF160"/>
          <cell r="AG160">
            <v>0</v>
          </cell>
          <cell r="AH160"/>
          <cell r="AI160">
            <v>0</v>
          </cell>
          <cell r="AJ160"/>
          <cell r="AK160">
            <v>0</v>
          </cell>
          <cell r="AL160"/>
          <cell r="AM160">
            <v>0</v>
          </cell>
          <cell r="AN160"/>
          <cell r="AO160">
            <v>0</v>
          </cell>
          <cell r="AP160"/>
          <cell r="AQ160">
            <v>0</v>
          </cell>
          <cell r="AR160"/>
          <cell r="AS160">
            <v>0</v>
          </cell>
          <cell r="AT160"/>
          <cell r="AU160">
            <v>0</v>
          </cell>
          <cell r="AV160"/>
          <cell r="AW160">
            <v>0</v>
          </cell>
          <cell r="AX160"/>
          <cell r="AY160">
            <v>0</v>
          </cell>
          <cell r="AZ160"/>
          <cell r="BA160">
            <v>0</v>
          </cell>
          <cell r="BB160"/>
          <cell r="BC160">
            <v>0</v>
          </cell>
          <cell r="BD160"/>
          <cell r="BE160">
            <v>0</v>
          </cell>
          <cell r="BF160"/>
          <cell r="BG160">
            <v>0</v>
          </cell>
          <cell r="BH160"/>
          <cell r="BI160">
            <v>0</v>
          </cell>
          <cell r="BJ160"/>
          <cell r="BK160">
            <v>0</v>
          </cell>
          <cell r="BL160"/>
          <cell r="BM160">
            <v>0</v>
          </cell>
          <cell r="BN160"/>
          <cell r="BO160">
            <v>0</v>
          </cell>
          <cell r="BP160"/>
          <cell r="BQ160">
            <v>0</v>
          </cell>
          <cell r="BR160"/>
          <cell r="BS160">
            <v>0</v>
          </cell>
          <cell r="BT160"/>
          <cell r="BU160">
            <v>0</v>
          </cell>
          <cell r="BV160"/>
          <cell r="BW160">
            <v>0</v>
          </cell>
          <cell r="BX160"/>
          <cell r="BY160">
            <v>0</v>
          </cell>
          <cell r="BZ160"/>
          <cell r="CA160">
            <v>0</v>
          </cell>
          <cell r="CB160"/>
          <cell r="CC160">
            <v>0</v>
          </cell>
          <cell r="CD160"/>
          <cell r="CE160">
            <v>0</v>
          </cell>
          <cell r="CF160"/>
          <cell r="CG160">
            <v>0</v>
          </cell>
          <cell r="CH160"/>
          <cell r="CI160">
            <v>0</v>
          </cell>
          <cell r="CJ160"/>
          <cell r="CK160">
            <v>0</v>
          </cell>
          <cell r="CL160"/>
          <cell r="CM160">
            <v>0</v>
          </cell>
          <cell r="CN160"/>
          <cell r="CO160">
            <v>0</v>
          </cell>
          <cell r="CP160"/>
          <cell r="CQ160">
            <v>0</v>
          </cell>
          <cell r="CR160"/>
          <cell r="CS160">
            <v>0</v>
          </cell>
          <cell r="CT160"/>
          <cell r="CU160">
            <v>0</v>
          </cell>
          <cell r="CV160"/>
          <cell r="CW160">
            <v>0</v>
          </cell>
          <cell r="CX160"/>
          <cell r="CY160">
            <v>0</v>
          </cell>
          <cell r="CZ160"/>
          <cell r="DA160">
            <v>0</v>
          </cell>
          <cell r="DB160"/>
          <cell r="DC160">
            <v>0</v>
          </cell>
          <cell r="DD160"/>
          <cell r="DE160">
            <v>0</v>
          </cell>
          <cell r="DF160"/>
          <cell r="DG160">
            <v>0</v>
          </cell>
          <cell r="DH160"/>
          <cell r="DI160">
            <v>0</v>
          </cell>
          <cell r="DJ160"/>
          <cell r="DK160">
            <v>0</v>
          </cell>
          <cell r="DL160"/>
          <cell r="DM160">
            <v>0</v>
          </cell>
          <cell r="DN160"/>
          <cell r="DO160">
            <v>0</v>
          </cell>
          <cell r="DP160"/>
          <cell r="DQ160">
            <v>0</v>
          </cell>
          <cell r="DR160"/>
          <cell r="DS160">
            <v>0</v>
          </cell>
          <cell r="DT160"/>
          <cell r="DU160">
            <v>0</v>
          </cell>
          <cell r="DV160"/>
          <cell r="DW160">
            <v>0</v>
          </cell>
          <cell r="DX160"/>
          <cell r="DY160">
            <v>0</v>
          </cell>
          <cell r="DZ160"/>
          <cell r="EA160">
            <v>0</v>
          </cell>
          <cell r="EB160"/>
          <cell r="EC160">
            <v>0</v>
          </cell>
          <cell r="ED160"/>
          <cell r="EE160">
            <v>0</v>
          </cell>
          <cell r="EF160"/>
          <cell r="EG160">
            <v>0</v>
          </cell>
          <cell r="EH160"/>
          <cell r="EI160">
            <v>0</v>
          </cell>
          <cell r="EJ160"/>
          <cell r="EK160">
            <v>0</v>
          </cell>
          <cell r="EL160"/>
          <cell r="EM160">
            <v>0</v>
          </cell>
          <cell r="EN160"/>
          <cell r="EO160">
            <v>0</v>
          </cell>
          <cell r="EP160"/>
          <cell r="EQ160">
            <v>0</v>
          </cell>
          <cell r="ER160"/>
          <cell r="ES160">
            <v>0</v>
          </cell>
          <cell r="ET160"/>
          <cell r="EU160">
            <v>0</v>
          </cell>
          <cell r="EV160"/>
          <cell r="EW160">
            <v>0</v>
          </cell>
          <cell r="EX160"/>
          <cell r="EY160">
            <v>0</v>
          </cell>
          <cell r="EZ160"/>
          <cell r="FA160">
            <v>0</v>
          </cell>
          <cell r="FB160"/>
          <cell r="FC160">
            <v>0</v>
          </cell>
          <cell r="FD160"/>
          <cell r="FE160">
            <v>0</v>
          </cell>
          <cell r="FF160"/>
          <cell r="FG160">
            <v>0</v>
          </cell>
          <cell r="FH160"/>
          <cell r="FI160">
            <v>0</v>
          </cell>
          <cell r="FJ160"/>
          <cell r="FK160">
            <v>0</v>
          </cell>
          <cell r="FL160"/>
          <cell r="FM160">
            <v>0</v>
          </cell>
          <cell r="FN160"/>
          <cell r="FO160">
            <v>0</v>
          </cell>
          <cell r="FP160"/>
          <cell r="FQ160">
            <v>0</v>
          </cell>
          <cell r="FR160"/>
          <cell r="FS160">
            <v>0</v>
          </cell>
          <cell r="FT160"/>
          <cell r="FU160">
            <v>0</v>
          </cell>
          <cell r="FV160"/>
          <cell r="FW160">
            <v>0</v>
          </cell>
          <cell r="FX160"/>
          <cell r="FY160">
            <v>0</v>
          </cell>
          <cell r="FZ160"/>
          <cell r="GA160">
            <v>0</v>
          </cell>
          <cell r="GB160"/>
          <cell r="GC160">
            <v>0</v>
          </cell>
          <cell r="GD160"/>
          <cell r="GE160">
            <v>0</v>
          </cell>
          <cell r="GF160"/>
          <cell r="GG160">
            <v>0</v>
          </cell>
          <cell r="GH160"/>
          <cell r="GI160">
            <v>0</v>
          </cell>
          <cell r="GJ160"/>
          <cell r="GK160">
            <v>0</v>
          </cell>
          <cell r="GL160"/>
          <cell r="GM160">
            <v>0</v>
          </cell>
          <cell r="GN160"/>
          <cell r="GO160">
            <v>0</v>
          </cell>
          <cell r="GP160"/>
          <cell r="GQ160">
            <v>0</v>
          </cell>
          <cell r="GR160"/>
          <cell r="GS160">
            <v>0</v>
          </cell>
          <cell r="GT160"/>
          <cell r="GU160">
            <v>0</v>
          </cell>
          <cell r="GV160"/>
          <cell r="GW160">
            <v>0</v>
          </cell>
          <cell r="GX160"/>
          <cell r="GY160">
            <v>0</v>
          </cell>
          <cell r="GZ160"/>
          <cell r="HA160">
            <v>0</v>
          </cell>
          <cell r="HB160"/>
          <cell r="HC160">
            <v>0</v>
          </cell>
          <cell r="HD160"/>
          <cell r="HE160">
            <v>0</v>
          </cell>
          <cell r="HF160"/>
          <cell r="HG160">
            <v>0</v>
          </cell>
          <cell r="HH160"/>
          <cell r="HI160">
            <v>0</v>
          </cell>
          <cell r="HJ160"/>
          <cell r="HK160">
            <v>0</v>
          </cell>
          <cell r="HL160"/>
          <cell r="HM160">
            <v>0</v>
          </cell>
          <cell r="HN160"/>
          <cell r="HO160">
            <v>0</v>
          </cell>
          <cell r="HP160"/>
          <cell r="HQ160">
            <v>0</v>
          </cell>
          <cell r="HR160"/>
          <cell r="HS160">
            <v>0</v>
          </cell>
          <cell r="HT160"/>
          <cell r="HU160">
            <v>0</v>
          </cell>
          <cell r="HV160"/>
          <cell r="HW160">
            <v>0</v>
          </cell>
          <cell r="HX160"/>
          <cell r="HY160">
            <v>0</v>
          </cell>
          <cell r="HZ160"/>
          <cell r="IA160">
            <v>0</v>
          </cell>
          <cell r="IB160"/>
          <cell r="IC160">
            <v>0</v>
          </cell>
          <cell r="ID160"/>
          <cell r="IE160">
            <v>0</v>
          </cell>
          <cell r="IF160"/>
          <cell r="IG160">
            <v>0</v>
          </cell>
          <cell r="IH160"/>
          <cell r="II160">
            <v>0</v>
          </cell>
          <cell r="IJ160"/>
          <cell r="IK160">
            <v>0</v>
          </cell>
          <cell r="IL160"/>
          <cell r="IM160">
            <v>0</v>
          </cell>
          <cell r="IN160"/>
          <cell r="IO160">
            <v>0</v>
          </cell>
          <cell r="IP160"/>
          <cell r="IQ160">
            <v>0</v>
          </cell>
          <cell r="IR160"/>
          <cell r="IS160">
            <v>0</v>
          </cell>
          <cell r="IT160"/>
          <cell r="IU160">
            <v>0</v>
          </cell>
          <cell r="IV160"/>
          <cell r="IW160">
            <v>0</v>
          </cell>
          <cell r="IX160"/>
          <cell r="IY160">
            <v>0</v>
          </cell>
          <cell r="IZ160"/>
          <cell r="JA160">
            <v>0</v>
          </cell>
          <cell r="JB160"/>
          <cell r="JC160">
            <v>0</v>
          </cell>
          <cell r="JD160"/>
          <cell r="JE160">
            <v>0</v>
          </cell>
          <cell r="JF160"/>
          <cell r="JG160">
            <v>0</v>
          </cell>
          <cell r="JH160"/>
          <cell r="JI160">
            <v>0</v>
          </cell>
          <cell r="JJ160"/>
          <cell r="JK160">
            <v>0</v>
          </cell>
          <cell r="JL160"/>
          <cell r="JM160">
            <v>0</v>
          </cell>
          <cell r="JN160"/>
          <cell r="JO160">
            <v>0</v>
          </cell>
          <cell r="JP160"/>
          <cell r="JQ160">
            <v>0</v>
          </cell>
          <cell r="JR160"/>
          <cell r="JS160">
            <v>0</v>
          </cell>
          <cell r="JT160"/>
          <cell r="JU160">
            <v>0</v>
          </cell>
          <cell r="JV160"/>
          <cell r="JW160">
            <v>0</v>
          </cell>
          <cell r="JX160"/>
          <cell r="JY160">
            <v>0</v>
          </cell>
          <cell r="JZ160"/>
          <cell r="KA160">
            <v>0</v>
          </cell>
          <cell r="KB160"/>
          <cell r="KC160">
            <v>0</v>
          </cell>
        </row>
        <row r="161">
          <cell r="P161"/>
          <cell r="Q161">
            <v>0</v>
          </cell>
          <cell r="R161"/>
          <cell r="S161">
            <v>0</v>
          </cell>
          <cell r="T161"/>
          <cell r="U161">
            <v>0</v>
          </cell>
          <cell r="V161"/>
          <cell r="W161">
            <v>0</v>
          </cell>
          <cell r="X161"/>
          <cell r="Y161">
            <v>0</v>
          </cell>
          <cell r="Z161"/>
          <cell r="AA161">
            <v>0</v>
          </cell>
          <cell r="AB161"/>
          <cell r="AC161">
            <v>0</v>
          </cell>
          <cell r="AD161"/>
          <cell r="AE161">
            <v>0</v>
          </cell>
          <cell r="AF161"/>
          <cell r="AG161">
            <v>0</v>
          </cell>
          <cell r="AH161"/>
          <cell r="AI161">
            <v>0</v>
          </cell>
          <cell r="AJ161"/>
          <cell r="AK161">
            <v>0</v>
          </cell>
          <cell r="AL161"/>
          <cell r="AM161">
            <v>0</v>
          </cell>
          <cell r="AN161"/>
          <cell r="AO161">
            <v>0</v>
          </cell>
          <cell r="AP161"/>
          <cell r="AQ161">
            <v>0</v>
          </cell>
          <cell r="AR161"/>
          <cell r="AS161">
            <v>0</v>
          </cell>
          <cell r="AT161"/>
          <cell r="AU161">
            <v>0</v>
          </cell>
          <cell r="AV161"/>
          <cell r="AW161">
            <v>0</v>
          </cell>
          <cell r="AX161"/>
          <cell r="AY161">
            <v>0</v>
          </cell>
          <cell r="AZ161"/>
          <cell r="BA161">
            <v>0</v>
          </cell>
          <cell r="BB161"/>
          <cell r="BC161">
            <v>0</v>
          </cell>
          <cell r="BD161"/>
          <cell r="BE161">
            <v>0</v>
          </cell>
          <cell r="BF161"/>
          <cell r="BG161">
            <v>0</v>
          </cell>
          <cell r="BH161"/>
          <cell r="BI161">
            <v>0</v>
          </cell>
          <cell r="BJ161"/>
          <cell r="BK161">
            <v>0</v>
          </cell>
          <cell r="BL161"/>
          <cell r="BM161">
            <v>0</v>
          </cell>
          <cell r="BN161"/>
          <cell r="BO161">
            <v>0</v>
          </cell>
          <cell r="BP161"/>
          <cell r="BQ161">
            <v>0</v>
          </cell>
          <cell r="BR161"/>
          <cell r="BS161">
            <v>0</v>
          </cell>
          <cell r="BT161"/>
          <cell r="BU161">
            <v>0</v>
          </cell>
          <cell r="BV161"/>
          <cell r="BW161">
            <v>0</v>
          </cell>
          <cell r="BX161"/>
          <cell r="BY161">
            <v>0</v>
          </cell>
          <cell r="BZ161"/>
          <cell r="CA161">
            <v>0</v>
          </cell>
          <cell r="CB161"/>
          <cell r="CC161">
            <v>0</v>
          </cell>
          <cell r="CD161"/>
          <cell r="CE161">
            <v>0</v>
          </cell>
          <cell r="CF161"/>
          <cell r="CG161">
            <v>0</v>
          </cell>
          <cell r="CH161"/>
          <cell r="CI161">
            <v>0</v>
          </cell>
          <cell r="CJ161"/>
          <cell r="CK161">
            <v>0</v>
          </cell>
          <cell r="CL161"/>
          <cell r="CM161">
            <v>0</v>
          </cell>
          <cell r="CN161"/>
          <cell r="CO161">
            <v>0</v>
          </cell>
          <cell r="CP161"/>
          <cell r="CQ161">
            <v>0</v>
          </cell>
          <cell r="CR161"/>
          <cell r="CS161">
            <v>0</v>
          </cell>
          <cell r="CT161"/>
          <cell r="CU161">
            <v>0</v>
          </cell>
          <cell r="CV161"/>
          <cell r="CW161">
            <v>0</v>
          </cell>
          <cell r="CX161"/>
          <cell r="CY161">
            <v>0</v>
          </cell>
          <cell r="CZ161"/>
          <cell r="DA161">
            <v>0</v>
          </cell>
          <cell r="DB161"/>
          <cell r="DC161">
            <v>0</v>
          </cell>
          <cell r="DD161"/>
          <cell r="DE161">
            <v>0</v>
          </cell>
          <cell r="DF161"/>
          <cell r="DG161">
            <v>0</v>
          </cell>
          <cell r="DH161"/>
          <cell r="DI161">
            <v>0</v>
          </cell>
          <cell r="DJ161"/>
          <cell r="DK161">
            <v>0</v>
          </cell>
          <cell r="DL161"/>
          <cell r="DM161">
            <v>0</v>
          </cell>
          <cell r="DN161"/>
          <cell r="DO161">
            <v>0</v>
          </cell>
          <cell r="DP161"/>
          <cell r="DQ161">
            <v>0</v>
          </cell>
          <cell r="DR161"/>
          <cell r="DS161">
            <v>0</v>
          </cell>
          <cell r="DT161"/>
          <cell r="DU161">
            <v>0</v>
          </cell>
          <cell r="DV161"/>
          <cell r="DW161">
            <v>0</v>
          </cell>
          <cell r="DX161"/>
          <cell r="DY161">
            <v>0</v>
          </cell>
          <cell r="DZ161"/>
          <cell r="EA161">
            <v>0</v>
          </cell>
          <cell r="EB161"/>
          <cell r="EC161">
            <v>0</v>
          </cell>
          <cell r="ED161"/>
          <cell r="EE161">
            <v>0</v>
          </cell>
          <cell r="EF161"/>
          <cell r="EG161">
            <v>0</v>
          </cell>
          <cell r="EH161"/>
          <cell r="EI161">
            <v>0</v>
          </cell>
          <cell r="EJ161"/>
          <cell r="EK161">
            <v>0</v>
          </cell>
          <cell r="EL161"/>
          <cell r="EM161">
            <v>0</v>
          </cell>
          <cell r="EN161"/>
          <cell r="EO161">
            <v>0</v>
          </cell>
          <cell r="EP161"/>
          <cell r="EQ161">
            <v>0</v>
          </cell>
          <cell r="ER161"/>
          <cell r="ES161">
            <v>0</v>
          </cell>
          <cell r="ET161"/>
          <cell r="EU161">
            <v>0</v>
          </cell>
          <cell r="EV161"/>
          <cell r="EW161">
            <v>0</v>
          </cell>
          <cell r="EX161"/>
          <cell r="EY161">
            <v>0</v>
          </cell>
          <cell r="EZ161"/>
          <cell r="FA161">
            <v>0</v>
          </cell>
          <cell r="FB161"/>
          <cell r="FC161">
            <v>0</v>
          </cell>
          <cell r="FD161"/>
          <cell r="FE161">
            <v>0</v>
          </cell>
          <cell r="FF161"/>
          <cell r="FG161">
            <v>0</v>
          </cell>
          <cell r="FH161"/>
          <cell r="FI161">
            <v>0</v>
          </cell>
          <cell r="FJ161"/>
          <cell r="FK161">
            <v>0</v>
          </cell>
          <cell r="FL161"/>
          <cell r="FM161">
            <v>0</v>
          </cell>
          <cell r="FN161"/>
          <cell r="FO161">
            <v>0</v>
          </cell>
          <cell r="FP161"/>
          <cell r="FQ161">
            <v>0</v>
          </cell>
          <cell r="FR161"/>
          <cell r="FS161">
            <v>0</v>
          </cell>
          <cell r="FT161"/>
          <cell r="FU161">
            <v>0</v>
          </cell>
          <cell r="FV161"/>
          <cell r="FW161">
            <v>0</v>
          </cell>
          <cell r="FX161"/>
          <cell r="FY161">
            <v>0</v>
          </cell>
          <cell r="FZ161"/>
          <cell r="GA161">
            <v>0</v>
          </cell>
          <cell r="GB161"/>
          <cell r="GC161">
            <v>0</v>
          </cell>
          <cell r="GD161"/>
          <cell r="GE161">
            <v>0</v>
          </cell>
          <cell r="GF161"/>
          <cell r="GG161">
            <v>0</v>
          </cell>
          <cell r="GH161"/>
          <cell r="GI161">
            <v>0</v>
          </cell>
          <cell r="GJ161"/>
          <cell r="GK161">
            <v>0</v>
          </cell>
          <cell r="GL161"/>
          <cell r="GM161">
            <v>0</v>
          </cell>
          <cell r="GN161"/>
          <cell r="GO161">
            <v>0</v>
          </cell>
          <cell r="GP161"/>
          <cell r="GQ161">
            <v>0</v>
          </cell>
          <cell r="GR161"/>
          <cell r="GS161">
            <v>0</v>
          </cell>
          <cell r="GT161"/>
          <cell r="GU161">
            <v>0</v>
          </cell>
          <cell r="GV161"/>
          <cell r="GW161">
            <v>0</v>
          </cell>
          <cell r="GX161"/>
          <cell r="GY161">
            <v>0</v>
          </cell>
          <cell r="GZ161"/>
          <cell r="HA161">
            <v>0</v>
          </cell>
          <cell r="HB161"/>
          <cell r="HC161">
            <v>0</v>
          </cell>
          <cell r="HD161"/>
          <cell r="HE161">
            <v>0</v>
          </cell>
          <cell r="HF161"/>
          <cell r="HG161">
            <v>0</v>
          </cell>
          <cell r="HH161"/>
          <cell r="HI161">
            <v>0</v>
          </cell>
          <cell r="HJ161"/>
          <cell r="HK161">
            <v>0</v>
          </cell>
          <cell r="HL161"/>
          <cell r="HM161">
            <v>0</v>
          </cell>
          <cell r="HN161"/>
          <cell r="HO161">
            <v>0</v>
          </cell>
          <cell r="HP161"/>
          <cell r="HQ161">
            <v>0</v>
          </cell>
          <cell r="HR161"/>
          <cell r="HS161">
            <v>0</v>
          </cell>
          <cell r="HT161"/>
          <cell r="HU161">
            <v>0</v>
          </cell>
          <cell r="HV161"/>
          <cell r="HW161">
            <v>0</v>
          </cell>
          <cell r="HX161"/>
          <cell r="HY161">
            <v>0</v>
          </cell>
          <cell r="HZ161"/>
          <cell r="IA161">
            <v>0</v>
          </cell>
          <cell r="IB161"/>
          <cell r="IC161">
            <v>0</v>
          </cell>
          <cell r="ID161"/>
          <cell r="IE161">
            <v>0</v>
          </cell>
          <cell r="IF161"/>
          <cell r="IG161">
            <v>0</v>
          </cell>
          <cell r="IH161"/>
          <cell r="II161">
            <v>0</v>
          </cell>
          <cell r="IJ161"/>
          <cell r="IK161">
            <v>0</v>
          </cell>
          <cell r="IL161"/>
          <cell r="IM161">
            <v>0</v>
          </cell>
          <cell r="IN161"/>
          <cell r="IO161">
            <v>0</v>
          </cell>
          <cell r="IP161"/>
          <cell r="IQ161">
            <v>0</v>
          </cell>
          <cell r="IR161"/>
          <cell r="IS161">
            <v>0</v>
          </cell>
          <cell r="IT161"/>
          <cell r="IU161">
            <v>0</v>
          </cell>
          <cell r="IV161"/>
          <cell r="IW161">
            <v>0</v>
          </cell>
          <cell r="IX161"/>
          <cell r="IY161">
            <v>0</v>
          </cell>
          <cell r="IZ161"/>
          <cell r="JA161">
            <v>0</v>
          </cell>
          <cell r="JB161"/>
          <cell r="JC161">
            <v>0</v>
          </cell>
          <cell r="JD161"/>
          <cell r="JE161">
            <v>0</v>
          </cell>
          <cell r="JF161"/>
          <cell r="JG161">
            <v>0</v>
          </cell>
          <cell r="JH161"/>
          <cell r="JI161">
            <v>0</v>
          </cell>
          <cell r="JJ161"/>
          <cell r="JK161">
            <v>0</v>
          </cell>
          <cell r="JL161"/>
          <cell r="JM161">
            <v>0</v>
          </cell>
          <cell r="JN161"/>
          <cell r="JO161">
            <v>0</v>
          </cell>
          <cell r="JP161"/>
          <cell r="JQ161">
            <v>0</v>
          </cell>
          <cell r="JR161"/>
          <cell r="JS161">
            <v>0</v>
          </cell>
          <cell r="JT161"/>
          <cell r="JU161">
            <v>0</v>
          </cell>
          <cell r="JV161"/>
          <cell r="JW161">
            <v>0</v>
          </cell>
          <cell r="JX161"/>
          <cell r="JY161">
            <v>0</v>
          </cell>
          <cell r="JZ161"/>
          <cell r="KA161">
            <v>0</v>
          </cell>
          <cell r="KB161"/>
          <cell r="KC161">
            <v>0</v>
          </cell>
        </row>
        <row r="162">
          <cell r="P162"/>
          <cell r="Q162">
            <v>0</v>
          </cell>
          <cell r="R162"/>
          <cell r="S162">
            <v>0</v>
          </cell>
          <cell r="T162"/>
          <cell r="U162">
            <v>0</v>
          </cell>
          <cell r="V162"/>
          <cell r="W162">
            <v>0</v>
          </cell>
          <cell r="X162"/>
          <cell r="Y162">
            <v>0</v>
          </cell>
          <cell r="Z162"/>
          <cell r="AA162">
            <v>0</v>
          </cell>
          <cell r="AB162"/>
          <cell r="AC162">
            <v>0</v>
          </cell>
          <cell r="AD162"/>
          <cell r="AE162">
            <v>0</v>
          </cell>
          <cell r="AF162"/>
          <cell r="AG162">
            <v>0</v>
          </cell>
          <cell r="AH162"/>
          <cell r="AI162">
            <v>0</v>
          </cell>
          <cell r="AJ162"/>
          <cell r="AK162">
            <v>0</v>
          </cell>
          <cell r="AL162"/>
          <cell r="AM162">
            <v>0</v>
          </cell>
          <cell r="AN162"/>
          <cell r="AO162">
            <v>0</v>
          </cell>
          <cell r="AP162"/>
          <cell r="AQ162">
            <v>0</v>
          </cell>
          <cell r="AR162"/>
          <cell r="AS162">
            <v>0</v>
          </cell>
          <cell r="AT162"/>
          <cell r="AU162">
            <v>0</v>
          </cell>
          <cell r="AV162"/>
          <cell r="AW162">
            <v>0</v>
          </cell>
          <cell r="AX162"/>
          <cell r="AY162">
            <v>0</v>
          </cell>
          <cell r="AZ162"/>
          <cell r="BA162">
            <v>0</v>
          </cell>
          <cell r="BB162"/>
          <cell r="BC162">
            <v>0</v>
          </cell>
          <cell r="BD162"/>
          <cell r="BE162">
            <v>0</v>
          </cell>
          <cell r="BF162"/>
          <cell r="BG162">
            <v>0</v>
          </cell>
          <cell r="BH162"/>
          <cell r="BI162">
            <v>0</v>
          </cell>
          <cell r="BJ162"/>
          <cell r="BK162">
            <v>0</v>
          </cell>
          <cell r="BL162"/>
          <cell r="BM162">
            <v>0</v>
          </cell>
          <cell r="BN162"/>
          <cell r="BO162">
            <v>0</v>
          </cell>
          <cell r="BP162"/>
          <cell r="BQ162">
            <v>0</v>
          </cell>
          <cell r="BR162"/>
          <cell r="BS162">
            <v>0</v>
          </cell>
          <cell r="BT162"/>
          <cell r="BU162">
            <v>0</v>
          </cell>
          <cell r="BV162"/>
          <cell r="BW162">
            <v>0</v>
          </cell>
          <cell r="BX162"/>
          <cell r="BY162">
            <v>0</v>
          </cell>
          <cell r="BZ162"/>
          <cell r="CA162">
            <v>0</v>
          </cell>
          <cell r="CB162"/>
          <cell r="CC162">
            <v>0</v>
          </cell>
          <cell r="CD162"/>
          <cell r="CE162">
            <v>0</v>
          </cell>
          <cell r="CF162"/>
          <cell r="CG162">
            <v>0</v>
          </cell>
          <cell r="CH162"/>
          <cell r="CI162">
            <v>0</v>
          </cell>
          <cell r="CJ162"/>
          <cell r="CK162">
            <v>0</v>
          </cell>
          <cell r="CL162"/>
          <cell r="CM162">
            <v>0</v>
          </cell>
          <cell r="CN162"/>
          <cell r="CO162">
            <v>0</v>
          </cell>
          <cell r="CP162"/>
          <cell r="CQ162">
            <v>0</v>
          </cell>
          <cell r="CR162"/>
          <cell r="CS162">
            <v>0</v>
          </cell>
          <cell r="CT162"/>
          <cell r="CU162">
            <v>0</v>
          </cell>
          <cell r="CV162"/>
          <cell r="CW162">
            <v>0</v>
          </cell>
          <cell r="CX162"/>
          <cell r="CY162">
            <v>0</v>
          </cell>
          <cell r="CZ162"/>
          <cell r="DA162">
            <v>0</v>
          </cell>
          <cell r="DB162"/>
          <cell r="DC162">
            <v>0</v>
          </cell>
          <cell r="DD162"/>
          <cell r="DE162">
            <v>0</v>
          </cell>
          <cell r="DF162"/>
          <cell r="DG162">
            <v>0</v>
          </cell>
          <cell r="DH162"/>
          <cell r="DI162">
            <v>0</v>
          </cell>
          <cell r="DJ162"/>
          <cell r="DK162">
            <v>0</v>
          </cell>
          <cell r="DL162"/>
          <cell r="DM162">
            <v>0</v>
          </cell>
          <cell r="DN162"/>
          <cell r="DO162">
            <v>0</v>
          </cell>
          <cell r="DP162"/>
          <cell r="DQ162">
            <v>0</v>
          </cell>
          <cell r="DR162"/>
          <cell r="DS162">
            <v>0</v>
          </cell>
          <cell r="DT162"/>
          <cell r="DU162">
            <v>0</v>
          </cell>
          <cell r="DV162"/>
          <cell r="DW162">
            <v>0</v>
          </cell>
          <cell r="DX162"/>
          <cell r="DY162">
            <v>0</v>
          </cell>
          <cell r="DZ162"/>
          <cell r="EA162">
            <v>0</v>
          </cell>
          <cell r="EB162"/>
          <cell r="EC162">
            <v>0</v>
          </cell>
          <cell r="ED162"/>
          <cell r="EE162">
            <v>0</v>
          </cell>
          <cell r="EF162"/>
          <cell r="EG162">
            <v>0</v>
          </cell>
          <cell r="EH162"/>
          <cell r="EI162">
            <v>0</v>
          </cell>
          <cell r="EJ162"/>
          <cell r="EK162">
            <v>0</v>
          </cell>
          <cell r="EL162"/>
          <cell r="EM162">
            <v>0</v>
          </cell>
          <cell r="EN162"/>
          <cell r="EO162">
            <v>0</v>
          </cell>
          <cell r="EP162"/>
          <cell r="EQ162">
            <v>0</v>
          </cell>
          <cell r="ER162"/>
          <cell r="ES162">
            <v>0</v>
          </cell>
          <cell r="ET162"/>
          <cell r="EU162">
            <v>0</v>
          </cell>
          <cell r="EV162"/>
          <cell r="EW162">
            <v>0</v>
          </cell>
          <cell r="EX162"/>
          <cell r="EY162">
            <v>0</v>
          </cell>
          <cell r="EZ162"/>
          <cell r="FA162">
            <v>0</v>
          </cell>
          <cell r="FB162"/>
          <cell r="FC162">
            <v>0</v>
          </cell>
          <cell r="FD162"/>
          <cell r="FE162">
            <v>0</v>
          </cell>
          <cell r="FF162"/>
          <cell r="FG162">
            <v>0</v>
          </cell>
          <cell r="FH162"/>
          <cell r="FI162">
            <v>0</v>
          </cell>
          <cell r="FJ162"/>
          <cell r="FK162">
            <v>0</v>
          </cell>
          <cell r="FL162"/>
          <cell r="FM162">
            <v>0</v>
          </cell>
          <cell r="FN162"/>
          <cell r="FO162">
            <v>0</v>
          </cell>
          <cell r="FP162"/>
          <cell r="FQ162">
            <v>0</v>
          </cell>
          <cell r="FR162"/>
          <cell r="FS162">
            <v>0</v>
          </cell>
          <cell r="FT162"/>
          <cell r="FU162">
            <v>0</v>
          </cell>
          <cell r="FV162"/>
          <cell r="FW162">
            <v>0</v>
          </cell>
          <cell r="FX162"/>
          <cell r="FY162">
            <v>0</v>
          </cell>
          <cell r="FZ162"/>
          <cell r="GA162">
            <v>0</v>
          </cell>
          <cell r="GB162"/>
          <cell r="GC162">
            <v>0</v>
          </cell>
          <cell r="GD162"/>
          <cell r="GE162">
            <v>0</v>
          </cell>
          <cell r="GF162">
            <v>1</v>
          </cell>
          <cell r="GG162">
            <v>18733.333333333332</v>
          </cell>
          <cell r="GH162">
            <v>1</v>
          </cell>
          <cell r="GI162">
            <v>18733.333333333332</v>
          </cell>
          <cell r="GJ162"/>
          <cell r="GK162">
            <v>0</v>
          </cell>
          <cell r="GL162"/>
          <cell r="GM162">
            <v>0</v>
          </cell>
          <cell r="GN162"/>
          <cell r="GO162">
            <v>0</v>
          </cell>
          <cell r="GP162"/>
          <cell r="GQ162">
            <v>0</v>
          </cell>
          <cell r="GR162"/>
          <cell r="GS162">
            <v>0</v>
          </cell>
          <cell r="GT162"/>
          <cell r="GU162">
            <v>0</v>
          </cell>
          <cell r="GV162"/>
          <cell r="GW162">
            <v>0</v>
          </cell>
          <cell r="GX162"/>
          <cell r="GY162">
            <v>0</v>
          </cell>
          <cell r="GZ162"/>
          <cell r="HA162">
            <v>0</v>
          </cell>
          <cell r="HB162"/>
          <cell r="HC162">
            <v>0</v>
          </cell>
          <cell r="HD162"/>
          <cell r="HE162">
            <v>0</v>
          </cell>
          <cell r="HF162"/>
          <cell r="HG162">
            <v>0</v>
          </cell>
          <cell r="HH162"/>
          <cell r="HI162">
            <v>0</v>
          </cell>
          <cell r="HJ162"/>
          <cell r="HK162">
            <v>0</v>
          </cell>
          <cell r="HL162"/>
          <cell r="HM162">
            <v>0</v>
          </cell>
          <cell r="HN162"/>
          <cell r="HO162">
            <v>0</v>
          </cell>
          <cell r="HP162"/>
          <cell r="HQ162">
            <v>0</v>
          </cell>
          <cell r="HR162"/>
          <cell r="HS162">
            <v>0</v>
          </cell>
          <cell r="HT162"/>
          <cell r="HU162">
            <v>0</v>
          </cell>
          <cell r="HV162"/>
          <cell r="HW162">
            <v>0</v>
          </cell>
          <cell r="HX162"/>
          <cell r="HY162">
            <v>0</v>
          </cell>
          <cell r="HZ162"/>
          <cell r="IA162">
            <v>0</v>
          </cell>
          <cell r="IB162"/>
          <cell r="IC162">
            <v>0</v>
          </cell>
          <cell r="ID162"/>
          <cell r="IE162">
            <v>0</v>
          </cell>
          <cell r="IF162"/>
          <cell r="IG162">
            <v>0</v>
          </cell>
          <cell r="IH162"/>
          <cell r="II162">
            <v>0</v>
          </cell>
          <cell r="IJ162"/>
          <cell r="IK162">
            <v>0</v>
          </cell>
          <cell r="IL162"/>
          <cell r="IM162">
            <v>0</v>
          </cell>
          <cell r="IN162"/>
          <cell r="IO162">
            <v>0</v>
          </cell>
          <cell r="IP162"/>
          <cell r="IQ162">
            <v>0</v>
          </cell>
          <cell r="IR162"/>
          <cell r="IS162">
            <v>0</v>
          </cell>
          <cell r="IT162"/>
          <cell r="IU162">
            <v>0</v>
          </cell>
          <cell r="IV162"/>
          <cell r="IW162">
            <v>0</v>
          </cell>
          <cell r="IX162"/>
          <cell r="IY162">
            <v>0</v>
          </cell>
          <cell r="IZ162"/>
          <cell r="JA162">
            <v>0</v>
          </cell>
          <cell r="JB162"/>
          <cell r="JC162">
            <v>0</v>
          </cell>
          <cell r="JD162"/>
          <cell r="JE162">
            <v>0</v>
          </cell>
          <cell r="JF162"/>
          <cell r="JG162">
            <v>0</v>
          </cell>
          <cell r="JH162"/>
          <cell r="JI162">
            <v>0</v>
          </cell>
          <cell r="JJ162"/>
          <cell r="JK162">
            <v>0</v>
          </cell>
          <cell r="JL162"/>
          <cell r="JM162">
            <v>0</v>
          </cell>
          <cell r="JN162"/>
          <cell r="JO162">
            <v>0</v>
          </cell>
          <cell r="JP162"/>
          <cell r="JQ162">
            <v>0</v>
          </cell>
          <cell r="JR162"/>
          <cell r="JS162">
            <v>0</v>
          </cell>
          <cell r="JT162"/>
          <cell r="JU162">
            <v>0</v>
          </cell>
          <cell r="JV162"/>
          <cell r="JW162">
            <v>0</v>
          </cell>
          <cell r="JX162"/>
          <cell r="JY162">
            <v>0</v>
          </cell>
          <cell r="JZ162"/>
          <cell r="KA162">
            <v>0</v>
          </cell>
          <cell r="KB162"/>
          <cell r="KC162">
            <v>0</v>
          </cell>
        </row>
        <row r="163">
          <cell r="P163"/>
          <cell r="Q163">
            <v>0</v>
          </cell>
          <cell r="R163"/>
          <cell r="S163">
            <v>0</v>
          </cell>
          <cell r="T163"/>
          <cell r="U163">
            <v>0</v>
          </cell>
          <cell r="V163"/>
          <cell r="W163">
            <v>0</v>
          </cell>
          <cell r="X163"/>
          <cell r="Y163">
            <v>0</v>
          </cell>
          <cell r="Z163"/>
          <cell r="AA163">
            <v>0</v>
          </cell>
          <cell r="AB163"/>
          <cell r="AC163">
            <v>0</v>
          </cell>
          <cell r="AD163"/>
          <cell r="AE163">
            <v>0</v>
          </cell>
          <cell r="AF163"/>
          <cell r="AG163">
            <v>0</v>
          </cell>
          <cell r="AH163"/>
          <cell r="AI163">
            <v>0</v>
          </cell>
          <cell r="AJ163"/>
          <cell r="AK163">
            <v>0</v>
          </cell>
          <cell r="AL163"/>
          <cell r="AM163">
            <v>0</v>
          </cell>
          <cell r="AN163"/>
          <cell r="AO163">
            <v>0</v>
          </cell>
          <cell r="AP163"/>
          <cell r="AQ163">
            <v>0</v>
          </cell>
          <cell r="AR163"/>
          <cell r="AS163">
            <v>0</v>
          </cell>
          <cell r="AT163"/>
          <cell r="AU163">
            <v>0</v>
          </cell>
          <cell r="AV163"/>
          <cell r="AW163">
            <v>0</v>
          </cell>
          <cell r="AX163"/>
          <cell r="AY163">
            <v>0</v>
          </cell>
          <cell r="AZ163"/>
          <cell r="BA163">
            <v>0</v>
          </cell>
          <cell r="BB163"/>
          <cell r="BC163">
            <v>0</v>
          </cell>
          <cell r="BD163"/>
          <cell r="BE163">
            <v>0</v>
          </cell>
          <cell r="BF163"/>
          <cell r="BG163">
            <v>0</v>
          </cell>
          <cell r="BH163"/>
          <cell r="BI163">
            <v>0</v>
          </cell>
          <cell r="BJ163"/>
          <cell r="BK163">
            <v>0</v>
          </cell>
          <cell r="BL163"/>
          <cell r="BM163">
            <v>0</v>
          </cell>
          <cell r="BN163"/>
          <cell r="BO163">
            <v>0</v>
          </cell>
          <cell r="BP163"/>
          <cell r="BQ163">
            <v>0</v>
          </cell>
          <cell r="BR163"/>
          <cell r="BS163">
            <v>0</v>
          </cell>
          <cell r="BT163"/>
          <cell r="BU163">
            <v>0</v>
          </cell>
          <cell r="BV163"/>
          <cell r="BW163">
            <v>0</v>
          </cell>
          <cell r="BX163"/>
          <cell r="BY163">
            <v>0</v>
          </cell>
          <cell r="BZ163"/>
          <cell r="CA163">
            <v>0</v>
          </cell>
          <cell r="CB163"/>
          <cell r="CC163">
            <v>0</v>
          </cell>
          <cell r="CD163"/>
          <cell r="CE163">
            <v>0</v>
          </cell>
          <cell r="CF163"/>
          <cell r="CG163">
            <v>0</v>
          </cell>
          <cell r="CH163"/>
          <cell r="CI163">
            <v>0</v>
          </cell>
          <cell r="CJ163"/>
          <cell r="CK163">
            <v>0</v>
          </cell>
          <cell r="CL163"/>
          <cell r="CM163">
            <v>0</v>
          </cell>
          <cell r="CN163"/>
          <cell r="CO163">
            <v>0</v>
          </cell>
          <cell r="CP163"/>
          <cell r="CQ163">
            <v>0</v>
          </cell>
          <cell r="CR163"/>
          <cell r="CS163">
            <v>0</v>
          </cell>
          <cell r="CT163"/>
          <cell r="CU163">
            <v>0</v>
          </cell>
          <cell r="CV163"/>
          <cell r="CW163">
            <v>0</v>
          </cell>
          <cell r="CX163"/>
          <cell r="CY163">
            <v>0</v>
          </cell>
          <cell r="CZ163"/>
          <cell r="DA163">
            <v>0</v>
          </cell>
          <cell r="DB163"/>
          <cell r="DC163">
            <v>0</v>
          </cell>
          <cell r="DD163"/>
          <cell r="DE163">
            <v>0</v>
          </cell>
          <cell r="DF163"/>
          <cell r="DG163">
            <v>0</v>
          </cell>
          <cell r="DH163"/>
          <cell r="DI163">
            <v>0</v>
          </cell>
          <cell r="DJ163"/>
          <cell r="DK163">
            <v>0</v>
          </cell>
          <cell r="DL163"/>
          <cell r="DM163">
            <v>0</v>
          </cell>
          <cell r="DN163"/>
          <cell r="DO163">
            <v>0</v>
          </cell>
          <cell r="DP163"/>
          <cell r="DQ163">
            <v>0</v>
          </cell>
          <cell r="DR163"/>
          <cell r="DS163">
            <v>0</v>
          </cell>
          <cell r="DT163"/>
          <cell r="DU163">
            <v>0</v>
          </cell>
          <cell r="DV163"/>
          <cell r="DW163">
            <v>0</v>
          </cell>
          <cell r="DX163"/>
          <cell r="DY163">
            <v>0</v>
          </cell>
          <cell r="DZ163"/>
          <cell r="EA163">
            <v>0</v>
          </cell>
          <cell r="EB163"/>
          <cell r="EC163">
            <v>0</v>
          </cell>
          <cell r="ED163"/>
          <cell r="EE163">
            <v>0</v>
          </cell>
          <cell r="EF163"/>
          <cell r="EG163">
            <v>0</v>
          </cell>
          <cell r="EH163"/>
          <cell r="EI163">
            <v>0</v>
          </cell>
          <cell r="EJ163"/>
          <cell r="EK163">
            <v>0</v>
          </cell>
          <cell r="EL163"/>
          <cell r="EM163">
            <v>0</v>
          </cell>
          <cell r="EN163"/>
          <cell r="EO163">
            <v>0</v>
          </cell>
          <cell r="EP163"/>
          <cell r="EQ163">
            <v>0</v>
          </cell>
          <cell r="ER163"/>
          <cell r="ES163">
            <v>0</v>
          </cell>
          <cell r="ET163"/>
          <cell r="EU163">
            <v>0</v>
          </cell>
          <cell r="EV163"/>
          <cell r="EW163">
            <v>0</v>
          </cell>
          <cell r="EX163"/>
          <cell r="EY163">
            <v>0</v>
          </cell>
          <cell r="EZ163"/>
          <cell r="FA163">
            <v>0</v>
          </cell>
          <cell r="FB163"/>
          <cell r="FC163">
            <v>0</v>
          </cell>
          <cell r="FD163"/>
          <cell r="FE163">
            <v>0</v>
          </cell>
          <cell r="FF163"/>
          <cell r="FG163">
            <v>0</v>
          </cell>
          <cell r="FH163"/>
          <cell r="FI163">
            <v>0</v>
          </cell>
          <cell r="FJ163"/>
          <cell r="FK163">
            <v>0</v>
          </cell>
          <cell r="FL163"/>
          <cell r="FM163">
            <v>0</v>
          </cell>
          <cell r="FN163"/>
          <cell r="FO163">
            <v>0</v>
          </cell>
          <cell r="FP163"/>
          <cell r="FQ163">
            <v>0</v>
          </cell>
          <cell r="FR163"/>
          <cell r="FS163">
            <v>0</v>
          </cell>
          <cell r="FT163"/>
          <cell r="FU163">
            <v>0</v>
          </cell>
          <cell r="FV163"/>
          <cell r="FW163">
            <v>0</v>
          </cell>
          <cell r="FX163"/>
          <cell r="FY163">
            <v>0</v>
          </cell>
          <cell r="FZ163"/>
          <cell r="GA163">
            <v>0</v>
          </cell>
          <cell r="GB163"/>
          <cell r="GC163">
            <v>0</v>
          </cell>
          <cell r="GD163"/>
          <cell r="GE163">
            <v>0</v>
          </cell>
          <cell r="GF163"/>
          <cell r="GG163">
            <v>0</v>
          </cell>
          <cell r="GH163"/>
          <cell r="GI163">
            <v>0</v>
          </cell>
          <cell r="GJ163"/>
          <cell r="GK163">
            <v>0</v>
          </cell>
          <cell r="GL163"/>
          <cell r="GM163">
            <v>0</v>
          </cell>
          <cell r="GN163"/>
          <cell r="GO163">
            <v>0</v>
          </cell>
          <cell r="GP163"/>
          <cell r="GQ163">
            <v>0</v>
          </cell>
          <cell r="GR163"/>
          <cell r="GS163">
            <v>0</v>
          </cell>
          <cell r="GT163"/>
          <cell r="GU163">
            <v>0</v>
          </cell>
          <cell r="GV163"/>
          <cell r="GW163">
            <v>0</v>
          </cell>
          <cell r="GX163"/>
          <cell r="GY163">
            <v>0</v>
          </cell>
          <cell r="GZ163"/>
          <cell r="HA163">
            <v>0</v>
          </cell>
          <cell r="HB163"/>
          <cell r="HC163">
            <v>0</v>
          </cell>
          <cell r="HD163"/>
          <cell r="HE163">
            <v>0</v>
          </cell>
          <cell r="HF163"/>
          <cell r="HG163">
            <v>0</v>
          </cell>
          <cell r="HH163"/>
          <cell r="HI163">
            <v>0</v>
          </cell>
          <cell r="HJ163"/>
          <cell r="HK163">
            <v>0</v>
          </cell>
          <cell r="HL163"/>
          <cell r="HM163">
            <v>0</v>
          </cell>
          <cell r="HN163"/>
          <cell r="HO163">
            <v>0</v>
          </cell>
          <cell r="HP163"/>
          <cell r="HQ163">
            <v>0</v>
          </cell>
          <cell r="HR163"/>
          <cell r="HS163">
            <v>0</v>
          </cell>
          <cell r="HT163"/>
          <cell r="HU163">
            <v>0</v>
          </cell>
          <cell r="HV163"/>
          <cell r="HW163">
            <v>0</v>
          </cell>
          <cell r="HX163"/>
          <cell r="HY163">
            <v>0</v>
          </cell>
          <cell r="HZ163"/>
          <cell r="IA163">
            <v>0</v>
          </cell>
          <cell r="IB163"/>
          <cell r="IC163">
            <v>0</v>
          </cell>
          <cell r="ID163"/>
          <cell r="IE163">
            <v>0</v>
          </cell>
          <cell r="IF163"/>
          <cell r="IG163">
            <v>0</v>
          </cell>
          <cell r="IH163"/>
          <cell r="II163">
            <v>0</v>
          </cell>
          <cell r="IJ163"/>
          <cell r="IK163">
            <v>0</v>
          </cell>
          <cell r="IL163"/>
          <cell r="IM163">
            <v>0</v>
          </cell>
          <cell r="IN163"/>
          <cell r="IO163">
            <v>0</v>
          </cell>
          <cell r="IP163"/>
          <cell r="IQ163">
            <v>0</v>
          </cell>
          <cell r="IR163"/>
          <cell r="IS163">
            <v>0</v>
          </cell>
          <cell r="IT163"/>
          <cell r="IU163">
            <v>0</v>
          </cell>
          <cell r="IV163"/>
          <cell r="IW163">
            <v>0</v>
          </cell>
          <cell r="IX163"/>
          <cell r="IY163">
            <v>0</v>
          </cell>
          <cell r="IZ163"/>
          <cell r="JA163">
            <v>0</v>
          </cell>
          <cell r="JB163"/>
          <cell r="JC163">
            <v>0</v>
          </cell>
          <cell r="JD163"/>
          <cell r="JE163">
            <v>0</v>
          </cell>
          <cell r="JF163"/>
          <cell r="JG163">
            <v>0</v>
          </cell>
          <cell r="JH163"/>
          <cell r="JI163">
            <v>0</v>
          </cell>
          <cell r="JJ163"/>
          <cell r="JK163">
            <v>0</v>
          </cell>
          <cell r="JL163"/>
          <cell r="JM163">
            <v>0</v>
          </cell>
          <cell r="JN163"/>
          <cell r="JO163">
            <v>0</v>
          </cell>
          <cell r="JP163"/>
          <cell r="JQ163">
            <v>0</v>
          </cell>
          <cell r="JR163"/>
          <cell r="JS163">
            <v>0</v>
          </cell>
          <cell r="JT163"/>
          <cell r="JU163">
            <v>0</v>
          </cell>
          <cell r="JV163"/>
          <cell r="JW163">
            <v>0</v>
          </cell>
          <cell r="JX163"/>
          <cell r="JY163">
            <v>0</v>
          </cell>
          <cell r="JZ163"/>
          <cell r="KA163">
            <v>0</v>
          </cell>
          <cell r="KB163"/>
          <cell r="KC163">
            <v>0</v>
          </cell>
        </row>
        <row r="164">
          <cell r="P164"/>
          <cell r="Q164">
            <v>0</v>
          </cell>
          <cell r="R164"/>
          <cell r="S164">
            <v>0</v>
          </cell>
          <cell r="T164"/>
          <cell r="U164">
            <v>0</v>
          </cell>
          <cell r="V164"/>
          <cell r="W164">
            <v>0</v>
          </cell>
          <cell r="X164"/>
          <cell r="Y164">
            <v>0</v>
          </cell>
          <cell r="Z164"/>
          <cell r="AA164">
            <v>0</v>
          </cell>
          <cell r="AB164"/>
          <cell r="AC164">
            <v>0</v>
          </cell>
          <cell r="AD164"/>
          <cell r="AE164">
            <v>0</v>
          </cell>
          <cell r="AF164"/>
          <cell r="AG164">
            <v>0</v>
          </cell>
          <cell r="AH164"/>
          <cell r="AI164">
            <v>0</v>
          </cell>
          <cell r="AJ164">
            <v>1</v>
          </cell>
          <cell r="AK164">
            <v>12000</v>
          </cell>
          <cell r="AL164">
            <v>1</v>
          </cell>
          <cell r="AM164">
            <v>12000</v>
          </cell>
          <cell r="AN164"/>
          <cell r="AO164">
            <v>0</v>
          </cell>
          <cell r="AP164"/>
          <cell r="AQ164">
            <v>0</v>
          </cell>
          <cell r="AR164"/>
          <cell r="AS164">
            <v>0</v>
          </cell>
          <cell r="AT164"/>
          <cell r="AU164">
            <v>0</v>
          </cell>
          <cell r="AV164"/>
          <cell r="AW164">
            <v>0</v>
          </cell>
          <cell r="AX164"/>
          <cell r="AY164">
            <v>0</v>
          </cell>
          <cell r="AZ164"/>
          <cell r="BA164">
            <v>0</v>
          </cell>
          <cell r="BB164"/>
          <cell r="BC164">
            <v>0</v>
          </cell>
          <cell r="BD164"/>
          <cell r="BE164">
            <v>0</v>
          </cell>
          <cell r="BF164"/>
          <cell r="BG164">
            <v>0</v>
          </cell>
          <cell r="BH164"/>
          <cell r="BI164">
            <v>0</v>
          </cell>
          <cell r="BJ164"/>
          <cell r="BK164">
            <v>0</v>
          </cell>
          <cell r="BL164"/>
          <cell r="BM164">
            <v>0</v>
          </cell>
          <cell r="BN164"/>
          <cell r="BO164">
            <v>0</v>
          </cell>
          <cell r="BP164"/>
          <cell r="BQ164">
            <v>0</v>
          </cell>
          <cell r="BR164"/>
          <cell r="BS164">
            <v>0</v>
          </cell>
          <cell r="BT164"/>
          <cell r="BU164">
            <v>0</v>
          </cell>
          <cell r="BV164"/>
          <cell r="BW164">
            <v>0</v>
          </cell>
          <cell r="BX164"/>
          <cell r="BY164">
            <v>0</v>
          </cell>
          <cell r="BZ164"/>
          <cell r="CA164">
            <v>0</v>
          </cell>
          <cell r="CB164"/>
          <cell r="CC164">
            <v>0</v>
          </cell>
          <cell r="CD164"/>
          <cell r="CE164">
            <v>0</v>
          </cell>
          <cell r="CF164"/>
          <cell r="CG164">
            <v>0</v>
          </cell>
          <cell r="CH164"/>
          <cell r="CI164">
            <v>0</v>
          </cell>
          <cell r="CJ164"/>
          <cell r="CK164">
            <v>0</v>
          </cell>
          <cell r="CL164"/>
          <cell r="CM164">
            <v>0</v>
          </cell>
          <cell r="CN164"/>
          <cell r="CO164">
            <v>0</v>
          </cell>
          <cell r="CP164"/>
          <cell r="CQ164">
            <v>0</v>
          </cell>
          <cell r="CR164"/>
          <cell r="CS164">
            <v>0</v>
          </cell>
          <cell r="CT164"/>
          <cell r="CU164">
            <v>0</v>
          </cell>
          <cell r="CV164"/>
          <cell r="CW164">
            <v>0</v>
          </cell>
          <cell r="CX164"/>
          <cell r="CY164">
            <v>0</v>
          </cell>
          <cell r="CZ164"/>
          <cell r="DA164">
            <v>0</v>
          </cell>
          <cell r="DB164"/>
          <cell r="DC164">
            <v>0</v>
          </cell>
          <cell r="DD164"/>
          <cell r="DE164">
            <v>0</v>
          </cell>
          <cell r="DF164"/>
          <cell r="DG164">
            <v>0</v>
          </cell>
          <cell r="DH164"/>
          <cell r="DI164">
            <v>0</v>
          </cell>
          <cell r="DJ164"/>
          <cell r="DK164">
            <v>0</v>
          </cell>
          <cell r="DL164"/>
          <cell r="DM164">
            <v>0</v>
          </cell>
          <cell r="DN164"/>
          <cell r="DO164">
            <v>0</v>
          </cell>
          <cell r="DP164"/>
          <cell r="DQ164">
            <v>0</v>
          </cell>
          <cell r="DR164"/>
          <cell r="DS164">
            <v>0</v>
          </cell>
          <cell r="DT164"/>
          <cell r="DU164">
            <v>0</v>
          </cell>
          <cell r="DV164"/>
          <cell r="DW164">
            <v>0</v>
          </cell>
          <cell r="DX164"/>
          <cell r="DY164">
            <v>0</v>
          </cell>
          <cell r="DZ164"/>
          <cell r="EA164">
            <v>0</v>
          </cell>
          <cell r="EB164"/>
          <cell r="EC164">
            <v>0</v>
          </cell>
          <cell r="ED164"/>
          <cell r="EE164">
            <v>0</v>
          </cell>
          <cell r="EF164"/>
          <cell r="EG164">
            <v>0</v>
          </cell>
          <cell r="EH164"/>
          <cell r="EI164">
            <v>0</v>
          </cell>
          <cell r="EJ164"/>
          <cell r="EK164">
            <v>0</v>
          </cell>
          <cell r="EL164"/>
          <cell r="EM164">
            <v>0</v>
          </cell>
          <cell r="EN164"/>
          <cell r="EO164">
            <v>0</v>
          </cell>
          <cell r="EP164"/>
          <cell r="EQ164">
            <v>0</v>
          </cell>
          <cell r="ER164"/>
          <cell r="ES164">
            <v>0</v>
          </cell>
          <cell r="ET164"/>
          <cell r="EU164">
            <v>0</v>
          </cell>
          <cell r="EV164"/>
          <cell r="EW164">
            <v>0</v>
          </cell>
          <cell r="EX164"/>
          <cell r="EY164">
            <v>0</v>
          </cell>
          <cell r="EZ164"/>
          <cell r="FA164">
            <v>0</v>
          </cell>
          <cell r="FB164"/>
          <cell r="FC164">
            <v>0</v>
          </cell>
          <cell r="FD164"/>
          <cell r="FE164">
            <v>0</v>
          </cell>
          <cell r="FF164"/>
          <cell r="FG164">
            <v>0</v>
          </cell>
          <cell r="FH164"/>
          <cell r="FI164">
            <v>0</v>
          </cell>
          <cell r="FJ164"/>
          <cell r="FK164">
            <v>0</v>
          </cell>
          <cell r="FL164"/>
          <cell r="FM164">
            <v>0</v>
          </cell>
          <cell r="FN164"/>
          <cell r="FO164">
            <v>0</v>
          </cell>
          <cell r="FP164"/>
          <cell r="FQ164">
            <v>0</v>
          </cell>
          <cell r="FR164"/>
          <cell r="FS164">
            <v>0</v>
          </cell>
          <cell r="FT164"/>
          <cell r="FU164">
            <v>0</v>
          </cell>
          <cell r="FV164"/>
          <cell r="FW164">
            <v>0</v>
          </cell>
          <cell r="FX164"/>
          <cell r="FY164">
            <v>0</v>
          </cell>
          <cell r="FZ164"/>
          <cell r="GA164">
            <v>0</v>
          </cell>
          <cell r="GB164"/>
          <cell r="GC164">
            <v>0</v>
          </cell>
          <cell r="GD164"/>
          <cell r="GE164">
            <v>0</v>
          </cell>
          <cell r="GF164"/>
          <cell r="GG164">
            <v>0</v>
          </cell>
          <cell r="GH164"/>
          <cell r="GI164">
            <v>0</v>
          </cell>
          <cell r="GJ164"/>
          <cell r="GK164">
            <v>0</v>
          </cell>
          <cell r="GL164"/>
          <cell r="GM164">
            <v>0</v>
          </cell>
          <cell r="GN164"/>
          <cell r="GO164">
            <v>0</v>
          </cell>
          <cell r="GP164"/>
          <cell r="GQ164">
            <v>0</v>
          </cell>
          <cell r="GR164"/>
          <cell r="GS164">
            <v>0</v>
          </cell>
          <cell r="GT164"/>
          <cell r="GU164">
            <v>0</v>
          </cell>
          <cell r="GV164"/>
          <cell r="GW164">
            <v>0</v>
          </cell>
          <cell r="GX164"/>
          <cell r="GY164">
            <v>0</v>
          </cell>
          <cell r="GZ164"/>
          <cell r="HA164">
            <v>0</v>
          </cell>
          <cell r="HB164"/>
          <cell r="HC164">
            <v>0</v>
          </cell>
          <cell r="HD164"/>
          <cell r="HE164">
            <v>0</v>
          </cell>
          <cell r="HF164"/>
          <cell r="HG164">
            <v>0</v>
          </cell>
          <cell r="HH164"/>
          <cell r="HI164">
            <v>0</v>
          </cell>
          <cell r="HJ164"/>
          <cell r="HK164">
            <v>0</v>
          </cell>
          <cell r="HL164"/>
          <cell r="HM164">
            <v>0</v>
          </cell>
          <cell r="HN164"/>
          <cell r="HO164">
            <v>0</v>
          </cell>
          <cell r="HP164"/>
          <cell r="HQ164">
            <v>0</v>
          </cell>
          <cell r="HR164"/>
          <cell r="HS164">
            <v>0</v>
          </cell>
          <cell r="HT164"/>
          <cell r="HU164">
            <v>0</v>
          </cell>
          <cell r="HV164"/>
          <cell r="HW164">
            <v>0</v>
          </cell>
          <cell r="HX164"/>
          <cell r="HY164">
            <v>0</v>
          </cell>
          <cell r="HZ164"/>
          <cell r="IA164">
            <v>0</v>
          </cell>
          <cell r="IB164"/>
          <cell r="IC164">
            <v>0</v>
          </cell>
          <cell r="ID164"/>
          <cell r="IE164">
            <v>0</v>
          </cell>
          <cell r="IF164"/>
          <cell r="IG164">
            <v>0</v>
          </cell>
          <cell r="IH164"/>
          <cell r="II164">
            <v>0</v>
          </cell>
          <cell r="IJ164"/>
          <cell r="IK164">
            <v>0</v>
          </cell>
          <cell r="IL164"/>
          <cell r="IM164">
            <v>0</v>
          </cell>
          <cell r="IN164"/>
          <cell r="IO164">
            <v>0</v>
          </cell>
          <cell r="IP164"/>
          <cell r="IQ164">
            <v>0</v>
          </cell>
          <cell r="IR164"/>
          <cell r="IS164">
            <v>0</v>
          </cell>
          <cell r="IT164"/>
          <cell r="IU164">
            <v>0</v>
          </cell>
          <cell r="IV164"/>
          <cell r="IW164">
            <v>0</v>
          </cell>
          <cell r="IX164"/>
          <cell r="IY164">
            <v>0</v>
          </cell>
          <cell r="IZ164"/>
          <cell r="JA164">
            <v>0</v>
          </cell>
          <cell r="JB164"/>
          <cell r="JC164">
            <v>0</v>
          </cell>
          <cell r="JD164"/>
          <cell r="JE164">
            <v>0</v>
          </cell>
          <cell r="JF164"/>
          <cell r="JG164">
            <v>0</v>
          </cell>
          <cell r="JH164"/>
          <cell r="JI164">
            <v>0</v>
          </cell>
          <cell r="JJ164"/>
          <cell r="JK164">
            <v>0</v>
          </cell>
          <cell r="JL164"/>
          <cell r="JM164">
            <v>0</v>
          </cell>
          <cell r="JN164"/>
          <cell r="JO164">
            <v>0</v>
          </cell>
          <cell r="JP164"/>
          <cell r="JQ164">
            <v>0</v>
          </cell>
          <cell r="JR164"/>
          <cell r="JS164">
            <v>0</v>
          </cell>
          <cell r="JT164"/>
          <cell r="JU164">
            <v>0</v>
          </cell>
          <cell r="JV164"/>
          <cell r="JW164">
            <v>0</v>
          </cell>
          <cell r="JX164"/>
          <cell r="JY164">
            <v>0</v>
          </cell>
          <cell r="JZ164"/>
          <cell r="KA164">
            <v>0</v>
          </cell>
          <cell r="KB164"/>
          <cell r="KC164">
            <v>0</v>
          </cell>
        </row>
        <row r="165">
          <cell r="P165"/>
          <cell r="Q165">
            <v>0</v>
          </cell>
          <cell r="R165"/>
          <cell r="S165">
            <v>0</v>
          </cell>
          <cell r="T165"/>
          <cell r="U165">
            <v>0</v>
          </cell>
          <cell r="V165"/>
          <cell r="W165">
            <v>0</v>
          </cell>
          <cell r="X165"/>
          <cell r="Y165">
            <v>0</v>
          </cell>
          <cell r="Z165"/>
          <cell r="AA165">
            <v>0</v>
          </cell>
          <cell r="AB165"/>
          <cell r="AC165">
            <v>0</v>
          </cell>
          <cell r="AD165"/>
          <cell r="AE165">
            <v>0</v>
          </cell>
          <cell r="AF165"/>
          <cell r="AG165">
            <v>0</v>
          </cell>
          <cell r="AH165"/>
          <cell r="AI165">
            <v>0</v>
          </cell>
          <cell r="AJ165"/>
          <cell r="AK165">
            <v>0</v>
          </cell>
          <cell r="AL165"/>
          <cell r="AM165">
            <v>0</v>
          </cell>
          <cell r="AN165"/>
          <cell r="AO165">
            <v>0</v>
          </cell>
          <cell r="AP165"/>
          <cell r="AQ165">
            <v>0</v>
          </cell>
          <cell r="AR165"/>
          <cell r="AS165">
            <v>0</v>
          </cell>
          <cell r="AT165"/>
          <cell r="AU165">
            <v>0</v>
          </cell>
          <cell r="AV165"/>
          <cell r="AW165">
            <v>0</v>
          </cell>
          <cell r="AX165"/>
          <cell r="AY165">
            <v>0</v>
          </cell>
          <cell r="AZ165"/>
          <cell r="BA165">
            <v>0</v>
          </cell>
          <cell r="BB165"/>
          <cell r="BC165">
            <v>0</v>
          </cell>
          <cell r="BD165"/>
          <cell r="BE165">
            <v>0</v>
          </cell>
          <cell r="BF165"/>
          <cell r="BG165">
            <v>0</v>
          </cell>
          <cell r="BH165"/>
          <cell r="BI165">
            <v>0</v>
          </cell>
          <cell r="BJ165"/>
          <cell r="BK165">
            <v>0</v>
          </cell>
          <cell r="BL165"/>
          <cell r="BM165">
            <v>0</v>
          </cell>
          <cell r="BN165"/>
          <cell r="BO165">
            <v>0</v>
          </cell>
          <cell r="BP165"/>
          <cell r="BQ165">
            <v>0</v>
          </cell>
          <cell r="BR165"/>
          <cell r="BS165">
            <v>0</v>
          </cell>
          <cell r="BT165"/>
          <cell r="BU165">
            <v>0</v>
          </cell>
          <cell r="BV165"/>
          <cell r="BW165">
            <v>0</v>
          </cell>
          <cell r="BX165"/>
          <cell r="BY165">
            <v>0</v>
          </cell>
          <cell r="BZ165"/>
          <cell r="CA165">
            <v>0</v>
          </cell>
          <cell r="CB165"/>
          <cell r="CC165">
            <v>0</v>
          </cell>
          <cell r="CD165"/>
          <cell r="CE165">
            <v>0</v>
          </cell>
          <cell r="CF165"/>
          <cell r="CG165">
            <v>0</v>
          </cell>
          <cell r="CH165"/>
          <cell r="CI165">
            <v>0</v>
          </cell>
          <cell r="CJ165"/>
          <cell r="CK165">
            <v>0</v>
          </cell>
          <cell r="CL165"/>
          <cell r="CM165">
            <v>0</v>
          </cell>
          <cell r="CN165"/>
          <cell r="CO165">
            <v>0</v>
          </cell>
          <cell r="CP165"/>
          <cell r="CQ165">
            <v>0</v>
          </cell>
          <cell r="CR165"/>
          <cell r="CS165">
            <v>0</v>
          </cell>
          <cell r="CT165"/>
          <cell r="CU165">
            <v>0</v>
          </cell>
          <cell r="CV165"/>
          <cell r="CW165">
            <v>0</v>
          </cell>
          <cell r="CX165"/>
          <cell r="CY165">
            <v>0</v>
          </cell>
          <cell r="CZ165"/>
          <cell r="DA165">
            <v>0</v>
          </cell>
          <cell r="DB165"/>
          <cell r="DC165">
            <v>0</v>
          </cell>
          <cell r="DD165"/>
          <cell r="DE165">
            <v>0</v>
          </cell>
          <cell r="DF165"/>
          <cell r="DG165">
            <v>0</v>
          </cell>
          <cell r="DH165"/>
          <cell r="DI165">
            <v>0</v>
          </cell>
          <cell r="DJ165"/>
          <cell r="DK165">
            <v>0</v>
          </cell>
          <cell r="DL165"/>
          <cell r="DM165">
            <v>0</v>
          </cell>
          <cell r="DN165"/>
          <cell r="DO165">
            <v>0</v>
          </cell>
          <cell r="DP165"/>
          <cell r="DQ165">
            <v>0</v>
          </cell>
          <cell r="DR165"/>
          <cell r="DS165">
            <v>0</v>
          </cell>
          <cell r="DT165"/>
          <cell r="DU165">
            <v>0</v>
          </cell>
          <cell r="DV165"/>
          <cell r="DW165">
            <v>0</v>
          </cell>
          <cell r="DX165"/>
          <cell r="DY165">
            <v>0</v>
          </cell>
          <cell r="DZ165"/>
          <cell r="EA165">
            <v>0</v>
          </cell>
          <cell r="EB165"/>
          <cell r="EC165">
            <v>0</v>
          </cell>
          <cell r="ED165"/>
          <cell r="EE165">
            <v>0</v>
          </cell>
          <cell r="EF165"/>
          <cell r="EG165">
            <v>0</v>
          </cell>
          <cell r="EH165"/>
          <cell r="EI165">
            <v>0</v>
          </cell>
          <cell r="EJ165"/>
          <cell r="EK165">
            <v>0</v>
          </cell>
          <cell r="EL165"/>
          <cell r="EM165">
            <v>0</v>
          </cell>
          <cell r="EN165"/>
          <cell r="EO165">
            <v>0</v>
          </cell>
          <cell r="EP165"/>
          <cell r="EQ165">
            <v>0</v>
          </cell>
          <cell r="ER165"/>
          <cell r="ES165">
            <v>0</v>
          </cell>
          <cell r="ET165"/>
          <cell r="EU165">
            <v>0</v>
          </cell>
          <cell r="EV165"/>
          <cell r="EW165">
            <v>0</v>
          </cell>
          <cell r="EX165"/>
          <cell r="EY165">
            <v>0</v>
          </cell>
          <cell r="EZ165"/>
          <cell r="FA165">
            <v>0</v>
          </cell>
          <cell r="FB165"/>
          <cell r="FC165">
            <v>0</v>
          </cell>
          <cell r="FD165"/>
          <cell r="FE165">
            <v>0</v>
          </cell>
          <cell r="FF165"/>
          <cell r="FG165">
            <v>0</v>
          </cell>
          <cell r="FH165"/>
          <cell r="FI165">
            <v>0</v>
          </cell>
          <cell r="FJ165"/>
          <cell r="FK165">
            <v>0</v>
          </cell>
          <cell r="FL165"/>
          <cell r="FM165">
            <v>0</v>
          </cell>
          <cell r="FN165"/>
          <cell r="FO165">
            <v>0</v>
          </cell>
          <cell r="FP165"/>
          <cell r="FQ165">
            <v>0</v>
          </cell>
          <cell r="FR165"/>
          <cell r="FS165">
            <v>0</v>
          </cell>
          <cell r="FT165"/>
          <cell r="FU165">
            <v>0</v>
          </cell>
          <cell r="FV165"/>
          <cell r="FW165">
            <v>0</v>
          </cell>
          <cell r="FX165"/>
          <cell r="FY165">
            <v>0</v>
          </cell>
          <cell r="FZ165"/>
          <cell r="GA165">
            <v>0</v>
          </cell>
          <cell r="GB165"/>
          <cell r="GC165">
            <v>0</v>
          </cell>
          <cell r="GD165"/>
          <cell r="GE165">
            <v>0</v>
          </cell>
          <cell r="GF165"/>
          <cell r="GG165">
            <v>0</v>
          </cell>
          <cell r="GH165"/>
          <cell r="GI165">
            <v>0</v>
          </cell>
          <cell r="GJ165"/>
          <cell r="GK165">
            <v>0</v>
          </cell>
          <cell r="GL165"/>
          <cell r="GM165">
            <v>0</v>
          </cell>
          <cell r="GN165"/>
          <cell r="GO165">
            <v>0</v>
          </cell>
          <cell r="GP165"/>
          <cell r="GQ165">
            <v>0</v>
          </cell>
          <cell r="GR165"/>
          <cell r="GS165">
            <v>0</v>
          </cell>
          <cell r="GT165"/>
          <cell r="GU165">
            <v>0</v>
          </cell>
          <cell r="GV165"/>
          <cell r="GW165">
            <v>0</v>
          </cell>
          <cell r="GX165"/>
          <cell r="GY165">
            <v>0</v>
          </cell>
          <cell r="GZ165"/>
          <cell r="HA165">
            <v>0</v>
          </cell>
          <cell r="HB165"/>
          <cell r="HC165">
            <v>0</v>
          </cell>
          <cell r="HD165"/>
          <cell r="HE165">
            <v>0</v>
          </cell>
          <cell r="HF165"/>
          <cell r="HG165">
            <v>0</v>
          </cell>
          <cell r="HH165"/>
          <cell r="HI165">
            <v>0</v>
          </cell>
          <cell r="HJ165"/>
          <cell r="HK165">
            <v>0</v>
          </cell>
          <cell r="HL165"/>
          <cell r="HM165">
            <v>0</v>
          </cell>
          <cell r="HN165"/>
          <cell r="HO165">
            <v>0</v>
          </cell>
          <cell r="HP165"/>
          <cell r="HQ165">
            <v>0</v>
          </cell>
          <cell r="HR165"/>
          <cell r="HS165">
            <v>0</v>
          </cell>
          <cell r="HT165"/>
          <cell r="HU165">
            <v>0</v>
          </cell>
          <cell r="HV165"/>
          <cell r="HW165">
            <v>0</v>
          </cell>
          <cell r="HX165"/>
          <cell r="HY165">
            <v>0</v>
          </cell>
          <cell r="HZ165"/>
          <cell r="IA165">
            <v>0</v>
          </cell>
          <cell r="IB165"/>
          <cell r="IC165">
            <v>0</v>
          </cell>
          <cell r="ID165"/>
          <cell r="IE165">
            <v>0</v>
          </cell>
          <cell r="IF165"/>
          <cell r="IG165">
            <v>0</v>
          </cell>
          <cell r="IH165"/>
          <cell r="II165">
            <v>0</v>
          </cell>
          <cell r="IJ165"/>
          <cell r="IK165">
            <v>0</v>
          </cell>
          <cell r="IL165"/>
          <cell r="IM165">
            <v>0</v>
          </cell>
          <cell r="IN165"/>
          <cell r="IO165">
            <v>0</v>
          </cell>
          <cell r="IP165"/>
          <cell r="IQ165">
            <v>0</v>
          </cell>
          <cell r="IR165"/>
          <cell r="IS165">
            <v>0</v>
          </cell>
          <cell r="IT165"/>
          <cell r="IU165">
            <v>0</v>
          </cell>
          <cell r="IV165"/>
          <cell r="IW165">
            <v>0</v>
          </cell>
          <cell r="IX165"/>
          <cell r="IY165">
            <v>0</v>
          </cell>
          <cell r="IZ165"/>
          <cell r="JA165">
            <v>0</v>
          </cell>
          <cell r="JB165"/>
          <cell r="JC165">
            <v>0</v>
          </cell>
          <cell r="JD165"/>
          <cell r="JE165">
            <v>0</v>
          </cell>
          <cell r="JF165"/>
          <cell r="JG165">
            <v>0</v>
          </cell>
          <cell r="JH165"/>
          <cell r="JI165">
            <v>0</v>
          </cell>
          <cell r="JJ165"/>
          <cell r="JK165">
            <v>0</v>
          </cell>
          <cell r="JL165"/>
          <cell r="JM165">
            <v>0</v>
          </cell>
          <cell r="JN165"/>
          <cell r="JO165">
            <v>0</v>
          </cell>
          <cell r="JP165"/>
          <cell r="JQ165">
            <v>0</v>
          </cell>
          <cell r="JR165"/>
          <cell r="JS165">
            <v>0</v>
          </cell>
          <cell r="JT165"/>
          <cell r="JU165">
            <v>0</v>
          </cell>
          <cell r="JV165"/>
          <cell r="JW165">
            <v>0</v>
          </cell>
          <cell r="JX165"/>
          <cell r="JY165">
            <v>0</v>
          </cell>
          <cell r="JZ165"/>
          <cell r="KA165">
            <v>0</v>
          </cell>
          <cell r="KB165"/>
          <cell r="KC165">
            <v>0</v>
          </cell>
        </row>
        <row r="166">
          <cell r="P166"/>
          <cell r="Q166">
            <v>0</v>
          </cell>
          <cell r="R166"/>
          <cell r="S166">
            <v>0</v>
          </cell>
          <cell r="T166"/>
          <cell r="U166">
            <v>0</v>
          </cell>
          <cell r="V166"/>
          <cell r="W166">
            <v>0</v>
          </cell>
          <cell r="X166"/>
          <cell r="Y166">
            <v>0</v>
          </cell>
          <cell r="Z166"/>
          <cell r="AA166">
            <v>0</v>
          </cell>
          <cell r="AB166"/>
          <cell r="AC166">
            <v>0</v>
          </cell>
          <cell r="AD166"/>
          <cell r="AE166">
            <v>0</v>
          </cell>
          <cell r="AF166"/>
          <cell r="AG166">
            <v>0</v>
          </cell>
          <cell r="AH166"/>
          <cell r="AI166">
            <v>0</v>
          </cell>
          <cell r="AJ166"/>
          <cell r="AK166">
            <v>0</v>
          </cell>
          <cell r="AL166"/>
          <cell r="AM166">
            <v>0</v>
          </cell>
          <cell r="AN166"/>
          <cell r="AO166">
            <v>0</v>
          </cell>
          <cell r="AP166"/>
          <cell r="AQ166">
            <v>0</v>
          </cell>
          <cell r="AR166"/>
          <cell r="AS166">
            <v>0</v>
          </cell>
          <cell r="AT166"/>
          <cell r="AU166">
            <v>0</v>
          </cell>
          <cell r="AV166"/>
          <cell r="AW166">
            <v>0</v>
          </cell>
          <cell r="AX166"/>
          <cell r="AY166">
            <v>0</v>
          </cell>
          <cell r="AZ166"/>
          <cell r="BA166">
            <v>0</v>
          </cell>
          <cell r="BB166"/>
          <cell r="BC166">
            <v>0</v>
          </cell>
          <cell r="BD166"/>
          <cell r="BE166">
            <v>0</v>
          </cell>
          <cell r="BF166"/>
          <cell r="BG166">
            <v>0</v>
          </cell>
          <cell r="BH166"/>
          <cell r="BI166">
            <v>0</v>
          </cell>
          <cell r="BJ166"/>
          <cell r="BK166">
            <v>0</v>
          </cell>
          <cell r="BL166"/>
          <cell r="BM166">
            <v>0</v>
          </cell>
          <cell r="BN166"/>
          <cell r="BO166">
            <v>0</v>
          </cell>
          <cell r="BP166"/>
          <cell r="BQ166">
            <v>0</v>
          </cell>
          <cell r="BR166"/>
          <cell r="BS166">
            <v>0</v>
          </cell>
          <cell r="BT166"/>
          <cell r="BU166">
            <v>0</v>
          </cell>
          <cell r="BV166"/>
          <cell r="BW166">
            <v>0</v>
          </cell>
          <cell r="BX166"/>
          <cell r="BY166">
            <v>0</v>
          </cell>
          <cell r="BZ166"/>
          <cell r="CA166">
            <v>0</v>
          </cell>
          <cell r="CB166"/>
          <cell r="CC166">
            <v>0</v>
          </cell>
          <cell r="CD166"/>
          <cell r="CE166">
            <v>0</v>
          </cell>
          <cell r="CF166"/>
          <cell r="CG166">
            <v>0</v>
          </cell>
          <cell r="CH166"/>
          <cell r="CI166">
            <v>0</v>
          </cell>
          <cell r="CJ166"/>
          <cell r="CK166">
            <v>0</v>
          </cell>
          <cell r="CL166"/>
          <cell r="CM166">
            <v>0</v>
          </cell>
          <cell r="CN166"/>
          <cell r="CO166">
            <v>0</v>
          </cell>
          <cell r="CP166"/>
          <cell r="CQ166">
            <v>0</v>
          </cell>
          <cell r="CR166"/>
          <cell r="CS166">
            <v>0</v>
          </cell>
          <cell r="CT166"/>
          <cell r="CU166">
            <v>0</v>
          </cell>
          <cell r="CV166"/>
          <cell r="CW166">
            <v>0</v>
          </cell>
          <cell r="CX166"/>
          <cell r="CY166">
            <v>0</v>
          </cell>
          <cell r="CZ166"/>
          <cell r="DA166">
            <v>0</v>
          </cell>
          <cell r="DB166"/>
          <cell r="DC166">
            <v>0</v>
          </cell>
          <cell r="DD166"/>
          <cell r="DE166">
            <v>0</v>
          </cell>
          <cell r="DF166"/>
          <cell r="DG166">
            <v>0</v>
          </cell>
          <cell r="DH166"/>
          <cell r="DI166">
            <v>0</v>
          </cell>
          <cell r="DJ166"/>
          <cell r="DK166">
            <v>0</v>
          </cell>
          <cell r="DL166"/>
          <cell r="DM166">
            <v>0</v>
          </cell>
          <cell r="DN166"/>
          <cell r="DO166">
            <v>0</v>
          </cell>
          <cell r="DP166"/>
          <cell r="DQ166">
            <v>0</v>
          </cell>
          <cell r="DR166"/>
          <cell r="DS166">
            <v>0</v>
          </cell>
          <cell r="DT166"/>
          <cell r="DU166">
            <v>0</v>
          </cell>
          <cell r="DV166">
            <v>1</v>
          </cell>
          <cell r="DW166">
            <v>12030.000000120301</v>
          </cell>
          <cell r="DX166"/>
          <cell r="DY166">
            <v>0</v>
          </cell>
          <cell r="DZ166"/>
          <cell r="EA166">
            <v>0</v>
          </cell>
          <cell r="EB166"/>
          <cell r="EC166">
            <v>0</v>
          </cell>
          <cell r="ED166"/>
          <cell r="EE166">
            <v>0</v>
          </cell>
          <cell r="EF166"/>
          <cell r="EG166">
            <v>0</v>
          </cell>
          <cell r="EH166"/>
          <cell r="EI166">
            <v>0</v>
          </cell>
          <cell r="EJ166"/>
          <cell r="EK166">
            <v>0</v>
          </cell>
          <cell r="EL166"/>
          <cell r="EM166">
            <v>0</v>
          </cell>
          <cell r="EN166"/>
          <cell r="EO166">
            <v>0</v>
          </cell>
          <cell r="EP166"/>
          <cell r="EQ166">
            <v>0</v>
          </cell>
          <cell r="ER166"/>
          <cell r="ES166">
            <v>0</v>
          </cell>
          <cell r="ET166"/>
          <cell r="EU166">
            <v>0</v>
          </cell>
          <cell r="EV166"/>
          <cell r="EW166">
            <v>0</v>
          </cell>
          <cell r="EX166"/>
          <cell r="EY166">
            <v>0</v>
          </cell>
          <cell r="EZ166"/>
          <cell r="FA166">
            <v>0</v>
          </cell>
          <cell r="FB166"/>
          <cell r="FC166">
            <v>0</v>
          </cell>
          <cell r="FD166"/>
          <cell r="FE166">
            <v>0</v>
          </cell>
          <cell r="FF166"/>
          <cell r="FG166">
            <v>0</v>
          </cell>
          <cell r="FH166"/>
          <cell r="FI166">
            <v>0</v>
          </cell>
          <cell r="FJ166"/>
          <cell r="FK166">
            <v>0</v>
          </cell>
          <cell r="FL166"/>
          <cell r="FM166">
            <v>0</v>
          </cell>
          <cell r="FN166"/>
          <cell r="FO166">
            <v>0</v>
          </cell>
          <cell r="FP166"/>
          <cell r="FQ166">
            <v>0</v>
          </cell>
          <cell r="FR166"/>
          <cell r="FS166">
            <v>0</v>
          </cell>
          <cell r="FT166"/>
          <cell r="FU166">
            <v>0</v>
          </cell>
          <cell r="FV166"/>
          <cell r="FW166">
            <v>0</v>
          </cell>
          <cell r="FX166"/>
          <cell r="FY166">
            <v>0</v>
          </cell>
          <cell r="FZ166"/>
          <cell r="GA166">
            <v>0</v>
          </cell>
          <cell r="GB166"/>
          <cell r="GC166">
            <v>0</v>
          </cell>
          <cell r="GD166"/>
          <cell r="GE166">
            <v>0</v>
          </cell>
          <cell r="GF166"/>
          <cell r="GG166">
            <v>0</v>
          </cell>
          <cell r="GH166"/>
          <cell r="GI166">
            <v>0</v>
          </cell>
          <cell r="GJ166"/>
          <cell r="GK166">
            <v>0</v>
          </cell>
          <cell r="GL166"/>
          <cell r="GM166">
            <v>0</v>
          </cell>
          <cell r="GN166"/>
          <cell r="GO166">
            <v>0</v>
          </cell>
          <cell r="GP166"/>
          <cell r="GQ166">
            <v>0</v>
          </cell>
          <cell r="GR166"/>
          <cell r="GS166">
            <v>0</v>
          </cell>
          <cell r="GT166"/>
          <cell r="GU166">
            <v>0</v>
          </cell>
          <cell r="GV166"/>
          <cell r="GW166">
            <v>0</v>
          </cell>
          <cell r="GX166"/>
          <cell r="GY166">
            <v>0</v>
          </cell>
          <cell r="GZ166"/>
          <cell r="HA166">
            <v>0</v>
          </cell>
          <cell r="HB166"/>
          <cell r="HC166">
            <v>0</v>
          </cell>
          <cell r="HD166"/>
          <cell r="HE166">
            <v>0</v>
          </cell>
          <cell r="HF166"/>
          <cell r="HG166">
            <v>0</v>
          </cell>
          <cell r="HH166"/>
          <cell r="HI166">
            <v>0</v>
          </cell>
          <cell r="HJ166"/>
          <cell r="HK166">
            <v>0</v>
          </cell>
          <cell r="HL166"/>
          <cell r="HM166">
            <v>0</v>
          </cell>
          <cell r="HN166"/>
          <cell r="HO166">
            <v>0</v>
          </cell>
          <cell r="HP166"/>
          <cell r="HQ166">
            <v>0</v>
          </cell>
          <cell r="HR166"/>
          <cell r="HS166">
            <v>0</v>
          </cell>
          <cell r="HT166"/>
          <cell r="HU166">
            <v>0</v>
          </cell>
          <cell r="HV166"/>
          <cell r="HW166">
            <v>0</v>
          </cell>
          <cell r="HX166"/>
          <cell r="HY166">
            <v>0</v>
          </cell>
          <cell r="HZ166"/>
          <cell r="IA166">
            <v>0</v>
          </cell>
          <cell r="IB166"/>
          <cell r="IC166">
            <v>0</v>
          </cell>
          <cell r="ID166"/>
          <cell r="IE166">
            <v>0</v>
          </cell>
          <cell r="IF166"/>
          <cell r="IG166">
            <v>0</v>
          </cell>
          <cell r="IH166"/>
          <cell r="II166">
            <v>0</v>
          </cell>
          <cell r="IJ166"/>
          <cell r="IK166">
            <v>0</v>
          </cell>
          <cell r="IL166"/>
          <cell r="IM166">
            <v>0</v>
          </cell>
          <cell r="IN166"/>
          <cell r="IO166">
            <v>0</v>
          </cell>
          <cell r="IP166"/>
          <cell r="IQ166">
            <v>0</v>
          </cell>
          <cell r="IR166"/>
          <cell r="IS166">
            <v>0</v>
          </cell>
          <cell r="IT166"/>
          <cell r="IU166">
            <v>0</v>
          </cell>
          <cell r="IV166"/>
          <cell r="IW166">
            <v>0</v>
          </cell>
          <cell r="IX166"/>
          <cell r="IY166">
            <v>0</v>
          </cell>
          <cell r="IZ166"/>
          <cell r="JA166">
            <v>0</v>
          </cell>
          <cell r="JB166"/>
          <cell r="JC166">
            <v>0</v>
          </cell>
          <cell r="JD166"/>
          <cell r="JE166">
            <v>0</v>
          </cell>
          <cell r="JF166"/>
          <cell r="JG166">
            <v>0</v>
          </cell>
          <cell r="JH166"/>
          <cell r="JI166">
            <v>0</v>
          </cell>
          <cell r="JJ166"/>
          <cell r="JK166">
            <v>0</v>
          </cell>
          <cell r="JL166"/>
          <cell r="JM166">
            <v>0</v>
          </cell>
          <cell r="JN166"/>
          <cell r="JO166">
            <v>0</v>
          </cell>
          <cell r="JP166"/>
          <cell r="JQ166">
            <v>0</v>
          </cell>
          <cell r="JR166"/>
          <cell r="JS166">
            <v>0</v>
          </cell>
          <cell r="JT166"/>
          <cell r="JU166">
            <v>0</v>
          </cell>
          <cell r="JV166"/>
          <cell r="JW166">
            <v>0</v>
          </cell>
          <cell r="JX166"/>
          <cell r="JY166">
            <v>0</v>
          </cell>
          <cell r="JZ166"/>
          <cell r="KA166">
            <v>0</v>
          </cell>
          <cell r="KB166"/>
          <cell r="KC166">
            <v>0</v>
          </cell>
        </row>
        <row r="167">
          <cell r="P167"/>
          <cell r="Q167">
            <v>0</v>
          </cell>
          <cell r="R167"/>
          <cell r="S167">
            <v>0</v>
          </cell>
          <cell r="T167"/>
          <cell r="U167">
            <v>0</v>
          </cell>
          <cell r="V167"/>
          <cell r="W167">
            <v>0</v>
          </cell>
          <cell r="X167"/>
          <cell r="Y167">
            <v>0</v>
          </cell>
          <cell r="Z167"/>
          <cell r="AA167">
            <v>0</v>
          </cell>
          <cell r="AB167"/>
          <cell r="AC167">
            <v>0</v>
          </cell>
          <cell r="AD167"/>
          <cell r="AE167">
            <v>0</v>
          </cell>
          <cell r="AF167"/>
          <cell r="AG167">
            <v>0</v>
          </cell>
          <cell r="AH167"/>
          <cell r="AI167">
            <v>0</v>
          </cell>
          <cell r="AJ167"/>
          <cell r="AK167">
            <v>0</v>
          </cell>
          <cell r="AL167"/>
          <cell r="AM167">
            <v>0</v>
          </cell>
          <cell r="AN167"/>
          <cell r="AO167">
            <v>0</v>
          </cell>
          <cell r="AP167"/>
          <cell r="AQ167">
            <v>0</v>
          </cell>
          <cell r="AR167"/>
          <cell r="AS167">
            <v>0</v>
          </cell>
          <cell r="AT167"/>
          <cell r="AU167">
            <v>0</v>
          </cell>
          <cell r="AV167"/>
          <cell r="AW167">
            <v>0</v>
          </cell>
          <cell r="AX167"/>
          <cell r="AY167">
            <v>0</v>
          </cell>
          <cell r="AZ167"/>
          <cell r="BA167">
            <v>0</v>
          </cell>
          <cell r="BB167"/>
          <cell r="BC167">
            <v>0</v>
          </cell>
          <cell r="BD167"/>
          <cell r="BE167">
            <v>0</v>
          </cell>
          <cell r="BF167"/>
          <cell r="BG167">
            <v>0</v>
          </cell>
          <cell r="BH167"/>
          <cell r="BI167">
            <v>0</v>
          </cell>
          <cell r="BJ167"/>
          <cell r="BK167">
            <v>0</v>
          </cell>
          <cell r="BL167"/>
          <cell r="BM167">
            <v>0</v>
          </cell>
          <cell r="BN167"/>
          <cell r="BO167">
            <v>0</v>
          </cell>
          <cell r="BP167"/>
          <cell r="BQ167">
            <v>0</v>
          </cell>
          <cell r="BR167"/>
          <cell r="BS167">
            <v>0</v>
          </cell>
          <cell r="BT167"/>
          <cell r="BU167">
            <v>0</v>
          </cell>
          <cell r="BV167"/>
          <cell r="BW167">
            <v>0</v>
          </cell>
          <cell r="BX167"/>
          <cell r="BY167">
            <v>0</v>
          </cell>
          <cell r="BZ167"/>
          <cell r="CA167">
            <v>0</v>
          </cell>
          <cell r="CB167"/>
          <cell r="CC167">
            <v>0</v>
          </cell>
          <cell r="CD167"/>
          <cell r="CE167">
            <v>0</v>
          </cell>
          <cell r="CF167"/>
          <cell r="CG167">
            <v>0</v>
          </cell>
          <cell r="CH167"/>
          <cell r="CI167">
            <v>0</v>
          </cell>
          <cell r="CJ167"/>
          <cell r="CK167">
            <v>0</v>
          </cell>
          <cell r="CL167"/>
          <cell r="CM167">
            <v>0</v>
          </cell>
          <cell r="CN167"/>
          <cell r="CO167">
            <v>0</v>
          </cell>
          <cell r="CP167"/>
          <cell r="CQ167">
            <v>0</v>
          </cell>
          <cell r="CR167"/>
          <cell r="CS167">
            <v>0</v>
          </cell>
          <cell r="CT167"/>
          <cell r="CU167">
            <v>0</v>
          </cell>
          <cell r="CV167"/>
          <cell r="CW167">
            <v>0</v>
          </cell>
          <cell r="CX167"/>
          <cell r="CY167">
            <v>0</v>
          </cell>
          <cell r="CZ167"/>
          <cell r="DA167">
            <v>0</v>
          </cell>
          <cell r="DB167"/>
          <cell r="DC167">
            <v>0</v>
          </cell>
          <cell r="DD167"/>
          <cell r="DE167">
            <v>0</v>
          </cell>
          <cell r="DF167"/>
          <cell r="DG167">
            <v>0</v>
          </cell>
          <cell r="DH167"/>
          <cell r="DI167">
            <v>0</v>
          </cell>
          <cell r="DJ167"/>
          <cell r="DK167">
            <v>0</v>
          </cell>
          <cell r="DL167"/>
          <cell r="DM167">
            <v>0</v>
          </cell>
          <cell r="DN167"/>
          <cell r="DO167">
            <v>0</v>
          </cell>
          <cell r="DP167"/>
          <cell r="DQ167">
            <v>0</v>
          </cell>
          <cell r="DR167"/>
          <cell r="DS167">
            <v>0</v>
          </cell>
          <cell r="DT167"/>
          <cell r="DU167">
            <v>0</v>
          </cell>
          <cell r="DV167"/>
          <cell r="DW167">
            <v>0</v>
          </cell>
          <cell r="DX167"/>
          <cell r="DY167">
            <v>0</v>
          </cell>
          <cell r="DZ167"/>
          <cell r="EA167">
            <v>0</v>
          </cell>
          <cell r="EB167"/>
          <cell r="EC167">
            <v>0</v>
          </cell>
          <cell r="ED167"/>
          <cell r="EE167">
            <v>0</v>
          </cell>
          <cell r="EF167"/>
          <cell r="EG167">
            <v>0</v>
          </cell>
          <cell r="EH167"/>
          <cell r="EI167">
            <v>0</v>
          </cell>
          <cell r="EJ167"/>
          <cell r="EK167">
            <v>0</v>
          </cell>
          <cell r="EL167"/>
          <cell r="EM167">
            <v>0</v>
          </cell>
          <cell r="EN167"/>
          <cell r="EO167">
            <v>0</v>
          </cell>
          <cell r="EP167"/>
          <cell r="EQ167">
            <v>0</v>
          </cell>
          <cell r="ER167"/>
          <cell r="ES167">
            <v>0</v>
          </cell>
          <cell r="ET167"/>
          <cell r="EU167">
            <v>0</v>
          </cell>
          <cell r="EV167"/>
          <cell r="EW167">
            <v>0</v>
          </cell>
          <cell r="EX167"/>
          <cell r="EY167">
            <v>0</v>
          </cell>
          <cell r="EZ167"/>
          <cell r="FA167">
            <v>0</v>
          </cell>
          <cell r="FB167"/>
          <cell r="FC167">
            <v>0</v>
          </cell>
          <cell r="FD167"/>
          <cell r="FE167">
            <v>0</v>
          </cell>
          <cell r="FF167"/>
          <cell r="FG167">
            <v>0</v>
          </cell>
          <cell r="FH167"/>
          <cell r="FI167">
            <v>0</v>
          </cell>
          <cell r="FJ167"/>
          <cell r="FK167">
            <v>0</v>
          </cell>
          <cell r="FL167"/>
          <cell r="FM167">
            <v>0</v>
          </cell>
          <cell r="FN167"/>
          <cell r="FO167">
            <v>0</v>
          </cell>
          <cell r="FP167"/>
          <cell r="FQ167">
            <v>0</v>
          </cell>
          <cell r="FR167"/>
          <cell r="FS167">
            <v>0</v>
          </cell>
          <cell r="FT167"/>
          <cell r="FU167">
            <v>0</v>
          </cell>
          <cell r="FV167"/>
          <cell r="FW167">
            <v>0</v>
          </cell>
          <cell r="FX167"/>
          <cell r="FY167">
            <v>0</v>
          </cell>
          <cell r="FZ167"/>
          <cell r="GA167">
            <v>0</v>
          </cell>
          <cell r="GB167"/>
          <cell r="GC167">
            <v>0</v>
          </cell>
          <cell r="GD167"/>
          <cell r="GE167">
            <v>0</v>
          </cell>
          <cell r="GF167"/>
          <cell r="GG167">
            <v>0</v>
          </cell>
          <cell r="GH167"/>
          <cell r="GI167">
            <v>0</v>
          </cell>
          <cell r="GJ167"/>
          <cell r="GK167">
            <v>0</v>
          </cell>
          <cell r="GL167"/>
          <cell r="GM167">
            <v>0</v>
          </cell>
          <cell r="GN167"/>
          <cell r="GO167">
            <v>0</v>
          </cell>
          <cell r="GP167"/>
          <cell r="GQ167">
            <v>0</v>
          </cell>
          <cell r="GR167"/>
          <cell r="GS167">
            <v>0</v>
          </cell>
          <cell r="GT167"/>
          <cell r="GU167">
            <v>0</v>
          </cell>
          <cell r="GV167"/>
          <cell r="GW167">
            <v>0</v>
          </cell>
          <cell r="GX167"/>
          <cell r="GY167">
            <v>0</v>
          </cell>
          <cell r="GZ167"/>
          <cell r="HA167">
            <v>0</v>
          </cell>
          <cell r="HB167"/>
          <cell r="HC167">
            <v>0</v>
          </cell>
          <cell r="HD167"/>
          <cell r="HE167">
            <v>0</v>
          </cell>
          <cell r="HF167"/>
          <cell r="HG167">
            <v>0</v>
          </cell>
          <cell r="HH167"/>
          <cell r="HI167">
            <v>0</v>
          </cell>
          <cell r="HJ167"/>
          <cell r="HK167">
            <v>0</v>
          </cell>
          <cell r="HL167"/>
          <cell r="HM167">
            <v>0</v>
          </cell>
          <cell r="HN167"/>
          <cell r="HO167">
            <v>0</v>
          </cell>
          <cell r="HP167"/>
          <cell r="HQ167">
            <v>0</v>
          </cell>
          <cell r="HR167"/>
          <cell r="HS167">
            <v>0</v>
          </cell>
          <cell r="HT167"/>
          <cell r="HU167">
            <v>0</v>
          </cell>
          <cell r="HV167"/>
          <cell r="HW167">
            <v>0</v>
          </cell>
          <cell r="HX167"/>
          <cell r="HY167">
            <v>0</v>
          </cell>
          <cell r="HZ167"/>
          <cell r="IA167">
            <v>0</v>
          </cell>
          <cell r="IB167"/>
          <cell r="IC167">
            <v>0</v>
          </cell>
          <cell r="ID167"/>
          <cell r="IE167">
            <v>0</v>
          </cell>
          <cell r="IF167"/>
          <cell r="IG167">
            <v>0</v>
          </cell>
          <cell r="IH167"/>
          <cell r="II167">
            <v>0</v>
          </cell>
          <cell r="IJ167"/>
          <cell r="IK167">
            <v>0</v>
          </cell>
          <cell r="IL167"/>
          <cell r="IM167">
            <v>0</v>
          </cell>
          <cell r="IN167"/>
          <cell r="IO167">
            <v>0</v>
          </cell>
          <cell r="IP167"/>
          <cell r="IQ167">
            <v>0</v>
          </cell>
          <cell r="IR167"/>
          <cell r="IS167">
            <v>0</v>
          </cell>
          <cell r="IT167"/>
          <cell r="IU167">
            <v>0</v>
          </cell>
          <cell r="IV167"/>
          <cell r="IW167">
            <v>0</v>
          </cell>
          <cell r="IX167"/>
          <cell r="IY167">
            <v>0</v>
          </cell>
          <cell r="IZ167"/>
          <cell r="JA167">
            <v>0</v>
          </cell>
          <cell r="JB167"/>
          <cell r="JC167">
            <v>0</v>
          </cell>
          <cell r="JD167"/>
          <cell r="JE167">
            <v>0</v>
          </cell>
          <cell r="JF167"/>
          <cell r="JG167">
            <v>0</v>
          </cell>
          <cell r="JH167"/>
          <cell r="JI167">
            <v>0</v>
          </cell>
          <cell r="JJ167"/>
          <cell r="JK167">
            <v>0</v>
          </cell>
          <cell r="JL167"/>
          <cell r="JM167">
            <v>0</v>
          </cell>
          <cell r="JN167"/>
          <cell r="JO167">
            <v>0</v>
          </cell>
          <cell r="JP167"/>
          <cell r="JQ167">
            <v>0</v>
          </cell>
          <cell r="JR167"/>
          <cell r="JS167">
            <v>0</v>
          </cell>
          <cell r="JT167"/>
          <cell r="JU167">
            <v>0</v>
          </cell>
          <cell r="JV167"/>
          <cell r="JW167">
            <v>0</v>
          </cell>
          <cell r="JX167"/>
          <cell r="JY167">
            <v>0</v>
          </cell>
          <cell r="JZ167"/>
          <cell r="KA167">
            <v>0</v>
          </cell>
          <cell r="KB167"/>
          <cell r="KC167">
            <v>0</v>
          </cell>
        </row>
        <row r="168">
          <cell r="P168"/>
          <cell r="Q168">
            <v>0</v>
          </cell>
          <cell r="R168"/>
          <cell r="S168">
            <v>0</v>
          </cell>
          <cell r="T168"/>
          <cell r="U168">
            <v>0</v>
          </cell>
          <cell r="V168"/>
          <cell r="W168">
            <v>0</v>
          </cell>
          <cell r="X168"/>
          <cell r="Y168">
            <v>0</v>
          </cell>
          <cell r="Z168"/>
          <cell r="AA168">
            <v>0</v>
          </cell>
          <cell r="AB168"/>
          <cell r="AC168">
            <v>0</v>
          </cell>
          <cell r="AD168"/>
          <cell r="AE168">
            <v>0</v>
          </cell>
          <cell r="AF168"/>
          <cell r="AG168">
            <v>0</v>
          </cell>
          <cell r="AH168"/>
          <cell r="AI168">
            <v>0</v>
          </cell>
          <cell r="AJ168"/>
          <cell r="AK168">
            <v>0</v>
          </cell>
          <cell r="AL168"/>
          <cell r="AM168">
            <v>0</v>
          </cell>
          <cell r="AN168"/>
          <cell r="AO168">
            <v>0</v>
          </cell>
          <cell r="AP168"/>
          <cell r="AQ168">
            <v>0</v>
          </cell>
          <cell r="AR168"/>
          <cell r="AS168">
            <v>0</v>
          </cell>
          <cell r="AT168"/>
          <cell r="AU168">
            <v>0</v>
          </cell>
          <cell r="AV168"/>
          <cell r="AW168">
            <v>0</v>
          </cell>
          <cell r="AX168"/>
          <cell r="AY168">
            <v>0</v>
          </cell>
          <cell r="AZ168"/>
          <cell r="BA168">
            <v>0</v>
          </cell>
          <cell r="BB168"/>
          <cell r="BC168">
            <v>0</v>
          </cell>
          <cell r="BD168"/>
          <cell r="BE168">
            <v>0</v>
          </cell>
          <cell r="BF168"/>
          <cell r="BG168">
            <v>0</v>
          </cell>
          <cell r="BH168"/>
          <cell r="BI168">
            <v>0</v>
          </cell>
          <cell r="BJ168"/>
          <cell r="BK168">
            <v>0</v>
          </cell>
          <cell r="BL168"/>
          <cell r="BM168">
            <v>0</v>
          </cell>
          <cell r="BN168"/>
          <cell r="BO168">
            <v>0</v>
          </cell>
          <cell r="BP168"/>
          <cell r="BQ168">
            <v>0</v>
          </cell>
          <cell r="BR168"/>
          <cell r="BS168">
            <v>0</v>
          </cell>
          <cell r="BT168"/>
          <cell r="BU168">
            <v>0</v>
          </cell>
          <cell r="BV168"/>
          <cell r="BW168">
            <v>0</v>
          </cell>
          <cell r="BX168"/>
          <cell r="BY168">
            <v>0</v>
          </cell>
          <cell r="BZ168"/>
          <cell r="CA168">
            <v>0</v>
          </cell>
          <cell r="CB168"/>
          <cell r="CC168">
            <v>0</v>
          </cell>
          <cell r="CD168"/>
          <cell r="CE168">
            <v>0</v>
          </cell>
          <cell r="CF168"/>
          <cell r="CG168">
            <v>0</v>
          </cell>
          <cell r="CH168"/>
          <cell r="CI168">
            <v>0</v>
          </cell>
          <cell r="CJ168"/>
          <cell r="CK168">
            <v>0</v>
          </cell>
          <cell r="CL168"/>
          <cell r="CM168">
            <v>0</v>
          </cell>
          <cell r="CN168"/>
          <cell r="CO168">
            <v>0</v>
          </cell>
          <cell r="CP168"/>
          <cell r="CQ168">
            <v>0</v>
          </cell>
          <cell r="CR168"/>
          <cell r="CS168">
            <v>0</v>
          </cell>
          <cell r="CT168"/>
          <cell r="CU168">
            <v>0</v>
          </cell>
          <cell r="CV168"/>
          <cell r="CW168">
            <v>0</v>
          </cell>
          <cell r="CX168"/>
          <cell r="CY168">
            <v>0</v>
          </cell>
          <cell r="CZ168"/>
          <cell r="DA168">
            <v>0</v>
          </cell>
          <cell r="DB168"/>
          <cell r="DC168">
            <v>0</v>
          </cell>
          <cell r="DD168"/>
          <cell r="DE168">
            <v>0</v>
          </cell>
          <cell r="DF168"/>
          <cell r="DG168">
            <v>0</v>
          </cell>
          <cell r="DH168"/>
          <cell r="DI168">
            <v>0</v>
          </cell>
          <cell r="DJ168"/>
          <cell r="DK168">
            <v>0</v>
          </cell>
          <cell r="DL168"/>
          <cell r="DM168">
            <v>0</v>
          </cell>
          <cell r="DN168"/>
          <cell r="DO168">
            <v>0</v>
          </cell>
          <cell r="DP168"/>
          <cell r="DQ168">
            <v>0</v>
          </cell>
          <cell r="DR168"/>
          <cell r="DS168">
            <v>0</v>
          </cell>
          <cell r="DT168"/>
          <cell r="DU168">
            <v>0</v>
          </cell>
          <cell r="DV168"/>
          <cell r="DW168">
            <v>0</v>
          </cell>
          <cell r="DX168"/>
          <cell r="DY168">
            <v>0</v>
          </cell>
          <cell r="DZ168"/>
          <cell r="EA168">
            <v>0</v>
          </cell>
          <cell r="EB168"/>
          <cell r="EC168">
            <v>0</v>
          </cell>
          <cell r="ED168"/>
          <cell r="EE168">
            <v>0</v>
          </cell>
          <cell r="EF168"/>
          <cell r="EG168">
            <v>0</v>
          </cell>
          <cell r="EH168"/>
          <cell r="EI168">
            <v>0</v>
          </cell>
          <cell r="EJ168"/>
          <cell r="EK168">
            <v>0</v>
          </cell>
          <cell r="EL168"/>
          <cell r="EM168">
            <v>0</v>
          </cell>
          <cell r="EN168"/>
          <cell r="EO168">
            <v>0</v>
          </cell>
          <cell r="EP168"/>
          <cell r="EQ168">
            <v>0</v>
          </cell>
          <cell r="ER168"/>
          <cell r="ES168">
            <v>0</v>
          </cell>
          <cell r="ET168"/>
          <cell r="EU168">
            <v>0</v>
          </cell>
          <cell r="EV168"/>
          <cell r="EW168">
            <v>0</v>
          </cell>
          <cell r="EX168"/>
          <cell r="EY168">
            <v>0</v>
          </cell>
          <cell r="EZ168"/>
          <cell r="FA168">
            <v>0</v>
          </cell>
          <cell r="FB168"/>
          <cell r="FC168">
            <v>0</v>
          </cell>
          <cell r="FD168"/>
          <cell r="FE168">
            <v>0</v>
          </cell>
          <cell r="FF168"/>
          <cell r="FG168">
            <v>0</v>
          </cell>
          <cell r="FH168"/>
          <cell r="FI168">
            <v>0</v>
          </cell>
          <cell r="FJ168"/>
          <cell r="FK168">
            <v>0</v>
          </cell>
          <cell r="FL168"/>
          <cell r="FM168">
            <v>0</v>
          </cell>
          <cell r="FN168"/>
          <cell r="FO168">
            <v>0</v>
          </cell>
          <cell r="FP168"/>
          <cell r="FQ168">
            <v>0</v>
          </cell>
          <cell r="FR168"/>
          <cell r="FS168">
            <v>0</v>
          </cell>
          <cell r="FT168"/>
          <cell r="FU168">
            <v>0</v>
          </cell>
          <cell r="FV168"/>
          <cell r="FW168">
            <v>0</v>
          </cell>
          <cell r="FX168"/>
          <cell r="FY168">
            <v>0</v>
          </cell>
          <cell r="FZ168"/>
          <cell r="GA168">
            <v>0</v>
          </cell>
          <cell r="GB168"/>
          <cell r="GC168">
            <v>0</v>
          </cell>
          <cell r="GD168"/>
          <cell r="GE168">
            <v>0</v>
          </cell>
          <cell r="GF168"/>
          <cell r="GG168">
            <v>0</v>
          </cell>
          <cell r="GH168"/>
          <cell r="GI168">
            <v>0</v>
          </cell>
          <cell r="GJ168"/>
          <cell r="GK168">
            <v>0</v>
          </cell>
          <cell r="GL168"/>
          <cell r="GM168">
            <v>0</v>
          </cell>
          <cell r="GN168"/>
          <cell r="GO168">
            <v>0</v>
          </cell>
          <cell r="GP168"/>
          <cell r="GQ168">
            <v>0</v>
          </cell>
          <cell r="GR168"/>
          <cell r="GS168">
            <v>0</v>
          </cell>
          <cell r="GT168"/>
          <cell r="GU168">
            <v>0</v>
          </cell>
          <cell r="GV168"/>
          <cell r="GW168">
            <v>0</v>
          </cell>
          <cell r="GX168"/>
          <cell r="GY168">
            <v>0</v>
          </cell>
          <cell r="GZ168"/>
          <cell r="HA168">
            <v>0</v>
          </cell>
          <cell r="HB168"/>
          <cell r="HC168">
            <v>0</v>
          </cell>
          <cell r="HD168"/>
          <cell r="HE168">
            <v>0</v>
          </cell>
          <cell r="HF168"/>
          <cell r="HG168">
            <v>0</v>
          </cell>
          <cell r="HH168"/>
          <cell r="HI168">
            <v>0</v>
          </cell>
          <cell r="HJ168"/>
          <cell r="HK168">
            <v>0</v>
          </cell>
          <cell r="HL168"/>
          <cell r="HM168">
            <v>0</v>
          </cell>
          <cell r="HN168"/>
          <cell r="HO168">
            <v>0</v>
          </cell>
          <cell r="HP168"/>
          <cell r="HQ168">
            <v>0</v>
          </cell>
          <cell r="HR168"/>
          <cell r="HS168">
            <v>0</v>
          </cell>
          <cell r="HT168"/>
          <cell r="HU168">
            <v>0</v>
          </cell>
          <cell r="HV168"/>
          <cell r="HW168">
            <v>0</v>
          </cell>
          <cell r="HX168"/>
          <cell r="HY168">
            <v>0</v>
          </cell>
          <cell r="HZ168"/>
          <cell r="IA168">
            <v>0</v>
          </cell>
          <cell r="IB168"/>
          <cell r="IC168">
            <v>0</v>
          </cell>
          <cell r="ID168"/>
          <cell r="IE168">
            <v>0</v>
          </cell>
          <cell r="IF168"/>
          <cell r="IG168">
            <v>0</v>
          </cell>
          <cell r="IH168"/>
          <cell r="II168">
            <v>0</v>
          </cell>
          <cell r="IJ168"/>
          <cell r="IK168">
            <v>0</v>
          </cell>
          <cell r="IL168"/>
          <cell r="IM168">
            <v>0</v>
          </cell>
          <cell r="IN168"/>
          <cell r="IO168">
            <v>0</v>
          </cell>
          <cell r="IP168"/>
          <cell r="IQ168">
            <v>0</v>
          </cell>
          <cell r="IR168"/>
          <cell r="IS168">
            <v>0</v>
          </cell>
          <cell r="IT168"/>
          <cell r="IU168">
            <v>0</v>
          </cell>
          <cell r="IV168"/>
          <cell r="IW168">
            <v>0</v>
          </cell>
          <cell r="IX168"/>
          <cell r="IY168">
            <v>0</v>
          </cell>
          <cell r="IZ168"/>
          <cell r="JA168">
            <v>0</v>
          </cell>
          <cell r="JB168"/>
          <cell r="JC168">
            <v>0</v>
          </cell>
          <cell r="JD168"/>
          <cell r="JE168">
            <v>0</v>
          </cell>
          <cell r="JF168"/>
          <cell r="JG168">
            <v>0</v>
          </cell>
          <cell r="JH168"/>
          <cell r="JI168">
            <v>0</v>
          </cell>
          <cell r="JJ168"/>
          <cell r="JK168">
            <v>0</v>
          </cell>
          <cell r="JL168"/>
          <cell r="JM168">
            <v>0</v>
          </cell>
          <cell r="JN168"/>
          <cell r="JO168">
            <v>0</v>
          </cell>
          <cell r="JP168"/>
          <cell r="JQ168">
            <v>0</v>
          </cell>
          <cell r="JR168"/>
          <cell r="JS168">
            <v>0</v>
          </cell>
          <cell r="JT168"/>
          <cell r="JU168">
            <v>0</v>
          </cell>
          <cell r="JV168"/>
          <cell r="JW168">
            <v>0</v>
          </cell>
          <cell r="JX168"/>
          <cell r="JY168">
            <v>0</v>
          </cell>
          <cell r="JZ168"/>
          <cell r="KA168">
            <v>0</v>
          </cell>
          <cell r="KB168"/>
          <cell r="KC168">
            <v>0</v>
          </cell>
        </row>
        <row r="169">
          <cell r="P169"/>
          <cell r="Q169">
            <v>0</v>
          </cell>
          <cell r="R169"/>
          <cell r="S169">
            <v>0</v>
          </cell>
          <cell r="T169"/>
          <cell r="U169">
            <v>0</v>
          </cell>
          <cell r="V169"/>
          <cell r="W169">
            <v>0</v>
          </cell>
          <cell r="X169"/>
          <cell r="Y169">
            <v>0</v>
          </cell>
          <cell r="Z169"/>
          <cell r="AA169">
            <v>0</v>
          </cell>
          <cell r="AB169"/>
          <cell r="AC169">
            <v>0</v>
          </cell>
          <cell r="AD169"/>
          <cell r="AE169">
            <v>0</v>
          </cell>
          <cell r="AF169"/>
          <cell r="AG169">
            <v>0</v>
          </cell>
          <cell r="AH169"/>
          <cell r="AI169">
            <v>0</v>
          </cell>
          <cell r="AJ169"/>
          <cell r="AK169">
            <v>0</v>
          </cell>
          <cell r="AL169"/>
          <cell r="AM169">
            <v>0</v>
          </cell>
          <cell r="AN169"/>
          <cell r="AO169">
            <v>0</v>
          </cell>
          <cell r="AP169"/>
          <cell r="AQ169">
            <v>0</v>
          </cell>
          <cell r="AR169"/>
          <cell r="AS169">
            <v>0</v>
          </cell>
          <cell r="AT169"/>
          <cell r="AU169">
            <v>0</v>
          </cell>
          <cell r="AV169"/>
          <cell r="AW169">
            <v>0</v>
          </cell>
          <cell r="AX169"/>
          <cell r="AY169">
            <v>0</v>
          </cell>
          <cell r="AZ169"/>
          <cell r="BA169">
            <v>0</v>
          </cell>
          <cell r="BB169"/>
          <cell r="BC169">
            <v>0</v>
          </cell>
          <cell r="BD169"/>
          <cell r="BE169">
            <v>0</v>
          </cell>
          <cell r="BF169"/>
          <cell r="BG169">
            <v>0</v>
          </cell>
          <cell r="BH169"/>
          <cell r="BI169">
            <v>0</v>
          </cell>
          <cell r="BJ169"/>
          <cell r="BK169">
            <v>0</v>
          </cell>
          <cell r="BL169"/>
          <cell r="BM169">
            <v>0</v>
          </cell>
          <cell r="BN169"/>
          <cell r="BO169">
            <v>0</v>
          </cell>
          <cell r="BP169"/>
          <cell r="BQ169">
            <v>0</v>
          </cell>
          <cell r="BR169"/>
          <cell r="BS169">
            <v>0</v>
          </cell>
          <cell r="BT169"/>
          <cell r="BU169">
            <v>0</v>
          </cell>
          <cell r="BV169"/>
          <cell r="BW169">
            <v>0</v>
          </cell>
          <cell r="BX169"/>
          <cell r="BY169">
            <v>0</v>
          </cell>
          <cell r="BZ169"/>
          <cell r="CA169">
            <v>0</v>
          </cell>
          <cell r="CB169"/>
          <cell r="CC169">
            <v>0</v>
          </cell>
          <cell r="CD169"/>
          <cell r="CE169">
            <v>0</v>
          </cell>
          <cell r="CF169"/>
          <cell r="CG169">
            <v>0</v>
          </cell>
          <cell r="CH169"/>
          <cell r="CI169">
            <v>0</v>
          </cell>
          <cell r="CJ169"/>
          <cell r="CK169">
            <v>0</v>
          </cell>
          <cell r="CL169"/>
          <cell r="CM169">
            <v>0</v>
          </cell>
          <cell r="CN169"/>
          <cell r="CO169">
            <v>0</v>
          </cell>
          <cell r="CP169"/>
          <cell r="CQ169">
            <v>0</v>
          </cell>
          <cell r="CR169"/>
          <cell r="CS169">
            <v>0</v>
          </cell>
          <cell r="CT169"/>
          <cell r="CU169">
            <v>0</v>
          </cell>
          <cell r="CV169"/>
          <cell r="CW169">
            <v>0</v>
          </cell>
          <cell r="CX169"/>
          <cell r="CY169">
            <v>0</v>
          </cell>
          <cell r="CZ169"/>
          <cell r="DA169">
            <v>0</v>
          </cell>
          <cell r="DB169"/>
          <cell r="DC169">
            <v>0</v>
          </cell>
          <cell r="DD169"/>
          <cell r="DE169">
            <v>0</v>
          </cell>
          <cell r="DF169"/>
          <cell r="DG169">
            <v>0</v>
          </cell>
          <cell r="DH169"/>
          <cell r="DI169">
            <v>0</v>
          </cell>
          <cell r="DJ169"/>
          <cell r="DK169">
            <v>0</v>
          </cell>
          <cell r="DL169"/>
          <cell r="DM169">
            <v>0</v>
          </cell>
          <cell r="DN169"/>
          <cell r="DO169">
            <v>0</v>
          </cell>
          <cell r="DP169"/>
          <cell r="DQ169">
            <v>0</v>
          </cell>
          <cell r="DR169"/>
          <cell r="DS169">
            <v>0</v>
          </cell>
          <cell r="DT169"/>
          <cell r="DU169">
            <v>0</v>
          </cell>
          <cell r="DV169"/>
          <cell r="DW169">
            <v>0</v>
          </cell>
          <cell r="DX169"/>
          <cell r="DY169">
            <v>0</v>
          </cell>
          <cell r="DZ169"/>
          <cell r="EA169">
            <v>0</v>
          </cell>
          <cell r="EB169"/>
          <cell r="EC169">
            <v>0</v>
          </cell>
          <cell r="ED169"/>
          <cell r="EE169">
            <v>0</v>
          </cell>
          <cell r="EF169"/>
          <cell r="EG169">
            <v>0</v>
          </cell>
          <cell r="EH169"/>
          <cell r="EI169">
            <v>0</v>
          </cell>
          <cell r="EJ169"/>
          <cell r="EK169">
            <v>0</v>
          </cell>
          <cell r="EL169"/>
          <cell r="EM169">
            <v>0</v>
          </cell>
          <cell r="EN169"/>
          <cell r="EO169">
            <v>0</v>
          </cell>
          <cell r="EP169"/>
          <cell r="EQ169">
            <v>0</v>
          </cell>
          <cell r="ER169">
            <v>2</v>
          </cell>
          <cell r="ES169">
            <v>199500.00000199501</v>
          </cell>
          <cell r="ET169"/>
          <cell r="EU169">
            <v>0</v>
          </cell>
          <cell r="EV169"/>
          <cell r="EW169">
            <v>0</v>
          </cell>
          <cell r="EX169"/>
          <cell r="EY169">
            <v>0</v>
          </cell>
          <cell r="EZ169"/>
          <cell r="FA169">
            <v>0</v>
          </cell>
          <cell r="FB169"/>
          <cell r="FC169">
            <v>0</v>
          </cell>
          <cell r="FD169"/>
          <cell r="FE169">
            <v>0</v>
          </cell>
          <cell r="FF169"/>
          <cell r="FG169">
            <v>0</v>
          </cell>
          <cell r="FH169"/>
          <cell r="FI169">
            <v>0</v>
          </cell>
          <cell r="FJ169"/>
          <cell r="FK169">
            <v>0</v>
          </cell>
          <cell r="FL169"/>
          <cell r="FM169">
            <v>0</v>
          </cell>
          <cell r="FN169"/>
          <cell r="FO169">
            <v>0</v>
          </cell>
          <cell r="FP169"/>
          <cell r="FQ169">
            <v>0</v>
          </cell>
          <cell r="FR169"/>
          <cell r="FS169">
            <v>0</v>
          </cell>
          <cell r="FT169"/>
          <cell r="FU169">
            <v>0</v>
          </cell>
          <cell r="FV169"/>
          <cell r="FW169">
            <v>0</v>
          </cell>
          <cell r="FX169"/>
          <cell r="FY169">
            <v>0</v>
          </cell>
          <cell r="FZ169"/>
          <cell r="GA169">
            <v>0</v>
          </cell>
          <cell r="GB169"/>
          <cell r="GC169">
            <v>0</v>
          </cell>
          <cell r="GD169"/>
          <cell r="GE169">
            <v>0</v>
          </cell>
          <cell r="GF169"/>
          <cell r="GG169">
            <v>0</v>
          </cell>
          <cell r="GH169"/>
          <cell r="GI169">
            <v>0</v>
          </cell>
          <cell r="GJ169"/>
          <cell r="GK169">
            <v>0</v>
          </cell>
          <cell r="GL169"/>
          <cell r="GM169">
            <v>0</v>
          </cell>
          <cell r="GN169"/>
          <cell r="GO169">
            <v>0</v>
          </cell>
          <cell r="GP169"/>
          <cell r="GQ169">
            <v>0</v>
          </cell>
          <cell r="GR169"/>
          <cell r="GS169">
            <v>0</v>
          </cell>
          <cell r="GT169"/>
          <cell r="GU169">
            <v>0</v>
          </cell>
          <cell r="GV169"/>
          <cell r="GW169">
            <v>0</v>
          </cell>
          <cell r="GX169"/>
          <cell r="GY169">
            <v>0</v>
          </cell>
          <cell r="GZ169"/>
          <cell r="HA169">
            <v>0</v>
          </cell>
          <cell r="HB169"/>
          <cell r="HC169">
            <v>0</v>
          </cell>
          <cell r="HD169"/>
          <cell r="HE169">
            <v>0</v>
          </cell>
          <cell r="HF169"/>
          <cell r="HG169">
            <v>0</v>
          </cell>
          <cell r="HH169"/>
          <cell r="HI169">
            <v>0</v>
          </cell>
          <cell r="HJ169"/>
          <cell r="HK169">
            <v>0</v>
          </cell>
          <cell r="HL169"/>
          <cell r="HM169">
            <v>0</v>
          </cell>
          <cell r="HN169"/>
          <cell r="HO169">
            <v>0</v>
          </cell>
          <cell r="HP169"/>
          <cell r="HQ169">
            <v>0</v>
          </cell>
          <cell r="HR169"/>
          <cell r="HS169">
            <v>0</v>
          </cell>
          <cell r="HT169"/>
          <cell r="HU169">
            <v>0</v>
          </cell>
          <cell r="HV169"/>
          <cell r="HW169">
            <v>0</v>
          </cell>
          <cell r="HX169"/>
          <cell r="HY169">
            <v>0</v>
          </cell>
          <cell r="HZ169"/>
          <cell r="IA169">
            <v>0</v>
          </cell>
          <cell r="IB169"/>
          <cell r="IC169">
            <v>0</v>
          </cell>
          <cell r="ID169"/>
          <cell r="IE169">
            <v>0</v>
          </cell>
          <cell r="IF169"/>
          <cell r="IG169">
            <v>0</v>
          </cell>
          <cell r="IH169"/>
          <cell r="II169">
            <v>0</v>
          </cell>
          <cell r="IJ169"/>
          <cell r="IK169">
            <v>0</v>
          </cell>
          <cell r="IL169"/>
          <cell r="IM169">
            <v>0</v>
          </cell>
          <cell r="IN169"/>
          <cell r="IO169">
            <v>0</v>
          </cell>
          <cell r="IP169"/>
          <cell r="IQ169">
            <v>0</v>
          </cell>
          <cell r="IR169"/>
          <cell r="IS169">
            <v>0</v>
          </cell>
          <cell r="IT169"/>
          <cell r="IU169">
            <v>0</v>
          </cell>
          <cell r="IV169"/>
          <cell r="IW169">
            <v>0</v>
          </cell>
          <cell r="IX169"/>
          <cell r="IY169">
            <v>0</v>
          </cell>
          <cell r="IZ169"/>
          <cell r="JA169">
            <v>0</v>
          </cell>
          <cell r="JB169"/>
          <cell r="JC169">
            <v>0</v>
          </cell>
          <cell r="JD169"/>
          <cell r="JE169">
            <v>0</v>
          </cell>
          <cell r="JF169"/>
          <cell r="JG169">
            <v>0</v>
          </cell>
          <cell r="JH169"/>
          <cell r="JI169">
            <v>0</v>
          </cell>
          <cell r="JJ169"/>
          <cell r="JK169">
            <v>0</v>
          </cell>
          <cell r="JL169"/>
          <cell r="JM169">
            <v>0</v>
          </cell>
          <cell r="JN169"/>
          <cell r="JO169">
            <v>0</v>
          </cell>
          <cell r="JP169"/>
          <cell r="JQ169">
            <v>0</v>
          </cell>
          <cell r="JR169"/>
          <cell r="JS169">
            <v>0</v>
          </cell>
          <cell r="JT169"/>
          <cell r="JU169">
            <v>0</v>
          </cell>
          <cell r="JV169"/>
          <cell r="JW169">
            <v>0</v>
          </cell>
          <cell r="JX169"/>
          <cell r="JY169">
            <v>0</v>
          </cell>
          <cell r="JZ169"/>
          <cell r="KA169">
            <v>0</v>
          </cell>
          <cell r="KB169"/>
          <cell r="KC169">
            <v>0</v>
          </cell>
        </row>
        <row r="170">
          <cell r="P170"/>
          <cell r="Q170">
            <v>0</v>
          </cell>
          <cell r="R170"/>
          <cell r="S170">
            <v>0</v>
          </cell>
          <cell r="T170"/>
          <cell r="U170">
            <v>0</v>
          </cell>
          <cell r="V170"/>
          <cell r="W170">
            <v>0</v>
          </cell>
          <cell r="X170"/>
          <cell r="Y170">
            <v>0</v>
          </cell>
          <cell r="Z170"/>
          <cell r="AA170">
            <v>0</v>
          </cell>
          <cell r="AB170"/>
          <cell r="AC170">
            <v>0</v>
          </cell>
          <cell r="AD170"/>
          <cell r="AE170">
            <v>0</v>
          </cell>
          <cell r="AF170"/>
          <cell r="AG170">
            <v>0</v>
          </cell>
          <cell r="AH170"/>
          <cell r="AI170">
            <v>0</v>
          </cell>
          <cell r="AJ170"/>
          <cell r="AK170">
            <v>0</v>
          </cell>
          <cell r="AL170"/>
          <cell r="AM170">
            <v>0</v>
          </cell>
          <cell r="AN170"/>
          <cell r="AO170">
            <v>0</v>
          </cell>
          <cell r="AP170"/>
          <cell r="AQ170">
            <v>0</v>
          </cell>
          <cell r="AR170"/>
          <cell r="AS170">
            <v>0</v>
          </cell>
          <cell r="AT170"/>
          <cell r="AU170">
            <v>0</v>
          </cell>
          <cell r="AV170"/>
          <cell r="AW170">
            <v>0</v>
          </cell>
          <cell r="AX170"/>
          <cell r="AY170">
            <v>0</v>
          </cell>
          <cell r="AZ170"/>
          <cell r="BA170">
            <v>0</v>
          </cell>
          <cell r="BB170"/>
          <cell r="BC170">
            <v>0</v>
          </cell>
          <cell r="BD170"/>
          <cell r="BE170">
            <v>0</v>
          </cell>
          <cell r="BF170"/>
          <cell r="BG170">
            <v>0</v>
          </cell>
          <cell r="BH170"/>
          <cell r="BI170">
            <v>0</v>
          </cell>
          <cell r="BJ170"/>
          <cell r="BK170">
            <v>0</v>
          </cell>
          <cell r="BL170"/>
          <cell r="BM170">
            <v>0</v>
          </cell>
          <cell r="BN170"/>
          <cell r="BO170">
            <v>0</v>
          </cell>
          <cell r="BP170"/>
          <cell r="BQ170">
            <v>0</v>
          </cell>
          <cell r="BR170"/>
          <cell r="BS170">
            <v>0</v>
          </cell>
          <cell r="BT170"/>
          <cell r="BU170">
            <v>0</v>
          </cell>
          <cell r="BV170"/>
          <cell r="BW170">
            <v>0</v>
          </cell>
          <cell r="BX170"/>
          <cell r="BY170">
            <v>0</v>
          </cell>
          <cell r="BZ170"/>
          <cell r="CA170">
            <v>0</v>
          </cell>
          <cell r="CB170"/>
          <cell r="CC170">
            <v>0</v>
          </cell>
          <cell r="CD170"/>
          <cell r="CE170">
            <v>0</v>
          </cell>
          <cell r="CF170"/>
          <cell r="CG170">
            <v>0</v>
          </cell>
          <cell r="CH170"/>
          <cell r="CI170">
            <v>0</v>
          </cell>
          <cell r="CJ170"/>
          <cell r="CK170">
            <v>0</v>
          </cell>
          <cell r="CL170"/>
          <cell r="CM170">
            <v>0</v>
          </cell>
          <cell r="CN170"/>
          <cell r="CO170">
            <v>0</v>
          </cell>
          <cell r="CP170"/>
          <cell r="CQ170">
            <v>0</v>
          </cell>
          <cell r="CR170"/>
          <cell r="CS170">
            <v>0</v>
          </cell>
          <cell r="CT170">
            <v>1</v>
          </cell>
          <cell r="CU170">
            <v>54004.000000540043</v>
          </cell>
          <cell r="CV170"/>
          <cell r="CW170">
            <v>0</v>
          </cell>
          <cell r="CX170"/>
          <cell r="CY170">
            <v>0</v>
          </cell>
          <cell r="CZ170"/>
          <cell r="DA170">
            <v>0</v>
          </cell>
          <cell r="DB170"/>
          <cell r="DC170">
            <v>0</v>
          </cell>
          <cell r="DD170"/>
          <cell r="DE170">
            <v>0</v>
          </cell>
          <cell r="DF170"/>
          <cell r="DG170">
            <v>0</v>
          </cell>
          <cell r="DH170"/>
          <cell r="DI170">
            <v>0</v>
          </cell>
          <cell r="DJ170"/>
          <cell r="DK170">
            <v>0</v>
          </cell>
          <cell r="DL170"/>
          <cell r="DM170">
            <v>0</v>
          </cell>
          <cell r="DN170"/>
          <cell r="DO170">
            <v>0</v>
          </cell>
          <cell r="DP170"/>
          <cell r="DQ170">
            <v>0</v>
          </cell>
          <cell r="DR170"/>
          <cell r="DS170">
            <v>0</v>
          </cell>
          <cell r="DT170"/>
          <cell r="DU170">
            <v>0</v>
          </cell>
          <cell r="DV170"/>
          <cell r="DW170">
            <v>0</v>
          </cell>
          <cell r="DX170"/>
          <cell r="DY170">
            <v>0</v>
          </cell>
          <cell r="DZ170"/>
          <cell r="EA170">
            <v>0</v>
          </cell>
          <cell r="EB170"/>
          <cell r="EC170">
            <v>0</v>
          </cell>
          <cell r="ED170"/>
          <cell r="EE170">
            <v>0</v>
          </cell>
          <cell r="EF170"/>
          <cell r="EG170">
            <v>0</v>
          </cell>
          <cell r="EH170"/>
          <cell r="EI170">
            <v>0</v>
          </cell>
          <cell r="EJ170"/>
          <cell r="EK170">
            <v>0</v>
          </cell>
          <cell r="EL170"/>
          <cell r="EM170">
            <v>0</v>
          </cell>
          <cell r="EN170"/>
          <cell r="EO170">
            <v>0</v>
          </cell>
          <cell r="EP170"/>
          <cell r="EQ170">
            <v>0</v>
          </cell>
          <cell r="ER170"/>
          <cell r="ES170">
            <v>0</v>
          </cell>
          <cell r="ET170"/>
          <cell r="EU170">
            <v>0</v>
          </cell>
          <cell r="EV170"/>
          <cell r="EW170">
            <v>0</v>
          </cell>
          <cell r="EX170"/>
          <cell r="EY170">
            <v>0</v>
          </cell>
          <cell r="EZ170"/>
          <cell r="FA170">
            <v>0</v>
          </cell>
          <cell r="FB170"/>
          <cell r="FC170">
            <v>0</v>
          </cell>
          <cell r="FD170"/>
          <cell r="FE170">
            <v>0</v>
          </cell>
          <cell r="FF170"/>
          <cell r="FG170">
            <v>0</v>
          </cell>
          <cell r="FH170"/>
          <cell r="FI170">
            <v>0</v>
          </cell>
          <cell r="FJ170"/>
          <cell r="FK170">
            <v>0</v>
          </cell>
          <cell r="FL170"/>
          <cell r="FM170">
            <v>0</v>
          </cell>
          <cell r="FN170"/>
          <cell r="FO170">
            <v>0</v>
          </cell>
          <cell r="FP170"/>
          <cell r="FQ170">
            <v>0</v>
          </cell>
          <cell r="FR170"/>
          <cell r="FS170">
            <v>0</v>
          </cell>
          <cell r="FT170"/>
          <cell r="FU170">
            <v>0</v>
          </cell>
          <cell r="FV170"/>
          <cell r="FW170">
            <v>0</v>
          </cell>
          <cell r="FX170"/>
          <cell r="FY170">
            <v>0</v>
          </cell>
          <cell r="FZ170"/>
          <cell r="GA170">
            <v>0</v>
          </cell>
          <cell r="GB170"/>
          <cell r="GC170">
            <v>0</v>
          </cell>
          <cell r="GD170"/>
          <cell r="GE170">
            <v>0</v>
          </cell>
          <cell r="GF170"/>
          <cell r="GG170">
            <v>0</v>
          </cell>
          <cell r="GH170"/>
          <cell r="GI170">
            <v>0</v>
          </cell>
          <cell r="GJ170"/>
          <cell r="GK170">
            <v>0</v>
          </cell>
          <cell r="GL170"/>
          <cell r="GM170">
            <v>0</v>
          </cell>
          <cell r="GN170"/>
          <cell r="GO170">
            <v>0</v>
          </cell>
          <cell r="GP170"/>
          <cell r="GQ170">
            <v>0</v>
          </cell>
          <cell r="GR170"/>
          <cell r="GS170">
            <v>0</v>
          </cell>
          <cell r="GT170"/>
          <cell r="GU170">
            <v>0</v>
          </cell>
          <cell r="GV170"/>
          <cell r="GW170">
            <v>0</v>
          </cell>
          <cell r="GX170"/>
          <cell r="GY170">
            <v>0</v>
          </cell>
          <cell r="GZ170"/>
          <cell r="HA170">
            <v>0</v>
          </cell>
          <cell r="HB170"/>
          <cell r="HC170">
            <v>0</v>
          </cell>
          <cell r="HD170"/>
          <cell r="HE170">
            <v>0</v>
          </cell>
          <cell r="HF170"/>
          <cell r="HG170">
            <v>0</v>
          </cell>
          <cell r="HH170"/>
          <cell r="HI170">
            <v>0</v>
          </cell>
          <cell r="HJ170"/>
          <cell r="HK170">
            <v>0</v>
          </cell>
          <cell r="HL170"/>
          <cell r="HM170">
            <v>0</v>
          </cell>
          <cell r="HN170"/>
          <cell r="HO170">
            <v>0</v>
          </cell>
          <cell r="HP170"/>
          <cell r="HQ170">
            <v>0</v>
          </cell>
          <cell r="HR170"/>
          <cell r="HS170">
            <v>0</v>
          </cell>
          <cell r="HT170"/>
          <cell r="HU170">
            <v>0</v>
          </cell>
          <cell r="HV170"/>
          <cell r="HW170">
            <v>0</v>
          </cell>
          <cell r="HX170"/>
          <cell r="HY170">
            <v>0</v>
          </cell>
          <cell r="HZ170"/>
          <cell r="IA170">
            <v>0</v>
          </cell>
          <cell r="IB170"/>
          <cell r="IC170">
            <v>0</v>
          </cell>
          <cell r="ID170"/>
          <cell r="IE170">
            <v>0</v>
          </cell>
          <cell r="IF170"/>
          <cell r="IG170">
            <v>0</v>
          </cell>
          <cell r="IH170"/>
          <cell r="II170">
            <v>0</v>
          </cell>
          <cell r="IJ170"/>
          <cell r="IK170">
            <v>0</v>
          </cell>
          <cell r="IL170"/>
          <cell r="IM170">
            <v>0</v>
          </cell>
          <cell r="IN170"/>
          <cell r="IO170">
            <v>0</v>
          </cell>
          <cell r="IP170"/>
          <cell r="IQ170">
            <v>0</v>
          </cell>
          <cell r="IR170"/>
          <cell r="IS170">
            <v>0</v>
          </cell>
          <cell r="IT170"/>
          <cell r="IU170">
            <v>0</v>
          </cell>
          <cell r="IV170"/>
          <cell r="IW170">
            <v>0</v>
          </cell>
          <cell r="IX170"/>
          <cell r="IY170">
            <v>0</v>
          </cell>
          <cell r="IZ170"/>
          <cell r="JA170">
            <v>0</v>
          </cell>
          <cell r="JB170"/>
          <cell r="JC170">
            <v>0</v>
          </cell>
          <cell r="JD170"/>
          <cell r="JE170">
            <v>0</v>
          </cell>
          <cell r="JF170"/>
          <cell r="JG170">
            <v>0</v>
          </cell>
          <cell r="JH170"/>
          <cell r="JI170">
            <v>0</v>
          </cell>
          <cell r="JJ170"/>
          <cell r="JK170">
            <v>0</v>
          </cell>
          <cell r="JL170"/>
          <cell r="JM170">
            <v>0</v>
          </cell>
          <cell r="JN170"/>
          <cell r="JO170">
            <v>0</v>
          </cell>
          <cell r="JP170"/>
          <cell r="JQ170">
            <v>0</v>
          </cell>
          <cell r="JR170"/>
          <cell r="JS170">
            <v>0</v>
          </cell>
          <cell r="JT170"/>
          <cell r="JU170">
            <v>0</v>
          </cell>
          <cell r="JV170"/>
          <cell r="JW170">
            <v>0</v>
          </cell>
          <cell r="JX170"/>
          <cell r="JY170">
            <v>0</v>
          </cell>
          <cell r="JZ170"/>
          <cell r="KA170">
            <v>0</v>
          </cell>
          <cell r="KB170"/>
          <cell r="KC170">
            <v>0</v>
          </cell>
        </row>
        <row r="171">
          <cell r="P171"/>
          <cell r="Q171">
            <v>0</v>
          </cell>
          <cell r="R171"/>
          <cell r="S171">
            <v>0</v>
          </cell>
          <cell r="T171"/>
          <cell r="U171">
            <v>0</v>
          </cell>
          <cell r="V171"/>
          <cell r="W171">
            <v>0</v>
          </cell>
          <cell r="X171"/>
          <cell r="Y171">
            <v>0</v>
          </cell>
          <cell r="Z171"/>
          <cell r="AA171">
            <v>0</v>
          </cell>
          <cell r="AB171"/>
          <cell r="AC171">
            <v>0</v>
          </cell>
          <cell r="AD171"/>
          <cell r="AE171">
            <v>0</v>
          </cell>
          <cell r="AF171"/>
          <cell r="AG171">
            <v>0</v>
          </cell>
          <cell r="AH171"/>
          <cell r="AI171">
            <v>0</v>
          </cell>
          <cell r="AJ171"/>
          <cell r="AK171">
            <v>0</v>
          </cell>
          <cell r="AL171"/>
          <cell r="AM171">
            <v>0</v>
          </cell>
          <cell r="AN171"/>
          <cell r="AO171">
            <v>0</v>
          </cell>
          <cell r="AP171"/>
          <cell r="AQ171">
            <v>0</v>
          </cell>
          <cell r="AR171"/>
          <cell r="AS171">
            <v>0</v>
          </cell>
          <cell r="AT171"/>
          <cell r="AU171">
            <v>0</v>
          </cell>
          <cell r="AV171"/>
          <cell r="AW171">
            <v>0</v>
          </cell>
          <cell r="AX171"/>
          <cell r="AY171">
            <v>0</v>
          </cell>
          <cell r="AZ171"/>
          <cell r="BA171">
            <v>0</v>
          </cell>
          <cell r="BB171"/>
          <cell r="BC171">
            <v>0</v>
          </cell>
          <cell r="BD171"/>
          <cell r="BE171">
            <v>0</v>
          </cell>
          <cell r="BF171"/>
          <cell r="BG171">
            <v>0</v>
          </cell>
          <cell r="BH171"/>
          <cell r="BI171">
            <v>0</v>
          </cell>
          <cell r="BJ171"/>
          <cell r="BK171">
            <v>0</v>
          </cell>
          <cell r="BL171"/>
          <cell r="BM171">
            <v>0</v>
          </cell>
          <cell r="BN171"/>
          <cell r="BO171">
            <v>0</v>
          </cell>
          <cell r="BP171"/>
          <cell r="BQ171">
            <v>0</v>
          </cell>
          <cell r="BR171"/>
          <cell r="BS171">
            <v>0</v>
          </cell>
          <cell r="BT171"/>
          <cell r="BU171">
            <v>0</v>
          </cell>
          <cell r="BV171"/>
          <cell r="BW171">
            <v>0</v>
          </cell>
          <cell r="BX171"/>
          <cell r="BY171">
            <v>0</v>
          </cell>
          <cell r="BZ171"/>
          <cell r="CA171">
            <v>0</v>
          </cell>
          <cell r="CB171"/>
          <cell r="CC171">
            <v>0</v>
          </cell>
          <cell r="CD171"/>
          <cell r="CE171">
            <v>0</v>
          </cell>
          <cell r="CF171"/>
          <cell r="CG171">
            <v>0</v>
          </cell>
          <cell r="CH171"/>
          <cell r="CI171">
            <v>0</v>
          </cell>
          <cell r="CJ171"/>
          <cell r="CK171">
            <v>0</v>
          </cell>
          <cell r="CL171"/>
          <cell r="CM171">
            <v>0</v>
          </cell>
          <cell r="CN171"/>
          <cell r="CO171">
            <v>0</v>
          </cell>
          <cell r="CP171">
            <v>1</v>
          </cell>
          <cell r="CQ171">
            <v>20691.750000206917</v>
          </cell>
          <cell r="CR171"/>
          <cell r="CS171">
            <v>0</v>
          </cell>
          <cell r="CT171"/>
          <cell r="CU171">
            <v>0</v>
          </cell>
          <cell r="CV171"/>
          <cell r="CW171">
            <v>0</v>
          </cell>
          <cell r="CX171"/>
          <cell r="CY171">
            <v>0</v>
          </cell>
          <cell r="CZ171"/>
          <cell r="DA171">
            <v>0</v>
          </cell>
          <cell r="DB171"/>
          <cell r="DC171">
            <v>0</v>
          </cell>
          <cell r="DD171"/>
          <cell r="DE171">
            <v>0</v>
          </cell>
          <cell r="DF171"/>
          <cell r="DG171">
            <v>0</v>
          </cell>
          <cell r="DH171"/>
          <cell r="DI171">
            <v>0</v>
          </cell>
          <cell r="DJ171"/>
          <cell r="DK171">
            <v>0</v>
          </cell>
          <cell r="DL171"/>
          <cell r="DM171">
            <v>0</v>
          </cell>
          <cell r="DN171"/>
          <cell r="DO171">
            <v>0</v>
          </cell>
          <cell r="DP171"/>
          <cell r="DQ171">
            <v>0</v>
          </cell>
          <cell r="DR171"/>
          <cell r="DS171">
            <v>0</v>
          </cell>
          <cell r="DT171"/>
          <cell r="DU171">
            <v>0</v>
          </cell>
          <cell r="DV171"/>
          <cell r="DW171">
            <v>0</v>
          </cell>
          <cell r="DX171"/>
          <cell r="DY171">
            <v>0</v>
          </cell>
          <cell r="DZ171"/>
          <cell r="EA171">
            <v>0</v>
          </cell>
          <cell r="EB171"/>
          <cell r="EC171">
            <v>0</v>
          </cell>
          <cell r="ED171"/>
          <cell r="EE171">
            <v>0</v>
          </cell>
          <cell r="EF171"/>
          <cell r="EG171">
            <v>0</v>
          </cell>
          <cell r="EH171"/>
          <cell r="EI171">
            <v>0</v>
          </cell>
          <cell r="EJ171"/>
          <cell r="EK171">
            <v>0</v>
          </cell>
          <cell r="EL171"/>
          <cell r="EM171">
            <v>0</v>
          </cell>
          <cell r="EN171"/>
          <cell r="EO171">
            <v>0</v>
          </cell>
          <cell r="EP171"/>
          <cell r="EQ171">
            <v>0</v>
          </cell>
          <cell r="ER171"/>
          <cell r="ES171">
            <v>0</v>
          </cell>
          <cell r="ET171"/>
          <cell r="EU171">
            <v>0</v>
          </cell>
          <cell r="EV171"/>
          <cell r="EW171">
            <v>0</v>
          </cell>
          <cell r="EX171"/>
          <cell r="EY171">
            <v>0</v>
          </cell>
          <cell r="EZ171"/>
          <cell r="FA171">
            <v>0</v>
          </cell>
          <cell r="FB171"/>
          <cell r="FC171">
            <v>0</v>
          </cell>
          <cell r="FD171"/>
          <cell r="FE171">
            <v>0</v>
          </cell>
          <cell r="FF171"/>
          <cell r="FG171">
            <v>0</v>
          </cell>
          <cell r="FH171"/>
          <cell r="FI171">
            <v>0</v>
          </cell>
          <cell r="FJ171"/>
          <cell r="FK171">
            <v>0</v>
          </cell>
          <cell r="FL171"/>
          <cell r="FM171">
            <v>0</v>
          </cell>
          <cell r="FN171"/>
          <cell r="FO171">
            <v>0</v>
          </cell>
          <cell r="FP171"/>
          <cell r="FQ171">
            <v>0</v>
          </cell>
          <cell r="FR171"/>
          <cell r="FS171">
            <v>0</v>
          </cell>
          <cell r="FT171"/>
          <cell r="FU171">
            <v>0</v>
          </cell>
          <cell r="FV171"/>
          <cell r="FW171">
            <v>0</v>
          </cell>
          <cell r="FX171"/>
          <cell r="FY171">
            <v>0</v>
          </cell>
          <cell r="FZ171"/>
          <cell r="GA171">
            <v>0</v>
          </cell>
          <cell r="GB171"/>
          <cell r="GC171">
            <v>0</v>
          </cell>
          <cell r="GD171"/>
          <cell r="GE171">
            <v>0</v>
          </cell>
          <cell r="GF171"/>
          <cell r="GG171">
            <v>0</v>
          </cell>
          <cell r="GH171"/>
          <cell r="GI171">
            <v>0</v>
          </cell>
          <cell r="GJ171"/>
          <cell r="GK171">
            <v>0</v>
          </cell>
          <cell r="GL171"/>
          <cell r="GM171">
            <v>0</v>
          </cell>
          <cell r="GN171"/>
          <cell r="GO171">
            <v>0</v>
          </cell>
          <cell r="GP171"/>
          <cell r="GQ171">
            <v>0</v>
          </cell>
          <cell r="GR171"/>
          <cell r="GS171">
            <v>0</v>
          </cell>
          <cell r="GT171"/>
          <cell r="GU171">
            <v>0</v>
          </cell>
          <cell r="GV171"/>
          <cell r="GW171">
            <v>0</v>
          </cell>
          <cell r="GX171"/>
          <cell r="GY171">
            <v>0</v>
          </cell>
          <cell r="GZ171"/>
          <cell r="HA171">
            <v>0</v>
          </cell>
          <cell r="HB171"/>
          <cell r="HC171">
            <v>0</v>
          </cell>
          <cell r="HD171"/>
          <cell r="HE171">
            <v>0</v>
          </cell>
          <cell r="HF171"/>
          <cell r="HG171">
            <v>0</v>
          </cell>
          <cell r="HH171"/>
          <cell r="HI171">
            <v>0</v>
          </cell>
          <cell r="HJ171"/>
          <cell r="HK171">
            <v>0</v>
          </cell>
          <cell r="HL171"/>
          <cell r="HM171">
            <v>0</v>
          </cell>
          <cell r="HN171"/>
          <cell r="HO171">
            <v>0</v>
          </cell>
          <cell r="HP171"/>
          <cell r="HQ171">
            <v>0</v>
          </cell>
          <cell r="HR171"/>
          <cell r="HS171">
            <v>0</v>
          </cell>
          <cell r="HT171"/>
          <cell r="HU171">
            <v>0</v>
          </cell>
          <cell r="HV171"/>
          <cell r="HW171">
            <v>0</v>
          </cell>
          <cell r="HX171"/>
          <cell r="HY171">
            <v>0</v>
          </cell>
          <cell r="HZ171"/>
          <cell r="IA171">
            <v>0</v>
          </cell>
          <cell r="IB171"/>
          <cell r="IC171">
            <v>0</v>
          </cell>
          <cell r="ID171"/>
          <cell r="IE171">
            <v>0</v>
          </cell>
          <cell r="IF171"/>
          <cell r="IG171">
            <v>0</v>
          </cell>
          <cell r="IH171"/>
          <cell r="II171">
            <v>0</v>
          </cell>
          <cell r="IJ171"/>
          <cell r="IK171">
            <v>0</v>
          </cell>
          <cell r="IL171"/>
          <cell r="IM171">
            <v>0</v>
          </cell>
          <cell r="IN171"/>
          <cell r="IO171">
            <v>0</v>
          </cell>
          <cell r="IP171"/>
          <cell r="IQ171">
            <v>0</v>
          </cell>
          <cell r="IR171"/>
          <cell r="IS171">
            <v>0</v>
          </cell>
          <cell r="IT171"/>
          <cell r="IU171">
            <v>0</v>
          </cell>
          <cell r="IV171"/>
          <cell r="IW171">
            <v>0</v>
          </cell>
          <cell r="IX171"/>
          <cell r="IY171">
            <v>0</v>
          </cell>
          <cell r="IZ171"/>
          <cell r="JA171">
            <v>0</v>
          </cell>
          <cell r="JB171"/>
          <cell r="JC171">
            <v>0</v>
          </cell>
          <cell r="JD171"/>
          <cell r="JE171">
            <v>0</v>
          </cell>
          <cell r="JF171"/>
          <cell r="JG171">
            <v>0</v>
          </cell>
          <cell r="JH171"/>
          <cell r="JI171">
            <v>0</v>
          </cell>
          <cell r="JJ171"/>
          <cell r="JK171">
            <v>0</v>
          </cell>
          <cell r="JL171"/>
          <cell r="JM171">
            <v>0</v>
          </cell>
          <cell r="JN171"/>
          <cell r="JO171">
            <v>0</v>
          </cell>
          <cell r="JP171"/>
          <cell r="JQ171">
            <v>0</v>
          </cell>
          <cell r="JR171"/>
          <cell r="JS171">
            <v>0</v>
          </cell>
          <cell r="JT171"/>
          <cell r="JU171">
            <v>0</v>
          </cell>
          <cell r="JV171"/>
          <cell r="JW171">
            <v>0</v>
          </cell>
          <cell r="JX171"/>
          <cell r="JY171">
            <v>0</v>
          </cell>
          <cell r="JZ171"/>
          <cell r="KA171">
            <v>0</v>
          </cell>
          <cell r="KB171"/>
          <cell r="KC171">
            <v>0</v>
          </cell>
        </row>
        <row r="172">
          <cell r="P172"/>
          <cell r="Q172">
            <v>0</v>
          </cell>
          <cell r="R172"/>
          <cell r="S172">
            <v>0</v>
          </cell>
          <cell r="T172"/>
          <cell r="U172">
            <v>0</v>
          </cell>
          <cell r="V172"/>
          <cell r="W172">
            <v>0</v>
          </cell>
          <cell r="X172"/>
          <cell r="Y172">
            <v>0</v>
          </cell>
          <cell r="Z172"/>
          <cell r="AA172">
            <v>0</v>
          </cell>
          <cell r="AB172"/>
          <cell r="AC172">
            <v>0</v>
          </cell>
          <cell r="AD172"/>
          <cell r="AE172">
            <v>0</v>
          </cell>
          <cell r="AF172"/>
          <cell r="AG172">
            <v>0</v>
          </cell>
          <cell r="AH172"/>
          <cell r="AI172">
            <v>0</v>
          </cell>
          <cell r="AJ172"/>
          <cell r="AK172">
            <v>0</v>
          </cell>
          <cell r="AL172"/>
          <cell r="AM172">
            <v>0</v>
          </cell>
          <cell r="AN172"/>
          <cell r="AO172">
            <v>0</v>
          </cell>
          <cell r="AP172"/>
          <cell r="AQ172">
            <v>0</v>
          </cell>
          <cell r="AR172"/>
          <cell r="AS172">
            <v>0</v>
          </cell>
          <cell r="AT172"/>
          <cell r="AU172">
            <v>0</v>
          </cell>
          <cell r="AV172"/>
          <cell r="AW172">
            <v>0</v>
          </cell>
          <cell r="AX172"/>
          <cell r="AY172">
            <v>0</v>
          </cell>
          <cell r="AZ172"/>
          <cell r="BA172">
            <v>0</v>
          </cell>
          <cell r="BB172"/>
          <cell r="BC172">
            <v>0</v>
          </cell>
          <cell r="BD172"/>
          <cell r="BE172">
            <v>0</v>
          </cell>
          <cell r="BF172"/>
          <cell r="BG172">
            <v>0</v>
          </cell>
          <cell r="BH172"/>
          <cell r="BI172">
            <v>0</v>
          </cell>
          <cell r="BJ172"/>
          <cell r="BK172">
            <v>0</v>
          </cell>
          <cell r="BL172"/>
          <cell r="BM172">
            <v>0</v>
          </cell>
          <cell r="BN172"/>
          <cell r="BO172">
            <v>0</v>
          </cell>
          <cell r="BP172"/>
          <cell r="BQ172">
            <v>0</v>
          </cell>
          <cell r="BR172"/>
          <cell r="BS172">
            <v>0</v>
          </cell>
          <cell r="BT172"/>
          <cell r="BU172">
            <v>0</v>
          </cell>
          <cell r="BV172"/>
          <cell r="BW172">
            <v>0</v>
          </cell>
          <cell r="BX172"/>
          <cell r="BY172">
            <v>0</v>
          </cell>
          <cell r="BZ172"/>
          <cell r="CA172">
            <v>0</v>
          </cell>
          <cell r="CB172"/>
          <cell r="CC172">
            <v>0</v>
          </cell>
          <cell r="CD172"/>
          <cell r="CE172">
            <v>0</v>
          </cell>
          <cell r="CF172"/>
          <cell r="CG172">
            <v>0</v>
          </cell>
          <cell r="CH172"/>
          <cell r="CI172">
            <v>0</v>
          </cell>
          <cell r="CJ172"/>
          <cell r="CK172">
            <v>0</v>
          </cell>
          <cell r="CL172"/>
          <cell r="CM172">
            <v>0</v>
          </cell>
          <cell r="CN172">
            <v>1</v>
          </cell>
          <cell r="CO172">
            <v>50677.666667173442</v>
          </cell>
          <cell r="CP172"/>
          <cell r="CQ172">
            <v>0</v>
          </cell>
          <cell r="CR172"/>
          <cell r="CS172">
            <v>0</v>
          </cell>
          <cell r="CT172"/>
          <cell r="CU172">
            <v>0</v>
          </cell>
          <cell r="CV172"/>
          <cell r="CW172">
            <v>0</v>
          </cell>
          <cell r="CX172"/>
          <cell r="CY172">
            <v>0</v>
          </cell>
          <cell r="CZ172"/>
          <cell r="DA172">
            <v>0</v>
          </cell>
          <cell r="DB172"/>
          <cell r="DC172">
            <v>0</v>
          </cell>
          <cell r="DD172"/>
          <cell r="DE172">
            <v>0</v>
          </cell>
          <cell r="DF172"/>
          <cell r="DG172">
            <v>0</v>
          </cell>
          <cell r="DH172"/>
          <cell r="DI172">
            <v>0</v>
          </cell>
          <cell r="DJ172"/>
          <cell r="DK172">
            <v>0</v>
          </cell>
          <cell r="DL172"/>
          <cell r="DM172">
            <v>0</v>
          </cell>
          <cell r="DN172"/>
          <cell r="DO172">
            <v>0</v>
          </cell>
          <cell r="DP172"/>
          <cell r="DQ172">
            <v>0</v>
          </cell>
          <cell r="DR172"/>
          <cell r="DS172">
            <v>0</v>
          </cell>
          <cell r="DT172"/>
          <cell r="DU172">
            <v>0</v>
          </cell>
          <cell r="DV172"/>
          <cell r="DW172">
            <v>0</v>
          </cell>
          <cell r="DX172"/>
          <cell r="DY172">
            <v>0</v>
          </cell>
          <cell r="DZ172"/>
          <cell r="EA172">
            <v>0</v>
          </cell>
          <cell r="EB172"/>
          <cell r="EC172">
            <v>0</v>
          </cell>
          <cell r="ED172"/>
          <cell r="EE172">
            <v>0</v>
          </cell>
          <cell r="EF172"/>
          <cell r="EG172">
            <v>0</v>
          </cell>
          <cell r="EH172"/>
          <cell r="EI172">
            <v>0</v>
          </cell>
          <cell r="EJ172"/>
          <cell r="EK172">
            <v>0</v>
          </cell>
          <cell r="EL172"/>
          <cell r="EM172">
            <v>0</v>
          </cell>
          <cell r="EN172"/>
          <cell r="EO172">
            <v>0</v>
          </cell>
          <cell r="EP172"/>
          <cell r="EQ172">
            <v>0</v>
          </cell>
          <cell r="ER172"/>
          <cell r="ES172">
            <v>0</v>
          </cell>
          <cell r="ET172"/>
          <cell r="EU172">
            <v>0</v>
          </cell>
          <cell r="EV172"/>
          <cell r="EW172">
            <v>0</v>
          </cell>
          <cell r="EX172"/>
          <cell r="EY172">
            <v>0</v>
          </cell>
          <cell r="EZ172"/>
          <cell r="FA172">
            <v>0</v>
          </cell>
          <cell r="FB172"/>
          <cell r="FC172">
            <v>0</v>
          </cell>
          <cell r="FD172"/>
          <cell r="FE172">
            <v>0</v>
          </cell>
          <cell r="FF172"/>
          <cell r="FG172">
            <v>0</v>
          </cell>
          <cell r="FH172"/>
          <cell r="FI172">
            <v>0</v>
          </cell>
          <cell r="FJ172"/>
          <cell r="FK172">
            <v>0</v>
          </cell>
          <cell r="FL172"/>
          <cell r="FM172">
            <v>0</v>
          </cell>
          <cell r="FN172"/>
          <cell r="FO172">
            <v>0</v>
          </cell>
          <cell r="FP172"/>
          <cell r="FQ172">
            <v>0</v>
          </cell>
          <cell r="FR172"/>
          <cell r="FS172">
            <v>0</v>
          </cell>
          <cell r="FT172"/>
          <cell r="FU172">
            <v>0</v>
          </cell>
          <cell r="FV172"/>
          <cell r="FW172">
            <v>0</v>
          </cell>
          <cell r="FX172"/>
          <cell r="FY172">
            <v>0</v>
          </cell>
          <cell r="FZ172"/>
          <cell r="GA172">
            <v>0</v>
          </cell>
          <cell r="GB172"/>
          <cell r="GC172">
            <v>0</v>
          </cell>
          <cell r="GD172"/>
          <cell r="GE172">
            <v>0</v>
          </cell>
          <cell r="GF172"/>
          <cell r="GG172">
            <v>0</v>
          </cell>
          <cell r="GH172"/>
          <cell r="GI172">
            <v>0</v>
          </cell>
          <cell r="GJ172"/>
          <cell r="GK172">
            <v>0</v>
          </cell>
          <cell r="GL172"/>
          <cell r="GM172">
            <v>0</v>
          </cell>
          <cell r="GN172"/>
          <cell r="GO172">
            <v>0</v>
          </cell>
          <cell r="GP172"/>
          <cell r="GQ172">
            <v>0</v>
          </cell>
          <cell r="GR172"/>
          <cell r="GS172">
            <v>0</v>
          </cell>
          <cell r="GT172"/>
          <cell r="GU172">
            <v>0</v>
          </cell>
          <cell r="GV172"/>
          <cell r="GW172">
            <v>0</v>
          </cell>
          <cell r="GX172"/>
          <cell r="GY172">
            <v>0</v>
          </cell>
          <cell r="GZ172"/>
          <cell r="HA172">
            <v>0</v>
          </cell>
          <cell r="HB172"/>
          <cell r="HC172">
            <v>0</v>
          </cell>
          <cell r="HD172"/>
          <cell r="HE172">
            <v>0</v>
          </cell>
          <cell r="HF172"/>
          <cell r="HG172">
            <v>0</v>
          </cell>
          <cell r="HH172"/>
          <cell r="HI172">
            <v>0</v>
          </cell>
          <cell r="HJ172"/>
          <cell r="HK172">
            <v>0</v>
          </cell>
          <cell r="HL172"/>
          <cell r="HM172">
            <v>0</v>
          </cell>
          <cell r="HN172"/>
          <cell r="HO172">
            <v>0</v>
          </cell>
          <cell r="HP172"/>
          <cell r="HQ172">
            <v>0</v>
          </cell>
          <cell r="HR172"/>
          <cell r="HS172">
            <v>0</v>
          </cell>
          <cell r="HT172"/>
          <cell r="HU172">
            <v>0</v>
          </cell>
          <cell r="HV172"/>
          <cell r="HW172">
            <v>0</v>
          </cell>
          <cell r="HX172"/>
          <cell r="HY172">
            <v>0</v>
          </cell>
          <cell r="HZ172"/>
          <cell r="IA172">
            <v>0</v>
          </cell>
          <cell r="IB172"/>
          <cell r="IC172">
            <v>0</v>
          </cell>
          <cell r="ID172"/>
          <cell r="IE172">
            <v>0</v>
          </cell>
          <cell r="IF172"/>
          <cell r="IG172">
            <v>0</v>
          </cell>
          <cell r="IH172"/>
          <cell r="II172">
            <v>0</v>
          </cell>
          <cell r="IJ172"/>
          <cell r="IK172">
            <v>0</v>
          </cell>
          <cell r="IL172"/>
          <cell r="IM172">
            <v>0</v>
          </cell>
          <cell r="IN172"/>
          <cell r="IO172">
            <v>0</v>
          </cell>
          <cell r="IP172"/>
          <cell r="IQ172">
            <v>0</v>
          </cell>
          <cell r="IR172"/>
          <cell r="IS172">
            <v>0</v>
          </cell>
          <cell r="IT172"/>
          <cell r="IU172">
            <v>0</v>
          </cell>
          <cell r="IV172"/>
          <cell r="IW172">
            <v>0</v>
          </cell>
          <cell r="IX172"/>
          <cell r="IY172">
            <v>0</v>
          </cell>
          <cell r="IZ172"/>
          <cell r="JA172">
            <v>0</v>
          </cell>
          <cell r="JB172"/>
          <cell r="JC172">
            <v>0</v>
          </cell>
          <cell r="JD172"/>
          <cell r="JE172">
            <v>0</v>
          </cell>
          <cell r="JF172"/>
          <cell r="JG172">
            <v>0</v>
          </cell>
          <cell r="JH172"/>
          <cell r="JI172">
            <v>0</v>
          </cell>
          <cell r="JJ172"/>
          <cell r="JK172">
            <v>0</v>
          </cell>
          <cell r="JL172"/>
          <cell r="JM172">
            <v>0</v>
          </cell>
          <cell r="JN172"/>
          <cell r="JO172">
            <v>0</v>
          </cell>
          <cell r="JP172"/>
          <cell r="JQ172">
            <v>0</v>
          </cell>
          <cell r="JR172"/>
          <cell r="JS172">
            <v>0</v>
          </cell>
          <cell r="JT172"/>
          <cell r="JU172">
            <v>0</v>
          </cell>
          <cell r="JV172"/>
          <cell r="JW172">
            <v>0</v>
          </cell>
          <cell r="JX172"/>
          <cell r="JY172">
            <v>0</v>
          </cell>
          <cell r="JZ172"/>
          <cell r="KA172">
            <v>0</v>
          </cell>
          <cell r="KB172"/>
          <cell r="KC172">
            <v>0</v>
          </cell>
        </row>
        <row r="173">
          <cell r="P173"/>
          <cell r="Q173">
            <v>0</v>
          </cell>
          <cell r="R173"/>
          <cell r="S173">
            <v>0</v>
          </cell>
          <cell r="T173"/>
          <cell r="U173">
            <v>0</v>
          </cell>
          <cell r="V173"/>
          <cell r="W173">
            <v>0</v>
          </cell>
          <cell r="X173"/>
          <cell r="Y173">
            <v>0</v>
          </cell>
          <cell r="Z173"/>
          <cell r="AA173">
            <v>0</v>
          </cell>
          <cell r="AB173"/>
          <cell r="AC173">
            <v>0</v>
          </cell>
          <cell r="AD173"/>
          <cell r="AE173">
            <v>0</v>
          </cell>
          <cell r="AF173"/>
          <cell r="AG173">
            <v>0</v>
          </cell>
          <cell r="AH173"/>
          <cell r="AI173">
            <v>0</v>
          </cell>
          <cell r="AJ173"/>
          <cell r="AK173">
            <v>0</v>
          </cell>
          <cell r="AL173"/>
          <cell r="AM173">
            <v>0</v>
          </cell>
          <cell r="AN173"/>
          <cell r="AO173">
            <v>0</v>
          </cell>
          <cell r="AP173"/>
          <cell r="AQ173">
            <v>0</v>
          </cell>
          <cell r="AR173"/>
          <cell r="AS173">
            <v>0</v>
          </cell>
          <cell r="AT173"/>
          <cell r="AU173">
            <v>0</v>
          </cell>
          <cell r="AV173"/>
          <cell r="AW173">
            <v>0</v>
          </cell>
          <cell r="AX173"/>
          <cell r="AY173">
            <v>0</v>
          </cell>
          <cell r="AZ173"/>
          <cell r="BA173">
            <v>0</v>
          </cell>
          <cell r="BB173"/>
          <cell r="BC173">
            <v>0</v>
          </cell>
          <cell r="BD173"/>
          <cell r="BE173">
            <v>0</v>
          </cell>
          <cell r="BF173"/>
          <cell r="BG173">
            <v>0</v>
          </cell>
          <cell r="BH173"/>
          <cell r="BI173">
            <v>0</v>
          </cell>
          <cell r="BJ173"/>
          <cell r="BK173">
            <v>0</v>
          </cell>
          <cell r="BL173"/>
          <cell r="BM173">
            <v>0</v>
          </cell>
          <cell r="BN173"/>
          <cell r="BO173">
            <v>0</v>
          </cell>
          <cell r="BP173"/>
          <cell r="BQ173">
            <v>0</v>
          </cell>
          <cell r="BR173"/>
          <cell r="BS173">
            <v>0</v>
          </cell>
          <cell r="BT173"/>
          <cell r="BU173">
            <v>0</v>
          </cell>
          <cell r="BV173"/>
          <cell r="BW173">
            <v>0</v>
          </cell>
          <cell r="BX173"/>
          <cell r="BY173">
            <v>0</v>
          </cell>
          <cell r="BZ173"/>
          <cell r="CA173">
            <v>0</v>
          </cell>
          <cell r="CB173"/>
          <cell r="CC173">
            <v>0</v>
          </cell>
          <cell r="CD173"/>
          <cell r="CE173">
            <v>0</v>
          </cell>
          <cell r="CF173"/>
          <cell r="CG173">
            <v>0</v>
          </cell>
          <cell r="CH173"/>
          <cell r="CI173">
            <v>0</v>
          </cell>
          <cell r="CJ173"/>
          <cell r="CK173">
            <v>0</v>
          </cell>
          <cell r="CL173"/>
          <cell r="CM173">
            <v>0</v>
          </cell>
          <cell r="CN173"/>
          <cell r="CO173">
            <v>0</v>
          </cell>
          <cell r="CP173"/>
          <cell r="CQ173">
            <v>0</v>
          </cell>
          <cell r="CR173"/>
          <cell r="CS173">
            <v>0</v>
          </cell>
          <cell r="CT173"/>
          <cell r="CU173">
            <v>0</v>
          </cell>
          <cell r="CV173"/>
          <cell r="CW173">
            <v>0</v>
          </cell>
          <cell r="CX173"/>
          <cell r="CY173">
            <v>0</v>
          </cell>
          <cell r="CZ173"/>
          <cell r="DA173">
            <v>0</v>
          </cell>
          <cell r="DB173"/>
          <cell r="DC173">
            <v>0</v>
          </cell>
          <cell r="DD173"/>
          <cell r="DE173">
            <v>0</v>
          </cell>
          <cell r="DF173"/>
          <cell r="DG173">
            <v>0</v>
          </cell>
          <cell r="DH173"/>
          <cell r="DI173">
            <v>0</v>
          </cell>
          <cell r="DJ173"/>
          <cell r="DK173">
            <v>0</v>
          </cell>
          <cell r="DL173"/>
          <cell r="DM173">
            <v>0</v>
          </cell>
          <cell r="DN173"/>
          <cell r="DO173">
            <v>0</v>
          </cell>
          <cell r="DP173"/>
          <cell r="DQ173">
            <v>0</v>
          </cell>
          <cell r="DR173"/>
          <cell r="DS173">
            <v>0</v>
          </cell>
          <cell r="DT173"/>
          <cell r="DU173">
            <v>0</v>
          </cell>
          <cell r="DV173"/>
          <cell r="DW173">
            <v>0</v>
          </cell>
          <cell r="DX173"/>
          <cell r="DY173">
            <v>0</v>
          </cell>
          <cell r="DZ173"/>
          <cell r="EA173">
            <v>0</v>
          </cell>
          <cell r="EB173"/>
          <cell r="EC173">
            <v>0</v>
          </cell>
          <cell r="ED173"/>
          <cell r="EE173">
            <v>0</v>
          </cell>
          <cell r="EF173"/>
          <cell r="EG173">
            <v>0</v>
          </cell>
          <cell r="EH173"/>
          <cell r="EI173">
            <v>0</v>
          </cell>
          <cell r="EJ173"/>
          <cell r="EK173">
            <v>0</v>
          </cell>
          <cell r="EL173"/>
          <cell r="EM173">
            <v>0</v>
          </cell>
          <cell r="EN173"/>
          <cell r="EO173">
            <v>0</v>
          </cell>
          <cell r="EP173"/>
          <cell r="EQ173">
            <v>0</v>
          </cell>
          <cell r="ER173"/>
          <cell r="ES173">
            <v>0</v>
          </cell>
          <cell r="ET173"/>
          <cell r="EU173">
            <v>0</v>
          </cell>
          <cell r="EV173"/>
          <cell r="EW173">
            <v>0</v>
          </cell>
          <cell r="EX173"/>
          <cell r="EY173">
            <v>0</v>
          </cell>
          <cell r="EZ173"/>
          <cell r="FA173">
            <v>0</v>
          </cell>
          <cell r="FB173">
            <v>1</v>
          </cell>
          <cell r="FC173">
            <v>126500.000001265</v>
          </cell>
          <cell r="FD173"/>
          <cell r="FE173">
            <v>0</v>
          </cell>
          <cell r="FF173"/>
          <cell r="FG173">
            <v>0</v>
          </cell>
          <cell r="FH173"/>
          <cell r="FI173">
            <v>0</v>
          </cell>
          <cell r="FJ173"/>
          <cell r="FK173">
            <v>0</v>
          </cell>
          <cell r="FL173"/>
          <cell r="FM173">
            <v>0</v>
          </cell>
          <cell r="FN173"/>
          <cell r="FO173">
            <v>0</v>
          </cell>
          <cell r="FP173"/>
          <cell r="FQ173">
            <v>0</v>
          </cell>
          <cell r="FR173"/>
          <cell r="FS173">
            <v>0</v>
          </cell>
          <cell r="FT173"/>
          <cell r="FU173">
            <v>0</v>
          </cell>
          <cell r="FV173"/>
          <cell r="FW173">
            <v>0</v>
          </cell>
          <cell r="FX173"/>
          <cell r="FY173">
            <v>0</v>
          </cell>
          <cell r="FZ173"/>
          <cell r="GA173">
            <v>0</v>
          </cell>
          <cell r="GB173"/>
          <cell r="GC173">
            <v>0</v>
          </cell>
          <cell r="GD173"/>
          <cell r="GE173">
            <v>0</v>
          </cell>
          <cell r="GF173"/>
          <cell r="GG173">
            <v>0</v>
          </cell>
          <cell r="GH173"/>
          <cell r="GI173">
            <v>0</v>
          </cell>
          <cell r="GJ173"/>
          <cell r="GK173">
            <v>0</v>
          </cell>
          <cell r="GL173"/>
          <cell r="GM173">
            <v>0</v>
          </cell>
          <cell r="GN173"/>
          <cell r="GO173">
            <v>0</v>
          </cell>
          <cell r="GP173"/>
          <cell r="GQ173">
            <v>0</v>
          </cell>
          <cell r="GR173"/>
          <cell r="GS173">
            <v>0</v>
          </cell>
          <cell r="GT173"/>
          <cell r="GU173">
            <v>0</v>
          </cell>
          <cell r="GV173"/>
          <cell r="GW173">
            <v>0</v>
          </cell>
          <cell r="GX173"/>
          <cell r="GY173">
            <v>0</v>
          </cell>
          <cell r="GZ173"/>
          <cell r="HA173">
            <v>0</v>
          </cell>
          <cell r="HB173"/>
          <cell r="HC173">
            <v>0</v>
          </cell>
          <cell r="HD173"/>
          <cell r="HE173">
            <v>0</v>
          </cell>
          <cell r="HF173"/>
          <cell r="HG173">
            <v>0</v>
          </cell>
          <cell r="HH173"/>
          <cell r="HI173">
            <v>0</v>
          </cell>
          <cell r="HJ173"/>
          <cell r="HK173">
            <v>0</v>
          </cell>
          <cell r="HL173"/>
          <cell r="HM173">
            <v>0</v>
          </cell>
          <cell r="HN173"/>
          <cell r="HO173">
            <v>0</v>
          </cell>
          <cell r="HP173"/>
          <cell r="HQ173">
            <v>0</v>
          </cell>
          <cell r="HR173"/>
          <cell r="HS173">
            <v>0</v>
          </cell>
          <cell r="HT173"/>
          <cell r="HU173">
            <v>0</v>
          </cell>
          <cell r="HV173"/>
          <cell r="HW173">
            <v>0</v>
          </cell>
          <cell r="HX173"/>
          <cell r="HY173">
            <v>0</v>
          </cell>
          <cell r="HZ173"/>
          <cell r="IA173">
            <v>0</v>
          </cell>
          <cell r="IB173"/>
          <cell r="IC173">
            <v>0</v>
          </cell>
          <cell r="ID173"/>
          <cell r="IE173">
            <v>0</v>
          </cell>
          <cell r="IF173"/>
          <cell r="IG173">
            <v>0</v>
          </cell>
          <cell r="IH173"/>
          <cell r="II173">
            <v>0</v>
          </cell>
          <cell r="IJ173"/>
          <cell r="IK173">
            <v>0</v>
          </cell>
          <cell r="IL173"/>
          <cell r="IM173">
            <v>0</v>
          </cell>
          <cell r="IN173"/>
          <cell r="IO173">
            <v>0</v>
          </cell>
          <cell r="IP173"/>
          <cell r="IQ173">
            <v>0</v>
          </cell>
          <cell r="IR173"/>
          <cell r="IS173">
            <v>0</v>
          </cell>
          <cell r="IT173"/>
          <cell r="IU173">
            <v>0</v>
          </cell>
          <cell r="IV173"/>
          <cell r="IW173">
            <v>0</v>
          </cell>
          <cell r="IX173"/>
          <cell r="IY173">
            <v>0</v>
          </cell>
          <cell r="IZ173"/>
          <cell r="JA173">
            <v>0</v>
          </cell>
          <cell r="JB173"/>
          <cell r="JC173">
            <v>0</v>
          </cell>
          <cell r="JD173"/>
          <cell r="JE173">
            <v>0</v>
          </cell>
          <cell r="JF173"/>
          <cell r="JG173">
            <v>0</v>
          </cell>
          <cell r="JH173"/>
          <cell r="JI173">
            <v>0</v>
          </cell>
          <cell r="JJ173"/>
          <cell r="JK173">
            <v>0</v>
          </cell>
          <cell r="JL173"/>
          <cell r="JM173">
            <v>0</v>
          </cell>
          <cell r="JN173"/>
          <cell r="JO173">
            <v>0</v>
          </cell>
          <cell r="JP173"/>
          <cell r="JQ173">
            <v>0</v>
          </cell>
          <cell r="JR173"/>
          <cell r="JS173">
            <v>0</v>
          </cell>
          <cell r="JT173"/>
          <cell r="JU173">
            <v>0</v>
          </cell>
          <cell r="JV173"/>
          <cell r="JW173">
            <v>0</v>
          </cell>
          <cell r="JX173"/>
          <cell r="JY173">
            <v>0</v>
          </cell>
          <cell r="JZ173"/>
          <cell r="KA173">
            <v>0</v>
          </cell>
          <cell r="KB173"/>
          <cell r="KC173">
            <v>0</v>
          </cell>
        </row>
        <row r="174">
          <cell r="P174"/>
          <cell r="Q174">
            <v>0</v>
          </cell>
          <cell r="R174"/>
          <cell r="S174">
            <v>0</v>
          </cell>
          <cell r="T174"/>
          <cell r="U174">
            <v>0</v>
          </cell>
          <cell r="V174"/>
          <cell r="W174">
            <v>0</v>
          </cell>
          <cell r="X174"/>
          <cell r="Y174">
            <v>0</v>
          </cell>
          <cell r="Z174"/>
          <cell r="AA174">
            <v>0</v>
          </cell>
          <cell r="AB174"/>
          <cell r="AC174">
            <v>0</v>
          </cell>
          <cell r="AD174"/>
          <cell r="AE174">
            <v>0</v>
          </cell>
          <cell r="AF174"/>
          <cell r="AG174">
            <v>0</v>
          </cell>
          <cell r="AH174"/>
          <cell r="AI174">
            <v>0</v>
          </cell>
          <cell r="AJ174"/>
          <cell r="AK174">
            <v>0</v>
          </cell>
          <cell r="AL174"/>
          <cell r="AM174">
            <v>0</v>
          </cell>
          <cell r="AN174"/>
          <cell r="AO174">
            <v>0</v>
          </cell>
          <cell r="AP174"/>
          <cell r="AQ174">
            <v>0</v>
          </cell>
          <cell r="AR174"/>
          <cell r="AS174">
            <v>0</v>
          </cell>
          <cell r="AT174"/>
          <cell r="AU174">
            <v>0</v>
          </cell>
          <cell r="AV174"/>
          <cell r="AW174">
            <v>0</v>
          </cell>
          <cell r="AX174"/>
          <cell r="AY174">
            <v>0</v>
          </cell>
          <cell r="AZ174"/>
          <cell r="BA174">
            <v>0</v>
          </cell>
          <cell r="BB174"/>
          <cell r="BC174">
            <v>0</v>
          </cell>
          <cell r="BD174"/>
          <cell r="BE174">
            <v>0</v>
          </cell>
          <cell r="BF174"/>
          <cell r="BG174">
            <v>0</v>
          </cell>
          <cell r="BH174"/>
          <cell r="BI174">
            <v>0</v>
          </cell>
          <cell r="BJ174"/>
          <cell r="BK174">
            <v>0</v>
          </cell>
          <cell r="BL174"/>
          <cell r="BM174">
            <v>0</v>
          </cell>
          <cell r="BN174"/>
          <cell r="BO174">
            <v>0</v>
          </cell>
          <cell r="BP174"/>
          <cell r="BQ174">
            <v>0</v>
          </cell>
          <cell r="BR174"/>
          <cell r="BS174">
            <v>0</v>
          </cell>
          <cell r="BT174"/>
          <cell r="BU174">
            <v>0</v>
          </cell>
          <cell r="BV174"/>
          <cell r="BW174">
            <v>0</v>
          </cell>
          <cell r="BX174"/>
          <cell r="BY174">
            <v>0</v>
          </cell>
          <cell r="BZ174"/>
          <cell r="CA174">
            <v>0</v>
          </cell>
          <cell r="CB174"/>
          <cell r="CC174">
            <v>0</v>
          </cell>
          <cell r="CD174"/>
          <cell r="CE174">
            <v>0</v>
          </cell>
          <cell r="CF174"/>
          <cell r="CG174">
            <v>0</v>
          </cell>
          <cell r="CH174"/>
          <cell r="CI174">
            <v>0</v>
          </cell>
          <cell r="CJ174"/>
          <cell r="CK174">
            <v>0</v>
          </cell>
          <cell r="CL174"/>
          <cell r="CM174">
            <v>0</v>
          </cell>
          <cell r="CN174"/>
          <cell r="CO174">
            <v>0</v>
          </cell>
          <cell r="CP174"/>
          <cell r="CQ174">
            <v>0</v>
          </cell>
          <cell r="CR174"/>
          <cell r="CS174">
            <v>0</v>
          </cell>
          <cell r="CT174"/>
          <cell r="CU174">
            <v>0</v>
          </cell>
          <cell r="CV174"/>
          <cell r="CW174">
            <v>0</v>
          </cell>
          <cell r="CX174"/>
          <cell r="CY174">
            <v>0</v>
          </cell>
          <cell r="CZ174"/>
          <cell r="DA174">
            <v>0</v>
          </cell>
          <cell r="DB174"/>
          <cell r="DC174">
            <v>0</v>
          </cell>
          <cell r="DD174"/>
          <cell r="DE174">
            <v>0</v>
          </cell>
          <cell r="DF174"/>
          <cell r="DG174">
            <v>0</v>
          </cell>
          <cell r="DH174"/>
          <cell r="DI174">
            <v>0</v>
          </cell>
          <cell r="DJ174"/>
          <cell r="DK174">
            <v>0</v>
          </cell>
          <cell r="DL174"/>
          <cell r="DM174">
            <v>0</v>
          </cell>
          <cell r="DN174"/>
          <cell r="DO174">
            <v>0</v>
          </cell>
          <cell r="DP174"/>
          <cell r="DQ174">
            <v>0</v>
          </cell>
          <cell r="DR174"/>
          <cell r="DS174">
            <v>0</v>
          </cell>
          <cell r="DT174"/>
          <cell r="DU174">
            <v>0</v>
          </cell>
          <cell r="DV174"/>
          <cell r="DW174">
            <v>0</v>
          </cell>
          <cell r="DX174"/>
          <cell r="DY174">
            <v>0</v>
          </cell>
          <cell r="DZ174"/>
          <cell r="EA174">
            <v>0</v>
          </cell>
          <cell r="EB174"/>
          <cell r="EC174">
            <v>0</v>
          </cell>
          <cell r="ED174"/>
          <cell r="EE174">
            <v>0</v>
          </cell>
          <cell r="EF174"/>
          <cell r="EG174">
            <v>0</v>
          </cell>
          <cell r="EH174"/>
          <cell r="EI174">
            <v>0</v>
          </cell>
          <cell r="EJ174"/>
          <cell r="EK174">
            <v>0</v>
          </cell>
          <cell r="EL174"/>
          <cell r="EM174">
            <v>0</v>
          </cell>
          <cell r="EN174"/>
          <cell r="EO174">
            <v>0</v>
          </cell>
          <cell r="EP174"/>
          <cell r="EQ174">
            <v>0</v>
          </cell>
          <cell r="ER174"/>
          <cell r="ES174">
            <v>0</v>
          </cell>
          <cell r="ET174">
            <v>1</v>
          </cell>
          <cell r="EU174">
            <v>89430.000000894303</v>
          </cell>
          <cell r="EV174"/>
          <cell r="EW174">
            <v>0</v>
          </cell>
          <cell r="EX174"/>
          <cell r="EY174">
            <v>0</v>
          </cell>
          <cell r="EZ174"/>
          <cell r="FA174">
            <v>0</v>
          </cell>
          <cell r="FB174"/>
          <cell r="FC174">
            <v>0</v>
          </cell>
          <cell r="FD174"/>
          <cell r="FE174">
            <v>0</v>
          </cell>
          <cell r="FF174"/>
          <cell r="FG174">
            <v>0</v>
          </cell>
          <cell r="FH174"/>
          <cell r="FI174">
            <v>0</v>
          </cell>
          <cell r="FJ174"/>
          <cell r="FK174">
            <v>0</v>
          </cell>
          <cell r="FL174"/>
          <cell r="FM174">
            <v>0</v>
          </cell>
          <cell r="FN174"/>
          <cell r="FO174">
            <v>0</v>
          </cell>
          <cell r="FP174"/>
          <cell r="FQ174">
            <v>0</v>
          </cell>
          <cell r="FR174"/>
          <cell r="FS174">
            <v>0</v>
          </cell>
          <cell r="FT174"/>
          <cell r="FU174">
            <v>0</v>
          </cell>
          <cell r="FV174"/>
          <cell r="FW174">
            <v>0</v>
          </cell>
          <cell r="FX174"/>
          <cell r="FY174">
            <v>0</v>
          </cell>
          <cell r="FZ174"/>
          <cell r="GA174">
            <v>0</v>
          </cell>
          <cell r="GB174"/>
          <cell r="GC174">
            <v>0</v>
          </cell>
          <cell r="GD174"/>
          <cell r="GE174">
            <v>0</v>
          </cell>
          <cell r="GF174"/>
          <cell r="GG174">
            <v>0</v>
          </cell>
          <cell r="GH174"/>
          <cell r="GI174">
            <v>0</v>
          </cell>
          <cell r="GJ174"/>
          <cell r="GK174">
            <v>0</v>
          </cell>
          <cell r="GL174"/>
          <cell r="GM174">
            <v>0</v>
          </cell>
          <cell r="GN174"/>
          <cell r="GO174">
            <v>0</v>
          </cell>
          <cell r="GP174"/>
          <cell r="GQ174">
            <v>0</v>
          </cell>
          <cell r="GR174"/>
          <cell r="GS174">
            <v>0</v>
          </cell>
          <cell r="GT174"/>
          <cell r="GU174">
            <v>0</v>
          </cell>
          <cell r="GV174"/>
          <cell r="GW174">
            <v>0</v>
          </cell>
          <cell r="GX174"/>
          <cell r="GY174">
            <v>0</v>
          </cell>
          <cell r="GZ174"/>
          <cell r="HA174">
            <v>0</v>
          </cell>
          <cell r="HB174"/>
          <cell r="HC174">
            <v>0</v>
          </cell>
          <cell r="HD174"/>
          <cell r="HE174">
            <v>0</v>
          </cell>
          <cell r="HF174"/>
          <cell r="HG174">
            <v>0</v>
          </cell>
          <cell r="HH174"/>
          <cell r="HI174">
            <v>0</v>
          </cell>
          <cell r="HJ174"/>
          <cell r="HK174">
            <v>0</v>
          </cell>
          <cell r="HL174"/>
          <cell r="HM174">
            <v>0</v>
          </cell>
          <cell r="HN174"/>
          <cell r="HO174">
            <v>0</v>
          </cell>
          <cell r="HP174"/>
          <cell r="HQ174">
            <v>0</v>
          </cell>
          <cell r="HR174"/>
          <cell r="HS174">
            <v>0</v>
          </cell>
          <cell r="HT174"/>
          <cell r="HU174">
            <v>0</v>
          </cell>
          <cell r="HV174"/>
          <cell r="HW174">
            <v>0</v>
          </cell>
          <cell r="HX174"/>
          <cell r="HY174">
            <v>0</v>
          </cell>
          <cell r="HZ174"/>
          <cell r="IA174">
            <v>0</v>
          </cell>
          <cell r="IB174"/>
          <cell r="IC174">
            <v>0</v>
          </cell>
          <cell r="ID174"/>
          <cell r="IE174">
            <v>0</v>
          </cell>
          <cell r="IF174"/>
          <cell r="IG174">
            <v>0</v>
          </cell>
          <cell r="IH174"/>
          <cell r="II174">
            <v>0</v>
          </cell>
          <cell r="IJ174"/>
          <cell r="IK174">
            <v>0</v>
          </cell>
          <cell r="IL174"/>
          <cell r="IM174">
            <v>0</v>
          </cell>
          <cell r="IN174"/>
          <cell r="IO174">
            <v>0</v>
          </cell>
          <cell r="IP174"/>
          <cell r="IQ174">
            <v>0</v>
          </cell>
          <cell r="IR174"/>
          <cell r="IS174">
            <v>0</v>
          </cell>
          <cell r="IT174"/>
          <cell r="IU174">
            <v>0</v>
          </cell>
          <cell r="IV174"/>
          <cell r="IW174">
            <v>0</v>
          </cell>
          <cell r="IX174"/>
          <cell r="IY174">
            <v>0</v>
          </cell>
          <cell r="IZ174"/>
          <cell r="JA174">
            <v>0</v>
          </cell>
          <cell r="JB174"/>
          <cell r="JC174">
            <v>0</v>
          </cell>
          <cell r="JD174"/>
          <cell r="JE174">
            <v>0</v>
          </cell>
          <cell r="JF174"/>
          <cell r="JG174">
            <v>0</v>
          </cell>
          <cell r="JH174"/>
          <cell r="JI174">
            <v>0</v>
          </cell>
          <cell r="JJ174"/>
          <cell r="JK174">
            <v>0</v>
          </cell>
          <cell r="JL174"/>
          <cell r="JM174">
            <v>0</v>
          </cell>
          <cell r="JN174"/>
          <cell r="JO174">
            <v>0</v>
          </cell>
          <cell r="JP174"/>
          <cell r="JQ174">
            <v>0</v>
          </cell>
          <cell r="JR174"/>
          <cell r="JS174">
            <v>0</v>
          </cell>
          <cell r="JT174"/>
          <cell r="JU174">
            <v>0</v>
          </cell>
          <cell r="JV174"/>
          <cell r="JW174">
            <v>0</v>
          </cell>
          <cell r="JX174"/>
          <cell r="JY174">
            <v>0</v>
          </cell>
          <cell r="JZ174"/>
          <cell r="KA174">
            <v>0</v>
          </cell>
          <cell r="KB174"/>
          <cell r="KC174">
            <v>0</v>
          </cell>
        </row>
        <row r="175">
          <cell r="P175"/>
          <cell r="Q175">
            <v>0</v>
          </cell>
          <cell r="R175"/>
          <cell r="S175">
            <v>0</v>
          </cell>
          <cell r="T175"/>
          <cell r="U175">
            <v>0</v>
          </cell>
          <cell r="V175"/>
          <cell r="W175">
            <v>0</v>
          </cell>
          <cell r="X175"/>
          <cell r="Y175">
            <v>0</v>
          </cell>
          <cell r="Z175"/>
          <cell r="AA175">
            <v>0</v>
          </cell>
          <cell r="AB175"/>
          <cell r="AC175">
            <v>0</v>
          </cell>
          <cell r="AD175"/>
          <cell r="AE175">
            <v>0</v>
          </cell>
          <cell r="AF175"/>
          <cell r="AG175">
            <v>0</v>
          </cell>
          <cell r="AH175"/>
          <cell r="AI175">
            <v>0</v>
          </cell>
          <cell r="AJ175"/>
          <cell r="AK175">
            <v>0</v>
          </cell>
          <cell r="AL175"/>
          <cell r="AM175">
            <v>0</v>
          </cell>
          <cell r="AN175"/>
          <cell r="AO175">
            <v>0</v>
          </cell>
          <cell r="AP175"/>
          <cell r="AQ175">
            <v>0</v>
          </cell>
          <cell r="AR175"/>
          <cell r="AS175">
            <v>0</v>
          </cell>
          <cell r="AT175"/>
          <cell r="AU175">
            <v>0</v>
          </cell>
          <cell r="AV175"/>
          <cell r="AW175">
            <v>0</v>
          </cell>
          <cell r="AX175"/>
          <cell r="AY175">
            <v>0</v>
          </cell>
          <cell r="AZ175"/>
          <cell r="BA175">
            <v>0</v>
          </cell>
          <cell r="BB175"/>
          <cell r="BC175">
            <v>0</v>
          </cell>
          <cell r="BD175"/>
          <cell r="BE175">
            <v>0</v>
          </cell>
          <cell r="BF175"/>
          <cell r="BG175">
            <v>0</v>
          </cell>
          <cell r="BH175"/>
          <cell r="BI175">
            <v>0</v>
          </cell>
          <cell r="BJ175"/>
          <cell r="BK175">
            <v>0</v>
          </cell>
          <cell r="BL175"/>
          <cell r="BM175">
            <v>0</v>
          </cell>
          <cell r="BN175"/>
          <cell r="BO175">
            <v>0</v>
          </cell>
          <cell r="BP175"/>
          <cell r="BQ175">
            <v>0</v>
          </cell>
          <cell r="BR175"/>
          <cell r="BS175">
            <v>0</v>
          </cell>
          <cell r="BT175"/>
          <cell r="BU175">
            <v>0</v>
          </cell>
          <cell r="BV175"/>
          <cell r="BW175">
            <v>0</v>
          </cell>
          <cell r="BX175"/>
          <cell r="BY175">
            <v>0</v>
          </cell>
          <cell r="BZ175"/>
          <cell r="CA175">
            <v>0</v>
          </cell>
          <cell r="CB175"/>
          <cell r="CC175">
            <v>0</v>
          </cell>
          <cell r="CD175"/>
          <cell r="CE175">
            <v>0</v>
          </cell>
          <cell r="CF175"/>
          <cell r="CG175">
            <v>0</v>
          </cell>
          <cell r="CH175"/>
          <cell r="CI175">
            <v>0</v>
          </cell>
          <cell r="CJ175"/>
          <cell r="CK175">
            <v>0</v>
          </cell>
          <cell r="CL175"/>
          <cell r="CM175">
            <v>0</v>
          </cell>
          <cell r="CN175"/>
          <cell r="CO175">
            <v>0</v>
          </cell>
          <cell r="CP175"/>
          <cell r="CQ175">
            <v>0</v>
          </cell>
          <cell r="CR175"/>
          <cell r="CS175">
            <v>0</v>
          </cell>
          <cell r="CT175"/>
          <cell r="CU175">
            <v>0</v>
          </cell>
          <cell r="CV175"/>
          <cell r="CW175">
            <v>0</v>
          </cell>
          <cell r="CX175"/>
          <cell r="CY175">
            <v>0</v>
          </cell>
          <cell r="CZ175"/>
          <cell r="DA175">
            <v>0</v>
          </cell>
          <cell r="DB175"/>
          <cell r="DC175">
            <v>0</v>
          </cell>
          <cell r="DD175"/>
          <cell r="DE175">
            <v>0</v>
          </cell>
          <cell r="DF175"/>
          <cell r="DG175">
            <v>0</v>
          </cell>
          <cell r="DH175"/>
          <cell r="DI175">
            <v>0</v>
          </cell>
          <cell r="DJ175"/>
          <cell r="DK175">
            <v>0</v>
          </cell>
          <cell r="DL175"/>
          <cell r="DM175">
            <v>0</v>
          </cell>
          <cell r="DN175"/>
          <cell r="DO175">
            <v>0</v>
          </cell>
          <cell r="DP175"/>
          <cell r="DQ175">
            <v>0</v>
          </cell>
          <cell r="DR175"/>
          <cell r="DS175">
            <v>0</v>
          </cell>
          <cell r="DT175"/>
          <cell r="DU175">
            <v>0</v>
          </cell>
          <cell r="DV175"/>
          <cell r="DW175">
            <v>0</v>
          </cell>
          <cell r="DX175"/>
          <cell r="DY175">
            <v>0</v>
          </cell>
          <cell r="DZ175"/>
          <cell r="EA175">
            <v>0</v>
          </cell>
          <cell r="EB175"/>
          <cell r="EC175">
            <v>0</v>
          </cell>
          <cell r="ED175"/>
          <cell r="EE175">
            <v>0</v>
          </cell>
          <cell r="EF175"/>
          <cell r="EG175">
            <v>0</v>
          </cell>
          <cell r="EH175"/>
          <cell r="EI175">
            <v>0</v>
          </cell>
          <cell r="EJ175"/>
          <cell r="EK175">
            <v>0</v>
          </cell>
          <cell r="EL175"/>
          <cell r="EM175">
            <v>0</v>
          </cell>
          <cell r="EN175"/>
          <cell r="EO175">
            <v>0</v>
          </cell>
          <cell r="EP175"/>
          <cell r="EQ175">
            <v>0</v>
          </cell>
          <cell r="ER175"/>
          <cell r="ES175">
            <v>0</v>
          </cell>
          <cell r="ET175"/>
          <cell r="EU175">
            <v>0</v>
          </cell>
          <cell r="EV175"/>
          <cell r="EW175">
            <v>0</v>
          </cell>
          <cell r="EX175">
            <v>1</v>
          </cell>
          <cell r="EY175">
            <v>105300.00000105301</v>
          </cell>
          <cell r="EZ175"/>
          <cell r="FA175">
            <v>0</v>
          </cell>
          <cell r="FB175"/>
          <cell r="FC175">
            <v>0</v>
          </cell>
          <cell r="FD175"/>
          <cell r="FE175">
            <v>0</v>
          </cell>
          <cell r="FF175"/>
          <cell r="FG175">
            <v>0</v>
          </cell>
          <cell r="FH175"/>
          <cell r="FI175">
            <v>0</v>
          </cell>
          <cell r="FJ175"/>
          <cell r="FK175">
            <v>0</v>
          </cell>
          <cell r="FL175"/>
          <cell r="FM175">
            <v>0</v>
          </cell>
          <cell r="FN175"/>
          <cell r="FO175">
            <v>0</v>
          </cell>
          <cell r="FP175"/>
          <cell r="FQ175">
            <v>0</v>
          </cell>
          <cell r="FR175"/>
          <cell r="FS175">
            <v>0</v>
          </cell>
          <cell r="FT175"/>
          <cell r="FU175">
            <v>0</v>
          </cell>
          <cell r="FV175"/>
          <cell r="FW175">
            <v>0</v>
          </cell>
          <cell r="FX175"/>
          <cell r="FY175">
            <v>0</v>
          </cell>
          <cell r="FZ175"/>
          <cell r="GA175">
            <v>0</v>
          </cell>
          <cell r="GB175"/>
          <cell r="GC175">
            <v>0</v>
          </cell>
          <cell r="GD175"/>
          <cell r="GE175">
            <v>0</v>
          </cell>
          <cell r="GF175"/>
          <cell r="GG175">
            <v>0</v>
          </cell>
          <cell r="GH175"/>
          <cell r="GI175">
            <v>0</v>
          </cell>
          <cell r="GJ175"/>
          <cell r="GK175">
            <v>0</v>
          </cell>
          <cell r="GL175"/>
          <cell r="GM175">
            <v>0</v>
          </cell>
          <cell r="GN175"/>
          <cell r="GO175">
            <v>0</v>
          </cell>
          <cell r="GP175"/>
          <cell r="GQ175">
            <v>0</v>
          </cell>
          <cell r="GR175"/>
          <cell r="GS175">
            <v>0</v>
          </cell>
          <cell r="GT175"/>
          <cell r="GU175">
            <v>0</v>
          </cell>
          <cell r="GV175"/>
          <cell r="GW175">
            <v>0</v>
          </cell>
          <cell r="GX175"/>
          <cell r="GY175">
            <v>0</v>
          </cell>
          <cell r="GZ175"/>
          <cell r="HA175">
            <v>0</v>
          </cell>
          <cell r="HB175"/>
          <cell r="HC175">
            <v>0</v>
          </cell>
          <cell r="HD175"/>
          <cell r="HE175">
            <v>0</v>
          </cell>
          <cell r="HF175"/>
          <cell r="HG175">
            <v>0</v>
          </cell>
          <cell r="HH175"/>
          <cell r="HI175">
            <v>0</v>
          </cell>
          <cell r="HJ175"/>
          <cell r="HK175">
            <v>0</v>
          </cell>
          <cell r="HL175"/>
          <cell r="HM175">
            <v>0</v>
          </cell>
          <cell r="HN175"/>
          <cell r="HO175">
            <v>0</v>
          </cell>
          <cell r="HP175"/>
          <cell r="HQ175">
            <v>0</v>
          </cell>
          <cell r="HR175"/>
          <cell r="HS175">
            <v>0</v>
          </cell>
          <cell r="HT175"/>
          <cell r="HU175">
            <v>0</v>
          </cell>
          <cell r="HV175"/>
          <cell r="HW175">
            <v>0</v>
          </cell>
          <cell r="HX175"/>
          <cell r="HY175">
            <v>0</v>
          </cell>
          <cell r="HZ175"/>
          <cell r="IA175">
            <v>0</v>
          </cell>
          <cell r="IB175"/>
          <cell r="IC175">
            <v>0</v>
          </cell>
          <cell r="ID175"/>
          <cell r="IE175">
            <v>0</v>
          </cell>
          <cell r="IF175"/>
          <cell r="IG175">
            <v>0</v>
          </cell>
          <cell r="IH175"/>
          <cell r="II175">
            <v>0</v>
          </cell>
          <cell r="IJ175"/>
          <cell r="IK175">
            <v>0</v>
          </cell>
          <cell r="IL175"/>
          <cell r="IM175">
            <v>0</v>
          </cell>
          <cell r="IN175"/>
          <cell r="IO175">
            <v>0</v>
          </cell>
          <cell r="IP175"/>
          <cell r="IQ175">
            <v>0</v>
          </cell>
          <cell r="IR175"/>
          <cell r="IS175">
            <v>0</v>
          </cell>
          <cell r="IT175"/>
          <cell r="IU175">
            <v>0</v>
          </cell>
          <cell r="IV175"/>
          <cell r="IW175">
            <v>0</v>
          </cell>
          <cell r="IX175"/>
          <cell r="IY175">
            <v>0</v>
          </cell>
          <cell r="IZ175"/>
          <cell r="JA175">
            <v>0</v>
          </cell>
          <cell r="JB175"/>
          <cell r="JC175">
            <v>0</v>
          </cell>
          <cell r="JD175"/>
          <cell r="JE175">
            <v>0</v>
          </cell>
          <cell r="JF175"/>
          <cell r="JG175">
            <v>0</v>
          </cell>
          <cell r="JH175"/>
          <cell r="JI175">
            <v>0</v>
          </cell>
          <cell r="JJ175"/>
          <cell r="JK175">
            <v>0</v>
          </cell>
          <cell r="JL175"/>
          <cell r="JM175">
            <v>0</v>
          </cell>
          <cell r="JN175"/>
          <cell r="JO175">
            <v>0</v>
          </cell>
          <cell r="JP175"/>
          <cell r="JQ175">
            <v>0</v>
          </cell>
          <cell r="JR175"/>
          <cell r="JS175">
            <v>0</v>
          </cell>
          <cell r="JT175"/>
          <cell r="JU175">
            <v>0</v>
          </cell>
          <cell r="JV175"/>
          <cell r="JW175">
            <v>0</v>
          </cell>
          <cell r="JX175"/>
          <cell r="JY175">
            <v>0</v>
          </cell>
          <cell r="JZ175"/>
          <cell r="KA175">
            <v>0</v>
          </cell>
          <cell r="KB175"/>
          <cell r="KC175">
            <v>0</v>
          </cell>
        </row>
        <row r="176">
          <cell r="P176"/>
          <cell r="Q176">
            <v>0</v>
          </cell>
          <cell r="R176"/>
          <cell r="S176">
            <v>0</v>
          </cell>
          <cell r="T176"/>
          <cell r="U176">
            <v>0</v>
          </cell>
          <cell r="V176"/>
          <cell r="W176">
            <v>0</v>
          </cell>
          <cell r="X176"/>
          <cell r="Y176">
            <v>0</v>
          </cell>
          <cell r="Z176"/>
          <cell r="AA176">
            <v>0</v>
          </cell>
          <cell r="AB176"/>
          <cell r="AC176">
            <v>0</v>
          </cell>
          <cell r="AD176"/>
          <cell r="AE176">
            <v>0</v>
          </cell>
          <cell r="AF176"/>
          <cell r="AG176">
            <v>0</v>
          </cell>
          <cell r="AH176"/>
          <cell r="AI176">
            <v>0</v>
          </cell>
          <cell r="AJ176"/>
          <cell r="AK176">
            <v>0</v>
          </cell>
          <cell r="AL176"/>
          <cell r="AM176">
            <v>0</v>
          </cell>
          <cell r="AN176"/>
          <cell r="AO176">
            <v>0</v>
          </cell>
          <cell r="AP176"/>
          <cell r="AQ176">
            <v>0</v>
          </cell>
          <cell r="AR176"/>
          <cell r="AS176">
            <v>0</v>
          </cell>
          <cell r="AT176"/>
          <cell r="AU176">
            <v>0</v>
          </cell>
          <cell r="AV176"/>
          <cell r="AW176">
            <v>0</v>
          </cell>
          <cell r="AX176"/>
          <cell r="AY176">
            <v>0</v>
          </cell>
          <cell r="AZ176"/>
          <cell r="BA176">
            <v>0</v>
          </cell>
          <cell r="BB176"/>
          <cell r="BC176">
            <v>0</v>
          </cell>
          <cell r="BD176"/>
          <cell r="BE176">
            <v>0</v>
          </cell>
          <cell r="BF176"/>
          <cell r="BG176">
            <v>0</v>
          </cell>
          <cell r="BH176"/>
          <cell r="BI176">
            <v>0</v>
          </cell>
          <cell r="BJ176"/>
          <cell r="BK176">
            <v>0</v>
          </cell>
          <cell r="BL176"/>
          <cell r="BM176">
            <v>0</v>
          </cell>
          <cell r="BN176"/>
          <cell r="BO176">
            <v>0</v>
          </cell>
          <cell r="BP176"/>
          <cell r="BQ176">
            <v>0</v>
          </cell>
          <cell r="BR176"/>
          <cell r="BS176">
            <v>0</v>
          </cell>
          <cell r="BT176"/>
          <cell r="BU176">
            <v>0</v>
          </cell>
          <cell r="BV176"/>
          <cell r="BW176">
            <v>0</v>
          </cell>
          <cell r="BX176"/>
          <cell r="BY176">
            <v>0</v>
          </cell>
          <cell r="BZ176"/>
          <cell r="CA176">
            <v>0</v>
          </cell>
          <cell r="CB176"/>
          <cell r="CC176">
            <v>0</v>
          </cell>
          <cell r="CD176"/>
          <cell r="CE176">
            <v>0</v>
          </cell>
          <cell r="CF176"/>
          <cell r="CG176">
            <v>0</v>
          </cell>
          <cell r="CH176"/>
          <cell r="CI176">
            <v>0</v>
          </cell>
          <cell r="CJ176"/>
          <cell r="CK176">
            <v>0</v>
          </cell>
          <cell r="CL176"/>
          <cell r="CM176">
            <v>0</v>
          </cell>
          <cell r="CN176"/>
          <cell r="CO176">
            <v>0</v>
          </cell>
          <cell r="CP176"/>
          <cell r="CQ176">
            <v>0</v>
          </cell>
          <cell r="CR176"/>
          <cell r="CS176">
            <v>0</v>
          </cell>
          <cell r="CT176"/>
          <cell r="CU176">
            <v>0</v>
          </cell>
          <cell r="CV176"/>
          <cell r="CW176">
            <v>0</v>
          </cell>
          <cell r="CX176"/>
          <cell r="CY176">
            <v>0</v>
          </cell>
          <cell r="CZ176"/>
          <cell r="DA176">
            <v>0</v>
          </cell>
          <cell r="DB176"/>
          <cell r="DC176">
            <v>0</v>
          </cell>
          <cell r="DD176"/>
          <cell r="DE176">
            <v>0</v>
          </cell>
          <cell r="DF176"/>
          <cell r="DG176">
            <v>0</v>
          </cell>
          <cell r="DH176"/>
          <cell r="DI176">
            <v>0</v>
          </cell>
          <cell r="DJ176"/>
          <cell r="DK176">
            <v>0</v>
          </cell>
          <cell r="DL176"/>
          <cell r="DM176">
            <v>0</v>
          </cell>
          <cell r="DN176"/>
          <cell r="DO176">
            <v>0</v>
          </cell>
          <cell r="DP176"/>
          <cell r="DQ176">
            <v>0</v>
          </cell>
          <cell r="DR176"/>
          <cell r="DS176">
            <v>0</v>
          </cell>
          <cell r="DT176"/>
          <cell r="DU176">
            <v>0</v>
          </cell>
          <cell r="DV176"/>
          <cell r="DW176">
            <v>0</v>
          </cell>
          <cell r="DX176"/>
          <cell r="DY176">
            <v>0</v>
          </cell>
          <cell r="DZ176"/>
          <cell r="EA176">
            <v>0</v>
          </cell>
          <cell r="EB176"/>
          <cell r="EC176">
            <v>0</v>
          </cell>
          <cell r="ED176"/>
          <cell r="EE176">
            <v>0</v>
          </cell>
          <cell r="EF176"/>
          <cell r="EG176">
            <v>0</v>
          </cell>
          <cell r="EH176"/>
          <cell r="EI176">
            <v>0</v>
          </cell>
          <cell r="EJ176"/>
          <cell r="EK176">
            <v>0</v>
          </cell>
          <cell r="EL176"/>
          <cell r="EM176">
            <v>0</v>
          </cell>
          <cell r="EN176"/>
          <cell r="EO176">
            <v>0</v>
          </cell>
          <cell r="EP176"/>
          <cell r="EQ176">
            <v>0</v>
          </cell>
          <cell r="ER176"/>
          <cell r="ES176">
            <v>0</v>
          </cell>
          <cell r="ET176"/>
          <cell r="EU176">
            <v>0</v>
          </cell>
          <cell r="EV176"/>
          <cell r="EW176">
            <v>0</v>
          </cell>
          <cell r="EX176"/>
          <cell r="EY176">
            <v>0</v>
          </cell>
          <cell r="EZ176"/>
          <cell r="FA176">
            <v>0</v>
          </cell>
          <cell r="FB176"/>
          <cell r="FC176">
            <v>0</v>
          </cell>
          <cell r="FD176">
            <v>1</v>
          </cell>
          <cell r="FE176">
            <v>126500.000001265</v>
          </cell>
          <cell r="FF176"/>
          <cell r="FG176">
            <v>0</v>
          </cell>
          <cell r="FH176"/>
          <cell r="FI176">
            <v>0</v>
          </cell>
          <cell r="FJ176"/>
          <cell r="FK176">
            <v>0</v>
          </cell>
          <cell r="FL176"/>
          <cell r="FM176">
            <v>0</v>
          </cell>
          <cell r="FN176"/>
          <cell r="FO176">
            <v>0</v>
          </cell>
          <cell r="FP176"/>
          <cell r="FQ176">
            <v>0</v>
          </cell>
          <cell r="FR176"/>
          <cell r="FS176">
            <v>0</v>
          </cell>
          <cell r="FT176"/>
          <cell r="FU176">
            <v>0</v>
          </cell>
          <cell r="FV176"/>
          <cell r="FW176">
            <v>0</v>
          </cell>
          <cell r="FX176"/>
          <cell r="FY176">
            <v>0</v>
          </cell>
          <cell r="FZ176"/>
          <cell r="GA176">
            <v>0</v>
          </cell>
          <cell r="GB176"/>
          <cell r="GC176">
            <v>0</v>
          </cell>
          <cell r="GD176"/>
          <cell r="GE176">
            <v>0</v>
          </cell>
          <cell r="GF176"/>
          <cell r="GG176">
            <v>0</v>
          </cell>
          <cell r="GH176"/>
          <cell r="GI176">
            <v>0</v>
          </cell>
          <cell r="GJ176"/>
          <cell r="GK176">
            <v>0</v>
          </cell>
          <cell r="GL176"/>
          <cell r="GM176">
            <v>0</v>
          </cell>
          <cell r="GN176"/>
          <cell r="GO176">
            <v>0</v>
          </cell>
          <cell r="GP176"/>
          <cell r="GQ176">
            <v>0</v>
          </cell>
          <cell r="GR176"/>
          <cell r="GS176">
            <v>0</v>
          </cell>
          <cell r="GT176"/>
          <cell r="GU176">
            <v>0</v>
          </cell>
          <cell r="GV176"/>
          <cell r="GW176">
            <v>0</v>
          </cell>
          <cell r="GX176"/>
          <cell r="GY176">
            <v>0</v>
          </cell>
          <cell r="GZ176"/>
          <cell r="HA176">
            <v>0</v>
          </cell>
          <cell r="HB176"/>
          <cell r="HC176">
            <v>0</v>
          </cell>
          <cell r="HD176"/>
          <cell r="HE176">
            <v>0</v>
          </cell>
          <cell r="HF176"/>
          <cell r="HG176">
            <v>0</v>
          </cell>
          <cell r="HH176"/>
          <cell r="HI176">
            <v>0</v>
          </cell>
          <cell r="HJ176"/>
          <cell r="HK176">
            <v>0</v>
          </cell>
          <cell r="HL176"/>
          <cell r="HM176">
            <v>0</v>
          </cell>
          <cell r="HN176"/>
          <cell r="HO176">
            <v>0</v>
          </cell>
          <cell r="HP176"/>
          <cell r="HQ176">
            <v>0</v>
          </cell>
          <cell r="HR176"/>
          <cell r="HS176">
            <v>0</v>
          </cell>
          <cell r="HT176"/>
          <cell r="HU176">
            <v>0</v>
          </cell>
          <cell r="HV176"/>
          <cell r="HW176">
            <v>0</v>
          </cell>
          <cell r="HX176"/>
          <cell r="HY176">
            <v>0</v>
          </cell>
          <cell r="HZ176"/>
          <cell r="IA176">
            <v>0</v>
          </cell>
          <cell r="IB176"/>
          <cell r="IC176">
            <v>0</v>
          </cell>
          <cell r="ID176"/>
          <cell r="IE176">
            <v>0</v>
          </cell>
          <cell r="IF176"/>
          <cell r="IG176">
            <v>0</v>
          </cell>
          <cell r="IH176"/>
          <cell r="II176">
            <v>0</v>
          </cell>
          <cell r="IJ176"/>
          <cell r="IK176">
            <v>0</v>
          </cell>
          <cell r="IL176"/>
          <cell r="IM176">
            <v>0</v>
          </cell>
          <cell r="IN176"/>
          <cell r="IO176">
            <v>0</v>
          </cell>
          <cell r="IP176"/>
          <cell r="IQ176">
            <v>0</v>
          </cell>
          <cell r="IR176"/>
          <cell r="IS176">
            <v>0</v>
          </cell>
          <cell r="IT176"/>
          <cell r="IU176">
            <v>0</v>
          </cell>
          <cell r="IV176"/>
          <cell r="IW176">
            <v>0</v>
          </cell>
          <cell r="IX176"/>
          <cell r="IY176">
            <v>0</v>
          </cell>
          <cell r="IZ176"/>
          <cell r="JA176">
            <v>0</v>
          </cell>
          <cell r="JB176"/>
          <cell r="JC176">
            <v>0</v>
          </cell>
          <cell r="JD176"/>
          <cell r="JE176">
            <v>0</v>
          </cell>
          <cell r="JF176"/>
          <cell r="JG176">
            <v>0</v>
          </cell>
          <cell r="JH176"/>
          <cell r="JI176">
            <v>0</v>
          </cell>
          <cell r="JJ176"/>
          <cell r="JK176">
            <v>0</v>
          </cell>
          <cell r="JL176"/>
          <cell r="JM176">
            <v>0</v>
          </cell>
          <cell r="JN176"/>
          <cell r="JO176">
            <v>0</v>
          </cell>
          <cell r="JP176"/>
          <cell r="JQ176">
            <v>0</v>
          </cell>
          <cell r="JR176"/>
          <cell r="JS176">
            <v>0</v>
          </cell>
          <cell r="JT176"/>
          <cell r="JU176">
            <v>0</v>
          </cell>
          <cell r="JV176"/>
          <cell r="JW176">
            <v>0</v>
          </cell>
          <cell r="JX176"/>
          <cell r="JY176">
            <v>0</v>
          </cell>
          <cell r="JZ176"/>
          <cell r="KA176">
            <v>0</v>
          </cell>
          <cell r="KB176"/>
          <cell r="KC176">
            <v>0</v>
          </cell>
        </row>
        <row r="177">
          <cell r="P177"/>
          <cell r="Q177">
            <v>0</v>
          </cell>
          <cell r="R177"/>
          <cell r="S177">
            <v>0</v>
          </cell>
          <cell r="T177"/>
          <cell r="U177">
            <v>0</v>
          </cell>
          <cell r="V177"/>
          <cell r="W177">
            <v>0</v>
          </cell>
          <cell r="X177"/>
          <cell r="Y177">
            <v>0</v>
          </cell>
          <cell r="Z177"/>
          <cell r="AA177">
            <v>0</v>
          </cell>
          <cell r="AB177"/>
          <cell r="AC177">
            <v>0</v>
          </cell>
          <cell r="AD177"/>
          <cell r="AE177">
            <v>0</v>
          </cell>
          <cell r="AF177"/>
          <cell r="AG177">
            <v>0</v>
          </cell>
          <cell r="AH177"/>
          <cell r="AI177">
            <v>0</v>
          </cell>
          <cell r="AJ177"/>
          <cell r="AK177">
            <v>0</v>
          </cell>
          <cell r="AL177"/>
          <cell r="AM177">
            <v>0</v>
          </cell>
          <cell r="AN177"/>
          <cell r="AO177">
            <v>0</v>
          </cell>
          <cell r="AP177"/>
          <cell r="AQ177">
            <v>0</v>
          </cell>
          <cell r="AR177"/>
          <cell r="AS177">
            <v>0</v>
          </cell>
          <cell r="AT177"/>
          <cell r="AU177">
            <v>0</v>
          </cell>
          <cell r="AV177"/>
          <cell r="AW177">
            <v>0</v>
          </cell>
          <cell r="AX177"/>
          <cell r="AY177">
            <v>0</v>
          </cell>
          <cell r="AZ177"/>
          <cell r="BA177">
            <v>0</v>
          </cell>
          <cell r="BB177"/>
          <cell r="BC177">
            <v>0</v>
          </cell>
          <cell r="BD177"/>
          <cell r="BE177">
            <v>0</v>
          </cell>
          <cell r="BF177"/>
          <cell r="BG177">
            <v>0</v>
          </cell>
          <cell r="BH177"/>
          <cell r="BI177">
            <v>0</v>
          </cell>
          <cell r="BJ177"/>
          <cell r="BK177">
            <v>0</v>
          </cell>
          <cell r="BL177"/>
          <cell r="BM177">
            <v>0</v>
          </cell>
          <cell r="BN177"/>
          <cell r="BO177">
            <v>0</v>
          </cell>
          <cell r="BP177"/>
          <cell r="BQ177">
            <v>0</v>
          </cell>
          <cell r="BR177"/>
          <cell r="BS177">
            <v>0</v>
          </cell>
          <cell r="BT177"/>
          <cell r="BU177">
            <v>0</v>
          </cell>
          <cell r="BV177"/>
          <cell r="BW177">
            <v>0</v>
          </cell>
          <cell r="BX177"/>
          <cell r="BY177">
            <v>0</v>
          </cell>
          <cell r="BZ177"/>
          <cell r="CA177">
            <v>0</v>
          </cell>
          <cell r="CB177"/>
          <cell r="CC177">
            <v>0</v>
          </cell>
          <cell r="CD177"/>
          <cell r="CE177">
            <v>0</v>
          </cell>
          <cell r="CF177"/>
          <cell r="CG177">
            <v>0</v>
          </cell>
          <cell r="CH177"/>
          <cell r="CI177">
            <v>0</v>
          </cell>
          <cell r="CJ177"/>
          <cell r="CK177">
            <v>0</v>
          </cell>
          <cell r="CL177"/>
          <cell r="CM177">
            <v>0</v>
          </cell>
          <cell r="CN177"/>
          <cell r="CO177">
            <v>0</v>
          </cell>
          <cell r="CP177"/>
          <cell r="CQ177">
            <v>0</v>
          </cell>
          <cell r="CR177"/>
          <cell r="CS177">
            <v>0</v>
          </cell>
          <cell r="CT177"/>
          <cell r="CU177">
            <v>0</v>
          </cell>
          <cell r="CV177"/>
          <cell r="CW177">
            <v>0</v>
          </cell>
          <cell r="CX177"/>
          <cell r="CY177">
            <v>0</v>
          </cell>
          <cell r="CZ177"/>
          <cell r="DA177">
            <v>0</v>
          </cell>
          <cell r="DB177"/>
          <cell r="DC177">
            <v>0</v>
          </cell>
          <cell r="DD177"/>
          <cell r="DE177">
            <v>0</v>
          </cell>
          <cell r="DF177"/>
          <cell r="DG177">
            <v>0</v>
          </cell>
          <cell r="DH177"/>
          <cell r="DI177">
            <v>0</v>
          </cell>
          <cell r="DJ177"/>
          <cell r="DK177">
            <v>0</v>
          </cell>
          <cell r="DL177"/>
          <cell r="DM177">
            <v>0</v>
          </cell>
          <cell r="DN177"/>
          <cell r="DO177">
            <v>0</v>
          </cell>
          <cell r="DP177"/>
          <cell r="DQ177">
            <v>0</v>
          </cell>
          <cell r="DR177"/>
          <cell r="DS177">
            <v>0</v>
          </cell>
          <cell r="DT177"/>
          <cell r="DU177">
            <v>0</v>
          </cell>
          <cell r="DV177"/>
          <cell r="DW177">
            <v>0</v>
          </cell>
          <cell r="DX177"/>
          <cell r="DY177">
            <v>0</v>
          </cell>
          <cell r="DZ177"/>
          <cell r="EA177">
            <v>0</v>
          </cell>
          <cell r="EB177"/>
          <cell r="EC177">
            <v>0</v>
          </cell>
          <cell r="ED177"/>
          <cell r="EE177">
            <v>0</v>
          </cell>
          <cell r="EF177"/>
          <cell r="EG177">
            <v>0</v>
          </cell>
          <cell r="EH177"/>
          <cell r="EI177">
            <v>0</v>
          </cell>
          <cell r="EJ177"/>
          <cell r="EK177">
            <v>0</v>
          </cell>
          <cell r="EL177"/>
          <cell r="EM177">
            <v>0</v>
          </cell>
          <cell r="EN177"/>
          <cell r="EO177">
            <v>0</v>
          </cell>
          <cell r="EP177"/>
          <cell r="EQ177">
            <v>0</v>
          </cell>
          <cell r="ER177"/>
          <cell r="ES177">
            <v>0</v>
          </cell>
          <cell r="ET177"/>
          <cell r="EU177">
            <v>0</v>
          </cell>
          <cell r="EV177">
            <v>1</v>
          </cell>
          <cell r="EW177">
            <v>104950.0000010495</v>
          </cell>
          <cell r="EX177"/>
          <cell r="EY177">
            <v>0</v>
          </cell>
          <cell r="EZ177"/>
          <cell r="FA177">
            <v>0</v>
          </cell>
          <cell r="FB177"/>
          <cell r="FC177">
            <v>0</v>
          </cell>
          <cell r="FD177"/>
          <cell r="FE177">
            <v>0</v>
          </cell>
          <cell r="FF177"/>
          <cell r="FG177">
            <v>0</v>
          </cell>
          <cell r="FH177"/>
          <cell r="FI177">
            <v>0</v>
          </cell>
          <cell r="FJ177"/>
          <cell r="FK177">
            <v>0</v>
          </cell>
          <cell r="FL177"/>
          <cell r="FM177">
            <v>0</v>
          </cell>
          <cell r="FN177"/>
          <cell r="FO177">
            <v>0</v>
          </cell>
          <cell r="FP177"/>
          <cell r="FQ177">
            <v>0</v>
          </cell>
          <cell r="FR177"/>
          <cell r="FS177">
            <v>0</v>
          </cell>
          <cell r="FT177"/>
          <cell r="FU177">
            <v>0</v>
          </cell>
          <cell r="FV177"/>
          <cell r="FW177">
            <v>0</v>
          </cell>
          <cell r="FX177"/>
          <cell r="FY177">
            <v>0</v>
          </cell>
          <cell r="FZ177"/>
          <cell r="GA177">
            <v>0</v>
          </cell>
          <cell r="GB177"/>
          <cell r="GC177">
            <v>0</v>
          </cell>
          <cell r="GD177"/>
          <cell r="GE177">
            <v>0</v>
          </cell>
          <cell r="GF177"/>
          <cell r="GG177">
            <v>0</v>
          </cell>
          <cell r="GH177"/>
          <cell r="GI177">
            <v>0</v>
          </cell>
          <cell r="GJ177"/>
          <cell r="GK177">
            <v>0</v>
          </cell>
          <cell r="GL177"/>
          <cell r="GM177">
            <v>0</v>
          </cell>
          <cell r="GN177"/>
          <cell r="GO177">
            <v>0</v>
          </cell>
          <cell r="GP177"/>
          <cell r="GQ177">
            <v>0</v>
          </cell>
          <cell r="GR177"/>
          <cell r="GS177">
            <v>0</v>
          </cell>
          <cell r="GT177"/>
          <cell r="GU177">
            <v>0</v>
          </cell>
          <cell r="GV177"/>
          <cell r="GW177">
            <v>0</v>
          </cell>
          <cell r="GX177"/>
          <cell r="GY177">
            <v>0</v>
          </cell>
          <cell r="GZ177"/>
          <cell r="HA177">
            <v>0</v>
          </cell>
          <cell r="HB177"/>
          <cell r="HC177">
            <v>0</v>
          </cell>
          <cell r="HD177"/>
          <cell r="HE177">
            <v>0</v>
          </cell>
          <cell r="HF177"/>
          <cell r="HG177">
            <v>0</v>
          </cell>
          <cell r="HH177"/>
          <cell r="HI177">
            <v>0</v>
          </cell>
          <cell r="HJ177"/>
          <cell r="HK177">
            <v>0</v>
          </cell>
          <cell r="HL177"/>
          <cell r="HM177">
            <v>0</v>
          </cell>
          <cell r="HN177"/>
          <cell r="HO177">
            <v>0</v>
          </cell>
          <cell r="HP177"/>
          <cell r="HQ177">
            <v>0</v>
          </cell>
          <cell r="HR177"/>
          <cell r="HS177">
            <v>0</v>
          </cell>
          <cell r="HT177"/>
          <cell r="HU177">
            <v>0</v>
          </cell>
          <cell r="HV177"/>
          <cell r="HW177">
            <v>0</v>
          </cell>
          <cell r="HX177"/>
          <cell r="HY177">
            <v>0</v>
          </cell>
          <cell r="HZ177"/>
          <cell r="IA177">
            <v>0</v>
          </cell>
          <cell r="IB177"/>
          <cell r="IC177">
            <v>0</v>
          </cell>
          <cell r="ID177"/>
          <cell r="IE177">
            <v>0</v>
          </cell>
          <cell r="IF177"/>
          <cell r="IG177">
            <v>0</v>
          </cell>
          <cell r="IH177"/>
          <cell r="II177">
            <v>0</v>
          </cell>
          <cell r="IJ177"/>
          <cell r="IK177">
            <v>0</v>
          </cell>
          <cell r="IL177"/>
          <cell r="IM177">
            <v>0</v>
          </cell>
          <cell r="IN177"/>
          <cell r="IO177">
            <v>0</v>
          </cell>
          <cell r="IP177"/>
          <cell r="IQ177">
            <v>0</v>
          </cell>
          <cell r="IR177"/>
          <cell r="IS177">
            <v>0</v>
          </cell>
          <cell r="IT177"/>
          <cell r="IU177">
            <v>0</v>
          </cell>
          <cell r="IV177"/>
          <cell r="IW177">
            <v>0</v>
          </cell>
          <cell r="IX177"/>
          <cell r="IY177">
            <v>0</v>
          </cell>
          <cell r="IZ177"/>
          <cell r="JA177">
            <v>0</v>
          </cell>
          <cell r="JB177"/>
          <cell r="JC177">
            <v>0</v>
          </cell>
          <cell r="JD177"/>
          <cell r="JE177">
            <v>0</v>
          </cell>
          <cell r="JF177"/>
          <cell r="JG177">
            <v>0</v>
          </cell>
          <cell r="JH177"/>
          <cell r="JI177">
            <v>0</v>
          </cell>
          <cell r="JJ177"/>
          <cell r="JK177">
            <v>0</v>
          </cell>
          <cell r="JL177"/>
          <cell r="JM177">
            <v>0</v>
          </cell>
          <cell r="JN177"/>
          <cell r="JO177">
            <v>0</v>
          </cell>
          <cell r="JP177"/>
          <cell r="JQ177">
            <v>0</v>
          </cell>
          <cell r="JR177"/>
          <cell r="JS177">
            <v>0</v>
          </cell>
          <cell r="JT177"/>
          <cell r="JU177">
            <v>0</v>
          </cell>
          <cell r="JV177"/>
          <cell r="JW177">
            <v>0</v>
          </cell>
          <cell r="JX177"/>
          <cell r="JY177">
            <v>0</v>
          </cell>
          <cell r="JZ177"/>
          <cell r="KA177">
            <v>0</v>
          </cell>
          <cell r="KB177"/>
          <cell r="KC177">
            <v>0</v>
          </cell>
        </row>
        <row r="178">
          <cell r="P178"/>
          <cell r="Q178">
            <v>0</v>
          </cell>
          <cell r="R178"/>
          <cell r="S178">
            <v>0</v>
          </cell>
          <cell r="T178"/>
          <cell r="U178">
            <v>0</v>
          </cell>
          <cell r="V178"/>
          <cell r="W178">
            <v>0</v>
          </cell>
          <cell r="X178"/>
          <cell r="Y178">
            <v>0</v>
          </cell>
          <cell r="Z178"/>
          <cell r="AA178">
            <v>0</v>
          </cell>
          <cell r="AB178"/>
          <cell r="AC178">
            <v>0</v>
          </cell>
          <cell r="AD178"/>
          <cell r="AE178">
            <v>0</v>
          </cell>
          <cell r="AF178"/>
          <cell r="AG178">
            <v>0</v>
          </cell>
          <cell r="AH178"/>
          <cell r="AI178">
            <v>0</v>
          </cell>
          <cell r="AJ178"/>
          <cell r="AK178">
            <v>0</v>
          </cell>
          <cell r="AL178"/>
          <cell r="AM178">
            <v>0</v>
          </cell>
          <cell r="AN178"/>
          <cell r="AO178">
            <v>0</v>
          </cell>
          <cell r="AP178"/>
          <cell r="AQ178">
            <v>0</v>
          </cell>
          <cell r="AR178"/>
          <cell r="AS178">
            <v>0</v>
          </cell>
          <cell r="AT178"/>
          <cell r="AU178">
            <v>0</v>
          </cell>
          <cell r="AV178"/>
          <cell r="AW178">
            <v>0</v>
          </cell>
          <cell r="AX178"/>
          <cell r="AY178">
            <v>0</v>
          </cell>
          <cell r="AZ178"/>
          <cell r="BA178">
            <v>0</v>
          </cell>
          <cell r="BB178"/>
          <cell r="BC178">
            <v>0</v>
          </cell>
          <cell r="BD178"/>
          <cell r="BE178">
            <v>0</v>
          </cell>
          <cell r="BF178"/>
          <cell r="BG178">
            <v>0</v>
          </cell>
          <cell r="BH178"/>
          <cell r="BI178">
            <v>0</v>
          </cell>
          <cell r="BJ178"/>
          <cell r="BK178">
            <v>0</v>
          </cell>
          <cell r="BL178"/>
          <cell r="BM178">
            <v>0</v>
          </cell>
          <cell r="BN178"/>
          <cell r="BO178">
            <v>0</v>
          </cell>
          <cell r="BP178"/>
          <cell r="BQ178">
            <v>0</v>
          </cell>
          <cell r="BR178"/>
          <cell r="BS178">
            <v>0</v>
          </cell>
          <cell r="BT178"/>
          <cell r="BU178">
            <v>0</v>
          </cell>
          <cell r="BV178"/>
          <cell r="BW178">
            <v>0</v>
          </cell>
          <cell r="BX178"/>
          <cell r="BY178">
            <v>0</v>
          </cell>
          <cell r="BZ178"/>
          <cell r="CA178">
            <v>0</v>
          </cell>
          <cell r="CB178"/>
          <cell r="CC178">
            <v>0</v>
          </cell>
          <cell r="CD178"/>
          <cell r="CE178">
            <v>0</v>
          </cell>
          <cell r="CF178"/>
          <cell r="CG178">
            <v>0</v>
          </cell>
          <cell r="CH178"/>
          <cell r="CI178">
            <v>0</v>
          </cell>
          <cell r="CJ178"/>
          <cell r="CK178">
            <v>0</v>
          </cell>
          <cell r="CL178"/>
          <cell r="CM178">
            <v>0</v>
          </cell>
          <cell r="CN178"/>
          <cell r="CO178">
            <v>0</v>
          </cell>
          <cell r="CP178"/>
          <cell r="CQ178">
            <v>0</v>
          </cell>
          <cell r="CR178"/>
          <cell r="CS178">
            <v>0</v>
          </cell>
          <cell r="CT178"/>
          <cell r="CU178">
            <v>0</v>
          </cell>
          <cell r="CV178"/>
          <cell r="CW178">
            <v>0</v>
          </cell>
          <cell r="CX178"/>
          <cell r="CY178">
            <v>0</v>
          </cell>
          <cell r="CZ178"/>
          <cell r="DA178">
            <v>0</v>
          </cell>
          <cell r="DB178"/>
          <cell r="DC178">
            <v>0</v>
          </cell>
          <cell r="DD178"/>
          <cell r="DE178">
            <v>0</v>
          </cell>
          <cell r="DF178"/>
          <cell r="DG178">
            <v>0</v>
          </cell>
          <cell r="DH178"/>
          <cell r="DI178">
            <v>0</v>
          </cell>
          <cell r="DJ178"/>
          <cell r="DK178">
            <v>0</v>
          </cell>
          <cell r="DL178"/>
          <cell r="DM178">
            <v>0</v>
          </cell>
          <cell r="DN178"/>
          <cell r="DO178">
            <v>0</v>
          </cell>
          <cell r="DP178"/>
          <cell r="DQ178">
            <v>0</v>
          </cell>
          <cell r="DR178"/>
          <cell r="DS178">
            <v>0</v>
          </cell>
          <cell r="DT178"/>
          <cell r="DU178">
            <v>0</v>
          </cell>
          <cell r="DV178"/>
          <cell r="DW178">
            <v>0</v>
          </cell>
          <cell r="DX178"/>
          <cell r="DY178">
            <v>0</v>
          </cell>
          <cell r="DZ178"/>
          <cell r="EA178">
            <v>0</v>
          </cell>
          <cell r="EB178"/>
          <cell r="EC178">
            <v>0</v>
          </cell>
          <cell r="ED178"/>
          <cell r="EE178">
            <v>0</v>
          </cell>
          <cell r="EF178"/>
          <cell r="EG178">
            <v>0</v>
          </cell>
          <cell r="EH178"/>
          <cell r="EI178">
            <v>0</v>
          </cell>
          <cell r="EJ178"/>
          <cell r="EK178">
            <v>0</v>
          </cell>
          <cell r="EL178"/>
          <cell r="EM178">
            <v>0</v>
          </cell>
          <cell r="EN178"/>
          <cell r="EO178">
            <v>0</v>
          </cell>
          <cell r="EP178"/>
          <cell r="EQ178">
            <v>0</v>
          </cell>
          <cell r="ER178"/>
          <cell r="ES178">
            <v>0</v>
          </cell>
          <cell r="ET178"/>
          <cell r="EU178">
            <v>0</v>
          </cell>
          <cell r="EV178"/>
          <cell r="EW178">
            <v>0</v>
          </cell>
          <cell r="EX178"/>
          <cell r="EY178">
            <v>0</v>
          </cell>
          <cell r="EZ178">
            <v>1</v>
          </cell>
          <cell r="FA178">
            <v>105300.00000105301</v>
          </cell>
          <cell r="FB178"/>
          <cell r="FC178">
            <v>0</v>
          </cell>
          <cell r="FD178"/>
          <cell r="FE178">
            <v>0</v>
          </cell>
          <cell r="FF178"/>
          <cell r="FG178">
            <v>0</v>
          </cell>
          <cell r="FH178"/>
          <cell r="FI178">
            <v>0</v>
          </cell>
          <cell r="FJ178"/>
          <cell r="FK178">
            <v>0</v>
          </cell>
          <cell r="FL178"/>
          <cell r="FM178">
            <v>0</v>
          </cell>
          <cell r="FN178"/>
          <cell r="FO178">
            <v>0</v>
          </cell>
          <cell r="FP178"/>
          <cell r="FQ178">
            <v>0</v>
          </cell>
          <cell r="FR178"/>
          <cell r="FS178">
            <v>0</v>
          </cell>
          <cell r="FT178"/>
          <cell r="FU178">
            <v>0</v>
          </cell>
          <cell r="FV178"/>
          <cell r="FW178">
            <v>0</v>
          </cell>
          <cell r="FX178"/>
          <cell r="FY178">
            <v>0</v>
          </cell>
          <cell r="FZ178"/>
          <cell r="GA178">
            <v>0</v>
          </cell>
          <cell r="GB178"/>
          <cell r="GC178">
            <v>0</v>
          </cell>
          <cell r="GD178"/>
          <cell r="GE178">
            <v>0</v>
          </cell>
          <cell r="GF178"/>
          <cell r="GG178">
            <v>0</v>
          </cell>
          <cell r="GH178"/>
          <cell r="GI178">
            <v>0</v>
          </cell>
          <cell r="GJ178"/>
          <cell r="GK178">
            <v>0</v>
          </cell>
          <cell r="GL178"/>
          <cell r="GM178">
            <v>0</v>
          </cell>
          <cell r="GN178"/>
          <cell r="GO178">
            <v>0</v>
          </cell>
          <cell r="GP178"/>
          <cell r="GQ178">
            <v>0</v>
          </cell>
          <cell r="GR178"/>
          <cell r="GS178">
            <v>0</v>
          </cell>
          <cell r="GT178"/>
          <cell r="GU178">
            <v>0</v>
          </cell>
          <cell r="GV178"/>
          <cell r="GW178">
            <v>0</v>
          </cell>
          <cell r="GX178"/>
          <cell r="GY178">
            <v>0</v>
          </cell>
          <cell r="GZ178"/>
          <cell r="HA178">
            <v>0</v>
          </cell>
          <cell r="HB178"/>
          <cell r="HC178">
            <v>0</v>
          </cell>
          <cell r="HD178"/>
          <cell r="HE178">
            <v>0</v>
          </cell>
          <cell r="HF178"/>
          <cell r="HG178">
            <v>0</v>
          </cell>
          <cell r="HH178"/>
          <cell r="HI178">
            <v>0</v>
          </cell>
          <cell r="HJ178"/>
          <cell r="HK178">
            <v>0</v>
          </cell>
          <cell r="HL178"/>
          <cell r="HM178">
            <v>0</v>
          </cell>
          <cell r="HN178"/>
          <cell r="HO178">
            <v>0</v>
          </cell>
          <cell r="HP178"/>
          <cell r="HQ178">
            <v>0</v>
          </cell>
          <cell r="HR178"/>
          <cell r="HS178">
            <v>0</v>
          </cell>
          <cell r="HT178"/>
          <cell r="HU178">
            <v>0</v>
          </cell>
          <cell r="HV178"/>
          <cell r="HW178">
            <v>0</v>
          </cell>
          <cell r="HX178"/>
          <cell r="HY178">
            <v>0</v>
          </cell>
          <cell r="HZ178"/>
          <cell r="IA178">
            <v>0</v>
          </cell>
          <cell r="IB178"/>
          <cell r="IC178">
            <v>0</v>
          </cell>
          <cell r="ID178"/>
          <cell r="IE178">
            <v>0</v>
          </cell>
          <cell r="IF178"/>
          <cell r="IG178">
            <v>0</v>
          </cell>
          <cell r="IH178"/>
          <cell r="II178">
            <v>0</v>
          </cell>
          <cell r="IJ178"/>
          <cell r="IK178">
            <v>0</v>
          </cell>
          <cell r="IL178"/>
          <cell r="IM178">
            <v>0</v>
          </cell>
          <cell r="IN178"/>
          <cell r="IO178">
            <v>0</v>
          </cell>
          <cell r="IP178"/>
          <cell r="IQ178">
            <v>0</v>
          </cell>
          <cell r="IR178"/>
          <cell r="IS178">
            <v>0</v>
          </cell>
          <cell r="IT178"/>
          <cell r="IU178">
            <v>0</v>
          </cell>
          <cell r="IV178"/>
          <cell r="IW178">
            <v>0</v>
          </cell>
          <cell r="IX178"/>
          <cell r="IY178">
            <v>0</v>
          </cell>
          <cell r="IZ178"/>
          <cell r="JA178">
            <v>0</v>
          </cell>
          <cell r="JB178"/>
          <cell r="JC178">
            <v>0</v>
          </cell>
          <cell r="JD178"/>
          <cell r="JE178">
            <v>0</v>
          </cell>
          <cell r="JF178"/>
          <cell r="JG178">
            <v>0</v>
          </cell>
          <cell r="JH178"/>
          <cell r="JI178">
            <v>0</v>
          </cell>
          <cell r="JJ178"/>
          <cell r="JK178">
            <v>0</v>
          </cell>
          <cell r="JL178"/>
          <cell r="JM178">
            <v>0</v>
          </cell>
          <cell r="JN178"/>
          <cell r="JO178">
            <v>0</v>
          </cell>
          <cell r="JP178"/>
          <cell r="JQ178">
            <v>0</v>
          </cell>
          <cell r="JR178"/>
          <cell r="JS178">
            <v>0</v>
          </cell>
          <cell r="JT178"/>
          <cell r="JU178">
            <v>0</v>
          </cell>
          <cell r="JV178"/>
          <cell r="JW178">
            <v>0</v>
          </cell>
          <cell r="JX178"/>
          <cell r="JY178">
            <v>0</v>
          </cell>
          <cell r="JZ178"/>
          <cell r="KA178">
            <v>0</v>
          </cell>
          <cell r="KB178"/>
          <cell r="KC178">
            <v>0</v>
          </cell>
        </row>
        <row r="179">
          <cell r="P179"/>
          <cell r="Q179">
            <v>0</v>
          </cell>
          <cell r="R179"/>
          <cell r="S179">
            <v>0</v>
          </cell>
          <cell r="T179"/>
          <cell r="U179">
            <v>0</v>
          </cell>
          <cell r="V179"/>
          <cell r="W179">
            <v>0</v>
          </cell>
          <cell r="X179"/>
          <cell r="Y179">
            <v>0</v>
          </cell>
          <cell r="Z179"/>
          <cell r="AA179">
            <v>0</v>
          </cell>
          <cell r="AB179"/>
          <cell r="AC179">
            <v>0</v>
          </cell>
          <cell r="AD179"/>
          <cell r="AE179">
            <v>0</v>
          </cell>
          <cell r="AF179"/>
          <cell r="AG179">
            <v>0</v>
          </cell>
          <cell r="AH179"/>
          <cell r="AI179">
            <v>0</v>
          </cell>
          <cell r="AJ179"/>
          <cell r="AK179">
            <v>0</v>
          </cell>
          <cell r="AL179"/>
          <cell r="AM179">
            <v>0</v>
          </cell>
          <cell r="AN179"/>
          <cell r="AO179">
            <v>0</v>
          </cell>
          <cell r="AP179"/>
          <cell r="AQ179">
            <v>0</v>
          </cell>
          <cell r="AR179"/>
          <cell r="AS179">
            <v>0</v>
          </cell>
          <cell r="AT179"/>
          <cell r="AU179">
            <v>0</v>
          </cell>
          <cell r="AV179"/>
          <cell r="AW179">
            <v>0</v>
          </cell>
          <cell r="AX179"/>
          <cell r="AY179">
            <v>0</v>
          </cell>
          <cell r="AZ179"/>
          <cell r="BA179">
            <v>0</v>
          </cell>
          <cell r="BB179"/>
          <cell r="BC179">
            <v>0</v>
          </cell>
          <cell r="BD179"/>
          <cell r="BE179">
            <v>0</v>
          </cell>
          <cell r="BF179"/>
          <cell r="BG179">
            <v>0</v>
          </cell>
          <cell r="BH179"/>
          <cell r="BI179">
            <v>0</v>
          </cell>
          <cell r="BJ179"/>
          <cell r="BK179">
            <v>0</v>
          </cell>
          <cell r="BL179"/>
          <cell r="BM179">
            <v>0</v>
          </cell>
          <cell r="BN179"/>
          <cell r="BO179">
            <v>0</v>
          </cell>
          <cell r="BP179"/>
          <cell r="BQ179">
            <v>0</v>
          </cell>
          <cell r="BR179"/>
          <cell r="BS179">
            <v>0</v>
          </cell>
          <cell r="BT179"/>
          <cell r="BU179">
            <v>0</v>
          </cell>
          <cell r="BV179"/>
          <cell r="BW179">
            <v>0</v>
          </cell>
          <cell r="BX179"/>
          <cell r="BY179">
            <v>0</v>
          </cell>
          <cell r="BZ179"/>
          <cell r="CA179">
            <v>0</v>
          </cell>
          <cell r="CB179"/>
          <cell r="CC179">
            <v>0</v>
          </cell>
          <cell r="CD179"/>
          <cell r="CE179">
            <v>0</v>
          </cell>
          <cell r="CF179"/>
          <cell r="CG179">
            <v>0</v>
          </cell>
          <cell r="CH179"/>
          <cell r="CI179">
            <v>0</v>
          </cell>
          <cell r="CJ179"/>
          <cell r="CK179">
            <v>0</v>
          </cell>
          <cell r="CL179">
            <v>1</v>
          </cell>
          <cell r="CM179">
            <v>40209.500000402099</v>
          </cell>
          <cell r="CN179"/>
          <cell r="CO179">
            <v>0</v>
          </cell>
          <cell r="CP179"/>
          <cell r="CQ179">
            <v>0</v>
          </cell>
          <cell r="CR179"/>
          <cell r="CS179">
            <v>0</v>
          </cell>
          <cell r="CT179"/>
          <cell r="CU179">
            <v>0</v>
          </cell>
          <cell r="CV179"/>
          <cell r="CW179">
            <v>0</v>
          </cell>
          <cell r="CX179"/>
          <cell r="CY179">
            <v>0</v>
          </cell>
          <cell r="CZ179"/>
          <cell r="DA179">
            <v>0</v>
          </cell>
          <cell r="DB179"/>
          <cell r="DC179">
            <v>0</v>
          </cell>
          <cell r="DD179"/>
          <cell r="DE179">
            <v>0</v>
          </cell>
          <cell r="DF179"/>
          <cell r="DG179">
            <v>0</v>
          </cell>
          <cell r="DH179"/>
          <cell r="DI179">
            <v>0</v>
          </cell>
          <cell r="DJ179"/>
          <cell r="DK179">
            <v>0</v>
          </cell>
          <cell r="DL179"/>
          <cell r="DM179">
            <v>0</v>
          </cell>
          <cell r="DN179"/>
          <cell r="DO179">
            <v>0</v>
          </cell>
          <cell r="DP179"/>
          <cell r="DQ179">
            <v>0</v>
          </cell>
          <cell r="DR179"/>
          <cell r="DS179">
            <v>0</v>
          </cell>
          <cell r="DT179"/>
          <cell r="DU179">
            <v>0</v>
          </cell>
          <cell r="DV179"/>
          <cell r="DW179">
            <v>0</v>
          </cell>
          <cell r="DX179"/>
          <cell r="DY179">
            <v>0</v>
          </cell>
          <cell r="DZ179"/>
          <cell r="EA179">
            <v>0</v>
          </cell>
          <cell r="EB179"/>
          <cell r="EC179">
            <v>0</v>
          </cell>
          <cell r="ED179"/>
          <cell r="EE179">
            <v>0</v>
          </cell>
          <cell r="EF179"/>
          <cell r="EG179">
            <v>0</v>
          </cell>
          <cell r="EH179"/>
          <cell r="EI179">
            <v>0</v>
          </cell>
          <cell r="EJ179"/>
          <cell r="EK179">
            <v>0</v>
          </cell>
          <cell r="EL179"/>
          <cell r="EM179">
            <v>0</v>
          </cell>
          <cell r="EN179"/>
          <cell r="EO179">
            <v>0</v>
          </cell>
          <cell r="EP179"/>
          <cell r="EQ179">
            <v>0</v>
          </cell>
          <cell r="ER179"/>
          <cell r="ES179">
            <v>0</v>
          </cell>
          <cell r="ET179"/>
          <cell r="EU179">
            <v>0</v>
          </cell>
          <cell r="EV179"/>
          <cell r="EW179">
            <v>0</v>
          </cell>
          <cell r="EX179"/>
          <cell r="EY179">
            <v>0</v>
          </cell>
          <cell r="EZ179"/>
          <cell r="FA179">
            <v>0</v>
          </cell>
          <cell r="FB179"/>
          <cell r="FC179">
            <v>0</v>
          </cell>
          <cell r="FD179"/>
          <cell r="FE179">
            <v>0</v>
          </cell>
          <cell r="FF179"/>
          <cell r="FG179">
            <v>0</v>
          </cell>
          <cell r="FH179"/>
          <cell r="FI179">
            <v>0</v>
          </cell>
          <cell r="FJ179"/>
          <cell r="FK179">
            <v>0</v>
          </cell>
          <cell r="FL179"/>
          <cell r="FM179">
            <v>0</v>
          </cell>
          <cell r="FN179"/>
          <cell r="FO179">
            <v>0</v>
          </cell>
          <cell r="FP179"/>
          <cell r="FQ179">
            <v>0</v>
          </cell>
          <cell r="FR179"/>
          <cell r="FS179">
            <v>0</v>
          </cell>
          <cell r="FT179"/>
          <cell r="FU179">
            <v>0</v>
          </cell>
          <cell r="FV179"/>
          <cell r="FW179">
            <v>0</v>
          </cell>
          <cell r="FX179"/>
          <cell r="FY179">
            <v>0</v>
          </cell>
          <cell r="FZ179"/>
          <cell r="GA179">
            <v>0</v>
          </cell>
          <cell r="GB179"/>
          <cell r="GC179">
            <v>0</v>
          </cell>
          <cell r="GD179"/>
          <cell r="GE179">
            <v>0</v>
          </cell>
          <cell r="GF179"/>
          <cell r="GG179">
            <v>0</v>
          </cell>
          <cell r="GH179"/>
          <cell r="GI179">
            <v>0</v>
          </cell>
          <cell r="GJ179"/>
          <cell r="GK179">
            <v>0</v>
          </cell>
          <cell r="GL179"/>
          <cell r="GM179">
            <v>0</v>
          </cell>
          <cell r="GN179"/>
          <cell r="GO179">
            <v>0</v>
          </cell>
          <cell r="GP179"/>
          <cell r="GQ179">
            <v>0</v>
          </cell>
          <cell r="GR179"/>
          <cell r="GS179">
            <v>0</v>
          </cell>
          <cell r="GT179"/>
          <cell r="GU179">
            <v>0</v>
          </cell>
          <cell r="GV179"/>
          <cell r="GW179">
            <v>0</v>
          </cell>
          <cell r="GX179"/>
          <cell r="GY179">
            <v>0</v>
          </cell>
          <cell r="GZ179"/>
          <cell r="HA179">
            <v>0</v>
          </cell>
          <cell r="HB179"/>
          <cell r="HC179">
            <v>0</v>
          </cell>
          <cell r="HD179"/>
          <cell r="HE179">
            <v>0</v>
          </cell>
          <cell r="HF179"/>
          <cell r="HG179">
            <v>0</v>
          </cell>
          <cell r="HH179"/>
          <cell r="HI179">
            <v>0</v>
          </cell>
          <cell r="HJ179"/>
          <cell r="HK179">
            <v>0</v>
          </cell>
          <cell r="HL179"/>
          <cell r="HM179">
            <v>0</v>
          </cell>
          <cell r="HN179"/>
          <cell r="HO179">
            <v>0</v>
          </cell>
          <cell r="HP179"/>
          <cell r="HQ179">
            <v>0</v>
          </cell>
          <cell r="HR179"/>
          <cell r="HS179">
            <v>0</v>
          </cell>
          <cell r="HT179"/>
          <cell r="HU179">
            <v>0</v>
          </cell>
          <cell r="HV179"/>
          <cell r="HW179">
            <v>0</v>
          </cell>
          <cell r="HX179"/>
          <cell r="HY179">
            <v>0</v>
          </cell>
          <cell r="HZ179"/>
          <cell r="IA179">
            <v>0</v>
          </cell>
          <cell r="IB179"/>
          <cell r="IC179">
            <v>0</v>
          </cell>
          <cell r="ID179"/>
          <cell r="IE179">
            <v>0</v>
          </cell>
          <cell r="IF179"/>
          <cell r="IG179">
            <v>0</v>
          </cell>
          <cell r="IH179"/>
          <cell r="II179">
            <v>0</v>
          </cell>
          <cell r="IJ179"/>
          <cell r="IK179">
            <v>0</v>
          </cell>
          <cell r="IL179"/>
          <cell r="IM179">
            <v>0</v>
          </cell>
          <cell r="IN179"/>
          <cell r="IO179">
            <v>0</v>
          </cell>
          <cell r="IP179"/>
          <cell r="IQ179">
            <v>0</v>
          </cell>
          <cell r="IR179"/>
          <cell r="IS179">
            <v>0</v>
          </cell>
          <cell r="IT179"/>
          <cell r="IU179">
            <v>0</v>
          </cell>
          <cell r="IV179"/>
          <cell r="IW179">
            <v>0</v>
          </cell>
          <cell r="IX179"/>
          <cell r="IY179">
            <v>0</v>
          </cell>
          <cell r="IZ179"/>
          <cell r="JA179">
            <v>0</v>
          </cell>
          <cell r="JB179"/>
          <cell r="JC179">
            <v>0</v>
          </cell>
          <cell r="JD179"/>
          <cell r="JE179">
            <v>0</v>
          </cell>
          <cell r="JF179"/>
          <cell r="JG179">
            <v>0</v>
          </cell>
          <cell r="JH179"/>
          <cell r="JI179">
            <v>0</v>
          </cell>
          <cell r="JJ179"/>
          <cell r="JK179">
            <v>0</v>
          </cell>
          <cell r="JL179"/>
          <cell r="JM179">
            <v>0</v>
          </cell>
          <cell r="JN179"/>
          <cell r="JO179">
            <v>0</v>
          </cell>
          <cell r="JP179"/>
          <cell r="JQ179">
            <v>0</v>
          </cell>
          <cell r="JR179"/>
          <cell r="JS179">
            <v>0</v>
          </cell>
          <cell r="JT179"/>
          <cell r="JU179">
            <v>0</v>
          </cell>
          <cell r="JV179"/>
          <cell r="JW179">
            <v>0</v>
          </cell>
          <cell r="JX179"/>
          <cell r="JY179">
            <v>0</v>
          </cell>
          <cell r="JZ179"/>
          <cell r="KA179">
            <v>0</v>
          </cell>
          <cell r="KB179"/>
          <cell r="KC179">
            <v>0</v>
          </cell>
        </row>
        <row r="180">
          <cell r="P180"/>
          <cell r="Q180">
            <v>0</v>
          </cell>
          <cell r="R180"/>
          <cell r="S180">
            <v>0</v>
          </cell>
          <cell r="T180"/>
          <cell r="U180">
            <v>0</v>
          </cell>
          <cell r="V180"/>
          <cell r="W180">
            <v>0</v>
          </cell>
          <cell r="X180"/>
          <cell r="Y180">
            <v>0</v>
          </cell>
          <cell r="Z180"/>
          <cell r="AA180">
            <v>0</v>
          </cell>
          <cell r="AB180"/>
          <cell r="AC180">
            <v>0</v>
          </cell>
          <cell r="AD180"/>
          <cell r="AE180">
            <v>0</v>
          </cell>
          <cell r="AF180"/>
          <cell r="AG180">
            <v>0</v>
          </cell>
          <cell r="AH180"/>
          <cell r="AI180">
            <v>0</v>
          </cell>
          <cell r="AJ180"/>
          <cell r="AK180">
            <v>0</v>
          </cell>
          <cell r="AL180"/>
          <cell r="AM180">
            <v>0</v>
          </cell>
          <cell r="AN180"/>
          <cell r="AO180">
            <v>0</v>
          </cell>
          <cell r="AP180"/>
          <cell r="AQ180">
            <v>0</v>
          </cell>
          <cell r="AR180"/>
          <cell r="AS180">
            <v>0</v>
          </cell>
          <cell r="AT180"/>
          <cell r="AU180">
            <v>0</v>
          </cell>
          <cell r="AV180"/>
          <cell r="AW180">
            <v>0</v>
          </cell>
          <cell r="AX180"/>
          <cell r="AY180">
            <v>0</v>
          </cell>
          <cell r="AZ180"/>
          <cell r="BA180">
            <v>0</v>
          </cell>
          <cell r="BB180"/>
          <cell r="BC180">
            <v>0</v>
          </cell>
          <cell r="BD180"/>
          <cell r="BE180">
            <v>0</v>
          </cell>
          <cell r="BF180"/>
          <cell r="BG180">
            <v>0</v>
          </cell>
          <cell r="BH180"/>
          <cell r="BI180">
            <v>0</v>
          </cell>
          <cell r="BJ180"/>
          <cell r="BK180">
            <v>0</v>
          </cell>
          <cell r="BL180"/>
          <cell r="BM180">
            <v>0</v>
          </cell>
          <cell r="BN180"/>
          <cell r="BO180">
            <v>0</v>
          </cell>
          <cell r="BP180"/>
          <cell r="BQ180">
            <v>0</v>
          </cell>
          <cell r="BR180"/>
          <cell r="BS180">
            <v>0</v>
          </cell>
          <cell r="BT180"/>
          <cell r="BU180">
            <v>0</v>
          </cell>
          <cell r="BV180"/>
          <cell r="BW180">
            <v>0</v>
          </cell>
          <cell r="BX180"/>
          <cell r="BY180">
            <v>0</v>
          </cell>
          <cell r="BZ180"/>
          <cell r="CA180">
            <v>0</v>
          </cell>
          <cell r="CB180"/>
          <cell r="CC180">
            <v>0</v>
          </cell>
          <cell r="CD180"/>
          <cell r="CE180">
            <v>0</v>
          </cell>
          <cell r="CF180"/>
          <cell r="CG180">
            <v>0</v>
          </cell>
          <cell r="CH180"/>
          <cell r="CI180">
            <v>0</v>
          </cell>
          <cell r="CJ180">
            <v>1</v>
          </cell>
          <cell r="CK180">
            <v>57721.666667243881</v>
          </cell>
          <cell r="CL180"/>
          <cell r="CM180">
            <v>0</v>
          </cell>
          <cell r="CN180"/>
          <cell r="CO180">
            <v>0</v>
          </cell>
          <cell r="CP180"/>
          <cell r="CQ180">
            <v>0</v>
          </cell>
          <cell r="CR180"/>
          <cell r="CS180">
            <v>0</v>
          </cell>
          <cell r="CT180"/>
          <cell r="CU180">
            <v>0</v>
          </cell>
          <cell r="CV180"/>
          <cell r="CW180">
            <v>0</v>
          </cell>
          <cell r="CX180"/>
          <cell r="CY180">
            <v>0</v>
          </cell>
          <cell r="CZ180"/>
          <cell r="DA180">
            <v>0</v>
          </cell>
          <cell r="DB180"/>
          <cell r="DC180">
            <v>0</v>
          </cell>
          <cell r="DD180"/>
          <cell r="DE180">
            <v>0</v>
          </cell>
          <cell r="DF180"/>
          <cell r="DG180">
            <v>0</v>
          </cell>
          <cell r="DH180"/>
          <cell r="DI180">
            <v>0</v>
          </cell>
          <cell r="DJ180"/>
          <cell r="DK180">
            <v>0</v>
          </cell>
          <cell r="DL180"/>
          <cell r="DM180">
            <v>0</v>
          </cell>
          <cell r="DN180"/>
          <cell r="DO180">
            <v>0</v>
          </cell>
          <cell r="DP180"/>
          <cell r="DQ180">
            <v>0</v>
          </cell>
          <cell r="DR180"/>
          <cell r="DS180">
            <v>0</v>
          </cell>
          <cell r="DT180"/>
          <cell r="DU180">
            <v>0</v>
          </cell>
          <cell r="DV180"/>
          <cell r="DW180">
            <v>0</v>
          </cell>
          <cell r="DX180"/>
          <cell r="DY180">
            <v>0</v>
          </cell>
          <cell r="DZ180"/>
          <cell r="EA180">
            <v>0</v>
          </cell>
          <cell r="EB180"/>
          <cell r="EC180">
            <v>0</v>
          </cell>
          <cell r="ED180"/>
          <cell r="EE180">
            <v>0</v>
          </cell>
          <cell r="EF180"/>
          <cell r="EG180">
            <v>0</v>
          </cell>
          <cell r="EH180"/>
          <cell r="EI180">
            <v>0</v>
          </cell>
          <cell r="EJ180"/>
          <cell r="EK180">
            <v>0</v>
          </cell>
          <cell r="EL180"/>
          <cell r="EM180">
            <v>0</v>
          </cell>
          <cell r="EN180"/>
          <cell r="EO180">
            <v>0</v>
          </cell>
          <cell r="EP180"/>
          <cell r="EQ180">
            <v>0</v>
          </cell>
          <cell r="ER180"/>
          <cell r="ES180">
            <v>0</v>
          </cell>
          <cell r="ET180"/>
          <cell r="EU180">
            <v>0</v>
          </cell>
          <cell r="EV180"/>
          <cell r="EW180">
            <v>0</v>
          </cell>
          <cell r="EX180"/>
          <cell r="EY180">
            <v>0</v>
          </cell>
          <cell r="EZ180"/>
          <cell r="FA180">
            <v>0</v>
          </cell>
          <cell r="FB180"/>
          <cell r="FC180">
            <v>0</v>
          </cell>
          <cell r="FD180"/>
          <cell r="FE180">
            <v>0</v>
          </cell>
          <cell r="FF180"/>
          <cell r="FG180">
            <v>0</v>
          </cell>
          <cell r="FH180"/>
          <cell r="FI180">
            <v>0</v>
          </cell>
          <cell r="FJ180"/>
          <cell r="FK180">
            <v>0</v>
          </cell>
          <cell r="FL180"/>
          <cell r="FM180">
            <v>0</v>
          </cell>
          <cell r="FN180"/>
          <cell r="FO180">
            <v>0</v>
          </cell>
          <cell r="FP180"/>
          <cell r="FQ180">
            <v>0</v>
          </cell>
          <cell r="FR180"/>
          <cell r="FS180">
            <v>0</v>
          </cell>
          <cell r="FT180"/>
          <cell r="FU180">
            <v>0</v>
          </cell>
          <cell r="FV180"/>
          <cell r="FW180">
            <v>0</v>
          </cell>
          <cell r="FX180"/>
          <cell r="FY180">
            <v>0</v>
          </cell>
          <cell r="FZ180"/>
          <cell r="GA180">
            <v>0</v>
          </cell>
          <cell r="GB180"/>
          <cell r="GC180">
            <v>0</v>
          </cell>
          <cell r="GD180"/>
          <cell r="GE180">
            <v>0</v>
          </cell>
          <cell r="GF180"/>
          <cell r="GG180">
            <v>0</v>
          </cell>
          <cell r="GH180"/>
          <cell r="GI180">
            <v>0</v>
          </cell>
          <cell r="GJ180"/>
          <cell r="GK180">
            <v>0</v>
          </cell>
          <cell r="GL180"/>
          <cell r="GM180">
            <v>0</v>
          </cell>
          <cell r="GN180"/>
          <cell r="GO180">
            <v>0</v>
          </cell>
          <cell r="GP180"/>
          <cell r="GQ180">
            <v>0</v>
          </cell>
          <cell r="GR180"/>
          <cell r="GS180">
            <v>0</v>
          </cell>
          <cell r="GT180"/>
          <cell r="GU180">
            <v>0</v>
          </cell>
          <cell r="GV180"/>
          <cell r="GW180">
            <v>0</v>
          </cell>
          <cell r="GX180"/>
          <cell r="GY180">
            <v>0</v>
          </cell>
          <cell r="GZ180"/>
          <cell r="HA180">
            <v>0</v>
          </cell>
          <cell r="HB180"/>
          <cell r="HC180">
            <v>0</v>
          </cell>
          <cell r="HD180"/>
          <cell r="HE180">
            <v>0</v>
          </cell>
          <cell r="HF180"/>
          <cell r="HG180">
            <v>0</v>
          </cell>
          <cell r="HH180"/>
          <cell r="HI180">
            <v>0</v>
          </cell>
          <cell r="HJ180"/>
          <cell r="HK180">
            <v>0</v>
          </cell>
          <cell r="HL180"/>
          <cell r="HM180">
            <v>0</v>
          </cell>
          <cell r="HN180"/>
          <cell r="HO180">
            <v>0</v>
          </cell>
          <cell r="HP180"/>
          <cell r="HQ180">
            <v>0</v>
          </cell>
          <cell r="HR180"/>
          <cell r="HS180">
            <v>0</v>
          </cell>
          <cell r="HT180"/>
          <cell r="HU180">
            <v>0</v>
          </cell>
          <cell r="HV180"/>
          <cell r="HW180">
            <v>0</v>
          </cell>
          <cell r="HX180"/>
          <cell r="HY180">
            <v>0</v>
          </cell>
          <cell r="HZ180"/>
          <cell r="IA180">
            <v>0</v>
          </cell>
          <cell r="IB180"/>
          <cell r="IC180">
            <v>0</v>
          </cell>
          <cell r="ID180"/>
          <cell r="IE180">
            <v>0</v>
          </cell>
          <cell r="IF180"/>
          <cell r="IG180">
            <v>0</v>
          </cell>
          <cell r="IH180"/>
          <cell r="II180">
            <v>0</v>
          </cell>
          <cell r="IJ180"/>
          <cell r="IK180">
            <v>0</v>
          </cell>
          <cell r="IL180"/>
          <cell r="IM180">
            <v>0</v>
          </cell>
          <cell r="IN180"/>
          <cell r="IO180">
            <v>0</v>
          </cell>
          <cell r="IP180"/>
          <cell r="IQ180">
            <v>0</v>
          </cell>
          <cell r="IR180"/>
          <cell r="IS180">
            <v>0</v>
          </cell>
          <cell r="IT180"/>
          <cell r="IU180">
            <v>0</v>
          </cell>
          <cell r="IV180"/>
          <cell r="IW180">
            <v>0</v>
          </cell>
          <cell r="IX180"/>
          <cell r="IY180">
            <v>0</v>
          </cell>
          <cell r="IZ180"/>
          <cell r="JA180">
            <v>0</v>
          </cell>
          <cell r="JB180"/>
          <cell r="JC180">
            <v>0</v>
          </cell>
          <cell r="JD180"/>
          <cell r="JE180">
            <v>0</v>
          </cell>
          <cell r="JF180"/>
          <cell r="JG180">
            <v>0</v>
          </cell>
          <cell r="JH180"/>
          <cell r="JI180">
            <v>0</v>
          </cell>
          <cell r="JJ180"/>
          <cell r="JK180">
            <v>0</v>
          </cell>
          <cell r="JL180"/>
          <cell r="JM180">
            <v>0</v>
          </cell>
          <cell r="JN180"/>
          <cell r="JO180">
            <v>0</v>
          </cell>
          <cell r="JP180"/>
          <cell r="JQ180">
            <v>0</v>
          </cell>
          <cell r="JR180"/>
          <cell r="JS180">
            <v>0</v>
          </cell>
          <cell r="JT180"/>
          <cell r="JU180">
            <v>0</v>
          </cell>
          <cell r="JV180"/>
          <cell r="JW180">
            <v>0</v>
          </cell>
          <cell r="JX180"/>
          <cell r="JY180">
            <v>0</v>
          </cell>
          <cell r="JZ180"/>
          <cell r="KA180">
            <v>0</v>
          </cell>
          <cell r="KB180"/>
          <cell r="KC180">
            <v>0</v>
          </cell>
        </row>
        <row r="181">
          <cell r="P181"/>
          <cell r="Q181">
            <v>0</v>
          </cell>
          <cell r="R181"/>
          <cell r="S181">
            <v>0</v>
          </cell>
          <cell r="T181"/>
          <cell r="U181">
            <v>0</v>
          </cell>
          <cell r="V181"/>
          <cell r="W181">
            <v>0</v>
          </cell>
          <cell r="X181"/>
          <cell r="Y181">
            <v>0</v>
          </cell>
          <cell r="Z181"/>
          <cell r="AA181">
            <v>0</v>
          </cell>
          <cell r="AB181"/>
          <cell r="AC181">
            <v>0</v>
          </cell>
          <cell r="AD181"/>
          <cell r="AE181">
            <v>0</v>
          </cell>
          <cell r="AF181"/>
          <cell r="AG181">
            <v>0</v>
          </cell>
          <cell r="AH181"/>
          <cell r="AI181">
            <v>0</v>
          </cell>
          <cell r="AJ181"/>
          <cell r="AK181">
            <v>0</v>
          </cell>
          <cell r="AL181"/>
          <cell r="AM181">
            <v>0</v>
          </cell>
          <cell r="AN181"/>
          <cell r="AO181">
            <v>0</v>
          </cell>
          <cell r="AP181"/>
          <cell r="AQ181">
            <v>0</v>
          </cell>
          <cell r="AR181"/>
          <cell r="AS181">
            <v>0</v>
          </cell>
          <cell r="AT181"/>
          <cell r="AU181">
            <v>0</v>
          </cell>
          <cell r="AV181"/>
          <cell r="AW181">
            <v>0</v>
          </cell>
          <cell r="AX181"/>
          <cell r="AY181">
            <v>0</v>
          </cell>
          <cell r="AZ181"/>
          <cell r="BA181">
            <v>0</v>
          </cell>
          <cell r="BB181"/>
          <cell r="BC181">
            <v>0</v>
          </cell>
          <cell r="BD181"/>
          <cell r="BE181">
            <v>0</v>
          </cell>
          <cell r="BF181"/>
          <cell r="BG181">
            <v>0</v>
          </cell>
          <cell r="BH181"/>
          <cell r="BI181">
            <v>0</v>
          </cell>
          <cell r="BJ181"/>
          <cell r="BK181">
            <v>0</v>
          </cell>
          <cell r="BL181"/>
          <cell r="BM181">
            <v>0</v>
          </cell>
          <cell r="BN181"/>
          <cell r="BO181">
            <v>0</v>
          </cell>
          <cell r="BP181"/>
          <cell r="BQ181">
            <v>0</v>
          </cell>
          <cell r="BR181"/>
          <cell r="BS181">
            <v>0</v>
          </cell>
          <cell r="BT181"/>
          <cell r="BU181">
            <v>0</v>
          </cell>
          <cell r="BV181"/>
          <cell r="BW181">
            <v>0</v>
          </cell>
          <cell r="BX181"/>
          <cell r="BY181">
            <v>0</v>
          </cell>
          <cell r="BZ181"/>
          <cell r="CA181">
            <v>0</v>
          </cell>
          <cell r="CB181"/>
          <cell r="CC181">
            <v>0</v>
          </cell>
          <cell r="CD181"/>
          <cell r="CE181">
            <v>0</v>
          </cell>
          <cell r="CF181"/>
          <cell r="CG181">
            <v>0</v>
          </cell>
          <cell r="CH181">
            <v>1</v>
          </cell>
          <cell r="CI181">
            <v>32872.00000032872</v>
          </cell>
          <cell r="CJ181"/>
          <cell r="CK181">
            <v>0</v>
          </cell>
          <cell r="CL181"/>
          <cell r="CM181">
            <v>0</v>
          </cell>
          <cell r="CN181"/>
          <cell r="CO181">
            <v>0</v>
          </cell>
          <cell r="CP181"/>
          <cell r="CQ181">
            <v>0</v>
          </cell>
          <cell r="CR181"/>
          <cell r="CS181">
            <v>0</v>
          </cell>
          <cell r="CT181"/>
          <cell r="CU181">
            <v>0</v>
          </cell>
          <cell r="CV181"/>
          <cell r="CW181">
            <v>0</v>
          </cell>
          <cell r="CX181"/>
          <cell r="CY181">
            <v>0</v>
          </cell>
          <cell r="CZ181"/>
          <cell r="DA181">
            <v>0</v>
          </cell>
          <cell r="DB181"/>
          <cell r="DC181">
            <v>0</v>
          </cell>
          <cell r="DD181"/>
          <cell r="DE181">
            <v>0</v>
          </cell>
          <cell r="DF181"/>
          <cell r="DG181">
            <v>0</v>
          </cell>
          <cell r="DH181"/>
          <cell r="DI181">
            <v>0</v>
          </cell>
          <cell r="DJ181"/>
          <cell r="DK181">
            <v>0</v>
          </cell>
          <cell r="DL181"/>
          <cell r="DM181">
            <v>0</v>
          </cell>
          <cell r="DN181"/>
          <cell r="DO181">
            <v>0</v>
          </cell>
          <cell r="DP181"/>
          <cell r="DQ181">
            <v>0</v>
          </cell>
          <cell r="DR181"/>
          <cell r="DS181">
            <v>0</v>
          </cell>
          <cell r="DT181"/>
          <cell r="DU181">
            <v>0</v>
          </cell>
          <cell r="DV181"/>
          <cell r="DW181">
            <v>0</v>
          </cell>
          <cell r="DX181"/>
          <cell r="DY181">
            <v>0</v>
          </cell>
          <cell r="DZ181"/>
          <cell r="EA181">
            <v>0</v>
          </cell>
          <cell r="EB181"/>
          <cell r="EC181">
            <v>0</v>
          </cell>
          <cell r="ED181"/>
          <cell r="EE181">
            <v>0</v>
          </cell>
          <cell r="EF181"/>
          <cell r="EG181">
            <v>0</v>
          </cell>
          <cell r="EH181"/>
          <cell r="EI181">
            <v>0</v>
          </cell>
          <cell r="EJ181"/>
          <cell r="EK181">
            <v>0</v>
          </cell>
          <cell r="EL181"/>
          <cell r="EM181">
            <v>0</v>
          </cell>
          <cell r="EN181"/>
          <cell r="EO181">
            <v>0</v>
          </cell>
          <cell r="EP181"/>
          <cell r="EQ181">
            <v>0</v>
          </cell>
          <cell r="ER181"/>
          <cell r="ES181">
            <v>0</v>
          </cell>
          <cell r="ET181"/>
          <cell r="EU181">
            <v>0</v>
          </cell>
          <cell r="EV181"/>
          <cell r="EW181">
            <v>0</v>
          </cell>
          <cell r="EX181"/>
          <cell r="EY181">
            <v>0</v>
          </cell>
          <cell r="EZ181"/>
          <cell r="FA181">
            <v>0</v>
          </cell>
          <cell r="FB181"/>
          <cell r="FC181">
            <v>0</v>
          </cell>
          <cell r="FD181"/>
          <cell r="FE181">
            <v>0</v>
          </cell>
          <cell r="FF181"/>
          <cell r="FG181">
            <v>0</v>
          </cell>
          <cell r="FH181"/>
          <cell r="FI181">
            <v>0</v>
          </cell>
          <cell r="FJ181"/>
          <cell r="FK181">
            <v>0</v>
          </cell>
          <cell r="FL181"/>
          <cell r="FM181">
            <v>0</v>
          </cell>
          <cell r="FN181"/>
          <cell r="FO181">
            <v>0</v>
          </cell>
          <cell r="FP181"/>
          <cell r="FQ181">
            <v>0</v>
          </cell>
          <cell r="FR181"/>
          <cell r="FS181">
            <v>0</v>
          </cell>
          <cell r="FT181"/>
          <cell r="FU181">
            <v>0</v>
          </cell>
          <cell r="FV181"/>
          <cell r="FW181">
            <v>0</v>
          </cell>
          <cell r="FX181"/>
          <cell r="FY181">
            <v>0</v>
          </cell>
          <cell r="FZ181"/>
          <cell r="GA181">
            <v>0</v>
          </cell>
          <cell r="GB181"/>
          <cell r="GC181">
            <v>0</v>
          </cell>
          <cell r="GD181"/>
          <cell r="GE181">
            <v>0</v>
          </cell>
          <cell r="GF181"/>
          <cell r="GG181">
            <v>0</v>
          </cell>
          <cell r="GH181"/>
          <cell r="GI181">
            <v>0</v>
          </cell>
          <cell r="GJ181"/>
          <cell r="GK181">
            <v>0</v>
          </cell>
          <cell r="GL181"/>
          <cell r="GM181">
            <v>0</v>
          </cell>
          <cell r="GN181"/>
          <cell r="GO181">
            <v>0</v>
          </cell>
          <cell r="GP181"/>
          <cell r="GQ181">
            <v>0</v>
          </cell>
          <cell r="GR181"/>
          <cell r="GS181">
            <v>0</v>
          </cell>
          <cell r="GT181"/>
          <cell r="GU181">
            <v>0</v>
          </cell>
          <cell r="GV181"/>
          <cell r="GW181">
            <v>0</v>
          </cell>
          <cell r="GX181"/>
          <cell r="GY181">
            <v>0</v>
          </cell>
          <cell r="GZ181"/>
          <cell r="HA181">
            <v>0</v>
          </cell>
          <cell r="HB181"/>
          <cell r="HC181">
            <v>0</v>
          </cell>
          <cell r="HD181"/>
          <cell r="HE181">
            <v>0</v>
          </cell>
          <cell r="HF181"/>
          <cell r="HG181">
            <v>0</v>
          </cell>
          <cell r="HH181"/>
          <cell r="HI181">
            <v>0</v>
          </cell>
          <cell r="HJ181"/>
          <cell r="HK181">
            <v>0</v>
          </cell>
          <cell r="HL181"/>
          <cell r="HM181">
            <v>0</v>
          </cell>
          <cell r="HN181"/>
          <cell r="HO181">
            <v>0</v>
          </cell>
          <cell r="HP181"/>
          <cell r="HQ181">
            <v>0</v>
          </cell>
          <cell r="HR181"/>
          <cell r="HS181">
            <v>0</v>
          </cell>
          <cell r="HT181"/>
          <cell r="HU181">
            <v>0</v>
          </cell>
          <cell r="HV181"/>
          <cell r="HW181">
            <v>0</v>
          </cell>
          <cell r="HX181"/>
          <cell r="HY181">
            <v>0</v>
          </cell>
          <cell r="HZ181"/>
          <cell r="IA181">
            <v>0</v>
          </cell>
          <cell r="IB181"/>
          <cell r="IC181">
            <v>0</v>
          </cell>
          <cell r="ID181"/>
          <cell r="IE181">
            <v>0</v>
          </cell>
          <cell r="IF181"/>
          <cell r="IG181">
            <v>0</v>
          </cell>
          <cell r="IH181"/>
          <cell r="II181">
            <v>0</v>
          </cell>
          <cell r="IJ181"/>
          <cell r="IK181">
            <v>0</v>
          </cell>
          <cell r="IL181"/>
          <cell r="IM181">
            <v>0</v>
          </cell>
          <cell r="IN181"/>
          <cell r="IO181">
            <v>0</v>
          </cell>
          <cell r="IP181"/>
          <cell r="IQ181">
            <v>0</v>
          </cell>
          <cell r="IR181"/>
          <cell r="IS181">
            <v>0</v>
          </cell>
          <cell r="IT181"/>
          <cell r="IU181">
            <v>0</v>
          </cell>
          <cell r="IV181"/>
          <cell r="IW181">
            <v>0</v>
          </cell>
          <cell r="IX181"/>
          <cell r="IY181">
            <v>0</v>
          </cell>
          <cell r="IZ181"/>
          <cell r="JA181">
            <v>0</v>
          </cell>
          <cell r="JB181"/>
          <cell r="JC181">
            <v>0</v>
          </cell>
          <cell r="JD181"/>
          <cell r="JE181">
            <v>0</v>
          </cell>
          <cell r="JF181"/>
          <cell r="JG181">
            <v>0</v>
          </cell>
          <cell r="JH181"/>
          <cell r="JI181">
            <v>0</v>
          </cell>
          <cell r="JJ181"/>
          <cell r="JK181">
            <v>0</v>
          </cell>
          <cell r="JL181"/>
          <cell r="JM181">
            <v>0</v>
          </cell>
          <cell r="JN181"/>
          <cell r="JO181">
            <v>0</v>
          </cell>
          <cell r="JP181"/>
          <cell r="JQ181">
            <v>0</v>
          </cell>
          <cell r="JR181"/>
          <cell r="JS181">
            <v>0</v>
          </cell>
          <cell r="JT181"/>
          <cell r="JU181">
            <v>0</v>
          </cell>
          <cell r="JV181"/>
          <cell r="JW181">
            <v>0</v>
          </cell>
          <cell r="JX181"/>
          <cell r="JY181">
            <v>0</v>
          </cell>
          <cell r="JZ181"/>
          <cell r="KA181">
            <v>0</v>
          </cell>
          <cell r="KB181"/>
          <cell r="KC181">
            <v>0</v>
          </cell>
        </row>
        <row r="182">
          <cell r="P182"/>
          <cell r="Q182">
            <v>0</v>
          </cell>
          <cell r="R182"/>
          <cell r="S182">
            <v>0</v>
          </cell>
          <cell r="T182"/>
          <cell r="U182">
            <v>0</v>
          </cell>
          <cell r="V182"/>
          <cell r="W182">
            <v>0</v>
          </cell>
          <cell r="X182"/>
          <cell r="Y182">
            <v>0</v>
          </cell>
          <cell r="Z182"/>
          <cell r="AA182">
            <v>0</v>
          </cell>
          <cell r="AB182"/>
          <cell r="AC182">
            <v>0</v>
          </cell>
          <cell r="AD182"/>
          <cell r="AE182">
            <v>0</v>
          </cell>
          <cell r="AF182"/>
          <cell r="AG182">
            <v>0</v>
          </cell>
          <cell r="AH182"/>
          <cell r="AI182">
            <v>0</v>
          </cell>
          <cell r="AJ182"/>
          <cell r="AK182">
            <v>0</v>
          </cell>
          <cell r="AL182"/>
          <cell r="AM182">
            <v>0</v>
          </cell>
          <cell r="AN182"/>
          <cell r="AO182">
            <v>0</v>
          </cell>
          <cell r="AP182"/>
          <cell r="AQ182">
            <v>0</v>
          </cell>
          <cell r="AR182"/>
          <cell r="AS182">
            <v>0</v>
          </cell>
          <cell r="AT182"/>
          <cell r="AU182">
            <v>0</v>
          </cell>
          <cell r="AV182"/>
          <cell r="AW182">
            <v>0</v>
          </cell>
          <cell r="AX182"/>
          <cell r="AY182">
            <v>0</v>
          </cell>
          <cell r="AZ182"/>
          <cell r="BA182">
            <v>0</v>
          </cell>
          <cell r="BB182"/>
          <cell r="BC182">
            <v>0</v>
          </cell>
          <cell r="BD182"/>
          <cell r="BE182">
            <v>0</v>
          </cell>
          <cell r="BF182"/>
          <cell r="BG182">
            <v>0</v>
          </cell>
          <cell r="BH182"/>
          <cell r="BI182">
            <v>0</v>
          </cell>
          <cell r="BJ182"/>
          <cell r="BK182">
            <v>0</v>
          </cell>
          <cell r="BL182"/>
          <cell r="BM182">
            <v>0</v>
          </cell>
          <cell r="BN182"/>
          <cell r="BO182">
            <v>0</v>
          </cell>
          <cell r="BP182"/>
          <cell r="BQ182">
            <v>0</v>
          </cell>
          <cell r="BR182"/>
          <cell r="BS182">
            <v>0</v>
          </cell>
          <cell r="BT182"/>
          <cell r="BU182">
            <v>0</v>
          </cell>
          <cell r="BV182"/>
          <cell r="BW182">
            <v>0</v>
          </cell>
          <cell r="BX182"/>
          <cell r="BY182">
            <v>0</v>
          </cell>
          <cell r="BZ182"/>
          <cell r="CA182">
            <v>0</v>
          </cell>
          <cell r="CB182"/>
          <cell r="CC182">
            <v>0</v>
          </cell>
          <cell r="CD182"/>
          <cell r="CE182">
            <v>0</v>
          </cell>
          <cell r="CF182"/>
          <cell r="CG182">
            <v>0</v>
          </cell>
          <cell r="CH182"/>
          <cell r="CI182">
            <v>0</v>
          </cell>
          <cell r="CJ182"/>
          <cell r="CK182">
            <v>0</v>
          </cell>
          <cell r="CL182"/>
          <cell r="CM182">
            <v>0</v>
          </cell>
          <cell r="CN182"/>
          <cell r="CO182">
            <v>0</v>
          </cell>
          <cell r="CP182"/>
          <cell r="CQ182">
            <v>0</v>
          </cell>
          <cell r="CR182"/>
          <cell r="CS182">
            <v>0</v>
          </cell>
          <cell r="CT182"/>
          <cell r="CU182">
            <v>0</v>
          </cell>
          <cell r="CV182"/>
          <cell r="CW182">
            <v>0</v>
          </cell>
          <cell r="CX182">
            <v>1</v>
          </cell>
          <cell r="CY182">
            <v>23773.500000237735</v>
          </cell>
          <cell r="CZ182"/>
          <cell r="DA182">
            <v>0</v>
          </cell>
          <cell r="DB182"/>
          <cell r="DC182">
            <v>0</v>
          </cell>
          <cell r="DD182"/>
          <cell r="DE182">
            <v>0</v>
          </cell>
          <cell r="DF182"/>
          <cell r="DG182">
            <v>0</v>
          </cell>
          <cell r="DH182"/>
          <cell r="DI182">
            <v>0</v>
          </cell>
          <cell r="DJ182"/>
          <cell r="DK182">
            <v>0</v>
          </cell>
          <cell r="DL182"/>
          <cell r="DM182">
            <v>0</v>
          </cell>
          <cell r="DN182"/>
          <cell r="DO182">
            <v>0</v>
          </cell>
          <cell r="DP182"/>
          <cell r="DQ182">
            <v>0</v>
          </cell>
          <cell r="DR182"/>
          <cell r="DS182">
            <v>0</v>
          </cell>
          <cell r="DT182"/>
          <cell r="DU182">
            <v>0</v>
          </cell>
          <cell r="DV182"/>
          <cell r="DW182">
            <v>0</v>
          </cell>
          <cell r="DX182"/>
          <cell r="DY182">
            <v>0</v>
          </cell>
          <cell r="DZ182"/>
          <cell r="EA182">
            <v>0</v>
          </cell>
          <cell r="EB182"/>
          <cell r="EC182">
            <v>0</v>
          </cell>
          <cell r="ED182"/>
          <cell r="EE182">
            <v>0</v>
          </cell>
          <cell r="EF182"/>
          <cell r="EG182">
            <v>0</v>
          </cell>
          <cell r="EH182"/>
          <cell r="EI182">
            <v>0</v>
          </cell>
          <cell r="EJ182"/>
          <cell r="EK182">
            <v>0</v>
          </cell>
          <cell r="EL182"/>
          <cell r="EM182">
            <v>0</v>
          </cell>
          <cell r="EN182"/>
          <cell r="EO182">
            <v>0</v>
          </cell>
          <cell r="EP182"/>
          <cell r="EQ182">
            <v>0</v>
          </cell>
          <cell r="ER182"/>
          <cell r="ES182">
            <v>0</v>
          </cell>
          <cell r="ET182"/>
          <cell r="EU182">
            <v>0</v>
          </cell>
          <cell r="EV182"/>
          <cell r="EW182">
            <v>0</v>
          </cell>
          <cell r="EX182"/>
          <cell r="EY182">
            <v>0</v>
          </cell>
          <cell r="EZ182"/>
          <cell r="FA182">
            <v>0</v>
          </cell>
          <cell r="FB182"/>
          <cell r="FC182">
            <v>0</v>
          </cell>
          <cell r="FD182"/>
          <cell r="FE182">
            <v>0</v>
          </cell>
          <cell r="FF182"/>
          <cell r="FG182">
            <v>0</v>
          </cell>
          <cell r="FH182"/>
          <cell r="FI182">
            <v>0</v>
          </cell>
          <cell r="FJ182"/>
          <cell r="FK182">
            <v>0</v>
          </cell>
          <cell r="FL182"/>
          <cell r="FM182">
            <v>0</v>
          </cell>
          <cell r="FN182"/>
          <cell r="FO182">
            <v>0</v>
          </cell>
          <cell r="FP182"/>
          <cell r="FQ182">
            <v>0</v>
          </cell>
          <cell r="FR182"/>
          <cell r="FS182">
            <v>0</v>
          </cell>
          <cell r="FT182"/>
          <cell r="FU182">
            <v>0</v>
          </cell>
          <cell r="FV182"/>
          <cell r="FW182">
            <v>0</v>
          </cell>
          <cell r="FX182"/>
          <cell r="FY182">
            <v>0</v>
          </cell>
          <cell r="FZ182"/>
          <cell r="GA182">
            <v>0</v>
          </cell>
          <cell r="GB182"/>
          <cell r="GC182">
            <v>0</v>
          </cell>
          <cell r="GD182"/>
          <cell r="GE182">
            <v>0</v>
          </cell>
          <cell r="GF182"/>
          <cell r="GG182">
            <v>0</v>
          </cell>
          <cell r="GH182"/>
          <cell r="GI182">
            <v>0</v>
          </cell>
          <cell r="GJ182"/>
          <cell r="GK182">
            <v>0</v>
          </cell>
          <cell r="GL182"/>
          <cell r="GM182">
            <v>0</v>
          </cell>
          <cell r="GN182"/>
          <cell r="GO182">
            <v>0</v>
          </cell>
          <cell r="GP182"/>
          <cell r="GQ182">
            <v>0</v>
          </cell>
          <cell r="GR182"/>
          <cell r="GS182">
            <v>0</v>
          </cell>
          <cell r="GT182"/>
          <cell r="GU182">
            <v>0</v>
          </cell>
          <cell r="GV182"/>
          <cell r="GW182">
            <v>0</v>
          </cell>
          <cell r="GX182"/>
          <cell r="GY182">
            <v>0</v>
          </cell>
          <cell r="GZ182"/>
          <cell r="HA182">
            <v>0</v>
          </cell>
          <cell r="HB182"/>
          <cell r="HC182">
            <v>0</v>
          </cell>
          <cell r="HD182"/>
          <cell r="HE182">
            <v>0</v>
          </cell>
          <cell r="HF182"/>
          <cell r="HG182">
            <v>0</v>
          </cell>
          <cell r="HH182"/>
          <cell r="HI182">
            <v>0</v>
          </cell>
          <cell r="HJ182"/>
          <cell r="HK182">
            <v>0</v>
          </cell>
          <cell r="HL182"/>
          <cell r="HM182">
            <v>0</v>
          </cell>
          <cell r="HN182"/>
          <cell r="HO182">
            <v>0</v>
          </cell>
          <cell r="HP182"/>
          <cell r="HQ182">
            <v>0</v>
          </cell>
          <cell r="HR182"/>
          <cell r="HS182">
            <v>0</v>
          </cell>
          <cell r="HT182"/>
          <cell r="HU182">
            <v>0</v>
          </cell>
          <cell r="HV182"/>
          <cell r="HW182">
            <v>0</v>
          </cell>
          <cell r="HX182"/>
          <cell r="HY182">
            <v>0</v>
          </cell>
          <cell r="HZ182"/>
          <cell r="IA182">
            <v>0</v>
          </cell>
          <cell r="IB182"/>
          <cell r="IC182">
            <v>0</v>
          </cell>
          <cell r="ID182"/>
          <cell r="IE182">
            <v>0</v>
          </cell>
          <cell r="IF182"/>
          <cell r="IG182">
            <v>0</v>
          </cell>
          <cell r="IH182"/>
          <cell r="II182">
            <v>0</v>
          </cell>
          <cell r="IJ182"/>
          <cell r="IK182">
            <v>0</v>
          </cell>
          <cell r="IL182"/>
          <cell r="IM182">
            <v>0</v>
          </cell>
          <cell r="IN182"/>
          <cell r="IO182">
            <v>0</v>
          </cell>
          <cell r="IP182"/>
          <cell r="IQ182">
            <v>0</v>
          </cell>
          <cell r="IR182"/>
          <cell r="IS182">
            <v>0</v>
          </cell>
          <cell r="IT182"/>
          <cell r="IU182">
            <v>0</v>
          </cell>
          <cell r="IV182"/>
          <cell r="IW182">
            <v>0</v>
          </cell>
          <cell r="IX182"/>
          <cell r="IY182">
            <v>0</v>
          </cell>
          <cell r="IZ182"/>
          <cell r="JA182">
            <v>0</v>
          </cell>
          <cell r="JB182"/>
          <cell r="JC182">
            <v>0</v>
          </cell>
          <cell r="JD182"/>
          <cell r="JE182">
            <v>0</v>
          </cell>
          <cell r="JF182"/>
          <cell r="JG182">
            <v>0</v>
          </cell>
          <cell r="JH182"/>
          <cell r="JI182">
            <v>0</v>
          </cell>
          <cell r="JJ182"/>
          <cell r="JK182">
            <v>0</v>
          </cell>
          <cell r="JL182"/>
          <cell r="JM182">
            <v>0</v>
          </cell>
          <cell r="JN182"/>
          <cell r="JO182">
            <v>0</v>
          </cell>
          <cell r="JP182"/>
          <cell r="JQ182">
            <v>0</v>
          </cell>
          <cell r="JR182"/>
          <cell r="JS182">
            <v>0</v>
          </cell>
          <cell r="JT182"/>
          <cell r="JU182">
            <v>0</v>
          </cell>
          <cell r="JV182"/>
          <cell r="JW182">
            <v>0</v>
          </cell>
          <cell r="JX182"/>
          <cell r="JY182">
            <v>0</v>
          </cell>
          <cell r="JZ182"/>
          <cell r="KA182">
            <v>0</v>
          </cell>
          <cell r="KB182"/>
          <cell r="KC182">
            <v>0</v>
          </cell>
        </row>
        <row r="183">
          <cell r="P183"/>
          <cell r="Q183">
            <v>0</v>
          </cell>
          <cell r="R183"/>
          <cell r="S183">
            <v>0</v>
          </cell>
          <cell r="T183"/>
          <cell r="U183">
            <v>0</v>
          </cell>
          <cell r="V183"/>
          <cell r="W183">
            <v>0</v>
          </cell>
          <cell r="X183"/>
          <cell r="Y183">
            <v>0</v>
          </cell>
          <cell r="Z183"/>
          <cell r="AA183">
            <v>0</v>
          </cell>
          <cell r="AB183"/>
          <cell r="AC183">
            <v>0</v>
          </cell>
          <cell r="AD183"/>
          <cell r="AE183">
            <v>0</v>
          </cell>
          <cell r="AF183"/>
          <cell r="AG183">
            <v>0</v>
          </cell>
          <cell r="AH183"/>
          <cell r="AI183">
            <v>0</v>
          </cell>
          <cell r="AJ183"/>
          <cell r="AK183">
            <v>0</v>
          </cell>
          <cell r="AL183"/>
          <cell r="AM183">
            <v>0</v>
          </cell>
          <cell r="AN183"/>
          <cell r="AO183">
            <v>0</v>
          </cell>
          <cell r="AP183"/>
          <cell r="AQ183">
            <v>0</v>
          </cell>
          <cell r="AR183"/>
          <cell r="AS183">
            <v>0</v>
          </cell>
          <cell r="AT183"/>
          <cell r="AU183">
            <v>0</v>
          </cell>
          <cell r="AV183"/>
          <cell r="AW183">
            <v>0</v>
          </cell>
          <cell r="AX183"/>
          <cell r="AY183">
            <v>0</v>
          </cell>
          <cell r="AZ183"/>
          <cell r="BA183">
            <v>0</v>
          </cell>
          <cell r="BB183"/>
          <cell r="BC183">
            <v>0</v>
          </cell>
          <cell r="BD183"/>
          <cell r="BE183">
            <v>0</v>
          </cell>
          <cell r="BF183"/>
          <cell r="BG183">
            <v>0</v>
          </cell>
          <cell r="BH183"/>
          <cell r="BI183">
            <v>0</v>
          </cell>
          <cell r="BJ183"/>
          <cell r="BK183">
            <v>0</v>
          </cell>
          <cell r="BL183"/>
          <cell r="BM183">
            <v>0</v>
          </cell>
          <cell r="BN183"/>
          <cell r="BO183">
            <v>0</v>
          </cell>
          <cell r="BP183"/>
          <cell r="BQ183">
            <v>0</v>
          </cell>
          <cell r="BR183"/>
          <cell r="BS183">
            <v>0</v>
          </cell>
          <cell r="BT183"/>
          <cell r="BU183">
            <v>0</v>
          </cell>
          <cell r="BV183"/>
          <cell r="BW183">
            <v>0</v>
          </cell>
          <cell r="BX183"/>
          <cell r="BY183">
            <v>0</v>
          </cell>
          <cell r="BZ183"/>
          <cell r="CA183">
            <v>0</v>
          </cell>
          <cell r="CB183"/>
          <cell r="CC183">
            <v>0</v>
          </cell>
          <cell r="CD183"/>
          <cell r="CE183">
            <v>0</v>
          </cell>
          <cell r="CF183">
            <v>1</v>
          </cell>
          <cell r="CG183">
            <v>39720.333333730538</v>
          </cell>
          <cell r="CH183"/>
          <cell r="CI183">
            <v>0</v>
          </cell>
          <cell r="CJ183"/>
          <cell r="CK183">
            <v>0</v>
          </cell>
          <cell r="CL183"/>
          <cell r="CM183">
            <v>0</v>
          </cell>
          <cell r="CN183"/>
          <cell r="CO183">
            <v>0</v>
          </cell>
          <cell r="CP183"/>
          <cell r="CQ183">
            <v>0</v>
          </cell>
          <cell r="CR183"/>
          <cell r="CS183">
            <v>0</v>
          </cell>
          <cell r="CT183"/>
          <cell r="CU183">
            <v>0</v>
          </cell>
          <cell r="CV183">
            <v>1</v>
          </cell>
          <cell r="CW183">
            <v>39720.333333730538</v>
          </cell>
          <cell r="CX183"/>
          <cell r="CY183">
            <v>0</v>
          </cell>
          <cell r="CZ183"/>
          <cell r="DA183">
            <v>0</v>
          </cell>
          <cell r="DB183"/>
          <cell r="DC183">
            <v>0</v>
          </cell>
          <cell r="DD183"/>
          <cell r="DE183">
            <v>0</v>
          </cell>
          <cell r="DF183"/>
          <cell r="DG183">
            <v>0</v>
          </cell>
          <cell r="DH183"/>
          <cell r="DI183">
            <v>0</v>
          </cell>
          <cell r="DJ183"/>
          <cell r="DK183">
            <v>0</v>
          </cell>
          <cell r="DL183"/>
          <cell r="DM183">
            <v>0</v>
          </cell>
          <cell r="DN183"/>
          <cell r="DO183">
            <v>0</v>
          </cell>
          <cell r="DP183"/>
          <cell r="DQ183">
            <v>0</v>
          </cell>
          <cell r="DR183"/>
          <cell r="DS183">
            <v>0</v>
          </cell>
          <cell r="DT183"/>
          <cell r="DU183">
            <v>0</v>
          </cell>
          <cell r="DV183"/>
          <cell r="DW183">
            <v>0</v>
          </cell>
          <cell r="DX183"/>
          <cell r="DY183">
            <v>0</v>
          </cell>
          <cell r="DZ183"/>
          <cell r="EA183">
            <v>0</v>
          </cell>
          <cell r="EB183"/>
          <cell r="EC183">
            <v>0</v>
          </cell>
          <cell r="ED183"/>
          <cell r="EE183">
            <v>0</v>
          </cell>
          <cell r="EF183"/>
          <cell r="EG183">
            <v>0</v>
          </cell>
          <cell r="EH183"/>
          <cell r="EI183">
            <v>0</v>
          </cell>
          <cell r="EJ183"/>
          <cell r="EK183">
            <v>0</v>
          </cell>
          <cell r="EL183"/>
          <cell r="EM183">
            <v>0</v>
          </cell>
          <cell r="EN183"/>
          <cell r="EO183">
            <v>0</v>
          </cell>
          <cell r="EP183"/>
          <cell r="EQ183">
            <v>0</v>
          </cell>
          <cell r="ER183"/>
          <cell r="ES183">
            <v>0</v>
          </cell>
          <cell r="ET183"/>
          <cell r="EU183">
            <v>0</v>
          </cell>
          <cell r="EV183"/>
          <cell r="EW183">
            <v>0</v>
          </cell>
          <cell r="EX183"/>
          <cell r="EY183">
            <v>0</v>
          </cell>
          <cell r="EZ183"/>
          <cell r="FA183">
            <v>0</v>
          </cell>
          <cell r="FB183"/>
          <cell r="FC183">
            <v>0</v>
          </cell>
          <cell r="FD183"/>
          <cell r="FE183">
            <v>0</v>
          </cell>
          <cell r="FF183"/>
          <cell r="FG183">
            <v>0</v>
          </cell>
          <cell r="FH183"/>
          <cell r="FI183">
            <v>0</v>
          </cell>
          <cell r="FJ183"/>
          <cell r="FK183">
            <v>0</v>
          </cell>
          <cell r="FL183"/>
          <cell r="FM183">
            <v>0</v>
          </cell>
          <cell r="FN183"/>
          <cell r="FO183">
            <v>0</v>
          </cell>
          <cell r="FP183"/>
          <cell r="FQ183">
            <v>0</v>
          </cell>
          <cell r="FR183"/>
          <cell r="FS183">
            <v>0</v>
          </cell>
          <cell r="FT183"/>
          <cell r="FU183">
            <v>0</v>
          </cell>
          <cell r="FV183"/>
          <cell r="FW183">
            <v>0</v>
          </cell>
          <cell r="FX183"/>
          <cell r="FY183">
            <v>0</v>
          </cell>
          <cell r="FZ183"/>
          <cell r="GA183">
            <v>0</v>
          </cell>
          <cell r="GB183"/>
          <cell r="GC183">
            <v>0</v>
          </cell>
          <cell r="GD183"/>
          <cell r="GE183">
            <v>0</v>
          </cell>
          <cell r="GF183"/>
          <cell r="GG183">
            <v>0</v>
          </cell>
          <cell r="GH183"/>
          <cell r="GI183">
            <v>0</v>
          </cell>
          <cell r="GJ183"/>
          <cell r="GK183">
            <v>0</v>
          </cell>
          <cell r="GL183"/>
          <cell r="GM183">
            <v>0</v>
          </cell>
          <cell r="GN183"/>
          <cell r="GO183">
            <v>0</v>
          </cell>
          <cell r="GP183"/>
          <cell r="GQ183">
            <v>0</v>
          </cell>
          <cell r="GR183"/>
          <cell r="GS183">
            <v>0</v>
          </cell>
          <cell r="GT183"/>
          <cell r="GU183">
            <v>0</v>
          </cell>
          <cell r="GV183"/>
          <cell r="GW183">
            <v>0</v>
          </cell>
          <cell r="GX183"/>
          <cell r="GY183">
            <v>0</v>
          </cell>
          <cell r="GZ183"/>
          <cell r="HA183">
            <v>0</v>
          </cell>
          <cell r="HB183"/>
          <cell r="HC183">
            <v>0</v>
          </cell>
          <cell r="HD183"/>
          <cell r="HE183">
            <v>0</v>
          </cell>
          <cell r="HF183"/>
          <cell r="HG183">
            <v>0</v>
          </cell>
          <cell r="HH183"/>
          <cell r="HI183">
            <v>0</v>
          </cell>
          <cell r="HJ183"/>
          <cell r="HK183">
            <v>0</v>
          </cell>
          <cell r="HL183"/>
          <cell r="HM183">
            <v>0</v>
          </cell>
          <cell r="HN183"/>
          <cell r="HO183">
            <v>0</v>
          </cell>
          <cell r="HP183"/>
          <cell r="HQ183">
            <v>0</v>
          </cell>
          <cell r="HR183"/>
          <cell r="HS183">
            <v>0</v>
          </cell>
          <cell r="HT183"/>
          <cell r="HU183">
            <v>0</v>
          </cell>
          <cell r="HV183"/>
          <cell r="HW183">
            <v>0</v>
          </cell>
          <cell r="HX183"/>
          <cell r="HY183">
            <v>0</v>
          </cell>
          <cell r="HZ183"/>
          <cell r="IA183">
            <v>0</v>
          </cell>
          <cell r="IB183"/>
          <cell r="IC183">
            <v>0</v>
          </cell>
          <cell r="ID183"/>
          <cell r="IE183">
            <v>0</v>
          </cell>
          <cell r="IF183"/>
          <cell r="IG183">
            <v>0</v>
          </cell>
          <cell r="IH183"/>
          <cell r="II183">
            <v>0</v>
          </cell>
          <cell r="IJ183"/>
          <cell r="IK183">
            <v>0</v>
          </cell>
          <cell r="IL183"/>
          <cell r="IM183">
            <v>0</v>
          </cell>
          <cell r="IN183"/>
          <cell r="IO183">
            <v>0</v>
          </cell>
          <cell r="IP183"/>
          <cell r="IQ183">
            <v>0</v>
          </cell>
          <cell r="IR183"/>
          <cell r="IS183">
            <v>0</v>
          </cell>
          <cell r="IT183"/>
          <cell r="IU183">
            <v>0</v>
          </cell>
          <cell r="IV183"/>
          <cell r="IW183">
            <v>0</v>
          </cell>
          <cell r="IX183"/>
          <cell r="IY183">
            <v>0</v>
          </cell>
          <cell r="IZ183"/>
          <cell r="JA183">
            <v>0</v>
          </cell>
          <cell r="JB183"/>
          <cell r="JC183">
            <v>0</v>
          </cell>
          <cell r="JD183"/>
          <cell r="JE183">
            <v>0</v>
          </cell>
          <cell r="JF183"/>
          <cell r="JG183">
            <v>0</v>
          </cell>
          <cell r="JH183"/>
          <cell r="JI183">
            <v>0</v>
          </cell>
          <cell r="JJ183"/>
          <cell r="JK183">
            <v>0</v>
          </cell>
          <cell r="JL183"/>
          <cell r="JM183">
            <v>0</v>
          </cell>
          <cell r="JN183"/>
          <cell r="JO183">
            <v>0</v>
          </cell>
          <cell r="JP183"/>
          <cell r="JQ183">
            <v>0</v>
          </cell>
          <cell r="JR183"/>
          <cell r="JS183">
            <v>0</v>
          </cell>
          <cell r="JT183"/>
          <cell r="JU183">
            <v>0</v>
          </cell>
          <cell r="JV183"/>
          <cell r="JW183">
            <v>0</v>
          </cell>
          <cell r="JX183"/>
          <cell r="JY183">
            <v>0</v>
          </cell>
          <cell r="JZ183"/>
          <cell r="KA183">
            <v>0</v>
          </cell>
          <cell r="KB183"/>
          <cell r="KC183">
            <v>0</v>
          </cell>
        </row>
        <row r="184">
          <cell r="P184"/>
          <cell r="Q184">
            <v>0</v>
          </cell>
          <cell r="R184"/>
          <cell r="S184">
            <v>0</v>
          </cell>
          <cell r="T184"/>
          <cell r="U184">
            <v>0</v>
          </cell>
          <cell r="V184"/>
          <cell r="W184">
            <v>0</v>
          </cell>
          <cell r="X184"/>
          <cell r="Y184">
            <v>0</v>
          </cell>
          <cell r="Z184"/>
          <cell r="AA184">
            <v>0</v>
          </cell>
          <cell r="AB184"/>
          <cell r="AC184">
            <v>0</v>
          </cell>
          <cell r="AD184"/>
          <cell r="AE184">
            <v>0</v>
          </cell>
          <cell r="AF184"/>
          <cell r="AG184">
            <v>0</v>
          </cell>
          <cell r="AH184"/>
          <cell r="AI184">
            <v>0</v>
          </cell>
          <cell r="AJ184"/>
          <cell r="AK184">
            <v>0</v>
          </cell>
          <cell r="AL184"/>
          <cell r="AM184">
            <v>0</v>
          </cell>
          <cell r="AN184"/>
          <cell r="AO184">
            <v>0</v>
          </cell>
          <cell r="AP184"/>
          <cell r="AQ184">
            <v>0</v>
          </cell>
          <cell r="AR184"/>
          <cell r="AS184">
            <v>0</v>
          </cell>
          <cell r="AT184"/>
          <cell r="AU184">
            <v>0</v>
          </cell>
          <cell r="AV184"/>
          <cell r="AW184">
            <v>0</v>
          </cell>
          <cell r="AX184"/>
          <cell r="AY184">
            <v>0</v>
          </cell>
          <cell r="AZ184"/>
          <cell r="BA184">
            <v>0</v>
          </cell>
          <cell r="BB184"/>
          <cell r="BC184">
            <v>0</v>
          </cell>
          <cell r="BD184"/>
          <cell r="BE184">
            <v>0</v>
          </cell>
          <cell r="BF184"/>
          <cell r="BG184">
            <v>0</v>
          </cell>
          <cell r="BH184"/>
          <cell r="BI184">
            <v>0</v>
          </cell>
          <cell r="BJ184"/>
          <cell r="BK184">
            <v>0</v>
          </cell>
          <cell r="BL184"/>
          <cell r="BM184">
            <v>0</v>
          </cell>
          <cell r="BN184"/>
          <cell r="BO184">
            <v>0</v>
          </cell>
          <cell r="BP184"/>
          <cell r="BQ184">
            <v>0</v>
          </cell>
          <cell r="BR184"/>
          <cell r="BS184">
            <v>0</v>
          </cell>
          <cell r="BT184"/>
          <cell r="BU184">
            <v>0</v>
          </cell>
          <cell r="BV184"/>
          <cell r="BW184">
            <v>0</v>
          </cell>
          <cell r="BX184"/>
          <cell r="BY184">
            <v>0</v>
          </cell>
          <cell r="BZ184"/>
          <cell r="CA184">
            <v>0</v>
          </cell>
          <cell r="CB184"/>
          <cell r="CC184">
            <v>0</v>
          </cell>
          <cell r="CD184"/>
          <cell r="CE184">
            <v>0</v>
          </cell>
          <cell r="CF184"/>
          <cell r="CG184">
            <v>0</v>
          </cell>
          <cell r="CH184"/>
          <cell r="CI184">
            <v>0</v>
          </cell>
          <cell r="CJ184"/>
          <cell r="CK184">
            <v>0</v>
          </cell>
          <cell r="CL184"/>
          <cell r="CM184">
            <v>0</v>
          </cell>
          <cell r="CN184"/>
          <cell r="CO184">
            <v>0</v>
          </cell>
          <cell r="CP184"/>
          <cell r="CQ184">
            <v>0</v>
          </cell>
          <cell r="CR184"/>
          <cell r="CS184">
            <v>0</v>
          </cell>
          <cell r="CT184"/>
          <cell r="CU184">
            <v>0</v>
          </cell>
          <cell r="CV184"/>
          <cell r="CW184">
            <v>0</v>
          </cell>
          <cell r="CX184"/>
          <cell r="CY184">
            <v>0</v>
          </cell>
          <cell r="CZ184"/>
          <cell r="DA184">
            <v>0</v>
          </cell>
          <cell r="DB184"/>
          <cell r="DC184">
            <v>0</v>
          </cell>
          <cell r="DD184"/>
          <cell r="DE184">
            <v>0</v>
          </cell>
          <cell r="DF184"/>
          <cell r="DG184">
            <v>0</v>
          </cell>
          <cell r="DH184"/>
          <cell r="DI184">
            <v>0</v>
          </cell>
          <cell r="DJ184">
            <v>1</v>
          </cell>
          <cell r="DK184">
            <v>8250.0000000825003</v>
          </cell>
          <cell r="DL184"/>
          <cell r="DM184">
            <v>0</v>
          </cell>
          <cell r="DN184"/>
          <cell r="DO184">
            <v>0</v>
          </cell>
          <cell r="DP184"/>
          <cell r="DQ184">
            <v>0</v>
          </cell>
          <cell r="DR184"/>
          <cell r="DS184">
            <v>0</v>
          </cell>
          <cell r="DT184"/>
          <cell r="DU184">
            <v>0</v>
          </cell>
          <cell r="DV184"/>
          <cell r="DW184">
            <v>0</v>
          </cell>
          <cell r="DX184"/>
          <cell r="DY184">
            <v>0</v>
          </cell>
          <cell r="DZ184"/>
          <cell r="EA184">
            <v>0</v>
          </cell>
          <cell r="EB184"/>
          <cell r="EC184">
            <v>0</v>
          </cell>
          <cell r="ED184"/>
          <cell r="EE184">
            <v>0</v>
          </cell>
          <cell r="EF184"/>
          <cell r="EG184">
            <v>0</v>
          </cell>
          <cell r="EH184"/>
          <cell r="EI184">
            <v>0</v>
          </cell>
          <cell r="EJ184"/>
          <cell r="EK184">
            <v>0</v>
          </cell>
          <cell r="EL184"/>
          <cell r="EM184">
            <v>0</v>
          </cell>
          <cell r="EN184"/>
          <cell r="EO184">
            <v>0</v>
          </cell>
          <cell r="EP184"/>
          <cell r="EQ184">
            <v>0</v>
          </cell>
          <cell r="ER184"/>
          <cell r="ES184">
            <v>0</v>
          </cell>
          <cell r="ET184"/>
          <cell r="EU184">
            <v>0</v>
          </cell>
          <cell r="EV184"/>
          <cell r="EW184">
            <v>0</v>
          </cell>
          <cell r="EX184"/>
          <cell r="EY184">
            <v>0</v>
          </cell>
          <cell r="EZ184"/>
          <cell r="FA184">
            <v>0</v>
          </cell>
          <cell r="FB184"/>
          <cell r="FC184">
            <v>0</v>
          </cell>
          <cell r="FD184"/>
          <cell r="FE184">
            <v>0</v>
          </cell>
          <cell r="FF184"/>
          <cell r="FG184">
            <v>0</v>
          </cell>
          <cell r="FH184"/>
          <cell r="FI184">
            <v>0</v>
          </cell>
          <cell r="FJ184"/>
          <cell r="FK184">
            <v>0</v>
          </cell>
          <cell r="FL184"/>
          <cell r="FM184">
            <v>0</v>
          </cell>
          <cell r="FN184"/>
          <cell r="FO184">
            <v>0</v>
          </cell>
          <cell r="FP184"/>
          <cell r="FQ184">
            <v>0</v>
          </cell>
          <cell r="FR184"/>
          <cell r="FS184">
            <v>0</v>
          </cell>
          <cell r="FT184"/>
          <cell r="FU184">
            <v>0</v>
          </cell>
          <cell r="FV184"/>
          <cell r="FW184">
            <v>0</v>
          </cell>
          <cell r="FX184"/>
          <cell r="FY184">
            <v>0</v>
          </cell>
          <cell r="FZ184"/>
          <cell r="GA184">
            <v>0</v>
          </cell>
          <cell r="GB184"/>
          <cell r="GC184">
            <v>0</v>
          </cell>
          <cell r="GD184"/>
          <cell r="GE184">
            <v>0</v>
          </cell>
          <cell r="GF184"/>
          <cell r="GG184">
            <v>0</v>
          </cell>
          <cell r="GH184"/>
          <cell r="GI184">
            <v>0</v>
          </cell>
          <cell r="GJ184"/>
          <cell r="GK184">
            <v>0</v>
          </cell>
          <cell r="GL184"/>
          <cell r="GM184">
            <v>0</v>
          </cell>
          <cell r="GN184"/>
          <cell r="GO184">
            <v>0</v>
          </cell>
          <cell r="GP184"/>
          <cell r="GQ184">
            <v>0</v>
          </cell>
          <cell r="GR184"/>
          <cell r="GS184">
            <v>0</v>
          </cell>
          <cell r="GT184"/>
          <cell r="GU184">
            <v>0</v>
          </cell>
          <cell r="GV184"/>
          <cell r="GW184">
            <v>0</v>
          </cell>
          <cell r="GX184"/>
          <cell r="GY184">
            <v>0</v>
          </cell>
          <cell r="GZ184"/>
          <cell r="HA184">
            <v>0</v>
          </cell>
          <cell r="HB184"/>
          <cell r="HC184">
            <v>0</v>
          </cell>
          <cell r="HD184"/>
          <cell r="HE184">
            <v>0</v>
          </cell>
          <cell r="HF184"/>
          <cell r="HG184">
            <v>0</v>
          </cell>
          <cell r="HH184"/>
          <cell r="HI184">
            <v>0</v>
          </cell>
          <cell r="HJ184"/>
          <cell r="HK184">
            <v>0</v>
          </cell>
          <cell r="HL184"/>
          <cell r="HM184">
            <v>0</v>
          </cell>
          <cell r="HN184"/>
          <cell r="HO184">
            <v>0</v>
          </cell>
          <cell r="HP184"/>
          <cell r="HQ184">
            <v>0</v>
          </cell>
          <cell r="HR184"/>
          <cell r="HS184">
            <v>0</v>
          </cell>
          <cell r="HT184"/>
          <cell r="HU184">
            <v>0</v>
          </cell>
          <cell r="HV184"/>
          <cell r="HW184">
            <v>0</v>
          </cell>
          <cell r="HX184"/>
          <cell r="HY184">
            <v>0</v>
          </cell>
          <cell r="HZ184"/>
          <cell r="IA184">
            <v>0</v>
          </cell>
          <cell r="IB184"/>
          <cell r="IC184">
            <v>0</v>
          </cell>
          <cell r="ID184"/>
          <cell r="IE184">
            <v>0</v>
          </cell>
          <cell r="IF184"/>
          <cell r="IG184">
            <v>0</v>
          </cell>
          <cell r="IH184"/>
          <cell r="II184">
            <v>0</v>
          </cell>
          <cell r="IJ184"/>
          <cell r="IK184">
            <v>0</v>
          </cell>
          <cell r="IL184"/>
          <cell r="IM184">
            <v>0</v>
          </cell>
          <cell r="IN184"/>
          <cell r="IO184">
            <v>0</v>
          </cell>
          <cell r="IP184"/>
          <cell r="IQ184">
            <v>0</v>
          </cell>
          <cell r="IR184"/>
          <cell r="IS184">
            <v>0</v>
          </cell>
          <cell r="IT184"/>
          <cell r="IU184">
            <v>0</v>
          </cell>
          <cell r="IV184"/>
          <cell r="IW184">
            <v>0</v>
          </cell>
          <cell r="IX184"/>
          <cell r="IY184">
            <v>0</v>
          </cell>
          <cell r="IZ184"/>
          <cell r="JA184">
            <v>0</v>
          </cell>
          <cell r="JB184"/>
          <cell r="JC184">
            <v>0</v>
          </cell>
          <cell r="JD184"/>
          <cell r="JE184">
            <v>0</v>
          </cell>
          <cell r="JF184"/>
          <cell r="JG184">
            <v>0</v>
          </cell>
          <cell r="JH184"/>
          <cell r="JI184">
            <v>0</v>
          </cell>
          <cell r="JJ184"/>
          <cell r="JK184">
            <v>0</v>
          </cell>
          <cell r="JL184"/>
          <cell r="JM184">
            <v>0</v>
          </cell>
          <cell r="JN184"/>
          <cell r="JO184">
            <v>0</v>
          </cell>
          <cell r="JP184"/>
          <cell r="JQ184">
            <v>0</v>
          </cell>
          <cell r="JR184"/>
          <cell r="JS184">
            <v>0</v>
          </cell>
          <cell r="JT184"/>
          <cell r="JU184">
            <v>0</v>
          </cell>
          <cell r="JV184"/>
          <cell r="JW184">
            <v>0</v>
          </cell>
          <cell r="JX184"/>
          <cell r="JY184">
            <v>0</v>
          </cell>
          <cell r="JZ184"/>
          <cell r="KA184">
            <v>0</v>
          </cell>
          <cell r="KB184"/>
          <cell r="KC184">
            <v>0</v>
          </cell>
        </row>
        <row r="185">
          <cell r="P185"/>
          <cell r="Q185">
            <v>0</v>
          </cell>
          <cell r="R185"/>
          <cell r="S185">
            <v>0</v>
          </cell>
          <cell r="T185"/>
          <cell r="U185">
            <v>0</v>
          </cell>
          <cell r="V185"/>
          <cell r="W185">
            <v>0</v>
          </cell>
          <cell r="X185"/>
          <cell r="Y185">
            <v>0</v>
          </cell>
          <cell r="Z185"/>
          <cell r="AA185">
            <v>0</v>
          </cell>
          <cell r="AB185"/>
          <cell r="AC185">
            <v>0</v>
          </cell>
          <cell r="AD185"/>
          <cell r="AE185">
            <v>0</v>
          </cell>
          <cell r="AF185"/>
          <cell r="AG185">
            <v>0</v>
          </cell>
          <cell r="AH185"/>
          <cell r="AI185">
            <v>0</v>
          </cell>
          <cell r="AJ185"/>
          <cell r="AK185">
            <v>0</v>
          </cell>
          <cell r="AL185"/>
          <cell r="AM185">
            <v>0</v>
          </cell>
          <cell r="AN185"/>
          <cell r="AO185">
            <v>0</v>
          </cell>
          <cell r="AP185"/>
          <cell r="AQ185">
            <v>0</v>
          </cell>
          <cell r="AR185"/>
          <cell r="AS185">
            <v>0</v>
          </cell>
          <cell r="AT185"/>
          <cell r="AU185">
            <v>0</v>
          </cell>
          <cell r="AV185"/>
          <cell r="AW185">
            <v>0</v>
          </cell>
          <cell r="AX185"/>
          <cell r="AY185">
            <v>0</v>
          </cell>
          <cell r="AZ185"/>
          <cell r="BA185">
            <v>0</v>
          </cell>
          <cell r="BB185"/>
          <cell r="BC185">
            <v>0</v>
          </cell>
          <cell r="BD185"/>
          <cell r="BE185">
            <v>0</v>
          </cell>
          <cell r="BF185"/>
          <cell r="BG185">
            <v>0</v>
          </cell>
          <cell r="BH185"/>
          <cell r="BI185">
            <v>0</v>
          </cell>
          <cell r="BJ185"/>
          <cell r="BK185">
            <v>0</v>
          </cell>
          <cell r="BL185"/>
          <cell r="BM185">
            <v>0</v>
          </cell>
          <cell r="BN185"/>
          <cell r="BO185">
            <v>0</v>
          </cell>
          <cell r="BP185"/>
          <cell r="BQ185">
            <v>0</v>
          </cell>
          <cell r="BR185"/>
          <cell r="BS185">
            <v>0</v>
          </cell>
          <cell r="BT185"/>
          <cell r="BU185">
            <v>0</v>
          </cell>
          <cell r="BV185"/>
          <cell r="BW185">
            <v>0</v>
          </cell>
          <cell r="BX185"/>
          <cell r="BY185">
            <v>0</v>
          </cell>
          <cell r="BZ185"/>
          <cell r="CA185">
            <v>0</v>
          </cell>
          <cell r="CB185"/>
          <cell r="CC185">
            <v>0</v>
          </cell>
          <cell r="CD185"/>
          <cell r="CE185">
            <v>0</v>
          </cell>
          <cell r="CF185"/>
          <cell r="CG185">
            <v>0</v>
          </cell>
          <cell r="CH185"/>
          <cell r="CI185">
            <v>0</v>
          </cell>
          <cell r="CJ185"/>
          <cell r="CK185">
            <v>0</v>
          </cell>
          <cell r="CL185"/>
          <cell r="CM185">
            <v>0</v>
          </cell>
          <cell r="CN185"/>
          <cell r="CO185">
            <v>0</v>
          </cell>
          <cell r="CP185"/>
          <cell r="CQ185">
            <v>0</v>
          </cell>
          <cell r="CR185"/>
          <cell r="CS185">
            <v>0</v>
          </cell>
          <cell r="CT185"/>
          <cell r="CU185">
            <v>0</v>
          </cell>
          <cell r="CV185"/>
          <cell r="CW185">
            <v>0</v>
          </cell>
          <cell r="CX185"/>
          <cell r="CY185">
            <v>0</v>
          </cell>
          <cell r="CZ185"/>
          <cell r="DA185">
            <v>0</v>
          </cell>
          <cell r="DB185"/>
          <cell r="DC185">
            <v>0</v>
          </cell>
          <cell r="DD185"/>
          <cell r="DE185">
            <v>0</v>
          </cell>
          <cell r="DF185"/>
          <cell r="DG185">
            <v>0</v>
          </cell>
          <cell r="DH185"/>
          <cell r="DI185">
            <v>0</v>
          </cell>
          <cell r="DJ185"/>
          <cell r="DK185">
            <v>0</v>
          </cell>
          <cell r="DL185"/>
          <cell r="DM185">
            <v>0</v>
          </cell>
          <cell r="DN185"/>
          <cell r="DO185">
            <v>0</v>
          </cell>
          <cell r="DP185"/>
          <cell r="DQ185">
            <v>0</v>
          </cell>
          <cell r="DR185"/>
          <cell r="DS185">
            <v>0</v>
          </cell>
          <cell r="DT185"/>
          <cell r="DU185">
            <v>0</v>
          </cell>
          <cell r="DV185"/>
          <cell r="DW185">
            <v>0</v>
          </cell>
          <cell r="DX185"/>
          <cell r="DY185">
            <v>0</v>
          </cell>
          <cell r="DZ185"/>
          <cell r="EA185">
            <v>0</v>
          </cell>
          <cell r="EB185"/>
          <cell r="EC185">
            <v>0</v>
          </cell>
          <cell r="ED185"/>
          <cell r="EE185">
            <v>0</v>
          </cell>
          <cell r="EF185"/>
          <cell r="EG185">
            <v>0</v>
          </cell>
          <cell r="EH185"/>
          <cell r="EI185">
            <v>0</v>
          </cell>
          <cell r="EJ185"/>
          <cell r="EK185">
            <v>0</v>
          </cell>
          <cell r="EL185"/>
          <cell r="EM185">
            <v>0</v>
          </cell>
          <cell r="EN185"/>
          <cell r="EO185">
            <v>0</v>
          </cell>
          <cell r="EP185"/>
          <cell r="EQ185">
            <v>0</v>
          </cell>
          <cell r="ER185"/>
          <cell r="ES185">
            <v>0</v>
          </cell>
          <cell r="ET185"/>
          <cell r="EU185">
            <v>0</v>
          </cell>
          <cell r="EV185"/>
          <cell r="EW185">
            <v>0</v>
          </cell>
          <cell r="EX185"/>
          <cell r="EY185">
            <v>0</v>
          </cell>
          <cell r="EZ185"/>
          <cell r="FA185">
            <v>0</v>
          </cell>
          <cell r="FB185"/>
          <cell r="FC185">
            <v>0</v>
          </cell>
          <cell r="FD185"/>
          <cell r="FE185">
            <v>0</v>
          </cell>
          <cell r="FF185"/>
          <cell r="FG185">
            <v>0</v>
          </cell>
          <cell r="FH185"/>
          <cell r="FI185">
            <v>0</v>
          </cell>
          <cell r="FJ185"/>
          <cell r="FK185">
            <v>0</v>
          </cell>
          <cell r="FL185"/>
          <cell r="FM185">
            <v>0</v>
          </cell>
          <cell r="FN185"/>
          <cell r="FO185">
            <v>0</v>
          </cell>
          <cell r="FP185"/>
          <cell r="FQ185">
            <v>0</v>
          </cell>
          <cell r="FR185"/>
          <cell r="FS185">
            <v>0</v>
          </cell>
          <cell r="FT185"/>
          <cell r="FU185">
            <v>0</v>
          </cell>
          <cell r="FV185"/>
          <cell r="FW185">
            <v>0</v>
          </cell>
          <cell r="FX185"/>
          <cell r="FY185">
            <v>0</v>
          </cell>
          <cell r="FZ185"/>
          <cell r="GA185">
            <v>0</v>
          </cell>
          <cell r="GB185"/>
          <cell r="GC185">
            <v>0</v>
          </cell>
          <cell r="GD185"/>
          <cell r="GE185">
            <v>0</v>
          </cell>
          <cell r="GF185"/>
          <cell r="GG185">
            <v>0</v>
          </cell>
          <cell r="GH185"/>
          <cell r="GI185">
            <v>0</v>
          </cell>
          <cell r="GJ185"/>
          <cell r="GK185">
            <v>0</v>
          </cell>
          <cell r="GL185"/>
          <cell r="GM185">
            <v>0</v>
          </cell>
          <cell r="GN185"/>
          <cell r="GO185">
            <v>0</v>
          </cell>
          <cell r="GP185"/>
          <cell r="GQ185">
            <v>0</v>
          </cell>
          <cell r="GR185"/>
          <cell r="GS185">
            <v>0</v>
          </cell>
          <cell r="GT185"/>
          <cell r="GU185">
            <v>0</v>
          </cell>
          <cell r="GV185"/>
          <cell r="GW185">
            <v>0</v>
          </cell>
          <cell r="GX185"/>
          <cell r="GY185">
            <v>0</v>
          </cell>
          <cell r="GZ185"/>
          <cell r="HA185">
            <v>0</v>
          </cell>
          <cell r="HB185"/>
          <cell r="HC185">
            <v>0</v>
          </cell>
          <cell r="HD185"/>
          <cell r="HE185">
            <v>0</v>
          </cell>
          <cell r="HF185"/>
          <cell r="HG185">
            <v>0</v>
          </cell>
          <cell r="HH185"/>
          <cell r="HI185">
            <v>0</v>
          </cell>
          <cell r="HJ185"/>
          <cell r="HK185">
            <v>0</v>
          </cell>
          <cell r="HL185"/>
          <cell r="HM185">
            <v>0</v>
          </cell>
          <cell r="HN185"/>
          <cell r="HO185">
            <v>0</v>
          </cell>
          <cell r="HP185"/>
          <cell r="HQ185">
            <v>0</v>
          </cell>
          <cell r="HR185"/>
          <cell r="HS185">
            <v>0</v>
          </cell>
          <cell r="HT185"/>
          <cell r="HU185">
            <v>0</v>
          </cell>
          <cell r="HV185"/>
          <cell r="HW185">
            <v>0</v>
          </cell>
          <cell r="HX185"/>
          <cell r="HY185">
            <v>0</v>
          </cell>
          <cell r="HZ185"/>
          <cell r="IA185">
            <v>0</v>
          </cell>
          <cell r="IB185"/>
          <cell r="IC185">
            <v>0</v>
          </cell>
          <cell r="ID185"/>
          <cell r="IE185">
            <v>0</v>
          </cell>
          <cell r="IF185"/>
          <cell r="IG185">
            <v>0</v>
          </cell>
          <cell r="IH185"/>
          <cell r="II185">
            <v>0</v>
          </cell>
          <cell r="IJ185"/>
          <cell r="IK185">
            <v>0</v>
          </cell>
          <cell r="IL185"/>
          <cell r="IM185">
            <v>0</v>
          </cell>
          <cell r="IN185"/>
          <cell r="IO185">
            <v>0</v>
          </cell>
          <cell r="IP185"/>
          <cell r="IQ185">
            <v>0</v>
          </cell>
          <cell r="IR185"/>
          <cell r="IS185">
            <v>0</v>
          </cell>
          <cell r="IT185"/>
          <cell r="IU185">
            <v>0</v>
          </cell>
          <cell r="IV185"/>
          <cell r="IW185">
            <v>0</v>
          </cell>
          <cell r="IX185"/>
          <cell r="IY185">
            <v>0</v>
          </cell>
          <cell r="IZ185"/>
          <cell r="JA185">
            <v>0</v>
          </cell>
          <cell r="JB185"/>
          <cell r="JC185">
            <v>0</v>
          </cell>
          <cell r="JD185"/>
          <cell r="JE185">
            <v>0</v>
          </cell>
          <cell r="JF185"/>
          <cell r="JG185">
            <v>0</v>
          </cell>
          <cell r="JH185"/>
          <cell r="JI185">
            <v>0</v>
          </cell>
          <cell r="JJ185"/>
          <cell r="JK185">
            <v>0</v>
          </cell>
          <cell r="JL185"/>
          <cell r="JM185">
            <v>0</v>
          </cell>
          <cell r="JN185"/>
          <cell r="JO185">
            <v>0</v>
          </cell>
          <cell r="JP185"/>
          <cell r="JQ185">
            <v>0</v>
          </cell>
          <cell r="JR185"/>
          <cell r="JS185">
            <v>0</v>
          </cell>
          <cell r="JT185"/>
          <cell r="JU185">
            <v>0</v>
          </cell>
          <cell r="JV185"/>
          <cell r="JW185">
            <v>0</v>
          </cell>
          <cell r="JX185"/>
          <cell r="JY185">
            <v>0</v>
          </cell>
          <cell r="JZ185"/>
          <cell r="KA185">
            <v>0</v>
          </cell>
          <cell r="KB185"/>
          <cell r="KC185">
            <v>0</v>
          </cell>
        </row>
        <row r="186">
          <cell r="P186"/>
          <cell r="Q186">
            <v>0</v>
          </cell>
          <cell r="R186"/>
          <cell r="S186">
            <v>0</v>
          </cell>
          <cell r="T186"/>
          <cell r="U186">
            <v>0</v>
          </cell>
          <cell r="V186"/>
          <cell r="W186">
            <v>0</v>
          </cell>
          <cell r="X186"/>
          <cell r="Y186">
            <v>0</v>
          </cell>
          <cell r="Z186"/>
          <cell r="AA186">
            <v>0</v>
          </cell>
          <cell r="AB186"/>
          <cell r="AC186">
            <v>0</v>
          </cell>
          <cell r="AD186"/>
          <cell r="AE186">
            <v>0</v>
          </cell>
          <cell r="AF186"/>
          <cell r="AG186">
            <v>0</v>
          </cell>
          <cell r="AH186"/>
          <cell r="AI186">
            <v>0</v>
          </cell>
          <cell r="AJ186"/>
          <cell r="AK186">
            <v>0</v>
          </cell>
          <cell r="AL186"/>
          <cell r="AM186">
            <v>0</v>
          </cell>
          <cell r="AN186"/>
          <cell r="AO186">
            <v>0</v>
          </cell>
          <cell r="AP186"/>
          <cell r="AQ186">
            <v>0</v>
          </cell>
          <cell r="AR186"/>
          <cell r="AS186">
            <v>0</v>
          </cell>
          <cell r="AT186"/>
          <cell r="AU186">
            <v>0</v>
          </cell>
          <cell r="AV186"/>
          <cell r="AW186">
            <v>0</v>
          </cell>
          <cell r="AX186"/>
          <cell r="AY186">
            <v>0</v>
          </cell>
          <cell r="AZ186"/>
          <cell r="BA186">
            <v>0</v>
          </cell>
          <cell r="BB186"/>
          <cell r="BC186">
            <v>0</v>
          </cell>
          <cell r="BD186"/>
          <cell r="BE186">
            <v>0</v>
          </cell>
          <cell r="BF186"/>
          <cell r="BG186">
            <v>0</v>
          </cell>
          <cell r="BH186"/>
          <cell r="BI186">
            <v>0</v>
          </cell>
          <cell r="BJ186"/>
          <cell r="BK186">
            <v>0</v>
          </cell>
          <cell r="BL186"/>
          <cell r="BM186">
            <v>0</v>
          </cell>
          <cell r="BN186"/>
          <cell r="BO186">
            <v>0</v>
          </cell>
          <cell r="BP186"/>
          <cell r="BQ186">
            <v>0</v>
          </cell>
          <cell r="BR186"/>
          <cell r="BS186">
            <v>0</v>
          </cell>
          <cell r="BT186"/>
          <cell r="BU186">
            <v>0</v>
          </cell>
          <cell r="BV186"/>
          <cell r="BW186">
            <v>0</v>
          </cell>
          <cell r="BX186"/>
          <cell r="BY186">
            <v>0</v>
          </cell>
          <cell r="BZ186"/>
          <cell r="CA186">
            <v>0</v>
          </cell>
          <cell r="CB186"/>
          <cell r="CC186">
            <v>0</v>
          </cell>
          <cell r="CD186"/>
          <cell r="CE186">
            <v>0</v>
          </cell>
          <cell r="CF186"/>
          <cell r="CG186">
            <v>0</v>
          </cell>
          <cell r="CH186"/>
          <cell r="CI186">
            <v>0</v>
          </cell>
          <cell r="CJ186"/>
          <cell r="CK186">
            <v>0</v>
          </cell>
          <cell r="CL186"/>
          <cell r="CM186">
            <v>0</v>
          </cell>
          <cell r="CN186"/>
          <cell r="CO186">
            <v>0</v>
          </cell>
          <cell r="CP186"/>
          <cell r="CQ186">
            <v>0</v>
          </cell>
          <cell r="CR186"/>
          <cell r="CS186">
            <v>0</v>
          </cell>
          <cell r="CT186"/>
          <cell r="CU186">
            <v>0</v>
          </cell>
          <cell r="CV186"/>
          <cell r="CW186">
            <v>0</v>
          </cell>
          <cell r="CX186"/>
          <cell r="CY186">
            <v>0</v>
          </cell>
          <cell r="CZ186"/>
          <cell r="DA186">
            <v>0</v>
          </cell>
          <cell r="DB186"/>
          <cell r="DC186">
            <v>0</v>
          </cell>
          <cell r="DD186"/>
          <cell r="DE186">
            <v>0</v>
          </cell>
          <cell r="DF186"/>
          <cell r="DG186">
            <v>0</v>
          </cell>
          <cell r="DH186"/>
          <cell r="DI186">
            <v>0</v>
          </cell>
          <cell r="DJ186"/>
          <cell r="DK186">
            <v>0</v>
          </cell>
          <cell r="DL186"/>
          <cell r="DM186">
            <v>0</v>
          </cell>
          <cell r="DN186"/>
          <cell r="DO186">
            <v>0</v>
          </cell>
          <cell r="DP186"/>
          <cell r="DQ186">
            <v>0</v>
          </cell>
          <cell r="DR186"/>
          <cell r="DS186">
            <v>0</v>
          </cell>
          <cell r="DT186"/>
          <cell r="DU186">
            <v>0</v>
          </cell>
          <cell r="DV186"/>
          <cell r="DW186">
            <v>0</v>
          </cell>
          <cell r="DX186"/>
          <cell r="DY186">
            <v>0</v>
          </cell>
          <cell r="DZ186"/>
          <cell r="EA186">
            <v>0</v>
          </cell>
          <cell r="EB186"/>
          <cell r="EC186">
            <v>0</v>
          </cell>
          <cell r="ED186"/>
          <cell r="EE186">
            <v>0</v>
          </cell>
          <cell r="EF186"/>
          <cell r="EG186">
            <v>0</v>
          </cell>
          <cell r="EH186"/>
          <cell r="EI186">
            <v>0</v>
          </cell>
          <cell r="EJ186">
            <v>1</v>
          </cell>
          <cell r="EK186">
            <v>4500.000000045</v>
          </cell>
          <cell r="EL186"/>
          <cell r="EM186">
            <v>0</v>
          </cell>
          <cell r="EN186"/>
          <cell r="EO186">
            <v>0</v>
          </cell>
          <cell r="EP186">
            <v>1</v>
          </cell>
          <cell r="EQ186">
            <v>4500.000000045</v>
          </cell>
          <cell r="ER186"/>
          <cell r="ES186">
            <v>0</v>
          </cell>
          <cell r="ET186"/>
          <cell r="EU186">
            <v>0</v>
          </cell>
          <cell r="EV186"/>
          <cell r="EW186">
            <v>0</v>
          </cell>
          <cell r="EX186"/>
          <cell r="EY186">
            <v>0</v>
          </cell>
          <cell r="EZ186"/>
          <cell r="FA186">
            <v>0</v>
          </cell>
          <cell r="FB186"/>
          <cell r="FC186">
            <v>0</v>
          </cell>
          <cell r="FD186"/>
          <cell r="FE186">
            <v>0</v>
          </cell>
          <cell r="FF186"/>
          <cell r="FG186">
            <v>0</v>
          </cell>
          <cell r="FH186"/>
          <cell r="FI186">
            <v>0</v>
          </cell>
          <cell r="FJ186"/>
          <cell r="FK186">
            <v>0</v>
          </cell>
          <cell r="FL186"/>
          <cell r="FM186">
            <v>0</v>
          </cell>
          <cell r="FN186"/>
          <cell r="FO186">
            <v>0</v>
          </cell>
          <cell r="FP186"/>
          <cell r="FQ186">
            <v>0</v>
          </cell>
          <cell r="FR186"/>
          <cell r="FS186">
            <v>0</v>
          </cell>
          <cell r="FT186"/>
          <cell r="FU186">
            <v>0</v>
          </cell>
          <cell r="FV186"/>
          <cell r="FW186">
            <v>0</v>
          </cell>
          <cell r="FX186"/>
          <cell r="FY186">
            <v>0</v>
          </cell>
          <cell r="FZ186"/>
          <cell r="GA186">
            <v>0</v>
          </cell>
          <cell r="GB186"/>
          <cell r="GC186">
            <v>0</v>
          </cell>
          <cell r="GD186"/>
          <cell r="GE186">
            <v>0</v>
          </cell>
          <cell r="GF186"/>
          <cell r="GG186">
            <v>0</v>
          </cell>
          <cell r="GH186"/>
          <cell r="GI186">
            <v>0</v>
          </cell>
          <cell r="GJ186"/>
          <cell r="GK186">
            <v>0</v>
          </cell>
          <cell r="GL186"/>
          <cell r="GM186">
            <v>0</v>
          </cell>
          <cell r="GN186"/>
          <cell r="GO186">
            <v>0</v>
          </cell>
          <cell r="GP186"/>
          <cell r="GQ186">
            <v>0</v>
          </cell>
          <cell r="GR186"/>
          <cell r="GS186">
            <v>0</v>
          </cell>
          <cell r="GT186"/>
          <cell r="GU186">
            <v>0</v>
          </cell>
          <cell r="GV186"/>
          <cell r="GW186">
            <v>0</v>
          </cell>
          <cell r="GX186"/>
          <cell r="GY186">
            <v>0</v>
          </cell>
          <cell r="GZ186"/>
          <cell r="HA186">
            <v>0</v>
          </cell>
          <cell r="HB186"/>
          <cell r="HC186">
            <v>0</v>
          </cell>
          <cell r="HD186"/>
          <cell r="HE186">
            <v>0</v>
          </cell>
          <cell r="HF186"/>
          <cell r="HG186">
            <v>0</v>
          </cell>
          <cell r="HH186"/>
          <cell r="HI186">
            <v>0</v>
          </cell>
          <cell r="HJ186"/>
          <cell r="HK186">
            <v>0</v>
          </cell>
          <cell r="HL186"/>
          <cell r="HM186">
            <v>0</v>
          </cell>
          <cell r="HN186"/>
          <cell r="HO186">
            <v>0</v>
          </cell>
          <cell r="HP186"/>
          <cell r="HQ186">
            <v>0</v>
          </cell>
          <cell r="HR186"/>
          <cell r="HS186">
            <v>0</v>
          </cell>
          <cell r="HT186"/>
          <cell r="HU186">
            <v>0</v>
          </cell>
          <cell r="HV186"/>
          <cell r="HW186">
            <v>0</v>
          </cell>
          <cell r="HX186"/>
          <cell r="HY186">
            <v>0</v>
          </cell>
          <cell r="HZ186"/>
          <cell r="IA186">
            <v>0</v>
          </cell>
          <cell r="IB186"/>
          <cell r="IC186">
            <v>0</v>
          </cell>
          <cell r="ID186"/>
          <cell r="IE186">
            <v>0</v>
          </cell>
          <cell r="IF186"/>
          <cell r="IG186">
            <v>0</v>
          </cell>
          <cell r="IH186"/>
          <cell r="II186">
            <v>0</v>
          </cell>
          <cell r="IJ186"/>
          <cell r="IK186">
            <v>0</v>
          </cell>
          <cell r="IL186"/>
          <cell r="IM186">
            <v>0</v>
          </cell>
          <cell r="IN186"/>
          <cell r="IO186">
            <v>0</v>
          </cell>
          <cell r="IP186"/>
          <cell r="IQ186">
            <v>0</v>
          </cell>
          <cell r="IR186"/>
          <cell r="IS186">
            <v>0</v>
          </cell>
          <cell r="IT186"/>
          <cell r="IU186">
            <v>0</v>
          </cell>
          <cell r="IV186"/>
          <cell r="IW186">
            <v>0</v>
          </cell>
          <cell r="IX186"/>
          <cell r="IY186">
            <v>0</v>
          </cell>
          <cell r="IZ186"/>
          <cell r="JA186">
            <v>0</v>
          </cell>
          <cell r="JB186"/>
          <cell r="JC186">
            <v>0</v>
          </cell>
          <cell r="JD186"/>
          <cell r="JE186">
            <v>0</v>
          </cell>
          <cell r="JF186"/>
          <cell r="JG186">
            <v>0</v>
          </cell>
          <cell r="JH186"/>
          <cell r="JI186">
            <v>0</v>
          </cell>
          <cell r="JJ186"/>
          <cell r="JK186">
            <v>0</v>
          </cell>
          <cell r="JL186"/>
          <cell r="JM186">
            <v>0</v>
          </cell>
          <cell r="JN186"/>
          <cell r="JO186">
            <v>0</v>
          </cell>
          <cell r="JP186"/>
          <cell r="JQ186">
            <v>0</v>
          </cell>
          <cell r="JR186"/>
          <cell r="JS186">
            <v>0</v>
          </cell>
          <cell r="JT186"/>
          <cell r="JU186">
            <v>0</v>
          </cell>
          <cell r="JV186"/>
          <cell r="JW186">
            <v>0</v>
          </cell>
          <cell r="JX186"/>
          <cell r="JY186">
            <v>0</v>
          </cell>
          <cell r="JZ186"/>
          <cell r="KA186">
            <v>0</v>
          </cell>
          <cell r="KB186"/>
          <cell r="KC186">
            <v>0</v>
          </cell>
        </row>
        <row r="187">
          <cell r="P187"/>
          <cell r="Q187">
            <v>0</v>
          </cell>
          <cell r="R187"/>
          <cell r="S187">
            <v>0</v>
          </cell>
          <cell r="T187"/>
          <cell r="U187">
            <v>0</v>
          </cell>
          <cell r="V187"/>
          <cell r="W187">
            <v>0</v>
          </cell>
          <cell r="X187"/>
          <cell r="Y187">
            <v>0</v>
          </cell>
          <cell r="Z187"/>
          <cell r="AA187">
            <v>0</v>
          </cell>
          <cell r="AB187"/>
          <cell r="AC187">
            <v>0</v>
          </cell>
          <cell r="AD187"/>
          <cell r="AE187">
            <v>0</v>
          </cell>
          <cell r="AF187"/>
          <cell r="AG187">
            <v>0</v>
          </cell>
          <cell r="AH187"/>
          <cell r="AI187">
            <v>0</v>
          </cell>
          <cell r="AJ187"/>
          <cell r="AK187">
            <v>0</v>
          </cell>
          <cell r="AL187"/>
          <cell r="AM187">
            <v>0</v>
          </cell>
          <cell r="AN187"/>
          <cell r="AO187">
            <v>0</v>
          </cell>
          <cell r="AP187"/>
          <cell r="AQ187">
            <v>0</v>
          </cell>
          <cell r="AR187"/>
          <cell r="AS187">
            <v>0</v>
          </cell>
          <cell r="AT187"/>
          <cell r="AU187">
            <v>0</v>
          </cell>
          <cell r="AV187"/>
          <cell r="AW187">
            <v>0</v>
          </cell>
          <cell r="AX187"/>
          <cell r="AY187">
            <v>0</v>
          </cell>
          <cell r="AZ187"/>
          <cell r="BA187">
            <v>0</v>
          </cell>
          <cell r="BB187"/>
          <cell r="BC187">
            <v>0</v>
          </cell>
          <cell r="BD187"/>
          <cell r="BE187">
            <v>0</v>
          </cell>
          <cell r="BF187"/>
          <cell r="BG187">
            <v>0</v>
          </cell>
          <cell r="BH187"/>
          <cell r="BI187">
            <v>0</v>
          </cell>
          <cell r="BJ187"/>
          <cell r="BK187">
            <v>0</v>
          </cell>
          <cell r="BL187"/>
          <cell r="BM187">
            <v>0</v>
          </cell>
          <cell r="BN187"/>
          <cell r="BO187">
            <v>0</v>
          </cell>
          <cell r="BP187"/>
          <cell r="BQ187">
            <v>0</v>
          </cell>
          <cell r="BR187"/>
          <cell r="BS187">
            <v>0</v>
          </cell>
          <cell r="BT187"/>
          <cell r="BU187">
            <v>0</v>
          </cell>
          <cell r="BV187"/>
          <cell r="BW187">
            <v>0</v>
          </cell>
          <cell r="BX187"/>
          <cell r="BY187">
            <v>0</v>
          </cell>
          <cell r="BZ187"/>
          <cell r="CA187">
            <v>0</v>
          </cell>
          <cell r="CB187"/>
          <cell r="CC187">
            <v>0</v>
          </cell>
          <cell r="CD187"/>
          <cell r="CE187">
            <v>0</v>
          </cell>
          <cell r="CF187"/>
          <cell r="CG187">
            <v>0</v>
          </cell>
          <cell r="CH187"/>
          <cell r="CI187">
            <v>0</v>
          </cell>
          <cell r="CJ187"/>
          <cell r="CK187">
            <v>0</v>
          </cell>
          <cell r="CL187"/>
          <cell r="CM187">
            <v>0</v>
          </cell>
          <cell r="CN187"/>
          <cell r="CO187">
            <v>0</v>
          </cell>
          <cell r="CP187"/>
          <cell r="CQ187">
            <v>0</v>
          </cell>
          <cell r="CR187"/>
          <cell r="CS187">
            <v>0</v>
          </cell>
          <cell r="CT187"/>
          <cell r="CU187">
            <v>0</v>
          </cell>
          <cell r="CV187"/>
          <cell r="CW187">
            <v>0</v>
          </cell>
          <cell r="CX187"/>
          <cell r="CY187">
            <v>0</v>
          </cell>
          <cell r="CZ187"/>
          <cell r="DA187">
            <v>0</v>
          </cell>
          <cell r="DB187"/>
          <cell r="DC187">
            <v>0</v>
          </cell>
          <cell r="DD187"/>
          <cell r="DE187">
            <v>0</v>
          </cell>
          <cell r="DF187"/>
          <cell r="DG187">
            <v>0</v>
          </cell>
          <cell r="DH187"/>
          <cell r="DI187">
            <v>0</v>
          </cell>
          <cell r="DJ187"/>
          <cell r="DK187">
            <v>0</v>
          </cell>
          <cell r="DL187"/>
          <cell r="DM187">
            <v>0</v>
          </cell>
          <cell r="DN187"/>
          <cell r="DO187">
            <v>0</v>
          </cell>
          <cell r="DP187"/>
          <cell r="DQ187">
            <v>0</v>
          </cell>
          <cell r="DR187"/>
          <cell r="DS187">
            <v>0</v>
          </cell>
          <cell r="DT187"/>
          <cell r="DU187">
            <v>0</v>
          </cell>
          <cell r="DV187"/>
          <cell r="DW187">
            <v>0</v>
          </cell>
          <cell r="DX187"/>
          <cell r="DY187">
            <v>0</v>
          </cell>
          <cell r="DZ187"/>
          <cell r="EA187">
            <v>0</v>
          </cell>
          <cell r="EB187"/>
          <cell r="EC187">
            <v>0</v>
          </cell>
          <cell r="ED187"/>
          <cell r="EE187">
            <v>0</v>
          </cell>
          <cell r="EF187"/>
          <cell r="EG187">
            <v>0</v>
          </cell>
          <cell r="EH187"/>
          <cell r="EI187">
            <v>0</v>
          </cell>
          <cell r="EJ187"/>
          <cell r="EK187">
            <v>0</v>
          </cell>
          <cell r="EL187"/>
          <cell r="EM187">
            <v>0</v>
          </cell>
          <cell r="EN187"/>
          <cell r="EO187">
            <v>0</v>
          </cell>
          <cell r="EP187"/>
          <cell r="EQ187">
            <v>0</v>
          </cell>
          <cell r="ER187"/>
          <cell r="ES187">
            <v>0</v>
          </cell>
          <cell r="ET187"/>
          <cell r="EU187">
            <v>0</v>
          </cell>
          <cell r="EV187"/>
          <cell r="EW187">
            <v>0</v>
          </cell>
          <cell r="EX187"/>
          <cell r="EY187">
            <v>0</v>
          </cell>
          <cell r="EZ187"/>
          <cell r="FA187">
            <v>0</v>
          </cell>
          <cell r="FB187"/>
          <cell r="FC187">
            <v>0</v>
          </cell>
          <cell r="FD187"/>
          <cell r="FE187">
            <v>0</v>
          </cell>
          <cell r="FF187"/>
          <cell r="FG187">
            <v>0</v>
          </cell>
          <cell r="FH187"/>
          <cell r="FI187">
            <v>0</v>
          </cell>
          <cell r="FJ187"/>
          <cell r="FK187">
            <v>0</v>
          </cell>
          <cell r="FL187"/>
          <cell r="FM187">
            <v>0</v>
          </cell>
          <cell r="FN187"/>
          <cell r="FO187">
            <v>0</v>
          </cell>
          <cell r="FP187"/>
          <cell r="FQ187">
            <v>0</v>
          </cell>
          <cell r="FR187"/>
          <cell r="FS187">
            <v>0</v>
          </cell>
          <cell r="FT187"/>
          <cell r="FU187">
            <v>0</v>
          </cell>
          <cell r="FV187"/>
          <cell r="FW187">
            <v>0</v>
          </cell>
          <cell r="FX187"/>
          <cell r="FY187">
            <v>0</v>
          </cell>
          <cell r="FZ187"/>
          <cell r="GA187">
            <v>0</v>
          </cell>
          <cell r="GB187"/>
          <cell r="GC187">
            <v>0</v>
          </cell>
          <cell r="GD187"/>
          <cell r="GE187">
            <v>0</v>
          </cell>
          <cell r="GF187"/>
          <cell r="GG187">
            <v>0</v>
          </cell>
          <cell r="GH187"/>
          <cell r="GI187">
            <v>0</v>
          </cell>
          <cell r="GJ187"/>
          <cell r="GK187">
            <v>0</v>
          </cell>
          <cell r="GL187"/>
          <cell r="GM187">
            <v>0</v>
          </cell>
          <cell r="GN187"/>
          <cell r="GO187">
            <v>0</v>
          </cell>
          <cell r="GP187"/>
          <cell r="GQ187">
            <v>0</v>
          </cell>
          <cell r="GR187"/>
          <cell r="GS187">
            <v>0</v>
          </cell>
          <cell r="GT187"/>
          <cell r="GU187">
            <v>0</v>
          </cell>
          <cell r="GV187"/>
          <cell r="GW187">
            <v>0</v>
          </cell>
          <cell r="GX187"/>
          <cell r="GY187">
            <v>0</v>
          </cell>
          <cell r="GZ187"/>
          <cell r="HA187">
            <v>0</v>
          </cell>
          <cell r="HB187"/>
          <cell r="HC187">
            <v>0</v>
          </cell>
          <cell r="HD187"/>
          <cell r="HE187">
            <v>0</v>
          </cell>
          <cell r="HF187"/>
          <cell r="HG187">
            <v>0</v>
          </cell>
          <cell r="HH187"/>
          <cell r="HI187">
            <v>0</v>
          </cell>
          <cell r="HJ187"/>
          <cell r="HK187">
            <v>0</v>
          </cell>
          <cell r="HL187"/>
          <cell r="HM187">
            <v>0</v>
          </cell>
          <cell r="HN187"/>
          <cell r="HO187">
            <v>0</v>
          </cell>
          <cell r="HP187"/>
          <cell r="HQ187">
            <v>0</v>
          </cell>
          <cell r="HR187">
            <v>1</v>
          </cell>
          <cell r="HS187">
            <v>10000.00001</v>
          </cell>
          <cell r="HT187"/>
          <cell r="HU187">
            <v>0</v>
          </cell>
          <cell r="HV187"/>
          <cell r="HW187">
            <v>0</v>
          </cell>
          <cell r="HX187"/>
          <cell r="HY187">
            <v>0</v>
          </cell>
          <cell r="HZ187"/>
          <cell r="IA187">
            <v>0</v>
          </cell>
          <cell r="IB187"/>
          <cell r="IC187">
            <v>0</v>
          </cell>
          <cell r="ID187"/>
          <cell r="IE187">
            <v>0</v>
          </cell>
          <cell r="IF187"/>
          <cell r="IG187">
            <v>0</v>
          </cell>
          <cell r="IH187"/>
          <cell r="II187">
            <v>0</v>
          </cell>
          <cell r="IJ187"/>
          <cell r="IK187">
            <v>0</v>
          </cell>
          <cell r="IL187"/>
          <cell r="IM187">
            <v>0</v>
          </cell>
          <cell r="IN187"/>
          <cell r="IO187">
            <v>0</v>
          </cell>
          <cell r="IP187"/>
          <cell r="IQ187">
            <v>0</v>
          </cell>
          <cell r="IR187"/>
          <cell r="IS187">
            <v>0</v>
          </cell>
          <cell r="IT187"/>
          <cell r="IU187">
            <v>0</v>
          </cell>
          <cell r="IV187"/>
          <cell r="IW187">
            <v>0</v>
          </cell>
          <cell r="IX187"/>
          <cell r="IY187">
            <v>0</v>
          </cell>
          <cell r="IZ187"/>
          <cell r="JA187">
            <v>0</v>
          </cell>
          <cell r="JB187"/>
          <cell r="JC187">
            <v>0</v>
          </cell>
          <cell r="JD187"/>
          <cell r="JE187">
            <v>0</v>
          </cell>
          <cell r="JF187"/>
          <cell r="JG187">
            <v>0</v>
          </cell>
          <cell r="JH187"/>
          <cell r="JI187">
            <v>0</v>
          </cell>
          <cell r="JJ187"/>
          <cell r="JK187">
            <v>0</v>
          </cell>
          <cell r="JL187"/>
          <cell r="JM187">
            <v>0</v>
          </cell>
          <cell r="JN187"/>
          <cell r="JO187">
            <v>0</v>
          </cell>
          <cell r="JP187"/>
          <cell r="JQ187">
            <v>0</v>
          </cell>
          <cell r="JR187"/>
          <cell r="JS187">
            <v>0</v>
          </cell>
          <cell r="JT187"/>
          <cell r="JU187">
            <v>0</v>
          </cell>
          <cell r="JV187"/>
          <cell r="JW187">
            <v>0</v>
          </cell>
          <cell r="JX187"/>
          <cell r="JY187">
            <v>0</v>
          </cell>
          <cell r="JZ187"/>
          <cell r="KA187">
            <v>0</v>
          </cell>
          <cell r="KB187"/>
          <cell r="KC187">
            <v>0</v>
          </cell>
        </row>
        <row r="188">
          <cell r="P188"/>
          <cell r="Q188">
            <v>0</v>
          </cell>
          <cell r="R188"/>
          <cell r="S188">
            <v>0</v>
          </cell>
          <cell r="T188"/>
          <cell r="U188">
            <v>0</v>
          </cell>
          <cell r="V188"/>
          <cell r="W188">
            <v>0</v>
          </cell>
          <cell r="X188"/>
          <cell r="Y188">
            <v>0</v>
          </cell>
          <cell r="Z188"/>
          <cell r="AA188">
            <v>0</v>
          </cell>
          <cell r="AB188"/>
          <cell r="AC188">
            <v>0</v>
          </cell>
          <cell r="AD188"/>
          <cell r="AE188">
            <v>0</v>
          </cell>
          <cell r="AF188"/>
          <cell r="AG188">
            <v>0</v>
          </cell>
          <cell r="AH188"/>
          <cell r="AI188">
            <v>0</v>
          </cell>
          <cell r="AJ188"/>
          <cell r="AK188">
            <v>0</v>
          </cell>
          <cell r="AL188"/>
          <cell r="AM188">
            <v>0</v>
          </cell>
          <cell r="AN188"/>
          <cell r="AO188">
            <v>0</v>
          </cell>
          <cell r="AP188"/>
          <cell r="AQ188">
            <v>0</v>
          </cell>
          <cell r="AR188"/>
          <cell r="AS188">
            <v>0</v>
          </cell>
          <cell r="AT188"/>
          <cell r="AU188">
            <v>0</v>
          </cell>
          <cell r="AV188"/>
          <cell r="AW188">
            <v>0</v>
          </cell>
          <cell r="AX188"/>
          <cell r="AY188">
            <v>0</v>
          </cell>
          <cell r="AZ188"/>
          <cell r="BA188">
            <v>0</v>
          </cell>
          <cell r="BB188"/>
          <cell r="BC188">
            <v>0</v>
          </cell>
          <cell r="BD188"/>
          <cell r="BE188">
            <v>0</v>
          </cell>
          <cell r="BF188"/>
          <cell r="BG188">
            <v>0</v>
          </cell>
          <cell r="BH188"/>
          <cell r="BI188">
            <v>0</v>
          </cell>
          <cell r="BJ188"/>
          <cell r="BK188">
            <v>0</v>
          </cell>
          <cell r="BL188"/>
          <cell r="BM188">
            <v>0</v>
          </cell>
          <cell r="BN188"/>
          <cell r="BO188">
            <v>0</v>
          </cell>
          <cell r="BP188"/>
          <cell r="BQ188">
            <v>0</v>
          </cell>
          <cell r="BR188"/>
          <cell r="BS188">
            <v>0</v>
          </cell>
          <cell r="BT188"/>
          <cell r="BU188">
            <v>0</v>
          </cell>
          <cell r="BV188"/>
          <cell r="BW188">
            <v>0</v>
          </cell>
          <cell r="BX188"/>
          <cell r="BY188">
            <v>0</v>
          </cell>
          <cell r="BZ188"/>
          <cell r="CA188">
            <v>0</v>
          </cell>
          <cell r="CB188"/>
          <cell r="CC188">
            <v>0</v>
          </cell>
          <cell r="CD188"/>
          <cell r="CE188">
            <v>0</v>
          </cell>
          <cell r="CF188"/>
          <cell r="CG188">
            <v>0</v>
          </cell>
          <cell r="CH188"/>
          <cell r="CI188">
            <v>0</v>
          </cell>
          <cell r="CJ188"/>
          <cell r="CK188">
            <v>0</v>
          </cell>
          <cell r="CL188"/>
          <cell r="CM188">
            <v>0</v>
          </cell>
          <cell r="CN188"/>
          <cell r="CO188">
            <v>0</v>
          </cell>
          <cell r="CP188"/>
          <cell r="CQ188">
            <v>0</v>
          </cell>
          <cell r="CR188"/>
          <cell r="CS188">
            <v>0</v>
          </cell>
          <cell r="CT188"/>
          <cell r="CU188">
            <v>0</v>
          </cell>
          <cell r="CV188"/>
          <cell r="CW188">
            <v>0</v>
          </cell>
          <cell r="CX188"/>
          <cell r="CY188">
            <v>0</v>
          </cell>
          <cell r="CZ188"/>
          <cell r="DA188">
            <v>0</v>
          </cell>
          <cell r="DB188"/>
          <cell r="DC188">
            <v>0</v>
          </cell>
          <cell r="DD188"/>
          <cell r="DE188">
            <v>0</v>
          </cell>
          <cell r="DF188"/>
          <cell r="DG188">
            <v>0</v>
          </cell>
          <cell r="DH188"/>
          <cell r="DI188">
            <v>0</v>
          </cell>
          <cell r="DJ188"/>
          <cell r="DK188">
            <v>0</v>
          </cell>
          <cell r="DL188"/>
          <cell r="DM188">
            <v>0</v>
          </cell>
          <cell r="DN188"/>
          <cell r="DO188">
            <v>0</v>
          </cell>
          <cell r="DP188"/>
          <cell r="DQ188">
            <v>0</v>
          </cell>
          <cell r="DR188"/>
          <cell r="DS188">
            <v>0</v>
          </cell>
          <cell r="DT188"/>
          <cell r="DU188">
            <v>0</v>
          </cell>
          <cell r="DV188"/>
          <cell r="DW188">
            <v>0</v>
          </cell>
          <cell r="DX188"/>
          <cell r="DY188">
            <v>0</v>
          </cell>
          <cell r="DZ188"/>
          <cell r="EA188">
            <v>0</v>
          </cell>
          <cell r="EB188"/>
          <cell r="EC188">
            <v>0</v>
          </cell>
          <cell r="ED188"/>
          <cell r="EE188">
            <v>0</v>
          </cell>
          <cell r="EF188"/>
          <cell r="EG188">
            <v>0</v>
          </cell>
          <cell r="EH188"/>
          <cell r="EI188">
            <v>0</v>
          </cell>
          <cell r="EJ188"/>
          <cell r="EK188">
            <v>0</v>
          </cell>
          <cell r="EL188"/>
          <cell r="EM188">
            <v>0</v>
          </cell>
          <cell r="EN188">
            <v>1</v>
          </cell>
          <cell r="EO188">
            <v>132441.87500132443</v>
          </cell>
          <cell r="EP188"/>
          <cell r="EQ188">
            <v>0</v>
          </cell>
          <cell r="ER188"/>
          <cell r="ES188">
            <v>0</v>
          </cell>
          <cell r="ET188"/>
          <cell r="EU188">
            <v>0</v>
          </cell>
          <cell r="EV188"/>
          <cell r="EW188">
            <v>0</v>
          </cell>
          <cell r="EX188"/>
          <cell r="EY188">
            <v>0</v>
          </cell>
          <cell r="EZ188"/>
          <cell r="FA188">
            <v>0</v>
          </cell>
          <cell r="FB188"/>
          <cell r="FC188">
            <v>0</v>
          </cell>
          <cell r="FD188"/>
          <cell r="FE188">
            <v>0</v>
          </cell>
          <cell r="FF188"/>
          <cell r="FG188">
            <v>0</v>
          </cell>
          <cell r="FH188"/>
          <cell r="FI188">
            <v>0</v>
          </cell>
          <cell r="FJ188"/>
          <cell r="FK188">
            <v>0</v>
          </cell>
          <cell r="FL188"/>
          <cell r="FM188">
            <v>0</v>
          </cell>
          <cell r="FN188"/>
          <cell r="FO188">
            <v>0</v>
          </cell>
          <cell r="FP188"/>
          <cell r="FQ188">
            <v>0</v>
          </cell>
          <cell r="FR188"/>
          <cell r="FS188">
            <v>0</v>
          </cell>
          <cell r="FT188"/>
          <cell r="FU188">
            <v>0</v>
          </cell>
          <cell r="FV188"/>
          <cell r="FW188">
            <v>0</v>
          </cell>
          <cell r="FX188"/>
          <cell r="FY188">
            <v>0</v>
          </cell>
          <cell r="FZ188"/>
          <cell r="GA188">
            <v>0</v>
          </cell>
          <cell r="GB188"/>
          <cell r="GC188">
            <v>0</v>
          </cell>
          <cell r="GD188"/>
          <cell r="GE188">
            <v>0</v>
          </cell>
          <cell r="GF188"/>
          <cell r="GG188">
            <v>0</v>
          </cell>
          <cell r="GH188"/>
          <cell r="GI188">
            <v>0</v>
          </cell>
          <cell r="GJ188"/>
          <cell r="GK188">
            <v>0</v>
          </cell>
          <cell r="GL188"/>
          <cell r="GM188">
            <v>0</v>
          </cell>
          <cell r="GN188"/>
          <cell r="GO188">
            <v>0</v>
          </cell>
          <cell r="GP188"/>
          <cell r="GQ188">
            <v>0</v>
          </cell>
          <cell r="GR188"/>
          <cell r="GS188">
            <v>0</v>
          </cell>
          <cell r="GT188"/>
          <cell r="GU188">
            <v>0</v>
          </cell>
          <cell r="GV188"/>
          <cell r="GW188">
            <v>0</v>
          </cell>
          <cell r="GX188"/>
          <cell r="GY188">
            <v>0</v>
          </cell>
          <cell r="GZ188"/>
          <cell r="HA188">
            <v>0</v>
          </cell>
          <cell r="HB188"/>
          <cell r="HC188">
            <v>0</v>
          </cell>
          <cell r="HD188"/>
          <cell r="HE188">
            <v>0</v>
          </cell>
          <cell r="HF188"/>
          <cell r="HG188">
            <v>0</v>
          </cell>
          <cell r="HH188"/>
          <cell r="HI188">
            <v>0</v>
          </cell>
          <cell r="HJ188"/>
          <cell r="HK188">
            <v>0</v>
          </cell>
          <cell r="HL188"/>
          <cell r="HM188">
            <v>0</v>
          </cell>
          <cell r="HN188"/>
          <cell r="HO188">
            <v>0</v>
          </cell>
          <cell r="HP188"/>
          <cell r="HQ188">
            <v>0</v>
          </cell>
          <cell r="HR188"/>
          <cell r="HS188">
            <v>0</v>
          </cell>
          <cell r="HT188"/>
          <cell r="HU188">
            <v>0</v>
          </cell>
          <cell r="HV188"/>
          <cell r="HW188">
            <v>0</v>
          </cell>
          <cell r="HX188"/>
          <cell r="HY188">
            <v>0</v>
          </cell>
          <cell r="HZ188"/>
          <cell r="IA188">
            <v>0</v>
          </cell>
          <cell r="IB188"/>
          <cell r="IC188">
            <v>0</v>
          </cell>
          <cell r="ID188"/>
          <cell r="IE188">
            <v>0</v>
          </cell>
          <cell r="IF188"/>
          <cell r="IG188">
            <v>0</v>
          </cell>
          <cell r="IH188"/>
          <cell r="II188">
            <v>0</v>
          </cell>
          <cell r="IJ188"/>
          <cell r="IK188">
            <v>0</v>
          </cell>
          <cell r="IL188"/>
          <cell r="IM188">
            <v>0</v>
          </cell>
          <cell r="IN188"/>
          <cell r="IO188">
            <v>0</v>
          </cell>
          <cell r="IP188"/>
          <cell r="IQ188">
            <v>0</v>
          </cell>
          <cell r="IR188"/>
          <cell r="IS188">
            <v>0</v>
          </cell>
          <cell r="IT188">
            <v>1</v>
          </cell>
          <cell r="IU188">
            <v>132441.87500132443</v>
          </cell>
          <cell r="IV188"/>
          <cell r="IW188">
            <v>0</v>
          </cell>
          <cell r="IX188"/>
          <cell r="IY188">
            <v>0</v>
          </cell>
          <cell r="IZ188"/>
          <cell r="JA188">
            <v>0</v>
          </cell>
          <cell r="JB188"/>
          <cell r="JC188">
            <v>0</v>
          </cell>
          <cell r="JD188"/>
          <cell r="JE188">
            <v>0</v>
          </cell>
          <cell r="JF188"/>
          <cell r="JG188">
            <v>0</v>
          </cell>
          <cell r="JH188"/>
          <cell r="JI188">
            <v>0</v>
          </cell>
          <cell r="JJ188"/>
          <cell r="JK188">
            <v>0</v>
          </cell>
          <cell r="JL188"/>
          <cell r="JM188">
            <v>0</v>
          </cell>
          <cell r="JN188"/>
          <cell r="JO188">
            <v>0</v>
          </cell>
          <cell r="JP188"/>
          <cell r="JQ188">
            <v>0</v>
          </cell>
          <cell r="JR188"/>
          <cell r="JS188">
            <v>0</v>
          </cell>
          <cell r="JT188"/>
          <cell r="JU188">
            <v>0</v>
          </cell>
          <cell r="JV188"/>
          <cell r="JW188">
            <v>0</v>
          </cell>
          <cell r="JX188"/>
          <cell r="JY188">
            <v>0</v>
          </cell>
          <cell r="JZ188"/>
          <cell r="KA188">
            <v>0</v>
          </cell>
          <cell r="KB188"/>
          <cell r="KC188">
            <v>0</v>
          </cell>
        </row>
        <row r="189">
          <cell r="P189"/>
          <cell r="Q189">
            <v>0</v>
          </cell>
          <cell r="R189"/>
          <cell r="S189">
            <v>0</v>
          </cell>
          <cell r="T189"/>
          <cell r="U189">
            <v>0</v>
          </cell>
          <cell r="V189"/>
          <cell r="W189">
            <v>0</v>
          </cell>
          <cell r="X189"/>
          <cell r="Y189">
            <v>0</v>
          </cell>
          <cell r="Z189"/>
          <cell r="AA189">
            <v>0</v>
          </cell>
          <cell r="AB189"/>
          <cell r="AC189">
            <v>0</v>
          </cell>
          <cell r="AD189"/>
          <cell r="AE189">
            <v>0</v>
          </cell>
          <cell r="AF189"/>
          <cell r="AG189">
            <v>0</v>
          </cell>
          <cell r="AH189"/>
          <cell r="AI189">
            <v>0</v>
          </cell>
          <cell r="AJ189"/>
          <cell r="AK189">
            <v>0</v>
          </cell>
          <cell r="AL189"/>
          <cell r="AM189">
            <v>0</v>
          </cell>
          <cell r="AN189"/>
          <cell r="AO189">
            <v>0</v>
          </cell>
          <cell r="AP189"/>
          <cell r="AQ189">
            <v>0</v>
          </cell>
          <cell r="AR189"/>
          <cell r="AS189">
            <v>0</v>
          </cell>
          <cell r="AT189"/>
          <cell r="AU189">
            <v>0</v>
          </cell>
          <cell r="AV189"/>
          <cell r="AW189">
            <v>0</v>
          </cell>
          <cell r="AX189"/>
          <cell r="AY189">
            <v>0</v>
          </cell>
          <cell r="AZ189"/>
          <cell r="BA189">
            <v>0</v>
          </cell>
          <cell r="BB189"/>
          <cell r="BC189">
            <v>0</v>
          </cell>
          <cell r="BD189"/>
          <cell r="BE189">
            <v>0</v>
          </cell>
          <cell r="BF189"/>
          <cell r="BG189">
            <v>0</v>
          </cell>
          <cell r="BH189"/>
          <cell r="BI189">
            <v>0</v>
          </cell>
          <cell r="BJ189"/>
          <cell r="BK189">
            <v>0</v>
          </cell>
          <cell r="BL189"/>
          <cell r="BM189">
            <v>0</v>
          </cell>
          <cell r="BN189"/>
          <cell r="BO189">
            <v>0</v>
          </cell>
          <cell r="BP189"/>
          <cell r="BQ189">
            <v>0</v>
          </cell>
          <cell r="BR189"/>
          <cell r="BS189">
            <v>0</v>
          </cell>
          <cell r="BT189"/>
          <cell r="BU189">
            <v>0</v>
          </cell>
          <cell r="BV189"/>
          <cell r="BW189">
            <v>0</v>
          </cell>
          <cell r="BX189"/>
          <cell r="BY189">
            <v>0</v>
          </cell>
          <cell r="BZ189"/>
          <cell r="CA189">
            <v>0</v>
          </cell>
          <cell r="CB189"/>
          <cell r="CC189">
            <v>0</v>
          </cell>
          <cell r="CD189"/>
          <cell r="CE189">
            <v>0</v>
          </cell>
          <cell r="CF189"/>
          <cell r="CG189">
            <v>0</v>
          </cell>
          <cell r="CH189"/>
          <cell r="CI189">
            <v>0</v>
          </cell>
          <cell r="CJ189"/>
          <cell r="CK189">
            <v>0</v>
          </cell>
          <cell r="CL189"/>
          <cell r="CM189">
            <v>0</v>
          </cell>
          <cell r="CN189"/>
          <cell r="CO189">
            <v>0</v>
          </cell>
          <cell r="CP189"/>
          <cell r="CQ189">
            <v>0</v>
          </cell>
          <cell r="CR189"/>
          <cell r="CS189">
            <v>0</v>
          </cell>
          <cell r="CT189"/>
          <cell r="CU189">
            <v>0</v>
          </cell>
          <cell r="CV189"/>
          <cell r="CW189">
            <v>0</v>
          </cell>
          <cell r="CX189"/>
          <cell r="CY189">
            <v>0</v>
          </cell>
          <cell r="CZ189">
            <v>1</v>
          </cell>
          <cell r="DA189">
            <v>41090.000000410902</v>
          </cell>
          <cell r="DB189"/>
          <cell r="DC189">
            <v>0</v>
          </cell>
          <cell r="DD189"/>
          <cell r="DE189">
            <v>0</v>
          </cell>
          <cell r="DF189"/>
          <cell r="DG189">
            <v>0</v>
          </cell>
          <cell r="DH189"/>
          <cell r="DI189">
            <v>0</v>
          </cell>
          <cell r="DJ189"/>
          <cell r="DK189">
            <v>0</v>
          </cell>
          <cell r="DL189"/>
          <cell r="DM189">
            <v>0</v>
          </cell>
          <cell r="DN189"/>
          <cell r="DO189">
            <v>0</v>
          </cell>
          <cell r="DP189"/>
          <cell r="DQ189">
            <v>0</v>
          </cell>
          <cell r="DR189"/>
          <cell r="DS189">
            <v>0</v>
          </cell>
          <cell r="DT189"/>
          <cell r="DU189">
            <v>0</v>
          </cell>
          <cell r="DV189"/>
          <cell r="DW189">
            <v>0</v>
          </cell>
          <cell r="DX189"/>
          <cell r="DY189">
            <v>0</v>
          </cell>
          <cell r="DZ189"/>
          <cell r="EA189">
            <v>0</v>
          </cell>
          <cell r="EB189"/>
          <cell r="EC189">
            <v>0</v>
          </cell>
          <cell r="ED189"/>
          <cell r="EE189">
            <v>0</v>
          </cell>
          <cell r="EF189"/>
          <cell r="EG189">
            <v>0</v>
          </cell>
          <cell r="EH189"/>
          <cell r="EI189">
            <v>0</v>
          </cell>
          <cell r="EJ189"/>
          <cell r="EK189">
            <v>0</v>
          </cell>
          <cell r="EL189"/>
          <cell r="EM189">
            <v>0</v>
          </cell>
          <cell r="EN189"/>
          <cell r="EO189">
            <v>0</v>
          </cell>
          <cell r="EP189"/>
          <cell r="EQ189">
            <v>0</v>
          </cell>
          <cell r="ER189"/>
          <cell r="ES189">
            <v>0</v>
          </cell>
          <cell r="ET189"/>
          <cell r="EU189">
            <v>0</v>
          </cell>
          <cell r="EV189"/>
          <cell r="EW189">
            <v>0</v>
          </cell>
          <cell r="EX189"/>
          <cell r="EY189">
            <v>0</v>
          </cell>
          <cell r="EZ189"/>
          <cell r="FA189">
            <v>0</v>
          </cell>
          <cell r="FB189"/>
          <cell r="FC189">
            <v>0</v>
          </cell>
          <cell r="FD189"/>
          <cell r="FE189">
            <v>0</v>
          </cell>
          <cell r="FF189"/>
          <cell r="FG189">
            <v>0</v>
          </cell>
          <cell r="FH189"/>
          <cell r="FI189">
            <v>0</v>
          </cell>
          <cell r="FJ189"/>
          <cell r="FK189">
            <v>0</v>
          </cell>
          <cell r="FL189"/>
          <cell r="FM189">
            <v>0</v>
          </cell>
          <cell r="FN189"/>
          <cell r="FO189">
            <v>0</v>
          </cell>
          <cell r="FP189"/>
          <cell r="FQ189">
            <v>0</v>
          </cell>
          <cell r="FR189"/>
          <cell r="FS189">
            <v>0</v>
          </cell>
          <cell r="FT189"/>
          <cell r="FU189">
            <v>0</v>
          </cell>
          <cell r="FV189"/>
          <cell r="FW189">
            <v>0</v>
          </cell>
          <cell r="FX189"/>
          <cell r="FY189">
            <v>0</v>
          </cell>
          <cell r="FZ189"/>
          <cell r="GA189">
            <v>0</v>
          </cell>
          <cell r="GB189"/>
          <cell r="GC189">
            <v>0</v>
          </cell>
          <cell r="GD189"/>
          <cell r="GE189">
            <v>0</v>
          </cell>
          <cell r="GF189"/>
          <cell r="GG189">
            <v>0</v>
          </cell>
          <cell r="GH189"/>
          <cell r="GI189">
            <v>0</v>
          </cell>
          <cell r="GJ189"/>
          <cell r="GK189">
            <v>0</v>
          </cell>
          <cell r="GL189"/>
          <cell r="GM189">
            <v>0</v>
          </cell>
          <cell r="GN189"/>
          <cell r="GO189">
            <v>0</v>
          </cell>
          <cell r="GP189"/>
          <cell r="GQ189">
            <v>0</v>
          </cell>
          <cell r="GR189"/>
          <cell r="GS189">
            <v>0</v>
          </cell>
          <cell r="GT189"/>
          <cell r="GU189">
            <v>0</v>
          </cell>
          <cell r="GV189"/>
          <cell r="GW189">
            <v>0</v>
          </cell>
          <cell r="GX189"/>
          <cell r="GY189">
            <v>0</v>
          </cell>
          <cell r="GZ189"/>
          <cell r="HA189">
            <v>0</v>
          </cell>
          <cell r="HB189"/>
          <cell r="HC189">
            <v>0</v>
          </cell>
          <cell r="HD189"/>
          <cell r="HE189">
            <v>0</v>
          </cell>
          <cell r="HF189"/>
          <cell r="HG189">
            <v>0</v>
          </cell>
          <cell r="HH189"/>
          <cell r="HI189">
            <v>0</v>
          </cell>
          <cell r="HJ189"/>
          <cell r="HK189">
            <v>0</v>
          </cell>
          <cell r="HL189"/>
          <cell r="HM189">
            <v>0</v>
          </cell>
          <cell r="HN189"/>
          <cell r="HO189">
            <v>0</v>
          </cell>
          <cell r="HP189"/>
          <cell r="HQ189">
            <v>0</v>
          </cell>
          <cell r="HR189"/>
          <cell r="HS189">
            <v>0</v>
          </cell>
          <cell r="HT189"/>
          <cell r="HU189">
            <v>0</v>
          </cell>
          <cell r="HV189"/>
          <cell r="HW189">
            <v>0</v>
          </cell>
          <cell r="HX189"/>
          <cell r="HY189">
            <v>0</v>
          </cell>
          <cell r="HZ189"/>
          <cell r="IA189">
            <v>0</v>
          </cell>
          <cell r="IB189"/>
          <cell r="IC189">
            <v>0</v>
          </cell>
          <cell r="ID189"/>
          <cell r="IE189">
            <v>0</v>
          </cell>
          <cell r="IF189"/>
          <cell r="IG189">
            <v>0</v>
          </cell>
          <cell r="IH189"/>
          <cell r="II189">
            <v>0</v>
          </cell>
          <cell r="IJ189"/>
          <cell r="IK189">
            <v>0</v>
          </cell>
          <cell r="IL189"/>
          <cell r="IM189">
            <v>0</v>
          </cell>
          <cell r="IN189"/>
          <cell r="IO189">
            <v>0</v>
          </cell>
          <cell r="IP189"/>
          <cell r="IQ189">
            <v>0</v>
          </cell>
          <cell r="IR189"/>
          <cell r="IS189">
            <v>0</v>
          </cell>
          <cell r="IT189"/>
          <cell r="IU189">
            <v>0</v>
          </cell>
          <cell r="IV189"/>
          <cell r="IW189">
            <v>0</v>
          </cell>
          <cell r="IX189"/>
          <cell r="IY189">
            <v>0</v>
          </cell>
          <cell r="IZ189"/>
          <cell r="JA189">
            <v>0</v>
          </cell>
          <cell r="JB189"/>
          <cell r="JC189">
            <v>0</v>
          </cell>
          <cell r="JD189"/>
          <cell r="JE189">
            <v>0</v>
          </cell>
          <cell r="JF189"/>
          <cell r="JG189">
            <v>0</v>
          </cell>
          <cell r="JH189"/>
          <cell r="JI189">
            <v>0</v>
          </cell>
          <cell r="JJ189"/>
          <cell r="JK189">
            <v>0</v>
          </cell>
          <cell r="JL189"/>
          <cell r="JM189">
            <v>0</v>
          </cell>
          <cell r="JN189"/>
          <cell r="JO189">
            <v>0</v>
          </cell>
          <cell r="JP189"/>
          <cell r="JQ189">
            <v>0</v>
          </cell>
          <cell r="JR189"/>
          <cell r="JS189">
            <v>0</v>
          </cell>
          <cell r="JT189"/>
          <cell r="JU189">
            <v>0</v>
          </cell>
          <cell r="JV189"/>
          <cell r="JW189">
            <v>0</v>
          </cell>
          <cell r="JX189"/>
          <cell r="JY189">
            <v>0</v>
          </cell>
          <cell r="JZ189"/>
          <cell r="KA189">
            <v>0</v>
          </cell>
          <cell r="KB189"/>
          <cell r="KC189">
            <v>0</v>
          </cell>
        </row>
        <row r="190">
          <cell r="P190"/>
          <cell r="Q190">
            <v>0</v>
          </cell>
          <cell r="R190"/>
          <cell r="S190">
            <v>0</v>
          </cell>
          <cell r="T190"/>
          <cell r="U190">
            <v>0</v>
          </cell>
          <cell r="V190"/>
          <cell r="W190">
            <v>0</v>
          </cell>
          <cell r="X190"/>
          <cell r="Y190">
            <v>0</v>
          </cell>
          <cell r="Z190"/>
          <cell r="AA190">
            <v>0</v>
          </cell>
          <cell r="AB190"/>
          <cell r="AC190">
            <v>0</v>
          </cell>
          <cell r="AD190"/>
          <cell r="AE190">
            <v>0</v>
          </cell>
          <cell r="AF190"/>
          <cell r="AG190">
            <v>0</v>
          </cell>
          <cell r="AH190"/>
          <cell r="AI190">
            <v>0</v>
          </cell>
          <cell r="AJ190"/>
          <cell r="AK190">
            <v>0</v>
          </cell>
          <cell r="AL190"/>
          <cell r="AM190">
            <v>0</v>
          </cell>
          <cell r="AN190"/>
          <cell r="AO190">
            <v>0</v>
          </cell>
          <cell r="AP190"/>
          <cell r="AQ190">
            <v>0</v>
          </cell>
          <cell r="AR190"/>
          <cell r="AS190">
            <v>0</v>
          </cell>
          <cell r="AT190"/>
          <cell r="AU190">
            <v>0</v>
          </cell>
          <cell r="AV190"/>
          <cell r="AW190">
            <v>0</v>
          </cell>
          <cell r="AX190"/>
          <cell r="AY190">
            <v>0</v>
          </cell>
          <cell r="AZ190"/>
          <cell r="BA190">
            <v>0</v>
          </cell>
          <cell r="BB190"/>
          <cell r="BC190">
            <v>0</v>
          </cell>
          <cell r="BD190"/>
          <cell r="BE190">
            <v>0</v>
          </cell>
          <cell r="BF190"/>
          <cell r="BG190">
            <v>0</v>
          </cell>
          <cell r="BH190"/>
          <cell r="BI190">
            <v>0</v>
          </cell>
          <cell r="BJ190"/>
          <cell r="BK190">
            <v>0</v>
          </cell>
          <cell r="BL190"/>
          <cell r="BM190">
            <v>0</v>
          </cell>
          <cell r="BN190"/>
          <cell r="BO190">
            <v>0</v>
          </cell>
          <cell r="BP190"/>
          <cell r="BQ190">
            <v>0</v>
          </cell>
          <cell r="BR190"/>
          <cell r="BS190">
            <v>0</v>
          </cell>
          <cell r="BT190"/>
          <cell r="BU190">
            <v>0</v>
          </cell>
          <cell r="BV190"/>
          <cell r="BW190">
            <v>0</v>
          </cell>
          <cell r="BX190"/>
          <cell r="BY190">
            <v>0</v>
          </cell>
          <cell r="BZ190"/>
          <cell r="CA190">
            <v>0</v>
          </cell>
          <cell r="CB190"/>
          <cell r="CC190">
            <v>0</v>
          </cell>
          <cell r="CD190"/>
          <cell r="CE190">
            <v>0</v>
          </cell>
          <cell r="CF190"/>
          <cell r="CG190">
            <v>0</v>
          </cell>
          <cell r="CH190"/>
          <cell r="CI190">
            <v>0</v>
          </cell>
          <cell r="CJ190"/>
          <cell r="CK190">
            <v>0</v>
          </cell>
          <cell r="CL190"/>
          <cell r="CM190">
            <v>0</v>
          </cell>
          <cell r="CN190"/>
          <cell r="CO190">
            <v>0</v>
          </cell>
          <cell r="CP190"/>
          <cell r="CQ190">
            <v>0</v>
          </cell>
          <cell r="CR190"/>
          <cell r="CS190">
            <v>0</v>
          </cell>
          <cell r="CT190"/>
          <cell r="CU190">
            <v>0</v>
          </cell>
          <cell r="CV190"/>
          <cell r="CW190">
            <v>0</v>
          </cell>
          <cell r="CX190"/>
          <cell r="CY190">
            <v>0</v>
          </cell>
          <cell r="CZ190"/>
          <cell r="DA190">
            <v>0</v>
          </cell>
          <cell r="DB190"/>
          <cell r="DC190">
            <v>0</v>
          </cell>
          <cell r="DD190"/>
          <cell r="DE190">
            <v>0</v>
          </cell>
          <cell r="DF190"/>
          <cell r="DG190">
            <v>0</v>
          </cell>
          <cell r="DH190"/>
          <cell r="DI190">
            <v>0</v>
          </cell>
          <cell r="DJ190"/>
          <cell r="DK190">
            <v>0</v>
          </cell>
          <cell r="DL190"/>
          <cell r="DM190">
            <v>0</v>
          </cell>
          <cell r="DN190"/>
          <cell r="DO190">
            <v>0</v>
          </cell>
          <cell r="DP190"/>
          <cell r="DQ190">
            <v>0</v>
          </cell>
          <cell r="DR190"/>
          <cell r="DS190">
            <v>0</v>
          </cell>
          <cell r="DT190"/>
          <cell r="DU190">
            <v>0</v>
          </cell>
          <cell r="DV190"/>
          <cell r="DW190">
            <v>0</v>
          </cell>
          <cell r="DX190"/>
          <cell r="DY190">
            <v>0</v>
          </cell>
          <cell r="DZ190"/>
          <cell r="EA190">
            <v>0</v>
          </cell>
          <cell r="EB190"/>
          <cell r="EC190">
            <v>0</v>
          </cell>
          <cell r="ED190"/>
          <cell r="EE190">
            <v>0</v>
          </cell>
          <cell r="EF190"/>
          <cell r="EG190">
            <v>0</v>
          </cell>
          <cell r="EH190"/>
          <cell r="EI190">
            <v>0</v>
          </cell>
          <cell r="EJ190"/>
          <cell r="EK190">
            <v>0</v>
          </cell>
          <cell r="EL190"/>
          <cell r="EM190">
            <v>0</v>
          </cell>
          <cell r="EN190"/>
          <cell r="EO190">
            <v>0</v>
          </cell>
          <cell r="EP190"/>
          <cell r="EQ190">
            <v>0</v>
          </cell>
          <cell r="ER190"/>
          <cell r="ES190">
            <v>0</v>
          </cell>
          <cell r="ET190"/>
          <cell r="EU190">
            <v>0</v>
          </cell>
          <cell r="EV190"/>
          <cell r="EW190">
            <v>0</v>
          </cell>
          <cell r="EX190"/>
          <cell r="EY190">
            <v>0</v>
          </cell>
          <cell r="EZ190"/>
          <cell r="FA190">
            <v>0</v>
          </cell>
          <cell r="FB190"/>
          <cell r="FC190">
            <v>0</v>
          </cell>
          <cell r="FD190"/>
          <cell r="FE190">
            <v>0</v>
          </cell>
          <cell r="FF190"/>
          <cell r="FG190">
            <v>0</v>
          </cell>
          <cell r="FH190"/>
          <cell r="FI190">
            <v>0</v>
          </cell>
          <cell r="FJ190"/>
          <cell r="FK190">
            <v>0</v>
          </cell>
          <cell r="FL190"/>
          <cell r="FM190">
            <v>0</v>
          </cell>
          <cell r="FN190"/>
          <cell r="FO190">
            <v>0</v>
          </cell>
          <cell r="FP190"/>
          <cell r="FQ190">
            <v>0</v>
          </cell>
          <cell r="FR190"/>
          <cell r="FS190">
            <v>0</v>
          </cell>
          <cell r="FT190"/>
          <cell r="FU190">
            <v>0</v>
          </cell>
          <cell r="FV190"/>
          <cell r="FW190">
            <v>0</v>
          </cell>
          <cell r="FX190"/>
          <cell r="FY190">
            <v>0</v>
          </cell>
          <cell r="FZ190"/>
          <cell r="GA190">
            <v>0</v>
          </cell>
          <cell r="GB190"/>
          <cell r="GC190">
            <v>0</v>
          </cell>
          <cell r="GD190"/>
          <cell r="GE190">
            <v>0</v>
          </cell>
          <cell r="GF190"/>
          <cell r="GG190">
            <v>0</v>
          </cell>
          <cell r="GH190"/>
          <cell r="GI190">
            <v>0</v>
          </cell>
          <cell r="GJ190"/>
          <cell r="GK190">
            <v>0</v>
          </cell>
          <cell r="GL190"/>
          <cell r="GM190">
            <v>0</v>
          </cell>
          <cell r="GN190"/>
          <cell r="GO190">
            <v>0</v>
          </cell>
          <cell r="GP190"/>
          <cell r="GQ190">
            <v>0</v>
          </cell>
          <cell r="GR190"/>
          <cell r="GS190">
            <v>0</v>
          </cell>
          <cell r="GT190"/>
          <cell r="GU190">
            <v>0</v>
          </cell>
          <cell r="GV190"/>
          <cell r="GW190">
            <v>0</v>
          </cell>
          <cell r="GX190"/>
          <cell r="GY190">
            <v>0</v>
          </cell>
          <cell r="GZ190"/>
          <cell r="HA190">
            <v>0</v>
          </cell>
          <cell r="HB190"/>
          <cell r="HC190">
            <v>0</v>
          </cell>
          <cell r="HD190"/>
          <cell r="HE190">
            <v>0</v>
          </cell>
          <cell r="HF190"/>
          <cell r="HG190">
            <v>0</v>
          </cell>
          <cell r="HH190"/>
          <cell r="HI190">
            <v>0</v>
          </cell>
          <cell r="HJ190"/>
          <cell r="HK190">
            <v>0</v>
          </cell>
          <cell r="HL190"/>
          <cell r="HM190">
            <v>0</v>
          </cell>
          <cell r="HN190"/>
          <cell r="HO190">
            <v>0</v>
          </cell>
          <cell r="HP190"/>
          <cell r="HQ190">
            <v>0</v>
          </cell>
          <cell r="HR190"/>
          <cell r="HS190">
            <v>0</v>
          </cell>
          <cell r="HT190"/>
          <cell r="HU190">
            <v>0</v>
          </cell>
          <cell r="HV190"/>
          <cell r="HW190">
            <v>0</v>
          </cell>
          <cell r="HX190"/>
          <cell r="HY190">
            <v>0</v>
          </cell>
          <cell r="HZ190"/>
          <cell r="IA190">
            <v>0</v>
          </cell>
          <cell r="IB190"/>
          <cell r="IC190">
            <v>0</v>
          </cell>
          <cell r="ID190"/>
          <cell r="IE190">
            <v>0</v>
          </cell>
          <cell r="IF190"/>
          <cell r="IG190">
            <v>0</v>
          </cell>
          <cell r="IH190"/>
          <cell r="II190">
            <v>0</v>
          </cell>
          <cell r="IJ190"/>
          <cell r="IK190">
            <v>0</v>
          </cell>
          <cell r="IL190"/>
          <cell r="IM190">
            <v>0</v>
          </cell>
          <cell r="IN190"/>
          <cell r="IO190">
            <v>0</v>
          </cell>
          <cell r="IP190"/>
          <cell r="IQ190">
            <v>0</v>
          </cell>
          <cell r="IR190"/>
          <cell r="IS190">
            <v>0</v>
          </cell>
          <cell r="IT190"/>
          <cell r="IU190">
            <v>0</v>
          </cell>
          <cell r="IV190"/>
          <cell r="IW190">
            <v>0</v>
          </cell>
          <cell r="IX190"/>
          <cell r="IY190">
            <v>0</v>
          </cell>
          <cell r="IZ190"/>
          <cell r="JA190">
            <v>0</v>
          </cell>
          <cell r="JB190"/>
          <cell r="JC190">
            <v>0</v>
          </cell>
          <cell r="JD190"/>
          <cell r="JE190">
            <v>0</v>
          </cell>
          <cell r="JF190"/>
          <cell r="JG190">
            <v>0</v>
          </cell>
          <cell r="JH190"/>
          <cell r="JI190">
            <v>0</v>
          </cell>
          <cell r="JJ190"/>
          <cell r="JK190">
            <v>0</v>
          </cell>
          <cell r="JL190"/>
          <cell r="JM190">
            <v>0</v>
          </cell>
          <cell r="JN190"/>
          <cell r="JO190">
            <v>0</v>
          </cell>
          <cell r="JP190"/>
          <cell r="JQ190">
            <v>0</v>
          </cell>
          <cell r="JR190"/>
          <cell r="JS190">
            <v>0</v>
          </cell>
          <cell r="JT190"/>
          <cell r="JU190">
            <v>0</v>
          </cell>
          <cell r="JV190"/>
          <cell r="JW190">
            <v>0</v>
          </cell>
          <cell r="JX190"/>
          <cell r="JY190">
            <v>0</v>
          </cell>
          <cell r="JZ190"/>
          <cell r="KA190">
            <v>0</v>
          </cell>
          <cell r="KB190"/>
          <cell r="KC190">
            <v>0</v>
          </cell>
        </row>
        <row r="191">
          <cell r="P191"/>
          <cell r="Q191">
            <v>0</v>
          </cell>
          <cell r="R191"/>
          <cell r="S191">
            <v>0</v>
          </cell>
          <cell r="T191"/>
          <cell r="U191">
            <v>0</v>
          </cell>
          <cell r="V191"/>
          <cell r="W191">
            <v>0</v>
          </cell>
          <cell r="X191"/>
          <cell r="Y191">
            <v>0</v>
          </cell>
          <cell r="Z191"/>
          <cell r="AA191">
            <v>0</v>
          </cell>
          <cell r="AB191"/>
          <cell r="AC191">
            <v>0</v>
          </cell>
          <cell r="AD191"/>
          <cell r="AE191">
            <v>0</v>
          </cell>
          <cell r="AF191"/>
          <cell r="AG191">
            <v>0</v>
          </cell>
          <cell r="AH191"/>
          <cell r="AI191">
            <v>0</v>
          </cell>
          <cell r="AJ191"/>
          <cell r="AK191">
            <v>0</v>
          </cell>
          <cell r="AL191"/>
          <cell r="AM191">
            <v>0</v>
          </cell>
          <cell r="AN191"/>
          <cell r="AO191">
            <v>0</v>
          </cell>
          <cell r="AP191"/>
          <cell r="AQ191">
            <v>0</v>
          </cell>
          <cell r="AR191"/>
          <cell r="AS191">
            <v>0</v>
          </cell>
          <cell r="AT191"/>
          <cell r="AU191">
            <v>0</v>
          </cell>
          <cell r="AV191"/>
          <cell r="AW191">
            <v>0</v>
          </cell>
          <cell r="AX191"/>
          <cell r="AY191">
            <v>0</v>
          </cell>
          <cell r="AZ191"/>
          <cell r="BA191">
            <v>0</v>
          </cell>
          <cell r="BB191"/>
          <cell r="BC191">
            <v>0</v>
          </cell>
          <cell r="BD191"/>
          <cell r="BE191">
            <v>0</v>
          </cell>
          <cell r="BF191"/>
          <cell r="BG191">
            <v>0</v>
          </cell>
          <cell r="BH191"/>
          <cell r="BI191">
            <v>0</v>
          </cell>
          <cell r="BJ191"/>
          <cell r="BK191">
            <v>0</v>
          </cell>
          <cell r="BL191"/>
          <cell r="BM191">
            <v>0</v>
          </cell>
          <cell r="BN191"/>
          <cell r="BO191">
            <v>0</v>
          </cell>
          <cell r="BP191"/>
          <cell r="BQ191">
            <v>0</v>
          </cell>
          <cell r="BR191"/>
          <cell r="BS191">
            <v>0</v>
          </cell>
          <cell r="BT191"/>
          <cell r="BU191">
            <v>0</v>
          </cell>
          <cell r="BV191"/>
          <cell r="BW191">
            <v>0</v>
          </cell>
          <cell r="BX191"/>
          <cell r="BY191">
            <v>0</v>
          </cell>
          <cell r="BZ191"/>
          <cell r="CA191">
            <v>0</v>
          </cell>
          <cell r="CB191"/>
          <cell r="CC191">
            <v>0</v>
          </cell>
          <cell r="CD191"/>
          <cell r="CE191">
            <v>0</v>
          </cell>
          <cell r="CF191"/>
          <cell r="CG191">
            <v>0</v>
          </cell>
          <cell r="CH191"/>
          <cell r="CI191">
            <v>0</v>
          </cell>
          <cell r="CJ191"/>
          <cell r="CK191">
            <v>0</v>
          </cell>
          <cell r="CL191"/>
          <cell r="CM191">
            <v>0</v>
          </cell>
          <cell r="CN191"/>
          <cell r="CO191">
            <v>0</v>
          </cell>
          <cell r="CP191"/>
          <cell r="CQ191">
            <v>0</v>
          </cell>
          <cell r="CR191"/>
          <cell r="CS191">
            <v>0</v>
          </cell>
          <cell r="CT191"/>
          <cell r="CU191">
            <v>0</v>
          </cell>
          <cell r="CV191"/>
          <cell r="CW191">
            <v>0</v>
          </cell>
          <cell r="CX191"/>
          <cell r="CY191">
            <v>0</v>
          </cell>
          <cell r="CZ191"/>
          <cell r="DA191">
            <v>0</v>
          </cell>
          <cell r="DB191"/>
          <cell r="DC191">
            <v>0</v>
          </cell>
          <cell r="DD191"/>
          <cell r="DE191">
            <v>0</v>
          </cell>
          <cell r="DF191"/>
          <cell r="DG191">
            <v>0</v>
          </cell>
          <cell r="DH191"/>
          <cell r="DI191">
            <v>0</v>
          </cell>
          <cell r="DJ191"/>
          <cell r="DK191">
            <v>0</v>
          </cell>
          <cell r="DL191"/>
          <cell r="DM191">
            <v>0</v>
          </cell>
          <cell r="DN191"/>
          <cell r="DO191">
            <v>0</v>
          </cell>
          <cell r="DP191"/>
          <cell r="DQ191">
            <v>0</v>
          </cell>
          <cell r="DR191"/>
          <cell r="DS191">
            <v>0</v>
          </cell>
          <cell r="DT191"/>
          <cell r="DU191">
            <v>0</v>
          </cell>
          <cell r="DV191"/>
          <cell r="DW191">
            <v>0</v>
          </cell>
          <cell r="DX191"/>
          <cell r="DY191">
            <v>0</v>
          </cell>
          <cell r="DZ191"/>
          <cell r="EA191">
            <v>0</v>
          </cell>
          <cell r="EB191"/>
          <cell r="EC191">
            <v>0</v>
          </cell>
          <cell r="ED191"/>
          <cell r="EE191">
            <v>0</v>
          </cell>
          <cell r="EF191"/>
          <cell r="EG191">
            <v>0</v>
          </cell>
          <cell r="EH191"/>
          <cell r="EI191">
            <v>0</v>
          </cell>
          <cell r="EJ191"/>
          <cell r="EK191">
            <v>0</v>
          </cell>
          <cell r="EL191"/>
          <cell r="EM191">
            <v>0</v>
          </cell>
          <cell r="EN191"/>
          <cell r="EO191">
            <v>0</v>
          </cell>
          <cell r="EP191"/>
          <cell r="EQ191">
            <v>0</v>
          </cell>
          <cell r="ER191"/>
          <cell r="ES191">
            <v>0</v>
          </cell>
          <cell r="ET191"/>
          <cell r="EU191">
            <v>0</v>
          </cell>
          <cell r="EV191"/>
          <cell r="EW191">
            <v>0</v>
          </cell>
          <cell r="EX191"/>
          <cell r="EY191">
            <v>0</v>
          </cell>
          <cell r="EZ191"/>
          <cell r="FA191">
            <v>0</v>
          </cell>
          <cell r="FB191"/>
          <cell r="FC191">
            <v>0</v>
          </cell>
          <cell r="FD191"/>
          <cell r="FE191">
            <v>0</v>
          </cell>
          <cell r="FF191"/>
          <cell r="FG191">
            <v>0</v>
          </cell>
          <cell r="FH191"/>
          <cell r="FI191">
            <v>0</v>
          </cell>
          <cell r="FJ191">
            <v>1</v>
          </cell>
          <cell r="FK191">
            <v>26032.500000260326</v>
          </cell>
          <cell r="FL191"/>
          <cell r="FM191">
            <v>0</v>
          </cell>
          <cell r="FN191"/>
          <cell r="FO191">
            <v>0</v>
          </cell>
          <cell r="FP191"/>
          <cell r="FQ191">
            <v>0</v>
          </cell>
          <cell r="FR191"/>
          <cell r="FS191">
            <v>0</v>
          </cell>
          <cell r="FT191"/>
          <cell r="FU191">
            <v>0</v>
          </cell>
          <cell r="FV191"/>
          <cell r="FW191">
            <v>0</v>
          </cell>
          <cell r="FX191"/>
          <cell r="FY191">
            <v>0</v>
          </cell>
          <cell r="FZ191"/>
          <cell r="GA191">
            <v>0</v>
          </cell>
          <cell r="GB191"/>
          <cell r="GC191">
            <v>0</v>
          </cell>
          <cell r="GD191"/>
          <cell r="GE191">
            <v>0</v>
          </cell>
          <cell r="GF191"/>
          <cell r="GG191">
            <v>0</v>
          </cell>
          <cell r="GH191"/>
          <cell r="GI191">
            <v>0</v>
          </cell>
          <cell r="GJ191"/>
          <cell r="GK191">
            <v>0</v>
          </cell>
          <cell r="GL191"/>
          <cell r="GM191">
            <v>0</v>
          </cell>
          <cell r="GN191"/>
          <cell r="GO191">
            <v>0</v>
          </cell>
          <cell r="GP191"/>
          <cell r="GQ191">
            <v>0</v>
          </cell>
          <cell r="GR191"/>
          <cell r="GS191">
            <v>0</v>
          </cell>
          <cell r="GT191"/>
          <cell r="GU191">
            <v>0</v>
          </cell>
          <cell r="GV191"/>
          <cell r="GW191">
            <v>0</v>
          </cell>
          <cell r="GX191"/>
          <cell r="GY191">
            <v>0</v>
          </cell>
          <cell r="GZ191"/>
          <cell r="HA191">
            <v>0</v>
          </cell>
          <cell r="HB191"/>
          <cell r="HC191">
            <v>0</v>
          </cell>
          <cell r="HD191"/>
          <cell r="HE191">
            <v>0</v>
          </cell>
          <cell r="HF191"/>
          <cell r="HG191">
            <v>0</v>
          </cell>
          <cell r="HH191"/>
          <cell r="HI191">
            <v>0</v>
          </cell>
          <cell r="HJ191"/>
          <cell r="HK191">
            <v>0</v>
          </cell>
          <cell r="HL191"/>
          <cell r="HM191">
            <v>0</v>
          </cell>
          <cell r="HN191"/>
          <cell r="HO191">
            <v>0</v>
          </cell>
          <cell r="HP191"/>
          <cell r="HQ191">
            <v>0</v>
          </cell>
          <cell r="HR191"/>
          <cell r="HS191">
            <v>0</v>
          </cell>
          <cell r="HT191"/>
          <cell r="HU191">
            <v>0</v>
          </cell>
          <cell r="HV191"/>
          <cell r="HW191">
            <v>0</v>
          </cell>
          <cell r="HX191"/>
          <cell r="HY191">
            <v>0</v>
          </cell>
          <cell r="HZ191"/>
          <cell r="IA191">
            <v>0</v>
          </cell>
          <cell r="IB191"/>
          <cell r="IC191">
            <v>0</v>
          </cell>
          <cell r="ID191"/>
          <cell r="IE191">
            <v>0</v>
          </cell>
          <cell r="IF191"/>
          <cell r="IG191">
            <v>0</v>
          </cell>
          <cell r="IH191"/>
          <cell r="II191">
            <v>0</v>
          </cell>
          <cell r="IJ191"/>
          <cell r="IK191">
            <v>0</v>
          </cell>
          <cell r="IL191"/>
          <cell r="IM191">
            <v>0</v>
          </cell>
          <cell r="IN191"/>
          <cell r="IO191">
            <v>0</v>
          </cell>
          <cell r="IP191"/>
          <cell r="IQ191">
            <v>0</v>
          </cell>
          <cell r="IR191"/>
          <cell r="IS191">
            <v>0</v>
          </cell>
          <cell r="IT191"/>
          <cell r="IU191">
            <v>0</v>
          </cell>
          <cell r="IV191"/>
          <cell r="IW191">
            <v>0</v>
          </cell>
          <cell r="IX191"/>
          <cell r="IY191">
            <v>0</v>
          </cell>
          <cell r="IZ191"/>
          <cell r="JA191">
            <v>0</v>
          </cell>
          <cell r="JB191"/>
          <cell r="JC191">
            <v>0</v>
          </cell>
          <cell r="JD191"/>
          <cell r="JE191">
            <v>0</v>
          </cell>
          <cell r="JF191"/>
          <cell r="JG191">
            <v>0</v>
          </cell>
          <cell r="JH191"/>
          <cell r="JI191">
            <v>0</v>
          </cell>
          <cell r="JJ191"/>
          <cell r="JK191">
            <v>0</v>
          </cell>
          <cell r="JL191"/>
          <cell r="JM191">
            <v>0</v>
          </cell>
          <cell r="JN191"/>
          <cell r="JO191">
            <v>0</v>
          </cell>
          <cell r="JP191"/>
          <cell r="JQ191">
            <v>0</v>
          </cell>
          <cell r="JR191"/>
          <cell r="JS191">
            <v>0</v>
          </cell>
          <cell r="JT191"/>
          <cell r="JU191">
            <v>0</v>
          </cell>
          <cell r="JV191"/>
          <cell r="JW191">
            <v>0</v>
          </cell>
          <cell r="JX191"/>
          <cell r="JY191">
            <v>0</v>
          </cell>
          <cell r="JZ191"/>
          <cell r="KA191">
            <v>0</v>
          </cell>
          <cell r="KB191"/>
          <cell r="KC191">
            <v>0</v>
          </cell>
        </row>
        <row r="192">
          <cell r="P192"/>
          <cell r="Q192">
            <v>0</v>
          </cell>
          <cell r="R192"/>
          <cell r="S192">
            <v>0</v>
          </cell>
          <cell r="T192"/>
          <cell r="U192">
            <v>0</v>
          </cell>
          <cell r="V192"/>
          <cell r="W192">
            <v>0</v>
          </cell>
          <cell r="X192"/>
          <cell r="Y192">
            <v>0</v>
          </cell>
          <cell r="Z192"/>
          <cell r="AA192">
            <v>0</v>
          </cell>
          <cell r="AB192"/>
          <cell r="AC192">
            <v>0</v>
          </cell>
          <cell r="AD192"/>
          <cell r="AE192">
            <v>0</v>
          </cell>
          <cell r="AF192"/>
          <cell r="AG192">
            <v>0</v>
          </cell>
          <cell r="AH192"/>
          <cell r="AI192">
            <v>0</v>
          </cell>
          <cell r="AJ192"/>
          <cell r="AK192">
            <v>0</v>
          </cell>
          <cell r="AL192"/>
          <cell r="AM192">
            <v>0</v>
          </cell>
          <cell r="AN192"/>
          <cell r="AO192">
            <v>0</v>
          </cell>
          <cell r="AP192"/>
          <cell r="AQ192">
            <v>0</v>
          </cell>
          <cell r="AR192"/>
          <cell r="AS192">
            <v>0</v>
          </cell>
          <cell r="AT192"/>
          <cell r="AU192">
            <v>0</v>
          </cell>
          <cell r="AV192"/>
          <cell r="AW192">
            <v>0</v>
          </cell>
          <cell r="AX192"/>
          <cell r="AY192">
            <v>0</v>
          </cell>
          <cell r="AZ192"/>
          <cell r="BA192">
            <v>0</v>
          </cell>
          <cell r="BB192"/>
          <cell r="BC192">
            <v>0</v>
          </cell>
          <cell r="BD192"/>
          <cell r="BE192">
            <v>0</v>
          </cell>
          <cell r="BF192"/>
          <cell r="BG192">
            <v>0</v>
          </cell>
          <cell r="BH192"/>
          <cell r="BI192">
            <v>0</v>
          </cell>
          <cell r="BJ192"/>
          <cell r="BK192">
            <v>0</v>
          </cell>
          <cell r="BL192"/>
          <cell r="BM192">
            <v>0</v>
          </cell>
          <cell r="BN192"/>
          <cell r="BO192">
            <v>0</v>
          </cell>
          <cell r="BP192"/>
          <cell r="BQ192">
            <v>0</v>
          </cell>
          <cell r="BR192"/>
          <cell r="BS192">
            <v>0</v>
          </cell>
          <cell r="BT192"/>
          <cell r="BU192">
            <v>0</v>
          </cell>
          <cell r="BV192"/>
          <cell r="BW192">
            <v>0</v>
          </cell>
          <cell r="BX192"/>
          <cell r="BY192">
            <v>0</v>
          </cell>
          <cell r="BZ192"/>
          <cell r="CA192">
            <v>0</v>
          </cell>
          <cell r="CB192"/>
          <cell r="CC192">
            <v>0</v>
          </cell>
          <cell r="CD192"/>
          <cell r="CE192">
            <v>0</v>
          </cell>
          <cell r="CF192"/>
          <cell r="CG192">
            <v>0</v>
          </cell>
          <cell r="CH192"/>
          <cell r="CI192">
            <v>0</v>
          </cell>
          <cell r="CJ192"/>
          <cell r="CK192">
            <v>0</v>
          </cell>
          <cell r="CL192"/>
          <cell r="CM192">
            <v>0</v>
          </cell>
          <cell r="CN192"/>
          <cell r="CO192">
            <v>0</v>
          </cell>
          <cell r="CP192"/>
          <cell r="CQ192">
            <v>0</v>
          </cell>
          <cell r="CR192"/>
          <cell r="CS192">
            <v>0</v>
          </cell>
          <cell r="CT192"/>
          <cell r="CU192">
            <v>0</v>
          </cell>
          <cell r="CV192"/>
          <cell r="CW192">
            <v>0</v>
          </cell>
          <cell r="CX192"/>
          <cell r="CY192">
            <v>0</v>
          </cell>
          <cell r="CZ192"/>
          <cell r="DA192">
            <v>0</v>
          </cell>
          <cell r="DB192"/>
          <cell r="DC192">
            <v>0</v>
          </cell>
          <cell r="DD192"/>
          <cell r="DE192">
            <v>0</v>
          </cell>
          <cell r="DF192"/>
          <cell r="DG192">
            <v>0</v>
          </cell>
          <cell r="DH192"/>
          <cell r="DI192">
            <v>0</v>
          </cell>
          <cell r="DJ192"/>
          <cell r="DK192">
            <v>0</v>
          </cell>
          <cell r="DL192"/>
          <cell r="DM192">
            <v>0</v>
          </cell>
          <cell r="DN192"/>
          <cell r="DO192">
            <v>0</v>
          </cell>
          <cell r="DP192"/>
          <cell r="DQ192">
            <v>0</v>
          </cell>
          <cell r="DR192"/>
          <cell r="DS192">
            <v>0</v>
          </cell>
          <cell r="DT192"/>
          <cell r="DU192">
            <v>0</v>
          </cell>
          <cell r="DV192"/>
          <cell r="DW192">
            <v>0</v>
          </cell>
          <cell r="DX192"/>
          <cell r="DY192">
            <v>0</v>
          </cell>
          <cell r="DZ192"/>
          <cell r="EA192">
            <v>0</v>
          </cell>
          <cell r="EB192"/>
          <cell r="EC192">
            <v>0</v>
          </cell>
          <cell r="ED192"/>
          <cell r="EE192">
            <v>0</v>
          </cell>
          <cell r="EF192"/>
          <cell r="EG192">
            <v>0</v>
          </cell>
          <cell r="EH192"/>
          <cell r="EI192">
            <v>0</v>
          </cell>
          <cell r="EJ192">
            <v>1</v>
          </cell>
          <cell r="EK192">
            <v>27720.000000277199</v>
          </cell>
          <cell r="EL192"/>
          <cell r="EM192">
            <v>0</v>
          </cell>
          <cell r="EN192"/>
          <cell r="EO192">
            <v>0</v>
          </cell>
          <cell r="EP192">
            <v>1</v>
          </cell>
          <cell r="EQ192">
            <v>27720.000000277199</v>
          </cell>
          <cell r="ER192"/>
          <cell r="ES192">
            <v>0</v>
          </cell>
          <cell r="ET192"/>
          <cell r="EU192">
            <v>0</v>
          </cell>
          <cell r="EV192"/>
          <cell r="EW192">
            <v>0</v>
          </cell>
          <cell r="EX192"/>
          <cell r="EY192">
            <v>0</v>
          </cell>
          <cell r="EZ192"/>
          <cell r="FA192">
            <v>0</v>
          </cell>
          <cell r="FB192"/>
          <cell r="FC192">
            <v>0</v>
          </cell>
          <cell r="FD192"/>
          <cell r="FE192">
            <v>0</v>
          </cell>
          <cell r="FF192"/>
          <cell r="FG192">
            <v>0</v>
          </cell>
          <cell r="FH192"/>
          <cell r="FI192">
            <v>0</v>
          </cell>
          <cell r="FJ192"/>
          <cell r="FK192">
            <v>0</v>
          </cell>
          <cell r="FL192"/>
          <cell r="FM192">
            <v>0</v>
          </cell>
          <cell r="FN192"/>
          <cell r="FO192">
            <v>0</v>
          </cell>
          <cell r="FP192"/>
          <cell r="FQ192">
            <v>0</v>
          </cell>
          <cell r="FR192"/>
          <cell r="FS192">
            <v>0</v>
          </cell>
          <cell r="FT192"/>
          <cell r="FU192">
            <v>0</v>
          </cell>
          <cell r="FV192"/>
          <cell r="FW192">
            <v>0</v>
          </cell>
          <cell r="FX192"/>
          <cell r="FY192">
            <v>0</v>
          </cell>
          <cell r="FZ192"/>
          <cell r="GA192">
            <v>0</v>
          </cell>
          <cell r="GB192"/>
          <cell r="GC192">
            <v>0</v>
          </cell>
          <cell r="GD192"/>
          <cell r="GE192">
            <v>0</v>
          </cell>
          <cell r="GF192"/>
          <cell r="GG192">
            <v>0</v>
          </cell>
          <cell r="GH192"/>
          <cell r="GI192">
            <v>0</v>
          </cell>
          <cell r="GJ192"/>
          <cell r="GK192">
            <v>0</v>
          </cell>
          <cell r="GL192"/>
          <cell r="GM192">
            <v>0</v>
          </cell>
          <cell r="GN192"/>
          <cell r="GO192">
            <v>0</v>
          </cell>
          <cell r="GP192"/>
          <cell r="GQ192">
            <v>0</v>
          </cell>
          <cell r="GR192"/>
          <cell r="GS192">
            <v>0</v>
          </cell>
          <cell r="GT192"/>
          <cell r="GU192">
            <v>0</v>
          </cell>
          <cell r="GV192"/>
          <cell r="GW192">
            <v>0</v>
          </cell>
          <cell r="GX192"/>
          <cell r="GY192">
            <v>0</v>
          </cell>
          <cell r="GZ192"/>
          <cell r="HA192">
            <v>0</v>
          </cell>
          <cell r="HB192"/>
          <cell r="HC192">
            <v>0</v>
          </cell>
          <cell r="HD192"/>
          <cell r="HE192">
            <v>0</v>
          </cell>
          <cell r="HF192"/>
          <cell r="HG192">
            <v>0</v>
          </cell>
          <cell r="HH192"/>
          <cell r="HI192">
            <v>0</v>
          </cell>
          <cell r="HJ192"/>
          <cell r="HK192">
            <v>0</v>
          </cell>
          <cell r="HL192"/>
          <cell r="HM192">
            <v>0</v>
          </cell>
          <cell r="HN192"/>
          <cell r="HO192">
            <v>0</v>
          </cell>
          <cell r="HP192"/>
          <cell r="HQ192">
            <v>0</v>
          </cell>
          <cell r="HR192"/>
          <cell r="HS192">
            <v>0</v>
          </cell>
          <cell r="HT192"/>
          <cell r="HU192">
            <v>0</v>
          </cell>
          <cell r="HV192"/>
          <cell r="HW192">
            <v>0</v>
          </cell>
          <cell r="HX192"/>
          <cell r="HY192">
            <v>0</v>
          </cell>
          <cell r="HZ192"/>
          <cell r="IA192">
            <v>0</v>
          </cell>
          <cell r="IB192"/>
          <cell r="IC192">
            <v>0</v>
          </cell>
          <cell r="ID192"/>
          <cell r="IE192">
            <v>0</v>
          </cell>
          <cell r="IF192"/>
          <cell r="IG192">
            <v>0</v>
          </cell>
          <cell r="IH192"/>
          <cell r="II192">
            <v>0</v>
          </cell>
          <cell r="IJ192"/>
          <cell r="IK192">
            <v>0</v>
          </cell>
          <cell r="IL192"/>
          <cell r="IM192">
            <v>0</v>
          </cell>
          <cell r="IN192"/>
          <cell r="IO192">
            <v>0</v>
          </cell>
          <cell r="IP192"/>
          <cell r="IQ192">
            <v>0</v>
          </cell>
          <cell r="IR192"/>
          <cell r="IS192">
            <v>0</v>
          </cell>
          <cell r="IT192"/>
          <cell r="IU192">
            <v>0</v>
          </cell>
          <cell r="IV192"/>
          <cell r="IW192">
            <v>0</v>
          </cell>
          <cell r="IX192"/>
          <cell r="IY192">
            <v>0</v>
          </cell>
          <cell r="IZ192"/>
          <cell r="JA192">
            <v>0</v>
          </cell>
          <cell r="JB192"/>
          <cell r="JC192">
            <v>0</v>
          </cell>
          <cell r="JD192"/>
          <cell r="JE192">
            <v>0</v>
          </cell>
          <cell r="JF192"/>
          <cell r="JG192">
            <v>0</v>
          </cell>
          <cell r="JH192"/>
          <cell r="JI192">
            <v>0</v>
          </cell>
          <cell r="JJ192"/>
          <cell r="JK192">
            <v>0</v>
          </cell>
          <cell r="JL192"/>
          <cell r="JM192">
            <v>0</v>
          </cell>
          <cell r="JN192"/>
          <cell r="JO192">
            <v>0</v>
          </cell>
          <cell r="JP192"/>
          <cell r="JQ192">
            <v>0</v>
          </cell>
          <cell r="JR192"/>
          <cell r="JS192">
            <v>0</v>
          </cell>
          <cell r="JT192"/>
          <cell r="JU192">
            <v>0</v>
          </cell>
          <cell r="JV192"/>
          <cell r="JW192">
            <v>0</v>
          </cell>
          <cell r="JX192">
            <v>1</v>
          </cell>
          <cell r="JY192">
            <v>27720.000000277199</v>
          </cell>
          <cell r="JZ192"/>
          <cell r="KA192">
            <v>0</v>
          </cell>
          <cell r="KB192"/>
          <cell r="KC192">
            <v>0</v>
          </cell>
        </row>
        <row r="193">
          <cell r="P193"/>
          <cell r="Q193">
            <v>0</v>
          </cell>
          <cell r="R193"/>
          <cell r="S193">
            <v>0</v>
          </cell>
          <cell r="T193"/>
          <cell r="U193">
            <v>0</v>
          </cell>
          <cell r="V193"/>
          <cell r="W193">
            <v>0</v>
          </cell>
          <cell r="X193"/>
          <cell r="Y193">
            <v>0</v>
          </cell>
          <cell r="Z193"/>
          <cell r="AA193">
            <v>0</v>
          </cell>
          <cell r="AB193"/>
          <cell r="AC193">
            <v>0</v>
          </cell>
          <cell r="AD193"/>
          <cell r="AE193">
            <v>0</v>
          </cell>
          <cell r="AF193"/>
          <cell r="AG193">
            <v>0</v>
          </cell>
          <cell r="AH193"/>
          <cell r="AI193">
            <v>0</v>
          </cell>
          <cell r="AJ193"/>
          <cell r="AK193">
            <v>0</v>
          </cell>
          <cell r="AL193"/>
          <cell r="AM193">
            <v>0</v>
          </cell>
          <cell r="AN193"/>
          <cell r="AO193">
            <v>0</v>
          </cell>
          <cell r="AP193"/>
          <cell r="AQ193">
            <v>0</v>
          </cell>
          <cell r="AR193"/>
          <cell r="AS193">
            <v>0</v>
          </cell>
          <cell r="AT193"/>
          <cell r="AU193">
            <v>0</v>
          </cell>
          <cell r="AV193"/>
          <cell r="AW193">
            <v>0</v>
          </cell>
          <cell r="AX193"/>
          <cell r="AY193">
            <v>0</v>
          </cell>
          <cell r="AZ193"/>
          <cell r="BA193">
            <v>0</v>
          </cell>
          <cell r="BB193"/>
          <cell r="BC193">
            <v>0</v>
          </cell>
          <cell r="BD193"/>
          <cell r="BE193">
            <v>0</v>
          </cell>
          <cell r="BF193"/>
          <cell r="BG193">
            <v>0</v>
          </cell>
          <cell r="BH193"/>
          <cell r="BI193">
            <v>0</v>
          </cell>
          <cell r="BJ193"/>
          <cell r="BK193">
            <v>0</v>
          </cell>
          <cell r="BL193"/>
          <cell r="BM193">
            <v>0</v>
          </cell>
          <cell r="BN193"/>
          <cell r="BO193">
            <v>0</v>
          </cell>
          <cell r="BP193"/>
          <cell r="BQ193">
            <v>0</v>
          </cell>
          <cell r="BR193"/>
          <cell r="BS193">
            <v>0</v>
          </cell>
          <cell r="BT193"/>
          <cell r="BU193">
            <v>0</v>
          </cell>
          <cell r="BV193"/>
          <cell r="BW193">
            <v>0</v>
          </cell>
          <cell r="BX193"/>
          <cell r="BY193">
            <v>0</v>
          </cell>
          <cell r="BZ193"/>
          <cell r="CA193">
            <v>0</v>
          </cell>
          <cell r="CB193"/>
          <cell r="CC193">
            <v>0</v>
          </cell>
          <cell r="CD193"/>
          <cell r="CE193">
            <v>0</v>
          </cell>
          <cell r="CF193"/>
          <cell r="CG193">
            <v>0</v>
          </cell>
          <cell r="CH193"/>
          <cell r="CI193">
            <v>0</v>
          </cell>
          <cell r="CJ193"/>
          <cell r="CK193">
            <v>0</v>
          </cell>
          <cell r="CL193"/>
          <cell r="CM193">
            <v>0</v>
          </cell>
          <cell r="CN193"/>
          <cell r="CO193">
            <v>0</v>
          </cell>
          <cell r="CP193"/>
          <cell r="CQ193">
            <v>0</v>
          </cell>
          <cell r="CR193"/>
          <cell r="CS193">
            <v>0</v>
          </cell>
          <cell r="CT193"/>
          <cell r="CU193">
            <v>0</v>
          </cell>
          <cell r="CV193"/>
          <cell r="CW193">
            <v>0</v>
          </cell>
          <cell r="CX193"/>
          <cell r="CY193">
            <v>0</v>
          </cell>
          <cell r="CZ193"/>
          <cell r="DA193">
            <v>0</v>
          </cell>
          <cell r="DB193"/>
          <cell r="DC193">
            <v>0</v>
          </cell>
          <cell r="DD193"/>
          <cell r="DE193">
            <v>0</v>
          </cell>
          <cell r="DF193"/>
          <cell r="DG193">
            <v>0</v>
          </cell>
          <cell r="DH193"/>
          <cell r="DI193">
            <v>0</v>
          </cell>
          <cell r="DJ193"/>
          <cell r="DK193">
            <v>0</v>
          </cell>
          <cell r="DL193"/>
          <cell r="DM193">
            <v>0</v>
          </cell>
          <cell r="DN193"/>
          <cell r="DO193">
            <v>0</v>
          </cell>
          <cell r="DP193"/>
          <cell r="DQ193">
            <v>0</v>
          </cell>
          <cell r="DR193"/>
          <cell r="DS193">
            <v>0</v>
          </cell>
          <cell r="DT193"/>
          <cell r="DU193">
            <v>0</v>
          </cell>
          <cell r="DV193"/>
          <cell r="DW193">
            <v>0</v>
          </cell>
          <cell r="DX193"/>
          <cell r="DY193">
            <v>0</v>
          </cell>
          <cell r="DZ193"/>
          <cell r="EA193">
            <v>0</v>
          </cell>
          <cell r="EB193"/>
          <cell r="EC193">
            <v>0</v>
          </cell>
          <cell r="ED193"/>
          <cell r="EE193">
            <v>0</v>
          </cell>
          <cell r="EF193"/>
          <cell r="EG193">
            <v>0</v>
          </cell>
          <cell r="EH193"/>
          <cell r="EI193">
            <v>0</v>
          </cell>
          <cell r="EJ193"/>
          <cell r="EK193">
            <v>0</v>
          </cell>
          <cell r="EL193"/>
          <cell r="EM193">
            <v>0</v>
          </cell>
          <cell r="EN193"/>
          <cell r="EO193">
            <v>0</v>
          </cell>
          <cell r="EP193"/>
          <cell r="EQ193">
            <v>0</v>
          </cell>
          <cell r="ER193"/>
          <cell r="ES193">
            <v>0</v>
          </cell>
          <cell r="ET193"/>
          <cell r="EU193">
            <v>0</v>
          </cell>
          <cell r="EV193"/>
          <cell r="EW193">
            <v>0</v>
          </cell>
          <cell r="EX193"/>
          <cell r="EY193">
            <v>0</v>
          </cell>
          <cell r="EZ193"/>
          <cell r="FA193">
            <v>0</v>
          </cell>
          <cell r="FB193"/>
          <cell r="FC193">
            <v>0</v>
          </cell>
          <cell r="FD193"/>
          <cell r="FE193">
            <v>0</v>
          </cell>
          <cell r="FF193"/>
          <cell r="FG193">
            <v>0</v>
          </cell>
          <cell r="FH193"/>
          <cell r="FI193">
            <v>0</v>
          </cell>
          <cell r="FJ193"/>
          <cell r="FK193">
            <v>0</v>
          </cell>
          <cell r="FL193"/>
          <cell r="FM193">
            <v>0</v>
          </cell>
          <cell r="FN193"/>
          <cell r="FO193">
            <v>0</v>
          </cell>
          <cell r="FP193"/>
          <cell r="FQ193">
            <v>0</v>
          </cell>
          <cell r="FR193"/>
          <cell r="FS193">
            <v>0</v>
          </cell>
          <cell r="FT193"/>
          <cell r="FU193">
            <v>0</v>
          </cell>
          <cell r="FV193"/>
          <cell r="FW193">
            <v>0</v>
          </cell>
          <cell r="FX193"/>
          <cell r="FY193">
            <v>0</v>
          </cell>
          <cell r="FZ193"/>
          <cell r="GA193">
            <v>0</v>
          </cell>
          <cell r="GB193"/>
          <cell r="GC193">
            <v>0</v>
          </cell>
          <cell r="GD193"/>
          <cell r="GE193">
            <v>0</v>
          </cell>
          <cell r="GF193"/>
          <cell r="GG193">
            <v>0</v>
          </cell>
          <cell r="GH193"/>
          <cell r="GI193">
            <v>0</v>
          </cell>
          <cell r="GJ193"/>
          <cell r="GK193">
            <v>0</v>
          </cell>
          <cell r="GL193"/>
          <cell r="GM193">
            <v>0</v>
          </cell>
          <cell r="GN193"/>
          <cell r="GO193">
            <v>0</v>
          </cell>
          <cell r="GP193"/>
          <cell r="GQ193">
            <v>0</v>
          </cell>
          <cell r="GR193"/>
          <cell r="GS193">
            <v>0</v>
          </cell>
          <cell r="GT193"/>
          <cell r="GU193">
            <v>0</v>
          </cell>
          <cell r="GV193"/>
          <cell r="GW193">
            <v>0</v>
          </cell>
          <cell r="GX193"/>
          <cell r="GY193">
            <v>0</v>
          </cell>
          <cell r="GZ193"/>
          <cell r="HA193">
            <v>0</v>
          </cell>
          <cell r="HB193"/>
          <cell r="HC193">
            <v>0</v>
          </cell>
          <cell r="HD193"/>
          <cell r="HE193">
            <v>0</v>
          </cell>
          <cell r="HF193"/>
          <cell r="HG193">
            <v>0</v>
          </cell>
          <cell r="HH193"/>
          <cell r="HI193">
            <v>0</v>
          </cell>
          <cell r="HJ193"/>
          <cell r="HK193">
            <v>0</v>
          </cell>
          <cell r="HL193"/>
          <cell r="HM193">
            <v>0</v>
          </cell>
          <cell r="HN193"/>
          <cell r="HO193">
            <v>0</v>
          </cell>
          <cell r="HP193"/>
          <cell r="HQ193">
            <v>0</v>
          </cell>
          <cell r="HR193"/>
          <cell r="HS193">
            <v>0</v>
          </cell>
          <cell r="HT193"/>
          <cell r="HU193">
            <v>0</v>
          </cell>
          <cell r="HV193"/>
          <cell r="HW193">
            <v>0</v>
          </cell>
          <cell r="HX193"/>
          <cell r="HY193">
            <v>0</v>
          </cell>
          <cell r="HZ193"/>
          <cell r="IA193">
            <v>0</v>
          </cell>
          <cell r="IB193"/>
          <cell r="IC193">
            <v>0</v>
          </cell>
          <cell r="ID193"/>
          <cell r="IE193">
            <v>0</v>
          </cell>
          <cell r="IF193"/>
          <cell r="IG193">
            <v>0</v>
          </cell>
          <cell r="IH193"/>
          <cell r="II193">
            <v>0</v>
          </cell>
          <cell r="IJ193"/>
          <cell r="IK193">
            <v>0</v>
          </cell>
          <cell r="IL193"/>
          <cell r="IM193">
            <v>0</v>
          </cell>
          <cell r="IN193"/>
          <cell r="IO193">
            <v>0</v>
          </cell>
          <cell r="IP193"/>
          <cell r="IQ193">
            <v>0</v>
          </cell>
          <cell r="IR193"/>
          <cell r="IS193">
            <v>0</v>
          </cell>
          <cell r="IT193"/>
          <cell r="IU193">
            <v>0</v>
          </cell>
          <cell r="IV193"/>
          <cell r="IW193">
            <v>0</v>
          </cell>
          <cell r="IX193"/>
          <cell r="IY193">
            <v>0</v>
          </cell>
          <cell r="IZ193"/>
          <cell r="JA193">
            <v>0</v>
          </cell>
          <cell r="JB193"/>
          <cell r="JC193">
            <v>0</v>
          </cell>
          <cell r="JD193"/>
          <cell r="JE193">
            <v>0</v>
          </cell>
          <cell r="JF193"/>
          <cell r="JG193">
            <v>0</v>
          </cell>
          <cell r="JH193"/>
          <cell r="JI193">
            <v>0</v>
          </cell>
          <cell r="JJ193"/>
          <cell r="JK193">
            <v>0</v>
          </cell>
          <cell r="JL193"/>
          <cell r="JM193">
            <v>0</v>
          </cell>
          <cell r="JN193"/>
          <cell r="JO193">
            <v>0</v>
          </cell>
          <cell r="JP193"/>
          <cell r="JQ193">
            <v>0</v>
          </cell>
          <cell r="JR193"/>
          <cell r="JS193">
            <v>0</v>
          </cell>
          <cell r="JT193"/>
          <cell r="JU193">
            <v>0</v>
          </cell>
          <cell r="JV193">
            <v>1</v>
          </cell>
          <cell r="JW193">
            <v>29937.000000299369</v>
          </cell>
          <cell r="JX193"/>
          <cell r="JY193">
            <v>0</v>
          </cell>
          <cell r="JZ193"/>
          <cell r="KA193">
            <v>0</v>
          </cell>
          <cell r="KB193"/>
          <cell r="KC193">
            <v>0</v>
          </cell>
        </row>
        <row r="194">
          <cell r="P194"/>
          <cell r="Q194">
            <v>0</v>
          </cell>
          <cell r="R194"/>
          <cell r="S194">
            <v>0</v>
          </cell>
          <cell r="T194"/>
          <cell r="U194">
            <v>0</v>
          </cell>
          <cell r="V194"/>
          <cell r="W194">
            <v>0</v>
          </cell>
          <cell r="X194"/>
          <cell r="Y194">
            <v>0</v>
          </cell>
          <cell r="Z194"/>
          <cell r="AA194">
            <v>0</v>
          </cell>
          <cell r="AB194"/>
          <cell r="AC194">
            <v>0</v>
          </cell>
          <cell r="AD194"/>
          <cell r="AE194">
            <v>0</v>
          </cell>
          <cell r="AF194"/>
          <cell r="AG194">
            <v>0</v>
          </cell>
          <cell r="AH194"/>
          <cell r="AI194">
            <v>0</v>
          </cell>
          <cell r="AJ194"/>
          <cell r="AK194">
            <v>0</v>
          </cell>
          <cell r="AL194"/>
          <cell r="AM194">
            <v>0</v>
          </cell>
          <cell r="AN194"/>
          <cell r="AO194">
            <v>0</v>
          </cell>
          <cell r="AP194"/>
          <cell r="AQ194">
            <v>0</v>
          </cell>
          <cell r="AR194"/>
          <cell r="AS194">
            <v>0</v>
          </cell>
          <cell r="AT194"/>
          <cell r="AU194">
            <v>0</v>
          </cell>
          <cell r="AV194"/>
          <cell r="AW194">
            <v>0</v>
          </cell>
          <cell r="AX194"/>
          <cell r="AY194">
            <v>0</v>
          </cell>
          <cell r="AZ194"/>
          <cell r="BA194">
            <v>0</v>
          </cell>
          <cell r="BB194"/>
          <cell r="BC194">
            <v>0</v>
          </cell>
          <cell r="BD194"/>
          <cell r="BE194">
            <v>0</v>
          </cell>
          <cell r="BF194"/>
          <cell r="BG194">
            <v>0</v>
          </cell>
          <cell r="BH194"/>
          <cell r="BI194">
            <v>0</v>
          </cell>
          <cell r="BJ194"/>
          <cell r="BK194">
            <v>0</v>
          </cell>
          <cell r="BL194"/>
          <cell r="BM194">
            <v>0</v>
          </cell>
          <cell r="BN194"/>
          <cell r="BO194">
            <v>0</v>
          </cell>
          <cell r="BP194"/>
          <cell r="BQ194">
            <v>0</v>
          </cell>
          <cell r="BR194"/>
          <cell r="BS194">
            <v>0</v>
          </cell>
          <cell r="BT194"/>
          <cell r="BU194">
            <v>0</v>
          </cell>
          <cell r="BV194"/>
          <cell r="BW194">
            <v>0</v>
          </cell>
          <cell r="BX194"/>
          <cell r="BY194">
            <v>0</v>
          </cell>
          <cell r="BZ194"/>
          <cell r="CA194">
            <v>0</v>
          </cell>
          <cell r="CB194"/>
          <cell r="CC194">
            <v>0</v>
          </cell>
          <cell r="CD194"/>
          <cell r="CE194">
            <v>0</v>
          </cell>
          <cell r="CF194"/>
          <cell r="CG194">
            <v>0</v>
          </cell>
          <cell r="CH194"/>
          <cell r="CI194">
            <v>0</v>
          </cell>
          <cell r="CJ194"/>
          <cell r="CK194">
            <v>0</v>
          </cell>
          <cell r="CL194"/>
          <cell r="CM194">
            <v>0</v>
          </cell>
          <cell r="CN194"/>
          <cell r="CO194">
            <v>0</v>
          </cell>
          <cell r="CP194"/>
          <cell r="CQ194">
            <v>0</v>
          </cell>
          <cell r="CR194"/>
          <cell r="CS194">
            <v>0</v>
          </cell>
          <cell r="CT194"/>
          <cell r="CU194">
            <v>0</v>
          </cell>
          <cell r="CV194"/>
          <cell r="CW194">
            <v>0</v>
          </cell>
          <cell r="CX194"/>
          <cell r="CY194">
            <v>0</v>
          </cell>
          <cell r="CZ194"/>
          <cell r="DA194">
            <v>0</v>
          </cell>
          <cell r="DB194"/>
          <cell r="DC194">
            <v>0</v>
          </cell>
          <cell r="DD194"/>
          <cell r="DE194">
            <v>0</v>
          </cell>
          <cell r="DF194"/>
          <cell r="DG194">
            <v>0</v>
          </cell>
          <cell r="DH194"/>
          <cell r="DI194">
            <v>0</v>
          </cell>
          <cell r="DJ194"/>
          <cell r="DK194">
            <v>0</v>
          </cell>
          <cell r="DL194"/>
          <cell r="DM194">
            <v>0</v>
          </cell>
          <cell r="DN194"/>
          <cell r="DO194">
            <v>0</v>
          </cell>
          <cell r="DP194"/>
          <cell r="DQ194">
            <v>0</v>
          </cell>
          <cell r="DR194"/>
          <cell r="DS194">
            <v>0</v>
          </cell>
          <cell r="DT194"/>
          <cell r="DU194">
            <v>0</v>
          </cell>
          <cell r="DV194"/>
          <cell r="DW194">
            <v>0</v>
          </cell>
          <cell r="DX194"/>
          <cell r="DY194">
            <v>0</v>
          </cell>
          <cell r="DZ194"/>
          <cell r="EA194">
            <v>0</v>
          </cell>
          <cell r="EB194"/>
          <cell r="EC194">
            <v>0</v>
          </cell>
          <cell r="ED194"/>
          <cell r="EE194">
            <v>0</v>
          </cell>
          <cell r="EF194"/>
          <cell r="EG194">
            <v>0</v>
          </cell>
          <cell r="EH194"/>
          <cell r="EI194">
            <v>0</v>
          </cell>
          <cell r="EJ194"/>
          <cell r="EK194">
            <v>0</v>
          </cell>
          <cell r="EL194"/>
          <cell r="EM194">
            <v>0</v>
          </cell>
          <cell r="EN194"/>
          <cell r="EO194">
            <v>0</v>
          </cell>
          <cell r="EP194"/>
          <cell r="EQ194">
            <v>0</v>
          </cell>
          <cell r="ER194"/>
          <cell r="ES194">
            <v>0</v>
          </cell>
          <cell r="ET194"/>
          <cell r="EU194">
            <v>0</v>
          </cell>
          <cell r="EV194"/>
          <cell r="EW194">
            <v>0</v>
          </cell>
          <cell r="EX194"/>
          <cell r="EY194">
            <v>0</v>
          </cell>
          <cell r="EZ194"/>
          <cell r="FA194">
            <v>0</v>
          </cell>
          <cell r="FB194"/>
          <cell r="FC194">
            <v>0</v>
          </cell>
          <cell r="FD194"/>
          <cell r="FE194">
            <v>0</v>
          </cell>
          <cell r="FF194">
            <v>1</v>
          </cell>
          <cell r="FG194">
            <v>36515.000000365151</v>
          </cell>
          <cell r="FH194"/>
          <cell r="FI194">
            <v>0</v>
          </cell>
          <cell r="FJ194"/>
          <cell r="FK194">
            <v>0</v>
          </cell>
          <cell r="FL194"/>
          <cell r="FM194">
            <v>0</v>
          </cell>
          <cell r="FN194"/>
          <cell r="FO194">
            <v>0</v>
          </cell>
          <cell r="FP194"/>
          <cell r="FQ194">
            <v>0</v>
          </cell>
          <cell r="FR194"/>
          <cell r="FS194">
            <v>0</v>
          </cell>
          <cell r="FT194"/>
          <cell r="FU194">
            <v>0</v>
          </cell>
          <cell r="FV194"/>
          <cell r="FW194">
            <v>0</v>
          </cell>
          <cell r="FX194"/>
          <cell r="FY194">
            <v>0</v>
          </cell>
          <cell r="FZ194"/>
          <cell r="GA194">
            <v>0</v>
          </cell>
          <cell r="GB194"/>
          <cell r="GC194">
            <v>0</v>
          </cell>
          <cell r="GD194"/>
          <cell r="GE194">
            <v>0</v>
          </cell>
          <cell r="GF194"/>
          <cell r="GG194">
            <v>0</v>
          </cell>
          <cell r="GH194"/>
          <cell r="GI194">
            <v>0</v>
          </cell>
          <cell r="GJ194"/>
          <cell r="GK194">
            <v>0</v>
          </cell>
          <cell r="GL194"/>
          <cell r="GM194">
            <v>0</v>
          </cell>
          <cell r="GN194"/>
          <cell r="GO194">
            <v>0</v>
          </cell>
          <cell r="GP194"/>
          <cell r="GQ194">
            <v>0</v>
          </cell>
          <cell r="GR194"/>
          <cell r="GS194">
            <v>0</v>
          </cell>
          <cell r="GT194"/>
          <cell r="GU194">
            <v>0</v>
          </cell>
          <cell r="GV194"/>
          <cell r="GW194">
            <v>0</v>
          </cell>
          <cell r="GX194"/>
          <cell r="GY194">
            <v>0</v>
          </cell>
          <cell r="GZ194"/>
          <cell r="HA194">
            <v>0</v>
          </cell>
          <cell r="HB194"/>
          <cell r="HC194">
            <v>0</v>
          </cell>
          <cell r="HD194"/>
          <cell r="HE194">
            <v>0</v>
          </cell>
          <cell r="HF194"/>
          <cell r="HG194">
            <v>0</v>
          </cell>
          <cell r="HH194"/>
          <cell r="HI194">
            <v>0</v>
          </cell>
          <cell r="HJ194"/>
          <cell r="HK194">
            <v>0</v>
          </cell>
          <cell r="HL194"/>
          <cell r="HM194">
            <v>0</v>
          </cell>
          <cell r="HN194"/>
          <cell r="HO194">
            <v>0</v>
          </cell>
          <cell r="HP194"/>
          <cell r="HQ194">
            <v>0</v>
          </cell>
          <cell r="HR194"/>
          <cell r="HS194">
            <v>0</v>
          </cell>
          <cell r="HT194"/>
          <cell r="HU194">
            <v>0</v>
          </cell>
          <cell r="HV194"/>
          <cell r="HW194">
            <v>0</v>
          </cell>
          <cell r="HX194"/>
          <cell r="HY194">
            <v>0</v>
          </cell>
          <cell r="HZ194"/>
          <cell r="IA194">
            <v>0</v>
          </cell>
          <cell r="IB194"/>
          <cell r="IC194">
            <v>0</v>
          </cell>
          <cell r="ID194"/>
          <cell r="IE194">
            <v>0</v>
          </cell>
          <cell r="IF194"/>
          <cell r="IG194">
            <v>0</v>
          </cell>
          <cell r="IH194"/>
          <cell r="II194">
            <v>0</v>
          </cell>
          <cell r="IJ194"/>
          <cell r="IK194">
            <v>0</v>
          </cell>
          <cell r="IL194"/>
          <cell r="IM194">
            <v>0</v>
          </cell>
          <cell r="IN194"/>
          <cell r="IO194">
            <v>0</v>
          </cell>
          <cell r="IP194"/>
          <cell r="IQ194">
            <v>0</v>
          </cell>
          <cell r="IR194"/>
          <cell r="IS194">
            <v>0</v>
          </cell>
          <cell r="IT194"/>
          <cell r="IU194">
            <v>0</v>
          </cell>
          <cell r="IV194"/>
          <cell r="IW194">
            <v>0</v>
          </cell>
          <cell r="IX194"/>
          <cell r="IY194">
            <v>0</v>
          </cell>
          <cell r="IZ194"/>
          <cell r="JA194">
            <v>0</v>
          </cell>
          <cell r="JB194"/>
          <cell r="JC194">
            <v>0</v>
          </cell>
          <cell r="JD194"/>
          <cell r="JE194">
            <v>0</v>
          </cell>
          <cell r="JF194"/>
          <cell r="JG194">
            <v>0</v>
          </cell>
          <cell r="JH194"/>
          <cell r="JI194">
            <v>0</v>
          </cell>
          <cell r="JJ194"/>
          <cell r="JK194">
            <v>0</v>
          </cell>
          <cell r="JL194"/>
          <cell r="JM194">
            <v>0</v>
          </cell>
          <cell r="JN194"/>
          <cell r="JO194">
            <v>0</v>
          </cell>
          <cell r="JP194"/>
          <cell r="JQ194">
            <v>0</v>
          </cell>
          <cell r="JR194"/>
          <cell r="JS194">
            <v>0</v>
          </cell>
          <cell r="JT194"/>
          <cell r="JU194">
            <v>0</v>
          </cell>
          <cell r="JV194"/>
          <cell r="JW194">
            <v>0</v>
          </cell>
          <cell r="JX194"/>
          <cell r="JY194">
            <v>0</v>
          </cell>
          <cell r="JZ194"/>
          <cell r="KA194">
            <v>0</v>
          </cell>
          <cell r="KB194"/>
          <cell r="KC194">
            <v>0</v>
          </cell>
        </row>
        <row r="195">
          <cell r="P195"/>
          <cell r="Q195">
            <v>0</v>
          </cell>
          <cell r="R195"/>
          <cell r="S195">
            <v>0</v>
          </cell>
          <cell r="T195"/>
          <cell r="U195">
            <v>0</v>
          </cell>
          <cell r="V195"/>
          <cell r="W195">
            <v>0</v>
          </cell>
          <cell r="X195"/>
          <cell r="Y195">
            <v>0</v>
          </cell>
          <cell r="Z195"/>
          <cell r="AA195">
            <v>0</v>
          </cell>
          <cell r="AB195"/>
          <cell r="AC195">
            <v>0</v>
          </cell>
          <cell r="AD195"/>
          <cell r="AE195">
            <v>0</v>
          </cell>
          <cell r="AF195"/>
          <cell r="AG195">
            <v>0</v>
          </cell>
          <cell r="AH195"/>
          <cell r="AI195">
            <v>0</v>
          </cell>
          <cell r="AJ195"/>
          <cell r="AK195">
            <v>0</v>
          </cell>
          <cell r="AL195"/>
          <cell r="AM195">
            <v>0</v>
          </cell>
          <cell r="AN195"/>
          <cell r="AO195">
            <v>0</v>
          </cell>
          <cell r="AP195"/>
          <cell r="AQ195">
            <v>0</v>
          </cell>
          <cell r="AR195"/>
          <cell r="AS195">
            <v>0</v>
          </cell>
          <cell r="AT195"/>
          <cell r="AU195">
            <v>0</v>
          </cell>
          <cell r="AV195"/>
          <cell r="AW195">
            <v>0</v>
          </cell>
          <cell r="AX195"/>
          <cell r="AY195">
            <v>0</v>
          </cell>
          <cell r="AZ195"/>
          <cell r="BA195">
            <v>0</v>
          </cell>
          <cell r="BB195"/>
          <cell r="BC195">
            <v>0</v>
          </cell>
          <cell r="BD195"/>
          <cell r="BE195">
            <v>0</v>
          </cell>
          <cell r="BF195"/>
          <cell r="BG195">
            <v>0</v>
          </cell>
          <cell r="BH195"/>
          <cell r="BI195">
            <v>0</v>
          </cell>
          <cell r="BJ195"/>
          <cell r="BK195">
            <v>0</v>
          </cell>
          <cell r="BL195"/>
          <cell r="BM195">
            <v>0</v>
          </cell>
          <cell r="BN195"/>
          <cell r="BO195">
            <v>0</v>
          </cell>
          <cell r="BP195"/>
          <cell r="BQ195">
            <v>0</v>
          </cell>
          <cell r="BR195"/>
          <cell r="BS195">
            <v>0</v>
          </cell>
          <cell r="BT195"/>
          <cell r="BU195">
            <v>0</v>
          </cell>
          <cell r="BV195"/>
          <cell r="BW195">
            <v>0</v>
          </cell>
          <cell r="BX195"/>
          <cell r="BY195">
            <v>0</v>
          </cell>
          <cell r="BZ195"/>
          <cell r="CA195">
            <v>0</v>
          </cell>
          <cell r="CB195"/>
          <cell r="CC195">
            <v>0</v>
          </cell>
          <cell r="CD195"/>
          <cell r="CE195">
            <v>0</v>
          </cell>
          <cell r="CF195"/>
          <cell r="CG195">
            <v>0</v>
          </cell>
          <cell r="CH195"/>
          <cell r="CI195">
            <v>0</v>
          </cell>
          <cell r="CJ195"/>
          <cell r="CK195">
            <v>0</v>
          </cell>
          <cell r="CL195"/>
          <cell r="CM195">
            <v>0</v>
          </cell>
          <cell r="CN195"/>
          <cell r="CO195">
            <v>0</v>
          </cell>
          <cell r="CP195"/>
          <cell r="CQ195">
            <v>0</v>
          </cell>
          <cell r="CR195"/>
          <cell r="CS195">
            <v>0</v>
          </cell>
          <cell r="CT195"/>
          <cell r="CU195">
            <v>0</v>
          </cell>
          <cell r="CV195"/>
          <cell r="CW195">
            <v>0</v>
          </cell>
          <cell r="CX195"/>
          <cell r="CY195">
            <v>0</v>
          </cell>
          <cell r="CZ195"/>
          <cell r="DA195">
            <v>0</v>
          </cell>
          <cell r="DB195"/>
          <cell r="DC195">
            <v>0</v>
          </cell>
          <cell r="DD195"/>
          <cell r="DE195">
            <v>0</v>
          </cell>
          <cell r="DF195"/>
          <cell r="DG195">
            <v>0</v>
          </cell>
          <cell r="DH195"/>
          <cell r="DI195">
            <v>0</v>
          </cell>
          <cell r="DJ195"/>
          <cell r="DK195">
            <v>0</v>
          </cell>
          <cell r="DL195"/>
          <cell r="DM195">
            <v>0</v>
          </cell>
          <cell r="DN195"/>
          <cell r="DO195">
            <v>0</v>
          </cell>
          <cell r="DP195"/>
          <cell r="DQ195">
            <v>0</v>
          </cell>
          <cell r="DR195"/>
          <cell r="DS195">
            <v>0</v>
          </cell>
          <cell r="DT195"/>
          <cell r="DU195">
            <v>0</v>
          </cell>
          <cell r="DV195"/>
          <cell r="DW195">
            <v>0</v>
          </cell>
          <cell r="DX195"/>
          <cell r="DY195">
            <v>0</v>
          </cell>
          <cell r="DZ195"/>
          <cell r="EA195">
            <v>0</v>
          </cell>
          <cell r="EB195"/>
          <cell r="EC195">
            <v>0</v>
          </cell>
          <cell r="ED195"/>
          <cell r="EE195">
            <v>0</v>
          </cell>
          <cell r="EF195"/>
          <cell r="EG195">
            <v>0</v>
          </cell>
          <cell r="EH195"/>
          <cell r="EI195">
            <v>0</v>
          </cell>
          <cell r="EJ195"/>
          <cell r="EK195">
            <v>0</v>
          </cell>
          <cell r="EL195"/>
          <cell r="EM195">
            <v>0</v>
          </cell>
          <cell r="EN195"/>
          <cell r="EO195">
            <v>0</v>
          </cell>
          <cell r="EP195"/>
          <cell r="EQ195">
            <v>0</v>
          </cell>
          <cell r="ER195"/>
          <cell r="ES195">
            <v>0</v>
          </cell>
          <cell r="ET195"/>
          <cell r="EU195">
            <v>0</v>
          </cell>
          <cell r="EV195"/>
          <cell r="EW195">
            <v>0</v>
          </cell>
          <cell r="EX195"/>
          <cell r="EY195">
            <v>0</v>
          </cell>
          <cell r="EZ195"/>
          <cell r="FA195">
            <v>0</v>
          </cell>
          <cell r="FB195"/>
          <cell r="FC195">
            <v>0</v>
          </cell>
          <cell r="FD195"/>
          <cell r="FE195">
            <v>0</v>
          </cell>
          <cell r="FF195"/>
          <cell r="FG195">
            <v>0</v>
          </cell>
          <cell r="FH195">
            <v>1</v>
          </cell>
          <cell r="FI195">
            <v>51422.000000514221</v>
          </cell>
          <cell r="FJ195"/>
          <cell r="FK195">
            <v>0</v>
          </cell>
          <cell r="FL195"/>
          <cell r="FM195">
            <v>0</v>
          </cell>
          <cell r="FN195"/>
          <cell r="FO195">
            <v>0</v>
          </cell>
          <cell r="FP195"/>
          <cell r="FQ195">
            <v>0</v>
          </cell>
          <cell r="FR195"/>
          <cell r="FS195">
            <v>0</v>
          </cell>
          <cell r="FT195"/>
          <cell r="FU195">
            <v>0</v>
          </cell>
          <cell r="FV195"/>
          <cell r="FW195">
            <v>0</v>
          </cell>
          <cell r="FX195"/>
          <cell r="FY195">
            <v>0</v>
          </cell>
          <cell r="FZ195"/>
          <cell r="GA195">
            <v>0</v>
          </cell>
          <cell r="GB195"/>
          <cell r="GC195">
            <v>0</v>
          </cell>
          <cell r="GD195"/>
          <cell r="GE195">
            <v>0</v>
          </cell>
          <cell r="GF195"/>
          <cell r="GG195">
            <v>0</v>
          </cell>
          <cell r="GH195"/>
          <cell r="GI195">
            <v>0</v>
          </cell>
          <cell r="GJ195"/>
          <cell r="GK195">
            <v>0</v>
          </cell>
          <cell r="GL195"/>
          <cell r="GM195">
            <v>0</v>
          </cell>
          <cell r="GN195"/>
          <cell r="GO195">
            <v>0</v>
          </cell>
          <cell r="GP195"/>
          <cell r="GQ195">
            <v>0</v>
          </cell>
          <cell r="GR195"/>
          <cell r="GS195">
            <v>0</v>
          </cell>
          <cell r="GT195"/>
          <cell r="GU195">
            <v>0</v>
          </cell>
          <cell r="GV195"/>
          <cell r="GW195">
            <v>0</v>
          </cell>
          <cell r="GX195"/>
          <cell r="GY195">
            <v>0</v>
          </cell>
          <cell r="GZ195"/>
          <cell r="HA195">
            <v>0</v>
          </cell>
          <cell r="HB195"/>
          <cell r="HC195">
            <v>0</v>
          </cell>
          <cell r="HD195"/>
          <cell r="HE195">
            <v>0</v>
          </cell>
          <cell r="HF195"/>
          <cell r="HG195">
            <v>0</v>
          </cell>
          <cell r="HH195"/>
          <cell r="HI195">
            <v>0</v>
          </cell>
          <cell r="HJ195"/>
          <cell r="HK195">
            <v>0</v>
          </cell>
          <cell r="HL195"/>
          <cell r="HM195">
            <v>0</v>
          </cell>
          <cell r="HN195"/>
          <cell r="HO195">
            <v>0</v>
          </cell>
          <cell r="HP195"/>
          <cell r="HQ195">
            <v>0</v>
          </cell>
          <cell r="HR195"/>
          <cell r="HS195">
            <v>0</v>
          </cell>
          <cell r="HT195"/>
          <cell r="HU195">
            <v>0</v>
          </cell>
          <cell r="HV195"/>
          <cell r="HW195">
            <v>0</v>
          </cell>
          <cell r="HX195"/>
          <cell r="HY195">
            <v>0</v>
          </cell>
          <cell r="HZ195"/>
          <cell r="IA195">
            <v>0</v>
          </cell>
          <cell r="IB195"/>
          <cell r="IC195">
            <v>0</v>
          </cell>
          <cell r="ID195"/>
          <cell r="IE195">
            <v>0</v>
          </cell>
          <cell r="IF195"/>
          <cell r="IG195">
            <v>0</v>
          </cell>
          <cell r="IH195"/>
          <cell r="II195">
            <v>0</v>
          </cell>
          <cell r="IJ195"/>
          <cell r="IK195">
            <v>0</v>
          </cell>
          <cell r="IL195"/>
          <cell r="IM195">
            <v>0</v>
          </cell>
          <cell r="IN195"/>
          <cell r="IO195">
            <v>0</v>
          </cell>
          <cell r="IP195"/>
          <cell r="IQ195">
            <v>0</v>
          </cell>
          <cell r="IR195"/>
          <cell r="IS195">
            <v>0</v>
          </cell>
          <cell r="IT195"/>
          <cell r="IU195">
            <v>0</v>
          </cell>
          <cell r="IV195"/>
          <cell r="IW195">
            <v>0</v>
          </cell>
          <cell r="IX195"/>
          <cell r="IY195">
            <v>0</v>
          </cell>
          <cell r="IZ195"/>
          <cell r="JA195">
            <v>0</v>
          </cell>
          <cell r="JB195"/>
          <cell r="JC195">
            <v>0</v>
          </cell>
          <cell r="JD195"/>
          <cell r="JE195">
            <v>0</v>
          </cell>
          <cell r="JF195"/>
          <cell r="JG195">
            <v>0</v>
          </cell>
          <cell r="JH195"/>
          <cell r="JI195">
            <v>0</v>
          </cell>
          <cell r="JJ195"/>
          <cell r="JK195">
            <v>0</v>
          </cell>
          <cell r="JL195"/>
          <cell r="JM195">
            <v>0</v>
          </cell>
          <cell r="JN195"/>
          <cell r="JO195">
            <v>0</v>
          </cell>
          <cell r="JP195"/>
          <cell r="JQ195">
            <v>0</v>
          </cell>
          <cell r="JR195"/>
          <cell r="JS195">
            <v>0</v>
          </cell>
          <cell r="JT195"/>
          <cell r="JU195">
            <v>0</v>
          </cell>
          <cell r="JV195"/>
          <cell r="JW195">
            <v>0</v>
          </cell>
          <cell r="JX195"/>
          <cell r="JY195">
            <v>0</v>
          </cell>
          <cell r="JZ195"/>
          <cell r="KA195">
            <v>0</v>
          </cell>
          <cell r="KB195"/>
          <cell r="KC195">
            <v>0</v>
          </cell>
        </row>
        <row r="196">
          <cell r="P196"/>
          <cell r="Q196">
            <v>0</v>
          </cell>
          <cell r="R196"/>
          <cell r="S196">
            <v>0</v>
          </cell>
          <cell r="T196"/>
          <cell r="U196">
            <v>0</v>
          </cell>
          <cell r="V196"/>
          <cell r="W196">
            <v>0</v>
          </cell>
          <cell r="X196"/>
          <cell r="Y196">
            <v>0</v>
          </cell>
          <cell r="Z196"/>
          <cell r="AA196">
            <v>0</v>
          </cell>
          <cell r="AB196"/>
          <cell r="AC196">
            <v>0</v>
          </cell>
          <cell r="AD196"/>
          <cell r="AE196">
            <v>0</v>
          </cell>
          <cell r="AF196"/>
          <cell r="AG196">
            <v>0</v>
          </cell>
          <cell r="AH196"/>
          <cell r="AI196">
            <v>0</v>
          </cell>
          <cell r="AJ196"/>
          <cell r="AK196">
            <v>0</v>
          </cell>
          <cell r="AL196"/>
          <cell r="AM196">
            <v>0</v>
          </cell>
          <cell r="AN196"/>
          <cell r="AO196">
            <v>0</v>
          </cell>
          <cell r="AP196"/>
          <cell r="AQ196">
            <v>0</v>
          </cell>
          <cell r="AR196"/>
          <cell r="AS196">
            <v>0</v>
          </cell>
          <cell r="AT196"/>
          <cell r="AU196">
            <v>0</v>
          </cell>
          <cell r="AV196"/>
          <cell r="AW196">
            <v>0</v>
          </cell>
          <cell r="AX196"/>
          <cell r="AY196">
            <v>0</v>
          </cell>
          <cell r="AZ196"/>
          <cell r="BA196">
            <v>0</v>
          </cell>
          <cell r="BB196"/>
          <cell r="BC196">
            <v>0</v>
          </cell>
          <cell r="BD196"/>
          <cell r="BE196">
            <v>0</v>
          </cell>
          <cell r="BF196"/>
          <cell r="BG196">
            <v>0</v>
          </cell>
          <cell r="BH196"/>
          <cell r="BI196">
            <v>0</v>
          </cell>
          <cell r="BJ196"/>
          <cell r="BK196">
            <v>0</v>
          </cell>
          <cell r="BL196"/>
          <cell r="BM196">
            <v>0</v>
          </cell>
          <cell r="BN196"/>
          <cell r="BO196">
            <v>0</v>
          </cell>
          <cell r="BP196"/>
          <cell r="BQ196">
            <v>0</v>
          </cell>
          <cell r="BR196"/>
          <cell r="BS196">
            <v>0</v>
          </cell>
          <cell r="BT196"/>
          <cell r="BU196">
            <v>0</v>
          </cell>
          <cell r="BV196"/>
          <cell r="BW196">
            <v>0</v>
          </cell>
          <cell r="BX196"/>
          <cell r="BY196">
            <v>0</v>
          </cell>
          <cell r="BZ196"/>
          <cell r="CA196">
            <v>0</v>
          </cell>
          <cell r="CB196"/>
          <cell r="CC196">
            <v>0</v>
          </cell>
          <cell r="CD196"/>
          <cell r="CE196">
            <v>0</v>
          </cell>
          <cell r="CF196"/>
          <cell r="CG196">
            <v>0</v>
          </cell>
          <cell r="CH196"/>
          <cell r="CI196">
            <v>0</v>
          </cell>
          <cell r="CJ196"/>
          <cell r="CK196">
            <v>0</v>
          </cell>
          <cell r="CL196"/>
          <cell r="CM196">
            <v>0</v>
          </cell>
          <cell r="CN196"/>
          <cell r="CO196">
            <v>0</v>
          </cell>
          <cell r="CP196"/>
          <cell r="CQ196">
            <v>0</v>
          </cell>
          <cell r="CR196"/>
          <cell r="CS196">
            <v>0</v>
          </cell>
          <cell r="CT196"/>
          <cell r="CU196">
            <v>0</v>
          </cell>
          <cell r="CV196"/>
          <cell r="CW196">
            <v>0</v>
          </cell>
          <cell r="CX196"/>
          <cell r="CY196">
            <v>0</v>
          </cell>
          <cell r="CZ196"/>
          <cell r="DA196">
            <v>0</v>
          </cell>
          <cell r="DB196"/>
          <cell r="DC196">
            <v>0</v>
          </cell>
          <cell r="DD196"/>
          <cell r="DE196">
            <v>0</v>
          </cell>
          <cell r="DF196"/>
          <cell r="DG196">
            <v>0</v>
          </cell>
          <cell r="DH196"/>
          <cell r="DI196">
            <v>0</v>
          </cell>
          <cell r="DJ196"/>
          <cell r="DK196">
            <v>0</v>
          </cell>
          <cell r="DL196"/>
          <cell r="DM196">
            <v>0</v>
          </cell>
          <cell r="DN196"/>
          <cell r="DO196">
            <v>0</v>
          </cell>
          <cell r="DP196"/>
          <cell r="DQ196">
            <v>0</v>
          </cell>
          <cell r="DR196"/>
          <cell r="DS196">
            <v>0</v>
          </cell>
          <cell r="DT196"/>
          <cell r="DU196">
            <v>0</v>
          </cell>
          <cell r="DV196"/>
          <cell r="DW196">
            <v>0</v>
          </cell>
          <cell r="DX196"/>
          <cell r="DY196">
            <v>0</v>
          </cell>
          <cell r="DZ196"/>
          <cell r="EA196">
            <v>0</v>
          </cell>
          <cell r="EB196"/>
          <cell r="EC196">
            <v>0</v>
          </cell>
          <cell r="ED196"/>
          <cell r="EE196">
            <v>0</v>
          </cell>
          <cell r="EF196"/>
          <cell r="EG196">
            <v>0</v>
          </cell>
          <cell r="EH196"/>
          <cell r="EI196">
            <v>0</v>
          </cell>
          <cell r="EJ196"/>
          <cell r="EK196">
            <v>0</v>
          </cell>
          <cell r="EL196"/>
          <cell r="EM196">
            <v>0</v>
          </cell>
          <cell r="EN196"/>
          <cell r="EO196">
            <v>0</v>
          </cell>
          <cell r="EP196"/>
          <cell r="EQ196">
            <v>0</v>
          </cell>
          <cell r="ER196"/>
          <cell r="ES196">
            <v>0</v>
          </cell>
          <cell r="ET196"/>
          <cell r="EU196">
            <v>0</v>
          </cell>
          <cell r="EV196"/>
          <cell r="EW196">
            <v>0</v>
          </cell>
          <cell r="EX196"/>
          <cell r="EY196">
            <v>0</v>
          </cell>
          <cell r="EZ196"/>
          <cell r="FA196">
            <v>0</v>
          </cell>
          <cell r="FB196"/>
          <cell r="FC196">
            <v>0</v>
          </cell>
          <cell r="FD196"/>
          <cell r="FE196">
            <v>0</v>
          </cell>
          <cell r="FF196"/>
          <cell r="FG196">
            <v>0</v>
          </cell>
          <cell r="FH196"/>
          <cell r="FI196">
            <v>0</v>
          </cell>
          <cell r="FJ196"/>
          <cell r="FK196">
            <v>0</v>
          </cell>
          <cell r="FL196">
            <v>4</v>
          </cell>
          <cell r="FM196">
            <v>213400.00000213401</v>
          </cell>
          <cell r="FN196">
            <v>4</v>
          </cell>
          <cell r="FO196">
            <v>213400.00000213401</v>
          </cell>
          <cell r="FP196">
            <v>4</v>
          </cell>
          <cell r="FQ196">
            <v>213400.00000213401</v>
          </cell>
          <cell r="FR196"/>
          <cell r="FS196">
            <v>0</v>
          </cell>
          <cell r="FT196"/>
          <cell r="FU196">
            <v>0</v>
          </cell>
          <cell r="FV196"/>
          <cell r="FW196">
            <v>0</v>
          </cell>
          <cell r="FX196"/>
          <cell r="FY196">
            <v>0</v>
          </cell>
          <cell r="FZ196"/>
          <cell r="GA196">
            <v>0</v>
          </cell>
          <cell r="GB196"/>
          <cell r="GC196">
            <v>0</v>
          </cell>
          <cell r="GD196"/>
          <cell r="GE196">
            <v>0</v>
          </cell>
          <cell r="GF196"/>
          <cell r="GG196">
            <v>0</v>
          </cell>
          <cell r="GH196"/>
          <cell r="GI196">
            <v>0</v>
          </cell>
          <cell r="GJ196"/>
          <cell r="GK196">
            <v>0</v>
          </cell>
          <cell r="GL196"/>
          <cell r="GM196">
            <v>0</v>
          </cell>
          <cell r="GN196"/>
          <cell r="GO196">
            <v>0</v>
          </cell>
          <cell r="GP196"/>
          <cell r="GQ196">
            <v>0</v>
          </cell>
          <cell r="GR196"/>
          <cell r="GS196">
            <v>0</v>
          </cell>
          <cell r="GT196"/>
          <cell r="GU196">
            <v>0</v>
          </cell>
          <cell r="GV196"/>
          <cell r="GW196">
            <v>0</v>
          </cell>
          <cell r="GX196"/>
          <cell r="GY196">
            <v>0</v>
          </cell>
          <cell r="GZ196"/>
          <cell r="HA196">
            <v>0</v>
          </cell>
          <cell r="HB196"/>
          <cell r="HC196">
            <v>0</v>
          </cell>
          <cell r="HD196"/>
          <cell r="HE196">
            <v>0</v>
          </cell>
          <cell r="HF196"/>
          <cell r="HG196">
            <v>0</v>
          </cell>
          <cell r="HH196"/>
          <cell r="HI196">
            <v>0</v>
          </cell>
          <cell r="HJ196"/>
          <cell r="HK196">
            <v>0</v>
          </cell>
          <cell r="HL196"/>
          <cell r="HM196">
            <v>0</v>
          </cell>
          <cell r="HN196"/>
          <cell r="HO196">
            <v>0</v>
          </cell>
          <cell r="HP196"/>
          <cell r="HQ196">
            <v>0</v>
          </cell>
          <cell r="HR196"/>
          <cell r="HS196">
            <v>0</v>
          </cell>
          <cell r="HT196"/>
          <cell r="HU196">
            <v>0</v>
          </cell>
          <cell r="HV196"/>
          <cell r="HW196">
            <v>0</v>
          </cell>
          <cell r="HX196"/>
          <cell r="HY196">
            <v>0</v>
          </cell>
          <cell r="HZ196"/>
          <cell r="IA196">
            <v>0</v>
          </cell>
          <cell r="IB196"/>
          <cell r="IC196">
            <v>0</v>
          </cell>
          <cell r="ID196"/>
          <cell r="IE196">
            <v>0</v>
          </cell>
          <cell r="IF196"/>
          <cell r="IG196">
            <v>0</v>
          </cell>
          <cell r="IH196"/>
          <cell r="II196">
            <v>0</v>
          </cell>
          <cell r="IJ196"/>
          <cell r="IK196">
            <v>0</v>
          </cell>
          <cell r="IL196"/>
          <cell r="IM196">
            <v>0</v>
          </cell>
          <cell r="IN196"/>
          <cell r="IO196">
            <v>0</v>
          </cell>
          <cell r="IP196"/>
          <cell r="IQ196">
            <v>0</v>
          </cell>
          <cell r="IR196"/>
          <cell r="IS196">
            <v>0</v>
          </cell>
          <cell r="IT196"/>
          <cell r="IU196">
            <v>0</v>
          </cell>
          <cell r="IV196"/>
          <cell r="IW196">
            <v>0</v>
          </cell>
          <cell r="IX196"/>
          <cell r="IY196">
            <v>0</v>
          </cell>
          <cell r="IZ196"/>
          <cell r="JA196">
            <v>0</v>
          </cell>
          <cell r="JB196"/>
          <cell r="JC196">
            <v>0</v>
          </cell>
          <cell r="JD196"/>
          <cell r="JE196">
            <v>0</v>
          </cell>
          <cell r="JF196"/>
          <cell r="JG196">
            <v>0</v>
          </cell>
          <cell r="JH196"/>
          <cell r="JI196">
            <v>0</v>
          </cell>
          <cell r="JJ196"/>
          <cell r="JK196">
            <v>0</v>
          </cell>
          <cell r="JL196"/>
          <cell r="JM196">
            <v>0</v>
          </cell>
          <cell r="JN196"/>
          <cell r="JO196">
            <v>0</v>
          </cell>
          <cell r="JP196"/>
          <cell r="JQ196">
            <v>0</v>
          </cell>
          <cell r="JR196"/>
          <cell r="JS196">
            <v>0</v>
          </cell>
          <cell r="JT196"/>
          <cell r="JU196">
            <v>0</v>
          </cell>
          <cell r="JV196"/>
          <cell r="JW196">
            <v>0</v>
          </cell>
          <cell r="JX196"/>
          <cell r="JY196">
            <v>0</v>
          </cell>
          <cell r="JZ196"/>
          <cell r="KA196">
            <v>0</v>
          </cell>
          <cell r="KB196"/>
          <cell r="KC196">
            <v>0</v>
          </cell>
        </row>
        <row r="197">
          <cell r="P197"/>
          <cell r="Q197">
            <v>0</v>
          </cell>
          <cell r="R197"/>
          <cell r="S197">
            <v>0</v>
          </cell>
          <cell r="T197"/>
          <cell r="U197">
            <v>0</v>
          </cell>
          <cell r="V197"/>
          <cell r="W197">
            <v>0</v>
          </cell>
          <cell r="X197"/>
          <cell r="Y197">
            <v>0</v>
          </cell>
          <cell r="Z197"/>
          <cell r="AA197">
            <v>0</v>
          </cell>
          <cell r="AB197"/>
          <cell r="AC197">
            <v>0</v>
          </cell>
          <cell r="AD197"/>
          <cell r="AE197">
            <v>0</v>
          </cell>
          <cell r="AF197"/>
          <cell r="AG197">
            <v>0</v>
          </cell>
          <cell r="AH197"/>
          <cell r="AI197">
            <v>0</v>
          </cell>
          <cell r="AJ197"/>
          <cell r="AK197">
            <v>0</v>
          </cell>
          <cell r="AL197"/>
          <cell r="AM197">
            <v>0</v>
          </cell>
          <cell r="AN197"/>
          <cell r="AO197">
            <v>0</v>
          </cell>
          <cell r="AP197"/>
          <cell r="AQ197">
            <v>0</v>
          </cell>
          <cell r="AR197"/>
          <cell r="AS197">
            <v>0</v>
          </cell>
          <cell r="AT197"/>
          <cell r="AU197">
            <v>0</v>
          </cell>
          <cell r="AV197"/>
          <cell r="AW197">
            <v>0</v>
          </cell>
          <cell r="AX197"/>
          <cell r="AY197">
            <v>0</v>
          </cell>
          <cell r="AZ197"/>
          <cell r="BA197">
            <v>0</v>
          </cell>
          <cell r="BB197"/>
          <cell r="BC197">
            <v>0</v>
          </cell>
          <cell r="BD197"/>
          <cell r="BE197">
            <v>0</v>
          </cell>
          <cell r="BF197"/>
          <cell r="BG197">
            <v>0</v>
          </cell>
          <cell r="BH197"/>
          <cell r="BI197">
            <v>0</v>
          </cell>
          <cell r="BJ197"/>
          <cell r="BK197">
            <v>0</v>
          </cell>
          <cell r="BL197"/>
          <cell r="BM197">
            <v>0</v>
          </cell>
          <cell r="BN197"/>
          <cell r="BO197">
            <v>0</v>
          </cell>
          <cell r="BP197"/>
          <cell r="BQ197">
            <v>0</v>
          </cell>
          <cell r="BR197"/>
          <cell r="BS197">
            <v>0</v>
          </cell>
          <cell r="BT197"/>
          <cell r="BU197">
            <v>0</v>
          </cell>
          <cell r="BV197"/>
          <cell r="BW197">
            <v>0</v>
          </cell>
          <cell r="BX197"/>
          <cell r="BY197">
            <v>0</v>
          </cell>
          <cell r="BZ197"/>
          <cell r="CA197">
            <v>0</v>
          </cell>
          <cell r="CB197"/>
          <cell r="CC197">
            <v>0</v>
          </cell>
          <cell r="CD197"/>
          <cell r="CE197">
            <v>0</v>
          </cell>
          <cell r="CF197"/>
          <cell r="CG197">
            <v>0</v>
          </cell>
          <cell r="CH197"/>
          <cell r="CI197">
            <v>0</v>
          </cell>
          <cell r="CJ197"/>
          <cell r="CK197">
            <v>0</v>
          </cell>
          <cell r="CL197"/>
          <cell r="CM197">
            <v>0</v>
          </cell>
          <cell r="CN197"/>
          <cell r="CO197">
            <v>0</v>
          </cell>
          <cell r="CP197"/>
          <cell r="CQ197">
            <v>0</v>
          </cell>
          <cell r="CR197"/>
          <cell r="CS197">
            <v>0</v>
          </cell>
          <cell r="CT197"/>
          <cell r="CU197">
            <v>0</v>
          </cell>
          <cell r="CV197"/>
          <cell r="CW197">
            <v>0</v>
          </cell>
          <cell r="CX197"/>
          <cell r="CY197">
            <v>0</v>
          </cell>
          <cell r="CZ197"/>
          <cell r="DA197">
            <v>0</v>
          </cell>
          <cell r="DB197"/>
          <cell r="DC197">
            <v>0</v>
          </cell>
          <cell r="DD197"/>
          <cell r="DE197">
            <v>0</v>
          </cell>
          <cell r="DF197"/>
          <cell r="DG197">
            <v>0</v>
          </cell>
          <cell r="DH197"/>
          <cell r="DI197">
            <v>0</v>
          </cell>
          <cell r="DJ197"/>
          <cell r="DK197">
            <v>0</v>
          </cell>
          <cell r="DL197"/>
          <cell r="DM197">
            <v>0</v>
          </cell>
          <cell r="DN197"/>
          <cell r="DO197">
            <v>0</v>
          </cell>
          <cell r="DP197"/>
          <cell r="DQ197">
            <v>0</v>
          </cell>
          <cell r="DR197"/>
          <cell r="DS197">
            <v>0</v>
          </cell>
          <cell r="DT197"/>
          <cell r="DU197">
            <v>0</v>
          </cell>
          <cell r="DV197"/>
          <cell r="DW197">
            <v>0</v>
          </cell>
          <cell r="DX197"/>
          <cell r="DY197">
            <v>0</v>
          </cell>
          <cell r="DZ197"/>
          <cell r="EA197">
            <v>0</v>
          </cell>
          <cell r="EB197"/>
          <cell r="EC197">
            <v>0</v>
          </cell>
          <cell r="ED197"/>
          <cell r="EE197">
            <v>0</v>
          </cell>
          <cell r="EF197"/>
          <cell r="EG197">
            <v>0</v>
          </cell>
          <cell r="EH197"/>
          <cell r="EI197">
            <v>0</v>
          </cell>
          <cell r="EJ197"/>
          <cell r="EK197">
            <v>0</v>
          </cell>
          <cell r="EL197"/>
          <cell r="EM197">
            <v>0</v>
          </cell>
          <cell r="EN197"/>
          <cell r="EO197">
            <v>0</v>
          </cell>
          <cell r="EP197"/>
          <cell r="EQ197">
            <v>0</v>
          </cell>
          <cell r="ER197"/>
          <cell r="ES197">
            <v>0</v>
          </cell>
          <cell r="ET197"/>
          <cell r="EU197">
            <v>0</v>
          </cell>
          <cell r="EV197"/>
          <cell r="EW197">
            <v>0</v>
          </cell>
          <cell r="EX197"/>
          <cell r="EY197">
            <v>0</v>
          </cell>
          <cell r="EZ197"/>
          <cell r="FA197">
            <v>0</v>
          </cell>
          <cell r="FB197"/>
          <cell r="FC197">
            <v>0</v>
          </cell>
          <cell r="FD197"/>
          <cell r="FE197">
            <v>0</v>
          </cell>
          <cell r="FF197"/>
          <cell r="FG197">
            <v>0</v>
          </cell>
          <cell r="FH197"/>
          <cell r="FI197">
            <v>0</v>
          </cell>
          <cell r="FJ197"/>
          <cell r="FK197">
            <v>0</v>
          </cell>
          <cell r="FL197"/>
          <cell r="FM197">
            <v>0</v>
          </cell>
          <cell r="FN197"/>
          <cell r="FO197">
            <v>0</v>
          </cell>
          <cell r="FP197"/>
          <cell r="FQ197">
            <v>0</v>
          </cell>
          <cell r="FR197"/>
          <cell r="FS197">
            <v>0</v>
          </cell>
          <cell r="FT197"/>
          <cell r="FU197">
            <v>0</v>
          </cell>
          <cell r="FV197"/>
          <cell r="FW197">
            <v>0</v>
          </cell>
          <cell r="FX197"/>
          <cell r="FY197">
            <v>0</v>
          </cell>
          <cell r="FZ197"/>
          <cell r="GA197">
            <v>0</v>
          </cell>
          <cell r="GB197"/>
          <cell r="GC197">
            <v>0</v>
          </cell>
          <cell r="GD197"/>
          <cell r="GE197">
            <v>0</v>
          </cell>
          <cell r="GF197"/>
          <cell r="GG197">
            <v>0</v>
          </cell>
          <cell r="GH197"/>
          <cell r="GI197">
            <v>0</v>
          </cell>
          <cell r="GJ197"/>
          <cell r="GK197">
            <v>0</v>
          </cell>
          <cell r="GL197"/>
          <cell r="GM197">
            <v>0</v>
          </cell>
          <cell r="GN197"/>
          <cell r="GO197">
            <v>0</v>
          </cell>
          <cell r="GP197"/>
          <cell r="GQ197">
            <v>0</v>
          </cell>
          <cell r="GR197"/>
          <cell r="GS197">
            <v>0</v>
          </cell>
          <cell r="GT197"/>
          <cell r="GU197">
            <v>0</v>
          </cell>
          <cell r="GV197"/>
          <cell r="GW197">
            <v>0</v>
          </cell>
          <cell r="GX197"/>
          <cell r="GY197">
            <v>0</v>
          </cell>
          <cell r="GZ197"/>
          <cell r="HA197">
            <v>0</v>
          </cell>
          <cell r="HB197"/>
          <cell r="HC197">
            <v>0</v>
          </cell>
          <cell r="HD197"/>
          <cell r="HE197">
            <v>0</v>
          </cell>
          <cell r="HF197"/>
          <cell r="HG197">
            <v>0</v>
          </cell>
          <cell r="HH197"/>
          <cell r="HI197">
            <v>0</v>
          </cell>
          <cell r="HJ197"/>
          <cell r="HK197">
            <v>0</v>
          </cell>
          <cell r="HL197"/>
          <cell r="HM197">
            <v>0</v>
          </cell>
          <cell r="HN197"/>
          <cell r="HO197">
            <v>0</v>
          </cell>
          <cell r="HP197"/>
          <cell r="HQ197">
            <v>0</v>
          </cell>
          <cell r="HR197"/>
          <cell r="HS197">
            <v>0</v>
          </cell>
          <cell r="HT197"/>
          <cell r="HU197">
            <v>0</v>
          </cell>
          <cell r="HV197"/>
          <cell r="HW197">
            <v>0</v>
          </cell>
          <cell r="HX197"/>
          <cell r="HY197">
            <v>0</v>
          </cell>
          <cell r="HZ197"/>
          <cell r="IA197">
            <v>0</v>
          </cell>
          <cell r="IB197"/>
          <cell r="IC197">
            <v>0</v>
          </cell>
          <cell r="ID197"/>
          <cell r="IE197">
            <v>0</v>
          </cell>
          <cell r="IF197"/>
          <cell r="IG197">
            <v>0</v>
          </cell>
          <cell r="IH197"/>
          <cell r="II197">
            <v>0</v>
          </cell>
          <cell r="IJ197"/>
          <cell r="IK197">
            <v>0</v>
          </cell>
          <cell r="IL197"/>
          <cell r="IM197">
            <v>0</v>
          </cell>
          <cell r="IN197"/>
          <cell r="IO197">
            <v>0</v>
          </cell>
          <cell r="IP197"/>
          <cell r="IQ197">
            <v>0</v>
          </cell>
          <cell r="IR197"/>
          <cell r="IS197">
            <v>0</v>
          </cell>
          <cell r="IT197"/>
          <cell r="IU197">
            <v>0</v>
          </cell>
          <cell r="IV197"/>
          <cell r="IW197">
            <v>0</v>
          </cell>
          <cell r="IX197"/>
          <cell r="IY197">
            <v>0</v>
          </cell>
          <cell r="IZ197"/>
          <cell r="JA197">
            <v>0</v>
          </cell>
          <cell r="JB197"/>
          <cell r="JC197">
            <v>0</v>
          </cell>
          <cell r="JD197"/>
          <cell r="JE197">
            <v>0</v>
          </cell>
          <cell r="JF197"/>
          <cell r="JG197">
            <v>0</v>
          </cell>
          <cell r="JH197"/>
          <cell r="JI197">
            <v>0</v>
          </cell>
          <cell r="JJ197"/>
          <cell r="JK197">
            <v>0</v>
          </cell>
          <cell r="JL197"/>
          <cell r="JM197">
            <v>0</v>
          </cell>
          <cell r="JN197"/>
          <cell r="JO197">
            <v>0</v>
          </cell>
          <cell r="JP197"/>
          <cell r="JQ197">
            <v>0</v>
          </cell>
          <cell r="JR197"/>
          <cell r="JS197">
            <v>0</v>
          </cell>
          <cell r="JT197"/>
          <cell r="JU197">
            <v>0</v>
          </cell>
          <cell r="JV197"/>
          <cell r="JW197">
            <v>0</v>
          </cell>
          <cell r="JX197"/>
          <cell r="JY197">
            <v>0</v>
          </cell>
          <cell r="JZ197"/>
          <cell r="KA197">
            <v>0</v>
          </cell>
          <cell r="KB197"/>
          <cell r="KC197">
            <v>0</v>
          </cell>
        </row>
        <row r="198">
          <cell r="P198"/>
          <cell r="Q198">
            <v>0</v>
          </cell>
          <cell r="R198"/>
          <cell r="S198">
            <v>0</v>
          </cell>
          <cell r="T198"/>
          <cell r="U198">
            <v>0</v>
          </cell>
          <cell r="V198"/>
          <cell r="W198">
            <v>0</v>
          </cell>
          <cell r="X198"/>
          <cell r="Y198">
            <v>0</v>
          </cell>
          <cell r="Z198"/>
          <cell r="AA198">
            <v>0</v>
          </cell>
          <cell r="AB198"/>
          <cell r="AC198">
            <v>0</v>
          </cell>
          <cell r="AD198"/>
          <cell r="AE198">
            <v>0</v>
          </cell>
          <cell r="AF198"/>
          <cell r="AG198">
            <v>0</v>
          </cell>
          <cell r="AH198"/>
          <cell r="AI198">
            <v>0</v>
          </cell>
          <cell r="AJ198"/>
          <cell r="AK198">
            <v>0</v>
          </cell>
          <cell r="AL198"/>
          <cell r="AM198">
            <v>0</v>
          </cell>
          <cell r="AN198"/>
          <cell r="AO198">
            <v>0</v>
          </cell>
          <cell r="AP198"/>
          <cell r="AQ198">
            <v>0</v>
          </cell>
          <cell r="AR198"/>
          <cell r="AS198">
            <v>0</v>
          </cell>
          <cell r="AT198"/>
          <cell r="AU198">
            <v>0</v>
          </cell>
          <cell r="AV198"/>
          <cell r="AW198">
            <v>0</v>
          </cell>
          <cell r="AX198"/>
          <cell r="AY198">
            <v>0</v>
          </cell>
          <cell r="AZ198"/>
          <cell r="BA198">
            <v>0</v>
          </cell>
          <cell r="BB198"/>
          <cell r="BC198">
            <v>0</v>
          </cell>
          <cell r="BD198"/>
          <cell r="BE198">
            <v>0</v>
          </cell>
          <cell r="BF198"/>
          <cell r="BG198">
            <v>0</v>
          </cell>
          <cell r="BH198"/>
          <cell r="BI198">
            <v>0</v>
          </cell>
          <cell r="BJ198"/>
          <cell r="BK198">
            <v>0</v>
          </cell>
          <cell r="BL198"/>
          <cell r="BM198">
            <v>0</v>
          </cell>
          <cell r="BN198"/>
          <cell r="BO198">
            <v>0</v>
          </cell>
          <cell r="BP198"/>
          <cell r="BQ198">
            <v>0</v>
          </cell>
          <cell r="BR198"/>
          <cell r="BS198">
            <v>0</v>
          </cell>
          <cell r="BT198"/>
          <cell r="BU198">
            <v>0</v>
          </cell>
          <cell r="BV198"/>
          <cell r="BW198">
            <v>0</v>
          </cell>
          <cell r="BX198"/>
          <cell r="BY198">
            <v>0</v>
          </cell>
          <cell r="BZ198"/>
          <cell r="CA198">
            <v>0</v>
          </cell>
          <cell r="CB198"/>
          <cell r="CC198">
            <v>0</v>
          </cell>
          <cell r="CD198"/>
          <cell r="CE198">
            <v>0</v>
          </cell>
          <cell r="CF198"/>
          <cell r="CG198">
            <v>0</v>
          </cell>
          <cell r="CH198"/>
          <cell r="CI198">
            <v>0</v>
          </cell>
          <cell r="CJ198"/>
          <cell r="CK198">
            <v>0</v>
          </cell>
          <cell r="CL198"/>
          <cell r="CM198">
            <v>0</v>
          </cell>
          <cell r="CN198"/>
          <cell r="CO198">
            <v>0</v>
          </cell>
          <cell r="CP198"/>
          <cell r="CQ198">
            <v>0</v>
          </cell>
          <cell r="CR198"/>
          <cell r="CS198">
            <v>0</v>
          </cell>
          <cell r="CT198"/>
          <cell r="CU198">
            <v>0</v>
          </cell>
          <cell r="CV198"/>
          <cell r="CW198">
            <v>0</v>
          </cell>
          <cell r="CX198"/>
          <cell r="CY198">
            <v>0</v>
          </cell>
          <cell r="CZ198"/>
          <cell r="DA198">
            <v>0</v>
          </cell>
          <cell r="DB198"/>
          <cell r="DC198">
            <v>0</v>
          </cell>
          <cell r="DD198"/>
          <cell r="DE198">
            <v>0</v>
          </cell>
          <cell r="DF198"/>
          <cell r="DG198">
            <v>0</v>
          </cell>
          <cell r="DH198"/>
          <cell r="DI198">
            <v>0</v>
          </cell>
          <cell r="DJ198"/>
          <cell r="DK198">
            <v>0</v>
          </cell>
          <cell r="DL198"/>
          <cell r="DM198">
            <v>0</v>
          </cell>
          <cell r="DN198"/>
          <cell r="DO198">
            <v>0</v>
          </cell>
          <cell r="DP198"/>
          <cell r="DQ198">
            <v>0</v>
          </cell>
          <cell r="DR198"/>
          <cell r="DS198">
            <v>0</v>
          </cell>
          <cell r="DT198"/>
          <cell r="DU198">
            <v>0</v>
          </cell>
          <cell r="DV198"/>
          <cell r="DW198">
            <v>0</v>
          </cell>
          <cell r="DX198"/>
          <cell r="DY198">
            <v>0</v>
          </cell>
          <cell r="DZ198"/>
          <cell r="EA198">
            <v>0</v>
          </cell>
          <cell r="EB198"/>
          <cell r="EC198">
            <v>0</v>
          </cell>
          <cell r="ED198"/>
          <cell r="EE198">
            <v>0</v>
          </cell>
          <cell r="EF198"/>
          <cell r="EG198">
            <v>0</v>
          </cell>
          <cell r="EH198"/>
          <cell r="EI198">
            <v>0</v>
          </cell>
          <cell r="EJ198"/>
          <cell r="EK198">
            <v>0</v>
          </cell>
          <cell r="EL198"/>
          <cell r="EM198">
            <v>0</v>
          </cell>
          <cell r="EN198"/>
          <cell r="EO198">
            <v>0</v>
          </cell>
          <cell r="EP198"/>
          <cell r="EQ198">
            <v>0</v>
          </cell>
          <cell r="ER198"/>
          <cell r="ES198">
            <v>0</v>
          </cell>
          <cell r="ET198"/>
          <cell r="EU198">
            <v>0</v>
          </cell>
          <cell r="EV198"/>
          <cell r="EW198">
            <v>0</v>
          </cell>
          <cell r="EX198"/>
          <cell r="EY198">
            <v>0</v>
          </cell>
          <cell r="EZ198"/>
          <cell r="FA198">
            <v>0</v>
          </cell>
          <cell r="FB198"/>
          <cell r="FC198">
            <v>0</v>
          </cell>
          <cell r="FD198"/>
          <cell r="FE198">
            <v>0</v>
          </cell>
          <cell r="FF198"/>
          <cell r="FG198">
            <v>0</v>
          </cell>
          <cell r="FH198"/>
          <cell r="FI198">
            <v>0</v>
          </cell>
          <cell r="FJ198"/>
          <cell r="FK198">
            <v>0</v>
          </cell>
          <cell r="FL198"/>
          <cell r="FM198">
            <v>0</v>
          </cell>
          <cell r="FN198"/>
          <cell r="FO198">
            <v>0</v>
          </cell>
          <cell r="FP198">
            <v>1</v>
          </cell>
          <cell r="FQ198">
            <v>305541.66666972212</v>
          </cell>
          <cell r="FR198"/>
          <cell r="FS198">
            <v>0</v>
          </cell>
          <cell r="FT198"/>
          <cell r="FU198">
            <v>0</v>
          </cell>
          <cell r="FV198"/>
          <cell r="FW198">
            <v>0</v>
          </cell>
          <cell r="FX198"/>
          <cell r="FY198">
            <v>0</v>
          </cell>
          <cell r="FZ198"/>
          <cell r="GA198">
            <v>0</v>
          </cell>
          <cell r="GB198"/>
          <cell r="GC198">
            <v>0</v>
          </cell>
          <cell r="GD198"/>
          <cell r="GE198">
            <v>0</v>
          </cell>
          <cell r="GF198"/>
          <cell r="GG198">
            <v>0</v>
          </cell>
          <cell r="GH198"/>
          <cell r="GI198">
            <v>0</v>
          </cell>
          <cell r="GJ198"/>
          <cell r="GK198">
            <v>0</v>
          </cell>
          <cell r="GL198"/>
          <cell r="GM198">
            <v>0</v>
          </cell>
          <cell r="GN198"/>
          <cell r="GO198">
            <v>0</v>
          </cell>
          <cell r="GP198"/>
          <cell r="GQ198">
            <v>0</v>
          </cell>
          <cell r="GR198"/>
          <cell r="GS198">
            <v>0</v>
          </cell>
          <cell r="GT198"/>
          <cell r="GU198">
            <v>0</v>
          </cell>
          <cell r="GV198"/>
          <cell r="GW198">
            <v>0</v>
          </cell>
          <cell r="GX198"/>
          <cell r="GY198">
            <v>0</v>
          </cell>
          <cell r="GZ198"/>
          <cell r="HA198">
            <v>0</v>
          </cell>
          <cell r="HB198"/>
          <cell r="HC198">
            <v>0</v>
          </cell>
          <cell r="HD198"/>
          <cell r="HE198">
            <v>0</v>
          </cell>
          <cell r="HF198"/>
          <cell r="HG198">
            <v>0</v>
          </cell>
          <cell r="HH198"/>
          <cell r="HI198">
            <v>0</v>
          </cell>
          <cell r="HJ198"/>
          <cell r="HK198">
            <v>0</v>
          </cell>
          <cell r="HL198"/>
          <cell r="HM198">
            <v>0</v>
          </cell>
          <cell r="HN198"/>
          <cell r="HO198">
            <v>0</v>
          </cell>
          <cell r="HP198"/>
          <cell r="HQ198">
            <v>0</v>
          </cell>
          <cell r="HR198"/>
          <cell r="HS198">
            <v>0</v>
          </cell>
          <cell r="HT198"/>
          <cell r="HU198">
            <v>0</v>
          </cell>
          <cell r="HV198"/>
          <cell r="HW198">
            <v>0</v>
          </cell>
          <cell r="HX198"/>
          <cell r="HY198">
            <v>0</v>
          </cell>
          <cell r="HZ198"/>
          <cell r="IA198">
            <v>0</v>
          </cell>
          <cell r="IB198"/>
          <cell r="IC198">
            <v>0</v>
          </cell>
          <cell r="ID198"/>
          <cell r="IE198">
            <v>0</v>
          </cell>
          <cell r="IF198"/>
          <cell r="IG198">
            <v>0</v>
          </cell>
          <cell r="IH198"/>
          <cell r="II198">
            <v>0</v>
          </cell>
          <cell r="IJ198"/>
          <cell r="IK198">
            <v>0</v>
          </cell>
          <cell r="IL198"/>
          <cell r="IM198">
            <v>0</v>
          </cell>
          <cell r="IN198"/>
          <cell r="IO198">
            <v>0</v>
          </cell>
          <cell r="IP198"/>
          <cell r="IQ198">
            <v>0</v>
          </cell>
          <cell r="IR198"/>
          <cell r="IS198">
            <v>0</v>
          </cell>
          <cell r="IT198"/>
          <cell r="IU198">
            <v>0</v>
          </cell>
          <cell r="IV198"/>
          <cell r="IW198">
            <v>0</v>
          </cell>
          <cell r="IX198"/>
          <cell r="IY198">
            <v>0</v>
          </cell>
          <cell r="IZ198"/>
          <cell r="JA198">
            <v>0</v>
          </cell>
          <cell r="JB198"/>
          <cell r="JC198">
            <v>0</v>
          </cell>
          <cell r="JD198"/>
          <cell r="JE198">
            <v>0</v>
          </cell>
          <cell r="JF198"/>
          <cell r="JG198">
            <v>0</v>
          </cell>
          <cell r="JH198"/>
          <cell r="JI198">
            <v>0</v>
          </cell>
          <cell r="JJ198"/>
          <cell r="JK198">
            <v>0</v>
          </cell>
          <cell r="JL198"/>
          <cell r="JM198">
            <v>0</v>
          </cell>
          <cell r="JN198"/>
          <cell r="JO198">
            <v>0</v>
          </cell>
          <cell r="JP198"/>
          <cell r="JQ198">
            <v>0</v>
          </cell>
          <cell r="JR198"/>
          <cell r="JS198">
            <v>0</v>
          </cell>
          <cell r="JT198"/>
          <cell r="JU198">
            <v>0</v>
          </cell>
          <cell r="JV198"/>
          <cell r="JW198">
            <v>0</v>
          </cell>
          <cell r="JX198"/>
          <cell r="JY198">
            <v>0</v>
          </cell>
          <cell r="JZ198"/>
          <cell r="KA198">
            <v>0</v>
          </cell>
          <cell r="KB198"/>
          <cell r="KC198">
            <v>0</v>
          </cell>
        </row>
        <row r="199">
          <cell r="P199"/>
          <cell r="Q199">
            <v>0</v>
          </cell>
          <cell r="R199"/>
          <cell r="S199">
            <v>0</v>
          </cell>
          <cell r="T199"/>
          <cell r="U199">
            <v>0</v>
          </cell>
          <cell r="V199"/>
          <cell r="W199">
            <v>0</v>
          </cell>
          <cell r="X199"/>
          <cell r="Y199">
            <v>0</v>
          </cell>
          <cell r="Z199"/>
          <cell r="AA199">
            <v>0</v>
          </cell>
          <cell r="AB199"/>
          <cell r="AC199">
            <v>0</v>
          </cell>
          <cell r="AD199"/>
          <cell r="AE199">
            <v>0</v>
          </cell>
          <cell r="AF199"/>
          <cell r="AG199">
            <v>0</v>
          </cell>
          <cell r="AH199"/>
          <cell r="AI199">
            <v>0</v>
          </cell>
          <cell r="AJ199"/>
          <cell r="AK199">
            <v>0</v>
          </cell>
          <cell r="AL199"/>
          <cell r="AM199">
            <v>0</v>
          </cell>
          <cell r="AN199"/>
          <cell r="AO199">
            <v>0</v>
          </cell>
          <cell r="AP199"/>
          <cell r="AQ199">
            <v>0</v>
          </cell>
          <cell r="AR199"/>
          <cell r="AS199">
            <v>0</v>
          </cell>
          <cell r="AT199"/>
          <cell r="AU199">
            <v>0</v>
          </cell>
          <cell r="AV199"/>
          <cell r="AW199">
            <v>0</v>
          </cell>
          <cell r="AX199"/>
          <cell r="AY199">
            <v>0</v>
          </cell>
          <cell r="AZ199"/>
          <cell r="BA199">
            <v>0</v>
          </cell>
          <cell r="BB199"/>
          <cell r="BC199">
            <v>0</v>
          </cell>
          <cell r="BD199"/>
          <cell r="BE199">
            <v>0</v>
          </cell>
          <cell r="BF199"/>
          <cell r="BG199">
            <v>0</v>
          </cell>
          <cell r="BH199"/>
          <cell r="BI199">
            <v>0</v>
          </cell>
          <cell r="BJ199"/>
          <cell r="BK199">
            <v>0</v>
          </cell>
          <cell r="BL199"/>
          <cell r="BM199">
            <v>0</v>
          </cell>
          <cell r="BN199"/>
          <cell r="BO199">
            <v>0</v>
          </cell>
          <cell r="BP199"/>
          <cell r="BQ199">
            <v>0</v>
          </cell>
          <cell r="BR199"/>
          <cell r="BS199">
            <v>0</v>
          </cell>
          <cell r="BT199"/>
          <cell r="BU199">
            <v>0</v>
          </cell>
          <cell r="BV199"/>
          <cell r="BW199">
            <v>0</v>
          </cell>
          <cell r="BX199"/>
          <cell r="BY199">
            <v>0</v>
          </cell>
          <cell r="BZ199"/>
          <cell r="CA199">
            <v>0</v>
          </cell>
          <cell r="CB199"/>
          <cell r="CC199">
            <v>0</v>
          </cell>
          <cell r="CD199"/>
          <cell r="CE199">
            <v>0</v>
          </cell>
          <cell r="CF199"/>
          <cell r="CG199">
            <v>0</v>
          </cell>
          <cell r="CH199"/>
          <cell r="CI199">
            <v>0</v>
          </cell>
          <cell r="CJ199"/>
          <cell r="CK199">
            <v>0</v>
          </cell>
          <cell r="CL199"/>
          <cell r="CM199">
            <v>0</v>
          </cell>
          <cell r="CN199"/>
          <cell r="CO199">
            <v>0</v>
          </cell>
          <cell r="CP199"/>
          <cell r="CQ199">
            <v>0</v>
          </cell>
          <cell r="CR199"/>
          <cell r="CS199">
            <v>0</v>
          </cell>
          <cell r="CT199"/>
          <cell r="CU199">
            <v>0</v>
          </cell>
          <cell r="CV199"/>
          <cell r="CW199">
            <v>0</v>
          </cell>
          <cell r="CX199"/>
          <cell r="CY199">
            <v>0</v>
          </cell>
          <cell r="CZ199"/>
          <cell r="DA199">
            <v>0</v>
          </cell>
          <cell r="DB199"/>
          <cell r="DC199">
            <v>0</v>
          </cell>
          <cell r="DD199"/>
          <cell r="DE199">
            <v>0</v>
          </cell>
          <cell r="DF199"/>
          <cell r="DG199">
            <v>0</v>
          </cell>
          <cell r="DH199"/>
          <cell r="DI199">
            <v>0</v>
          </cell>
          <cell r="DJ199"/>
          <cell r="DK199">
            <v>0</v>
          </cell>
          <cell r="DL199"/>
          <cell r="DM199">
            <v>0</v>
          </cell>
          <cell r="DN199"/>
          <cell r="DO199">
            <v>0</v>
          </cell>
          <cell r="DP199"/>
          <cell r="DQ199">
            <v>0</v>
          </cell>
          <cell r="DR199"/>
          <cell r="DS199">
            <v>0</v>
          </cell>
          <cell r="DT199"/>
          <cell r="DU199">
            <v>0</v>
          </cell>
          <cell r="DV199"/>
          <cell r="DW199">
            <v>0</v>
          </cell>
          <cell r="DX199"/>
          <cell r="DY199">
            <v>0</v>
          </cell>
          <cell r="DZ199"/>
          <cell r="EA199">
            <v>0</v>
          </cell>
          <cell r="EB199"/>
          <cell r="EC199">
            <v>0</v>
          </cell>
          <cell r="ED199"/>
          <cell r="EE199">
            <v>0</v>
          </cell>
          <cell r="EF199"/>
          <cell r="EG199">
            <v>0</v>
          </cell>
          <cell r="EH199"/>
          <cell r="EI199">
            <v>0</v>
          </cell>
          <cell r="EJ199"/>
          <cell r="EK199">
            <v>0</v>
          </cell>
          <cell r="EL199"/>
          <cell r="EM199">
            <v>0</v>
          </cell>
          <cell r="EN199"/>
          <cell r="EO199">
            <v>0</v>
          </cell>
          <cell r="EP199"/>
          <cell r="EQ199">
            <v>0</v>
          </cell>
          <cell r="ER199"/>
          <cell r="ES199">
            <v>0</v>
          </cell>
          <cell r="ET199"/>
          <cell r="EU199">
            <v>0</v>
          </cell>
          <cell r="EV199"/>
          <cell r="EW199">
            <v>0</v>
          </cell>
          <cell r="EX199"/>
          <cell r="EY199">
            <v>0</v>
          </cell>
          <cell r="EZ199"/>
          <cell r="FA199">
            <v>0</v>
          </cell>
          <cell r="FB199"/>
          <cell r="FC199">
            <v>0</v>
          </cell>
          <cell r="FD199"/>
          <cell r="FE199">
            <v>0</v>
          </cell>
          <cell r="FF199"/>
          <cell r="FG199">
            <v>0</v>
          </cell>
          <cell r="FH199"/>
          <cell r="FI199">
            <v>0</v>
          </cell>
          <cell r="FJ199"/>
          <cell r="FK199">
            <v>0</v>
          </cell>
          <cell r="FL199"/>
          <cell r="FM199">
            <v>0</v>
          </cell>
          <cell r="FN199">
            <v>1</v>
          </cell>
          <cell r="FO199">
            <v>1165848.3666783252</v>
          </cell>
          <cell r="FP199"/>
          <cell r="FQ199">
            <v>0</v>
          </cell>
          <cell r="FR199"/>
          <cell r="FS199">
            <v>0</v>
          </cell>
          <cell r="FT199"/>
          <cell r="FU199">
            <v>0</v>
          </cell>
          <cell r="FV199"/>
          <cell r="FW199">
            <v>0</v>
          </cell>
          <cell r="FX199"/>
          <cell r="FY199">
            <v>0</v>
          </cell>
          <cell r="FZ199"/>
          <cell r="GA199">
            <v>0</v>
          </cell>
          <cell r="GB199"/>
          <cell r="GC199">
            <v>0</v>
          </cell>
          <cell r="GD199"/>
          <cell r="GE199">
            <v>0</v>
          </cell>
          <cell r="GF199"/>
          <cell r="GG199">
            <v>0</v>
          </cell>
          <cell r="GH199"/>
          <cell r="GI199">
            <v>0</v>
          </cell>
          <cell r="GJ199"/>
          <cell r="GK199">
            <v>0</v>
          </cell>
          <cell r="GL199"/>
          <cell r="GM199">
            <v>0</v>
          </cell>
          <cell r="GN199"/>
          <cell r="GO199">
            <v>0</v>
          </cell>
          <cell r="GP199"/>
          <cell r="GQ199">
            <v>0</v>
          </cell>
          <cell r="GR199"/>
          <cell r="GS199">
            <v>0</v>
          </cell>
          <cell r="GT199"/>
          <cell r="GU199">
            <v>0</v>
          </cell>
          <cell r="GV199"/>
          <cell r="GW199">
            <v>0</v>
          </cell>
          <cell r="GX199"/>
          <cell r="GY199">
            <v>0</v>
          </cell>
          <cell r="GZ199"/>
          <cell r="HA199">
            <v>0</v>
          </cell>
          <cell r="HB199"/>
          <cell r="HC199">
            <v>0</v>
          </cell>
          <cell r="HD199"/>
          <cell r="HE199">
            <v>0</v>
          </cell>
          <cell r="HF199"/>
          <cell r="HG199">
            <v>0</v>
          </cell>
          <cell r="HH199"/>
          <cell r="HI199">
            <v>0</v>
          </cell>
          <cell r="HJ199"/>
          <cell r="HK199">
            <v>0</v>
          </cell>
          <cell r="HL199"/>
          <cell r="HM199">
            <v>0</v>
          </cell>
          <cell r="HN199"/>
          <cell r="HO199">
            <v>0</v>
          </cell>
          <cell r="HP199"/>
          <cell r="HQ199">
            <v>0</v>
          </cell>
          <cell r="HR199"/>
          <cell r="HS199">
            <v>0</v>
          </cell>
          <cell r="HT199"/>
          <cell r="HU199">
            <v>0</v>
          </cell>
          <cell r="HV199"/>
          <cell r="HW199">
            <v>0</v>
          </cell>
          <cell r="HX199"/>
          <cell r="HY199">
            <v>0</v>
          </cell>
          <cell r="HZ199"/>
          <cell r="IA199">
            <v>0</v>
          </cell>
          <cell r="IB199"/>
          <cell r="IC199">
            <v>0</v>
          </cell>
          <cell r="ID199"/>
          <cell r="IE199">
            <v>0</v>
          </cell>
          <cell r="IF199"/>
          <cell r="IG199">
            <v>0</v>
          </cell>
          <cell r="IH199"/>
          <cell r="II199">
            <v>0</v>
          </cell>
          <cell r="IJ199"/>
          <cell r="IK199">
            <v>0</v>
          </cell>
          <cell r="IL199"/>
          <cell r="IM199">
            <v>0</v>
          </cell>
          <cell r="IN199"/>
          <cell r="IO199">
            <v>0</v>
          </cell>
          <cell r="IP199"/>
          <cell r="IQ199">
            <v>0</v>
          </cell>
          <cell r="IR199"/>
          <cell r="IS199">
            <v>0</v>
          </cell>
          <cell r="IT199"/>
          <cell r="IU199">
            <v>0</v>
          </cell>
          <cell r="IV199"/>
          <cell r="IW199">
            <v>0</v>
          </cell>
          <cell r="IX199"/>
          <cell r="IY199">
            <v>0</v>
          </cell>
          <cell r="IZ199"/>
          <cell r="JA199">
            <v>0</v>
          </cell>
          <cell r="JB199"/>
          <cell r="JC199">
            <v>0</v>
          </cell>
          <cell r="JD199"/>
          <cell r="JE199">
            <v>0</v>
          </cell>
          <cell r="JF199"/>
          <cell r="JG199">
            <v>0</v>
          </cell>
          <cell r="JH199"/>
          <cell r="JI199">
            <v>0</v>
          </cell>
          <cell r="JJ199"/>
          <cell r="JK199">
            <v>0</v>
          </cell>
          <cell r="JL199"/>
          <cell r="JM199">
            <v>0</v>
          </cell>
          <cell r="JN199"/>
          <cell r="JO199">
            <v>0</v>
          </cell>
          <cell r="JP199"/>
          <cell r="JQ199">
            <v>0</v>
          </cell>
          <cell r="JR199"/>
          <cell r="JS199">
            <v>0</v>
          </cell>
          <cell r="JT199"/>
          <cell r="JU199">
            <v>0</v>
          </cell>
          <cell r="JV199"/>
          <cell r="JW199">
            <v>0</v>
          </cell>
          <cell r="JX199"/>
          <cell r="JY199">
            <v>0</v>
          </cell>
          <cell r="JZ199"/>
          <cell r="KA199">
            <v>0</v>
          </cell>
          <cell r="KB199"/>
          <cell r="KC199">
            <v>0</v>
          </cell>
        </row>
        <row r="200">
          <cell r="P200"/>
          <cell r="Q200">
            <v>0</v>
          </cell>
          <cell r="R200"/>
          <cell r="S200">
            <v>0</v>
          </cell>
          <cell r="T200"/>
          <cell r="U200">
            <v>0</v>
          </cell>
          <cell r="V200"/>
          <cell r="W200">
            <v>0</v>
          </cell>
          <cell r="X200"/>
          <cell r="Y200">
            <v>0</v>
          </cell>
          <cell r="Z200"/>
          <cell r="AA200">
            <v>0</v>
          </cell>
          <cell r="AB200"/>
          <cell r="AC200">
            <v>0</v>
          </cell>
          <cell r="AD200"/>
          <cell r="AE200">
            <v>0</v>
          </cell>
          <cell r="AF200"/>
          <cell r="AG200">
            <v>0</v>
          </cell>
          <cell r="AH200"/>
          <cell r="AI200">
            <v>0</v>
          </cell>
          <cell r="AJ200"/>
          <cell r="AK200">
            <v>0</v>
          </cell>
          <cell r="AL200"/>
          <cell r="AM200">
            <v>0</v>
          </cell>
          <cell r="AN200"/>
          <cell r="AO200">
            <v>0</v>
          </cell>
          <cell r="AP200"/>
          <cell r="AQ200">
            <v>0</v>
          </cell>
          <cell r="AR200"/>
          <cell r="AS200">
            <v>0</v>
          </cell>
          <cell r="AT200"/>
          <cell r="AU200">
            <v>0</v>
          </cell>
          <cell r="AV200"/>
          <cell r="AW200">
            <v>0</v>
          </cell>
          <cell r="AX200"/>
          <cell r="AY200">
            <v>0</v>
          </cell>
          <cell r="AZ200"/>
          <cell r="BA200">
            <v>0</v>
          </cell>
          <cell r="BB200"/>
          <cell r="BC200">
            <v>0</v>
          </cell>
          <cell r="BD200"/>
          <cell r="BE200">
            <v>0</v>
          </cell>
          <cell r="BF200"/>
          <cell r="BG200">
            <v>0</v>
          </cell>
          <cell r="BH200"/>
          <cell r="BI200">
            <v>0</v>
          </cell>
          <cell r="BJ200"/>
          <cell r="BK200">
            <v>0</v>
          </cell>
          <cell r="BL200"/>
          <cell r="BM200">
            <v>0</v>
          </cell>
          <cell r="BN200"/>
          <cell r="BO200">
            <v>0</v>
          </cell>
          <cell r="BP200"/>
          <cell r="BQ200">
            <v>0</v>
          </cell>
          <cell r="BR200"/>
          <cell r="BS200">
            <v>0</v>
          </cell>
          <cell r="BT200"/>
          <cell r="BU200">
            <v>0</v>
          </cell>
          <cell r="BV200"/>
          <cell r="BW200">
            <v>0</v>
          </cell>
          <cell r="BX200"/>
          <cell r="BY200">
            <v>0</v>
          </cell>
          <cell r="BZ200"/>
          <cell r="CA200">
            <v>0</v>
          </cell>
          <cell r="CB200"/>
          <cell r="CC200">
            <v>0</v>
          </cell>
          <cell r="CD200"/>
          <cell r="CE200">
            <v>0</v>
          </cell>
          <cell r="CF200"/>
          <cell r="CG200">
            <v>0</v>
          </cell>
          <cell r="CH200"/>
          <cell r="CI200">
            <v>0</v>
          </cell>
          <cell r="CJ200"/>
          <cell r="CK200">
            <v>0</v>
          </cell>
          <cell r="CL200"/>
          <cell r="CM200">
            <v>0</v>
          </cell>
          <cell r="CN200"/>
          <cell r="CO200">
            <v>0</v>
          </cell>
          <cell r="CP200"/>
          <cell r="CQ200">
            <v>0</v>
          </cell>
          <cell r="CR200"/>
          <cell r="CS200">
            <v>0</v>
          </cell>
          <cell r="CT200"/>
          <cell r="CU200">
            <v>0</v>
          </cell>
          <cell r="CV200"/>
          <cell r="CW200">
            <v>0</v>
          </cell>
          <cell r="CX200"/>
          <cell r="CY200">
            <v>0</v>
          </cell>
          <cell r="CZ200"/>
          <cell r="DA200">
            <v>0</v>
          </cell>
          <cell r="DB200"/>
          <cell r="DC200">
            <v>0</v>
          </cell>
          <cell r="DD200"/>
          <cell r="DE200">
            <v>0</v>
          </cell>
          <cell r="DF200"/>
          <cell r="DG200">
            <v>0</v>
          </cell>
          <cell r="DH200"/>
          <cell r="DI200">
            <v>0</v>
          </cell>
          <cell r="DJ200"/>
          <cell r="DK200">
            <v>0</v>
          </cell>
          <cell r="DL200"/>
          <cell r="DM200">
            <v>0</v>
          </cell>
          <cell r="DN200"/>
          <cell r="DO200">
            <v>0</v>
          </cell>
          <cell r="DP200"/>
          <cell r="DQ200">
            <v>0</v>
          </cell>
          <cell r="DR200"/>
          <cell r="DS200">
            <v>0</v>
          </cell>
          <cell r="DT200"/>
          <cell r="DU200">
            <v>0</v>
          </cell>
          <cell r="DV200"/>
          <cell r="DW200">
            <v>0</v>
          </cell>
          <cell r="DX200"/>
          <cell r="DY200">
            <v>0</v>
          </cell>
          <cell r="DZ200"/>
          <cell r="EA200">
            <v>0</v>
          </cell>
          <cell r="EB200"/>
          <cell r="EC200">
            <v>0</v>
          </cell>
          <cell r="ED200"/>
          <cell r="EE200">
            <v>0</v>
          </cell>
          <cell r="EF200"/>
          <cell r="EG200">
            <v>0</v>
          </cell>
          <cell r="EH200"/>
          <cell r="EI200">
            <v>0</v>
          </cell>
          <cell r="EJ200"/>
          <cell r="EK200">
            <v>0</v>
          </cell>
          <cell r="EL200"/>
          <cell r="EM200">
            <v>0</v>
          </cell>
          <cell r="EN200"/>
          <cell r="EO200">
            <v>0</v>
          </cell>
          <cell r="EP200"/>
          <cell r="EQ200">
            <v>0</v>
          </cell>
          <cell r="ER200"/>
          <cell r="ES200">
            <v>0</v>
          </cell>
          <cell r="ET200"/>
          <cell r="EU200">
            <v>0</v>
          </cell>
          <cell r="EV200"/>
          <cell r="EW200">
            <v>0</v>
          </cell>
          <cell r="EX200"/>
          <cell r="EY200">
            <v>0</v>
          </cell>
          <cell r="EZ200"/>
          <cell r="FA200">
            <v>0</v>
          </cell>
          <cell r="FB200"/>
          <cell r="FC200">
            <v>0</v>
          </cell>
          <cell r="FD200"/>
          <cell r="FE200">
            <v>0</v>
          </cell>
          <cell r="FF200"/>
          <cell r="FG200">
            <v>0</v>
          </cell>
          <cell r="FH200"/>
          <cell r="FI200">
            <v>0</v>
          </cell>
          <cell r="FJ200"/>
          <cell r="FK200">
            <v>0</v>
          </cell>
          <cell r="FL200">
            <v>1</v>
          </cell>
          <cell r="FM200">
            <v>567000.00000567001</v>
          </cell>
          <cell r="FN200"/>
          <cell r="FO200">
            <v>0</v>
          </cell>
          <cell r="FP200"/>
          <cell r="FQ200">
            <v>0</v>
          </cell>
          <cell r="FR200"/>
          <cell r="FS200">
            <v>0</v>
          </cell>
          <cell r="FT200"/>
          <cell r="FU200">
            <v>0</v>
          </cell>
          <cell r="FV200"/>
          <cell r="FW200">
            <v>0</v>
          </cell>
          <cell r="FX200"/>
          <cell r="FY200">
            <v>0</v>
          </cell>
          <cell r="FZ200"/>
          <cell r="GA200">
            <v>0</v>
          </cell>
          <cell r="GB200"/>
          <cell r="GC200">
            <v>0</v>
          </cell>
          <cell r="GD200"/>
          <cell r="GE200">
            <v>0</v>
          </cell>
          <cell r="GF200"/>
          <cell r="GG200">
            <v>0</v>
          </cell>
          <cell r="GH200"/>
          <cell r="GI200">
            <v>0</v>
          </cell>
          <cell r="GJ200"/>
          <cell r="GK200">
            <v>0</v>
          </cell>
          <cell r="GL200"/>
          <cell r="GM200">
            <v>0</v>
          </cell>
          <cell r="GN200"/>
          <cell r="GO200">
            <v>0</v>
          </cell>
          <cell r="GP200"/>
          <cell r="GQ200">
            <v>0</v>
          </cell>
          <cell r="GR200"/>
          <cell r="GS200">
            <v>0</v>
          </cell>
          <cell r="GT200"/>
          <cell r="GU200">
            <v>0</v>
          </cell>
          <cell r="GV200"/>
          <cell r="GW200">
            <v>0</v>
          </cell>
          <cell r="GX200"/>
          <cell r="GY200">
            <v>0</v>
          </cell>
          <cell r="GZ200"/>
          <cell r="HA200">
            <v>0</v>
          </cell>
          <cell r="HB200"/>
          <cell r="HC200">
            <v>0</v>
          </cell>
          <cell r="HD200"/>
          <cell r="HE200">
            <v>0</v>
          </cell>
          <cell r="HF200"/>
          <cell r="HG200">
            <v>0</v>
          </cell>
          <cell r="HH200"/>
          <cell r="HI200">
            <v>0</v>
          </cell>
          <cell r="HJ200"/>
          <cell r="HK200">
            <v>0</v>
          </cell>
          <cell r="HL200"/>
          <cell r="HM200">
            <v>0</v>
          </cell>
          <cell r="HN200"/>
          <cell r="HO200">
            <v>0</v>
          </cell>
          <cell r="HP200"/>
          <cell r="HQ200">
            <v>0</v>
          </cell>
          <cell r="HR200"/>
          <cell r="HS200">
            <v>0</v>
          </cell>
          <cell r="HT200"/>
          <cell r="HU200">
            <v>0</v>
          </cell>
          <cell r="HV200"/>
          <cell r="HW200">
            <v>0</v>
          </cell>
          <cell r="HX200"/>
          <cell r="HY200">
            <v>0</v>
          </cell>
          <cell r="HZ200"/>
          <cell r="IA200">
            <v>0</v>
          </cell>
          <cell r="IB200"/>
          <cell r="IC200">
            <v>0</v>
          </cell>
          <cell r="ID200"/>
          <cell r="IE200">
            <v>0</v>
          </cell>
          <cell r="IF200"/>
          <cell r="IG200">
            <v>0</v>
          </cell>
          <cell r="IH200"/>
          <cell r="II200">
            <v>0</v>
          </cell>
          <cell r="IJ200"/>
          <cell r="IK200">
            <v>0</v>
          </cell>
          <cell r="IL200"/>
          <cell r="IM200">
            <v>0</v>
          </cell>
          <cell r="IN200"/>
          <cell r="IO200">
            <v>0</v>
          </cell>
          <cell r="IP200"/>
          <cell r="IQ200">
            <v>0</v>
          </cell>
          <cell r="IR200"/>
          <cell r="IS200">
            <v>0</v>
          </cell>
          <cell r="IT200"/>
          <cell r="IU200">
            <v>0</v>
          </cell>
          <cell r="IV200"/>
          <cell r="IW200">
            <v>0</v>
          </cell>
          <cell r="IX200"/>
          <cell r="IY200">
            <v>0</v>
          </cell>
          <cell r="IZ200"/>
          <cell r="JA200">
            <v>0</v>
          </cell>
          <cell r="JB200"/>
          <cell r="JC200">
            <v>0</v>
          </cell>
          <cell r="JD200"/>
          <cell r="JE200">
            <v>0</v>
          </cell>
          <cell r="JF200"/>
          <cell r="JG200">
            <v>0</v>
          </cell>
          <cell r="JH200"/>
          <cell r="JI200">
            <v>0</v>
          </cell>
          <cell r="JJ200"/>
          <cell r="JK200">
            <v>0</v>
          </cell>
          <cell r="JL200"/>
          <cell r="JM200">
            <v>0</v>
          </cell>
          <cell r="JN200"/>
          <cell r="JO200">
            <v>0</v>
          </cell>
          <cell r="JP200"/>
          <cell r="JQ200">
            <v>0</v>
          </cell>
          <cell r="JR200"/>
          <cell r="JS200">
            <v>0</v>
          </cell>
          <cell r="JT200"/>
          <cell r="JU200">
            <v>0</v>
          </cell>
          <cell r="JV200"/>
          <cell r="JW200">
            <v>0</v>
          </cell>
          <cell r="JX200"/>
          <cell r="JY200">
            <v>0</v>
          </cell>
          <cell r="JZ200"/>
          <cell r="KA200">
            <v>0</v>
          </cell>
          <cell r="KB200"/>
          <cell r="KC200">
            <v>0</v>
          </cell>
        </row>
        <row r="201">
          <cell r="P201"/>
          <cell r="Q201">
            <v>0</v>
          </cell>
          <cell r="R201"/>
          <cell r="S201">
            <v>0</v>
          </cell>
          <cell r="T201"/>
          <cell r="U201">
            <v>0</v>
          </cell>
          <cell r="V201"/>
          <cell r="W201">
            <v>0</v>
          </cell>
          <cell r="X201"/>
          <cell r="Y201">
            <v>0</v>
          </cell>
          <cell r="Z201"/>
          <cell r="AA201">
            <v>0</v>
          </cell>
          <cell r="AB201"/>
          <cell r="AC201">
            <v>0</v>
          </cell>
          <cell r="AD201"/>
          <cell r="AE201">
            <v>0</v>
          </cell>
          <cell r="AF201"/>
          <cell r="AG201">
            <v>0</v>
          </cell>
          <cell r="AH201"/>
          <cell r="AI201">
            <v>0</v>
          </cell>
          <cell r="AJ201"/>
          <cell r="AK201">
            <v>0</v>
          </cell>
          <cell r="AL201"/>
          <cell r="AM201">
            <v>0</v>
          </cell>
          <cell r="AN201"/>
          <cell r="AO201">
            <v>0</v>
          </cell>
          <cell r="AP201"/>
          <cell r="AQ201">
            <v>0</v>
          </cell>
          <cell r="AR201"/>
          <cell r="AS201">
            <v>0</v>
          </cell>
          <cell r="AT201"/>
          <cell r="AU201">
            <v>0</v>
          </cell>
          <cell r="AV201"/>
          <cell r="AW201">
            <v>0</v>
          </cell>
          <cell r="AX201"/>
          <cell r="AY201">
            <v>0</v>
          </cell>
          <cell r="AZ201"/>
          <cell r="BA201">
            <v>0</v>
          </cell>
          <cell r="BB201"/>
          <cell r="BC201">
            <v>0</v>
          </cell>
          <cell r="BD201"/>
          <cell r="BE201">
            <v>0</v>
          </cell>
          <cell r="BF201"/>
          <cell r="BG201">
            <v>0</v>
          </cell>
          <cell r="BH201"/>
          <cell r="BI201">
            <v>0</v>
          </cell>
          <cell r="BJ201"/>
          <cell r="BK201">
            <v>0</v>
          </cell>
          <cell r="BL201"/>
          <cell r="BM201">
            <v>0</v>
          </cell>
          <cell r="BN201"/>
          <cell r="BO201">
            <v>0</v>
          </cell>
          <cell r="BP201"/>
          <cell r="BQ201">
            <v>0</v>
          </cell>
          <cell r="BR201"/>
          <cell r="BS201">
            <v>0</v>
          </cell>
          <cell r="BT201"/>
          <cell r="BU201">
            <v>0</v>
          </cell>
          <cell r="BV201"/>
          <cell r="BW201">
            <v>0</v>
          </cell>
          <cell r="BX201"/>
          <cell r="BY201">
            <v>0</v>
          </cell>
          <cell r="BZ201"/>
          <cell r="CA201">
            <v>0</v>
          </cell>
          <cell r="CB201"/>
          <cell r="CC201">
            <v>0</v>
          </cell>
          <cell r="CD201"/>
          <cell r="CE201">
            <v>0</v>
          </cell>
          <cell r="CF201"/>
          <cell r="CG201">
            <v>0</v>
          </cell>
          <cell r="CH201"/>
          <cell r="CI201">
            <v>0</v>
          </cell>
          <cell r="CJ201"/>
          <cell r="CK201">
            <v>0</v>
          </cell>
          <cell r="CL201"/>
          <cell r="CM201">
            <v>0</v>
          </cell>
          <cell r="CN201"/>
          <cell r="CO201">
            <v>0</v>
          </cell>
          <cell r="CP201"/>
          <cell r="CQ201">
            <v>0</v>
          </cell>
          <cell r="CR201"/>
          <cell r="CS201">
            <v>0</v>
          </cell>
          <cell r="CT201"/>
          <cell r="CU201">
            <v>0</v>
          </cell>
          <cell r="CV201"/>
          <cell r="CW201">
            <v>0</v>
          </cell>
          <cell r="CX201"/>
          <cell r="CY201">
            <v>0</v>
          </cell>
          <cell r="CZ201"/>
          <cell r="DA201">
            <v>0</v>
          </cell>
          <cell r="DB201"/>
          <cell r="DC201">
            <v>0</v>
          </cell>
          <cell r="DD201"/>
          <cell r="DE201">
            <v>0</v>
          </cell>
          <cell r="DF201"/>
          <cell r="DG201">
            <v>0</v>
          </cell>
          <cell r="DH201"/>
          <cell r="DI201">
            <v>0</v>
          </cell>
          <cell r="DJ201"/>
          <cell r="DK201">
            <v>0</v>
          </cell>
          <cell r="DL201"/>
          <cell r="DM201">
            <v>0</v>
          </cell>
          <cell r="DN201">
            <v>1</v>
          </cell>
          <cell r="DO201">
            <v>28666.666666953333</v>
          </cell>
          <cell r="DP201"/>
          <cell r="DQ201">
            <v>0</v>
          </cell>
          <cell r="DR201"/>
          <cell r="DS201">
            <v>0</v>
          </cell>
          <cell r="DT201"/>
          <cell r="DU201">
            <v>0</v>
          </cell>
          <cell r="DV201"/>
          <cell r="DW201">
            <v>0</v>
          </cell>
          <cell r="DX201">
            <v>1</v>
          </cell>
          <cell r="DY201">
            <v>28666.666666953333</v>
          </cell>
          <cell r="DZ201"/>
          <cell r="EA201">
            <v>0</v>
          </cell>
          <cell r="EB201"/>
          <cell r="EC201">
            <v>0</v>
          </cell>
          <cell r="ED201"/>
          <cell r="EE201">
            <v>0</v>
          </cell>
          <cell r="EF201"/>
          <cell r="EG201">
            <v>0</v>
          </cell>
          <cell r="EH201"/>
          <cell r="EI201">
            <v>0</v>
          </cell>
          <cell r="EJ201"/>
          <cell r="EK201">
            <v>0</v>
          </cell>
          <cell r="EL201"/>
          <cell r="EM201">
            <v>0</v>
          </cell>
          <cell r="EN201"/>
          <cell r="EO201">
            <v>0</v>
          </cell>
          <cell r="EP201"/>
          <cell r="EQ201">
            <v>0</v>
          </cell>
          <cell r="ER201"/>
          <cell r="ES201">
            <v>0</v>
          </cell>
          <cell r="ET201"/>
          <cell r="EU201">
            <v>0</v>
          </cell>
          <cell r="EV201"/>
          <cell r="EW201">
            <v>0</v>
          </cell>
          <cell r="EX201"/>
          <cell r="EY201">
            <v>0</v>
          </cell>
          <cell r="EZ201"/>
          <cell r="FA201">
            <v>0</v>
          </cell>
          <cell r="FB201"/>
          <cell r="FC201">
            <v>0</v>
          </cell>
          <cell r="FD201"/>
          <cell r="FE201">
            <v>0</v>
          </cell>
          <cell r="FF201"/>
          <cell r="FG201">
            <v>0</v>
          </cell>
          <cell r="FH201"/>
          <cell r="FI201">
            <v>0</v>
          </cell>
          <cell r="FJ201"/>
          <cell r="FK201">
            <v>0</v>
          </cell>
          <cell r="FL201"/>
          <cell r="FM201">
            <v>0</v>
          </cell>
          <cell r="FN201"/>
          <cell r="FO201">
            <v>0</v>
          </cell>
          <cell r="FP201"/>
          <cell r="FQ201">
            <v>0</v>
          </cell>
          <cell r="FR201"/>
          <cell r="FS201">
            <v>0</v>
          </cell>
          <cell r="FT201"/>
          <cell r="FU201">
            <v>0</v>
          </cell>
          <cell r="FV201"/>
          <cell r="FW201">
            <v>0</v>
          </cell>
          <cell r="FX201"/>
          <cell r="FY201">
            <v>0</v>
          </cell>
          <cell r="FZ201"/>
          <cell r="GA201">
            <v>0</v>
          </cell>
          <cell r="GB201"/>
          <cell r="GC201">
            <v>0</v>
          </cell>
          <cell r="GD201"/>
          <cell r="GE201">
            <v>0</v>
          </cell>
          <cell r="GF201"/>
          <cell r="GG201">
            <v>0</v>
          </cell>
          <cell r="GH201"/>
          <cell r="GI201">
            <v>0</v>
          </cell>
          <cell r="GJ201"/>
          <cell r="GK201">
            <v>0</v>
          </cell>
          <cell r="GL201"/>
          <cell r="GM201">
            <v>0</v>
          </cell>
          <cell r="GN201"/>
          <cell r="GO201">
            <v>0</v>
          </cell>
          <cell r="GP201"/>
          <cell r="GQ201">
            <v>0</v>
          </cell>
          <cell r="GR201"/>
          <cell r="GS201">
            <v>0</v>
          </cell>
          <cell r="GT201"/>
          <cell r="GU201">
            <v>0</v>
          </cell>
          <cell r="GV201"/>
          <cell r="GW201">
            <v>0</v>
          </cell>
          <cell r="GX201"/>
          <cell r="GY201">
            <v>0</v>
          </cell>
          <cell r="GZ201"/>
          <cell r="HA201">
            <v>0</v>
          </cell>
          <cell r="HB201"/>
          <cell r="HC201">
            <v>0</v>
          </cell>
          <cell r="HD201"/>
          <cell r="HE201">
            <v>0</v>
          </cell>
          <cell r="HF201"/>
          <cell r="HG201">
            <v>0</v>
          </cell>
          <cell r="HH201"/>
          <cell r="HI201">
            <v>0</v>
          </cell>
          <cell r="HJ201"/>
          <cell r="HK201">
            <v>0</v>
          </cell>
          <cell r="HL201"/>
          <cell r="HM201">
            <v>0</v>
          </cell>
          <cell r="HN201"/>
          <cell r="HO201">
            <v>0</v>
          </cell>
          <cell r="HP201"/>
          <cell r="HQ201">
            <v>0</v>
          </cell>
          <cell r="HR201"/>
          <cell r="HS201">
            <v>0</v>
          </cell>
          <cell r="HT201"/>
          <cell r="HU201">
            <v>0</v>
          </cell>
          <cell r="HV201"/>
          <cell r="HW201">
            <v>0</v>
          </cell>
          <cell r="HX201"/>
          <cell r="HY201">
            <v>0</v>
          </cell>
          <cell r="HZ201"/>
          <cell r="IA201">
            <v>0</v>
          </cell>
          <cell r="IB201"/>
          <cell r="IC201">
            <v>0</v>
          </cell>
          <cell r="ID201"/>
          <cell r="IE201">
            <v>0</v>
          </cell>
          <cell r="IF201"/>
          <cell r="IG201">
            <v>0</v>
          </cell>
          <cell r="IH201"/>
          <cell r="II201">
            <v>0</v>
          </cell>
          <cell r="IJ201"/>
          <cell r="IK201">
            <v>0</v>
          </cell>
          <cell r="IL201"/>
          <cell r="IM201">
            <v>0</v>
          </cell>
          <cell r="IN201"/>
          <cell r="IO201">
            <v>0</v>
          </cell>
          <cell r="IP201"/>
          <cell r="IQ201">
            <v>0</v>
          </cell>
          <cell r="IR201"/>
          <cell r="IS201">
            <v>0</v>
          </cell>
          <cell r="IT201"/>
          <cell r="IU201">
            <v>0</v>
          </cell>
          <cell r="IV201"/>
          <cell r="IW201">
            <v>0</v>
          </cell>
          <cell r="IX201"/>
          <cell r="IY201">
            <v>0</v>
          </cell>
          <cell r="IZ201"/>
          <cell r="JA201">
            <v>0</v>
          </cell>
          <cell r="JB201"/>
          <cell r="JC201">
            <v>0</v>
          </cell>
          <cell r="JD201"/>
          <cell r="JE201">
            <v>0</v>
          </cell>
          <cell r="JF201"/>
          <cell r="JG201">
            <v>0</v>
          </cell>
          <cell r="JH201"/>
          <cell r="JI201">
            <v>0</v>
          </cell>
          <cell r="JJ201"/>
          <cell r="JK201">
            <v>0</v>
          </cell>
          <cell r="JL201"/>
          <cell r="JM201">
            <v>0</v>
          </cell>
          <cell r="JN201"/>
          <cell r="JO201">
            <v>0</v>
          </cell>
          <cell r="JP201"/>
          <cell r="JQ201">
            <v>0</v>
          </cell>
          <cell r="JR201"/>
          <cell r="JS201">
            <v>0</v>
          </cell>
          <cell r="JT201"/>
          <cell r="JU201">
            <v>0</v>
          </cell>
          <cell r="JV201"/>
          <cell r="JW201">
            <v>0</v>
          </cell>
          <cell r="JX201"/>
          <cell r="JY201">
            <v>0</v>
          </cell>
          <cell r="JZ201"/>
          <cell r="KA201">
            <v>0</v>
          </cell>
          <cell r="KB201"/>
          <cell r="KC201">
            <v>0</v>
          </cell>
        </row>
        <row r="202">
          <cell r="P202"/>
          <cell r="Q202">
            <v>0</v>
          </cell>
          <cell r="R202"/>
          <cell r="S202">
            <v>0</v>
          </cell>
          <cell r="T202"/>
          <cell r="U202">
            <v>0</v>
          </cell>
          <cell r="V202"/>
          <cell r="W202">
            <v>0</v>
          </cell>
          <cell r="X202"/>
          <cell r="Y202">
            <v>0</v>
          </cell>
          <cell r="Z202"/>
          <cell r="AA202">
            <v>0</v>
          </cell>
          <cell r="AB202"/>
          <cell r="AC202">
            <v>0</v>
          </cell>
          <cell r="AD202"/>
          <cell r="AE202">
            <v>0</v>
          </cell>
          <cell r="AF202"/>
          <cell r="AG202">
            <v>0</v>
          </cell>
          <cell r="AH202"/>
          <cell r="AI202">
            <v>0</v>
          </cell>
          <cell r="AJ202"/>
          <cell r="AK202">
            <v>0</v>
          </cell>
          <cell r="AL202"/>
          <cell r="AM202">
            <v>0</v>
          </cell>
          <cell r="AN202"/>
          <cell r="AO202">
            <v>0</v>
          </cell>
          <cell r="AP202"/>
          <cell r="AQ202">
            <v>0</v>
          </cell>
          <cell r="AR202"/>
          <cell r="AS202">
            <v>0</v>
          </cell>
          <cell r="AT202"/>
          <cell r="AU202">
            <v>0</v>
          </cell>
          <cell r="AV202"/>
          <cell r="AW202">
            <v>0</v>
          </cell>
          <cell r="AX202"/>
          <cell r="AY202">
            <v>0</v>
          </cell>
          <cell r="AZ202"/>
          <cell r="BA202">
            <v>0</v>
          </cell>
          <cell r="BB202"/>
          <cell r="BC202">
            <v>0</v>
          </cell>
          <cell r="BD202"/>
          <cell r="BE202">
            <v>0</v>
          </cell>
          <cell r="BF202"/>
          <cell r="BG202">
            <v>0</v>
          </cell>
          <cell r="BH202"/>
          <cell r="BI202">
            <v>0</v>
          </cell>
          <cell r="BJ202"/>
          <cell r="BK202">
            <v>0</v>
          </cell>
          <cell r="BL202"/>
          <cell r="BM202">
            <v>0</v>
          </cell>
          <cell r="BN202"/>
          <cell r="BO202">
            <v>0</v>
          </cell>
          <cell r="BP202"/>
          <cell r="BQ202">
            <v>0</v>
          </cell>
          <cell r="BR202"/>
          <cell r="BS202">
            <v>0</v>
          </cell>
          <cell r="BT202"/>
          <cell r="BU202">
            <v>0</v>
          </cell>
          <cell r="BV202"/>
          <cell r="BW202">
            <v>0</v>
          </cell>
          <cell r="BX202"/>
          <cell r="BY202">
            <v>0</v>
          </cell>
          <cell r="BZ202"/>
          <cell r="CA202">
            <v>0</v>
          </cell>
          <cell r="CB202"/>
          <cell r="CC202">
            <v>0</v>
          </cell>
          <cell r="CD202"/>
          <cell r="CE202">
            <v>0</v>
          </cell>
          <cell r="CF202"/>
          <cell r="CG202">
            <v>0</v>
          </cell>
          <cell r="CH202"/>
          <cell r="CI202">
            <v>0</v>
          </cell>
          <cell r="CJ202"/>
          <cell r="CK202">
            <v>0</v>
          </cell>
          <cell r="CL202"/>
          <cell r="CM202">
            <v>0</v>
          </cell>
          <cell r="CN202"/>
          <cell r="CO202">
            <v>0</v>
          </cell>
          <cell r="CP202"/>
          <cell r="CQ202">
            <v>0</v>
          </cell>
          <cell r="CR202"/>
          <cell r="CS202">
            <v>0</v>
          </cell>
          <cell r="CT202"/>
          <cell r="CU202">
            <v>0</v>
          </cell>
          <cell r="CV202"/>
          <cell r="CW202">
            <v>0</v>
          </cell>
          <cell r="CX202"/>
          <cell r="CY202">
            <v>0</v>
          </cell>
          <cell r="CZ202"/>
          <cell r="DA202">
            <v>0</v>
          </cell>
          <cell r="DB202"/>
          <cell r="DC202">
            <v>0</v>
          </cell>
          <cell r="DD202"/>
          <cell r="DE202">
            <v>0</v>
          </cell>
          <cell r="DF202"/>
          <cell r="DG202">
            <v>0</v>
          </cell>
          <cell r="DH202"/>
          <cell r="DI202">
            <v>0</v>
          </cell>
          <cell r="DJ202"/>
          <cell r="DK202">
            <v>0</v>
          </cell>
          <cell r="DL202">
            <v>1</v>
          </cell>
          <cell r="DM202">
            <v>33385.00000033385</v>
          </cell>
          <cell r="DN202"/>
          <cell r="DO202">
            <v>0</v>
          </cell>
          <cell r="DP202"/>
          <cell r="DQ202">
            <v>0</v>
          </cell>
          <cell r="DR202">
            <v>1</v>
          </cell>
          <cell r="DS202">
            <v>33385.00000033385</v>
          </cell>
          <cell r="DT202">
            <v>1</v>
          </cell>
          <cell r="DU202">
            <v>33385.00000033385</v>
          </cell>
          <cell r="DV202">
            <v>1</v>
          </cell>
          <cell r="DW202">
            <v>33385.00000033385</v>
          </cell>
          <cell r="DX202"/>
          <cell r="DY202">
            <v>0</v>
          </cell>
          <cell r="DZ202"/>
          <cell r="EA202">
            <v>0</v>
          </cell>
          <cell r="EB202"/>
          <cell r="EC202">
            <v>0</v>
          </cell>
          <cell r="ED202"/>
          <cell r="EE202">
            <v>0</v>
          </cell>
          <cell r="EF202"/>
          <cell r="EG202">
            <v>0</v>
          </cell>
          <cell r="EH202"/>
          <cell r="EI202">
            <v>0</v>
          </cell>
          <cell r="EJ202"/>
          <cell r="EK202">
            <v>0</v>
          </cell>
          <cell r="EL202"/>
          <cell r="EM202">
            <v>0</v>
          </cell>
          <cell r="EN202"/>
          <cell r="EO202">
            <v>0</v>
          </cell>
          <cell r="EP202"/>
          <cell r="EQ202">
            <v>0</v>
          </cell>
          <cell r="ER202"/>
          <cell r="ES202">
            <v>0</v>
          </cell>
          <cell r="ET202"/>
          <cell r="EU202">
            <v>0</v>
          </cell>
          <cell r="EV202"/>
          <cell r="EW202">
            <v>0</v>
          </cell>
          <cell r="EX202"/>
          <cell r="EY202">
            <v>0</v>
          </cell>
          <cell r="EZ202"/>
          <cell r="FA202">
            <v>0</v>
          </cell>
          <cell r="FB202"/>
          <cell r="FC202">
            <v>0</v>
          </cell>
          <cell r="FD202"/>
          <cell r="FE202">
            <v>0</v>
          </cell>
          <cell r="FF202"/>
          <cell r="FG202">
            <v>0</v>
          </cell>
          <cell r="FH202"/>
          <cell r="FI202">
            <v>0</v>
          </cell>
          <cell r="FJ202"/>
          <cell r="FK202">
            <v>0</v>
          </cell>
          <cell r="FL202"/>
          <cell r="FM202">
            <v>0</v>
          </cell>
          <cell r="FN202"/>
          <cell r="FO202">
            <v>0</v>
          </cell>
          <cell r="FP202"/>
          <cell r="FQ202">
            <v>0</v>
          </cell>
          <cell r="FR202"/>
          <cell r="FS202">
            <v>0</v>
          </cell>
          <cell r="FT202"/>
          <cell r="FU202">
            <v>0</v>
          </cell>
          <cell r="FV202"/>
          <cell r="FW202">
            <v>0</v>
          </cell>
          <cell r="FX202"/>
          <cell r="FY202">
            <v>0</v>
          </cell>
          <cell r="FZ202"/>
          <cell r="GA202">
            <v>0</v>
          </cell>
          <cell r="GB202"/>
          <cell r="GC202">
            <v>0</v>
          </cell>
          <cell r="GD202"/>
          <cell r="GE202">
            <v>0</v>
          </cell>
          <cell r="GF202"/>
          <cell r="GG202">
            <v>0</v>
          </cell>
          <cell r="GH202"/>
          <cell r="GI202">
            <v>0</v>
          </cell>
          <cell r="GJ202"/>
          <cell r="GK202">
            <v>0</v>
          </cell>
          <cell r="GL202"/>
          <cell r="GM202">
            <v>0</v>
          </cell>
          <cell r="GN202"/>
          <cell r="GO202">
            <v>0</v>
          </cell>
          <cell r="GP202"/>
          <cell r="GQ202">
            <v>0</v>
          </cell>
          <cell r="GR202"/>
          <cell r="GS202">
            <v>0</v>
          </cell>
          <cell r="GT202"/>
          <cell r="GU202">
            <v>0</v>
          </cell>
          <cell r="GV202"/>
          <cell r="GW202">
            <v>0</v>
          </cell>
          <cell r="GX202"/>
          <cell r="GY202">
            <v>0</v>
          </cell>
          <cell r="GZ202"/>
          <cell r="HA202">
            <v>0</v>
          </cell>
          <cell r="HB202"/>
          <cell r="HC202">
            <v>0</v>
          </cell>
          <cell r="HD202"/>
          <cell r="HE202">
            <v>0</v>
          </cell>
          <cell r="HF202"/>
          <cell r="HG202">
            <v>0</v>
          </cell>
          <cell r="HH202"/>
          <cell r="HI202">
            <v>0</v>
          </cell>
          <cell r="HJ202"/>
          <cell r="HK202">
            <v>0</v>
          </cell>
          <cell r="HL202"/>
          <cell r="HM202">
            <v>0</v>
          </cell>
          <cell r="HN202"/>
          <cell r="HO202">
            <v>0</v>
          </cell>
          <cell r="HP202"/>
          <cell r="HQ202">
            <v>0</v>
          </cell>
          <cell r="HR202"/>
          <cell r="HS202">
            <v>0</v>
          </cell>
          <cell r="HT202"/>
          <cell r="HU202">
            <v>0</v>
          </cell>
          <cell r="HV202"/>
          <cell r="HW202">
            <v>0</v>
          </cell>
          <cell r="HX202"/>
          <cell r="HY202">
            <v>0</v>
          </cell>
          <cell r="HZ202"/>
          <cell r="IA202">
            <v>0</v>
          </cell>
          <cell r="IB202"/>
          <cell r="IC202">
            <v>0</v>
          </cell>
          <cell r="ID202"/>
          <cell r="IE202">
            <v>0</v>
          </cell>
          <cell r="IF202"/>
          <cell r="IG202">
            <v>0</v>
          </cell>
          <cell r="IH202"/>
          <cell r="II202">
            <v>0</v>
          </cell>
          <cell r="IJ202"/>
          <cell r="IK202">
            <v>0</v>
          </cell>
          <cell r="IL202"/>
          <cell r="IM202">
            <v>0</v>
          </cell>
          <cell r="IN202"/>
          <cell r="IO202">
            <v>0</v>
          </cell>
          <cell r="IP202"/>
          <cell r="IQ202">
            <v>0</v>
          </cell>
          <cell r="IR202"/>
          <cell r="IS202">
            <v>0</v>
          </cell>
          <cell r="IT202"/>
          <cell r="IU202">
            <v>0</v>
          </cell>
          <cell r="IV202"/>
          <cell r="IW202">
            <v>0</v>
          </cell>
          <cell r="IX202"/>
          <cell r="IY202">
            <v>0</v>
          </cell>
          <cell r="IZ202"/>
          <cell r="JA202">
            <v>0</v>
          </cell>
          <cell r="JB202"/>
          <cell r="JC202">
            <v>0</v>
          </cell>
          <cell r="JD202"/>
          <cell r="JE202">
            <v>0</v>
          </cell>
          <cell r="JF202"/>
          <cell r="JG202">
            <v>0</v>
          </cell>
          <cell r="JH202"/>
          <cell r="JI202">
            <v>0</v>
          </cell>
          <cell r="JJ202"/>
          <cell r="JK202">
            <v>0</v>
          </cell>
          <cell r="JL202"/>
          <cell r="JM202">
            <v>0</v>
          </cell>
          <cell r="JN202"/>
          <cell r="JO202">
            <v>0</v>
          </cell>
          <cell r="JP202"/>
          <cell r="JQ202">
            <v>0</v>
          </cell>
          <cell r="JR202"/>
          <cell r="JS202">
            <v>0</v>
          </cell>
          <cell r="JT202"/>
          <cell r="JU202">
            <v>0</v>
          </cell>
          <cell r="JV202"/>
          <cell r="JW202">
            <v>0</v>
          </cell>
          <cell r="JX202"/>
          <cell r="JY202">
            <v>0</v>
          </cell>
          <cell r="JZ202"/>
          <cell r="KA202">
            <v>0</v>
          </cell>
          <cell r="KB202"/>
          <cell r="KC202">
            <v>0</v>
          </cell>
        </row>
        <row r="203">
          <cell r="P203"/>
          <cell r="Q203">
            <v>0</v>
          </cell>
          <cell r="R203"/>
          <cell r="S203">
            <v>0</v>
          </cell>
          <cell r="T203"/>
          <cell r="U203">
            <v>0</v>
          </cell>
          <cell r="V203"/>
          <cell r="W203">
            <v>0</v>
          </cell>
          <cell r="X203"/>
          <cell r="Y203">
            <v>0</v>
          </cell>
          <cell r="Z203"/>
          <cell r="AA203">
            <v>0</v>
          </cell>
          <cell r="AB203"/>
          <cell r="AC203">
            <v>0</v>
          </cell>
          <cell r="AD203"/>
          <cell r="AE203">
            <v>0</v>
          </cell>
          <cell r="AF203"/>
          <cell r="AG203">
            <v>0</v>
          </cell>
          <cell r="AH203"/>
          <cell r="AI203">
            <v>0</v>
          </cell>
          <cell r="AJ203"/>
          <cell r="AK203">
            <v>0</v>
          </cell>
          <cell r="AL203"/>
          <cell r="AM203">
            <v>0</v>
          </cell>
          <cell r="AN203"/>
          <cell r="AO203">
            <v>0</v>
          </cell>
          <cell r="AP203"/>
          <cell r="AQ203">
            <v>0</v>
          </cell>
          <cell r="AR203"/>
          <cell r="AS203">
            <v>0</v>
          </cell>
          <cell r="AT203"/>
          <cell r="AU203">
            <v>0</v>
          </cell>
          <cell r="AV203"/>
          <cell r="AW203">
            <v>0</v>
          </cell>
          <cell r="AX203"/>
          <cell r="AY203">
            <v>0</v>
          </cell>
          <cell r="AZ203"/>
          <cell r="BA203">
            <v>0</v>
          </cell>
          <cell r="BB203"/>
          <cell r="BC203">
            <v>0</v>
          </cell>
          <cell r="BD203"/>
          <cell r="BE203">
            <v>0</v>
          </cell>
          <cell r="BF203"/>
          <cell r="BG203">
            <v>0</v>
          </cell>
          <cell r="BH203"/>
          <cell r="BI203">
            <v>0</v>
          </cell>
          <cell r="BJ203"/>
          <cell r="BK203">
            <v>0</v>
          </cell>
          <cell r="BL203"/>
          <cell r="BM203">
            <v>0</v>
          </cell>
          <cell r="BN203"/>
          <cell r="BO203">
            <v>0</v>
          </cell>
          <cell r="BP203"/>
          <cell r="BQ203">
            <v>0</v>
          </cell>
          <cell r="BR203"/>
          <cell r="BS203">
            <v>0</v>
          </cell>
          <cell r="BT203"/>
          <cell r="BU203">
            <v>0</v>
          </cell>
          <cell r="BV203"/>
          <cell r="BW203">
            <v>0</v>
          </cell>
          <cell r="BX203"/>
          <cell r="BY203">
            <v>0</v>
          </cell>
          <cell r="BZ203"/>
          <cell r="CA203">
            <v>0</v>
          </cell>
          <cell r="CB203"/>
          <cell r="CC203">
            <v>0</v>
          </cell>
          <cell r="CD203"/>
          <cell r="CE203">
            <v>0</v>
          </cell>
          <cell r="CF203"/>
          <cell r="CG203">
            <v>0</v>
          </cell>
          <cell r="CH203"/>
          <cell r="CI203">
            <v>0</v>
          </cell>
          <cell r="CJ203"/>
          <cell r="CK203">
            <v>0</v>
          </cell>
          <cell r="CL203"/>
          <cell r="CM203">
            <v>0</v>
          </cell>
          <cell r="CN203"/>
          <cell r="CO203">
            <v>0</v>
          </cell>
          <cell r="CP203"/>
          <cell r="CQ203">
            <v>0</v>
          </cell>
          <cell r="CR203"/>
          <cell r="CS203">
            <v>0</v>
          </cell>
          <cell r="CT203"/>
          <cell r="CU203">
            <v>0</v>
          </cell>
          <cell r="CV203"/>
          <cell r="CW203">
            <v>0</v>
          </cell>
          <cell r="CX203"/>
          <cell r="CY203">
            <v>0</v>
          </cell>
          <cell r="CZ203"/>
          <cell r="DA203">
            <v>0</v>
          </cell>
          <cell r="DB203"/>
          <cell r="DC203">
            <v>0</v>
          </cell>
          <cell r="DD203"/>
          <cell r="DE203">
            <v>0</v>
          </cell>
          <cell r="DF203"/>
          <cell r="DG203">
            <v>0</v>
          </cell>
          <cell r="DH203"/>
          <cell r="DI203">
            <v>0</v>
          </cell>
          <cell r="DJ203"/>
          <cell r="DK203">
            <v>0</v>
          </cell>
          <cell r="DL203"/>
          <cell r="DM203">
            <v>0</v>
          </cell>
          <cell r="DN203"/>
          <cell r="DO203">
            <v>0</v>
          </cell>
          <cell r="DP203">
            <v>1</v>
          </cell>
          <cell r="DQ203">
            <v>61000.000000610002</v>
          </cell>
          <cell r="DR203"/>
          <cell r="DS203">
            <v>0</v>
          </cell>
          <cell r="DT203"/>
          <cell r="DU203">
            <v>0</v>
          </cell>
          <cell r="DV203"/>
          <cell r="DW203">
            <v>0</v>
          </cell>
          <cell r="DX203"/>
          <cell r="DY203">
            <v>0</v>
          </cell>
          <cell r="DZ203"/>
          <cell r="EA203">
            <v>0</v>
          </cell>
          <cell r="EB203"/>
          <cell r="EC203">
            <v>0</v>
          </cell>
          <cell r="ED203"/>
          <cell r="EE203">
            <v>0</v>
          </cell>
          <cell r="EF203"/>
          <cell r="EG203">
            <v>0</v>
          </cell>
          <cell r="EH203"/>
          <cell r="EI203">
            <v>0</v>
          </cell>
          <cell r="EJ203"/>
          <cell r="EK203">
            <v>0</v>
          </cell>
          <cell r="EL203"/>
          <cell r="EM203">
            <v>0</v>
          </cell>
          <cell r="EN203"/>
          <cell r="EO203">
            <v>0</v>
          </cell>
          <cell r="EP203"/>
          <cell r="EQ203">
            <v>0</v>
          </cell>
          <cell r="ER203"/>
          <cell r="ES203">
            <v>0</v>
          </cell>
          <cell r="ET203"/>
          <cell r="EU203">
            <v>0</v>
          </cell>
          <cell r="EV203"/>
          <cell r="EW203">
            <v>0</v>
          </cell>
          <cell r="EX203"/>
          <cell r="EY203">
            <v>0</v>
          </cell>
          <cell r="EZ203"/>
          <cell r="FA203">
            <v>0</v>
          </cell>
          <cell r="FB203"/>
          <cell r="FC203">
            <v>0</v>
          </cell>
          <cell r="FD203"/>
          <cell r="FE203">
            <v>0</v>
          </cell>
          <cell r="FF203"/>
          <cell r="FG203">
            <v>0</v>
          </cell>
          <cell r="FH203"/>
          <cell r="FI203">
            <v>0</v>
          </cell>
          <cell r="FJ203"/>
          <cell r="FK203">
            <v>0</v>
          </cell>
          <cell r="FL203"/>
          <cell r="FM203">
            <v>0</v>
          </cell>
          <cell r="FN203"/>
          <cell r="FO203">
            <v>0</v>
          </cell>
          <cell r="FP203"/>
          <cell r="FQ203">
            <v>0</v>
          </cell>
          <cell r="FR203"/>
          <cell r="FS203">
            <v>0</v>
          </cell>
          <cell r="FT203"/>
          <cell r="FU203">
            <v>0</v>
          </cell>
          <cell r="FV203"/>
          <cell r="FW203">
            <v>0</v>
          </cell>
          <cell r="FX203"/>
          <cell r="FY203">
            <v>0</v>
          </cell>
          <cell r="FZ203"/>
          <cell r="GA203">
            <v>0</v>
          </cell>
          <cell r="GB203"/>
          <cell r="GC203">
            <v>0</v>
          </cell>
          <cell r="GD203"/>
          <cell r="GE203">
            <v>0</v>
          </cell>
          <cell r="GF203"/>
          <cell r="GG203">
            <v>0</v>
          </cell>
          <cell r="GH203"/>
          <cell r="GI203">
            <v>0</v>
          </cell>
          <cell r="GJ203"/>
          <cell r="GK203">
            <v>0</v>
          </cell>
          <cell r="GL203"/>
          <cell r="GM203">
            <v>0</v>
          </cell>
          <cell r="GN203"/>
          <cell r="GO203">
            <v>0</v>
          </cell>
          <cell r="GP203"/>
          <cell r="GQ203">
            <v>0</v>
          </cell>
          <cell r="GR203"/>
          <cell r="GS203">
            <v>0</v>
          </cell>
          <cell r="GT203"/>
          <cell r="GU203">
            <v>0</v>
          </cell>
          <cell r="GV203"/>
          <cell r="GW203">
            <v>0</v>
          </cell>
          <cell r="GX203"/>
          <cell r="GY203">
            <v>0</v>
          </cell>
          <cell r="GZ203"/>
          <cell r="HA203">
            <v>0</v>
          </cell>
          <cell r="HB203"/>
          <cell r="HC203">
            <v>0</v>
          </cell>
          <cell r="HD203"/>
          <cell r="HE203">
            <v>0</v>
          </cell>
          <cell r="HF203"/>
          <cell r="HG203">
            <v>0</v>
          </cell>
          <cell r="HH203"/>
          <cell r="HI203">
            <v>0</v>
          </cell>
          <cell r="HJ203"/>
          <cell r="HK203">
            <v>0</v>
          </cell>
          <cell r="HL203"/>
          <cell r="HM203">
            <v>0</v>
          </cell>
          <cell r="HN203"/>
          <cell r="HO203">
            <v>0</v>
          </cell>
          <cell r="HP203"/>
          <cell r="HQ203">
            <v>0</v>
          </cell>
          <cell r="HR203"/>
          <cell r="HS203">
            <v>0</v>
          </cell>
          <cell r="HT203"/>
          <cell r="HU203">
            <v>0</v>
          </cell>
          <cell r="HV203"/>
          <cell r="HW203">
            <v>0</v>
          </cell>
          <cell r="HX203"/>
          <cell r="HY203">
            <v>0</v>
          </cell>
          <cell r="HZ203"/>
          <cell r="IA203">
            <v>0</v>
          </cell>
          <cell r="IB203"/>
          <cell r="IC203">
            <v>0</v>
          </cell>
          <cell r="ID203"/>
          <cell r="IE203">
            <v>0</v>
          </cell>
          <cell r="IF203"/>
          <cell r="IG203">
            <v>0</v>
          </cell>
          <cell r="IH203"/>
          <cell r="II203">
            <v>0</v>
          </cell>
          <cell r="IJ203"/>
          <cell r="IK203">
            <v>0</v>
          </cell>
          <cell r="IL203"/>
          <cell r="IM203">
            <v>0</v>
          </cell>
          <cell r="IN203"/>
          <cell r="IO203">
            <v>0</v>
          </cell>
          <cell r="IP203"/>
          <cell r="IQ203">
            <v>0</v>
          </cell>
          <cell r="IR203"/>
          <cell r="IS203">
            <v>0</v>
          </cell>
          <cell r="IT203"/>
          <cell r="IU203">
            <v>0</v>
          </cell>
          <cell r="IV203"/>
          <cell r="IW203">
            <v>0</v>
          </cell>
          <cell r="IX203"/>
          <cell r="IY203">
            <v>0</v>
          </cell>
          <cell r="IZ203"/>
          <cell r="JA203">
            <v>0</v>
          </cell>
          <cell r="JB203"/>
          <cell r="JC203">
            <v>0</v>
          </cell>
          <cell r="JD203"/>
          <cell r="JE203">
            <v>0</v>
          </cell>
          <cell r="JF203"/>
          <cell r="JG203">
            <v>0</v>
          </cell>
          <cell r="JH203"/>
          <cell r="JI203">
            <v>0</v>
          </cell>
          <cell r="JJ203"/>
          <cell r="JK203">
            <v>0</v>
          </cell>
          <cell r="JL203"/>
          <cell r="JM203">
            <v>0</v>
          </cell>
          <cell r="JN203"/>
          <cell r="JO203">
            <v>0</v>
          </cell>
          <cell r="JP203"/>
          <cell r="JQ203">
            <v>0</v>
          </cell>
          <cell r="JR203"/>
          <cell r="JS203">
            <v>0</v>
          </cell>
          <cell r="JT203"/>
          <cell r="JU203">
            <v>0</v>
          </cell>
          <cell r="JV203"/>
          <cell r="JW203">
            <v>0</v>
          </cell>
          <cell r="JX203"/>
          <cell r="JY203">
            <v>0</v>
          </cell>
          <cell r="JZ203"/>
          <cell r="KA203">
            <v>0</v>
          </cell>
          <cell r="KB203"/>
          <cell r="KC203">
            <v>0</v>
          </cell>
        </row>
        <row r="204">
          <cell r="P204"/>
          <cell r="Q204">
            <v>0</v>
          </cell>
          <cell r="R204"/>
          <cell r="S204">
            <v>0</v>
          </cell>
          <cell r="T204"/>
          <cell r="U204">
            <v>0</v>
          </cell>
          <cell r="V204"/>
          <cell r="W204">
            <v>0</v>
          </cell>
          <cell r="X204"/>
          <cell r="Y204">
            <v>0</v>
          </cell>
          <cell r="Z204"/>
          <cell r="AA204">
            <v>0</v>
          </cell>
          <cell r="AB204"/>
          <cell r="AC204">
            <v>0</v>
          </cell>
          <cell r="AD204"/>
          <cell r="AE204">
            <v>0</v>
          </cell>
          <cell r="AF204"/>
          <cell r="AG204">
            <v>0</v>
          </cell>
          <cell r="AH204"/>
          <cell r="AI204">
            <v>0</v>
          </cell>
          <cell r="AJ204"/>
          <cell r="AK204">
            <v>0</v>
          </cell>
          <cell r="AL204"/>
          <cell r="AM204">
            <v>0</v>
          </cell>
          <cell r="AN204"/>
          <cell r="AO204">
            <v>0</v>
          </cell>
          <cell r="AP204"/>
          <cell r="AQ204">
            <v>0</v>
          </cell>
          <cell r="AR204"/>
          <cell r="AS204">
            <v>0</v>
          </cell>
          <cell r="AT204"/>
          <cell r="AU204">
            <v>0</v>
          </cell>
          <cell r="AV204"/>
          <cell r="AW204">
            <v>0</v>
          </cell>
          <cell r="AX204"/>
          <cell r="AY204">
            <v>0</v>
          </cell>
          <cell r="AZ204"/>
          <cell r="BA204">
            <v>0</v>
          </cell>
          <cell r="BB204"/>
          <cell r="BC204">
            <v>0</v>
          </cell>
          <cell r="BD204"/>
          <cell r="BE204">
            <v>0</v>
          </cell>
          <cell r="BF204"/>
          <cell r="BG204">
            <v>0</v>
          </cell>
          <cell r="BH204"/>
          <cell r="BI204">
            <v>0</v>
          </cell>
          <cell r="BJ204"/>
          <cell r="BK204">
            <v>0</v>
          </cell>
          <cell r="BL204"/>
          <cell r="BM204">
            <v>0</v>
          </cell>
          <cell r="BN204"/>
          <cell r="BO204">
            <v>0</v>
          </cell>
          <cell r="BP204"/>
          <cell r="BQ204">
            <v>0</v>
          </cell>
          <cell r="BR204"/>
          <cell r="BS204">
            <v>0</v>
          </cell>
          <cell r="BT204"/>
          <cell r="BU204">
            <v>0</v>
          </cell>
          <cell r="BV204"/>
          <cell r="BW204">
            <v>0</v>
          </cell>
          <cell r="BX204"/>
          <cell r="BY204">
            <v>0</v>
          </cell>
          <cell r="BZ204"/>
          <cell r="CA204">
            <v>0</v>
          </cell>
          <cell r="CB204"/>
          <cell r="CC204">
            <v>0</v>
          </cell>
          <cell r="CD204"/>
          <cell r="CE204">
            <v>0</v>
          </cell>
          <cell r="CF204"/>
          <cell r="CG204">
            <v>0</v>
          </cell>
          <cell r="CH204"/>
          <cell r="CI204">
            <v>0</v>
          </cell>
          <cell r="CJ204"/>
          <cell r="CK204">
            <v>0</v>
          </cell>
          <cell r="CL204"/>
          <cell r="CM204">
            <v>0</v>
          </cell>
          <cell r="CN204"/>
          <cell r="CO204">
            <v>0</v>
          </cell>
          <cell r="CP204"/>
          <cell r="CQ204">
            <v>0</v>
          </cell>
          <cell r="CR204"/>
          <cell r="CS204">
            <v>0</v>
          </cell>
          <cell r="CT204"/>
          <cell r="CU204">
            <v>0</v>
          </cell>
          <cell r="CV204"/>
          <cell r="CW204">
            <v>0</v>
          </cell>
          <cell r="CX204"/>
          <cell r="CY204">
            <v>0</v>
          </cell>
          <cell r="CZ204"/>
          <cell r="DA204">
            <v>0</v>
          </cell>
          <cell r="DB204"/>
          <cell r="DC204">
            <v>0</v>
          </cell>
          <cell r="DD204"/>
          <cell r="DE204">
            <v>0</v>
          </cell>
          <cell r="DF204"/>
          <cell r="DG204">
            <v>0</v>
          </cell>
          <cell r="DH204"/>
          <cell r="DI204">
            <v>0</v>
          </cell>
          <cell r="DJ204"/>
          <cell r="DK204">
            <v>0</v>
          </cell>
          <cell r="DL204"/>
          <cell r="DM204">
            <v>0</v>
          </cell>
          <cell r="DN204"/>
          <cell r="DO204">
            <v>0</v>
          </cell>
          <cell r="DP204"/>
          <cell r="DQ204">
            <v>0</v>
          </cell>
          <cell r="DR204">
            <v>1</v>
          </cell>
          <cell r="DS204">
            <v>40363.33333373697</v>
          </cell>
          <cell r="DT204"/>
          <cell r="DU204">
            <v>0</v>
          </cell>
          <cell r="DV204"/>
          <cell r="DW204">
            <v>0</v>
          </cell>
          <cell r="DX204"/>
          <cell r="DY204">
            <v>0</v>
          </cell>
          <cell r="DZ204"/>
          <cell r="EA204">
            <v>0</v>
          </cell>
          <cell r="EB204"/>
          <cell r="EC204">
            <v>0</v>
          </cell>
          <cell r="ED204"/>
          <cell r="EE204">
            <v>0</v>
          </cell>
          <cell r="EF204"/>
          <cell r="EG204">
            <v>0</v>
          </cell>
          <cell r="EH204"/>
          <cell r="EI204">
            <v>0</v>
          </cell>
          <cell r="EJ204"/>
          <cell r="EK204">
            <v>0</v>
          </cell>
          <cell r="EL204"/>
          <cell r="EM204">
            <v>0</v>
          </cell>
          <cell r="EN204"/>
          <cell r="EO204">
            <v>0</v>
          </cell>
          <cell r="EP204"/>
          <cell r="EQ204">
            <v>0</v>
          </cell>
          <cell r="ER204"/>
          <cell r="ES204">
            <v>0</v>
          </cell>
          <cell r="ET204"/>
          <cell r="EU204">
            <v>0</v>
          </cell>
          <cell r="EV204"/>
          <cell r="EW204">
            <v>0</v>
          </cell>
          <cell r="EX204"/>
          <cell r="EY204">
            <v>0</v>
          </cell>
          <cell r="EZ204"/>
          <cell r="FA204">
            <v>0</v>
          </cell>
          <cell r="FB204"/>
          <cell r="FC204">
            <v>0</v>
          </cell>
          <cell r="FD204"/>
          <cell r="FE204">
            <v>0</v>
          </cell>
          <cell r="FF204"/>
          <cell r="FG204">
            <v>0</v>
          </cell>
          <cell r="FH204"/>
          <cell r="FI204">
            <v>0</v>
          </cell>
          <cell r="FJ204"/>
          <cell r="FK204">
            <v>0</v>
          </cell>
          <cell r="FL204"/>
          <cell r="FM204">
            <v>0</v>
          </cell>
          <cell r="FN204"/>
          <cell r="FO204">
            <v>0</v>
          </cell>
          <cell r="FP204"/>
          <cell r="FQ204">
            <v>0</v>
          </cell>
          <cell r="FR204"/>
          <cell r="FS204">
            <v>0</v>
          </cell>
          <cell r="FT204"/>
          <cell r="FU204">
            <v>0</v>
          </cell>
          <cell r="FV204"/>
          <cell r="FW204">
            <v>0</v>
          </cell>
          <cell r="FX204"/>
          <cell r="FY204">
            <v>0</v>
          </cell>
          <cell r="FZ204"/>
          <cell r="GA204">
            <v>0</v>
          </cell>
          <cell r="GB204"/>
          <cell r="GC204">
            <v>0</v>
          </cell>
          <cell r="GD204"/>
          <cell r="GE204">
            <v>0</v>
          </cell>
          <cell r="GF204"/>
          <cell r="GG204">
            <v>0</v>
          </cell>
          <cell r="GH204"/>
          <cell r="GI204">
            <v>0</v>
          </cell>
          <cell r="GJ204"/>
          <cell r="GK204">
            <v>0</v>
          </cell>
          <cell r="GL204"/>
          <cell r="GM204">
            <v>0</v>
          </cell>
          <cell r="GN204"/>
          <cell r="GO204">
            <v>0</v>
          </cell>
          <cell r="GP204"/>
          <cell r="GQ204">
            <v>0</v>
          </cell>
          <cell r="GR204"/>
          <cell r="GS204">
            <v>0</v>
          </cell>
          <cell r="GT204"/>
          <cell r="GU204">
            <v>0</v>
          </cell>
          <cell r="GV204"/>
          <cell r="GW204">
            <v>0</v>
          </cell>
          <cell r="GX204"/>
          <cell r="GY204">
            <v>0</v>
          </cell>
          <cell r="GZ204"/>
          <cell r="HA204">
            <v>0</v>
          </cell>
          <cell r="HB204"/>
          <cell r="HC204">
            <v>0</v>
          </cell>
          <cell r="HD204"/>
          <cell r="HE204">
            <v>0</v>
          </cell>
          <cell r="HF204"/>
          <cell r="HG204">
            <v>0</v>
          </cell>
          <cell r="HH204"/>
          <cell r="HI204">
            <v>0</v>
          </cell>
          <cell r="HJ204"/>
          <cell r="HK204">
            <v>0</v>
          </cell>
          <cell r="HL204"/>
          <cell r="HM204">
            <v>0</v>
          </cell>
          <cell r="HN204"/>
          <cell r="HO204">
            <v>0</v>
          </cell>
          <cell r="HP204"/>
          <cell r="HQ204">
            <v>0</v>
          </cell>
          <cell r="HR204"/>
          <cell r="HS204">
            <v>0</v>
          </cell>
          <cell r="HT204"/>
          <cell r="HU204">
            <v>0</v>
          </cell>
          <cell r="HV204"/>
          <cell r="HW204">
            <v>0</v>
          </cell>
          <cell r="HX204"/>
          <cell r="HY204">
            <v>0</v>
          </cell>
          <cell r="HZ204"/>
          <cell r="IA204">
            <v>0</v>
          </cell>
          <cell r="IB204"/>
          <cell r="IC204">
            <v>0</v>
          </cell>
          <cell r="ID204"/>
          <cell r="IE204">
            <v>0</v>
          </cell>
          <cell r="IF204"/>
          <cell r="IG204">
            <v>0</v>
          </cell>
          <cell r="IH204"/>
          <cell r="II204">
            <v>0</v>
          </cell>
          <cell r="IJ204"/>
          <cell r="IK204">
            <v>0</v>
          </cell>
          <cell r="IL204"/>
          <cell r="IM204">
            <v>0</v>
          </cell>
          <cell r="IN204"/>
          <cell r="IO204">
            <v>0</v>
          </cell>
          <cell r="IP204"/>
          <cell r="IQ204">
            <v>0</v>
          </cell>
          <cell r="IR204"/>
          <cell r="IS204">
            <v>0</v>
          </cell>
          <cell r="IT204"/>
          <cell r="IU204">
            <v>0</v>
          </cell>
          <cell r="IV204"/>
          <cell r="IW204">
            <v>0</v>
          </cell>
          <cell r="IX204"/>
          <cell r="IY204">
            <v>0</v>
          </cell>
          <cell r="IZ204"/>
          <cell r="JA204">
            <v>0</v>
          </cell>
          <cell r="JB204"/>
          <cell r="JC204">
            <v>0</v>
          </cell>
          <cell r="JD204"/>
          <cell r="JE204">
            <v>0</v>
          </cell>
          <cell r="JF204"/>
          <cell r="JG204">
            <v>0</v>
          </cell>
          <cell r="JH204"/>
          <cell r="JI204">
            <v>0</v>
          </cell>
          <cell r="JJ204"/>
          <cell r="JK204">
            <v>0</v>
          </cell>
          <cell r="JL204"/>
          <cell r="JM204">
            <v>0</v>
          </cell>
          <cell r="JN204"/>
          <cell r="JO204">
            <v>0</v>
          </cell>
          <cell r="JP204"/>
          <cell r="JQ204">
            <v>0</v>
          </cell>
          <cell r="JR204"/>
          <cell r="JS204">
            <v>0</v>
          </cell>
          <cell r="JT204"/>
          <cell r="JU204">
            <v>0</v>
          </cell>
          <cell r="JV204"/>
          <cell r="JW204">
            <v>0</v>
          </cell>
          <cell r="JX204"/>
          <cell r="JY204">
            <v>0</v>
          </cell>
          <cell r="JZ204"/>
          <cell r="KA204">
            <v>0</v>
          </cell>
          <cell r="KB204"/>
          <cell r="KC204">
            <v>0</v>
          </cell>
        </row>
        <row r="205">
          <cell r="P205"/>
          <cell r="Q205">
            <v>0</v>
          </cell>
          <cell r="R205"/>
          <cell r="S205">
            <v>0</v>
          </cell>
          <cell r="T205"/>
          <cell r="U205">
            <v>0</v>
          </cell>
          <cell r="V205"/>
          <cell r="W205">
            <v>0</v>
          </cell>
          <cell r="X205"/>
          <cell r="Y205">
            <v>0</v>
          </cell>
          <cell r="Z205"/>
          <cell r="AA205">
            <v>0</v>
          </cell>
          <cell r="AB205"/>
          <cell r="AC205">
            <v>0</v>
          </cell>
          <cell r="AD205"/>
          <cell r="AE205">
            <v>0</v>
          </cell>
          <cell r="AF205"/>
          <cell r="AG205">
            <v>0</v>
          </cell>
          <cell r="AH205"/>
          <cell r="AI205">
            <v>0</v>
          </cell>
          <cell r="AJ205"/>
          <cell r="AK205">
            <v>0</v>
          </cell>
          <cell r="AL205"/>
          <cell r="AM205">
            <v>0</v>
          </cell>
          <cell r="AN205"/>
          <cell r="AO205">
            <v>0</v>
          </cell>
          <cell r="AP205"/>
          <cell r="AQ205">
            <v>0</v>
          </cell>
          <cell r="AR205"/>
          <cell r="AS205">
            <v>0</v>
          </cell>
          <cell r="AT205"/>
          <cell r="AU205">
            <v>0</v>
          </cell>
          <cell r="AV205"/>
          <cell r="AW205">
            <v>0</v>
          </cell>
          <cell r="AX205"/>
          <cell r="AY205">
            <v>0</v>
          </cell>
          <cell r="AZ205"/>
          <cell r="BA205">
            <v>0</v>
          </cell>
          <cell r="BB205"/>
          <cell r="BC205">
            <v>0</v>
          </cell>
          <cell r="BD205"/>
          <cell r="BE205">
            <v>0</v>
          </cell>
          <cell r="BF205"/>
          <cell r="BG205">
            <v>0</v>
          </cell>
          <cell r="BH205"/>
          <cell r="BI205">
            <v>0</v>
          </cell>
          <cell r="BJ205"/>
          <cell r="BK205">
            <v>0</v>
          </cell>
          <cell r="BL205"/>
          <cell r="BM205">
            <v>0</v>
          </cell>
          <cell r="BN205"/>
          <cell r="BO205">
            <v>0</v>
          </cell>
          <cell r="BP205"/>
          <cell r="BQ205">
            <v>0</v>
          </cell>
          <cell r="BR205"/>
          <cell r="BS205">
            <v>0</v>
          </cell>
          <cell r="BT205"/>
          <cell r="BU205">
            <v>0</v>
          </cell>
          <cell r="BV205"/>
          <cell r="BW205">
            <v>0</v>
          </cell>
          <cell r="BX205"/>
          <cell r="BY205">
            <v>0</v>
          </cell>
          <cell r="BZ205"/>
          <cell r="CA205">
            <v>0</v>
          </cell>
          <cell r="CB205"/>
          <cell r="CC205">
            <v>0</v>
          </cell>
          <cell r="CD205"/>
          <cell r="CE205">
            <v>0</v>
          </cell>
          <cell r="CF205"/>
          <cell r="CG205">
            <v>0</v>
          </cell>
          <cell r="CH205"/>
          <cell r="CI205">
            <v>0</v>
          </cell>
          <cell r="CJ205"/>
          <cell r="CK205">
            <v>0</v>
          </cell>
          <cell r="CL205"/>
          <cell r="CM205">
            <v>0</v>
          </cell>
          <cell r="CN205"/>
          <cell r="CO205">
            <v>0</v>
          </cell>
          <cell r="CP205"/>
          <cell r="CQ205">
            <v>0</v>
          </cell>
          <cell r="CR205"/>
          <cell r="CS205">
            <v>0</v>
          </cell>
          <cell r="CT205"/>
          <cell r="CU205">
            <v>0</v>
          </cell>
          <cell r="CV205"/>
          <cell r="CW205">
            <v>0</v>
          </cell>
          <cell r="CX205"/>
          <cell r="CY205">
            <v>0</v>
          </cell>
          <cell r="CZ205"/>
          <cell r="DA205">
            <v>0</v>
          </cell>
          <cell r="DB205"/>
          <cell r="DC205">
            <v>0</v>
          </cell>
          <cell r="DD205"/>
          <cell r="DE205">
            <v>0</v>
          </cell>
          <cell r="DF205"/>
          <cell r="DG205">
            <v>0</v>
          </cell>
          <cell r="DH205"/>
          <cell r="DI205">
            <v>0</v>
          </cell>
          <cell r="DJ205"/>
          <cell r="DK205">
            <v>0</v>
          </cell>
          <cell r="DL205"/>
          <cell r="DM205">
            <v>0</v>
          </cell>
          <cell r="DN205"/>
          <cell r="DO205">
            <v>0</v>
          </cell>
          <cell r="DP205"/>
          <cell r="DQ205">
            <v>0</v>
          </cell>
          <cell r="DR205"/>
          <cell r="DS205">
            <v>0</v>
          </cell>
          <cell r="DT205"/>
          <cell r="DU205">
            <v>0</v>
          </cell>
          <cell r="DV205">
            <v>0</v>
          </cell>
          <cell r="DW205">
            <v>0</v>
          </cell>
          <cell r="DX205"/>
          <cell r="DY205">
            <v>0</v>
          </cell>
          <cell r="DZ205"/>
          <cell r="EA205">
            <v>0</v>
          </cell>
          <cell r="EB205"/>
          <cell r="EC205">
            <v>0</v>
          </cell>
          <cell r="ED205"/>
          <cell r="EE205">
            <v>0</v>
          </cell>
          <cell r="EF205"/>
          <cell r="EG205">
            <v>0</v>
          </cell>
          <cell r="EH205"/>
          <cell r="EI205">
            <v>0</v>
          </cell>
          <cell r="EJ205"/>
          <cell r="EK205">
            <v>0</v>
          </cell>
          <cell r="EL205"/>
          <cell r="EM205">
            <v>0</v>
          </cell>
          <cell r="EN205"/>
          <cell r="EO205">
            <v>0</v>
          </cell>
          <cell r="EP205"/>
          <cell r="EQ205">
            <v>0</v>
          </cell>
          <cell r="ER205"/>
          <cell r="ES205">
            <v>0</v>
          </cell>
          <cell r="ET205"/>
          <cell r="EU205">
            <v>0</v>
          </cell>
          <cell r="EV205"/>
          <cell r="EW205">
            <v>0</v>
          </cell>
          <cell r="EX205"/>
          <cell r="EY205">
            <v>0</v>
          </cell>
          <cell r="EZ205"/>
          <cell r="FA205">
            <v>0</v>
          </cell>
          <cell r="FB205"/>
          <cell r="FC205">
            <v>0</v>
          </cell>
          <cell r="FD205"/>
          <cell r="FE205">
            <v>0</v>
          </cell>
          <cell r="FF205"/>
          <cell r="FG205">
            <v>0</v>
          </cell>
          <cell r="FH205"/>
          <cell r="FI205">
            <v>0</v>
          </cell>
          <cell r="FJ205"/>
          <cell r="FK205">
            <v>0</v>
          </cell>
          <cell r="FL205"/>
          <cell r="FM205">
            <v>0</v>
          </cell>
          <cell r="FN205"/>
          <cell r="FO205">
            <v>0</v>
          </cell>
          <cell r="FP205"/>
          <cell r="FQ205">
            <v>0</v>
          </cell>
          <cell r="FR205"/>
          <cell r="FS205">
            <v>0</v>
          </cell>
          <cell r="FT205"/>
          <cell r="FU205">
            <v>0</v>
          </cell>
          <cell r="FV205"/>
          <cell r="FW205">
            <v>0</v>
          </cell>
          <cell r="FX205"/>
          <cell r="FY205">
            <v>0</v>
          </cell>
          <cell r="FZ205"/>
          <cell r="GA205">
            <v>0</v>
          </cell>
          <cell r="GB205"/>
          <cell r="GC205">
            <v>0</v>
          </cell>
          <cell r="GD205"/>
          <cell r="GE205">
            <v>0</v>
          </cell>
          <cell r="GF205"/>
          <cell r="GG205">
            <v>0</v>
          </cell>
          <cell r="GH205"/>
          <cell r="GI205">
            <v>0</v>
          </cell>
          <cell r="GJ205"/>
          <cell r="GK205">
            <v>0</v>
          </cell>
          <cell r="GL205"/>
          <cell r="GM205">
            <v>0</v>
          </cell>
          <cell r="GN205"/>
          <cell r="GO205">
            <v>0</v>
          </cell>
          <cell r="GP205"/>
          <cell r="GQ205">
            <v>0</v>
          </cell>
          <cell r="GR205"/>
          <cell r="GS205">
            <v>0</v>
          </cell>
          <cell r="GT205"/>
          <cell r="GU205">
            <v>0</v>
          </cell>
          <cell r="GV205"/>
          <cell r="GW205">
            <v>0</v>
          </cell>
          <cell r="GX205"/>
          <cell r="GY205">
            <v>0</v>
          </cell>
          <cell r="GZ205"/>
          <cell r="HA205">
            <v>0</v>
          </cell>
          <cell r="HB205"/>
          <cell r="HC205">
            <v>0</v>
          </cell>
          <cell r="HD205"/>
          <cell r="HE205">
            <v>0</v>
          </cell>
          <cell r="HF205"/>
          <cell r="HG205">
            <v>0</v>
          </cell>
          <cell r="HH205"/>
          <cell r="HI205">
            <v>0</v>
          </cell>
          <cell r="HJ205"/>
          <cell r="HK205">
            <v>0</v>
          </cell>
          <cell r="HL205"/>
          <cell r="HM205">
            <v>0</v>
          </cell>
          <cell r="HN205"/>
          <cell r="HO205">
            <v>0</v>
          </cell>
          <cell r="HP205"/>
          <cell r="HQ205">
            <v>0</v>
          </cell>
          <cell r="HR205"/>
          <cell r="HS205">
            <v>0</v>
          </cell>
          <cell r="HT205"/>
          <cell r="HU205">
            <v>0</v>
          </cell>
          <cell r="HV205"/>
          <cell r="HW205">
            <v>0</v>
          </cell>
          <cell r="HX205"/>
          <cell r="HY205">
            <v>0</v>
          </cell>
          <cell r="HZ205"/>
          <cell r="IA205">
            <v>0</v>
          </cell>
          <cell r="IB205"/>
          <cell r="IC205">
            <v>0</v>
          </cell>
          <cell r="ID205"/>
          <cell r="IE205">
            <v>0</v>
          </cell>
          <cell r="IF205"/>
          <cell r="IG205">
            <v>0</v>
          </cell>
          <cell r="IH205"/>
          <cell r="II205">
            <v>0</v>
          </cell>
          <cell r="IJ205"/>
          <cell r="IK205">
            <v>0</v>
          </cell>
          <cell r="IL205"/>
          <cell r="IM205">
            <v>0</v>
          </cell>
          <cell r="IN205"/>
          <cell r="IO205">
            <v>0</v>
          </cell>
          <cell r="IP205"/>
          <cell r="IQ205">
            <v>0</v>
          </cell>
          <cell r="IR205"/>
          <cell r="IS205">
            <v>0</v>
          </cell>
          <cell r="IT205"/>
          <cell r="IU205">
            <v>0</v>
          </cell>
          <cell r="IV205"/>
          <cell r="IW205">
            <v>0</v>
          </cell>
          <cell r="IX205"/>
          <cell r="IY205">
            <v>0</v>
          </cell>
          <cell r="IZ205"/>
          <cell r="JA205">
            <v>0</v>
          </cell>
          <cell r="JB205"/>
          <cell r="JC205">
            <v>0</v>
          </cell>
          <cell r="JD205"/>
          <cell r="JE205">
            <v>0</v>
          </cell>
          <cell r="JF205"/>
          <cell r="JG205">
            <v>0</v>
          </cell>
          <cell r="JH205"/>
          <cell r="JI205">
            <v>0</v>
          </cell>
          <cell r="JJ205"/>
          <cell r="JK205">
            <v>0</v>
          </cell>
          <cell r="JL205"/>
          <cell r="JM205">
            <v>0</v>
          </cell>
          <cell r="JN205"/>
          <cell r="JO205">
            <v>0</v>
          </cell>
          <cell r="JP205"/>
          <cell r="JQ205">
            <v>0</v>
          </cell>
          <cell r="JR205"/>
          <cell r="JS205">
            <v>0</v>
          </cell>
          <cell r="JT205"/>
          <cell r="JU205">
            <v>0</v>
          </cell>
          <cell r="JV205"/>
          <cell r="JW205">
            <v>0</v>
          </cell>
          <cell r="JX205"/>
          <cell r="JY205">
            <v>0</v>
          </cell>
          <cell r="JZ205"/>
          <cell r="KA205">
            <v>0</v>
          </cell>
          <cell r="KB205"/>
          <cell r="KC205">
            <v>0</v>
          </cell>
        </row>
        <row r="206">
          <cell r="P206"/>
          <cell r="Q206">
            <v>0</v>
          </cell>
          <cell r="R206"/>
          <cell r="S206">
            <v>0</v>
          </cell>
          <cell r="T206"/>
          <cell r="U206">
            <v>0</v>
          </cell>
          <cell r="V206"/>
          <cell r="W206">
            <v>0</v>
          </cell>
          <cell r="X206"/>
          <cell r="Y206">
            <v>0</v>
          </cell>
          <cell r="Z206"/>
          <cell r="AA206">
            <v>0</v>
          </cell>
          <cell r="AB206"/>
          <cell r="AC206">
            <v>0</v>
          </cell>
          <cell r="AD206"/>
          <cell r="AE206">
            <v>0</v>
          </cell>
          <cell r="AF206"/>
          <cell r="AG206">
            <v>0</v>
          </cell>
          <cell r="AH206"/>
          <cell r="AI206">
            <v>0</v>
          </cell>
          <cell r="AJ206"/>
          <cell r="AK206">
            <v>0</v>
          </cell>
          <cell r="AL206"/>
          <cell r="AM206">
            <v>0</v>
          </cell>
          <cell r="AN206"/>
          <cell r="AO206">
            <v>0</v>
          </cell>
          <cell r="AP206"/>
          <cell r="AQ206">
            <v>0</v>
          </cell>
          <cell r="AR206"/>
          <cell r="AS206">
            <v>0</v>
          </cell>
          <cell r="AT206"/>
          <cell r="AU206">
            <v>0</v>
          </cell>
          <cell r="AV206"/>
          <cell r="AW206">
            <v>0</v>
          </cell>
          <cell r="AX206"/>
          <cell r="AY206">
            <v>0</v>
          </cell>
          <cell r="AZ206"/>
          <cell r="BA206">
            <v>0</v>
          </cell>
          <cell r="BB206"/>
          <cell r="BC206">
            <v>0</v>
          </cell>
          <cell r="BD206"/>
          <cell r="BE206">
            <v>0</v>
          </cell>
          <cell r="BF206"/>
          <cell r="BG206">
            <v>0</v>
          </cell>
          <cell r="BH206"/>
          <cell r="BI206">
            <v>0</v>
          </cell>
          <cell r="BJ206"/>
          <cell r="BK206">
            <v>0</v>
          </cell>
          <cell r="BL206"/>
          <cell r="BM206">
            <v>0</v>
          </cell>
          <cell r="BN206"/>
          <cell r="BO206">
            <v>0</v>
          </cell>
          <cell r="BP206"/>
          <cell r="BQ206">
            <v>0</v>
          </cell>
          <cell r="BR206"/>
          <cell r="BS206">
            <v>0</v>
          </cell>
          <cell r="BT206"/>
          <cell r="BU206">
            <v>0</v>
          </cell>
          <cell r="BV206"/>
          <cell r="BW206">
            <v>0</v>
          </cell>
          <cell r="BX206"/>
          <cell r="BY206">
            <v>0</v>
          </cell>
          <cell r="BZ206"/>
          <cell r="CA206">
            <v>0</v>
          </cell>
          <cell r="CB206"/>
          <cell r="CC206">
            <v>0</v>
          </cell>
          <cell r="CD206"/>
          <cell r="CE206">
            <v>0</v>
          </cell>
          <cell r="CF206"/>
          <cell r="CG206">
            <v>0</v>
          </cell>
          <cell r="CH206"/>
          <cell r="CI206">
            <v>0</v>
          </cell>
          <cell r="CJ206"/>
          <cell r="CK206">
            <v>0</v>
          </cell>
          <cell r="CL206"/>
          <cell r="CM206">
            <v>0</v>
          </cell>
          <cell r="CN206"/>
          <cell r="CO206">
            <v>0</v>
          </cell>
          <cell r="CP206"/>
          <cell r="CQ206">
            <v>0</v>
          </cell>
          <cell r="CR206"/>
          <cell r="CS206">
            <v>0</v>
          </cell>
          <cell r="CT206"/>
          <cell r="CU206">
            <v>0</v>
          </cell>
          <cell r="CV206"/>
          <cell r="CW206">
            <v>0</v>
          </cell>
          <cell r="CX206"/>
          <cell r="CY206">
            <v>0</v>
          </cell>
          <cell r="CZ206"/>
          <cell r="DA206">
            <v>0</v>
          </cell>
          <cell r="DB206"/>
          <cell r="DC206">
            <v>0</v>
          </cell>
          <cell r="DD206"/>
          <cell r="DE206">
            <v>0</v>
          </cell>
          <cell r="DF206"/>
          <cell r="DG206">
            <v>0</v>
          </cell>
          <cell r="DH206"/>
          <cell r="DI206">
            <v>0</v>
          </cell>
          <cell r="DJ206"/>
          <cell r="DK206">
            <v>0</v>
          </cell>
          <cell r="DL206"/>
          <cell r="DM206">
            <v>0</v>
          </cell>
          <cell r="DN206"/>
          <cell r="DO206">
            <v>0</v>
          </cell>
          <cell r="DP206"/>
          <cell r="DQ206">
            <v>0</v>
          </cell>
          <cell r="DR206"/>
          <cell r="DS206">
            <v>0</v>
          </cell>
          <cell r="DT206"/>
          <cell r="DU206">
            <v>0</v>
          </cell>
          <cell r="DV206"/>
          <cell r="DW206">
            <v>0</v>
          </cell>
          <cell r="DX206"/>
          <cell r="DY206">
            <v>0</v>
          </cell>
          <cell r="DZ206">
            <v>1</v>
          </cell>
          <cell r="EA206">
            <v>15000.000000149999</v>
          </cell>
          <cell r="EB206"/>
          <cell r="EC206">
            <v>0</v>
          </cell>
          <cell r="ED206"/>
          <cell r="EE206">
            <v>0</v>
          </cell>
          <cell r="EF206"/>
          <cell r="EG206">
            <v>0</v>
          </cell>
          <cell r="EH206"/>
          <cell r="EI206">
            <v>0</v>
          </cell>
          <cell r="EJ206"/>
          <cell r="EK206">
            <v>0</v>
          </cell>
          <cell r="EL206"/>
          <cell r="EM206">
            <v>0</v>
          </cell>
          <cell r="EN206"/>
          <cell r="EO206">
            <v>0</v>
          </cell>
          <cell r="EP206"/>
          <cell r="EQ206">
            <v>0</v>
          </cell>
          <cell r="ER206"/>
          <cell r="ES206">
            <v>0</v>
          </cell>
          <cell r="ET206"/>
          <cell r="EU206">
            <v>0</v>
          </cell>
          <cell r="EV206"/>
          <cell r="EW206">
            <v>0</v>
          </cell>
          <cell r="EX206"/>
          <cell r="EY206">
            <v>0</v>
          </cell>
          <cell r="EZ206"/>
          <cell r="FA206">
            <v>0</v>
          </cell>
          <cell r="FB206"/>
          <cell r="FC206">
            <v>0</v>
          </cell>
          <cell r="FD206"/>
          <cell r="FE206">
            <v>0</v>
          </cell>
          <cell r="FF206"/>
          <cell r="FG206">
            <v>0</v>
          </cell>
          <cell r="FH206"/>
          <cell r="FI206">
            <v>0</v>
          </cell>
          <cell r="FJ206"/>
          <cell r="FK206">
            <v>0</v>
          </cell>
          <cell r="FL206"/>
          <cell r="FM206">
            <v>0</v>
          </cell>
          <cell r="FN206"/>
          <cell r="FO206">
            <v>0</v>
          </cell>
          <cell r="FP206"/>
          <cell r="FQ206">
            <v>0</v>
          </cell>
          <cell r="FR206"/>
          <cell r="FS206">
            <v>0</v>
          </cell>
          <cell r="FT206"/>
          <cell r="FU206">
            <v>0</v>
          </cell>
          <cell r="FV206"/>
          <cell r="FW206">
            <v>0</v>
          </cell>
          <cell r="FX206"/>
          <cell r="FY206">
            <v>0</v>
          </cell>
          <cell r="FZ206"/>
          <cell r="GA206">
            <v>0</v>
          </cell>
          <cell r="GB206"/>
          <cell r="GC206">
            <v>0</v>
          </cell>
          <cell r="GD206"/>
          <cell r="GE206">
            <v>0</v>
          </cell>
          <cell r="GF206"/>
          <cell r="GG206">
            <v>0</v>
          </cell>
          <cell r="GH206"/>
          <cell r="GI206">
            <v>0</v>
          </cell>
          <cell r="GJ206"/>
          <cell r="GK206">
            <v>0</v>
          </cell>
          <cell r="GL206"/>
          <cell r="GM206">
            <v>0</v>
          </cell>
          <cell r="GN206"/>
          <cell r="GO206">
            <v>0</v>
          </cell>
          <cell r="GP206"/>
          <cell r="GQ206">
            <v>0</v>
          </cell>
          <cell r="GR206"/>
          <cell r="GS206">
            <v>0</v>
          </cell>
          <cell r="GT206"/>
          <cell r="GU206">
            <v>0</v>
          </cell>
          <cell r="GV206"/>
          <cell r="GW206">
            <v>0</v>
          </cell>
          <cell r="GX206"/>
          <cell r="GY206">
            <v>0</v>
          </cell>
          <cell r="GZ206"/>
          <cell r="HA206">
            <v>0</v>
          </cell>
          <cell r="HB206"/>
          <cell r="HC206">
            <v>0</v>
          </cell>
          <cell r="HD206"/>
          <cell r="HE206">
            <v>0</v>
          </cell>
          <cell r="HF206"/>
          <cell r="HG206">
            <v>0</v>
          </cell>
          <cell r="HH206"/>
          <cell r="HI206">
            <v>0</v>
          </cell>
          <cell r="HJ206"/>
          <cell r="HK206">
            <v>0</v>
          </cell>
          <cell r="HL206"/>
          <cell r="HM206">
            <v>0</v>
          </cell>
          <cell r="HN206"/>
          <cell r="HO206">
            <v>0</v>
          </cell>
          <cell r="HP206"/>
          <cell r="HQ206">
            <v>0</v>
          </cell>
          <cell r="HR206"/>
          <cell r="HS206">
            <v>0</v>
          </cell>
          <cell r="HT206"/>
          <cell r="HU206">
            <v>0</v>
          </cell>
          <cell r="HV206"/>
          <cell r="HW206">
            <v>0</v>
          </cell>
          <cell r="HX206"/>
          <cell r="HY206">
            <v>0</v>
          </cell>
          <cell r="HZ206"/>
          <cell r="IA206">
            <v>0</v>
          </cell>
          <cell r="IB206"/>
          <cell r="IC206">
            <v>0</v>
          </cell>
          <cell r="ID206"/>
          <cell r="IE206">
            <v>0</v>
          </cell>
          <cell r="IF206"/>
          <cell r="IG206">
            <v>0</v>
          </cell>
          <cell r="IH206"/>
          <cell r="II206">
            <v>0</v>
          </cell>
          <cell r="IJ206"/>
          <cell r="IK206">
            <v>0</v>
          </cell>
          <cell r="IL206"/>
          <cell r="IM206">
            <v>0</v>
          </cell>
          <cell r="IN206"/>
          <cell r="IO206">
            <v>0</v>
          </cell>
          <cell r="IP206"/>
          <cell r="IQ206">
            <v>0</v>
          </cell>
          <cell r="IR206"/>
          <cell r="IS206">
            <v>0</v>
          </cell>
          <cell r="IT206"/>
          <cell r="IU206">
            <v>0</v>
          </cell>
          <cell r="IV206"/>
          <cell r="IW206">
            <v>0</v>
          </cell>
          <cell r="IX206"/>
          <cell r="IY206">
            <v>0</v>
          </cell>
          <cell r="IZ206"/>
          <cell r="JA206">
            <v>0</v>
          </cell>
          <cell r="JB206"/>
          <cell r="JC206">
            <v>0</v>
          </cell>
          <cell r="JD206"/>
          <cell r="JE206">
            <v>0</v>
          </cell>
          <cell r="JF206"/>
          <cell r="JG206">
            <v>0</v>
          </cell>
          <cell r="JH206"/>
          <cell r="JI206">
            <v>0</v>
          </cell>
          <cell r="JJ206"/>
          <cell r="JK206">
            <v>0</v>
          </cell>
          <cell r="JL206"/>
          <cell r="JM206">
            <v>0</v>
          </cell>
          <cell r="JN206"/>
          <cell r="JO206">
            <v>0</v>
          </cell>
          <cell r="JP206"/>
          <cell r="JQ206">
            <v>0</v>
          </cell>
          <cell r="JR206"/>
          <cell r="JS206">
            <v>0</v>
          </cell>
          <cell r="JT206"/>
          <cell r="JU206">
            <v>0</v>
          </cell>
          <cell r="JV206"/>
          <cell r="JW206">
            <v>0</v>
          </cell>
          <cell r="JX206"/>
          <cell r="JY206">
            <v>0</v>
          </cell>
          <cell r="JZ206"/>
          <cell r="KA206">
            <v>0</v>
          </cell>
          <cell r="KB206"/>
          <cell r="KC206">
            <v>0</v>
          </cell>
        </row>
        <row r="207">
          <cell r="P207"/>
          <cell r="Q207">
            <v>0</v>
          </cell>
          <cell r="R207"/>
          <cell r="S207">
            <v>0</v>
          </cell>
          <cell r="T207"/>
          <cell r="U207">
            <v>0</v>
          </cell>
          <cell r="V207"/>
          <cell r="W207">
            <v>0</v>
          </cell>
          <cell r="X207"/>
          <cell r="Y207">
            <v>0</v>
          </cell>
          <cell r="Z207"/>
          <cell r="AA207">
            <v>0</v>
          </cell>
          <cell r="AB207"/>
          <cell r="AC207">
            <v>0</v>
          </cell>
          <cell r="AD207"/>
          <cell r="AE207">
            <v>0</v>
          </cell>
          <cell r="AF207"/>
          <cell r="AG207">
            <v>0</v>
          </cell>
          <cell r="AH207"/>
          <cell r="AI207">
            <v>0</v>
          </cell>
          <cell r="AJ207"/>
          <cell r="AK207">
            <v>0</v>
          </cell>
          <cell r="AL207"/>
          <cell r="AM207">
            <v>0</v>
          </cell>
          <cell r="AN207"/>
          <cell r="AO207">
            <v>0</v>
          </cell>
          <cell r="AP207"/>
          <cell r="AQ207">
            <v>0</v>
          </cell>
          <cell r="AR207"/>
          <cell r="AS207">
            <v>0</v>
          </cell>
          <cell r="AT207"/>
          <cell r="AU207">
            <v>0</v>
          </cell>
          <cell r="AV207"/>
          <cell r="AW207">
            <v>0</v>
          </cell>
          <cell r="AX207"/>
          <cell r="AY207">
            <v>0</v>
          </cell>
          <cell r="AZ207"/>
          <cell r="BA207">
            <v>0</v>
          </cell>
          <cell r="BB207"/>
          <cell r="BC207">
            <v>0</v>
          </cell>
          <cell r="BD207"/>
          <cell r="BE207">
            <v>0</v>
          </cell>
          <cell r="BF207"/>
          <cell r="BG207">
            <v>0</v>
          </cell>
          <cell r="BH207"/>
          <cell r="BI207">
            <v>0</v>
          </cell>
          <cell r="BJ207"/>
          <cell r="BK207">
            <v>0</v>
          </cell>
          <cell r="BL207"/>
          <cell r="BM207">
            <v>0</v>
          </cell>
          <cell r="BN207"/>
          <cell r="BO207">
            <v>0</v>
          </cell>
          <cell r="BP207"/>
          <cell r="BQ207">
            <v>0</v>
          </cell>
          <cell r="BR207"/>
          <cell r="BS207">
            <v>0</v>
          </cell>
          <cell r="BT207"/>
          <cell r="BU207">
            <v>0</v>
          </cell>
          <cell r="BV207"/>
          <cell r="BW207">
            <v>0</v>
          </cell>
          <cell r="BX207"/>
          <cell r="BY207">
            <v>0</v>
          </cell>
          <cell r="BZ207"/>
          <cell r="CA207">
            <v>0</v>
          </cell>
          <cell r="CB207"/>
          <cell r="CC207">
            <v>0</v>
          </cell>
          <cell r="CD207"/>
          <cell r="CE207">
            <v>0</v>
          </cell>
          <cell r="CF207"/>
          <cell r="CG207">
            <v>0</v>
          </cell>
          <cell r="CH207"/>
          <cell r="CI207">
            <v>0</v>
          </cell>
          <cell r="CJ207"/>
          <cell r="CK207">
            <v>0</v>
          </cell>
          <cell r="CL207"/>
          <cell r="CM207">
            <v>0</v>
          </cell>
          <cell r="CN207"/>
          <cell r="CO207">
            <v>0</v>
          </cell>
          <cell r="CP207"/>
          <cell r="CQ207">
            <v>0</v>
          </cell>
          <cell r="CR207"/>
          <cell r="CS207">
            <v>0</v>
          </cell>
          <cell r="CT207"/>
          <cell r="CU207">
            <v>0</v>
          </cell>
          <cell r="CV207"/>
          <cell r="CW207">
            <v>0</v>
          </cell>
          <cell r="CX207"/>
          <cell r="CY207">
            <v>0</v>
          </cell>
          <cell r="CZ207"/>
          <cell r="DA207">
            <v>0</v>
          </cell>
          <cell r="DB207"/>
          <cell r="DC207">
            <v>0</v>
          </cell>
          <cell r="DD207"/>
          <cell r="DE207">
            <v>0</v>
          </cell>
          <cell r="DF207"/>
          <cell r="DG207">
            <v>0</v>
          </cell>
          <cell r="DH207"/>
          <cell r="DI207">
            <v>0</v>
          </cell>
          <cell r="DJ207"/>
          <cell r="DK207">
            <v>0</v>
          </cell>
          <cell r="DL207"/>
          <cell r="DM207">
            <v>0</v>
          </cell>
          <cell r="DN207"/>
          <cell r="DO207">
            <v>0</v>
          </cell>
          <cell r="DP207"/>
          <cell r="DQ207">
            <v>0</v>
          </cell>
          <cell r="DR207"/>
          <cell r="DS207">
            <v>0</v>
          </cell>
          <cell r="DT207"/>
          <cell r="DU207">
            <v>0</v>
          </cell>
          <cell r="DV207"/>
          <cell r="DW207">
            <v>0</v>
          </cell>
          <cell r="DX207"/>
          <cell r="DY207">
            <v>0</v>
          </cell>
          <cell r="DZ207"/>
          <cell r="EA207">
            <v>0</v>
          </cell>
          <cell r="EB207">
            <v>1</v>
          </cell>
          <cell r="EC207">
            <v>15000.000000149999</v>
          </cell>
          <cell r="ED207"/>
          <cell r="EE207">
            <v>0</v>
          </cell>
          <cell r="EF207"/>
          <cell r="EG207">
            <v>0</v>
          </cell>
          <cell r="EH207"/>
          <cell r="EI207">
            <v>0</v>
          </cell>
          <cell r="EJ207"/>
          <cell r="EK207">
            <v>0</v>
          </cell>
          <cell r="EL207"/>
          <cell r="EM207">
            <v>0</v>
          </cell>
          <cell r="EN207"/>
          <cell r="EO207">
            <v>0</v>
          </cell>
          <cell r="EP207"/>
          <cell r="EQ207">
            <v>0</v>
          </cell>
          <cell r="ER207"/>
          <cell r="ES207">
            <v>0</v>
          </cell>
          <cell r="ET207"/>
          <cell r="EU207">
            <v>0</v>
          </cell>
          <cell r="EV207"/>
          <cell r="EW207">
            <v>0</v>
          </cell>
          <cell r="EX207"/>
          <cell r="EY207">
            <v>0</v>
          </cell>
          <cell r="EZ207"/>
          <cell r="FA207">
            <v>0</v>
          </cell>
          <cell r="FB207"/>
          <cell r="FC207">
            <v>0</v>
          </cell>
          <cell r="FD207"/>
          <cell r="FE207">
            <v>0</v>
          </cell>
          <cell r="FF207"/>
          <cell r="FG207">
            <v>0</v>
          </cell>
          <cell r="FH207"/>
          <cell r="FI207">
            <v>0</v>
          </cell>
          <cell r="FJ207"/>
          <cell r="FK207">
            <v>0</v>
          </cell>
          <cell r="FL207"/>
          <cell r="FM207">
            <v>0</v>
          </cell>
          <cell r="FN207"/>
          <cell r="FO207">
            <v>0</v>
          </cell>
          <cell r="FP207"/>
          <cell r="FQ207">
            <v>0</v>
          </cell>
          <cell r="FR207"/>
          <cell r="FS207">
            <v>0</v>
          </cell>
          <cell r="FT207"/>
          <cell r="FU207">
            <v>0</v>
          </cell>
          <cell r="FV207"/>
          <cell r="FW207">
            <v>0</v>
          </cell>
          <cell r="FX207"/>
          <cell r="FY207">
            <v>0</v>
          </cell>
          <cell r="FZ207"/>
          <cell r="GA207">
            <v>0</v>
          </cell>
          <cell r="GB207"/>
          <cell r="GC207">
            <v>0</v>
          </cell>
          <cell r="GD207"/>
          <cell r="GE207">
            <v>0</v>
          </cell>
          <cell r="GF207"/>
          <cell r="GG207">
            <v>0</v>
          </cell>
          <cell r="GH207"/>
          <cell r="GI207">
            <v>0</v>
          </cell>
          <cell r="GJ207"/>
          <cell r="GK207">
            <v>0</v>
          </cell>
          <cell r="GL207"/>
          <cell r="GM207">
            <v>0</v>
          </cell>
          <cell r="GN207"/>
          <cell r="GO207">
            <v>0</v>
          </cell>
          <cell r="GP207"/>
          <cell r="GQ207">
            <v>0</v>
          </cell>
          <cell r="GR207"/>
          <cell r="GS207">
            <v>0</v>
          </cell>
          <cell r="GT207"/>
          <cell r="GU207">
            <v>0</v>
          </cell>
          <cell r="GV207"/>
          <cell r="GW207">
            <v>0</v>
          </cell>
          <cell r="GX207"/>
          <cell r="GY207">
            <v>0</v>
          </cell>
          <cell r="GZ207"/>
          <cell r="HA207">
            <v>0</v>
          </cell>
          <cell r="HB207"/>
          <cell r="HC207">
            <v>0</v>
          </cell>
          <cell r="HD207"/>
          <cell r="HE207">
            <v>0</v>
          </cell>
          <cell r="HF207"/>
          <cell r="HG207">
            <v>0</v>
          </cell>
          <cell r="HH207"/>
          <cell r="HI207">
            <v>0</v>
          </cell>
          <cell r="HJ207"/>
          <cell r="HK207">
            <v>0</v>
          </cell>
          <cell r="HL207"/>
          <cell r="HM207">
            <v>0</v>
          </cell>
          <cell r="HN207"/>
          <cell r="HO207">
            <v>0</v>
          </cell>
          <cell r="HP207"/>
          <cell r="HQ207">
            <v>0</v>
          </cell>
          <cell r="HR207"/>
          <cell r="HS207">
            <v>0</v>
          </cell>
          <cell r="HT207"/>
          <cell r="HU207">
            <v>0</v>
          </cell>
          <cell r="HV207"/>
          <cell r="HW207">
            <v>0</v>
          </cell>
          <cell r="HX207"/>
          <cell r="HY207">
            <v>0</v>
          </cell>
          <cell r="HZ207"/>
          <cell r="IA207">
            <v>0</v>
          </cell>
          <cell r="IB207"/>
          <cell r="IC207">
            <v>0</v>
          </cell>
          <cell r="ID207"/>
          <cell r="IE207">
            <v>0</v>
          </cell>
          <cell r="IF207"/>
          <cell r="IG207">
            <v>0</v>
          </cell>
          <cell r="IH207"/>
          <cell r="II207">
            <v>0</v>
          </cell>
          <cell r="IJ207"/>
          <cell r="IK207">
            <v>0</v>
          </cell>
          <cell r="IL207"/>
          <cell r="IM207">
            <v>0</v>
          </cell>
          <cell r="IN207"/>
          <cell r="IO207">
            <v>0</v>
          </cell>
          <cell r="IP207"/>
          <cell r="IQ207">
            <v>0</v>
          </cell>
          <cell r="IR207"/>
          <cell r="IS207">
            <v>0</v>
          </cell>
          <cell r="IT207"/>
          <cell r="IU207">
            <v>0</v>
          </cell>
          <cell r="IV207"/>
          <cell r="IW207">
            <v>0</v>
          </cell>
          <cell r="IX207"/>
          <cell r="IY207">
            <v>0</v>
          </cell>
          <cell r="IZ207"/>
          <cell r="JA207">
            <v>0</v>
          </cell>
          <cell r="JB207"/>
          <cell r="JC207">
            <v>0</v>
          </cell>
          <cell r="JD207"/>
          <cell r="JE207">
            <v>0</v>
          </cell>
          <cell r="JF207"/>
          <cell r="JG207">
            <v>0</v>
          </cell>
          <cell r="JH207"/>
          <cell r="JI207">
            <v>0</v>
          </cell>
          <cell r="JJ207"/>
          <cell r="JK207">
            <v>0</v>
          </cell>
          <cell r="JL207"/>
          <cell r="JM207">
            <v>0</v>
          </cell>
          <cell r="JN207"/>
          <cell r="JO207">
            <v>0</v>
          </cell>
          <cell r="JP207"/>
          <cell r="JQ207">
            <v>0</v>
          </cell>
          <cell r="JR207"/>
          <cell r="JS207">
            <v>0</v>
          </cell>
          <cell r="JT207"/>
          <cell r="JU207">
            <v>0</v>
          </cell>
          <cell r="JV207"/>
          <cell r="JW207">
            <v>0</v>
          </cell>
          <cell r="JX207"/>
          <cell r="JY207">
            <v>0</v>
          </cell>
          <cell r="JZ207"/>
          <cell r="KA207">
            <v>0</v>
          </cell>
          <cell r="KB207"/>
          <cell r="KC207">
            <v>0</v>
          </cell>
        </row>
        <row r="208">
          <cell r="P208"/>
          <cell r="Q208">
            <v>0</v>
          </cell>
          <cell r="R208"/>
          <cell r="S208">
            <v>0</v>
          </cell>
          <cell r="T208"/>
          <cell r="U208">
            <v>0</v>
          </cell>
          <cell r="V208"/>
          <cell r="W208">
            <v>0</v>
          </cell>
          <cell r="X208"/>
          <cell r="Y208">
            <v>0</v>
          </cell>
          <cell r="Z208"/>
          <cell r="AA208">
            <v>0</v>
          </cell>
          <cell r="AB208"/>
          <cell r="AC208">
            <v>0</v>
          </cell>
          <cell r="AD208"/>
          <cell r="AE208">
            <v>0</v>
          </cell>
          <cell r="AF208"/>
          <cell r="AG208">
            <v>0</v>
          </cell>
          <cell r="AH208"/>
          <cell r="AI208">
            <v>0</v>
          </cell>
          <cell r="AJ208"/>
          <cell r="AK208">
            <v>0</v>
          </cell>
          <cell r="AL208"/>
          <cell r="AM208">
            <v>0</v>
          </cell>
          <cell r="AN208"/>
          <cell r="AO208">
            <v>0</v>
          </cell>
          <cell r="AP208"/>
          <cell r="AQ208">
            <v>0</v>
          </cell>
          <cell r="AR208"/>
          <cell r="AS208">
            <v>0</v>
          </cell>
          <cell r="AT208"/>
          <cell r="AU208">
            <v>0</v>
          </cell>
          <cell r="AV208"/>
          <cell r="AW208">
            <v>0</v>
          </cell>
          <cell r="AX208"/>
          <cell r="AY208">
            <v>0</v>
          </cell>
          <cell r="AZ208"/>
          <cell r="BA208">
            <v>0</v>
          </cell>
          <cell r="BB208"/>
          <cell r="BC208">
            <v>0</v>
          </cell>
          <cell r="BD208"/>
          <cell r="BE208">
            <v>0</v>
          </cell>
          <cell r="BF208"/>
          <cell r="BG208">
            <v>0</v>
          </cell>
          <cell r="BH208"/>
          <cell r="BI208">
            <v>0</v>
          </cell>
          <cell r="BJ208"/>
          <cell r="BK208">
            <v>0</v>
          </cell>
          <cell r="BL208"/>
          <cell r="BM208">
            <v>0</v>
          </cell>
          <cell r="BN208"/>
          <cell r="BO208">
            <v>0</v>
          </cell>
          <cell r="BP208"/>
          <cell r="BQ208">
            <v>0</v>
          </cell>
          <cell r="BR208"/>
          <cell r="BS208">
            <v>0</v>
          </cell>
          <cell r="BT208"/>
          <cell r="BU208">
            <v>0</v>
          </cell>
          <cell r="BV208"/>
          <cell r="BW208">
            <v>0</v>
          </cell>
          <cell r="BX208"/>
          <cell r="BY208">
            <v>0</v>
          </cell>
          <cell r="BZ208"/>
          <cell r="CA208">
            <v>0</v>
          </cell>
          <cell r="CB208"/>
          <cell r="CC208">
            <v>0</v>
          </cell>
          <cell r="CD208"/>
          <cell r="CE208">
            <v>0</v>
          </cell>
          <cell r="CF208"/>
          <cell r="CG208">
            <v>0</v>
          </cell>
          <cell r="CH208"/>
          <cell r="CI208">
            <v>0</v>
          </cell>
          <cell r="CJ208"/>
          <cell r="CK208">
            <v>0</v>
          </cell>
          <cell r="CL208"/>
          <cell r="CM208">
            <v>0</v>
          </cell>
          <cell r="CN208"/>
          <cell r="CO208">
            <v>0</v>
          </cell>
          <cell r="CP208"/>
          <cell r="CQ208">
            <v>0</v>
          </cell>
          <cell r="CR208"/>
          <cell r="CS208">
            <v>0</v>
          </cell>
          <cell r="CT208"/>
          <cell r="CU208">
            <v>0</v>
          </cell>
          <cell r="CV208"/>
          <cell r="CW208">
            <v>0</v>
          </cell>
          <cell r="CX208"/>
          <cell r="CY208">
            <v>0</v>
          </cell>
          <cell r="CZ208"/>
          <cell r="DA208">
            <v>0</v>
          </cell>
          <cell r="DB208"/>
          <cell r="DC208">
            <v>0</v>
          </cell>
          <cell r="DD208"/>
          <cell r="DE208">
            <v>0</v>
          </cell>
          <cell r="DF208"/>
          <cell r="DG208">
            <v>0</v>
          </cell>
          <cell r="DH208"/>
          <cell r="DI208">
            <v>0</v>
          </cell>
          <cell r="DJ208"/>
          <cell r="DK208">
            <v>0</v>
          </cell>
          <cell r="DL208"/>
          <cell r="DM208">
            <v>0</v>
          </cell>
          <cell r="DN208"/>
          <cell r="DO208">
            <v>0</v>
          </cell>
          <cell r="DP208"/>
          <cell r="DQ208">
            <v>0</v>
          </cell>
          <cell r="DR208"/>
          <cell r="DS208">
            <v>0</v>
          </cell>
          <cell r="DT208"/>
          <cell r="DU208">
            <v>0</v>
          </cell>
          <cell r="DV208"/>
          <cell r="DW208">
            <v>0</v>
          </cell>
          <cell r="DX208"/>
          <cell r="DY208">
            <v>0</v>
          </cell>
          <cell r="DZ208"/>
          <cell r="EA208">
            <v>0</v>
          </cell>
          <cell r="EB208"/>
          <cell r="EC208">
            <v>0</v>
          </cell>
          <cell r="ED208"/>
          <cell r="EE208">
            <v>0</v>
          </cell>
          <cell r="EF208"/>
          <cell r="EG208">
            <v>0</v>
          </cell>
          <cell r="EH208">
            <v>1</v>
          </cell>
          <cell r="EI208">
            <v>15000.000000149999</v>
          </cell>
          <cell r="EJ208"/>
          <cell r="EK208">
            <v>0</v>
          </cell>
          <cell r="EL208"/>
          <cell r="EM208">
            <v>0</v>
          </cell>
          <cell r="EN208"/>
          <cell r="EO208">
            <v>0</v>
          </cell>
          <cell r="EP208"/>
          <cell r="EQ208">
            <v>0</v>
          </cell>
          <cell r="ER208"/>
          <cell r="ES208">
            <v>0</v>
          </cell>
          <cell r="ET208"/>
          <cell r="EU208">
            <v>0</v>
          </cell>
          <cell r="EV208"/>
          <cell r="EW208">
            <v>0</v>
          </cell>
          <cell r="EX208"/>
          <cell r="EY208">
            <v>0</v>
          </cell>
          <cell r="EZ208"/>
          <cell r="FA208">
            <v>0</v>
          </cell>
          <cell r="FB208"/>
          <cell r="FC208">
            <v>0</v>
          </cell>
          <cell r="FD208"/>
          <cell r="FE208">
            <v>0</v>
          </cell>
          <cell r="FF208"/>
          <cell r="FG208">
            <v>0</v>
          </cell>
          <cell r="FH208"/>
          <cell r="FI208">
            <v>0</v>
          </cell>
          <cell r="FJ208"/>
          <cell r="FK208">
            <v>0</v>
          </cell>
          <cell r="FL208"/>
          <cell r="FM208">
            <v>0</v>
          </cell>
          <cell r="FN208"/>
          <cell r="FO208">
            <v>0</v>
          </cell>
          <cell r="FP208"/>
          <cell r="FQ208">
            <v>0</v>
          </cell>
          <cell r="FR208"/>
          <cell r="FS208">
            <v>0</v>
          </cell>
          <cell r="FT208"/>
          <cell r="FU208">
            <v>0</v>
          </cell>
          <cell r="FV208"/>
          <cell r="FW208">
            <v>0</v>
          </cell>
          <cell r="FX208"/>
          <cell r="FY208">
            <v>0</v>
          </cell>
          <cell r="FZ208"/>
          <cell r="GA208">
            <v>0</v>
          </cell>
          <cell r="GB208"/>
          <cell r="GC208">
            <v>0</v>
          </cell>
          <cell r="GD208"/>
          <cell r="GE208">
            <v>0</v>
          </cell>
          <cell r="GF208"/>
          <cell r="GG208">
            <v>0</v>
          </cell>
          <cell r="GH208"/>
          <cell r="GI208">
            <v>0</v>
          </cell>
          <cell r="GJ208"/>
          <cell r="GK208">
            <v>0</v>
          </cell>
          <cell r="GL208"/>
          <cell r="GM208">
            <v>0</v>
          </cell>
          <cell r="GN208"/>
          <cell r="GO208">
            <v>0</v>
          </cell>
          <cell r="GP208"/>
          <cell r="GQ208">
            <v>0</v>
          </cell>
          <cell r="GR208"/>
          <cell r="GS208">
            <v>0</v>
          </cell>
          <cell r="GT208"/>
          <cell r="GU208">
            <v>0</v>
          </cell>
          <cell r="GV208"/>
          <cell r="GW208">
            <v>0</v>
          </cell>
          <cell r="GX208"/>
          <cell r="GY208">
            <v>0</v>
          </cell>
          <cell r="GZ208"/>
          <cell r="HA208">
            <v>0</v>
          </cell>
          <cell r="HB208"/>
          <cell r="HC208">
            <v>0</v>
          </cell>
          <cell r="HD208"/>
          <cell r="HE208">
            <v>0</v>
          </cell>
          <cell r="HF208"/>
          <cell r="HG208">
            <v>0</v>
          </cell>
          <cell r="HH208"/>
          <cell r="HI208">
            <v>0</v>
          </cell>
          <cell r="HJ208"/>
          <cell r="HK208">
            <v>0</v>
          </cell>
          <cell r="HL208"/>
          <cell r="HM208">
            <v>0</v>
          </cell>
          <cell r="HN208"/>
          <cell r="HO208">
            <v>0</v>
          </cell>
          <cell r="HP208"/>
          <cell r="HQ208">
            <v>0</v>
          </cell>
          <cell r="HR208"/>
          <cell r="HS208">
            <v>0</v>
          </cell>
          <cell r="HT208"/>
          <cell r="HU208">
            <v>0</v>
          </cell>
          <cell r="HV208"/>
          <cell r="HW208">
            <v>0</v>
          </cell>
          <cell r="HX208"/>
          <cell r="HY208">
            <v>0</v>
          </cell>
          <cell r="HZ208"/>
          <cell r="IA208">
            <v>0</v>
          </cell>
          <cell r="IB208"/>
          <cell r="IC208">
            <v>0</v>
          </cell>
          <cell r="ID208"/>
          <cell r="IE208">
            <v>0</v>
          </cell>
          <cell r="IF208"/>
          <cell r="IG208">
            <v>0</v>
          </cell>
          <cell r="IH208"/>
          <cell r="II208">
            <v>0</v>
          </cell>
          <cell r="IJ208"/>
          <cell r="IK208">
            <v>0</v>
          </cell>
          <cell r="IL208"/>
          <cell r="IM208">
            <v>0</v>
          </cell>
          <cell r="IN208"/>
          <cell r="IO208">
            <v>0</v>
          </cell>
          <cell r="IP208"/>
          <cell r="IQ208">
            <v>0</v>
          </cell>
          <cell r="IR208"/>
          <cell r="IS208">
            <v>0</v>
          </cell>
          <cell r="IT208"/>
          <cell r="IU208">
            <v>0</v>
          </cell>
          <cell r="IV208"/>
          <cell r="IW208">
            <v>0</v>
          </cell>
          <cell r="IX208"/>
          <cell r="IY208">
            <v>0</v>
          </cell>
          <cell r="IZ208"/>
          <cell r="JA208">
            <v>0</v>
          </cell>
          <cell r="JB208"/>
          <cell r="JC208">
            <v>0</v>
          </cell>
          <cell r="JD208"/>
          <cell r="JE208">
            <v>0</v>
          </cell>
          <cell r="JF208"/>
          <cell r="JG208">
            <v>0</v>
          </cell>
          <cell r="JH208"/>
          <cell r="JI208">
            <v>0</v>
          </cell>
          <cell r="JJ208"/>
          <cell r="JK208">
            <v>0</v>
          </cell>
          <cell r="JL208"/>
          <cell r="JM208">
            <v>0</v>
          </cell>
          <cell r="JN208"/>
          <cell r="JO208">
            <v>0</v>
          </cell>
          <cell r="JP208"/>
          <cell r="JQ208">
            <v>0</v>
          </cell>
          <cell r="JR208"/>
          <cell r="JS208">
            <v>0</v>
          </cell>
          <cell r="JT208"/>
          <cell r="JU208">
            <v>0</v>
          </cell>
          <cell r="JV208"/>
          <cell r="JW208">
            <v>0</v>
          </cell>
          <cell r="JX208"/>
          <cell r="JY208">
            <v>0</v>
          </cell>
          <cell r="JZ208"/>
          <cell r="KA208">
            <v>0</v>
          </cell>
          <cell r="KB208"/>
          <cell r="KC208">
            <v>0</v>
          </cell>
        </row>
        <row r="209">
          <cell r="P209"/>
          <cell r="Q209">
            <v>0</v>
          </cell>
          <cell r="R209"/>
          <cell r="S209">
            <v>0</v>
          </cell>
          <cell r="T209"/>
          <cell r="U209">
            <v>0</v>
          </cell>
          <cell r="V209"/>
          <cell r="W209">
            <v>0</v>
          </cell>
          <cell r="X209"/>
          <cell r="Y209">
            <v>0</v>
          </cell>
          <cell r="Z209"/>
          <cell r="AA209">
            <v>0</v>
          </cell>
          <cell r="AB209"/>
          <cell r="AC209">
            <v>0</v>
          </cell>
          <cell r="AD209"/>
          <cell r="AE209">
            <v>0</v>
          </cell>
          <cell r="AF209"/>
          <cell r="AG209">
            <v>0</v>
          </cell>
          <cell r="AH209"/>
          <cell r="AI209">
            <v>0</v>
          </cell>
          <cell r="AJ209"/>
          <cell r="AK209">
            <v>0</v>
          </cell>
          <cell r="AL209"/>
          <cell r="AM209">
            <v>0</v>
          </cell>
          <cell r="AN209"/>
          <cell r="AO209">
            <v>0</v>
          </cell>
          <cell r="AP209"/>
          <cell r="AQ209">
            <v>0</v>
          </cell>
          <cell r="AR209"/>
          <cell r="AS209">
            <v>0</v>
          </cell>
          <cell r="AT209"/>
          <cell r="AU209">
            <v>0</v>
          </cell>
          <cell r="AV209"/>
          <cell r="AW209">
            <v>0</v>
          </cell>
          <cell r="AX209"/>
          <cell r="AY209">
            <v>0</v>
          </cell>
          <cell r="AZ209"/>
          <cell r="BA209">
            <v>0</v>
          </cell>
          <cell r="BB209"/>
          <cell r="BC209">
            <v>0</v>
          </cell>
          <cell r="BD209"/>
          <cell r="BE209">
            <v>0</v>
          </cell>
          <cell r="BF209"/>
          <cell r="BG209">
            <v>0</v>
          </cell>
          <cell r="BH209"/>
          <cell r="BI209">
            <v>0</v>
          </cell>
          <cell r="BJ209"/>
          <cell r="BK209">
            <v>0</v>
          </cell>
          <cell r="BL209"/>
          <cell r="BM209">
            <v>0</v>
          </cell>
          <cell r="BN209"/>
          <cell r="BO209">
            <v>0</v>
          </cell>
          <cell r="BP209"/>
          <cell r="BQ209">
            <v>0</v>
          </cell>
          <cell r="BR209"/>
          <cell r="BS209">
            <v>0</v>
          </cell>
          <cell r="BT209"/>
          <cell r="BU209">
            <v>0</v>
          </cell>
          <cell r="BV209"/>
          <cell r="BW209">
            <v>0</v>
          </cell>
          <cell r="BX209"/>
          <cell r="BY209">
            <v>0</v>
          </cell>
          <cell r="BZ209"/>
          <cell r="CA209">
            <v>0</v>
          </cell>
          <cell r="CB209"/>
          <cell r="CC209">
            <v>0</v>
          </cell>
          <cell r="CD209"/>
          <cell r="CE209">
            <v>0</v>
          </cell>
          <cell r="CF209"/>
          <cell r="CG209">
            <v>0</v>
          </cell>
          <cell r="CH209"/>
          <cell r="CI209">
            <v>0</v>
          </cell>
          <cell r="CJ209"/>
          <cell r="CK209">
            <v>0</v>
          </cell>
          <cell r="CL209"/>
          <cell r="CM209">
            <v>0</v>
          </cell>
          <cell r="CN209"/>
          <cell r="CO209">
            <v>0</v>
          </cell>
          <cell r="CP209"/>
          <cell r="CQ209">
            <v>0</v>
          </cell>
          <cell r="CR209"/>
          <cell r="CS209">
            <v>0</v>
          </cell>
          <cell r="CT209"/>
          <cell r="CU209">
            <v>0</v>
          </cell>
          <cell r="CV209"/>
          <cell r="CW209">
            <v>0</v>
          </cell>
          <cell r="CX209"/>
          <cell r="CY209">
            <v>0</v>
          </cell>
          <cell r="CZ209"/>
          <cell r="DA209">
            <v>0</v>
          </cell>
          <cell r="DB209"/>
          <cell r="DC209">
            <v>0</v>
          </cell>
          <cell r="DD209"/>
          <cell r="DE209">
            <v>0</v>
          </cell>
          <cell r="DF209"/>
          <cell r="DG209">
            <v>0</v>
          </cell>
          <cell r="DH209"/>
          <cell r="DI209">
            <v>0</v>
          </cell>
          <cell r="DJ209"/>
          <cell r="DK209">
            <v>0</v>
          </cell>
          <cell r="DL209"/>
          <cell r="DM209">
            <v>0</v>
          </cell>
          <cell r="DN209"/>
          <cell r="DO209">
            <v>0</v>
          </cell>
          <cell r="DP209"/>
          <cell r="DQ209">
            <v>0</v>
          </cell>
          <cell r="DR209"/>
          <cell r="DS209">
            <v>0</v>
          </cell>
          <cell r="DT209"/>
          <cell r="DU209">
            <v>0</v>
          </cell>
          <cell r="DV209"/>
          <cell r="DW209">
            <v>0</v>
          </cell>
          <cell r="DX209"/>
          <cell r="DY209">
            <v>0</v>
          </cell>
          <cell r="DZ209"/>
          <cell r="EA209">
            <v>0</v>
          </cell>
          <cell r="EB209"/>
          <cell r="EC209">
            <v>0</v>
          </cell>
          <cell r="ED209">
            <v>1</v>
          </cell>
          <cell r="EE209">
            <v>15000.000000149999</v>
          </cell>
          <cell r="EF209"/>
          <cell r="EG209">
            <v>0</v>
          </cell>
          <cell r="EH209"/>
          <cell r="EI209">
            <v>0</v>
          </cell>
          <cell r="EJ209"/>
          <cell r="EK209">
            <v>0</v>
          </cell>
          <cell r="EL209"/>
          <cell r="EM209">
            <v>0</v>
          </cell>
          <cell r="EN209"/>
          <cell r="EO209">
            <v>0</v>
          </cell>
          <cell r="EP209"/>
          <cell r="EQ209">
            <v>0</v>
          </cell>
          <cell r="ER209"/>
          <cell r="ES209">
            <v>0</v>
          </cell>
          <cell r="ET209"/>
          <cell r="EU209">
            <v>0</v>
          </cell>
          <cell r="EV209"/>
          <cell r="EW209">
            <v>0</v>
          </cell>
          <cell r="EX209"/>
          <cell r="EY209">
            <v>0</v>
          </cell>
          <cell r="EZ209"/>
          <cell r="FA209">
            <v>0</v>
          </cell>
          <cell r="FB209"/>
          <cell r="FC209">
            <v>0</v>
          </cell>
          <cell r="FD209"/>
          <cell r="FE209">
            <v>0</v>
          </cell>
          <cell r="FF209"/>
          <cell r="FG209">
            <v>0</v>
          </cell>
          <cell r="FH209"/>
          <cell r="FI209">
            <v>0</v>
          </cell>
          <cell r="FJ209"/>
          <cell r="FK209">
            <v>0</v>
          </cell>
          <cell r="FL209"/>
          <cell r="FM209">
            <v>0</v>
          </cell>
          <cell r="FN209"/>
          <cell r="FO209">
            <v>0</v>
          </cell>
          <cell r="FP209"/>
          <cell r="FQ209">
            <v>0</v>
          </cell>
          <cell r="FR209"/>
          <cell r="FS209">
            <v>0</v>
          </cell>
          <cell r="FT209"/>
          <cell r="FU209">
            <v>0</v>
          </cell>
          <cell r="FV209"/>
          <cell r="FW209">
            <v>0</v>
          </cell>
          <cell r="FX209"/>
          <cell r="FY209">
            <v>0</v>
          </cell>
          <cell r="FZ209"/>
          <cell r="GA209">
            <v>0</v>
          </cell>
          <cell r="GB209"/>
          <cell r="GC209">
            <v>0</v>
          </cell>
          <cell r="GD209"/>
          <cell r="GE209">
            <v>0</v>
          </cell>
          <cell r="GF209"/>
          <cell r="GG209">
            <v>0</v>
          </cell>
          <cell r="GH209"/>
          <cell r="GI209">
            <v>0</v>
          </cell>
          <cell r="GJ209"/>
          <cell r="GK209">
            <v>0</v>
          </cell>
          <cell r="GL209"/>
          <cell r="GM209">
            <v>0</v>
          </cell>
          <cell r="GN209"/>
          <cell r="GO209">
            <v>0</v>
          </cell>
          <cell r="GP209"/>
          <cell r="GQ209">
            <v>0</v>
          </cell>
          <cell r="GR209"/>
          <cell r="GS209">
            <v>0</v>
          </cell>
          <cell r="GT209"/>
          <cell r="GU209">
            <v>0</v>
          </cell>
          <cell r="GV209"/>
          <cell r="GW209">
            <v>0</v>
          </cell>
          <cell r="GX209"/>
          <cell r="GY209">
            <v>0</v>
          </cell>
          <cell r="GZ209"/>
          <cell r="HA209">
            <v>0</v>
          </cell>
          <cell r="HB209"/>
          <cell r="HC209">
            <v>0</v>
          </cell>
          <cell r="HD209"/>
          <cell r="HE209">
            <v>0</v>
          </cell>
          <cell r="HF209"/>
          <cell r="HG209">
            <v>0</v>
          </cell>
          <cell r="HH209"/>
          <cell r="HI209">
            <v>0</v>
          </cell>
          <cell r="HJ209"/>
          <cell r="HK209">
            <v>0</v>
          </cell>
          <cell r="HL209"/>
          <cell r="HM209">
            <v>0</v>
          </cell>
          <cell r="HN209"/>
          <cell r="HO209">
            <v>0</v>
          </cell>
          <cell r="HP209"/>
          <cell r="HQ209">
            <v>0</v>
          </cell>
          <cell r="HR209"/>
          <cell r="HS209">
            <v>0</v>
          </cell>
          <cell r="HT209"/>
          <cell r="HU209">
            <v>0</v>
          </cell>
          <cell r="HV209"/>
          <cell r="HW209">
            <v>0</v>
          </cell>
          <cell r="HX209"/>
          <cell r="HY209">
            <v>0</v>
          </cell>
          <cell r="HZ209"/>
          <cell r="IA209">
            <v>0</v>
          </cell>
          <cell r="IB209"/>
          <cell r="IC209">
            <v>0</v>
          </cell>
          <cell r="ID209"/>
          <cell r="IE209">
            <v>0</v>
          </cell>
          <cell r="IF209"/>
          <cell r="IG209">
            <v>0</v>
          </cell>
          <cell r="IH209"/>
          <cell r="II209">
            <v>0</v>
          </cell>
          <cell r="IJ209"/>
          <cell r="IK209">
            <v>0</v>
          </cell>
          <cell r="IL209"/>
          <cell r="IM209">
            <v>0</v>
          </cell>
          <cell r="IN209"/>
          <cell r="IO209">
            <v>0</v>
          </cell>
          <cell r="IP209"/>
          <cell r="IQ209">
            <v>0</v>
          </cell>
          <cell r="IR209"/>
          <cell r="IS209">
            <v>0</v>
          </cell>
          <cell r="IT209"/>
          <cell r="IU209">
            <v>0</v>
          </cell>
          <cell r="IV209"/>
          <cell r="IW209">
            <v>0</v>
          </cell>
          <cell r="IX209"/>
          <cell r="IY209">
            <v>0</v>
          </cell>
          <cell r="IZ209"/>
          <cell r="JA209">
            <v>0</v>
          </cell>
          <cell r="JB209"/>
          <cell r="JC209">
            <v>0</v>
          </cell>
          <cell r="JD209"/>
          <cell r="JE209">
            <v>0</v>
          </cell>
          <cell r="JF209"/>
          <cell r="JG209">
            <v>0</v>
          </cell>
          <cell r="JH209"/>
          <cell r="JI209">
            <v>0</v>
          </cell>
          <cell r="JJ209"/>
          <cell r="JK209">
            <v>0</v>
          </cell>
          <cell r="JL209"/>
          <cell r="JM209">
            <v>0</v>
          </cell>
          <cell r="JN209"/>
          <cell r="JO209">
            <v>0</v>
          </cell>
          <cell r="JP209"/>
          <cell r="JQ209">
            <v>0</v>
          </cell>
          <cell r="JR209"/>
          <cell r="JS209">
            <v>0</v>
          </cell>
          <cell r="JT209"/>
          <cell r="JU209">
            <v>0</v>
          </cell>
          <cell r="JV209"/>
          <cell r="JW209">
            <v>0</v>
          </cell>
          <cell r="JX209"/>
          <cell r="JY209">
            <v>0</v>
          </cell>
          <cell r="JZ209"/>
          <cell r="KA209">
            <v>0</v>
          </cell>
          <cell r="KB209"/>
          <cell r="KC209">
            <v>0</v>
          </cell>
        </row>
        <row r="210">
          <cell r="P210"/>
          <cell r="Q210">
            <v>0</v>
          </cell>
          <cell r="R210"/>
          <cell r="S210">
            <v>0</v>
          </cell>
          <cell r="T210"/>
          <cell r="U210">
            <v>0</v>
          </cell>
          <cell r="V210"/>
          <cell r="W210">
            <v>0</v>
          </cell>
          <cell r="X210"/>
          <cell r="Y210">
            <v>0</v>
          </cell>
          <cell r="Z210"/>
          <cell r="AA210">
            <v>0</v>
          </cell>
          <cell r="AB210"/>
          <cell r="AC210">
            <v>0</v>
          </cell>
          <cell r="AD210"/>
          <cell r="AE210">
            <v>0</v>
          </cell>
          <cell r="AF210"/>
          <cell r="AG210">
            <v>0</v>
          </cell>
          <cell r="AH210"/>
          <cell r="AI210">
            <v>0</v>
          </cell>
          <cell r="AJ210"/>
          <cell r="AK210">
            <v>0</v>
          </cell>
          <cell r="AL210"/>
          <cell r="AM210">
            <v>0</v>
          </cell>
          <cell r="AN210"/>
          <cell r="AO210">
            <v>0</v>
          </cell>
          <cell r="AP210"/>
          <cell r="AQ210">
            <v>0</v>
          </cell>
          <cell r="AR210"/>
          <cell r="AS210">
            <v>0</v>
          </cell>
          <cell r="AT210"/>
          <cell r="AU210">
            <v>0</v>
          </cell>
          <cell r="AV210"/>
          <cell r="AW210">
            <v>0</v>
          </cell>
          <cell r="AX210"/>
          <cell r="AY210">
            <v>0</v>
          </cell>
          <cell r="AZ210"/>
          <cell r="BA210">
            <v>0</v>
          </cell>
          <cell r="BB210"/>
          <cell r="BC210">
            <v>0</v>
          </cell>
          <cell r="BD210"/>
          <cell r="BE210">
            <v>0</v>
          </cell>
          <cell r="BF210"/>
          <cell r="BG210">
            <v>0</v>
          </cell>
          <cell r="BH210"/>
          <cell r="BI210">
            <v>0</v>
          </cell>
          <cell r="BJ210"/>
          <cell r="BK210">
            <v>0</v>
          </cell>
          <cell r="BL210"/>
          <cell r="BM210">
            <v>0</v>
          </cell>
          <cell r="BN210"/>
          <cell r="BO210">
            <v>0</v>
          </cell>
          <cell r="BP210"/>
          <cell r="BQ210">
            <v>0</v>
          </cell>
          <cell r="BR210"/>
          <cell r="BS210">
            <v>0</v>
          </cell>
          <cell r="BT210"/>
          <cell r="BU210">
            <v>0</v>
          </cell>
          <cell r="BV210"/>
          <cell r="BW210">
            <v>0</v>
          </cell>
          <cell r="BX210"/>
          <cell r="BY210">
            <v>0</v>
          </cell>
          <cell r="BZ210"/>
          <cell r="CA210">
            <v>0</v>
          </cell>
          <cell r="CB210"/>
          <cell r="CC210">
            <v>0</v>
          </cell>
          <cell r="CD210"/>
          <cell r="CE210">
            <v>0</v>
          </cell>
          <cell r="CF210"/>
          <cell r="CG210">
            <v>0</v>
          </cell>
          <cell r="CH210"/>
          <cell r="CI210">
            <v>0</v>
          </cell>
          <cell r="CJ210"/>
          <cell r="CK210">
            <v>0</v>
          </cell>
          <cell r="CL210"/>
          <cell r="CM210">
            <v>0</v>
          </cell>
          <cell r="CN210"/>
          <cell r="CO210">
            <v>0</v>
          </cell>
          <cell r="CP210"/>
          <cell r="CQ210">
            <v>0</v>
          </cell>
          <cell r="CR210"/>
          <cell r="CS210">
            <v>0</v>
          </cell>
          <cell r="CT210"/>
          <cell r="CU210">
            <v>0</v>
          </cell>
          <cell r="CV210"/>
          <cell r="CW210">
            <v>0</v>
          </cell>
          <cell r="CX210"/>
          <cell r="CY210">
            <v>0</v>
          </cell>
          <cell r="CZ210"/>
          <cell r="DA210">
            <v>0</v>
          </cell>
          <cell r="DB210"/>
          <cell r="DC210">
            <v>0</v>
          </cell>
          <cell r="DD210"/>
          <cell r="DE210">
            <v>0</v>
          </cell>
          <cell r="DF210"/>
          <cell r="DG210">
            <v>0</v>
          </cell>
          <cell r="DH210"/>
          <cell r="DI210">
            <v>0</v>
          </cell>
          <cell r="DJ210"/>
          <cell r="DK210">
            <v>0</v>
          </cell>
          <cell r="DL210"/>
          <cell r="DM210">
            <v>0</v>
          </cell>
          <cell r="DN210"/>
          <cell r="DO210">
            <v>0</v>
          </cell>
          <cell r="DP210"/>
          <cell r="DQ210">
            <v>0</v>
          </cell>
          <cell r="DR210"/>
          <cell r="DS210">
            <v>0</v>
          </cell>
          <cell r="DT210"/>
          <cell r="DU210">
            <v>0</v>
          </cell>
          <cell r="DV210"/>
          <cell r="DW210">
            <v>0</v>
          </cell>
          <cell r="DX210"/>
          <cell r="DY210">
            <v>0</v>
          </cell>
          <cell r="DZ210"/>
          <cell r="EA210">
            <v>0</v>
          </cell>
          <cell r="EB210"/>
          <cell r="EC210">
            <v>0</v>
          </cell>
          <cell r="ED210"/>
          <cell r="EE210">
            <v>0</v>
          </cell>
          <cell r="EF210"/>
          <cell r="EG210">
            <v>0</v>
          </cell>
          <cell r="EH210"/>
          <cell r="EI210">
            <v>0</v>
          </cell>
          <cell r="EJ210"/>
          <cell r="EK210">
            <v>0</v>
          </cell>
          <cell r="EL210"/>
          <cell r="EM210">
            <v>0</v>
          </cell>
          <cell r="EN210"/>
          <cell r="EO210">
            <v>0</v>
          </cell>
          <cell r="EP210"/>
          <cell r="EQ210">
            <v>0</v>
          </cell>
          <cell r="ER210"/>
          <cell r="ES210">
            <v>0</v>
          </cell>
          <cell r="ET210"/>
          <cell r="EU210">
            <v>0</v>
          </cell>
          <cell r="EV210"/>
          <cell r="EW210">
            <v>0</v>
          </cell>
          <cell r="EX210"/>
          <cell r="EY210">
            <v>0</v>
          </cell>
          <cell r="EZ210"/>
          <cell r="FA210">
            <v>0</v>
          </cell>
          <cell r="FB210"/>
          <cell r="FC210">
            <v>0</v>
          </cell>
          <cell r="FD210"/>
          <cell r="FE210">
            <v>0</v>
          </cell>
          <cell r="FF210"/>
          <cell r="FG210">
            <v>0</v>
          </cell>
          <cell r="FH210"/>
          <cell r="FI210">
            <v>0</v>
          </cell>
          <cell r="FJ210"/>
          <cell r="FK210">
            <v>0</v>
          </cell>
          <cell r="FL210"/>
          <cell r="FM210">
            <v>0</v>
          </cell>
          <cell r="FN210"/>
          <cell r="FO210">
            <v>0</v>
          </cell>
          <cell r="FP210"/>
          <cell r="FQ210">
            <v>0</v>
          </cell>
          <cell r="FR210"/>
          <cell r="FS210">
            <v>0</v>
          </cell>
          <cell r="FT210"/>
          <cell r="FU210">
            <v>0</v>
          </cell>
          <cell r="FV210"/>
          <cell r="FW210">
            <v>0</v>
          </cell>
          <cell r="FX210"/>
          <cell r="FY210">
            <v>0</v>
          </cell>
          <cell r="FZ210"/>
          <cell r="GA210">
            <v>0</v>
          </cell>
          <cell r="GB210"/>
          <cell r="GC210">
            <v>0</v>
          </cell>
          <cell r="GD210"/>
          <cell r="GE210">
            <v>0</v>
          </cell>
          <cell r="GF210"/>
          <cell r="GG210">
            <v>0</v>
          </cell>
          <cell r="GH210"/>
          <cell r="GI210">
            <v>0</v>
          </cell>
          <cell r="GJ210"/>
          <cell r="GK210">
            <v>0</v>
          </cell>
          <cell r="GL210"/>
          <cell r="GM210">
            <v>0</v>
          </cell>
          <cell r="GN210"/>
          <cell r="GO210">
            <v>0</v>
          </cell>
          <cell r="GP210"/>
          <cell r="GQ210">
            <v>0</v>
          </cell>
          <cell r="GR210"/>
          <cell r="GS210">
            <v>0</v>
          </cell>
          <cell r="GT210"/>
          <cell r="GU210">
            <v>0</v>
          </cell>
          <cell r="GV210"/>
          <cell r="GW210">
            <v>0</v>
          </cell>
          <cell r="GX210"/>
          <cell r="GY210">
            <v>0</v>
          </cell>
          <cell r="GZ210"/>
          <cell r="HA210">
            <v>0</v>
          </cell>
          <cell r="HB210"/>
          <cell r="HC210">
            <v>0</v>
          </cell>
          <cell r="HD210">
            <v>2</v>
          </cell>
          <cell r="HE210">
            <v>28000.000000280001</v>
          </cell>
          <cell r="HF210"/>
          <cell r="HG210">
            <v>0</v>
          </cell>
          <cell r="HH210"/>
          <cell r="HI210">
            <v>0</v>
          </cell>
          <cell r="HJ210"/>
          <cell r="HK210">
            <v>0</v>
          </cell>
          <cell r="HL210"/>
          <cell r="HM210">
            <v>0</v>
          </cell>
          <cell r="HN210"/>
          <cell r="HO210">
            <v>0</v>
          </cell>
          <cell r="HP210"/>
          <cell r="HQ210">
            <v>0</v>
          </cell>
          <cell r="HR210"/>
          <cell r="HS210">
            <v>0</v>
          </cell>
          <cell r="HT210"/>
          <cell r="HU210">
            <v>0</v>
          </cell>
          <cell r="HV210"/>
          <cell r="HW210">
            <v>0</v>
          </cell>
          <cell r="HX210"/>
          <cell r="HY210">
            <v>0</v>
          </cell>
          <cell r="HZ210"/>
          <cell r="IA210">
            <v>0</v>
          </cell>
          <cell r="IB210"/>
          <cell r="IC210">
            <v>0</v>
          </cell>
          <cell r="ID210"/>
          <cell r="IE210">
            <v>0</v>
          </cell>
          <cell r="IF210"/>
          <cell r="IG210">
            <v>0</v>
          </cell>
          <cell r="IH210"/>
          <cell r="II210">
            <v>0</v>
          </cell>
          <cell r="IJ210"/>
          <cell r="IK210">
            <v>0</v>
          </cell>
          <cell r="IL210"/>
          <cell r="IM210">
            <v>0</v>
          </cell>
          <cell r="IN210"/>
          <cell r="IO210">
            <v>0</v>
          </cell>
          <cell r="IP210"/>
          <cell r="IQ210">
            <v>0</v>
          </cell>
          <cell r="IR210"/>
          <cell r="IS210">
            <v>0</v>
          </cell>
          <cell r="IT210"/>
          <cell r="IU210">
            <v>0</v>
          </cell>
          <cell r="IV210"/>
          <cell r="IW210">
            <v>0</v>
          </cell>
          <cell r="IX210"/>
          <cell r="IY210">
            <v>0</v>
          </cell>
          <cell r="IZ210"/>
          <cell r="JA210">
            <v>0</v>
          </cell>
          <cell r="JB210"/>
          <cell r="JC210">
            <v>0</v>
          </cell>
          <cell r="JD210"/>
          <cell r="JE210">
            <v>0</v>
          </cell>
          <cell r="JF210"/>
          <cell r="JG210">
            <v>0</v>
          </cell>
          <cell r="JH210"/>
          <cell r="JI210">
            <v>0</v>
          </cell>
          <cell r="JJ210"/>
          <cell r="JK210">
            <v>0</v>
          </cell>
          <cell r="JL210"/>
          <cell r="JM210">
            <v>0</v>
          </cell>
          <cell r="JN210"/>
          <cell r="JO210">
            <v>0</v>
          </cell>
          <cell r="JP210"/>
          <cell r="JQ210">
            <v>0</v>
          </cell>
          <cell r="JR210"/>
          <cell r="JS210">
            <v>0</v>
          </cell>
          <cell r="JT210"/>
          <cell r="JU210">
            <v>0</v>
          </cell>
          <cell r="JV210"/>
          <cell r="JW210">
            <v>0</v>
          </cell>
          <cell r="JX210"/>
          <cell r="JY210">
            <v>0</v>
          </cell>
          <cell r="JZ210"/>
          <cell r="KA210">
            <v>0</v>
          </cell>
          <cell r="KB210"/>
          <cell r="KC210">
            <v>0</v>
          </cell>
        </row>
        <row r="211">
          <cell r="P211"/>
          <cell r="Q211">
            <v>0</v>
          </cell>
          <cell r="R211"/>
          <cell r="S211">
            <v>0</v>
          </cell>
          <cell r="T211"/>
          <cell r="U211">
            <v>0</v>
          </cell>
          <cell r="V211"/>
          <cell r="W211">
            <v>0</v>
          </cell>
          <cell r="X211"/>
          <cell r="Y211">
            <v>0</v>
          </cell>
          <cell r="Z211"/>
          <cell r="AA211">
            <v>0</v>
          </cell>
          <cell r="AB211"/>
          <cell r="AC211">
            <v>0</v>
          </cell>
          <cell r="AD211"/>
          <cell r="AE211">
            <v>0</v>
          </cell>
          <cell r="AF211"/>
          <cell r="AG211">
            <v>0</v>
          </cell>
          <cell r="AH211"/>
          <cell r="AI211">
            <v>0</v>
          </cell>
          <cell r="AJ211"/>
          <cell r="AK211">
            <v>0</v>
          </cell>
          <cell r="AL211"/>
          <cell r="AM211">
            <v>0</v>
          </cell>
          <cell r="AN211"/>
          <cell r="AO211">
            <v>0</v>
          </cell>
          <cell r="AP211"/>
          <cell r="AQ211">
            <v>0</v>
          </cell>
          <cell r="AR211"/>
          <cell r="AS211">
            <v>0</v>
          </cell>
          <cell r="AT211"/>
          <cell r="AU211">
            <v>0</v>
          </cell>
          <cell r="AV211"/>
          <cell r="AW211">
            <v>0</v>
          </cell>
          <cell r="AX211"/>
          <cell r="AY211">
            <v>0</v>
          </cell>
          <cell r="AZ211"/>
          <cell r="BA211">
            <v>0</v>
          </cell>
          <cell r="BB211"/>
          <cell r="BC211">
            <v>0</v>
          </cell>
          <cell r="BD211"/>
          <cell r="BE211">
            <v>0</v>
          </cell>
          <cell r="BF211"/>
          <cell r="BG211">
            <v>0</v>
          </cell>
          <cell r="BH211"/>
          <cell r="BI211">
            <v>0</v>
          </cell>
          <cell r="BJ211"/>
          <cell r="BK211">
            <v>0</v>
          </cell>
          <cell r="BL211"/>
          <cell r="BM211">
            <v>0</v>
          </cell>
          <cell r="BN211"/>
          <cell r="BO211">
            <v>0</v>
          </cell>
          <cell r="BP211"/>
          <cell r="BQ211">
            <v>0</v>
          </cell>
          <cell r="BR211"/>
          <cell r="BS211">
            <v>0</v>
          </cell>
          <cell r="BT211"/>
          <cell r="BU211">
            <v>0</v>
          </cell>
          <cell r="BV211"/>
          <cell r="BW211">
            <v>0</v>
          </cell>
          <cell r="BX211"/>
          <cell r="BY211">
            <v>0</v>
          </cell>
          <cell r="BZ211"/>
          <cell r="CA211">
            <v>0</v>
          </cell>
          <cell r="CB211"/>
          <cell r="CC211">
            <v>0</v>
          </cell>
          <cell r="CD211"/>
          <cell r="CE211">
            <v>0</v>
          </cell>
          <cell r="CF211"/>
          <cell r="CG211">
            <v>0</v>
          </cell>
          <cell r="CH211"/>
          <cell r="CI211">
            <v>0</v>
          </cell>
          <cell r="CJ211"/>
          <cell r="CK211">
            <v>0</v>
          </cell>
          <cell r="CL211"/>
          <cell r="CM211">
            <v>0</v>
          </cell>
          <cell r="CN211"/>
          <cell r="CO211">
            <v>0</v>
          </cell>
          <cell r="CP211"/>
          <cell r="CQ211">
            <v>0</v>
          </cell>
          <cell r="CR211"/>
          <cell r="CS211">
            <v>0</v>
          </cell>
          <cell r="CT211"/>
          <cell r="CU211">
            <v>0</v>
          </cell>
          <cell r="CV211"/>
          <cell r="CW211">
            <v>0</v>
          </cell>
          <cell r="CX211"/>
          <cell r="CY211">
            <v>0</v>
          </cell>
          <cell r="CZ211"/>
          <cell r="DA211">
            <v>0</v>
          </cell>
          <cell r="DB211"/>
          <cell r="DC211">
            <v>0</v>
          </cell>
          <cell r="DD211"/>
          <cell r="DE211">
            <v>0</v>
          </cell>
          <cell r="DF211"/>
          <cell r="DG211">
            <v>0</v>
          </cell>
          <cell r="DH211"/>
          <cell r="DI211">
            <v>0</v>
          </cell>
          <cell r="DJ211"/>
          <cell r="DK211">
            <v>0</v>
          </cell>
          <cell r="DL211"/>
          <cell r="DM211">
            <v>0</v>
          </cell>
          <cell r="DN211"/>
          <cell r="DO211">
            <v>0</v>
          </cell>
          <cell r="DP211"/>
          <cell r="DQ211">
            <v>0</v>
          </cell>
          <cell r="DR211"/>
          <cell r="DS211">
            <v>0</v>
          </cell>
          <cell r="DT211"/>
          <cell r="DU211">
            <v>0</v>
          </cell>
          <cell r="DV211"/>
          <cell r="DW211">
            <v>0</v>
          </cell>
          <cell r="DX211"/>
          <cell r="DY211">
            <v>0</v>
          </cell>
          <cell r="DZ211"/>
          <cell r="EA211">
            <v>0</v>
          </cell>
          <cell r="EB211"/>
          <cell r="EC211">
            <v>0</v>
          </cell>
          <cell r="ED211"/>
          <cell r="EE211">
            <v>0</v>
          </cell>
          <cell r="EF211"/>
          <cell r="EG211">
            <v>0</v>
          </cell>
          <cell r="EH211"/>
          <cell r="EI211">
            <v>0</v>
          </cell>
          <cell r="EJ211"/>
          <cell r="EK211">
            <v>0</v>
          </cell>
          <cell r="EL211"/>
          <cell r="EM211">
            <v>0</v>
          </cell>
          <cell r="EN211"/>
          <cell r="EO211">
            <v>0</v>
          </cell>
          <cell r="EP211"/>
          <cell r="EQ211">
            <v>0</v>
          </cell>
          <cell r="ER211"/>
          <cell r="ES211">
            <v>0</v>
          </cell>
          <cell r="ET211"/>
          <cell r="EU211">
            <v>0</v>
          </cell>
          <cell r="EV211"/>
          <cell r="EW211">
            <v>0</v>
          </cell>
          <cell r="EX211"/>
          <cell r="EY211">
            <v>0</v>
          </cell>
          <cell r="EZ211"/>
          <cell r="FA211">
            <v>0</v>
          </cell>
          <cell r="FB211"/>
          <cell r="FC211">
            <v>0</v>
          </cell>
          <cell r="FD211"/>
          <cell r="FE211">
            <v>0</v>
          </cell>
          <cell r="FF211"/>
          <cell r="FG211">
            <v>0</v>
          </cell>
          <cell r="FH211"/>
          <cell r="FI211">
            <v>0</v>
          </cell>
          <cell r="FJ211"/>
          <cell r="FK211">
            <v>0</v>
          </cell>
          <cell r="FL211"/>
          <cell r="FM211">
            <v>0</v>
          </cell>
          <cell r="FN211"/>
          <cell r="FO211">
            <v>0</v>
          </cell>
          <cell r="FP211"/>
          <cell r="FQ211">
            <v>0</v>
          </cell>
          <cell r="FR211"/>
          <cell r="FS211">
            <v>0</v>
          </cell>
          <cell r="FT211"/>
          <cell r="FU211">
            <v>0</v>
          </cell>
          <cell r="FV211"/>
          <cell r="FW211">
            <v>0</v>
          </cell>
          <cell r="FX211"/>
          <cell r="FY211">
            <v>0</v>
          </cell>
          <cell r="FZ211"/>
          <cell r="GA211">
            <v>0</v>
          </cell>
          <cell r="GB211"/>
          <cell r="GC211">
            <v>0</v>
          </cell>
          <cell r="GD211"/>
          <cell r="GE211">
            <v>0</v>
          </cell>
          <cell r="GF211"/>
          <cell r="GG211">
            <v>0</v>
          </cell>
          <cell r="GH211"/>
          <cell r="GI211">
            <v>0</v>
          </cell>
          <cell r="GJ211"/>
          <cell r="GK211">
            <v>0</v>
          </cell>
          <cell r="GL211"/>
          <cell r="GM211">
            <v>0</v>
          </cell>
          <cell r="GN211"/>
          <cell r="GO211">
            <v>0</v>
          </cell>
          <cell r="GP211"/>
          <cell r="GQ211">
            <v>0</v>
          </cell>
          <cell r="GR211"/>
          <cell r="GS211">
            <v>0</v>
          </cell>
          <cell r="GT211"/>
          <cell r="GU211">
            <v>0</v>
          </cell>
          <cell r="GV211"/>
          <cell r="GW211">
            <v>0</v>
          </cell>
          <cell r="GX211"/>
          <cell r="GY211">
            <v>0</v>
          </cell>
          <cell r="GZ211"/>
          <cell r="HA211">
            <v>0</v>
          </cell>
          <cell r="HB211"/>
          <cell r="HC211">
            <v>0</v>
          </cell>
          <cell r="HD211"/>
          <cell r="HE211">
            <v>0</v>
          </cell>
          <cell r="HF211"/>
          <cell r="HG211">
            <v>0</v>
          </cell>
          <cell r="HH211"/>
          <cell r="HI211">
            <v>0</v>
          </cell>
          <cell r="HJ211"/>
          <cell r="HK211">
            <v>0</v>
          </cell>
          <cell r="HL211"/>
          <cell r="HM211">
            <v>0</v>
          </cell>
          <cell r="HN211"/>
          <cell r="HO211">
            <v>0</v>
          </cell>
          <cell r="HP211"/>
          <cell r="HQ211">
            <v>0</v>
          </cell>
          <cell r="HR211"/>
          <cell r="HS211">
            <v>0</v>
          </cell>
          <cell r="HT211"/>
          <cell r="HU211">
            <v>0</v>
          </cell>
          <cell r="HV211"/>
          <cell r="HW211">
            <v>0</v>
          </cell>
          <cell r="HX211"/>
          <cell r="HY211">
            <v>0</v>
          </cell>
          <cell r="HZ211"/>
          <cell r="IA211">
            <v>0</v>
          </cell>
          <cell r="IB211"/>
          <cell r="IC211">
            <v>0</v>
          </cell>
          <cell r="ID211"/>
          <cell r="IE211">
            <v>0</v>
          </cell>
          <cell r="IF211"/>
          <cell r="IG211">
            <v>0</v>
          </cell>
          <cell r="IH211"/>
          <cell r="II211">
            <v>0</v>
          </cell>
          <cell r="IJ211"/>
          <cell r="IK211">
            <v>0</v>
          </cell>
          <cell r="IL211"/>
          <cell r="IM211">
            <v>0</v>
          </cell>
          <cell r="IN211"/>
          <cell r="IO211">
            <v>0</v>
          </cell>
          <cell r="IP211"/>
          <cell r="IQ211">
            <v>0</v>
          </cell>
          <cell r="IR211"/>
          <cell r="IS211">
            <v>0</v>
          </cell>
          <cell r="IT211"/>
          <cell r="IU211">
            <v>0</v>
          </cell>
          <cell r="IV211"/>
          <cell r="IW211">
            <v>0</v>
          </cell>
          <cell r="IX211"/>
          <cell r="IY211">
            <v>0</v>
          </cell>
          <cell r="IZ211"/>
          <cell r="JA211">
            <v>0</v>
          </cell>
          <cell r="JB211"/>
          <cell r="JC211">
            <v>0</v>
          </cell>
          <cell r="JD211"/>
          <cell r="JE211">
            <v>0</v>
          </cell>
          <cell r="JF211"/>
          <cell r="JG211">
            <v>0</v>
          </cell>
          <cell r="JH211"/>
          <cell r="JI211">
            <v>0</v>
          </cell>
          <cell r="JJ211"/>
          <cell r="JK211">
            <v>0</v>
          </cell>
          <cell r="JL211"/>
          <cell r="JM211">
            <v>0</v>
          </cell>
          <cell r="JN211"/>
          <cell r="JO211">
            <v>0</v>
          </cell>
          <cell r="JP211"/>
          <cell r="JQ211">
            <v>0</v>
          </cell>
          <cell r="JR211"/>
          <cell r="JS211">
            <v>0</v>
          </cell>
          <cell r="JT211"/>
          <cell r="JU211">
            <v>0</v>
          </cell>
          <cell r="JV211"/>
          <cell r="JW211">
            <v>0</v>
          </cell>
          <cell r="JX211"/>
          <cell r="JY211">
            <v>0</v>
          </cell>
          <cell r="JZ211"/>
          <cell r="KA211">
            <v>0</v>
          </cell>
          <cell r="KB211"/>
          <cell r="KC211">
            <v>0</v>
          </cell>
        </row>
        <row r="212">
          <cell r="P212"/>
          <cell r="Q212">
            <v>0</v>
          </cell>
          <cell r="R212"/>
          <cell r="S212">
            <v>0</v>
          </cell>
          <cell r="T212"/>
          <cell r="U212">
            <v>0</v>
          </cell>
          <cell r="V212"/>
          <cell r="W212">
            <v>0</v>
          </cell>
          <cell r="X212"/>
          <cell r="Y212">
            <v>0</v>
          </cell>
          <cell r="Z212"/>
          <cell r="AA212">
            <v>0</v>
          </cell>
          <cell r="AB212"/>
          <cell r="AC212">
            <v>0</v>
          </cell>
          <cell r="AD212"/>
          <cell r="AE212">
            <v>0</v>
          </cell>
          <cell r="AF212"/>
          <cell r="AG212">
            <v>0</v>
          </cell>
          <cell r="AH212"/>
          <cell r="AI212">
            <v>0</v>
          </cell>
          <cell r="AJ212"/>
          <cell r="AK212">
            <v>0</v>
          </cell>
          <cell r="AL212"/>
          <cell r="AM212">
            <v>0</v>
          </cell>
          <cell r="AN212"/>
          <cell r="AO212">
            <v>0</v>
          </cell>
          <cell r="AP212"/>
          <cell r="AQ212">
            <v>0</v>
          </cell>
          <cell r="AR212"/>
          <cell r="AS212">
            <v>0</v>
          </cell>
          <cell r="AT212"/>
          <cell r="AU212">
            <v>0</v>
          </cell>
          <cell r="AV212"/>
          <cell r="AW212">
            <v>0</v>
          </cell>
          <cell r="AX212"/>
          <cell r="AY212">
            <v>0</v>
          </cell>
          <cell r="AZ212"/>
          <cell r="BA212">
            <v>0</v>
          </cell>
          <cell r="BB212"/>
          <cell r="BC212">
            <v>0</v>
          </cell>
          <cell r="BD212"/>
          <cell r="BE212">
            <v>0</v>
          </cell>
          <cell r="BF212"/>
          <cell r="BG212">
            <v>0</v>
          </cell>
          <cell r="BH212"/>
          <cell r="BI212">
            <v>0</v>
          </cell>
          <cell r="BJ212"/>
          <cell r="BK212">
            <v>0</v>
          </cell>
          <cell r="BL212"/>
          <cell r="BM212">
            <v>0</v>
          </cell>
          <cell r="BN212"/>
          <cell r="BO212">
            <v>0</v>
          </cell>
          <cell r="BP212"/>
          <cell r="BQ212">
            <v>0</v>
          </cell>
          <cell r="BR212"/>
          <cell r="BS212">
            <v>0</v>
          </cell>
          <cell r="BT212"/>
          <cell r="BU212">
            <v>0</v>
          </cell>
          <cell r="BV212"/>
          <cell r="BW212">
            <v>0</v>
          </cell>
          <cell r="BX212"/>
          <cell r="BY212">
            <v>0</v>
          </cell>
          <cell r="BZ212"/>
          <cell r="CA212">
            <v>0</v>
          </cell>
          <cell r="CB212"/>
          <cell r="CC212">
            <v>0</v>
          </cell>
          <cell r="CD212"/>
          <cell r="CE212">
            <v>0</v>
          </cell>
          <cell r="CF212"/>
          <cell r="CG212">
            <v>0</v>
          </cell>
          <cell r="CH212"/>
          <cell r="CI212">
            <v>0</v>
          </cell>
          <cell r="CJ212"/>
          <cell r="CK212">
            <v>0</v>
          </cell>
          <cell r="CL212"/>
          <cell r="CM212">
            <v>0</v>
          </cell>
          <cell r="CN212"/>
          <cell r="CO212">
            <v>0</v>
          </cell>
          <cell r="CP212"/>
          <cell r="CQ212">
            <v>0</v>
          </cell>
          <cell r="CR212"/>
          <cell r="CS212">
            <v>0</v>
          </cell>
          <cell r="CT212"/>
          <cell r="CU212">
            <v>0</v>
          </cell>
          <cell r="CV212"/>
          <cell r="CW212">
            <v>0</v>
          </cell>
          <cell r="CX212"/>
          <cell r="CY212">
            <v>0</v>
          </cell>
          <cell r="CZ212"/>
          <cell r="DA212">
            <v>0</v>
          </cell>
          <cell r="DB212"/>
          <cell r="DC212">
            <v>0</v>
          </cell>
          <cell r="DD212"/>
          <cell r="DE212">
            <v>0</v>
          </cell>
          <cell r="DF212"/>
          <cell r="DG212">
            <v>0</v>
          </cell>
          <cell r="DH212"/>
          <cell r="DI212">
            <v>0</v>
          </cell>
          <cell r="DJ212"/>
          <cell r="DK212">
            <v>0</v>
          </cell>
          <cell r="DL212"/>
          <cell r="DM212">
            <v>0</v>
          </cell>
          <cell r="DN212"/>
          <cell r="DO212">
            <v>0</v>
          </cell>
          <cell r="DP212"/>
          <cell r="DQ212">
            <v>0</v>
          </cell>
          <cell r="DR212"/>
          <cell r="DS212">
            <v>0</v>
          </cell>
          <cell r="DT212"/>
          <cell r="DU212">
            <v>0</v>
          </cell>
          <cell r="DV212"/>
          <cell r="DW212">
            <v>0</v>
          </cell>
          <cell r="DX212"/>
          <cell r="DY212">
            <v>0</v>
          </cell>
          <cell r="DZ212"/>
          <cell r="EA212">
            <v>0</v>
          </cell>
          <cell r="EB212"/>
          <cell r="EC212">
            <v>0</v>
          </cell>
          <cell r="ED212"/>
          <cell r="EE212">
            <v>0</v>
          </cell>
          <cell r="EF212"/>
          <cell r="EG212">
            <v>0</v>
          </cell>
          <cell r="EH212"/>
          <cell r="EI212">
            <v>0</v>
          </cell>
          <cell r="EJ212"/>
          <cell r="EK212">
            <v>0</v>
          </cell>
          <cell r="EL212"/>
          <cell r="EM212">
            <v>0</v>
          </cell>
          <cell r="EN212"/>
          <cell r="EO212">
            <v>0</v>
          </cell>
          <cell r="EP212"/>
          <cell r="EQ212">
            <v>0</v>
          </cell>
          <cell r="ER212"/>
          <cell r="ES212">
            <v>0</v>
          </cell>
          <cell r="ET212"/>
          <cell r="EU212">
            <v>0</v>
          </cell>
          <cell r="EV212"/>
          <cell r="EW212">
            <v>0</v>
          </cell>
          <cell r="EX212"/>
          <cell r="EY212">
            <v>0</v>
          </cell>
          <cell r="EZ212"/>
          <cell r="FA212">
            <v>0</v>
          </cell>
          <cell r="FB212"/>
          <cell r="FC212">
            <v>0</v>
          </cell>
          <cell r="FD212"/>
          <cell r="FE212">
            <v>0</v>
          </cell>
          <cell r="FF212"/>
          <cell r="FG212">
            <v>0</v>
          </cell>
          <cell r="FH212"/>
          <cell r="FI212">
            <v>0</v>
          </cell>
          <cell r="FJ212"/>
          <cell r="FK212">
            <v>0</v>
          </cell>
          <cell r="FL212">
            <v>4</v>
          </cell>
          <cell r="FM212">
            <v>68400.000000683998</v>
          </cell>
          <cell r="FN212">
            <v>4</v>
          </cell>
          <cell r="FO212">
            <v>68400.000000683998</v>
          </cell>
          <cell r="FP212">
            <v>4</v>
          </cell>
          <cell r="FQ212">
            <v>68400.000000683998</v>
          </cell>
          <cell r="FR212"/>
          <cell r="FS212">
            <v>0</v>
          </cell>
          <cell r="FT212"/>
          <cell r="FU212">
            <v>0</v>
          </cell>
          <cell r="FV212"/>
          <cell r="FW212">
            <v>0</v>
          </cell>
          <cell r="FX212"/>
          <cell r="FY212">
            <v>0</v>
          </cell>
          <cell r="FZ212"/>
          <cell r="GA212">
            <v>0</v>
          </cell>
          <cell r="GB212"/>
          <cell r="GC212">
            <v>0</v>
          </cell>
          <cell r="GD212"/>
          <cell r="GE212">
            <v>0</v>
          </cell>
          <cell r="GF212"/>
          <cell r="GG212">
            <v>0</v>
          </cell>
          <cell r="GH212"/>
          <cell r="GI212">
            <v>0</v>
          </cell>
          <cell r="GJ212"/>
          <cell r="GK212">
            <v>0</v>
          </cell>
          <cell r="GL212"/>
          <cell r="GM212">
            <v>0</v>
          </cell>
          <cell r="GN212"/>
          <cell r="GO212">
            <v>0</v>
          </cell>
          <cell r="GP212"/>
          <cell r="GQ212">
            <v>0</v>
          </cell>
          <cell r="GR212"/>
          <cell r="GS212">
            <v>0</v>
          </cell>
          <cell r="GT212"/>
          <cell r="GU212">
            <v>0</v>
          </cell>
          <cell r="GV212"/>
          <cell r="GW212">
            <v>0</v>
          </cell>
          <cell r="GX212"/>
          <cell r="GY212">
            <v>0</v>
          </cell>
          <cell r="GZ212"/>
          <cell r="HA212">
            <v>0</v>
          </cell>
          <cell r="HB212"/>
          <cell r="HC212">
            <v>0</v>
          </cell>
          <cell r="HD212"/>
          <cell r="HE212">
            <v>0</v>
          </cell>
          <cell r="HF212"/>
          <cell r="HG212">
            <v>0</v>
          </cell>
          <cell r="HH212"/>
          <cell r="HI212">
            <v>0</v>
          </cell>
          <cell r="HJ212"/>
          <cell r="HK212">
            <v>0</v>
          </cell>
          <cell r="HL212"/>
          <cell r="HM212">
            <v>0</v>
          </cell>
          <cell r="HN212"/>
          <cell r="HO212">
            <v>0</v>
          </cell>
          <cell r="HP212"/>
          <cell r="HQ212">
            <v>0</v>
          </cell>
          <cell r="HR212"/>
          <cell r="HS212">
            <v>0</v>
          </cell>
          <cell r="HT212"/>
          <cell r="HU212">
            <v>0</v>
          </cell>
          <cell r="HV212"/>
          <cell r="HW212">
            <v>0</v>
          </cell>
          <cell r="HX212"/>
          <cell r="HY212">
            <v>0</v>
          </cell>
          <cell r="HZ212"/>
          <cell r="IA212">
            <v>0</v>
          </cell>
          <cell r="IB212"/>
          <cell r="IC212">
            <v>0</v>
          </cell>
          <cell r="ID212"/>
          <cell r="IE212">
            <v>0</v>
          </cell>
          <cell r="IF212"/>
          <cell r="IG212">
            <v>0</v>
          </cell>
          <cell r="IH212"/>
          <cell r="II212">
            <v>0</v>
          </cell>
          <cell r="IJ212"/>
          <cell r="IK212">
            <v>0</v>
          </cell>
          <cell r="IL212"/>
          <cell r="IM212">
            <v>0</v>
          </cell>
          <cell r="IN212"/>
          <cell r="IO212">
            <v>0</v>
          </cell>
          <cell r="IP212"/>
          <cell r="IQ212">
            <v>0</v>
          </cell>
          <cell r="IR212"/>
          <cell r="IS212">
            <v>0</v>
          </cell>
          <cell r="IT212"/>
          <cell r="IU212">
            <v>0</v>
          </cell>
          <cell r="IV212"/>
          <cell r="IW212">
            <v>0</v>
          </cell>
          <cell r="IX212"/>
          <cell r="IY212">
            <v>0</v>
          </cell>
          <cell r="IZ212"/>
          <cell r="JA212">
            <v>0</v>
          </cell>
          <cell r="JB212"/>
          <cell r="JC212">
            <v>0</v>
          </cell>
          <cell r="JD212"/>
          <cell r="JE212">
            <v>0</v>
          </cell>
          <cell r="JF212"/>
          <cell r="JG212">
            <v>0</v>
          </cell>
          <cell r="JH212"/>
          <cell r="JI212">
            <v>0</v>
          </cell>
          <cell r="JJ212"/>
          <cell r="JK212">
            <v>0</v>
          </cell>
          <cell r="JL212"/>
          <cell r="JM212">
            <v>0</v>
          </cell>
          <cell r="JN212"/>
          <cell r="JO212">
            <v>0</v>
          </cell>
          <cell r="JP212"/>
          <cell r="JQ212">
            <v>0</v>
          </cell>
          <cell r="JR212"/>
          <cell r="JS212">
            <v>0</v>
          </cell>
          <cell r="JT212"/>
          <cell r="JU212">
            <v>0</v>
          </cell>
          <cell r="JV212"/>
          <cell r="JW212">
            <v>0</v>
          </cell>
          <cell r="JX212"/>
          <cell r="JY212">
            <v>0</v>
          </cell>
          <cell r="JZ212"/>
          <cell r="KA212">
            <v>0</v>
          </cell>
          <cell r="KB212"/>
          <cell r="KC212">
            <v>0</v>
          </cell>
        </row>
        <row r="213">
          <cell r="P213"/>
          <cell r="Q213">
            <v>0</v>
          </cell>
          <cell r="R213"/>
          <cell r="S213">
            <v>0</v>
          </cell>
          <cell r="T213"/>
          <cell r="U213">
            <v>0</v>
          </cell>
          <cell r="V213"/>
          <cell r="W213">
            <v>0</v>
          </cell>
          <cell r="X213"/>
          <cell r="Y213">
            <v>0</v>
          </cell>
          <cell r="Z213"/>
          <cell r="AA213">
            <v>0</v>
          </cell>
          <cell r="AB213"/>
          <cell r="AC213">
            <v>0</v>
          </cell>
          <cell r="AD213"/>
          <cell r="AE213">
            <v>0</v>
          </cell>
          <cell r="AF213"/>
          <cell r="AG213">
            <v>0</v>
          </cell>
          <cell r="AH213"/>
          <cell r="AI213">
            <v>0</v>
          </cell>
          <cell r="AJ213"/>
          <cell r="AK213">
            <v>0</v>
          </cell>
          <cell r="AL213"/>
          <cell r="AM213">
            <v>0</v>
          </cell>
          <cell r="AN213"/>
          <cell r="AO213">
            <v>0</v>
          </cell>
          <cell r="AP213"/>
          <cell r="AQ213">
            <v>0</v>
          </cell>
          <cell r="AR213"/>
          <cell r="AS213">
            <v>0</v>
          </cell>
          <cell r="AT213"/>
          <cell r="AU213">
            <v>0</v>
          </cell>
          <cell r="AV213"/>
          <cell r="AW213">
            <v>0</v>
          </cell>
          <cell r="AX213"/>
          <cell r="AY213">
            <v>0</v>
          </cell>
          <cell r="AZ213"/>
          <cell r="BA213">
            <v>0</v>
          </cell>
          <cell r="BB213"/>
          <cell r="BC213">
            <v>0</v>
          </cell>
          <cell r="BD213"/>
          <cell r="BE213">
            <v>0</v>
          </cell>
          <cell r="BF213"/>
          <cell r="BG213">
            <v>0</v>
          </cell>
          <cell r="BH213"/>
          <cell r="BI213">
            <v>0</v>
          </cell>
          <cell r="BJ213"/>
          <cell r="BK213">
            <v>0</v>
          </cell>
          <cell r="BL213"/>
          <cell r="BM213">
            <v>0</v>
          </cell>
          <cell r="BN213"/>
          <cell r="BO213">
            <v>0</v>
          </cell>
          <cell r="BP213"/>
          <cell r="BQ213">
            <v>0</v>
          </cell>
          <cell r="BR213"/>
          <cell r="BS213">
            <v>0</v>
          </cell>
          <cell r="BT213"/>
          <cell r="BU213">
            <v>0</v>
          </cell>
          <cell r="BV213"/>
          <cell r="BW213">
            <v>0</v>
          </cell>
          <cell r="BX213"/>
          <cell r="BY213">
            <v>0</v>
          </cell>
          <cell r="BZ213"/>
          <cell r="CA213">
            <v>0</v>
          </cell>
          <cell r="CB213"/>
          <cell r="CC213">
            <v>0</v>
          </cell>
          <cell r="CD213"/>
          <cell r="CE213">
            <v>0</v>
          </cell>
          <cell r="CF213"/>
          <cell r="CG213">
            <v>0</v>
          </cell>
          <cell r="CH213"/>
          <cell r="CI213">
            <v>0</v>
          </cell>
          <cell r="CJ213"/>
          <cell r="CK213">
            <v>0</v>
          </cell>
          <cell r="CL213"/>
          <cell r="CM213">
            <v>0</v>
          </cell>
          <cell r="CN213"/>
          <cell r="CO213">
            <v>0</v>
          </cell>
          <cell r="CP213"/>
          <cell r="CQ213">
            <v>0</v>
          </cell>
          <cell r="CR213"/>
          <cell r="CS213">
            <v>0</v>
          </cell>
          <cell r="CT213"/>
          <cell r="CU213">
            <v>0</v>
          </cell>
          <cell r="CV213"/>
          <cell r="CW213">
            <v>0</v>
          </cell>
          <cell r="CX213"/>
          <cell r="CY213">
            <v>0</v>
          </cell>
          <cell r="CZ213"/>
          <cell r="DA213">
            <v>0</v>
          </cell>
          <cell r="DB213"/>
          <cell r="DC213">
            <v>0</v>
          </cell>
          <cell r="DD213"/>
          <cell r="DE213">
            <v>0</v>
          </cell>
          <cell r="DF213"/>
          <cell r="DG213">
            <v>0</v>
          </cell>
          <cell r="DH213"/>
          <cell r="DI213">
            <v>0</v>
          </cell>
          <cell r="DJ213"/>
          <cell r="DK213">
            <v>0</v>
          </cell>
          <cell r="DL213"/>
          <cell r="DM213">
            <v>0</v>
          </cell>
          <cell r="DN213"/>
          <cell r="DO213">
            <v>0</v>
          </cell>
          <cell r="DP213"/>
          <cell r="DQ213">
            <v>0</v>
          </cell>
          <cell r="DR213"/>
          <cell r="DS213">
            <v>0</v>
          </cell>
          <cell r="DT213"/>
          <cell r="DU213">
            <v>0</v>
          </cell>
          <cell r="DV213"/>
          <cell r="DW213">
            <v>0</v>
          </cell>
          <cell r="DX213"/>
          <cell r="DY213">
            <v>0</v>
          </cell>
          <cell r="DZ213"/>
          <cell r="EA213">
            <v>0</v>
          </cell>
          <cell r="EB213"/>
          <cell r="EC213">
            <v>0</v>
          </cell>
          <cell r="ED213"/>
          <cell r="EE213">
            <v>0</v>
          </cell>
          <cell r="EF213"/>
          <cell r="EG213">
            <v>0</v>
          </cell>
          <cell r="EH213"/>
          <cell r="EI213">
            <v>0</v>
          </cell>
          <cell r="EJ213"/>
          <cell r="EK213">
            <v>0</v>
          </cell>
          <cell r="EL213"/>
          <cell r="EM213">
            <v>0</v>
          </cell>
          <cell r="EN213"/>
          <cell r="EO213">
            <v>0</v>
          </cell>
          <cell r="EP213"/>
          <cell r="EQ213">
            <v>0</v>
          </cell>
          <cell r="ER213"/>
          <cell r="ES213">
            <v>0</v>
          </cell>
          <cell r="ET213"/>
          <cell r="EU213">
            <v>0</v>
          </cell>
          <cell r="EV213"/>
          <cell r="EW213">
            <v>0</v>
          </cell>
          <cell r="EX213"/>
          <cell r="EY213">
            <v>0</v>
          </cell>
          <cell r="EZ213"/>
          <cell r="FA213">
            <v>0</v>
          </cell>
          <cell r="FB213"/>
          <cell r="FC213">
            <v>0</v>
          </cell>
          <cell r="FD213"/>
          <cell r="FE213">
            <v>0</v>
          </cell>
          <cell r="FF213"/>
          <cell r="FG213">
            <v>0</v>
          </cell>
          <cell r="FH213"/>
          <cell r="FI213">
            <v>0</v>
          </cell>
          <cell r="FJ213"/>
          <cell r="FK213">
            <v>0</v>
          </cell>
          <cell r="FL213"/>
          <cell r="FM213">
            <v>0</v>
          </cell>
          <cell r="FN213"/>
          <cell r="FO213">
            <v>0</v>
          </cell>
          <cell r="FP213"/>
          <cell r="FQ213">
            <v>0</v>
          </cell>
          <cell r="FR213"/>
          <cell r="FS213">
            <v>0</v>
          </cell>
          <cell r="FT213"/>
          <cell r="FU213">
            <v>0</v>
          </cell>
          <cell r="FV213"/>
          <cell r="FW213">
            <v>0</v>
          </cell>
          <cell r="FX213"/>
          <cell r="FY213">
            <v>0</v>
          </cell>
          <cell r="FZ213"/>
          <cell r="GA213">
            <v>0</v>
          </cell>
          <cell r="GB213"/>
          <cell r="GC213">
            <v>0</v>
          </cell>
          <cell r="GD213"/>
          <cell r="GE213">
            <v>0</v>
          </cell>
          <cell r="GF213"/>
          <cell r="GG213">
            <v>0</v>
          </cell>
          <cell r="GH213"/>
          <cell r="GI213">
            <v>0</v>
          </cell>
          <cell r="GJ213"/>
          <cell r="GK213">
            <v>0</v>
          </cell>
          <cell r="GL213"/>
          <cell r="GM213">
            <v>0</v>
          </cell>
          <cell r="GN213"/>
          <cell r="GO213">
            <v>0</v>
          </cell>
          <cell r="GP213"/>
          <cell r="GQ213">
            <v>0</v>
          </cell>
          <cell r="GR213"/>
          <cell r="GS213">
            <v>0</v>
          </cell>
          <cell r="GT213"/>
          <cell r="GU213">
            <v>0</v>
          </cell>
          <cell r="GV213"/>
          <cell r="GW213">
            <v>0</v>
          </cell>
          <cell r="GX213"/>
          <cell r="GY213">
            <v>0</v>
          </cell>
          <cell r="GZ213"/>
          <cell r="HA213">
            <v>0</v>
          </cell>
          <cell r="HB213">
            <v>100</v>
          </cell>
          <cell r="HC213">
            <v>903.08400000000017</v>
          </cell>
          <cell r="HD213"/>
          <cell r="HE213">
            <v>0</v>
          </cell>
          <cell r="HF213"/>
          <cell r="HG213">
            <v>0</v>
          </cell>
          <cell r="HH213"/>
          <cell r="HI213">
            <v>0</v>
          </cell>
          <cell r="HJ213"/>
          <cell r="HK213">
            <v>0</v>
          </cell>
          <cell r="HL213"/>
          <cell r="HM213">
            <v>0</v>
          </cell>
          <cell r="HN213"/>
          <cell r="HO213">
            <v>0</v>
          </cell>
          <cell r="HP213"/>
          <cell r="HQ213">
            <v>0</v>
          </cell>
          <cell r="HR213"/>
          <cell r="HS213">
            <v>0</v>
          </cell>
          <cell r="HT213"/>
          <cell r="HU213">
            <v>0</v>
          </cell>
          <cell r="HV213"/>
          <cell r="HW213">
            <v>0</v>
          </cell>
          <cell r="HX213"/>
          <cell r="HY213">
            <v>0</v>
          </cell>
          <cell r="HZ213"/>
          <cell r="IA213">
            <v>0</v>
          </cell>
          <cell r="IB213"/>
          <cell r="IC213">
            <v>0</v>
          </cell>
          <cell r="ID213"/>
          <cell r="IE213">
            <v>0</v>
          </cell>
          <cell r="IF213">
            <v>50</v>
          </cell>
          <cell r="IG213">
            <v>451.54200000000009</v>
          </cell>
          <cell r="IH213"/>
          <cell r="II213">
            <v>0</v>
          </cell>
          <cell r="IJ213"/>
          <cell r="IK213">
            <v>0</v>
          </cell>
          <cell r="IL213"/>
          <cell r="IM213">
            <v>0</v>
          </cell>
          <cell r="IN213"/>
          <cell r="IO213">
            <v>0</v>
          </cell>
          <cell r="IP213"/>
          <cell r="IQ213">
            <v>0</v>
          </cell>
          <cell r="IR213"/>
          <cell r="IS213">
            <v>0</v>
          </cell>
          <cell r="IT213"/>
          <cell r="IU213">
            <v>0</v>
          </cell>
          <cell r="IV213"/>
          <cell r="IW213">
            <v>0</v>
          </cell>
          <cell r="IX213"/>
          <cell r="IY213">
            <v>0</v>
          </cell>
          <cell r="IZ213"/>
          <cell r="JA213">
            <v>0</v>
          </cell>
          <cell r="JB213"/>
          <cell r="JC213">
            <v>0</v>
          </cell>
          <cell r="JD213"/>
          <cell r="JE213">
            <v>0</v>
          </cell>
          <cell r="JF213"/>
          <cell r="JG213">
            <v>0</v>
          </cell>
          <cell r="JH213"/>
          <cell r="JI213">
            <v>0</v>
          </cell>
          <cell r="JJ213"/>
          <cell r="JK213">
            <v>0</v>
          </cell>
          <cell r="JL213"/>
          <cell r="JM213">
            <v>0</v>
          </cell>
          <cell r="JN213"/>
          <cell r="JO213">
            <v>0</v>
          </cell>
          <cell r="JP213"/>
          <cell r="JQ213">
            <v>0</v>
          </cell>
          <cell r="JR213"/>
          <cell r="JS213">
            <v>0</v>
          </cell>
          <cell r="JT213"/>
          <cell r="JU213">
            <v>0</v>
          </cell>
          <cell r="JV213"/>
          <cell r="JW213">
            <v>0</v>
          </cell>
          <cell r="JX213"/>
          <cell r="JY213">
            <v>0</v>
          </cell>
          <cell r="JZ213"/>
          <cell r="KA213">
            <v>0</v>
          </cell>
          <cell r="KB213">
            <v>50</v>
          </cell>
          <cell r="KC213">
            <v>451.54200000000009</v>
          </cell>
        </row>
        <row r="214">
          <cell r="P214"/>
          <cell r="Q214">
            <v>0</v>
          </cell>
          <cell r="R214"/>
          <cell r="S214">
            <v>0</v>
          </cell>
          <cell r="T214"/>
          <cell r="U214">
            <v>0</v>
          </cell>
          <cell r="V214"/>
          <cell r="W214">
            <v>0</v>
          </cell>
          <cell r="X214"/>
          <cell r="Y214">
            <v>0</v>
          </cell>
          <cell r="Z214"/>
          <cell r="AA214">
            <v>0</v>
          </cell>
          <cell r="AB214"/>
          <cell r="AC214">
            <v>0</v>
          </cell>
          <cell r="AD214"/>
          <cell r="AE214">
            <v>0</v>
          </cell>
          <cell r="AF214"/>
          <cell r="AG214">
            <v>0</v>
          </cell>
          <cell r="AH214"/>
          <cell r="AI214">
            <v>0</v>
          </cell>
          <cell r="AJ214"/>
          <cell r="AK214">
            <v>0</v>
          </cell>
          <cell r="AL214"/>
          <cell r="AM214">
            <v>0</v>
          </cell>
          <cell r="AN214"/>
          <cell r="AO214">
            <v>0</v>
          </cell>
          <cell r="AP214"/>
          <cell r="AQ214">
            <v>0</v>
          </cell>
          <cell r="AR214"/>
          <cell r="AS214">
            <v>0</v>
          </cell>
          <cell r="AT214"/>
          <cell r="AU214">
            <v>0</v>
          </cell>
          <cell r="AV214"/>
          <cell r="AW214">
            <v>0</v>
          </cell>
          <cell r="AX214"/>
          <cell r="AY214">
            <v>0</v>
          </cell>
          <cell r="AZ214"/>
          <cell r="BA214">
            <v>0</v>
          </cell>
          <cell r="BB214"/>
          <cell r="BC214">
            <v>0</v>
          </cell>
          <cell r="BD214"/>
          <cell r="BE214">
            <v>0</v>
          </cell>
          <cell r="BF214"/>
          <cell r="BG214">
            <v>0</v>
          </cell>
          <cell r="BH214"/>
          <cell r="BI214">
            <v>0</v>
          </cell>
          <cell r="BJ214"/>
          <cell r="BK214">
            <v>0</v>
          </cell>
          <cell r="BL214"/>
          <cell r="BM214">
            <v>0</v>
          </cell>
          <cell r="BN214"/>
          <cell r="BO214">
            <v>0</v>
          </cell>
          <cell r="BP214"/>
          <cell r="BQ214">
            <v>0</v>
          </cell>
          <cell r="BR214"/>
          <cell r="BS214">
            <v>0</v>
          </cell>
          <cell r="BT214"/>
          <cell r="BU214">
            <v>0</v>
          </cell>
          <cell r="BV214"/>
          <cell r="BW214">
            <v>0</v>
          </cell>
          <cell r="BX214"/>
          <cell r="BY214">
            <v>0</v>
          </cell>
          <cell r="BZ214"/>
          <cell r="CA214">
            <v>0</v>
          </cell>
          <cell r="CB214"/>
          <cell r="CC214">
            <v>0</v>
          </cell>
          <cell r="CD214"/>
          <cell r="CE214">
            <v>0</v>
          </cell>
          <cell r="CF214"/>
          <cell r="CG214">
            <v>0</v>
          </cell>
          <cell r="CH214"/>
          <cell r="CI214">
            <v>0</v>
          </cell>
          <cell r="CJ214"/>
          <cell r="CK214">
            <v>0</v>
          </cell>
          <cell r="CL214"/>
          <cell r="CM214">
            <v>0</v>
          </cell>
          <cell r="CN214"/>
          <cell r="CO214">
            <v>0</v>
          </cell>
          <cell r="CP214"/>
          <cell r="CQ214">
            <v>0</v>
          </cell>
          <cell r="CR214"/>
          <cell r="CS214">
            <v>0</v>
          </cell>
          <cell r="CT214"/>
          <cell r="CU214">
            <v>0</v>
          </cell>
          <cell r="CV214"/>
          <cell r="CW214">
            <v>0</v>
          </cell>
          <cell r="CX214"/>
          <cell r="CY214">
            <v>0</v>
          </cell>
          <cell r="CZ214"/>
          <cell r="DA214">
            <v>0</v>
          </cell>
          <cell r="DB214"/>
          <cell r="DC214">
            <v>0</v>
          </cell>
          <cell r="DD214"/>
          <cell r="DE214">
            <v>0</v>
          </cell>
          <cell r="DF214"/>
          <cell r="DG214">
            <v>0</v>
          </cell>
          <cell r="DH214"/>
          <cell r="DI214">
            <v>0</v>
          </cell>
          <cell r="DJ214"/>
          <cell r="DK214">
            <v>0</v>
          </cell>
          <cell r="DL214"/>
          <cell r="DM214">
            <v>0</v>
          </cell>
          <cell r="DN214"/>
          <cell r="DO214">
            <v>0</v>
          </cell>
          <cell r="DP214"/>
          <cell r="DQ214">
            <v>0</v>
          </cell>
          <cell r="DR214"/>
          <cell r="DS214">
            <v>0</v>
          </cell>
          <cell r="DT214"/>
          <cell r="DU214">
            <v>0</v>
          </cell>
          <cell r="DV214"/>
          <cell r="DW214">
            <v>0</v>
          </cell>
          <cell r="DX214"/>
          <cell r="DY214">
            <v>0</v>
          </cell>
          <cell r="DZ214"/>
          <cell r="EA214">
            <v>0</v>
          </cell>
          <cell r="EB214"/>
          <cell r="EC214">
            <v>0</v>
          </cell>
          <cell r="ED214"/>
          <cell r="EE214">
            <v>0</v>
          </cell>
          <cell r="EF214"/>
          <cell r="EG214">
            <v>0</v>
          </cell>
          <cell r="EH214"/>
          <cell r="EI214">
            <v>0</v>
          </cell>
          <cell r="EJ214"/>
          <cell r="EK214">
            <v>0</v>
          </cell>
          <cell r="EL214"/>
          <cell r="EM214">
            <v>0</v>
          </cell>
          <cell r="EN214"/>
          <cell r="EO214">
            <v>0</v>
          </cell>
          <cell r="EP214"/>
          <cell r="EQ214">
            <v>0</v>
          </cell>
          <cell r="ER214"/>
          <cell r="ES214">
            <v>0</v>
          </cell>
          <cell r="ET214"/>
          <cell r="EU214">
            <v>0</v>
          </cell>
          <cell r="EV214"/>
          <cell r="EW214">
            <v>0</v>
          </cell>
          <cell r="EX214"/>
          <cell r="EY214">
            <v>0</v>
          </cell>
          <cell r="EZ214"/>
          <cell r="FA214">
            <v>0</v>
          </cell>
          <cell r="FB214"/>
          <cell r="FC214">
            <v>0</v>
          </cell>
          <cell r="FD214"/>
          <cell r="FE214">
            <v>0</v>
          </cell>
          <cell r="FF214"/>
          <cell r="FG214">
            <v>0</v>
          </cell>
          <cell r="FH214"/>
          <cell r="FI214">
            <v>0</v>
          </cell>
          <cell r="FJ214"/>
          <cell r="FK214">
            <v>0</v>
          </cell>
          <cell r="FL214"/>
          <cell r="FM214">
            <v>0</v>
          </cell>
          <cell r="FN214"/>
          <cell r="FO214">
            <v>0</v>
          </cell>
          <cell r="FP214"/>
          <cell r="FQ214">
            <v>0</v>
          </cell>
          <cell r="FR214"/>
          <cell r="FS214">
            <v>0</v>
          </cell>
          <cell r="FT214"/>
          <cell r="FU214">
            <v>0</v>
          </cell>
          <cell r="FV214"/>
          <cell r="FW214">
            <v>0</v>
          </cell>
          <cell r="FX214"/>
          <cell r="FY214">
            <v>0</v>
          </cell>
          <cell r="FZ214"/>
          <cell r="GA214">
            <v>0</v>
          </cell>
          <cell r="GB214"/>
          <cell r="GC214">
            <v>0</v>
          </cell>
          <cell r="GD214"/>
          <cell r="GE214">
            <v>0</v>
          </cell>
          <cell r="GF214"/>
          <cell r="GG214">
            <v>0</v>
          </cell>
          <cell r="GH214"/>
          <cell r="GI214">
            <v>0</v>
          </cell>
          <cell r="GJ214"/>
          <cell r="GK214">
            <v>0</v>
          </cell>
          <cell r="GL214"/>
          <cell r="GM214">
            <v>0</v>
          </cell>
          <cell r="GN214"/>
          <cell r="GO214">
            <v>0</v>
          </cell>
          <cell r="GP214"/>
          <cell r="GQ214">
            <v>0</v>
          </cell>
          <cell r="GR214">
            <v>3</v>
          </cell>
          <cell r="GS214">
            <v>2277.1476000000002</v>
          </cell>
          <cell r="GT214">
            <v>3</v>
          </cell>
          <cell r="GU214">
            <v>2277.1476000000002</v>
          </cell>
          <cell r="GV214"/>
          <cell r="GW214">
            <v>0</v>
          </cell>
          <cell r="GX214"/>
          <cell r="GY214">
            <v>0</v>
          </cell>
          <cell r="GZ214"/>
          <cell r="HA214">
            <v>0</v>
          </cell>
          <cell r="HB214"/>
          <cell r="HC214">
            <v>0</v>
          </cell>
          <cell r="HD214"/>
          <cell r="HE214">
            <v>0</v>
          </cell>
          <cell r="HF214"/>
          <cell r="HG214">
            <v>0</v>
          </cell>
          <cell r="HH214"/>
          <cell r="HI214">
            <v>0</v>
          </cell>
          <cell r="HJ214"/>
          <cell r="HK214">
            <v>0</v>
          </cell>
          <cell r="HL214"/>
          <cell r="HM214">
            <v>0</v>
          </cell>
          <cell r="HN214"/>
          <cell r="HO214">
            <v>0</v>
          </cell>
          <cell r="HP214"/>
          <cell r="HQ214">
            <v>0</v>
          </cell>
          <cell r="HR214"/>
          <cell r="HS214">
            <v>0</v>
          </cell>
          <cell r="HT214"/>
          <cell r="HU214">
            <v>0</v>
          </cell>
          <cell r="HV214"/>
          <cell r="HW214">
            <v>0</v>
          </cell>
          <cell r="HX214"/>
          <cell r="HY214">
            <v>0</v>
          </cell>
          <cell r="HZ214"/>
          <cell r="IA214">
            <v>0</v>
          </cell>
          <cell r="IB214"/>
          <cell r="IC214">
            <v>0</v>
          </cell>
          <cell r="ID214"/>
          <cell r="IE214">
            <v>0</v>
          </cell>
          <cell r="IF214"/>
          <cell r="IG214">
            <v>0</v>
          </cell>
          <cell r="IH214"/>
          <cell r="II214">
            <v>0</v>
          </cell>
          <cell r="IJ214"/>
          <cell r="IK214">
            <v>0</v>
          </cell>
          <cell r="IL214"/>
          <cell r="IM214">
            <v>0</v>
          </cell>
          <cell r="IN214"/>
          <cell r="IO214">
            <v>0</v>
          </cell>
          <cell r="IP214"/>
          <cell r="IQ214">
            <v>0</v>
          </cell>
          <cell r="IR214"/>
          <cell r="IS214">
            <v>0</v>
          </cell>
          <cell r="IT214"/>
          <cell r="IU214">
            <v>0</v>
          </cell>
          <cell r="IV214"/>
          <cell r="IW214">
            <v>0</v>
          </cell>
          <cell r="IX214"/>
          <cell r="IY214">
            <v>0</v>
          </cell>
          <cell r="IZ214"/>
          <cell r="JA214">
            <v>0</v>
          </cell>
          <cell r="JB214"/>
          <cell r="JC214">
            <v>0</v>
          </cell>
          <cell r="JD214"/>
          <cell r="JE214">
            <v>0</v>
          </cell>
          <cell r="JF214"/>
          <cell r="JG214">
            <v>0</v>
          </cell>
          <cell r="JH214"/>
          <cell r="JI214">
            <v>0</v>
          </cell>
          <cell r="JJ214"/>
          <cell r="JK214">
            <v>0</v>
          </cell>
          <cell r="JL214"/>
          <cell r="JM214">
            <v>0</v>
          </cell>
          <cell r="JN214"/>
          <cell r="JO214">
            <v>0</v>
          </cell>
          <cell r="JP214"/>
          <cell r="JQ214">
            <v>0</v>
          </cell>
          <cell r="JR214"/>
          <cell r="JS214">
            <v>0</v>
          </cell>
          <cell r="JT214"/>
          <cell r="JU214">
            <v>0</v>
          </cell>
          <cell r="JV214"/>
          <cell r="JW214">
            <v>0</v>
          </cell>
          <cell r="JX214"/>
          <cell r="JY214">
            <v>0</v>
          </cell>
          <cell r="JZ214"/>
          <cell r="KA214">
            <v>0</v>
          </cell>
          <cell r="KB214"/>
          <cell r="KC214">
            <v>0</v>
          </cell>
        </row>
        <row r="215">
          <cell r="P215"/>
          <cell r="Q215">
            <v>0</v>
          </cell>
          <cell r="R215"/>
          <cell r="S215">
            <v>0</v>
          </cell>
          <cell r="T215"/>
          <cell r="U215">
            <v>0</v>
          </cell>
          <cell r="V215"/>
          <cell r="W215">
            <v>0</v>
          </cell>
          <cell r="X215"/>
          <cell r="Y215">
            <v>0</v>
          </cell>
          <cell r="Z215"/>
          <cell r="AA215">
            <v>0</v>
          </cell>
          <cell r="AB215"/>
          <cell r="AC215">
            <v>0</v>
          </cell>
          <cell r="AD215"/>
          <cell r="AE215">
            <v>0</v>
          </cell>
          <cell r="AF215"/>
          <cell r="AG215">
            <v>0</v>
          </cell>
          <cell r="AH215"/>
          <cell r="AI215">
            <v>0</v>
          </cell>
          <cell r="AJ215"/>
          <cell r="AK215">
            <v>0</v>
          </cell>
          <cell r="AL215"/>
          <cell r="AM215">
            <v>0</v>
          </cell>
          <cell r="AN215"/>
          <cell r="AO215">
            <v>0</v>
          </cell>
          <cell r="AP215"/>
          <cell r="AQ215">
            <v>0</v>
          </cell>
          <cell r="AR215"/>
          <cell r="AS215">
            <v>0</v>
          </cell>
          <cell r="AT215"/>
          <cell r="AU215">
            <v>0</v>
          </cell>
          <cell r="AV215"/>
          <cell r="AW215">
            <v>0</v>
          </cell>
          <cell r="AX215"/>
          <cell r="AY215">
            <v>0</v>
          </cell>
          <cell r="AZ215"/>
          <cell r="BA215">
            <v>0</v>
          </cell>
          <cell r="BB215"/>
          <cell r="BC215">
            <v>0</v>
          </cell>
          <cell r="BD215"/>
          <cell r="BE215">
            <v>0</v>
          </cell>
          <cell r="BF215"/>
          <cell r="BG215">
            <v>0</v>
          </cell>
          <cell r="BH215"/>
          <cell r="BI215">
            <v>0</v>
          </cell>
          <cell r="BJ215"/>
          <cell r="BK215">
            <v>0</v>
          </cell>
          <cell r="BL215"/>
          <cell r="BM215">
            <v>0</v>
          </cell>
          <cell r="BN215"/>
          <cell r="BO215">
            <v>0</v>
          </cell>
          <cell r="BP215"/>
          <cell r="BQ215">
            <v>0</v>
          </cell>
          <cell r="BR215"/>
          <cell r="BS215">
            <v>0</v>
          </cell>
          <cell r="BT215"/>
          <cell r="BU215">
            <v>0</v>
          </cell>
          <cell r="BV215"/>
          <cell r="BW215">
            <v>0</v>
          </cell>
          <cell r="BX215"/>
          <cell r="BY215">
            <v>0</v>
          </cell>
          <cell r="BZ215"/>
          <cell r="CA215">
            <v>0</v>
          </cell>
          <cell r="CB215"/>
          <cell r="CC215">
            <v>0</v>
          </cell>
          <cell r="CD215"/>
          <cell r="CE215">
            <v>0</v>
          </cell>
          <cell r="CF215"/>
          <cell r="CG215">
            <v>0</v>
          </cell>
          <cell r="CH215"/>
          <cell r="CI215">
            <v>0</v>
          </cell>
          <cell r="CJ215"/>
          <cell r="CK215">
            <v>0</v>
          </cell>
          <cell r="CL215"/>
          <cell r="CM215">
            <v>0</v>
          </cell>
          <cell r="CN215"/>
          <cell r="CO215">
            <v>0</v>
          </cell>
          <cell r="CP215"/>
          <cell r="CQ215">
            <v>0</v>
          </cell>
          <cell r="CR215"/>
          <cell r="CS215">
            <v>0</v>
          </cell>
          <cell r="CT215"/>
          <cell r="CU215">
            <v>0</v>
          </cell>
          <cell r="CV215"/>
          <cell r="CW215">
            <v>0</v>
          </cell>
          <cell r="CX215"/>
          <cell r="CY215">
            <v>0</v>
          </cell>
          <cell r="CZ215"/>
          <cell r="DA215">
            <v>0</v>
          </cell>
          <cell r="DB215"/>
          <cell r="DC215">
            <v>0</v>
          </cell>
          <cell r="DD215"/>
          <cell r="DE215">
            <v>0</v>
          </cell>
          <cell r="DF215"/>
          <cell r="DG215">
            <v>0</v>
          </cell>
          <cell r="DH215"/>
          <cell r="DI215">
            <v>0</v>
          </cell>
          <cell r="DJ215"/>
          <cell r="DK215">
            <v>0</v>
          </cell>
          <cell r="DL215"/>
          <cell r="DM215">
            <v>0</v>
          </cell>
          <cell r="DN215"/>
          <cell r="DO215">
            <v>0</v>
          </cell>
          <cell r="DP215"/>
          <cell r="DQ215">
            <v>0</v>
          </cell>
          <cell r="DR215"/>
          <cell r="DS215">
            <v>0</v>
          </cell>
          <cell r="DT215"/>
          <cell r="DU215">
            <v>0</v>
          </cell>
          <cell r="DV215"/>
          <cell r="DW215">
            <v>0</v>
          </cell>
          <cell r="DX215"/>
          <cell r="DY215">
            <v>0</v>
          </cell>
          <cell r="DZ215"/>
          <cell r="EA215">
            <v>0</v>
          </cell>
          <cell r="EB215"/>
          <cell r="EC215">
            <v>0</v>
          </cell>
          <cell r="ED215"/>
          <cell r="EE215">
            <v>0</v>
          </cell>
          <cell r="EF215"/>
          <cell r="EG215">
            <v>0</v>
          </cell>
          <cell r="EH215"/>
          <cell r="EI215">
            <v>0</v>
          </cell>
          <cell r="EJ215"/>
          <cell r="EK215">
            <v>0</v>
          </cell>
          <cell r="EL215"/>
          <cell r="EM215">
            <v>0</v>
          </cell>
          <cell r="EN215"/>
          <cell r="EO215">
            <v>0</v>
          </cell>
          <cell r="EP215"/>
          <cell r="EQ215">
            <v>0</v>
          </cell>
          <cell r="ER215"/>
          <cell r="ES215">
            <v>0</v>
          </cell>
          <cell r="ET215"/>
          <cell r="EU215">
            <v>0</v>
          </cell>
          <cell r="EV215"/>
          <cell r="EW215">
            <v>0</v>
          </cell>
          <cell r="EX215"/>
          <cell r="EY215">
            <v>0</v>
          </cell>
          <cell r="EZ215"/>
          <cell r="FA215">
            <v>0</v>
          </cell>
          <cell r="FB215"/>
          <cell r="FC215">
            <v>0</v>
          </cell>
          <cell r="FD215"/>
          <cell r="FE215">
            <v>0</v>
          </cell>
          <cell r="FF215"/>
          <cell r="FG215">
            <v>0</v>
          </cell>
          <cell r="FH215"/>
          <cell r="FI215">
            <v>0</v>
          </cell>
          <cell r="FJ215"/>
          <cell r="FK215">
            <v>0</v>
          </cell>
          <cell r="FL215"/>
          <cell r="FM215">
            <v>0</v>
          </cell>
          <cell r="FN215"/>
          <cell r="FO215">
            <v>0</v>
          </cell>
          <cell r="FP215"/>
          <cell r="FQ215">
            <v>0</v>
          </cell>
          <cell r="FR215"/>
          <cell r="FS215">
            <v>0</v>
          </cell>
          <cell r="FT215"/>
          <cell r="FU215">
            <v>0</v>
          </cell>
          <cell r="FV215"/>
          <cell r="FW215">
            <v>0</v>
          </cell>
          <cell r="FX215"/>
          <cell r="FY215">
            <v>0</v>
          </cell>
          <cell r="FZ215"/>
          <cell r="GA215">
            <v>0</v>
          </cell>
          <cell r="GB215"/>
          <cell r="GC215">
            <v>0</v>
          </cell>
          <cell r="GD215"/>
          <cell r="GE215">
            <v>0</v>
          </cell>
          <cell r="GF215"/>
          <cell r="GG215">
            <v>0</v>
          </cell>
          <cell r="GH215"/>
          <cell r="GI215">
            <v>0</v>
          </cell>
          <cell r="GJ215"/>
          <cell r="GK215">
            <v>0</v>
          </cell>
          <cell r="GL215"/>
          <cell r="GM215">
            <v>0</v>
          </cell>
          <cell r="GN215"/>
          <cell r="GO215">
            <v>0</v>
          </cell>
          <cell r="GP215"/>
          <cell r="GQ215">
            <v>0</v>
          </cell>
          <cell r="GR215"/>
          <cell r="GS215">
            <v>0</v>
          </cell>
          <cell r="GT215"/>
          <cell r="GU215">
            <v>0</v>
          </cell>
          <cell r="GV215"/>
          <cell r="GW215">
            <v>0</v>
          </cell>
          <cell r="GX215"/>
          <cell r="GY215">
            <v>0</v>
          </cell>
          <cell r="GZ215"/>
          <cell r="HA215">
            <v>0</v>
          </cell>
          <cell r="HB215"/>
          <cell r="HC215">
            <v>0</v>
          </cell>
          <cell r="HD215"/>
          <cell r="HE215">
            <v>0</v>
          </cell>
          <cell r="HF215"/>
          <cell r="HG215">
            <v>0</v>
          </cell>
          <cell r="HH215"/>
          <cell r="HI215">
            <v>0</v>
          </cell>
          <cell r="HJ215"/>
          <cell r="HK215">
            <v>0</v>
          </cell>
          <cell r="HL215"/>
          <cell r="HM215">
            <v>0</v>
          </cell>
          <cell r="HN215"/>
          <cell r="HO215">
            <v>0</v>
          </cell>
          <cell r="HP215"/>
          <cell r="HQ215">
            <v>0</v>
          </cell>
          <cell r="HR215"/>
          <cell r="HS215">
            <v>0</v>
          </cell>
          <cell r="HT215"/>
          <cell r="HU215">
            <v>0</v>
          </cell>
          <cell r="HV215"/>
          <cell r="HW215">
            <v>0</v>
          </cell>
          <cell r="HX215"/>
          <cell r="HY215">
            <v>0</v>
          </cell>
          <cell r="HZ215"/>
          <cell r="IA215">
            <v>0</v>
          </cell>
          <cell r="IB215"/>
          <cell r="IC215">
            <v>0</v>
          </cell>
          <cell r="ID215"/>
          <cell r="IE215">
            <v>0</v>
          </cell>
          <cell r="IF215"/>
          <cell r="IG215">
            <v>0</v>
          </cell>
          <cell r="IH215"/>
          <cell r="II215">
            <v>0</v>
          </cell>
          <cell r="IJ215"/>
          <cell r="IK215">
            <v>0</v>
          </cell>
          <cell r="IL215"/>
          <cell r="IM215">
            <v>0</v>
          </cell>
          <cell r="IN215"/>
          <cell r="IO215">
            <v>0</v>
          </cell>
          <cell r="IP215"/>
          <cell r="IQ215">
            <v>0</v>
          </cell>
          <cell r="IR215"/>
          <cell r="IS215">
            <v>0</v>
          </cell>
          <cell r="IT215"/>
          <cell r="IU215">
            <v>0</v>
          </cell>
          <cell r="IV215"/>
          <cell r="IW215">
            <v>0</v>
          </cell>
          <cell r="IX215"/>
          <cell r="IY215">
            <v>0</v>
          </cell>
          <cell r="IZ215"/>
          <cell r="JA215">
            <v>0</v>
          </cell>
          <cell r="JB215"/>
          <cell r="JC215">
            <v>0</v>
          </cell>
          <cell r="JD215"/>
          <cell r="JE215">
            <v>0</v>
          </cell>
          <cell r="JF215"/>
          <cell r="JG215">
            <v>0</v>
          </cell>
          <cell r="JH215"/>
          <cell r="JI215">
            <v>0</v>
          </cell>
          <cell r="JJ215"/>
          <cell r="JK215">
            <v>0</v>
          </cell>
          <cell r="JL215"/>
          <cell r="JM215">
            <v>0</v>
          </cell>
          <cell r="JN215"/>
          <cell r="JO215">
            <v>0</v>
          </cell>
          <cell r="JP215"/>
          <cell r="JQ215">
            <v>0</v>
          </cell>
          <cell r="JR215"/>
          <cell r="JS215">
            <v>0</v>
          </cell>
          <cell r="JT215"/>
          <cell r="JU215">
            <v>0</v>
          </cell>
          <cell r="JV215"/>
          <cell r="JW215">
            <v>0</v>
          </cell>
          <cell r="JX215"/>
          <cell r="JY215">
            <v>0</v>
          </cell>
          <cell r="JZ215"/>
          <cell r="KA215">
            <v>0</v>
          </cell>
          <cell r="KB215"/>
          <cell r="KC215">
            <v>0</v>
          </cell>
        </row>
        <row r="216">
          <cell r="P216"/>
          <cell r="Q216">
            <v>0</v>
          </cell>
          <cell r="R216"/>
          <cell r="S216">
            <v>0</v>
          </cell>
          <cell r="T216"/>
          <cell r="U216">
            <v>0</v>
          </cell>
          <cell r="V216"/>
          <cell r="W216">
            <v>0</v>
          </cell>
          <cell r="X216"/>
          <cell r="Y216">
            <v>0</v>
          </cell>
          <cell r="Z216"/>
          <cell r="AA216">
            <v>0</v>
          </cell>
          <cell r="AB216"/>
          <cell r="AC216">
            <v>0</v>
          </cell>
          <cell r="AD216"/>
          <cell r="AE216">
            <v>0</v>
          </cell>
          <cell r="AF216"/>
          <cell r="AG216">
            <v>0</v>
          </cell>
          <cell r="AH216"/>
          <cell r="AI216">
            <v>0</v>
          </cell>
          <cell r="AJ216"/>
          <cell r="AK216">
            <v>0</v>
          </cell>
          <cell r="AL216"/>
          <cell r="AM216">
            <v>0</v>
          </cell>
          <cell r="AN216"/>
          <cell r="AO216">
            <v>0</v>
          </cell>
          <cell r="AP216"/>
          <cell r="AQ216">
            <v>0</v>
          </cell>
          <cell r="AR216"/>
          <cell r="AS216">
            <v>0</v>
          </cell>
          <cell r="AT216"/>
          <cell r="AU216">
            <v>0</v>
          </cell>
          <cell r="AV216"/>
          <cell r="AW216">
            <v>0</v>
          </cell>
          <cell r="AX216"/>
          <cell r="AY216">
            <v>0</v>
          </cell>
          <cell r="AZ216"/>
          <cell r="BA216">
            <v>0</v>
          </cell>
          <cell r="BB216"/>
          <cell r="BC216">
            <v>0</v>
          </cell>
          <cell r="BD216"/>
          <cell r="BE216">
            <v>0</v>
          </cell>
          <cell r="BF216"/>
          <cell r="BG216">
            <v>0</v>
          </cell>
          <cell r="BH216"/>
          <cell r="BI216">
            <v>0</v>
          </cell>
          <cell r="BJ216"/>
          <cell r="BK216">
            <v>0</v>
          </cell>
          <cell r="BL216"/>
          <cell r="BM216">
            <v>0</v>
          </cell>
          <cell r="BN216"/>
          <cell r="BO216">
            <v>0</v>
          </cell>
          <cell r="BP216"/>
          <cell r="BQ216">
            <v>0</v>
          </cell>
          <cell r="BR216"/>
          <cell r="BS216">
            <v>0</v>
          </cell>
          <cell r="BT216"/>
          <cell r="BU216">
            <v>0</v>
          </cell>
          <cell r="BV216"/>
          <cell r="BW216">
            <v>0</v>
          </cell>
          <cell r="BX216"/>
          <cell r="BY216">
            <v>0</v>
          </cell>
          <cell r="BZ216"/>
          <cell r="CA216">
            <v>0</v>
          </cell>
          <cell r="CB216"/>
          <cell r="CC216">
            <v>0</v>
          </cell>
          <cell r="CD216"/>
          <cell r="CE216">
            <v>0</v>
          </cell>
          <cell r="CF216"/>
          <cell r="CG216">
            <v>0</v>
          </cell>
          <cell r="CH216"/>
          <cell r="CI216">
            <v>0</v>
          </cell>
          <cell r="CJ216"/>
          <cell r="CK216">
            <v>0</v>
          </cell>
          <cell r="CL216"/>
          <cell r="CM216">
            <v>0</v>
          </cell>
          <cell r="CN216"/>
          <cell r="CO216">
            <v>0</v>
          </cell>
          <cell r="CP216"/>
          <cell r="CQ216">
            <v>0</v>
          </cell>
          <cell r="CR216"/>
          <cell r="CS216">
            <v>0</v>
          </cell>
          <cell r="CT216"/>
          <cell r="CU216">
            <v>0</v>
          </cell>
          <cell r="CV216"/>
          <cell r="CW216">
            <v>0</v>
          </cell>
          <cell r="CX216"/>
          <cell r="CY216">
            <v>0</v>
          </cell>
          <cell r="CZ216"/>
          <cell r="DA216">
            <v>0</v>
          </cell>
          <cell r="DB216"/>
          <cell r="DC216">
            <v>0</v>
          </cell>
          <cell r="DD216"/>
          <cell r="DE216">
            <v>0</v>
          </cell>
          <cell r="DF216"/>
          <cell r="DG216">
            <v>0</v>
          </cell>
          <cell r="DH216"/>
          <cell r="DI216">
            <v>0</v>
          </cell>
          <cell r="DJ216"/>
          <cell r="DK216">
            <v>0</v>
          </cell>
          <cell r="DL216"/>
          <cell r="DM216">
            <v>0</v>
          </cell>
          <cell r="DN216"/>
          <cell r="DO216">
            <v>0</v>
          </cell>
          <cell r="DP216"/>
          <cell r="DQ216">
            <v>0</v>
          </cell>
          <cell r="DR216"/>
          <cell r="DS216">
            <v>0</v>
          </cell>
          <cell r="DT216"/>
          <cell r="DU216">
            <v>0</v>
          </cell>
          <cell r="DV216"/>
          <cell r="DW216">
            <v>0</v>
          </cell>
          <cell r="DX216"/>
          <cell r="DY216">
            <v>0</v>
          </cell>
          <cell r="DZ216"/>
          <cell r="EA216">
            <v>0</v>
          </cell>
          <cell r="EB216"/>
          <cell r="EC216">
            <v>0</v>
          </cell>
          <cell r="ED216"/>
          <cell r="EE216">
            <v>0</v>
          </cell>
          <cell r="EF216"/>
          <cell r="EG216">
            <v>0</v>
          </cell>
          <cell r="EH216"/>
          <cell r="EI216">
            <v>0</v>
          </cell>
          <cell r="EJ216"/>
          <cell r="EK216">
            <v>0</v>
          </cell>
          <cell r="EL216"/>
          <cell r="EM216">
            <v>0</v>
          </cell>
          <cell r="EN216"/>
          <cell r="EO216">
            <v>0</v>
          </cell>
          <cell r="EP216"/>
          <cell r="EQ216">
            <v>0</v>
          </cell>
          <cell r="ER216"/>
          <cell r="ES216">
            <v>0</v>
          </cell>
          <cell r="ET216"/>
          <cell r="EU216">
            <v>0</v>
          </cell>
          <cell r="EV216"/>
          <cell r="EW216">
            <v>0</v>
          </cell>
          <cell r="EX216"/>
          <cell r="EY216">
            <v>0</v>
          </cell>
          <cell r="EZ216"/>
          <cell r="FA216">
            <v>0</v>
          </cell>
          <cell r="FB216"/>
          <cell r="FC216">
            <v>0</v>
          </cell>
          <cell r="FD216"/>
          <cell r="FE216">
            <v>0</v>
          </cell>
          <cell r="FF216"/>
          <cell r="FG216">
            <v>0</v>
          </cell>
          <cell r="FH216"/>
          <cell r="FI216">
            <v>0</v>
          </cell>
          <cell r="FJ216"/>
          <cell r="FK216">
            <v>0</v>
          </cell>
          <cell r="FL216"/>
          <cell r="FM216">
            <v>0</v>
          </cell>
          <cell r="FN216"/>
          <cell r="FO216">
            <v>0</v>
          </cell>
          <cell r="FP216"/>
          <cell r="FQ216">
            <v>0</v>
          </cell>
          <cell r="FR216"/>
          <cell r="FS216">
            <v>0</v>
          </cell>
          <cell r="FT216"/>
          <cell r="FU216">
            <v>0</v>
          </cell>
          <cell r="FV216"/>
          <cell r="FW216">
            <v>0</v>
          </cell>
          <cell r="FX216"/>
          <cell r="FY216">
            <v>0</v>
          </cell>
          <cell r="FZ216"/>
          <cell r="GA216">
            <v>0</v>
          </cell>
          <cell r="GB216"/>
          <cell r="GC216">
            <v>0</v>
          </cell>
          <cell r="GD216"/>
          <cell r="GE216">
            <v>0</v>
          </cell>
          <cell r="GF216"/>
          <cell r="GG216">
            <v>0</v>
          </cell>
          <cell r="GH216"/>
          <cell r="GI216">
            <v>0</v>
          </cell>
          <cell r="GJ216"/>
          <cell r="GK216">
            <v>0</v>
          </cell>
          <cell r="GL216"/>
          <cell r="GM216">
            <v>0</v>
          </cell>
          <cell r="GN216"/>
          <cell r="GO216">
            <v>0</v>
          </cell>
          <cell r="GP216"/>
          <cell r="GQ216">
            <v>0</v>
          </cell>
          <cell r="GR216">
            <v>3</v>
          </cell>
          <cell r="GS216">
            <v>6850.3616999999995</v>
          </cell>
          <cell r="GT216">
            <v>3</v>
          </cell>
          <cell r="GU216">
            <v>6850.3616999999995</v>
          </cell>
          <cell r="GV216"/>
          <cell r="GW216">
            <v>0</v>
          </cell>
          <cell r="GX216"/>
          <cell r="GY216">
            <v>0</v>
          </cell>
          <cell r="GZ216"/>
          <cell r="HA216">
            <v>0</v>
          </cell>
          <cell r="HB216"/>
          <cell r="HC216">
            <v>0</v>
          </cell>
          <cell r="HD216"/>
          <cell r="HE216">
            <v>0</v>
          </cell>
          <cell r="HF216"/>
          <cell r="HG216">
            <v>0</v>
          </cell>
          <cell r="HH216"/>
          <cell r="HI216">
            <v>0</v>
          </cell>
          <cell r="HJ216">
            <v>2</v>
          </cell>
          <cell r="HK216">
            <v>4566.9078</v>
          </cell>
          <cell r="HL216">
            <v>2</v>
          </cell>
          <cell r="HM216">
            <v>4566.9078</v>
          </cell>
          <cell r="HN216"/>
          <cell r="HO216">
            <v>0</v>
          </cell>
          <cell r="HP216"/>
          <cell r="HQ216">
            <v>0</v>
          </cell>
          <cell r="HR216"/>
          <cell r="HS216">
            <v>0</v>
          </cell>
          <cell r="HT216"/>
          <cell r="HU216">
            <v>0</v>
          </cell>
          <cell r="HV216"/>
          <cell r="HW216">
            <v>0</v>
          </cell>
          <cell r="HX216"/>
          <cell r="HY216">
            <v>0</v>
          </cell>
          <cell r="HZ216"/>
          <cell r="IA216">
            <v>0</v>
          </cell>
          <cell r="IB216"/>
          <cell r="IC216">
            <v>0</v>
          </cell>
          <cell r="ID216"/>
          <cell r="IE216">
            <v>0</v>
          </cell>
          <cell r="IF216"/>
          <cell r="IG216">
            <v>0</v>
          </cell>
          <cell r="IH216"/>
          <cell r="II216">
            <v>0</v>
          </cell>
          <cell r="IJ216"/>
          <cell r="IK216">
            <v>0</v>
          </cell>
          <cell r="IL216"/>
          <cell r="IM216">
            <v>0</v>
          </cell>
          <cell r="IN216"/>
          <cell r="IO216">
            <v>0</v>
          </cell>
          <cell r="IP216"/>
          <cell r="IQ216">
            <v>0</v>
          </cell>
          <cell r="IR216"/>
          <cell r="IS216">
            <v>0</v>
          </cell>
          <cell r="IT216"/>
          <cell r="IU216">
            <v>0</v>
          </cell>
          <cell r="IV216"/>
          <cell r="IW216">
            <v>0</v>
          </cell>
          <cell r="IX216"/>
          <cell r="IY216">
            <v>0</v>
          </cell>
          <cell r="IZ216"/>
          <cell r="JA216">
            <v>0</v>
          </cell>
          <cell r="JB216"/>
          <cell r="JC216">
            <v>0</v>
          </cell>
          <cell r="JD216"/>
          <cell r="JE216">
            <v>0</v>
          </cell>
          <cell r="JF216"/>
          <cell r="JG216">
            <v>0</v>
          </cell>
          <cell r="JH216"/>
          <cell r="JI216">
            <v>0</v>
          </cell>
          <cell r="JJ216"/>
          <cell r="JK216">
            <v>0</v>
          </cell>
          <cell r="JL216"/>
          <cell r="JM216">
            <v>0</v>
          </cell>
          <cell r="JN216"/>
          <cell r="JO216">
            <v>0</v>
          </cell>
          <cell r="JP216"/>
          <cell r="JQ216">
            <v>0</v>
          </cell>
          <cell r="JR216"/>
          <cell r="JS216">
            <v>0</v>
          </cell>
          <cell r="JT216"/>
          <cell r="JU216">
            <v>0</v>
          </cell>
          <cell r="JV216"/>
          <cell r="JW216">
            <v>0</v>
          </cell>
          <cell r="JX216"/>
          <cell r="JY216">
            <v>0</v>
          </cell>
          <cell r="JZ216"/>
          <cell r="KA216">
            <v>0</v>
          </cell>
          <cell r="KB216"/>
          <cell r="KC216">
            <v>0</v>
          </cell>
        </row>
        <row r="217">
          <cell r="P217"/>
          <cell r="Q217">
            <v>0</v>
          </cell>
          <cell r="R217"/>
          <cell r="S217">
            <v>0</v>
          </cell>
          <cell r="T217"/>
          <cell r="U217">
            <v>0</v>
          </cell>
          <cell r="V217"/>
          <cell r="W217">
            <v>0</v>
          </cell>
          <cell r="X217"/>
          <cell r="Y217">
            <v>0</v>
          </cell>
          <cell r="Z217"/>
          <cell r="AA217">
            <v>0</v>
          </cell>
          <cell r="AB217"/>
          <cell r="AC217">
            <v>0</v>
          </cell>
          <cell r="AD217"/>
          <cell r="AE217">
            <v>0</v>
          </cell>
          <cell r="AF217"/>
          <cell r="AG217">
            <v>0</v>
          </cell>
          <cell r="AH217"/>
          <cell r="AI217">
            <v>0</v>
          </cell>
          <cell r="AJ217"/>
          <cell r="AK217">
            <v>0</v>
          </cell>
          <cell r="AL217"/>
          <cell r="AM217">
            <v>0</v>
          </cell>
          <cell r="AN217"/>
          <cell r="AO217">
            <v>0</v>
          </cell>
          <cell r="AP217"/>
          <cell r="AQ217">
            <v>0</v>
          </cell>
          <cell r="AR217"/>
          <cell r="AS217">
            <v>0</v>
          </cell>
          <cell r="AT217"/>
          <cell r="AU217">
            <v>0</v>
          </cell>
          <cell r="AV217"/>
          <cell r="AW217">
            <v>0</v>
          </cell>
          <cell r="AX217"/>
          <cell r="AY217">
            <v>0</v>
          </cell>
          <cell r="AZ217"/>
          <cell r="BA217">
            <v>0</v>
          </cell>
          <cell r="BB217"/>
          <cell r="BC217">
            <v>0</v>
          </cell>
          <cell r="BD217"/>
          <cell r="BE217">
            <v>0</v>
          </cell>
          <cell r="BF217"/>
          <cell r="BG217">
            <v>0</v>
          </cell>
          <cell r="BH217"/>
          <cell r="BI217">
            <v>0</v>
          </cell>
          <cell r="BJ217"/>
          <cell r="BK217">
            <v>0</v>
          </cell>
          <cell r="BL217"/>
          <cell r="BM217">
            <v>0</v>
          </cell>
          <cell r="BN217"/>
          <cell r="BO217">
            <v>0</v>
          </cell>
          <cell r="BP217"/>
          <cell r="BQ217">
            <v>0</v>
          </cell>
          <cell r="BR217"/>
          <cell r="BS217">
            <v>0</v>
          </cell>
          <cell r="BT217"/>
          <cell r="BU217">
            <v>0</v>
          </cell>
          <cell r="BV217"/>
          <cell r="BW217">
            <v>0</v>
          </cell>
          <cell r="BX217"/>
          <cell r="BY217">
            <v>0</v>
          </cell>
          <cell r="BZ217"/>
          <cell r="CA217">
            <v>0</v>
          </cell>
          <cell r="CB217"/>
          <cell r="CC217">
            <v>0</v>
          </cell>
          <cell r="CD217"/>
          <cell r="CE217">
            <v>0</v>
          </cell>
          <cell r="CF217"/>
          <cell r="CG217">
            <v>0</v>
          </cell>
          <cell r="CH217"/>
          <cell r="CI217">
            <v>0</v>
          </cell>
          <cell r="CJ217"/>
          <cell r="CK217">
            <v>0</v>
          </cell>
          <cell r="CL217"/>
          <cell r="CM217">
            <v>0</v>
          </cell>
          <cell r="CN217"/>
          <cell r="CO217">
            <v>0</v>
          </cell>
          <cell r="CP217"/>
          <cell r="CQ217">
            <v>0</v>
          </cell>
          <cell r="CR217"/>
          <cell r="CS217">
            <v>0</v>
          </cell>
          <cell r="CT217"/>
          <cell r="CU217">
            <v>0</v>
          </cell>
          <cell r="CV217"/>
          <cell r="CW217">
            <v>0</v>
          </cell>
          <cell r="CX217"/>
          <cell r="CY217">
            <v>0</v>
          </cell>
          <cell r="CZ217"/>
          <cell r="DA217">
            <v>0</v>
          </cell>
          <cell r="DB217"/>
          <cell r="DC217">
            <v>0</v>
          </cell>
          <cell r="DD217"/>
          <cell r="DE217">
            <v>0</v>
          </cell>
          <cell r="DF217"/>
          <cell r="DG217">
            <v>0</v>
          </cell>
          <cell r="DH217"/>
          <cell r="DI217">
            <v>0</v>
          </cell>
          <cell r="DJ217"/>
          <cell r="DK217">
            <v>0</v>
          </cell>
          <cell r="DL217"/>
          <cell r="DM217">
            <v>0</v>
          </cell>
          <cell r="DN217"/>
          <cell r="DO217">
            <v>0</v>
          </cell>
          <cell r="DP217"/>
          <cell r="DQ217">
            <v>0</v>
          </cell>
          <cell r="DR217"/>
          <cell r="DS217">
            <v>0</v>
          </cell>
          <cell r="DT217"/>
          <cell r="DU217">
            <v>0</v>
          </cell>
          <cell r="DV217"/>
          <cell r="DW217">
            <v>0</v>
          </cell>
          <cell r="DX217"/>
          <cell r="DY217">
            <v>0</v>
          </cell>
          <cell r="DZ217"/>
          <cell r="EA217">
            <v>0</v>
          </cell>
          <cell r="EB217"/>
          <cell r="EC217">
            <v>0</v>
          </cell>
          <cell r="ED217"/>
          <cell r="EE217">
            <v>0</v>
          </cell>
          <cell r="EF217"/>
          <cell r="EG217">
            <v>0</v>
          </cell>
          <cell r="EH217"/>
          <cell r="EI217">
            <v>0</v>
          </cell>
          <cell r="EJ217"/>
          <cell r="EK217">
            <v>0</v>
          </cell>
          <cell r="EL217"/>
          <cell r="EM217">
            <v>0</v>
          </cell>
          <cell r="EN217"/>
          <cell r="EO217">
            <v>0</v>
          </cell>
          <cell r="EP217"/>
          <cell r="EQ217">
            <v>0</v>
          </cell>
          <cell r="ER217"/>
          <cell r="ES217">
            <v>0</v>
          </cell>
          <cell r="ET217"/>
          <cell r="EU217">
            <v>0</v>
          </cell>
          <cell r="EV217"/>
          <cell r="EW217">
            <v>0</v>
          </cell>
          <cell r="EX217"/>
          <cell r="EY217">
            <v>0</v>
          </cell>
          <cell r="EZ217"/>
          <cell r="FA217">
            <v>0</v>
          </cell>
          <cell r="FB217"/>
          <cell r="FC217">
            <v>0</v>
          </cell>
          <cell r="FD217"/>
          <cell r="FE217">
            <v>0</v>
          </cell>
          <cell r="FF217"/>
          <cell r="FG217">
            <v>0</v>
          </cell>
          <cell r="FH217"/>
          <cell r="FI217">
            <v>0</v>
          </cell>
          <cell r="FJ217"/>
          <cell r="FK217">
            <v>0</v>
          </cell>
          <cell r="FL217"/>
          <cell r="FM217">
            <v>0</v>
          </cell>
          <cell r="FN217"/>
          <cell r="FO217">
            <v>0</v>
          </cell>
          <cell r="FP217"/>
          <cell r="FQ217">
            <v>0</v>
          </cell>
          <cell r="FR217"/>
          <cell r="FS217">
            <v>0</v>
          </cell>
          <cell r="FT217"/>
          <cell r="FU217">
            <v>0</v>
          </cell>
          <cell r="FV217"/>
          <cell r="FW217">
            <v>0</v>
          </cell>
          <cell r="FX217"/>
          <cell r="FY217">
            <v>0</v>
          </cell>
          <cell r="FZ217"/>
          <cell r="GA217">
            <v>0</v>
          </cell>
          <cell r="GB217"/>
          <cell r="GC217">
            <v>0</v>
          </cell>
          <cell r="GD217"/>
          <cell r="GE217">
            <v>0</v>
          </cell>
          <cell r="GF217"/>
          <cell r="GG217">
            <v>0</v>
          </cell>
          <cell r="GH217"/>
          <cell r="GI217">
            <v>0</v>
          </cell>
          <cell r="GJ217"/>
          <cell r="GK217">
            <v>0</v>
          </cell>
          <cell r="GL217"/>
          <cell r="GM217">
            <v>0</v>
          </cell>
          <cell r="GN217"/>
          <cell r="GO217">
            <v>0</v>
          </cell>
          <cell r="GP217"/>
          <cell r="GQ217">
            <v>0</v>
          </cell>
          <cell r="GR217"/>
          <cell r="GS217">
            <v>0</v>
          </cell>
          <cell r="GT217"/>
          <cell r="GU217">
            <v>0</v>
          </cell>
          <cell r="GV217"/>
          <cell r="GW217">
            <v>0</v>
          </cell>
          <cell r="GX217"/>
          <cell r="GY217">
            <v>0</v>
          </cell>
          <cell r="GZ217"/>
          <cell r="HA217">
            <v>0</v>
          </cell>
          <cell r="HB217"/>
          <cell r="HC217">
            <v>0</v>
          </cell>
          <cell r="HD217"/>
          <cell r="HE217">
            <v>0</v>
          </cell>
          <cell r="HF217"/>
          <cell r="HG217">
            <v>0</v>
          </cell>
          <cell r="HH217"/>
          <cell r="HI217">
            <v>0</v>
          </cell>
          <cell r="HJ217"/>
          <cell r="HK217">
            <v>0</v>
          </cell>
          <cell r="HL217"/>
          <cell r="HM217">
            <v>0</v>
          </cell>
          <cell r="HN217"/>
          <cell r="HO217">
            <v>0</v>
          </cell>
          <cell r="HP217"/>
          <cell r="HQ217">
            <v>0</v>
          </cell>
          <cell r="HR217"/>
          <cell r="HS217">
            <v>0</v>
          </cell>
          <cell r="HT217"/>
          <cell r="HU217">
            <v>0</v>
          </cell>
          <cell r="HV217"/>
          <cell r="HW217">
            <v>0</v>
          </cell>
          <cell r="HX217"/>
          <cell r="HY217">
            <v>0</v>
          </cell>
          <cell r="HZ217"/>
          <cell r="IA217">
            <v>0</v>
          </cell>
          <cell r="IB217"/>
          <cell r="IC217">
            <v>0</v>
          </cell>
          <cell r="ID217"/>
          <cell r="IE217">
            <v>0</v>
          </cell>
          <cell r="IF217"/>
          <cell r="IG217">
            <v>0</v>
          </cell>
          <cell r="IH217"/>
          <cell r="II217">
            <v>0</v>
          </cell>
          <cell r="IJ217"/>
          <cell r="IK217">
            <v>0</v>
          </cell>
          <cell r="IL217"/>
          <cell r="IM217">
            <v>0</v>
          </cell>
          <cell r="IN217"/>
          <cell r="IO217">
            <v>0</v>
          </cell>
          <cell r="IP217"/>
          <cell r="IQ217">
            <v>0</v>
          </cell>
          <cell r="IR217"/>
          <cell r="IS217">
            <v>0</v>
          </cell>
          <cell r="IT217"/>
          <cell r="IU217">
            <v>0</v>
          </cell>
          <cell r="IV217"/>
          <cell r="IW217">
            <v>0</v>
          </cell>
          <cell r="IX217"/>
          <cell r="IY217">
            <v>0</v>
          </cell>
          <cell r="IZ217"/>
          <cell r="JA217">
            <v>0</v>
          </cell>
          <cell r="JB217"/>
          <cell r="JC217">
            <v>0</v>
          </cell>
          <cell r="JD217"/>
          <cell r="JE217">
            <v>0</v>
          </cell>
          <cell r="JF217"/>
          <cell r="JG217">
            <v>0</v>
          </cell>
          <cell r="JH217"/>
          <cell r="JI217">
            <v>0</v>
          </cell>
          <cell r="JJ217"/>
          <cell r="JK217">
            <v>0</v>
          </cell>
          <cell r="JL217"/>
          <cell r="JM217">
            <v>0</v>
          </cell>
          <cell r="JN217"/>
          <cell r="JO217">
            <v>0</v>
          </cell>
          <cell r="JP217"/>
          <cell r="JQ217">
            <v>0</v>
          </cell>
          <cell r="JR217"/>
          <cell r="JS217">
            <v>0</v>
          </cell>
          <cell r="JT217"/>
          <cell r="JU217">
            <v>0</v>
          </cell>
          <cell r="JV217"/>
          <cell r="JW217">
            <v>0</v>
          </cell>
          <cell r="JX217"/>
          <cell r="JY217">
            <v>0</v>
          </cell>
          <cell r="JZ217"/>
          <cell r="KA217">
            <v>0</v>
          </cell>
          <cell r="KB217"/>
          <cell r="KC217">
            <v>0</v>
          </cell>
        </row>
        <row r="218">
          <cell r="P218"/>
          <cell r="Q218">
            <v>0</v>
          </cell>
          <cell r="R218"/>
          <cell r="S218">
            <v>0</v>
          </cell>
          <cell r="T218"/>
          <cell r="U218">
            <v>0</v>
          </cell>
          <cell r="V218"/>
          <cell r="W218">
            <v>0</v>
          </cell>
          <cell r="X218"/>
          <cell r="Y218">
            <v>0</v>
          </cell>
          <cell r="Z218"/>
          <cell r="AA218">
            <v>0</v>
          </cell>
          <cell r="AB218"/>
          <cell r="AC218">
            <v>0</v>
          </cell>
          <cell r="AD218"/>
          <cell r="AE218">
            <v>0</v>
          </cell>
          <cell r="AF218"/>
          <cell r="AG218">
            <v>0</v>
          </cell>
          <cell r="AH218"/>
          <cell r="AI218">
            <v>0</v>
          </cell>
          <cell r="AJ218"/>
          <cell r="AK218">
            <v>0</v>
          </cell>
          <cell r="AL218"/>
          <cell r="AM218">
            <v>0</v>
          </cell>
          <cell r="AN218"/>
          <cell r="AO218">
            <v>0</v>
          </cell>
          <cell r="AP218"/>
          <cell r="AQ218">
            <v>0</v>
          </cell>
          <cell r="AR218"/>
          <cell r="AS218">
            <v>0</v>
          </cell>
          <cell r="AT218"/>
          <cell r="AU218">
            <v>0</v>
          </cell>
          <cell r="AV218"/>
          <cell r="AW218">
            <v>0</v>
          </cell>
          <cell r="AX218"/>
          <cell r="AY218">
            <v>0</v>
          </cell>
          <cell r="AZ218"/>
          <cell r="BA218">
            <v>0</v>
          </cell>
          <cell r="BB218"/>
          <cell r="BC218">
            <v>0</v>
          </cell>
          <cell r="BD218"/>
          <cell r="BE218">
            <v>0</v>
          </cell>
          <cell r="BF218"/>
          <cell r="BG218">
            <v>0</v>
          </cell>
          <cell r="BH218"/>
          <cell r="BI218">
            <v>0</v>
          </cell>
          <cell r="BJ218"/>
          <cell r="BK218">
            <v>0</v>
          </cell>
          <cell r="BL218"/>
          <cell r="BM218">
            <v>0</v>
          </cell>
          <cell r="BN218"/>
          <cell r="BO218">
            <v>0</v>
          </cell>
          <cell r="BP218"/>
          <cell r="BQ218">
            <v>0</v>
          </cell>
          <cell r="BR218"/>
          <cell r="BS218">
            <v>0</v>
          </cell>
          <cell r="BT218"/>
          <cell r="BU218">
            <v>0</v>
          </cell>
          <cell r="BV218"/>
          <cell r="BW218">
            <v>0</v>
          </cell>
          <cell r="BX218"/>
          <cell r="BY218">
            <v>0</v>
          </cell>
          <cell r="BZ218"/>
          <cell r="CA218">
            <v>0</v>
          </cell>
          <cell r="CB218"/>
          <cell r="CC218">
            <v>0</v>
          </cell>
          <cell r="CD218"/>
          <cell r="CE218">
            <v>0</v>
          </cell>
          <cell r="CF218"/>
          <cell r="CG218">
            <v>0</v>
          </cell>
          <cell r="CH218"/>
          <cell r="CI218">
            <v>0</v>
          </cell>
          <cell r="CJ218"/>
          <cell r="CK218">
            <v>0</v>
          </cell>
          <cell r="CL218"/>
          <cell r="CM218">
            <v>0</v>
          </cell>
          <cell r="CN218"/>
          <cell r="CO218">
            <v>0</v>
          </cell>
          <cell r="CP218"/>
          <cell r="CQ218">
            <v>0</v>
          </cell>
          <cell r="CR218"/>
          <cell r="CS218">
            <v>0</v>
          </cell>
          <cell r="CT218"/>
          <cell r="CU218">
            <v>0</v>
          </cell>
          <cell r="CV218"/>
          <cell r="CW218">
            <v>0</v>
          </cell>
          <cell r="CX218"/>
          <cell r="CY218">
            <v>0</v>
          </cell>
          <cell r="CZ218"/>
          <cell r="DA218">
            <v>0</v>
          </cell>
          <cell r="DB218"/>
          <cell r="DC218">
            <v>0</v>
          </cell>
          <cell r="DD218"/>
          <cell r="DE218">
            <v>0</v>
          </cell>
          <cell r="DF218"/>
          <cell r="DG218">
            <v>0</v>
          </cell>
          <cell r="DH218"/>
          <cell r="DI218">
            <v>0</v>
          </cell>
          <cell r="DJ218"/>
          <cell r="DK218">
            <v>0</v>
          </cell>
          <cell r="DL218"/>
          <cell r="DM218">
            <v>0</v>
          </cell>
          <cell r="DN218"/>
          <cell r="DO218">
            <v>0</v>
          </cell>
          <cell r="DP218"/>
          <cell r="DQ218">
            <v>0</v>
          </cell>
          <cell r="DR218"/>
          <cell r="DS218">
            <v>0</v>
          </cell>
          <cell r="DT218"/>
          <cell r="DU218">
            <v>0</v>
          </cell>
          <cell r="DV218"/>
          <cell r="DW218">
            <v>0</v>
          </cell>
          <cell r="DX218"/>
          <cell r="DY218">
            <v>0</v>
          </cell>
          <cell r="DZ218"/>
          <cell r="EA218">
            <v>0</v>
          </cell>
          <cell r="EB218"/>
          <cell r="EC218">
            <v>0</v>
          </cell>
          <cell r="ED218"/>
          <cell r="EE218">
            <v>0</v>
          </cell>
          <cell r="EF218"/>
          <cell r="EG218">
            <v>0</v>
          </cell>
          <cell r="EH218"/>
          <cell r="EI218">
            <v>0</v>
          </cell>
          <cell r="EJ218"/>
          <cell r="EK218">
            <v>0</v>
          </cell>
          <cell r="EL218"/>
          <cell r="EM218">
            <v>0</v>
          </cell>
          <cell r="EN218"/>
          <cell r="EO218">
            <v>0</v>
          </cell>
          <cell r="EP218"/>
          <cell r="EQ218">
            <v>0</v>
          </cell>
          <cell r="ER218"/>
          <cell r="ES218">
            <v>0</v>
          </cell>
          <cell r="ET218"/>
          <cell r="EU218">
            <v>0</v>
          </cell>
          <cell r="EV218"/>
          <cell r="EW218">
            <v>0</v>
          </cell>
          <cell r="EX218"/>
          <cell r="EY218">
            <v>0</v>
          </cell>
          <cell r="EZ218"/>
          <cell r="FA218">
            <v>0</v>
          </cell>
          <cell r="FB218"/>
          <cell r="FC218">
            <v>0</v>
          </cell>
          <cell r="FD218"/>
          <cell r="FE218">
            <v>0</v>
          </cell>
          <cell r="FF218"/>
          <cell r="FG218">
            <v>0</v>
          </cell>
          <cell r="FH218"/>
          <cell r="FI218">
            <v>0</v>
          </cell>
          <cell r="FJ218"/>
          <cell r="FK218">
            <v>0</v>
          </cell>
          <cell r="FL218"/>
          <cell r="FM218">
            <v>0</v>
          </cell>
          <cell r="FN218"/>
          <cell r="FO218">
            <v>0</v>
          </cell>
          <cell r="FP218"/>
          <cell r="FQ218">
            <v>0</v>
          </cell>
          <cell r="FR218"/>
          <cell r="FS218">
            <v>0</v>
          </cell>
          <cell r="FT218"/>
          <cell r="FU218">
            <v>0</v>
          </cell>
          <cell r="FV218"/>
          <cell r="FW218">
            <v>0</v>
          </cell>
          <cell r="FX218"/>
          <cell r="FY218">
            <v>0</v>
          </cell>
          <cell r="FZ218"/>
          <cell r="GA218">
            <v>0</v>
          </cell>
          <cell r="GB218"/>
          <cell r="GC218">
            <v>0</v>
          </cell>
          <cell r="GD218"/>
          <cell r="GE218">
            <v>0</v>
          </cell>
          <cell r="GF218"/>
          <cell r="GG218">
            <v>0</v>
          </cell>
          <cell r="GH218"/>
          <cell r="GI218">
            <v>0</v>
          </cell>
          <cell r="GJ218"/>
          <cell r="GK218">
            <v>0</v>
          </cell>
          <cell r="GL218"/>
          <cell r="GM218">
            <v>0</v>
          </cell>
          <cell r="GN218"/>
          <cell r="GO218">
            <v>0</v>
          </cell>
          <cell r="GP218"/>
          <cell r="GQ218">
            <v>0</v>
          </cell>
          <cell r="GR218"/>
          <cell r="GS218">
            <v>0</v>
          </cell>
          <cell r="GT218"/>
          <cell r="GU218">
            <v>0</v>
          </cell>
          <cell r="GV218"/>
          <cell r="GW218">
            <v>0</v>
          </cell>
          <cell r="GX218"/>
          <cell r="GY218">
            <v>0</v>
          </cell>
          <cell r="GZ218"/>
          <cell r="HA218">
            <v>0</v>
          </cell>
          <cell r="HB218"/>
          <cell r="HC218">
            <v>0</v>
          </cell>
          <cell r="HD218"/>
          <cell r="HE218">
            <v>0</v>
          </cell>
          <cell r="HF218"/>
          <cell r="HG218">
            <v>0</v>
          </cell>
          <cell r="HH218"/>
          <cell r="HI218">
            <v>0</v>
          </cell>
          <cell r="HJ218"/>
          <cell r="HK218">
            <v>0</v>
          </cell>
          <cell r="HL218"/>
          <cell r="HM218">
            <v>0</v>
          </cell>
          <cell r="HN218"/>
          <cell r="HO218">
            <v>0</v>
          </cell>
          <cell r="HP218"/>
          <cell r="HQ218">
            <v>0</v>
          </cell>
          <cell r="HR218"/>
          <cell r="HS218">
            <v>0</v>
          </cell>
          <cell r="HT218"/>
          <cell r="HU218">
            <v>0</v>
          </cell>
          <cell r="HV218"/>
          <cell r="HW218">
            <v>0</v>
          </cell>
          <cell r="HX218"/>
          <cell r="HY218">
            <v>0</v>
          </cell>
          <cell r="HZ218"/>
          <cell r="IA218">
            <v>0</v>
          </cell>
          <cell r="IB218"/>
          <cell r="IC218">
            <v>0</v>
          </cell>
          <cell r="ID218"/>
          <cell r="IE218">
            <v>0</v>
          </cell>
          <cell r="IF218"/>
          <cell r="IG218">
            <v>0</v>
          </cell>
          <cell r="IH218"/>
          <cell r="II218">
            <v>0</v>
          </cell>
          <cell r="IJ218"/>
          <cell r="IK218">
            <v>0</v>
          </cell>
          <cell r="IL218"/>
          <cell r="IM218">
            <v>0</v>
          </cell>
          <cell r="IN218"/>
          <cell r="IO218">
            <v>0</v>
          </cell>
          <cell r="IP218"/>
          <cell r="IQ218">
            <v>0</v>
          </cell>
          <cell r="IR218"/>
          <cell r="IS218">
            <v>0</v>
          </cell>
          <cell r="IT218"/>
          <cell r="IU218">
            <v>0</v>
          </cell>
          <cell r="IV218"/>
          <cell r="IW218">
            <v>0</v>
          </cell>
          <cell r="IX218"/>
          <cell r="IY218">
            <v>0</v>
          </cell>
          <cell r="IZ218"/>
          <cell r="JA218">
            <v>0</v>
          </cell>
          <cell r="JB218"/>
          <cell r="JC218">
            <v>0</v>
          </cell>
          <cell r="JD218"/>
          <cell r="JE218">
            <v>0</v>
          </cell>
          <cell r="JF218"/>
          <cell r="JG218">
            <v>0</v>
          </cell>
          <cell r="JH218"/>
          <cell r="JI218">
            <v>0</v>
          </cell>
          <cell r="JJ218"/>
          <cell r="JK218">
            <v>0</v>
          </cell>
          <cell r="JL218"/>
          <cell r="JM218">
            <v>0</v>
          </cell>
          <cell r="JN218"/>
          <cell r="JO218">
            <v>0</v>
          </cell>
          <cell r="JP218"/>
          <cell r="JQ218">
            <v>0</v>
          </cell>
          <cell r="JR218"/>
          <cell r="JS218">
            <v>0</v>
          </cell>
          <cell r="JT218"/>
          <cell r="JU218">
            <v>0</v>
          </cell>
          <cell r="JV218"/>
          <cell r="JW218">
            <v>0</v>
          </cell>
          <cell r="JX218"/>
          <cell r="JY218">
            <v>0</v>
          </cell>
          <cell r="JZ218"/>
          <cell r="KA218">
            <v>0</v>
          </cell>
          <cell r="KB218"/>
          <cell r="KC218">
            <v>0</v>
          </cell>
        </row>
        <row r="219">
          <cell r="P219"/>
          <cell r="Q219">
            <v>0</v>
          </cell>
          <cell r="R219"/>
          <cell r="S219">
            <v>0</v>
          </cell>
          <cell r="T219"/>
          <cell r="U219">
            <v>0</v>
          </cell>
          <cell r="V219"/>
          <cell r="W219">
            <v>0</v>
          </cell>
          <cell r="X219"/>
          <cell r="Y219">
            <v>0</v>
          </cell>
          <cell r="Z219"/>
          <cell r="AA219">
            <v>0</v>
          </cell>
          <cell r="AB219"/>
          <cell r="AC219">
            <v>0</v>
          </cell>
          <cell r="AD219"/>
          <cell r="AE219">
            <v>0</v>
          </cell>
          <cell r="AF219"/>
          <cell r="AG219">
            <v>0</v>
          </cell>
          <cell r="AH219"/>
          <cell r="AI219">
            <v>0</v>
          </cell>
          <cell r="AJ219"/>
          <cell r="AK219">
            <v>0</v>
          </cell>
          <cell r="AL219"/>
          <cell r="AM219">
            <v>0</v>
          </cell>
          <cell r="AN219"/>
          <cell r="AO219">
            <v>0</v>
          </cell>
          <cell r="AP219"/>
          <cell r="AQ219">
            <v>0</v>
          </cell>
          <cell r="AR219"/>
          <cell r="AS219">
            <v>0</v>
          </cell>
          <cell r="AT219"/>
          <cell r="AU219">
            <v>0</v>
          </cell>
          <cell r="AV219"/>
          <cell r="AW219">
            <v>0</v>
          </cell>
          <cell r="AX219"/>
          <cell r="AY219">
            <v>0</v>
          </cell>
          <cell r="AZ219"/>
          <cell r="BA219">
            <v>0</v>
          </cell>
          <cell r="BB219"/>
          <cell r="BC219">
            <v>0</v>
          </cell>
          <cell r="BD219"/>
          <cell r="BE219">
            <v>0</v>
          </cell>
          <cell r="BF219"/>
          <cell r="BG219">
            <v>0</v>
          </cell>
          <cell r="BH219"/>
          <cell r="BI219">
            <v>0</v>
          </cell>
          <cell r="BJ219"/>
          <cell r="BK219">
            <v>0</v>
          </cell>
          <cell r="BL219"/>
          <cell r="BM219">
            <v>0</v>
          </cell>
          <cell r="BN219"/>
          <cell r="BO219">
            <v>0</v>
          </cell>
          <cell r="BP219"/>
          <cell r="BQ219">
            <v>0</v>
          </cell>
          <cell r="BR219"/>
          <cell r="BS219">
            <v>0</v>
          </cell>
          <cell r="BT219"/>
          <cell r="BU219">
            <v>0</v>
          </cell>
          <cell r="BV219"/>
          <cell r="BW219">
            <v>0</v>
          </cell>
          <cell r="BX219"/>
          <cell r="BY219">
            <v>0</v>
          </cell>
          <cell r="BZ219"/>
          <cell r="CA219">
            <v>0</v>
          </cell>
          <cell r="CB219"/>
          <cell r="CC219">
            <v>0</v>
          </cell>
          <cell r="CD219"/>
          <cell r="CE219">
            <v>0</v>
          </cell>
          <cell r="CF219"/>
          <cell r="CG219">
            <v>0</v>
          </cell>
          <cell r="CH219"/>
          <cell r="CI219">
            <v>0</v>
          </cell>
          <cell r="CJ219"/>
          <cell r="CK219">
            <v>0</v>
          </cell>
          <cell r="CL219"/>
          <cell r="CM219">
            <v>0</v>
          </cell>
          <cell r="CN219"/>
          <cell r="CO219">
            <v>0</v>
          </cell>
          <cell r="CP219"/>
          <cell r="CQ219">
            <v>0</v>
          </cell>
          <cell r="CR219"/>
          <cell r="CS219">
            <v>0</v>
          </cell>
          <cell r="CT219"/>
          <cell r="CU219">
            <v>0</v>
          </cell>
          <cell r="CV219"/>
          <cell r="CW219">
            <v>0</v>
          </cell>
          <cell r="CX219"/>
          <cell r="CY219">
            <v>0</v>
          </cell>
          <cell r="CZ219"/>
          <cell r="DA219">
            <v>0</v>
          </cell>
          <cell r="DB219"/>
          <cell r="DC219">
            <v>0</v>
          </cell>
          <cell r="DD219"/>
          <cell r="DE219">
            <v>0</v>
          </cell>
          <cell r="DF219"/>
          <cell r="DG219">
            <v>0</v>
          </cell>
          <cell r="DH219"/>
          <cell r="DI219">
            <v>0</v>
          </cell>
          <cell r="DJ219"/>
          <cell r="DK219">
            <v>0</v>
          </cell>
          <cell r="DL219"/>
          <cell r="DM219">
            <v>0</v>
          </cell>
          <cell r="DN219"/>
          <cell r="DO219">
            <v>0</v>
          </cell>
          <cell r="DP219"/>
          <cell r="DQ219">
            <v>0</v>
          </cell>
          <cell r="DR219"/>
          <cell r="DS219">
            <v>0</v>
          </cell>
          <cell r="DT219"/>
          <cell r="DU219">
            <v>0</v>
          </cell>
          <cell r="DV219"/>
          <cell r="DW219">
            <v>0</v>
          </cell>
          <cell r="DX219"/>
          <cell r="DY219">
            <v>0</v>
          </cell>
          <cell r="DZ219"/>
          <cell r="EA219">
            <v>0</v>
          </cell>
          <cell r="EB219"/>
          <cell r="EC219">
            <v>0</v>
          </cell>
          <cell r="ED219"/>
          <cell r="EE219">
            <v>0</v>
          </cell>
          <cell r="EF219"/>
          <cell r="EG219">
            <v>0</v>
          </cell>
          <cell r="EH219"/>
          <cell r="EI219">
            <v>0</v>
          </cell>
          <cell r="EJ219"/>
          <cell r="EK219">
            <v>0</v>
          </cell>
          <cell r="EL219"/>
          <cell r="EM219">
            <v>0</v>
          </cell>
          <cell r="EN219"/>
          <cell r="EO219">
            <v>0</v>
          </cell>
          <cell r="EP219"/>
          <cell r="EQ219">
            <v>0</v>
          </cell>
          <cell r="ER219"/>
          <cell r="ES219">
            <v>0</v>
          </cell>
          <cell r="ET219"/>
          <cell r="EU219">
            <v>0</v>
          </cell>
          <cell r="EV219"/>
          <cell r="EW219">
            <v>0</v>
          </cell>
          <cell r="EX219"/>
          <cell r="EY219">
            <v>0</v>
          </cell>
          <cell r="EZ219"/>
          <cell r="FA219">
            <v>0</v>
          </cell>
          <cell r="FB219"/>
          <cell r="FC219">
            <v>0</v>
          </cell>
          <cell r="FD219"/>
          <cell r="FE219">
            <v>0</v>
          </cell>
          <cell r="FF219"/>
          <cell r="FG219">
            <v>0</v>
          </cell>
          <cell r="FH219"/>
          <cell r="FI219">
            <v>0</v>
          </cell>
          <cell r="FJ219"/>
          <cell r="FK219">
            <v>0</v>
          </cell>
          <cell r="FL219"/>
          <cell r="FM219">
            <v>0</v>
          </cell>
          <cell r="FN219"/>
          <cell r="FO219">
            <v>0</v>
          </cell>
          <cell r="FP219"/>
          <cell r="FQ219">
            <v>0</v>
          </cell>
          <cell r="FR219"/>
          <cell r="FS219">
            <v>0</v>
          </cell>
          <cell r="FT219"/>
          <cell r="FU219">
            <v>0</v>
          </cell>
          <cell r="FV219"/>
          <cell r="FW219">
            <v>0</v>
          </cell>
          <cell r="FX219"/>
          <cell r="FY219">
            <v>0</v>
          </cell>
          <cell r="FZ219"/>
          <cell r="GA219">
            <v>0</v>
          </cell>
          <cell r="GB219"/>
          <cell r="GC219">
            <v>0</v>
          </cell>
          <cell r="GD219"/>
          <cell r="GE219">
            <v>0</v>
          </cell>
          <cell r="GF219">
            <v>1</v>
          </cell>
          <cell r="GG219">
            <v>1071</v>
          </cell>
          <cell r="GH219">
            <v>2</v>
          </cell>
          <cell r="GI219">
            <v>2142</v>
          </cell>
          <cell r="GJ219"/>
          <cell r="GK219">
            <v>0</v>
          </cell>
          <cell r="GL219"/>
          <cell r="GM219">
            <v>0</v>
          </cell>
          <cell r="GN219"/>
          <cell r="GO219">
            <v>0</v>
          </cell>
          <cell r="GP219"/>
          <cell r="GQ219">
            <v>0</v>
          </cell>
          <cell r="GR219">
            <v>4</v>
          </cell>
          <cell r="GS219">
            <v>4284</v>
          </cell>
          <cell r="GT219">
            <v>4</v>
          </cell>
          <cell r="GU219">
            <v>4284</v>
          </cell>
          <cell r="GV219"/>
          <cell r="GW219">
            <v>0</v>
          </cell>
          <cell r="GX219"/>
          <cell r="GY219">
            <v>0</v>
          </cell>
          <cell r="GZ219"/>
          <cell r="HA219">
            <v>0</v>
          </cell>
          <cell r="HB219"/>
          <cell r="HC219">
            <v>0</v>
          </cell>
          <cell r="HD219"/>
          <cell r="HE219">
            <v>0</v>
          </cell>
          <cell r="HF219"/>
          <cell r="HG219">
            <v>0</v>
          </cell>
          <cell r="HH219"/>
          <cell r="HI219">
            <v>0</v>
          </cell>
          <cell r="HJ219"/>
          <cell r="HK219">
            <v>0</v>
          </cell>
          <cell r="HL219"/>
          <cell r="HM219">
            <v>0</v>
          </cell>
          <cell r="HN219"/>
          <cell r="HO219">
            <v>0</v>
          </cell>
          <cell r="HP219"/>
          <cell r="HQ219">
            <v>0</v>
          </cell>
          <cell r="HR219"/>
          <cell r="HS219">
            <v>0</v>
          </cell>
          <cell r="HT219"/>
          <cell r="HU219">
            <v>0</v>
          </cell>
          <cell r="HV219"/>
          <cell r="HW219">
            <v>0</v>
          </cell>
          <cell r="HX219"/>
          <cell r="HY219">
            <v>0</v>
          </cell>
          <cell r="HZ219"/>
          <cell r="IA219">
            <v>0</v>
          </cell>
          <cell r="IB219"/>
          <cell r="IC219">
            <v>0</v>
          </cell>
          <cell r="ID219"/>
          <cell r="IE219">
            <v>0</v>
          </cell>
          <cell r="IF219"/>
          <cell r="IG219">
            <v>0</v>
          </cell>
          <cell r="IH219"/>
          <cell r="II219">
            <v>0</v>
          </cell>
          <cell r="IJ219"/>
          <cell r="IK219">
            <v>0</v>
          </cell>
          <cell r="IL219"/>
          <cell r="IM219">
            <v>0</v>
          </cell>
          <cell r="IN219"/>
          <cell r="IO219">
            <v>0</v>
          </cell>
          <cell r="IP219"/>
          <cell r="IQ219">
            <v>0</v>
          </cell>
          <cell r="IR219"/>
          <cell r="IS219">
            <v>0</v>
          </cell>
          <cell r="IT219"/>
          <cell r="IU219">
            <v>0</v>
          </cell>
          <cell r="IV219"/>
          <cell r="IW219">
            <v>0</v>
          </cell>
          <cell r="IX219"/>
          <cell r="IY219">
            <v>0</v>
          </cell>
          <cell r="IZ219"/>
          <cell r="JA219">
            <v>0</v>
          </cell>
          <cell r="JB219"/>
          <cell r="JC219">
            <v>0</v>
          </cell>
          <cell r="JD219"/>
          <cell r="JE219">
            <v>0</v>
          </cell>
          <cell r="JF219"/>
          <cell r="JG219">
            <v>0</v>
          </cell>
          <cell r="JH219"/>
          <cell r="JI219">
            <v>0</v>
          </cell>
          <cell r="JJ219"/>
          <cell r="JK219">
            <v>0</v>
          </cell>
          <cell r="JL219"/>
          <cell r="JM219">
            <v>0</v>
          </cell>
          <cell r="JN219"/>
          <cell r="JO219">
            <v>0</v>
          </cell>
          <cell r="JP219"/>
          <cell r="JQ219">
            <v>0</v>
          </cell>
          <cell r="JR219"/>
          <cell r="JS219">
            <v>0</v>
          </cell>
          <cell r="JT219"/>
          <cell r="JU219">
            <v>0</v>
          </cell>
          <cell r="JV219"/>
          <cell r="JW219">
            <v>0</v>
          </cell>
          <cell r="JX219"/>
          <cell r="JY219">
            <v>0</v>
          </cell>
          <cell r="JZ219"/>
          <cell r="KA219">
            <v>0</v>
          </cell>
          <cell r="KB219"/>
          <cell r="KC219">
            <v>0</v>
          </cell>
        </row>
        <row r="220"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/>
          <cell r="AA220"/>
          <cell r="AB220"/>
          <cell r="AC220"/>
          <cell r="AD220"/>
          <cell r="AE220"/>
          <cell r="AF220"/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/>
          <cell r="AU220"/>
          <cell r="AV220"/>
          <cell r="AW220"/>
          <cell r="AX220"/>
          <cell r="AY220"/>
          <cell r="AZ220"/>
          <cell r="BA220"/>
          <cell r="BB220"/>
          <cell r="BC220"/>
          <cell r="BD220"/>
          <cell r="BE220"/>
          <cell r="BF220"/>
          <cell r="BG220"/>
          <cell r="BH220"/>
          <cell r="BI220"/>
          <cell r="BJ220"/>
          <cell r="BK220"/>
          <cell r="BL220"/>
          <cell r="BM220"/>
          <cell r="BN220"/>
          <cell r="BO220"/>
          <cell r="BP220"/>
          <cell r="BQ220"/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  <cell r="CO220"/>
          <cell r="CP220"/>
          <cell r="CQ220"/>
          <cell r="CR220"/>
          <cell r="CS220"/>
          <cell r="CT220"/>
          <cell r="CU220"/>
          <cell r="CV220"/>
          <cell r="CW220"/>
          <cell r="CX220"/>
          <cell r="CY220"/>
          <cell r="CZ220"/>
          <cell r="DA220"/>
          <cell r="DB220"/>
          <cell r="DC220"/>
          <cell r="DD220"/>
          <cell r="DE220"/>
          <cell r="DF220"/>
          <cell r="DG220"/>
          <cell r="DH220"/>
          <cell r="DI220"/>
          <cell r="DJ220"/>
          <cell r="DK220"/>
          <cell r="DL220"/>
          <cell r="DM220"/>
          <cell r="DN220"/>
          <cell r="DO220"/>
          <cell r="DP220"/>
          <cell r="DQ220"/>
          <cell r="DR220"/>
          <cell r="DS220"/>
          <cell r="DT220"/>
          <cell r="DU220"/>
          <cell r="DV220"/>
          <cell r="DW220"/>
          <cell r="DX220"/>
          <cell r="DY220"/>
          <cell r="DZ220"/>
          <cell r="EA220"/>
          <cell r="EB220"/>
          <cell r="EC220"/>
          <cell r="ED220"/>
          <cell r="EE220"/>
          <cell r="EF220"/>
          <cell r="EG220"/>
          <cell r="EH220"/>
          <cell r="EI220"/>
          <cell r="EJ220"/>
          <cell r="EK220"/>
          <cell r="EL220"/>
          <cell r="EM220"/>
          <cell r="EN220"/>
          <cell r="EO220"/>
          <cell r="EP220"/>
          <cell r="EQ220"/>
          <cell r="ER220"/>
          <cell r="ES220"/>
          <cell r="ET220"/>
          <cell r="EU220"/>
          <cell r="EV220"/>
          <cell r="EW220"/>
          <cell r="EX220"/>
          <cell r="EY220"/>
          <cell r="EZ220"/>
          <cell r="FA220"/>
          <cell r="FB220"/>
          <cell r="FC220"/>
          <cell r="FD220"/>
          <cell r="FE220"/>
          <cell r="FF220"/>
          <cell r="FG220"/>
          <cell r="FH220"/>
          <cell r="FI220"/>
          <cell r="FJ220"/>
          <cell r="FK220"/>
          <cell r="FL220"/>
          <cell r="FM220"/>
          <cell r="FN220"/>
          <cell r="FO220"/>
          <cell r="FP220"/>
          <cell r="FQ220"/>
          <cell r="FR220"/>
          <cell r="FS220"/>
          <cell r="FT220"/>
          <cell r="FU220"/>
          <cell r="FV220"/>
          <cell r="FW220"/>
          <cell r="FX220"/>
          <cell r="FY220"/>
          <cell r="FZ220"/>
          <cell r="GA220"/>
          <cell r="GB220"/>
          <cell r="GC220"/>
          <cell r="GD220"/>
          <cell r="GE220"/>
          <cell r="GF220"/>
          <cell r="GG220"/>
          <cell r="GH220"/>
          <cell r="GI220"/>
          <cell r="GJ220"/>
          <cell r="GK220"/>
          <cell r="GL220"/>
          <cell r="GM220"/>
          <cell r="GN220"/>
          <cell r="GO220"/>
          <cell r="GP220"/>
          <cell r="GQ220"/>
          <cell r="GR220"/>
          <cell r="GS220"/>
          <cell r="GT220"/>
          <cell r="GU220"/>
          <cell r="GV220"/>
          <cell r="GW220"/>
          <cell r="GX220"/>
          <cell r="GY220"/>
          <cell r="GZ220"/>
          <cell r="HA220"/>
          <cell r="HB220"/>
          <cell r="HC220"/>
          <cell r="HD220"/>
          <cell r="HE220"/>
          <cell r="HF220"/>
          <cell r="HG220"/>
          <cell r="HH220"/>
          <cell r="HI220"/>
          <cell r="HJ220">
            <v>1</v>
          </cell>
          <cell r="HK220">
            <v>5.3394972222227564</v>
          </cell>
          <cell r="HL220">
            <v>1</v>
          </cell>
          <cell r="HM220">
            <v>5.3394972222227564</v>
          </cell>
          <cell r="HN220"/>
          <cell r="HO220">
            <v>0</v>
          </cell>
          <cell r="HP220"/>
          <cell r="HQ220">
            <v>0</v>
          </cell>
          <cell r="HR220"/>
          <cell r="HS220"/>
          <cell r="HT220"/>
          <cell r="HU220"/>
          <cell r="HV220"/>
          <cell r="HW220"/>
          <cell r="HX220"/>
          <cell r="HY220"/>
          <cell r="HZ220"/>
          <cell r="IA220"/>
          <cell r="IB220"/>
          <cell r="IC220"/>
          <cell r="ID220"/>
          <cell r="IE220"/>
          <cell r="IF220"/>
          <cell r="IG220"/>
          <cell r="IH220"/>
          <cell r="II220"/>
          <cell r="IJ220"/>
          <cell r="IK220"/>
          <cell r="IL220"/>
          <cell r="IM220"/>
          <cell r="IN220"/>
          <cell r="IO220"/>
          <cell r="IP220"/>
          <cell r="IQ220"/>
          <cell r="IR220"/>
          <cell r="IS220"/>
          <cell r="IT220"/>
          <cell r="IU220"/>
          <cell r="IV220"/>
          <cell r="IW220"/>
          <cell r="IX220"/>
          <cell r="IY220"/>
          <cell r="IZ220"/>
          <cell r="JA220"/>
          <cell r="JB220"/>
          <cell r="JC220"/>
          <cell r="JD220"/>
          <cell r="JE220"/>
          <cell r="JF220"/>
          <cell r="JG220"/>
          <cell r="JH220"/>
          <cell r="JI220"/>
          <cell r="JJ220"/>
          <cell r="JK220"/>
          <cell r="JL220"/>
          <cell r="JM220"/>
          <cell r="JN220"/>
          <cell r="JO220"/>
          <cell r="JP220"/>
          <cell r="JQ220"/>
          <cell r="JR220"/>
          <cell r="JS220"/>
          <cell r="JT220"/>
          <cell r="JU220"/>
          <cell r="JV220"/>
          <cell r="JW220"/>
          <cell r="JX220"/>
          <cell r="JY220"/>
          <cell r="JZ220"/>
          <cell r="KA220"/>
          <cell r="KB220"/>
          <cell r="KC220"/>
        </row>
        <row r="221">
          <cell r="P221"/>
          <cell r="Q221">
            <v>0</v>
          </cell>
          <cell r="R221"/>
          <cell r="S221">
            <v>0</v>
          </cell>
          <cell r="T221"/>
          <cell r="U221">
            <v>0</v>
          </cell>
          <cell r="V221"/>
          <cell r="W221">
            <v>0</v>
          </cell>
          <cell r="X221"/>
          <cell r="Y221">
            <v>0</v>
          </cell>
          <cell r="Z221"/>
          <cell r="AA221">
            <v>0</v>
          </cell>
          <cell r="AB221"/>
          <cell r="AC221">
            <v>0</v>
          </cell>
          <cell r="AD221"/>
          <cell r="AE221">
            <v>0</v>
          </cell>
          <cell r="AF221"/>
          <cell r="AG221">
            <v>0</v>
          </cell>
          <cell r="AH221"/>
          <cell r="AI221">
            <v>0</v>
          </cell>
          <cell r="AJ221"/>
          <cell r="AK221">
            <v>0</v>
          </cell>
          <cell r="AL221"/>
          <cell r="AM221">
            <v>0</v>
          </cell>
          <cell r="AN221"/>
          <cell r="AO221">
            <v>0</v>
          </cell>
          <cell r="AP221"/>
          <cell r="AQ221">
            <v>0</v>
          </cell>
          <cell r="AR221"/>
          <cell r="AS221">
            <v>0</v>
          </cell>
          <cell r="AT221"/>
          <cell r="AU221">
            <v>0</v>
          </cell>
          <cell r="AV221"/>
          <cell r="AW221">
            <v>0</v>
          </cell>
          <cell r="AX221"/>
          <cell r="AY221">
            <v>0</v>
          </cell>
          <cell r="AZ221"/>
          <cell r="BA221">
            <v>0</v>
          </cell>
          <cell r="BB221"/>
          <cell r="BC221">
            <v>0</v>
          </cell>
          <cell r="BD221"/>
          <cell r="BE221">
            <v>0</v>
          </cell>
          <cell r="BF221"/>
          <cell r="BG221">
            <v>0</v>
          </cell>
          <cell r="BH221"/>
          <cell r="BI221">
            <v>0</v>
          </cell>
          <cell r="BJ221"/>
          <cell r="BK221">
            <v>0</v>
          </cell>
          <cell r="BL221"/>
          <cell r="BM221">
            <v>0</v>
          </cell>
          <cell r="BN221"/>
          <cell r="BO221">
            <v>0</v>
          </cell>
          <cell r="BP221"/>
          <cell r="BQ221">
            <v>0</v>
          </cell>
          <cell r="BR221"/>
          <cell r="BS221">
            <v>0</v>
          </cell>
          <cell r="BT221"/>
          <cell r="BU221">
            <v>0</v>
          </cell>
          <cell r="BV221"/>
          <cell r="BW221">
            <v>0</v>
          </cell>
          <cell r="BX221"/>
          <cell r="BY221">
            <v>0</v>
          </cell>
          <cell r="BZ221"/>
          <cell r="CA221">
            <v>0</v>
          </cell>
          <cell r="CB221"/>
          <cell r="CC221">
            <v>0</v>
          </cell>
          <cell r="CD221"/>
          <cell r="CE221">
            <v>0</v>
          </cell>
          <cell r="CF221"/>
          <cell r="CG221">
            <v>0</v>
          </cell>
          <cell r="CH221"/>
          <cell r="CI221">
            <v>0</v>
          </cell>
          <cell r="CJ221"/>
          <cell r="CK221">
            <v>0</v>
          </cell>
          <cell r="CL221"/>
          <cell r="CM221">
            <v>0</v>
          </cell>
          <cell r="CN221"/>
          <cell r="CO221">
            <v>0</v>
          </cell>
          <cell r="CP221"/>
          <cell r="CQ221">
            <v>0</v>
          </cell>
          <cell r="CR221"/>
          <cell r="CS221">
            <v>0</v>
          </cell>
          <cell r="CT221"/>
          <cell r="CU221">
            <v>0</v>
          </cell>
          <cell r="CV221"/>
          <cell r="CW221">
            <v>0</v>
          </cell>
          <cell r="CX221"/>
          <cell r="CY221">
            <v>0</v>
          </cell>
          <cell r="CZ221"/>
          <cell r="DA221">
            <v>0</v>
          </cell>
          <cell r="DB221"/>
          <cell r="DC221">
            <v>0</v>
          </cell>
          <cell r="DD221"/>
          <cell r="DE221">
            <v>0</v>
          </cell>
          <cell r="DF221"/>
          <cell r="DG221">
            <v>0</v>
          </cell>
          <cell r="DH221"/>
          <cell r="DI221">
            <v>0</v>
          </cell>
          <cell r="DJ221"/>
          <cell r="DK221">
            <v>0</v>
          </cell>
          <cell r="DL221"/>
          <cell r="DM221">
            <v>0</v>
          </cell>
          <cell r="DN221"/>
          <cell r="DO221">
            <v>0</v>
          </cell>
          <cell r="DP221"/>
          <cell r="DQ221">
            <v>0</v>
          </cell>
          <cell r="DR221"/>
          <cell r="DS221">
            <v>0</v>
          </cell>
          <cell r="DT221"/>
          <cell r="DU221">
            <v>0</v>
          </cell>
          <cell r="DV221"/>
          <cell r="DW221">
            <v>0</v>
          </cell>
          <cell r="DX221"/>
          <cell r="DY221">
            <v>0</v>
          </cell>
          <cell r="DZ221"/>
          <cell r="EA221">
            <v>0</v>
          </cell>
          <cell r="EB221"/>
          <cell r="EC221">
            <v>0</v>
          </cell>
          <cell r="ED221"/>
          <cell r="EE221">
            <v>0</v>
          </cell>
          <cell r="EF221"/>
          <cell r="EG221">
            <v>0</v>
          </cell>
          <cell r="EH221"/>
          <cell r="EI221">
            <v>0</v>
          </cell>
          <cell r="EJ221"/>
          <cell r="EK221">
            <v>0</v>
          </cell>
          <cell r="EL221"/>
          <cell r="EM221">
            <v>0</v>
          </cell>
          <cell r="EN221"/>
          <cell r="EO221">
            <v>0</v>
          </cell>
          <cell r="EP221"/>
          <cell r="EQ221">
            <v>0</v>
          </cell>
          <cell r="ER221"/>
          <cell r="ES221">
            <v>0</v>
          </cell>
          <cell r="ET221"/>
          <cell r="EU221">
            <v>0</v>
          </cell>
          <cell r="EV221"/>
          <cell r="EW221">
            <v>0</v>
          </cell>
          <cell r="EX221"/>
          <cell r="EY221">
            <v>0</v>
          </cell>
          <cell r="EZ221"/>
          <cell r="FA221">
            <v>0</v>
          </cell>
          <cell r="FB221"/>
          <cell r="FC221">
            <v>0</v>
          </cell>
          <cell r="FD221"/>
          <cell r="FE221">
            <v>0</v>
          </cell>
          <cell r="FF221"/>
          <cell r="FG221">
            <v>0</v>
          </cell>
          <cell r="FH221"/>
          <cell r="FI221">
            <v>0</v>
          </cell>
          <cell r="FJ221"/>
          <cell r="FK221">
            <v>0</v>
          </cell>
          <cell r="FL221"/>
          <cell r="FM221">
            <v>0</v>
          </cell>
          <cell r="FN221"/>
          <cell r="FO221">
            <v>0</v>
          </cell>
          <cell r="FP221"/>
          <cell r="FQ221">
            <v>0</v>
          </cell>
          <cell r="FR221"/>
          <cell r="FS221">
            <v>0</v>
          </cell>
          <cell r="FT221"/>
          <cell r="FU221">
            <v>0</v>
          </cell>
          <cell r="FV221"/>
          <cell r="FW221">
            <v>0</v>
          </cell>
          <cell r="FX221"/>
          <cell r="FY221">
            <v>0</v>
          </cell>
          <cell r="FZ221"/>
          <cell r="GA221">
            <v>0</v>
          </cell>
          <cell r="GB221"/>
          <cell r="GC221">
            <v>0</v>
          </cell>
          <cell r="GD221"/>
          <cell r="GE221">
            <v>0</v>
          </cell>
          <cell r="GF221"/>
          <cell r="GG221">
            <v>0</v>
          </cell>
          <cell r="GH221"/>
          <cell r="GI221">
            <v>0</v>
          </cell>
          <cell r="GJ221"/>
          <cell r="GK221">
            <v>0</v>
          </cell>
          <cell r="GL221"/>
          <cell r="GM221">
            <v>0</v>
          </cell>
          <cell r="GN221"/>
          <cell r="GO221">
            <v>0</v>
          </cell>
          <cell r="GP221"/>
          <cell r="GQ221">
            <v>0</v>
          </cell>
          <cell r="GR221">
            <v>1</v>
          </cell>
          <cell r="GS221">
            <v>1248.1875000118876</v>
          </cell>
          <cell r="GT221">
            <v>1</v>
          </cell>
          <cell r="GU221">
            <v>1248.1875000118876</v>
          </cell>
          <cell r="GV221"/>
          <cell r="GW221">
            <v>0</v>
          </cell>
          <cell r="GX221"/>
          <cell r="GY221">
            <v>0</v>
          </cell>
          <cell r="GZ221"/>
          <cell r="HA221">
            <v>0</v>
          </cell>
          <cell r="HB221"/>
          <cell r="HC221">
            <v>0</v>
          </cell>
          <cell r="HD221"/>
          <cell r="HE221">
            <v>0</v>
          </cell>
          <cell r="HF221"/>
          <cell r="HG221">
            <v>0</v>
          </cell>
          <cell r="HH221"/>
          <cell r="HI221">
            <v>0</v>
          </cell>
          <cell r="HJ221"/>
          <cell r="HK221">
            <v>0</v>
          </cell>
          <cell r="HL221"/>
          <cell r="HM221">
            <v>0</v>
          </cell>
          <cell r="HN221"/>
          <cell r="HO221">
            <v>0</v>
          </cell>
          <cell r="HP221"/>
          <cell r="HQ221">
            <v>0</v>
          </cell>
          <cell r="HR221"/>
          <cell r="HS221">
            <v>0</v>
          </cell>
          <cell r="HT221"/>
          <cell r="HU221">
            <v>0</v>
          </cell>
          <cell r="HV221"/>
          <cell r="HW221">
            <v>0</v>
          </cell>
          <cell r="HX221"/>
          <cell r="HY221">
            <v>0</v>
          </cell>
          <cell r="HZ221"/>
          <cell r="IA221">
            <v>0</v>
          </cell>
          <cell r="IB221"/>
          <cell r="IC221">
            <v>0</v>
          </cell>
          <cell r="ID221"/>
          <cell r="IE221">
            <v>0</v>
          </cell>
          <cell r="IF221"/>
          <cell r="IG221">
            <v>0</v>
          </cell>
          <cell r="IH221"/>
          <cell r="II221">
            <v>0</v>
          </cell>
          <cell r="IJ221"/>
          <cell r="IK221">
            <v>0</v>
          </cell>
          <cell r="IL221"/>
          <cell r="IM221">
            <v>0</v>
          </cell>
          <cell r="IN221"/>
          <cell r="IO221">
            <v>0</v>
          </cell>
          <cell r="IP221"/>
          <cell r="IQ221">
            <v>0</v>
          </cell>
          <cell r="IR221"/>
          <cell r="IS221">
            <v>0</v>
          </cell>
          <cell r="IT221"/>
          <cell r="IU221">
            <v>0</v>
          </cell>
          <cell r="IV221"/>
          <cell r="IW221">
            <v>0</v>
          </cell>
          <cell r="IX221"/>
          <cell r="IY221">
            <v>0</v>
          </cell>
          <cell r="IZ221">
            <v>1</v>
          </cell>
          <cell r="JA221">
            <v>1248.1875000118876</v>
          </cell>
          <cell r="JB221"/>
          <cell r="JC221">
            <v>0</v>
          </cell>
          <cell r="JD221"/>
          <cell r="JE221">
            <v>0</v>
          </cell>
          <cell r="JF221"/>
          <cell r="JG221">
            <v>0</v>
          </cell>
          <cell r="JH221"/>
          <cell r="JI221">
            <v>0</v>
          </cell>
          <cell r="JJ221"/>
          <cell r="JK221">
            <v>0</v>
          </cell>
          <cell r="JL221"/>
          <cell r="JM221">
            <v>0</v>
          </cell>
          <cell r="JN221"/>
          <cell r="JO221">
            <v>0</v>
          </cell>
          <cell r="JP221"/>
          <cell r="JQ221">
            <v>0</v>
          </cell>
          <cell r="JR221"/>
          <cell r="JS221">
            <v>0</v>
          </cell>
          <cell r="JT221"/>
          <cell r="JU221">
            <v>0</v>
          </cell>
          <cell r="JV221"/>
          <cell r="JW221">
            <v>0</v>
          </cell>
          <cell r="JX221"/>
          <cell r="JY221">
            <v>0</v>
          </cell>
          <cell r="JZ221"/>
          <cell r="KA221">
            <v>0</v>
          </cell>
          <cell r="KB221"/>
          <cell r="KC221">
            <v>0</v>
          </cell>
        </row>
        <row r="222">
          <cell r="P222"/>
          <cell r="Q222">
            <v>0</v>
          </cell>
          <cell r="R222"/>
          <cell r="S222">
            <v>0</v>
          </cell>
          <cell r="T222"/>
          <cell r="U222">
            <v>0</v>
          </cell>
          <cell r="V222"/>
          <cell r="W222">
            <v>0</v>
          </cell>
          <cell r="X222"/>
          <cell r="Y222">
            <v>0</v>
          </cell>
          <cell r="Z222"/>
          <cell r="AA222">
            <v>0</v>
          </cell>
          <cell r="AB222"/>
          <cell r="AC222">
            <v>0</v>
          </cell>
          <cell r="AD222"/>
          <cell r="AE222">
            <v>0</v>
          </cell>
          <cell r="AF222"/>
          <cell r="AG222">
            <v>0</v>
          </cell>
          <cell r="AH222"/>
          <cell r="AI222">
            <v>0</v>
          </cell>
          <cell r="AJ222"/>
          <cell r="AK222">
            <v>0</v>
          </cell>
          <cell r="AL222"/>
          <cell r="AM222">
            <v>0</v>
          </cell>
          <cell r="AN222"/>
          <cell r="AO222">
            <v>0</v>
          </cell>
          <cell r="AP222"/>
          <cell r="AQ222">
            <v>0</v>
          </cell>
          <cell r="AR222"/>
          <cell r="AS222">
            <v>0</v>
          </cell>
          <cell r="AT222"/>
          <cell r="AU222">
            <v>0</v>
          </cell>
          <cell r="AV222"/>
          <cell r="AW222">
            <v>0</v>
          </cell>
          <cell r="AX222"/>
          <cell r="AY222">
            <v>0</v>
          </cell>
          <cell r="AZ222"/>
          <cell r="BA222">
            <v>0</v>
          </cell>
          <cell r="BB222"/>
          <cell r="BC222">
            <v>0</v>
          </cell>
          <cell r="BD222"/>
          <cell r="BE222">
            <v>0</v>
          </cell>
          <cell r="BF222"/>
          <cell r="BG222">
            <v>0</v>
          </cell>
          <cell r="BH222"/>
          <cell r="BI222">
            <v>0</v>
          </cell>
          <cell r="BJ222"/>
          <cell r="BK222">
            <v>0</v>
          </cell>
          <cell r="BL222"/>
          <cell r="BM222">
            <v>0</v>
          </cell>
          <cell r="BN222"/>
          <cell r="BO222">
            <v>0</v>
          </cell>
          <cell r="BP222"/>
          <cell r="BQ222">
            <v>0</v>
          </cell>
          <cell r="BR222"/>
          <cell r="BS222">
            <v>0</v>
          </cell>
          <cell r="BT222"/>
          <cell r="BU222">
            <v>0</v>
          </cell>
          <cell r="BV222"/>
          <cell r="BW222">
            <v>0</v>
          </cell>
          <cell r="BX222"/>
          <cell r="BY222">
            <v>0</v>
          </cell>
          <cell r="BZ222"/>
          <cell r="CA222">
            <v>0</v>
          </cell>
          <cell r="CB222"/>
          <cell r="CC222">
            <v>0</v>
          </cell>
          <cell r="CD222"/>
          <cell r="CE222">
            <v>0</v>
          </cell>
          <cell r="CF222"/>
          <cell r="CG222">
            <v>0</v>
          </cell>
          <cell r="CH222"/>
          <cell r="CI222">
            <v>0</v>
          </cell>
          <cell r="CJ222"/>
          <cell r="CK222">
            <v>0</v>
          </cell>
          <cell r="CL222"/>
          <cell r="CM222">
            <v>0</v>
          </cell>
          <cell r="CN222"/>
          <cell r="CO222">
            <v>0</v>
          </cell>
          <cell r="CP222"/>
          <cell r="CQ222">
            <v>0</v>
          </cell>
          <cell r="CR222"/>
          <cell r="CS222">
            <v>0</v>
          </cell>
          <cell r="CT222"/>
          <cell r="CU222">
            <v>0</v>
          </cell>
          <cell r="CV222"/>
          <cell r="CW222">
            <v>0</v>
          </cell>
          <cell r="CX222"/>
          <cell r="CY222">
            <v>0</v>
          </cell>
          <cell r="CZ222"/>
          <cell r="DA222">
            <v>0</v>
          </cell>
          <cell r="DB222"/>
          <cell r="DC222">
            <v>0</v>
          </cell>
          <cell r="DD222"/>
          <cell r="DE222">
            <v>0</v>
          </cell>
          <cell r="DF222"/>
          <cell r="DG222">
            <v>0</v>
          </cell>
          <cell r="DH222"/>
          <cell r="DI222">
            <v>0</v>
          </cell>
          <cell r="DJ222"/>
          <cell r="DK222">
            <v>0</v>
          </cell>
          <cell r="DL222"/>
          <cell r="DM222">
            <v>0</v>
          </cell>
          <cell r="DN222"/>
          <cell r="DO222">
            <v>0</v>
          </cell>
          <cell r="DP222"/>
          <cell r="DQ222">
            <v>0</v>
          </cell>
          <cell r="DR222"/>
          <cell r="DS222">
            <v>0</v>
          </cell>
          <cell r="DT222"/>
          <cell r="DU222">
            <v>0</v>
          </cell>
          <cell r="DV222"/>
          <cell r="DW222">
            <v>0</v>
          </cell>
          <cell r="DX222"/>
          <cell r="DY222">
            <v>0</v>
          </cell>
          <cell r="DZ222"/>
          <cell r="EA222">
            <v>0</v>
          </cell>
          <cell r="EB222"/>
          <cell r="EC222">
            <v>0</v>
          </cell>
          <cell r="ED222"/>
          <cell r="EE222">
            <v>0</v>
          </cell>
          <cell r="EF222"/>
          <cell r="EG222">
            <v>0</v>
          </cell>
          <cell r="EH222"/>
          <cell r="EI222">
            <v>0</v>
          </cell>
          <cell r="EJ222"/>
          <cell r="EK222">
            <v>0</v>
          </cell>
          <cell r="EL222"/>
          <cell r="EM222">
            <v>0</v>
          </cell>
          <cell r="EN222"/>
          <cell r="EO222">
            <v>0</v>
          </cell>
          <cell r="EP222"/>
          <cell r="EQ222">
            <v>0</v>
          </cell>
          <cell r="ER222"/>
          <cell r="ES222">
            <v>0</v>
          </cell>
          <cell r="ET222"/>
          <cell r="EU222">
            <v>0</v>
          </cell>
          <cell r="EV222"/>
          <cell r="EW222">
            <v>0</v>
          </cell>
          <cell r="EX222"/>
          <cell r="EY222">
            <v>0</v>
          </cell>
          <cell r="EZ222"/>
          <cell r="FA222">
            <v>0</v>
          </cell>
          <cell r="FB222"/>
          <cell r="FC222">
            <v>0</v>
          </cell>
          <cell r="FD222"/>
          <cell r="FE222">
            <v>0</v>
          </cell>
          <cell r="FF222"/>
          <cell r="FG222">
            <v>0</v>
          </cell>
          <cell r="FH222"/>
          <cell r="FI222">
            <v>0</v>
          </cell>
          <cell r="FJ222"/>
          <cell r="FK222">
            <v>0</v>
          </cell>
          <cell r="FL222"/>
          <cell r="FM222">
            <v>0</v>
          </cell>
          <cell r="FN222"/>
          <cell r="FO222">
            <v>0</v>
          </cell>
          <cell r="FP222"/>
          <cell r="FQ222">
            <v>0</v>
          </cell>
          <cell r="FR222"/>
          <cell r="FS222">
            <v>0</v>
          </cell>
          <cell r="FT222"/>
          <cell r="FU222">
            <v>0</v>
          </cell>
          <cell r="FV222"/>
          <cell r="FW222">
            <v>0</v>
          </cell>
          <cell r="FX222"/>
          <cell r="FY222">
            <v>0</v>
          </cell>
          <cell r="FZ222"/>
          <cell r="GA222">
            <v>0</v>
          </cell>
          <cell r="GB222"/>
          <cell r="GC222">
            <v>0</v>
          </cell>
          <cell r="GD222"/>
          <cell r="GE222">
            <v>0</v>
          </cell>
          <cell r="GF222"/>
          <cell r="GG222">
            <v>0</v>
          </cell>
          <cell r="GH222"/>
          <cell r="GI222">
            <v>0</v>
          </cell>
          <cell r="GJ222"/>
          <cell r="GK222">
            <v>0</v>
          </cell>
          <cell r="GL222"/>
          <cell r="GM222">
            <v>0</v>
          </cell>
          <cell r="GN222"/>
          <cell r="GO222">
            <v>0</v>
          </cell>
          <cell r="GP222"/>
          <cell r="GQ222">
            <v>0</v>
          </cell>
          <cell r="GR222"/>
          <cell r="GS222">
            <v>0</v>
          </cell>
          <cell r="GT222"/>
          <cell r="GU222">
            <v>0</v>
          </cell>
          <cell r="GV222">
            <v>1</v>
          </cell>
          <cell r="GW222">
            <v>1076.25</v>
          </cell>
          <cell r="GX222"/>
          <cell r="GY222">
            <v>0</v>
          </cell>
          <cell r="GZ222"/>
          <cell r="HA222">
            <v>0</v>
          </cell>
          <cell r="HB222"/>
          <cell r="HC222">
            <v>0</v>
          </cell>
          <cell r="HD222"/>
          <cell r="HE222">
            <v>0</v>
          </cell>
          <cell r="HF222"/>
          <cell r="HG222">
            <v>0</v>
          </cell>
          <cell r="HH222"/>
          <cell r="HI222">
            <v>0</v>
          </cell>
          <cell r="HJ222"/>
          <cell r="HK222">
            <v>0</v>
          </cell>
          <cell r="HL222"/>
          <cell r="HM222">
            <v>0</v>
          </cell>
          <cell r="HN222"/>
          <cell r="HO222">
            <v>0</v>
          </cell>
          <cell r="HP222"/>
          <cell r="HQ222">
            <v>0</v>
          </cell>
          <cell r="HR222"/>
          <cell r="HS222">
            <v>0</v>
          </cell>
          <cell r="HT222"/>
          <cell r="HU222">
            <v>0</v>
          </cell>
          <cell r="HV222"/>
          <cell r="HW222">
            <v>0</v>
          </cell>
          <cell r="HX222"/>
          <cell r="HY222">
            <v>0</v>
          </cell>
          <cell r="HZ222"/>
          <cell r="IA222">
            <v>0</v>
          </cell>
          <cell r="IB222"/>
          <cell r="IC222">
            <v>0</v>
          </cell>
          <cell r="ID222"/>
          <cell r="IE222">
            <v>0</v>
          </cell>
          <cell r="IF222"/>
          <cell r="IG222">
            <v>0</v>
          </cell>
          <cell r="IH222"/>
          <cell r="II222">
            <v>0</v>
          </cell>
          <cell r="IJ222"/>
          <cell r="IK222">
            <v>0</v>
          </cell>
          <cell r="IL222"/>
          <cell r="IM222">
            <v>0</v>
          </cell>
          <cell r="IN222"/>
          <cell r="IO222">
            <v>0</v>
          </cell>
          <cell r="IP222"/>
          <cell r="IQ222">
            <v>0</v>
          </cell>
          <cell r="IR222"/>
          <cell r="IS222">
            <v>0</v>
          </cell>
          <cell r="IT222"/>
          <cell r="IU222">
            <v>0</v>
          </cell>
          <cell r="IV222"/>
          <cell r="IW222">
            <v>0</v>
          </cell>
          <cell r="IX222"/>
          <cell r="IY222">
            <v>0</v>
          </cell>
          <cell r="IZ222"/>
          <cell r="JA222">
            <v>0</v>
          </cell>
          <cell r="JB222"/>
          <cell r="JC222">
            <v>0</v>
          </cell>
          <cell r="JD222"/>
          <cell r="JE222">
            <v>0</v>
          </cell>
          <cell r="JF222"/>
          <cell r="JG222">
            <v>0</v>
          </cell>
          <cell r="JH222"/>
          <cell r="JI222">
            <v>0</v>
          </cell>
          <cell r="JJ222"/>
          <cell r="JK222">
            <v>0</v>
          </cell>
          <cell r="JL222"/>
          <cell r="JM222">
            <v>0</v>
          </cell>
          <cell r="JN222"/>
          <cell r="JO222">
            <v>0</v>
          </cell>
          <cell r="JP222"/>
          <cell r="JQ222">
            <v>0</v>
          </cell>
          <cell r="JR222"/>
          <cell r="JS222">
            <v>0</v>
          </cell>
          <cell r="JT222"/>
          <cell r="JU222">
            <v>0</v>
          </cell>
          <cell r="JV222"/>
          <cell r="JW222">
            <v>0</v>
          </cell>
          <cell r="JX222"/>
          <cell r="JY222">
            <v>0</v>
          </cell>
          <cell r="JZ222"/>
          <cell r="KA222">
            <v>0</v>
          </cell>
          <cell r="KB222"/>
          <cell r="KC222">
            <v>0</v>
          </cell>
        </row>
        <row r="223">
          <cell r="P223"/>
          <cell r="Q223">
            <v>0</v>
          </cell>
          <cell r="R223"/>
          <cell r="S223">
            <v>0</v>
          </cell>
          <cell r="T223"/>
          <cell r="U223">
            <v>0</v>
          </cell>
          <cell r="V223"/>
          <cell r="W223">
            <v>0</v>
          </cell>
          <cell r="X223"/>
          <cell r="Y223">
            <v>0</v>
          </cell>
          <cell r="Z223"/>
          <cell r="AA223">
            <v>0</v>
          </cell>
          <cell r="AB223"/>
          <cell r="AC223">
            <v>0</v>
          </cell>
          <cell r="AD223"/>
          <cell r="AE223">
            <v>0</v>
          </cell>
          <cell r="AF223"/>
          <cell r="AG223">
            <v>0</v>
          </cell>
          <cell r="AH223"/>
          <cell r="AI223">
            <v>0</v>
          </cell>
          <cell r="AJ223"/>
          <cell r="AK223">
            <v>0</v>
          </cell>
          <cell r="AL223"/>
          <cell r="AM223">
            <v>0</v>
          </cell>
          <cell r="AN223"/>
          <cell r="AO223">
            <v>0</v>
          </cell>
          <cell r="AP223"/>
          <cell r="AQ223">
            <v>0</v>
          </cell>
          <cell r="AR223"/>
          <cell r="AS223">
            <v>0</v>
          </cell>
          <cell r="AT223"/>
          <cell r="AU223">
            <v>0</v>
          </cell>
          <cell r="AV223"/>
          <cell r="AW223">
            <v>0</v>
          </cell>
          <cell r="AX223"/>
          <cell r="AY223">
            <v>0</v>
          </cell>
          <cell r="AZ223"/>
          <cell r="BA223">
            <v>0</v>
          </cell>
          <cell r="BB223"/>
          <cell r="BC223">
            <v>0</v>
          </cell>
          <cell r="BD223"/>
          <cell r="BE223">
            <v>0</v>
          </cell>
          <cell r="BF223"/>
          <cell r="BG223">
            <v>0</v>
          </cell>
          <cell r="BH223"/>
          <cell r="BI223">
            <v>0</v>
          </cell>
          <cell r="BJ223"/>
          <cell r="BK223">
            <v>0</v>
          </cell>
          <cell r="BL223"/>
          <cell r="BM223">
            <v>0</v>
          </cell>
          <cell r="BN223"/>
          <cell r="BO223">
            <v>0</v>
          </cell>
          <cell r="BP223"/>
          <cell r="BQ223">
            <v>0</v>
          </cell>
          <cell r="BR223"/>
          <cell r="BS223">
            <v>0</v>
          </cell>
          <cell r="BT223"/>
          <cell r="BU223">
            <v>0</v>
          </cell>
          <cell r="BV223"/>
          <cell r="BW223">
            <v>0</v>
          </cell>
          <cell r="BX223"/>
          <cell r="BY223">
            <v>0</v>
          </cell>
          <cell r="BZ223"/>
          <cell r="CA223">
            <v>0</v>
          </cell>
          <cell r="CB223"/>
          <cell r="CC223">
            <v>0</v>
          </cell>
          <cell r="CD223"/>
          <cell r="CE223">
            <v>0</v>
          </cell>
          <cell r="CF223"/>
          <cell r="CG223">
            <v>0</v>
          </cell>
          <cell r="CH223"/>
          <cell r="CI223">
            <v>0</v>
          </cell>
          <cell r="CJ223"/>
          <cell r="CK223">
            <v>0</v>
          </cell>
          <cell r="CL223"/>
          <cell r="CM223">
            <v>0</v>
          </cell>
          <cell r="CN223"/>
          <cell r="CO223">
            <v>0</v>
          </cell>
          <cell r="CP223"/>
          <cell r="CQ223">
            <v>0</v>
          </cell>
          <cell r="CR223"/>
          <cell r="CS223">
            <v>0</v>
          </cell>
          <cell r="CT223"/>
          <cell r="CU223">
            <v>0</v>
          </cell>
          <cell r="CV223"/>
          <cell r="CW223">
            <v>0</v>
          </cell>
          <cell r="CX223"/>
          <cell r="CY223">
            <v>0</v>
          </cell>
          <cell r="CZ223"/>
          <cell r="DA223">
            <v>0</v>
          </cell>
          <cell r="DB223"/>
          <cell r="DC223">
            <v>0</v>
          </cell>
          <cell r="DD223"/>
          <cell r="DE223">
            <v>0</v>
          </cell>
          <cell r="DF223"/>
          <cell r="DG223">
            <v>0</v>
          </cell>
          <cell r="DH223"/>
          <cell r="DI223">
            <v>0</v>
          </cell>
          <cell r="DJ223"/>
          <cell r="DK223">
            <v>0</v>
          </cell>
          <cell r="DL223"/>
          <cell r="DM223">
            <v>0</v>
          </cell>
          <cell r="DN223"/>
          <cell r="DO223">
            <v>0</v>
          </cell>
          <cell r="DP223"/>
          <cell r="DQ223">
            <v>0</v>
          </cell>
          <cell r="DR223"/>
          <cell r="DS223">
            <v>0</v>
          </cell>
          <cell r="DT223"/>
          <cell r="DU223">
            <v>0</v>
          </cell>
          <cell r="DV223"/>
          <cell r="DW223">
            <v>0</v>
          </cell>
          <cell r="DX223"/>
          <cell r="DY223">
            <v>0</v>
          </cell>
          <cell r="DZ223"/>
          <cell r="EA223">
            <v>0</v>
          </cell>
          <cell r="EB223"/>
          <cell r="EC223">
            <v>0</v>
          </cell>
          <cell r="ED223"/>
          <cell r="EE223">
            <v>0</v>
          </cell>
          <cell r="EF223"/>
          <cell r="EG223">
            <v>0</v>
          </cell>
          <cell r="EH223"/>
          <cell r="EI223">
            <v>0</v>
          </cell>
          <cell r="EJ223"/>
          <cell r="EK223">
            <v>0</v>
          </cell>
          <cell r="EL223"/>
          <cell r="EM223">
            <v>0</v>
          </cell>
          <cell r="EN223"/>
          <cell r="EO223">
            <v>0</v>
          </cell>
          <cell r="EP223"/>
          <cell r="EQ223">
            <v>0</v>
          </cell>
          <cell r="ER223"/>
          <cell r="ES223">
            <v>0</v>
          </cell>
          <cell r="ET223"/>
          <cell r="EU223">
            <v>0</v>
          </cell>
          <cell r="EV223"/>
          <cell r="EW223">
            <v>0</v>
          </cell>
          <cell r="EX223"/>
          <cell r="EY223">
            <v>0</v>
          </cell>
          <cell r="EZ223"/>
          <cell r="FA223">
            <v>0</v>
          </cell>
          <cell r="FB223"/>
          <cell r="FC223">
            <v>0</v>
          </cell>
          <cell r="FD223"/>
          <cell r="FE223">
            <v>0</v>
          </cell>
          <cell r="FF223"/>
          <cell r="FG223">
            <v>0</v>
          </cell>
          <cell r="FH223"/>
          <cell r="FI223">
            <v>0</v>
          </cell>
          <cell r="FJ223"/>
          <cell r="FK223">
            <v>0</v>
          </cell>
          <cell r="FL223"/>
          <cell r="FM223">
            <v>0</v>
          </cell>
          <cell r="FN223"/>
          <cell r="FO223">
            <v>0</v>
          </cell>
          <cell r="FP223"/>
          <cell r="FQ223">
            <v>0</v>
          </cell>
          <cell r="FR223"/>
          <cell r="FS223">
            <v>0</v>
          </cell>
          <cell r="FT223"/>
          <cell r="FU223">
            <v>0</v>
          </cell>
          <cell r="FV223"/>
          <cell r="FW223">
            <v>0</v>
          </cell>
          <cell r="FX223"/>
          <cell r="FY223">
            <v>0</v>
          </cell>
          <cell r="FZ223"/>
          <cell r="GA223">
            <v>0</v>
          </cell>
          <cell r="GB223"/>
          <cell r="GC223">
            <v>0</v>
          </cell>
          <cell r="GD223"/>
          <cell r="GE223">
            <v>0</v>
          </cell>
          <cell r="GF223"/>
          <cell r="GG223">
            <v>0</v>
          </cell>
          <cell r="GH223"/>
          <cell r="GI223">
            <v>0</v>
          </cell>
          <cell r="GJ223"/>
          <cell r="GK223">
            <v>0</v>
          </cell>
          <cell r="GL223"/>
          <cell r="GM223">
            <v>0</v>
          </cell>
          <cell r="GN223"/>
          <cell r="GO223">
            <v>0</v>
          </cell>
          <cell r="GP223"/>
          <cell r="GQ223">
            <v>0</v>
          </cell>
          <cell r="GR223"/>
          <cell r="GS223">
            <v>0</v>
          </cell>
          <cell r="GT223"/>
          <cell r="GU223">
            <v>0</v>
          </cell>
          <cell r="GV223"/>
          <cell r="GW223">
            <v>0</v>
          </cell>
          <cell r="GX223">
            <v>1</v>
          </cell>
          <cell r="GY223">
            <v>7517.4750000715958</v>
          </cell>
          <cell r="GZ223"/>
          <cell r="HA223">
            <v>0</v>
          </cell>
          <cell r="HB223"/>
          <cell r="HC223">
            <v>0</v>
          </cell>
          <cell r="HD223"/>
          <cell r="HE223">
            <v>0</v>
          </cell>
          <cell r="HF223"/>
          <cell r="HG223">
            <v>0</v>
          </cell>
          <cell r="HH223"/>
          <cell r="HI223">
            <v>0</v>
          </cell>
          <cell r="HJ223"/>
          <cell r="HK223">
            <v>0</v>
          </cell>
          <cell r="HL223"/>
          <cell r="HM223">
            <v>0</v>
          </cell>
          <cell r="HN223"/>
          <cell r="HO223">
            <v>0</v>
          </cell>
          <cell r="HP223"/>
          <cell r="HQ223">
            <v>0</v>
          </cell>
          <cell r="HR223"/>
          <cell r="HS223">
            <v>0</v>
          </cell>
          <cell r="HT223"/>
          <cell r="HU223">
            <v>0</v>
          </cell>
          <cell r="HV223"/>
          <cell r="HW223">
            <v>0</v>
          </cell>
          <cell r="HX223"/>
          <cell r="HY223">
            <v>0</v>
          </cell>
          <cell r="HZ223"/>
          <cell r="IA223">
            <v>0</v>
          </cell>
          <cell r="IB223"/>
          <cell r="IC223">
            <v>0</v>
          </cell>
          <cell r="ID223"/>
          <cell r="IE223">
            <v>0</v>
          </cell>
          <cell r="IF223"/>
          <cell r="IG223">
            <v>0</v>
          </cell>
          <cell r="IH223"/>
          <cell r="II223">
            <v>0</v>
          </cell>
          <cell r="IJ223"/>
          <cell r="IK223">
            <v>0</v>
          </cell>
          <cell r="IL223"/>
          <cell r="IM223">
            <v>0</v>
          </cell>
          <cell r="IN223"/>
          <cell r="IO223">
            <v>0</v>
          </cell>
          <cell r="IP223"/>
          <cell r="IQ223">
            <v>0</v>
          </cell>
          <cell r="IR223"/>
          <cell r="IS223">
            <v>0</v>
          </cell>
          <cell r="IT223"/>
          <cell r="IU223">
            <v>0</v>
          </cell>
          <cell r="IV223"/>
          <cell r="IW223">
            <v>0</v>
          </cell>
          <cell r="IX223"/>
          <cell r="IY223">
            <v>0</v>
          </cell>
          <cell r="IZ223"/>
          <cell r="JA223">
            <v>0</v>
          </cell>
          <cell r="JB223"/>
          <cell r="JC223">
            <v>0</v>
          </cell>
          <cell r="JD223"/>
          <cell r="JE223">
            <v>0</v>
          </cell>
          <cell r="JF223"/>
          <cell r="JG223">
            <v>0</v>
          </cell>
          <cell r="JH223"/>
          <cell r="JI223">
            <v>0</v>
          </cell>
          <cell r="JJ223"/>
          <cell r="JK223">
            <v>0</v>
          </cell>
          <cell r="JL223"/>
          <cell r="JM223">
            <v>0</v>
          </cell>
          <cell r="JN223"/>
          <cell r="JO223">
            <v>0</v>
          </cell>
          <cell r="JP223"/>
          <cell r="JQ223">
            <v>0</v>
          </cell>
          <cell r="JR223"/>
          <cell r="JS223">
            <v>0</v>
          </cell>
          <cell r="JT223"/>
          <cell r="JU223">
            <v>0</v>
          </cell>
          <cell r="JV223"/>
          <cell r="JW223">
            <v>0</v>
          </cell>
          <cell r="JX223"/>
          <cell r="JY223">
            <v>0</v>
          </cell>
          <cell r="JZ223"/>
          <cell r="KA223">
            <v>0</v>
          </cell>
          <cell r="KB223"/>
          <cell r="KC223">
            <v>0</v>
          </cell>
        </row>
        <row r="224">
          <cell r="P224"/>
          <cell r="Q224">
            <v>0</v>
          </cell>
          <cell r="R224"/>
          <cell r="S224">
            <v>0</v>
          </cell>
          <cell r="T224"/>
          <cell r="U224">
            <v>0</v>
          </cell>
          <cell r="V224"/>
          <cell r="W224">
            <v>0</v>
          </cell>
          <cell r="X224"/>
          <cell r="Y224">
            <v>0</v>
          </cell>
          <cell r="Z224"/>
          <cell r="AA224">
            <v>0</v>
          </cell>
          <cell r="AB224"/>
          <cell r="AC224">
            <v>0</v>
          </cell>
          <cell r="AD224"/>
          <cell r="AE224">
            <v>0</v>
          </cell>
          <cell r="AF224"/>
          <cell r="AG224">
            <v>0</v>
          </cell>
          <cell r="AH224"/>
          <cell r="AI224">
            <v>0</v>
          </cell>
          <cell r="AJ224"/>
          <cell r="AK224">
            <v>0</v>
          </cell>
          <cell r="AL224"/>
          <cell r="AM224">
            <v>0</v>
          </cell>
          <cell r="AN224"/>
          <cell r="AO224">
            <v>0</v>
          </cell>
          <cell r="AP224"/>
          <cell r="AQ224">
            <v>0</v>
          </cell>
          <cell r="AR224"/>
          <cell r="AS224">
            <v>0</v>
          </cell>
          <cell r="AT224"/>
          <cell r="AU224">
            <v>0</v>
          </cell>
          <cell r="AV224"/>
          <cell r="AW224">
            <v>0</v>
          </cell>
          <cell r="AX224"/>
          <cell r="AY224">
            <v>0</v>
          </cell>
          <cell r="AZ224"/>
          <cell r="BA224">
            <v>0</v>
          </cell>
          <cell r="BB224"/>
          <cell r="BC224">
            <v>0</v>
          </cell>
          <cell r="BD224"/>
          <cell r="BE224">
            <v>0</v>
          </cell>
          <cell r="BF224"/>
          <cell r="BG224">
            <v>0</v>
          </cell>
          <cell r="BH224"/>
          <cell r="BI224">
            <v>0</v>
          </cell>
          <cell r="BJ224"/>
          <cell r="BK224">
            <v>0</v>
          </cell>
          <cell r="BL224"/>
          <cell r="BM224">
            <v>0</v>
          </cell>
          <cell r="BN224"/>
          <cell r="BO224">
            <v>0</v>
          </cell>
          <cell r="BP224"/>
          <cell r="BQ224">
            <v>0</v>
          </cell>
          <cell r="BR224"/>
          <cell r="BS224">
            <v>0</v>
          </cell>
          <cell r="BT224"/>
          <cell r="BU224">
            <v>0</v>
          </cell>
          <cell r="BV224"/>
          <cell r="BW224">
            <v>0</v>
          </cell>
          <cell r="BX224"/>
          <cell r="BY224">
            <v>0</v>
          </cell>
          <cell r="BZ224"/>
          <cell r="CA224">
            <v>0</v>
          </cell>
          <cell r="CB224"/>
          <cell r="CC224">
            <v>0</v>
          </cell>
          <cell r="CD224"/>
          <cell r="CE224">
            <v>0</v>
          </cell>
          <cell r="CF224"/>
          <cell r="CG224">
            <v>0</v>
          </cell>
          <cell r="CH224"/>
          <cell r="CI224">
            <v>0</v>
          </cell>
          <cell r="CJ224"/>
          <cell r="CK224">
            <v>0</v>
          </cell>
          <cell r="CL224"/>
          <cell r="CM224">
            <v>0</v>
          </cell>
          <cell r="CN224"/>
          <cell r="CO224">
            <v>0</v>
          </cell>
          <cell r="CP224"/>
          <cell r="CQ224">
            <v>0</v>
          </cell>
          <cell r="CR224"/>
          <cell r="CS224">
            <v>0</v>
          </cell>
          <cell r="CT224"/>
          <cell r="CU224">
            <v>0</v>
          </cell>
          <cell r="CV224"/>
          <cell r="CW224">
            <v>0</v>
          </cell>
          <cell r="CX224"/>
          <cell r="CY224">
            <v>0</v>
          </cell>
          <cell r="CZ224"/>
          <cell r="DA224">
            <v>0</v>
          </cell>
          <cell r="DB224"/>
          <cell r="DC224">
            <v>0</v>
          </cell>
          <cell r="DD224"/>
          <cell r="DE224">
            <v>0</v>
          </cell>
          <cell r="DF224"/>
          <cell r="DG224">
            <v>0</v>
          </cell>
          <cell r="DH224"/>
          <cell r="DI224">
            <v>0</v>
          </cell>
          <cell r="DJ224"/>
          <cell r="DK224">
            <v>0</v>
          </cell>
          <cell r="DL224"/>
          <cell r="DM224">
            <v>0</v>
          </cell>
          <cell r="DN224"/>
          <cell r="DO224">
            <v>0</v>
          </cell>
          <cell r="DP224"/>
          <cell r="DQ224">
            <v>0</v>
          </cell>
          <cell r="DR224"/>
          <cell r="DS224">
            <v>0</v>
          </cell>
          <cell r="DT224"/>
          <cell r="DU224">
            <v>0</v>
          </cell>
          <cell r="DV224"/>
          <cell r="DW224">
            <v>0</v>
          </cell>
          <cell r="DX224"/>
          <cell r="DY224">
            <v>0</v>
          </cell>
          <cell r="DZ224"/>
          <cell r="EA224">
            <v>0</v>
          </cell>
          <cell r="EB224"/>
          <cell r="EC224">
            <v>0</v>
          </cell>
          <cell r="ED224"/>
          <cell r="EE224">
            <v>0</v>
          </cell>
          <cell r="EF224"/>
          <cell r="EG224">
            <v>0</v>
          </cell>
          <cell r="EH224"/>
          <cell r="EI224">
            <v>0</v>
          </cell>
          <cell r="EJ224"/>
          <cell r="EK224">
            <v>0</v>
          </cell>
          <cell r="EL224"/>
          <cell r="EM224">
            <v>0</v>
          </cell>
          <cell r="EN224"/>
          <cell r="EO224">
            <v>0</v>
          </cell>
          <cell r="EP224"/>
          <cell r="EQ224">
            <v>0</v>
          </cell>
          <cell r="ER224"/>
          <cell r="ES224">
            <v>0</v>
          </cell>
          <cell r="ET224"/>
          <cell r="EU224">
            <v>0</v>
          </cell>
          <cell r="EV224"/>
          <cell r="EW224">
            <v>0</v>
          </cell>
          <cell r="EX224"/>
          <cell r="EY224">
            <v>0</v>
          </cell>
          <cell r="EZ224"/>
          <cell r="FA224">
            <v>0</v>
          </cell>
          <cell r="FB224"/>
          <cell r="FC224">
            <v>0</v>
          </cell>
          <cell r="FD224"/>
          <cell r="FE224">
            <v>0</v>
          </cell>
          <cell r="FF224"/>
          <cell r="FG224">
            <v>0</v>
          </cell>
          <cell r="FH224"/>
          <cell r="FI224">
            <v>0</v>
          </cell>
          <cell r="FJ224"/>
          <cell r="FK224">
            <v>0</v>
          </cell>
          <cell r="FL224"/>
          <cell r="FM224">
            <v>0</v>
          </cell>
          <cell r="FN224"/>
          <cell r="FO224">
            <v>0</v>
          </cell>
          <cell r="FP224"/>
          <cell r="FQ224">
            <v>0</v>
          </cell>
          <cell r="FR224"/>
          <cell r="FS224">
            <v>0</v>
          </cell>
          <cell r="FT224"/>
          <cell r="FU224">
            <v>0</v>
          </cell>
          <cell r="FV224"/>
          <cell r="FW224">
            <v>0</v>
          </cell>
          <cell r="FX224"/>
          <cell r="FY224">
            <v>0</v>
          </cell>
          <cell r="FZ224"/>
          <cell r="GA224">
            <v>0</v>
          </cell>
          <cell r="GB224"/>
          <cell r="GC224">
            <v>0</v>
          </cell>
          <cell r="GD224"/>
          <cell r="GE224">
            <v>0</v>
          </cell>
          <cell r="GF224"/>
          <cell r="GG224">
            <v>0</v>
          </cell>
          <cell r="GH224"/>
          <cell r="GI224">
            <v>0</v>
          </cell>
          <cell r="GJ224"/>
          <cell r="GK224">
            <v>0</v>
          </cell>
          <cell r="GL224"/>
          <cell r="GM224">
            <v>0</v>
          </cell>
          <cell r="GN224"/>
          <cell r="GO224">
            <v>0</v>
          </cell>
          <cell r="GP224"/>
          <cell r="GQ224">
            <v>0</v>
          </cell>
          <cell r="GR224">
            <v>24</v>
          </cell>
          <cell r="GS224">
            <v>13389.408626086955</v>
          </cell>
          <cell r="GT224">
            <v>24</v>
          </cell>
          <cell r="GU224">
            <v>13389.408626086955</v>
          </cell>
          <cell r="GV224"/>
          <cell r="GW224">
            <v>0</v>
          </cell>
          <cell r="GX224"/>
          <cell r="GY224">
            <v>0</v>
          </cell>
          <cell r="GZ224"/>
          <cell r="HA224">
            <v>0</v>
          </cell>
          <cell r="HB224"/>
          <cell r="HC224">
            <v>0</v>
          </cell>
          <cell r="HD224"/>
          <cell r="HE224">
            <v>0</v>
          </cell>
          <cell r="HF224"/>
          <cell r="HG224">
            <v>0</v>
          </cell>
          <cell r="HH224"/>
          <cell r="HI224">
            <v>0</v>
          </cell>
          <cell r="HJ224"/>
          <cell r="HK224">
            <v>0</v>
          </cell>
          <cell r="HL224"/>
          <cell r="HM224">
            <v>0</v>
          </cell>
          <cell r="HN224"/>
          <cell r="HO224">
            <v>0</v>
          </cell>
          <cell r="HP224"/>
          <cell r="HQ224">
            <v>0</v>
          </cell>
          <cell r="HR224"/>
          <cell r="HS224">
            <v>0</v>
          </cell>
          <cell r="HT224"/>
          <cell r="HU224">
            <v>0</v>
          </cell>
          <cell r="HV224"/>
          <cell r="HW224">
            <v>0</v>
          </cell>
          <cell r="HX224"/>
          <cell r="HY224">
            <v>0</v>
          </cell>
          <cell r="HZ224"/>
          <cell r="IA224">
            <v>0</v>
          </cell>
          <cell r="IB224"/>
          <cell r="IC224">
            <v>0</v>
          </cell>
          <cell r="ID224"/>
          <cell r="IE224">
            <v>0</v>
          </cell>
          <cell r="IF224"/>
          <cell r="IG224">
            <v>0</v>
          </cell>
          <cell r="IH224"/>
          <cell r="II224">
            <v>0</v>
          </cell>
          <cell r="IJ224"/>
          <cell r="IK224">
            <v>0</v>
          </cell>
          <cell r="IL224"/>
          <cell r="IM224">
            <v>0</v>
          </cell>
          <cell r="IN224"/>
          <cell r="IO224">
            <v>0</v>
          </cell>
          <cell r="IP224"/>
          <cell r="IQ224">
            <v>0</v>
          </cell>
          <cell r="IR224"/>
          <cell r="IS224">
            <v>0</v>
          </cell>
          <cell r="IT224"/>
          <cell r="IU224">
            <v>0</v>
          </cell>
          <cell r="IV224"/>
          <cell r="IW224">
            <v>0</v>
          </cell>
          <cell r="IX224"/>
          <cell r="IY224">
            <v>0</v>
          </cell>
          <cell r="IZ224"/>
          <cell r="JA224">
            <v>0</v>
          </cell>
          <cell r="JB224"/>
          <cell r="JC224">
            <v>0</v>
          </cell>
          <cell r="JD224"/>
          <cell r="JE224">
            <v>0</v>
          </cell>
          <cell r="JF224"/>
          <cell r="JG224">
            <v>0</v>
          </cell>
          <cell r="JH224"/>
          <cell r="JI224">
            <v>0</v>
          </cell>
          <cell r="JJ224"/>
          <cell r="JK224">
            <v>0</v>
          </cell>
          <cell r="JL224"/>
          <cell r="JM224">
            <v>0</v>
          </cell>
          <cell r="JN224"/>
          <cell r="JO224">
            <v>0</v>
          </cell>
          <cell r="JP224"/>
          <cell r="JQ224">
            <v>0</v>
          </cell>
          <cell r="JR224"/>
          <cell r="JS224">
            <v>0</v>
          </cell>
          <cell r="JT224"/>
          <cell r="JU224">
            <v>0</v>
          </cell>
          <cell r="JV224"/>
          <cell r="JW224">
            <v>0</v>
          </cell>
          <cell r="JX224"/>
          <cell r="JY224">
            <v>0</v>
          </cell>
          <cell r="JZ224"/>
          <cell r="KA224">
            <v>0</v>
          </cell>
          <cell r="KB224"/>
          <cell r="KC224">
            <v>0</v>
          </cell>
        </row>
        <row r="225">
          <cell r="P225"/>
          <cell r="Q225">
            <v>0</v>
          </cell>
          <cell r="R225"/>
          <cell r="S225">
            <v>0</v>
          </cell>
          <cell r="T225"/>
          <cell r="U225">
            <v>0</v>
          </cell>
          <cell r="V225"/>
          <cell r="W225">
            <v>0</v>
          </cell>
          <cell r="X225"/>
          <cell r="Y225">
            <v>0</v>
          </cell>
          <cell r="Z225"/>
          <cell r="AA225">
            <v>0</v>
          </cell>
          <cell r="AB225"/>
          <cell r="AC225">
            <v>0</v>
          </cell>
          <cell r="AD225"/>
          <cell r="AE225">
            <v>0</v>
          </cell>
          <cell r="AF225"/>
          <cell r="AG225">
            <v>0</v>
          </cell>
          <cell r="AH225"/>
          <cell r="AI225">
            <v>0</v>
          </cell>
          <cell r="AJ225"/>
          <cell r="AK225">
            <v>0</v>
          </cell>
          <cell r="AL225"/>
          <cell r="AM225">
            <v>0</v>
          </cell>
          <cell r="AN225"/>
          <cell r="AO225">
            <v>0</v>
          </cell>
          <cell r="AP225"/>
          <cell r="AQ225">
            <v>0</v>
          </cell>
          <cell r="AR225"/>
          <cell r="AS225">
            <v>0</v>
          </cell>
          <cell r="AT225"/>
          <cell r="AU225">
            <v>0</v>
          </cell>
          <cell r="AV225"/>
          <cell r="AW225">
            <v>0</v>
          </cell>
          <cell r="AX225"/>
          <cell r="AY225">
            <v>0</v>
          </cell>
          <cell r="AZ225"/>
          <cell r="BA225">
            <v>0</v>
          </cell>
          <cell r="BB225"/>
          <cell r="BC225">
            <v>0</v>
          </cell>
          <cell r="BD225"/>
          <cell r="BE225">
            <v>0</v>
          </cell>
          <cell r="BF225"/>
          <cell r="BG225">
            <v>0</v>
          </cell>
          <cell r="BH225"/>
          <cell r="BI225">
            <v>0</v>
          </cell>
          <cell r="BJ225"/>
          <cell r="BK225">
            <v>0</v>
          </cell>
          <cell r="BL225"/>
          <cell r="BM225">
            <v>0</v>
          </cell>
          <cell r="BN225"/>
          <cell r="BO225">
            <v>0</v>
          </cell>
          <cell r="BP225"/>
          <cell r="BQ225">
            <v>0</v>
          </cell>
          <cell r="BR225"/>
          <cell r="BS225">
            <v>0</v>
          </cell>
          <cell r="BT225"/>
          <cell r="BU225">
            <v>0</v>
          </cell>
          <cell r="BV225"/>
          <cell r="BW225">
            <v>0</v>
          </cell>
          <cell r="BX225"/>
          <cell r="BY225">
            <v>0</v>
          </cell>
          <cell r="BZ225"/>
          <cell r="CA225">
            <v>0</v>
          </cell>
          <cell r="CB225"/>
          <cell r="CC225">
            <v>0</v>
          </cell>
          <cell r="CD225"/>
          <cell r="CE225">
            <v>0</v>
          </cell>
          <cell r="CF225"/>
          <cell r="CG225">
            <v>0</v>
          </cell>
          <cell r="CH225"/>
          <cell r="CI225">
            <v>0</v>
          </cell>
          <cell r="CJ225"/>
          <cell r="CK225">
            <v>0</v>
          </cell>
          <cell r="CL225"/>
          <cell r="CM225">
            <v>0</v>
          </cell>
          <cell r="CN225"/>
          <cell r="CO225">
            <v>0</v>
          </cell>
          <cell r="CP225"/>
          <cell r="CQ225">
            <v>0</v>
          </cell>
          <cell r="CR225"/>
          <cell r="CS225">
            <v>0</v>
          </cell>
          <cell r="CT225"/>
          <cell r="CU225">
            <v>0</v>
          </cell>
          <cell r="CV225"/>
          <cell r="CW225">
            <v>0</v>
          </cell>
          <cell r="CX225"/>
          <cell r="CY225">
            <v>0</v>
          </cell>
          <cell r="CZ225"/>
          <cell r="DA225">
            <v>0</v>
          </cell>
          <cell r="DB225"/>
          <cell r="DC225">
            <v>0</v>
          </cell>
          <cell r="DD225"/>
          <cell r="DE225">
            <v>0</v>
          </cell>
          <cell r="DF225"/>
          <cell r="DG225">
            <v>0</v>
          </cell>
          <cell r="DH225"/>
          <cell r="DI225">
            <v>0</v>
          </cell>
          <cell r="DJ225"/>
          <cell r="DK225">
            <v>0</v>
          </cell>
          <cell r="DL225"/>
          <cell r="DM225">
            <v>0</v>
          </cell>
          <cell r="DN225"/>
          <cell r="DO225">
            <v>0</v>
          </cell>
          <cell r="DP225"/>
          <cell r="DQ225">
            <v>0</v>
          </cell>
          <cell r="DR225"/>
          <cell r="DS225">
            <v>0</v>
          </cell>
          <cell r="DT225"/>
          <cell r="DU225">
            <v>0</v>
          </cell>
          <cell r="DV225"/>
          <cell r="DW225">
            <v>0</v>
          </cell>
          <cell r="DX225"/>
          <cell r="DY225">
            <v>0</v>
          </cell>
          <cell r="DZ225"/>
          <cell r="EA225">
            <v>0</v>
          </cell>
          <cell r="EB225"/>
          <cell r="EC225">
            <v>0</v>
          </cell>
          <cell r="ED225"/>
          <cell r="EE225">
            <v>0</v>
          </cell>
          <cell r="EF225"/>
          <cell r="EG225">
            <v>0</v>
          </cell>
          <cell r="EH225"/>
          <cell r="EI225">
            <v>0</v>
          </cell>
          <cell r="EJ225"/>
          <cell r="EK225">
            <v>0</v>
          </cell>
          <cell r="EL225"/>
          <cell r="EM225">
            <v>0</v>
          </cell>
          <cell r="EN225"/>
          <cell r="EO225">
            <v>0</v>
          </cell>
          <cell r="EP225"/>
          <cell r="EQ225">
            <v>0</v>
          </cell>
          <cell r="ER225"/>
          <cell r="ES225">
            <v>0</v>
          </cell>
          <cell r="ET225"/>
          <cell r="EU225">
            <v>0</v>
          </cell>
          <cell r="EV225"/>
          <cell r="EW225">
            <v>0</v>
          </cell>
          <cell r="EX225"/>
          <cell r="EY225">
            <v>0</v>
          </cell>
          <cell r="EZ225"/>
          <cell r="FA225">
            <v>0</v>
          </cell>
          <cell r="FB225"/>
          <cell r="FC225">
            <v>0</v>
          </cell>
          <cell r="FD225"/>
          <cell r="FE225">
            <v>0</v>
          </cell>
          <cell r="FF225"/>
          <cell r="FG225">
            <v>0</v>
          </cell>
          <cell r="FH225"/>
          <cell r="FI225">
            <v>0</v>
          </cell>
          <cell r="FJ225"/>
          <cell r="FK225">
            <v>0</v>
          </cell>
          <cell r="FL225"/>
          <cell r="FM225">
            <v>0</v>
          </cell>
          <cell r="FN225"/>
          <cell r="FO225">
            <v>0</v>
          </cell>
          <cell r="FP225"/>
          <cell r="FQ225">
            <v>0</v>
          </cell>
          <cell r="FR225"/>
          <cell r="FS225">
            <v>0</v>
          </cell>
          <cell r="FT225"/>
          <cell r="FU225">
            <v>0</v>
          </cell>
          <cell r="FV225"/>
          <cell r="FW225">
            <v>0</v>
          </cell>
          <cell r="FX225"/>
          <cell r="FY225">
            <v>0</v>
          </cell>
          <cell r="FZ225"/>
          <cell r="GA225">
            <v>0</v>
          </cell>
          <cell r="GB225"/>
          <cell r="GC225">
            <v>0</v>
          </cell>
          <cell r="GD225"/>
          <cell r="GE225">
            <v>0</v>
          </cell>
          <cell r="GF225"/>
          <cell r="GG225">
            <v>0</v>
          </cell>
          <cell r="GH225"/>
          <cell r="GI225">
            <v>0</v>
          </cell>
          <cell r="GJ225"/>
          <cell r="GK225">
            <v>0</v>
          </cell>
          <cell r="GL225"/>
          <cell r="GM225">
            <v>0</v>
          </cell>
          <cell r="GN225"/>
          <cell r="GO225">
            <v>0</v>
          </cell>
          <cell r="GP225"/>
          <cell r="GQ225">
            <v>0</v>
          </cell>
          <cell r="GR225">
            <v>4</v>
          </cell>
          <cell r="GS225">
            <v>2160</v>
          </cell>
          <cell r="GT225">
            <v>4</v>
          </cell>
          <cell r="GU225">
            <v>2160</v>
          </cell>
          <cell r="GV225"/>
          <cell r="GW225">
            <v>0</v>
          </cell>
          <cell r="GX225"/>
          <cell r="GY225">
            <v>0</v>
          </cell>
          <cell r="GZ225"/>
          <cell r="HA225">
            <v>0</v>
          </cell>
          <cell r="HB225"/>
          <cell r="HC225">
            <v>0</v>
          </cell>
          <cell r="HD225"/>
          <cell r="HE225">
            <v>0</v>
          </cell>
          <cell r="HF225"/>
          <cell r="HG225">
            <v>0</v>
          </cell>
          <cell r="HH225"/>
          <cell r="HI225">
            <v>0</v>
          </cell>
          <cell r="HJ225"/>
          <cell r="HK225">
            <v>0</v>
          </cell>
          <cell r="HL225"/>
          <cell r="HM225">
            <v>0</v>
          </cell>
          <cell r="HN225"/>
          <cell r="HO225">
            <v>0</v>
          </cell>
          <cell r="HP225"/>
          <cell r="HQ225">
            <v>0</v>
          </cell>
          <cell r="HR225"/>
          <cell r="HS225">
            <v>0</v>
          </cell>
          <cell r="HT225"/>
          <cell r="HU225">
            <v>0</v>
          </cell>
          <cell r="HV225"/>
          <cell r="HW225">
            <v>0</v>
          </cell>
          <cell r="HX225"/>
          <cell r="HY225">
            <v>0</v>
          </cell>
          <cell r="HZ225"/>
          <cell r="IA225">
            <v>0</v>
          </cell>
          <cell r="IB225"/>
          <cell r="IC225">
            <v>0</v>
          </cell>
          <cell r="ID225"/>
          <cell r="IE225">
            <v>0</v>
          </cell>
          <cell r="IF225"/>
          <cell r="IG225">
            <v>0</v>
          </cell>
          <cell r="IH225"/>
          <cell r="II225">
            <v>0</v>
          </cell>
          <cell r="IJ225"/>
          <cell r="IK225">
            <v>0</v>
          </cell>
          <cell r="IL225"/>
          <cell r="IM225">
            <v>0</v>
          </cell>
          <cell r="IN225"/>
          <cell r="IO225">
            <v>0</v>
          </cell>
          <cell r="IP225"/>
          <cell r="IQ225">
            <v>0</v>
          </cell>
          <cell r="IR225"/>
          <cell r="IS225">
            <v>0</v>
          </cell>
          <cell r="IT225"/>
          <cell r="IU225">
            <v>0</v>
          </cell>
          <cell r="IV225"/>
          <cell r="IW225">
            <v>0</v>
          </cell>
          <cell r="IX225"/>
          <cell r="IY225">
            <v>0</v>
          </cell>
          <cell r="IZ225"/>
          <cell r="JA225">
            <v>0</v>
          </cell>
          <cell r="JB225"/>
          <cell r="JC225">
            <v>0</v>
          </cell>
          <cell r="JD225"/>
          <cell r="JE225">
            <v>0</v>
          </cell>
          <cell r="JF225"/>
          <cell r="JG225">
            <v>0</v>
          </cell>
          <cell r="JH225"/>
          <cell r="JI225">
            <v>0</v>
          </cell>
          <cell r="JJ225"/>
          <cell r="JK225">
            <v>0</v>
          </cell>
          <cell r="JL225"/>
          <cell r="JM225">
            <v>0</v>
          </cell>
          <cell r="JN225"/>
          <cell r="JO225">
            <v>0</v>
          </cell>
          <cell r="JP225"/>
          <cell r="JQ225">
            <v>0</v>
          </cell>
          <cell r="JR225"/>
          <cell r="JS225">
            <v>0</v>
          </cell>
          <cell r="JT225"/>
          <cell r="JU225">
            <v>0</v>
          </cell>
          <cell r="JV225"/>
          <cell r="JW225">
            <v>0</v>
          </cell>
          <cell r="JX225"/>
          <cell r="JY225">
            <v>0</v>
          </cell>
          <cell r="JZ225"/>
          <cell r="KA225">
            <v>0</v>
          </cell>
          <cell r="KB225"/>
          <cell r="KC225">
            <v>0</v>
          </cell>
        </row>
        <row r="226">
          <cell r="P226"/>
          <cell r="Q226">
            <v>0</v>
          </cell>
          <cell r="R226">
            <v>0</v>
          </cell>
          <cell r="S226">
            <v>0</v>
          </cell>
          <cell r="T226"/>
          <cell r="U226">
            <v>0</v>
          </cell>
          <cell r="V226"/>
          <cell r="W226">
            <v>0</v>
          </cell>
          <cell r="X226"/>
          <cell r="Y226">
            <v>0</v>
          </cell>
          <cell r="Z226"/>
          <cell r="AA226">
            <v>0</v>
          </cell>
          <cell r="AB226"/>
          <cell r="AC226">
            <v>0</v>
          </cell>
          <cell r="AD226"/>
          <cell r="AE226">
            <v>0</v>
          </cell>
          <cell r="AF226"/>
          <cell r="AG226">
            <v>0</v>
          </cell>
          <cell r="AH226"/>
          <cell r="AI226">
            <v>0</v>
          </cell>
          <cell r="AJ226"/>
          <cell r="AK226">
            <v>0</v>
          </cell>
          <cell r="AL226"/>
          <cell r="AM226">
            <v>0</v>
          </cell>
          <cell r="AN226"/>
          <cell r="AO226">
            <v>0</v>
          </cell>
          <cell r="AP226"/>
          <cell r="AQ226">
            <v>0</v>
          </cell>
          <cell r="AR226"/>
          <cell r="AS226">
            <v>0</v>
          </cell>
          <cell r="AT226"/>
          <cell r="AU226">
            <v>0</v>
          </cell>
          <cell r="AV226"/>
          <cell r="AW226">
            <v>0</v>
          </cell>
          <cell r="AX226"/>
          <cell r="AY226">
            <v>0</v>
          </cell>
          <cell r="AZ226"/>
          <cell r="BA226">
            <v>0</v>
          </cell>
          <cell r="BB226"/>
          <cell r="BC226">
            <v>0</v>
          </cell>
          <cell r="BD226"/>
          <cell r="BE226">
            <v>0</v>
          </cell>
          <cell r="BF226"/>
          <cell r="BG226">
            <v>0</v>
          </cell>
          <cell r="BH226"/>
          <cell r="BI226">
            <v>0</v>
          </cell>
          <cell r="BJ226"/>
          <cell r="BK226">
            <v>0</v>
          </cell>
          <cell r="BL226"/>
          <cell r="BM226">
            <v>0</v>
          </cell>
          <cell r="BN226"/>
          <cell r="BO226">
            <v>0</v>
          </cell>
          <cell r="BP226"/>
          <cell r="BQ226">
            <v>0</v>
          </cell>
          <cell r="BR226"/>
          <cell r="BS226">
            <v>0</v>
          </cell>
          <cell r="BT226"/>
          <cell r="BU226">
            <v>0</v>
          </cell>
          <cell r="BV226"/>
          <cell r="BW226">
            <v>0</v>
          </cell>
          <cell r="BX226"/>
          <cell r="BY226">
            <v>0</v>
          </cell>
          <cell r="BZ226"/>
          <cell r="CA226">
            <v>0</v>
          </cell>
          <cell r="CB226"/>
          <cell r="CC226">
            <v>0</v>
          </cell>
          <cell r="CD226"/>
          <cell r="CE226">
            <v>0</v>
          </cell>
          <cell r="CF226"/>
          <cell r="CG226">
            <v>0</v>
          </cell>
          <cell r="CH226"/>
          <cell r="CI226"/>
          <cell r="CJ226"/>
          <cell r="CK226"/>
          <cell r="CL226"/>
          <cell r="CM226"/>
          <cell r="CN226"/>
          <cell r="CO226"/>
          <cell r="CP226"/>
          <cell r="CQ226"/>
          <cell r="CR226"/>
          <cell r="CS226"/>
          <cell r="CT226"/>
          <cell r="CU226"/>
          <cell r="CV226"/>
          <cell r="CW226"/>
          <cell r="CX226"/>
          <cell r="CY226"/>
          <cell r="CZ226"/>
          <cell r="DA226"/>
          <cell r="DB226"/>
          <cell r="DC226"/>
          <cell r="DD226"/>
          <cell r="DE226"/>
          <cell r="DF226"/>
          <cell r="DG226"/>
          <cell r="DH226"/>
          <cell r="DI226"/>
          <cell r="DJ226"/>
          <cell r="DK226"/>
          <cell r="DL226"/>
          <cell r="DM226"/>
          <cell r="DN226"/>
          <cell r="DO226"/>
          <cell r="DP226"/>
          <cell r="DQ226"/>
          <cell r="DR226"/>
          <cell r="DS226"/>
          <cell r="DT226"/>
          <cell r="DU226"/>
          <cell r="DV226"/>
          <cell r="DW226"/>
          <cell r="DX226"/>
          <cell r="DY226"/>
          <cell r="DZ226"/>
          <cell r="EA226"/>
          <cell r="EB226"/>
          <cell r="EC226"/>
          <cell r="ED226"/>
          <cell r="EE226"/>
          <cell r="EF226"/>
          <cell r="EG226"/>
          <cell r="EH226"/>
          <cell r="EI226"/>
          <cell r="EJ226"/>
          <cell r="EK226"/>
          <cell r="EL226"/>
          <cell r="EM226"/>
          <cell r="EN226"/>
          <cell r="EO226"/>
          <cell r="EP226"/>
          <cell r="EQ226"/>
          <cell r="ER226"/>
          <cell r="ES226"/>
          <cell r="ET226"/>
          <cell r="EU226"/>
          <cell r="EV226"/>
          <cell r="EW226"/>
          <cell r="EX226"/>
          <cell r="EY226"/>
          <cell r="EZ226"/>
          <cell r="FA226"/>
          <cell r="FB226"/>
          <cell r="FC226"/>
          <cell r="FD226"/>
          <cell r="FE226"/>
          <cell r="FF226"/>
          <cell r="FG226"/>
          <cell r="FH226"/>
          <cell r="FI226"/>
          <cell r="FJ226"/>
          <cell r="FK226"/>
          <cell r="FL226"/>
          <cell r="FM226"/>
          <cell r="FN226"/>
          <cell r="FO226"/>
          <cell r="FP226"/>
          <cell r="FQ226"/>
          <cell r="FR226"/>
          <cell r="FS226"/>
          <cell r="FT226"/>
          <cell r="FU226"/>
          <cell r="FV226"/>
          <cell r="FW226"/>
          <cell r="FX226"/>
          <cell r="FY226"/>
          <cell r="FZ226"/>
          <cell r="GA226"/>
          <cell r="GB226"/>
          <cell r="GC226"/>
          <cell r="GD226"/>
          <cell r="GE226"/>
          <cell r="GF226"/>
          <cell r="GG226"/>
          <cell r="GH226"/>
          <cell r="GI226"/>
          <cell r="GJ226"/>
          <cell r="GK226"/>
          <cell r="GL226"/>
          <cell r="GM226"/>
          <cell r="GN226"/>
          <cell r="GO226"/>
          <cell r="GP226"/>
          <cell r="GQ226"/>
          <cell r="GR226"/>
          <cell r="GS226"/>
          <cell r="GT226"/>
          <cell r="GU226"/>
          <cell r="GV226"/>
          <cell r="GW226"/>
          <cell r="GX226"/>
          <cell r="GY226"/>
          <cell r="GZ226"/>
          <cell r="HA226"/>
          <cell r="HB226"/>
          <cell r="HC226"/>
          <cell r="HD226"/>
          <cell r="HE226"/>
          <cell r="HF226"/>
          <cell r="HG226"/>
          <cell r="HH226"/>
          <cell r="HI226"/>
          <cell r="HJ226">
            <v>0</v>
          </cell>
          <cell r="HK226">
            <v>0</v>
          </cell>
          <cell r="HL226">
            <v>1</v>
          </cell>
          <cell r="HM226">
            <v>80234</v>
          </cell>
          <cell r="HN226">
            <v>0</v>
          </cell>
          <cell r="HO226">
            <v>0</v>
          </cell>
          <cell r="HP226"/>
          <cell r="HQ226">
            <v>0</v>
          </cell>
          <cell r="HR226"/>
          <cell r="HS226"/>
          <cell r="HT226"/>
          <cell r="HU226"/>
          <cell r="HV226"/>
          <cell r="HW226"/>
          <cell r="HX226"/>
          <cell r="HY226"/>
          <cell r="HZ226"/>
          <cell r="IA226"/>
          <cell r="IB226"/>
          <cell r="IC226"/>
          <cell r="ID226"/>
          <cell r="IE226"/>
          <cell r="IF226"/>
          <cell r="IG226"/>
          <cell r="IH226"/>
          <cell r="II226"/>
          <cell r="IJ226"/>
          <cell r="IK226"/>
          <cell r="IL226"/>
          <cell r="IM226"/>
          <cell r="IN226"/>
          <cell r="IO226"/>
          <cell r="IP226"/>
          <cell r="IQ226"/>
          <cell r="IR226"/>
          <cell r="IS226"/>
          <cell r="IT226"/>
          <cell r="IU226"/>
          <cell r="IV226"/>
          <cell r="IW226"/>
          <cell r="IX226"/>
          <cell r="IY226"/>
          <cell r="IZ226"/>
          <cell r="JA226"/>
          <cell r="JB226"/>
          <cell r="JC226"/>
          <cell r="JD226"/>
          <cell r="JE226"/>
          <cell r="JF226"/>
          <cell r="JG226"/>
          <cell r="JH226"/>
          <cell r="JI226"/>
          <cell r="JJ226"/>
          <cell r="JK226"/>
          <cell r="JL226"/>
          <cell r="JM226"/>
          <cell r="JN226"/>
          <cell r="JO226"/>
          <cell r="JP226"/>
          <cell r="JQ226"/>
          <cell r="JR226"/>
          <cell r="JS226"/>
          <cell r="JT226"/>
          <cell r="JU226"/>
          <cell r="JV226"/>
          <cell r="JW226"/>
          <cell r="JX226"/>
          <cell r="JY226"/>
          <cell r="JZ226"/>
          <cell r="KA226"/>
          <cell r="KB226"/>
          <cell r="KC226"/>
        </row>
        <row r="227">
          <cell r="P227"/>
          <cell r="Q227">
            <v>0</v>
          </cell>
          <cell r="R227"/>
          <cell r="S227">
            <v>0</v>
          </cell>
          <cell r="T227"/>
          <cell r="U227">
            <v>0</v>
          </cell>
          <cell r="V227"/>
          <cell r="W227">
            <v>0</v>
          </cell>
          <cell r="X227"/>
          <cell r="Y227">
            <v>0</v>
          </cell>
          <cell r="Z227"/>
          <cell r="AA227">
            <v>0</v>
          </cell>
          <cell r="AB227"/>
          <cell r="AC227">
            <v>0</v>
          </cell>
          <cell r="AD227"/>
          <cell r="AE227">
            <v>0</v>
          </cell>
          <cell r="AF227"/>
          <cell r="AG227">
            <v>0</v>
          </cell>
          <cell r="AH227"/>
          <cell r="AI227">
            <v>0</v>
          </cell>
          <cell r="AJ227"/>
          <cell r="AK227">
            <v>0</v>
          </cell>
          <cell r="AL227"/>
          <cell r="AM227">
            <v>0</v>
          </cell>
          <cell r="AN227"/>
          <cell r="AO227">
            <v>0</v>
          </cell>
          <cell r="AP227"/>
          <cell r="AQ227">
            <v>0</v>
          </cell>
          <cell r="AR227"/>
          <cell r="AS227">
            <v>0</v>
          </cell>
          <cell r="AT227"/>
          <cell r="AU227">
            <v>0</v>
          </cell>
          <cell r="AV227"/>
          <cell r="AW227">
            <v>0</v>
          </cell>
          <cell r="AX227"/>
          <cell r="AY227">
            <v>0</v>
          </cell>
          <cell r="AZ227"/>
          <cell r="BA227">
            <v>0</v>
          </cell>
          <cell r="BB227"/>
          <cell r="BC227">
            <v>0</v>
          </cell>
          <cell r="BD227"/>
          <cell r="BE227">
            <v>0</v>
          </cell>
          <cell r="BF227"/>
          <cell r="BG227">
            <v>0</v>
          </cell>
          <cell r="BH227"/>
          <cell r="BI227">
            <v>0</v>
          </cell>
          <cell r="BJ227"/>
          <cell r="BK227">
            <v>0</v>
          </cell>
          <cell r="BL227"/>
          <cell r="BM227">
            <v>0</v>
          </cell>
          <cell r="BN227"/>
          <cell r="BO227">
            <v>0</v>
          </cell>
          <cell r="BP227"/>
          <cell r="BQ227">
            <v>0</v>
          </cell>
          <cell r="BR227"/>
          <cell r="BS227">
            <v>0</v>
          </cell>
          <cell r="BT227"/>
          <cell r="BU227">
            <v>0</v>
          </cell>
          <cell r="BV227"/>
          <cell r="BW227">
            <v>0</v>
          </cell>
          <cell r="BX227"/>
          <cell r="BY227">
            <v>0</v>
          </cell>
          <cell r="BZ227"/>
          <cell r="CA227">
            <v>0</v>
          </cell>
          <cell r="CB227"/>
          <cell r="CC227">
            <v>0</v>
          </cell>
          <cell r="CD227"/>
          <cell r="CE227">
            <v>0</v>
          </cell>
          <cell r="CF227"/>
          <cell r="CG227">
            <v>0</v>
          </cell>
          <cell r="CH227"/>
          <cell r="CI227">
            <v>0</v>
          </cell>
          <cell r="CJ227"/>
          <cell r="CK227">
            <v>0</v>
          </cell>
          <cell r="CL227"/>
          <cell r="CM227">
            <v>0</v>
          </cell>
          <cell r="CN227"/>
          <cell r="CO227">
            <v>0</v>
          </cell>
          <cell r="CP227"/>
          <cell r="CQ227">
            <v>0</v>
          </cell>
          <cell r="CR227"/>
          <cell r="CS227">
            <v>0</v>
          </cell>
          <cell r="CT227"/>
          <cell r="CU227">
            <v>0</v>
          </cell>
          <cell r="CV227"/>
          <cell r="CW227">
            <v>0</v>
          </cell>
          <cell r="CX227"/>
          <cell r="CY227">
            <v>0</v>
          </cell>
          <cell r="CZ227"/>
          <cell r="DA227">
            <v>0</v>
          </cell>
          <cell r="DB227"/>
          <cell r="DC227">
            <v>0</v>
          </cell>
          <cell r="DD227"/>
          <cell r="DE227">
            <v>0</v>
          </cell>
          <cell r="DF227"/>
          <cell r="DG227">
            <v>0</v>
          </cell>
          <cell r="DH227"/>
          <cell r="DI227">
            <v>0</v>
          </cell>
          <cell r="DJ227"/>
          <cell r="DK227">
            <v>0</v>
          </cell>
          <cell r="DL227"/>
          <cell r="DM227">
            <v>0</v>
          </cell>
          <cell r="DN227"/>
          <cell r="DO227">
            <v>0</v>
          </cell>
          <cell r="DP227"/>
          <cell r="DQ227">
            <v>0</v>
          </cell>
          <cell r="DR227"/>
          <cell r="DS227">
            <v>0</v>
          </cell>
          <cell r="DT227"/>
          <cell r="DU227">
            <v>0</v>
          </cell>
          <cell r="DV227"/>
          <cell r="DW227">
            <v>0</v>
          </cell>
          <cell r="DX227"/>
          <cell r="DY227">
            <v>0</v>
          </cell>
          <cell r="DZ227"/>
          <cell r="EA227">
            <v>0</v>
          </cell>
          <cell r="EB227"/>
          <cell r="EC227">
            <v>0</v>
          </cell>
          <cell r="ED227"/>
          <cell r="EE227">
            <v>0</v>
          </cell>
          <cell r="EF227"/>
          <cell r="EG227">
            <v>0</v>
          </cell>
          <cell r="EH227"/>
          <cell r="EI227">
            <v>0</v>
          </cell>
          <cell r="EJ227"/>
          <cell r="EK227">
            <v>0</v>
          </cell>
          <cell r="EL227"/>
          <cell r="EM227">
            <v>0</v>
          </cell>
          <cell r="EN227"/>
          <cell r="EO227">
            <v>0</v>
          </cell>
          <cell r="EP227"/>
          <cell r="EQ227">
            <v>0</v>
          </cell>
          <cell r="ER227"/>
          <cell r="ES227">
            <v>0</v>
          </cell>
          <cell r="ET227"/>
          <cell r="EU227">
            <v>0</v>
          </cell>
          <cell r="EV227"/>
          <cell r="EW227">
            <v>0</v>
          </cell>
          <cell r="EX227"/>
          <cell r="EY227">
            <v>0</v>
          </cell>
          <cell r="EZ227"/>
          <cell r="FA227">
            <v>0</v>
          </cell>
          <cell r="FB227"/>
          <cell r="FC227">
            <v>0</v>
          </cell>
          <cell r="FD227"/>
          <cell r="FE227">
            <v>0</v>
          </cell>
          <cell r="FF227"/>
          <cell r="FG227">
            <v>0</v>
          </cell>
          <cell r="FH227"/>
          <cell r="FI227">
            <v>0</v>
          </cell>
          <cell r="FJ227"/>
          <cell r="FK227">
            <v>0</v>
          </cell>
          <cell r="FL227"/>
          <cell r="FM227">
            <v>0</v>
          </cell>
          <cell r="FN227"/>
          <cell r="FO227">
            <v>0</v>
          </cell>
          <cell r="FP227"/>
          <cell r="FQ227">
            <v>0</v>
          </cell>
          <cell r="FR227"/>
          <cell r="FS227">
            <v>0</v>
          </cell>
          <cell r="FT227"/>
          <cell r="FU227">
            <v>0</v>
          </cell>
          <cell r="FV227"/>
          <cell r="FW227">
            <v>0</v>
          </cell>
          <cell r="FX227"/>
          <cell r="FY227">
            <v>0</v>
          </cell>
          <cell r="FZ227"/>
          <cell r="GA227">
            <v>0</v>
          </cell>
          <cell r="GB227"/>
          <cell r="GC227">
            <v>0</v>
          </cell>
          <cell r="GD227"/>
          <cell r="GE227">
            <v>0</v>
          </cell>
          <cell r="GF227"/>
          <cell r="GG227">
            <v>0</v>
          </cell>
          <cell r="GH227"/>
          <cell r="GI227">
            <v>0</v>
          </cell>
          <cell r="GJ227"/>
          <cell r="GK227">
            <v>0</v>
          </cell>
          <cell r="GL227"/>
          <cell r="GM227">
            <v>0</v>
          </cell>
          <cell r="GN227"/>
          <cell r="GO227">
            <v>0</v>
          </cell>
          <cell r="GP227"/>
          <cell r="GQ227">
            <v>0</v>
          </cell>
          <cell r="GR227">
            <v>1</v>
          </cell>
          <cell r="GS227">
            <v>15933.75</v>
          </cell>
          <cell r="GT227"/>
          <cell r="GU227">
            <v>0</v>
          </cell>
          <cell r="GV227"/>
          <cell r="GW227">
            <v>0</v>
          </cell>
          <cell r="GX227"/>
          <cell r="GY227">
            <v>0</v>
          </cell>
          <cell r="GZ227"/>
          <cell r="HA227">
            <v>0</v>
          </cell>
          <cell r="HB227"/>
          <cell r="HC227">
            <v>0</v>
          </cell>
          <cell r="HD227"/>
          <cell r="HE227">
            <v>0</v>
          </cell>
          <cell r="HF227"/>
          <cell r="HG227">
            <v>0</v>
          </cell>
          <cell r="HH227"/>
          <cell r="HI227">
            <v>0</v>
          </cell>
          <cell r="HJ227">
            <v>1</v>
          </cell>
          <cell r="HK227">
            <v>15933.75</v>
          </cell>
          <cell r="HL227"/>
          <cell r="HM227">
            <v>0</v>
          </cell>
          <cell r="HN227"/>
          <cell r="HO227">
            <v>0</v>
          </cell>
          <cell r="HP227"/>
          <cell r="HQ227">
            <v>0</v>
          </cell>
          <cell r="HR227"/>
          <cell r="HS227">
            <v>0</v>
          </cell>
          <cell r="HT227"/>
          <cell r="HU227">
            <v>0</v>
          </cell>
          <cell r="HV227"/>
          <cell r="HW227">
            <v>0</v>
          </cell>
          <cell r="HX227"/>
          <cell r="HY227">
            <v>0</v>
          </cell>
          <cell r="HZ227"/>
          <cell r="IA227">
            <v>0</v>
          </cell>
          <cell r="IB227"/>
          <cell r="IC227">
            <v>0</v>
          </cell>
          <cell r="ID227"/>
          <cell r="IE227">
            <v>0</v>
          </cell>
          <cell r="IF227"/>
          <cell r="IG227">
            <v>0</v>
          </cell>
          <cell r="IH227"/>
          <cell r="II227">
            <v>0</v>
          </cell>
          <cell r="IJ227"/>
          <cell r="IK227">
            <v>0</v>
          </cell>
          <cell r="IL227"/>
          <cell r="IM227">
            <v>0</v>
          </cell>
          <cell r="IN227"/>
          <cell r="IO227">
            <v>0</v>
          </cell>
          <cell r="IP227"/>
          <cell r="IQ227">
            <v>0</v>
          </cell>
          <cell r="IR227"/>
          <cell r="IS227">
            <v>0</v>
          </cell>
          <cell r="IT227"/>
          <cell r="IU227">
            <v>0</v>
          </cell>
          <cell r="IV227"/>
          <cell r="IW227">
            <v>0</v>
          </cell>
          <cell r="IX227"/>
          <cell r="IY227">
            <v>0</v>
          </cell>
          <cell r="IZ227"/>
          <cell r="JA227">
            <v>0</v>
          </cell>
          <cell r="JB227"/>
          <cell r="JC227">
            <v>0</v>
          </cell>
          <cell r="JD227"/>
          <cell r="JE227">
            <v>0</v>
          </cell>
          <cell r="JF227"/>
          <cell r="JG227">
            <v>0</v>
          </cell>
          <cell r="JH227"/>
          <cell r="JI227">
            <v>0</v>
          </cell>
          <cell r="JJ227"/>
          <cell r="JK227">
            <v>0</v>
          </cell>
          <cell r="JL227"/>
          <cell r="JM227">
            <v>0</v>
          </cell>
          <cell r="JN227"/>
          <cell r="JO227">
            <v>0</v>
          </cell>
          <cell r="JP227"/>
          <cell r="JQ227">
            <v>0</v>
          </cell>
          <cell r="JR227"/>
          <cell r="JS227">
            <v>0</v>
          </cell>
          <cell r="JT227"/>
          <cell r="JU227">
            <v>0</v>
          </cell>
          <cell r="JV227"/>
          <cell r="JW227">
            <v>0</v>
          </cell>
          <cell r="JX227"/>
          <cell r="JY227">
            <v>0</v>
          </cell>
          <cell r="JZ227"/>
          <cell r="KA227">
            <v>0</v>
          </cell>
          <cell r="KB227"/>
          <cell r="KC227">
            <v>0</v>
          </cell>
        </row>
        <row r="228">
          <cell r="P228"/>
          <cell r="Q228">
            <v>0</v>
          </cell>
          <cell r="R228"/>
          <cell r="S228">
            <v>0</v>
          </cell>
          <cell r="T228"/>
          <cell r="U228">
            <v>0</v>
          </cell>
          <cell r="V228"/>
          <cell r="W228">
            <v>0</v>
          </cell>
          <cell r="X228"/>
          <cell r="Y228">
            <v>0</v>
          </cell>
          <cell r="Z228"/>
          <cell r="AA228">
            <v>0</v>
          </cell>
          <cell r="AB228"/>
          <cell r="AC228">
            <v>0</v>
          </cell>
          <cell r="AD228"/>
          <cell r="AE228">
            <v>0</v>
          </cell>
          <cell r="AF228"/>
          <cell r="AG228">
            <v>0</v>
          </cell>
          <cell r="AH228"/>
          <cell r="AI228">
            <v>0</v>
          </cell>
          <cell r="AJ228"/>
          <cell r="AK228">
            <v>0</v>
          </cell>
          <cell r="AL228"/>
          <cell r="AM228">
            <v>0</v>
          </cell>
          <cell r="AN228"/>
          <cell r="AO228">
            <v>0</v>
          </cell>
          <cell r="AP228"/>
          <cell r="AQ228">
            <v>0</v>
          </cell>
          <cell r="AR228"/>
          <cell r="AS228">
            <v>0</v>
          </cell>
          <cell r="AT228"/>
          <cell r="AU228">
            <v>0</v>
          </cell>
          <cell r="AV228"/>
          <cell r="AW228">
            <v>0</v>
          </cell>
          <cell r="AX228"/>
          <cell r="AY228">
            <v>0</v>
          </cell>
          <cell r="AZ228"/>
          <cell r="BA228">
            <v>0</v>
          </cell>
          <cell r="BB228"/>
          <cell r="BC228">
            <v>0</v>
          </cell>
          <cell r="BD228"/>
          <cell r="BE228">
            <v>0</v>
          </cell>
          <cell r="BF228"/>
          <cell r="BG228">
            <v>0</v>
          </cell>
          <cell r="BH228"/>
          <cell r="BI228">
            <v>0</v>
          </cell>
          <cell r="BJ228"/>
          <cell r="BK228">
            <v>0</v>
          </cell>
          <cell r="BL228"/>
          <cell r="BM228">
            <v>0</v>
          </cell>
          <cell r="BN228"/>
          <cell r="BO228">
            <v>0</v>
          </cell>
          <cell r="BP228"/>
          <cell r="BQ228">
            <v>0</v>
          </cell>
          <cell r="BR228"/>
          <cell r="BS228">
            <v>0</v>
          </cell>
          <cell r="BT228"/>
          <cell r="BU228">
            <v>0</v>
          </cell>
          <cell r="BV228"/>
          <cell r="BW228">
            <v>0</v>
          </cell>
          <cell r="BX228"/>
          <cell r="BY228">
            <v>0</v>
          </cell>
          <cell r="BZ228"/>
          <cell r="CA228">
            <v>0</v>
          </cell>
          <cell r="CB228"/>
          <cell r="CC228">
            <v>0</v>
          </cell>
          <cell r="CD228"/>
          <cell r="CE228">
            <v>0</v>
          </cell>
          <cell r="CF228"/>
          <cell r="CG228">
            <v>0</v>
          </cell>
          <cell r="CH228"/>
          <cell r="CI228">
            <v>0</v>
          </cell>
          <cell r="CJ228"/>
          <cell r="CK228">
            <v>0</v>
          </cell>
          <cell r="CL228"/>
          <cell r="CM228">
            <v>0</v>
          </cell>
          <cell r="CN228"/>
          <cell r="CO228">
            <v>0</v>
          </cell>
          <cell r="CP228"/>
          <cell r="CQ228">
            <v>0</v>
          </cell>
          <cell r="CR228"/>
          <cell r="CS228">
            <v>0</v>
          </cell>
          <cell r="CT228"/>
          <cell r="CU228">
            <v>0</v>
          </cell>
          <cell r="CV228"/>
          <cell r="CW228">
            <v>0</v>
          </cell>
          <cell r="CX228"/>
          <cell r="CY228">
            <v>0</v>
          </cell>
          <cell r="CZ228"/>
          <cell r="DA228">
            <v>0</v>
          </cell>
          <cell r="DB228"/>
          <cell r="DC228">
            <v>0</v>
          </cell>
          <cell r="DD228"/>
          <cell r="DE228">
            <v>0</v>
          </cell>
          <cell r="DF228"/>
          <cell r="DG228">
            <v>0</v>
          </cell>
          <cell r="DH228"/>
          <cell r="DI228">
            <v>0</v>
          </cell>
          <cell r="DJ228"/>
          <cell r="DK228">
            <v>0</v>
          </cell>
          <cell r="DL228"/>
          <cell r="DM228">
            <v>0</v>
          </cell>
          <cell r="DN228"/>
          <cell r="DO228">
            <v>0</v>
          </cell>
          <cell r="DP228"/>
          <cell r="DQ228">
            <v>0</v>
          </cell>
          <cell r="DR228"/>
          <cell r="DS228">
            <v>0</v>
          </cell>
          <cell r="DT228"/>
          <cell r="DU228">
            <v>0</v>
          </cell>
          <cell r="DV228"/>
          <cell r="DW228">
            <v>0</v>
          </cell>
          <cell r="DX228"/>
          <cell r="DY228">
            <v>0</v>
          </cell>
          <cell r="DZ228"/>
          <cell r="EA228">
            <v>0</v>
          </cell>
          <cell r="EB228"/>
          <cell r="EC228">
            <v>0</v>
          </cell>
          <cell r="ED228"/>
          <cell r="EE228">
            <v>0</v>
          </cell>
          <cell r="EF228"/>
          <cell r="EG228">
            <v>0</v>
          </cell>
          <cell r="EH228"/>
          <cell r="EI228">
            <v>0</v>
          </cell>
          <cell r="EJ228"/>
          <cell r="EK228">
            <v>0</v>
          </cell>
          <cell r="EL228"/>
          <cell r="EM228">
            <v>0</v>
          </cell>
          <cell r="EN228"/>
          <cell r="EO228">
            <v>0</v>
          </cell>
          <cell r="EP228"/>
          <cell r="EQ228">
            <v>0</v>
          </cell>
          <cell r="ER228"/>
          <cell r="ES228">
            <v>0</v>
          </cell>
          <cell r="ET228"/>
          <cell r="EU228">
            <v>0</v>
          </cell>
          <cell r="EV228"/>
          <cell r="EW228">
            <v>0</v>
          </cell>
          <cell r="EX228"/>
          <cell r="EY228">
            <v>0</v>
          </cell>
          <cell r="EZ228"/>
          <cell r="FA228">
            <v>0</v>
          </cell>
          <cell r="FB228"/>
          <cell r="FC228">
            <v>0</v>
          </cell>
          <cell r="FD228"/>
          <cell r="FE228">
            <v>0</v>
          </cell>
          <cell r="FF228"/>
          <cell r="FG228">
            <v>0</v>
          </cell>
          <cell r="FH228"/>
          <cell r="FI228">
            <v>0</v>
          </cell>
          <cell r="FJ228"/>
          <cell r="FK228">
            <v>0</v>
          </cell>
          <cell r="FL228"/>
          <cell r="FM228">
            <v>0</v>
          </cell>
          <cell r="FN228"/>
          <cell r="FO228">
            <v>0</v>
          </cell>
          <cell r="FP228"/>
          <cell r="FQ228">
            <v>0</v>
          </cell>
          <cell r="FR228"/>
          <cell r="FS228">
            <v>0</v>
          </cell>
          <cell r="FT228"/>
          <cell r="FU228">
            <v>0</v>
          </cell>
          <cell r="FV228"/>
          <cell r="FW228">
            <v>0</v>
          </cell>
          <cell r="FX228"/>
          <cell r="FY228">
            <v>0</v>
          </cell>
          <cell r="FZ228"/>
          <cell r="GA228">
            <v>0</v>
          </cell>
          <cell r="GB228"/>
          <cell r="GC228">
            <v>0</v>
          </cell>
          <cell r="GD228"/>
          <cell r="GE228">
            <v>0</v>
          </cell>
          <cell r="GF228"/>
          <cell r="GG228">
            <v>0</v>
          </cell>
          <cell r="GH228"/>
          <cell r="GI228">
            <v>0</v>
          </cell>
          <cell r="GJ228"/>
          <cell r="GK228">
            <v>0</v>
          </cell>
          <cell r="GL228"/>
          <cell r="GM228">
            <v>0</v>
          </cell>
          <cell r="GN228"/>
          <cell r="GO228">
            <v>0</v>
          </cell>
          <cell r="GP228"/>
          <cell r="GQ228">
            <v>0</v>
          </cell>
          <cell r="GR228"/>
          <cell r="GS228">
            <v>0</v>
          </cell>
          <cell r="GT228">
            <v>1</v>
          </cell>
          <cell r="GU228">
            <v>95674.95</v>
          </cell>
          <cell r="GV228"/>
          <cell r="GW228">
            <v>0</v>
          </cell>
          <cell r="GX228"/>
          <cell r="GY228">
            <v>0</v>
          </cell>
          <cell r="GZ228"/>
          <cell r="HA228">
            <v>0</v>
          </cell>
          <cell r="HB228"/>
          <cell r="HC228">
            <v>0</v>
          </cell>
          <cell r="HD228"/>
          <cell r="HE228">
            <v>0</v>
          </cell>
          <cell r="HF228"/>
          <cell r="HG228">
            <v>0</v>
          </cell>
          <cell r="HH228"/>
          <cell r="HI228">
            <v>0</v>
          </cell>
          <cell r="HJ228"/>
          <cell r="HK228">
            <v>0</v>
          </cell>
          <cell r="HL228"/>
          <cell r="HM228">
            <v>0</v>
          </cell>
          <cell r="HN228"/>
          <cell r="HO228">
            <v>0</v>
          </cell>
          <cell r="HP228"/>
          <cell r="HQ228">
            <v>0</v>
          </cell>
          <cell r="HR228"/>
          <cell r="HS228">
            <v>0</v>
          </cell>
          <cell r="HT228"/>
          <cell r="HU228">
            <v>0</v>
          </cell>
          <cell r="HV228"/>
          <cell r="HW228">
            <v>0</v>
          </cell>
          <cell r="HX228"/>
          <cell r="HY228">
            <v>0</v>
          </cell>
          <cell r="HZ228"/>
          <cell r="IA228">
            <v>0</v>
          </cell>
          <cell r="IB228"/>
          <cell r="IC228">
            <v>0</v>
          </cell>
          <cell r="ID228"/>
          <cell r="IE228">
            <v>0</v>
          </cell>
          <cell r="IF228"/>
          <cell r="IG228">
            <v>0</v>
          </cell>
          <cell r="IH228"/>
          <cell r="II228">
            <v>0</v>
          </cell>
          <cell r="IJ228"/>
          <cell r="IK228">
            <v>0</v>
          </cell>
          <cell r="IL228"/>
          <cell r="IM228">
            <v>0</v>
          </cell>
          <cell r="IN228"/>
          <cell r="IO228">
            <v>0</v>
          </cell>
          <cell r="IP228"/>
          <cell r="IQ228">
            <v>0</v>
          </cell>
          <cell r="IR228"/>
          <cell r="IS228">
            <v>0</v>
          </cell>
          <cell r="IT228"/>
          <cell r="IU228">
            <v>0</v>
          </cell>
          <cell r="IV228"/>
          <cell r="IW228">
            <v>0</v>
          </cell>
          <cell r="IX228"/>
          <cell r="IY228">
            <v>0</v>
          </cell>
          <cell r="IZ228"/>
          <cell r="JA228">
            <v>0</v>
          </cell>
          <cell r="JB228"/>
          <cell r="JC228">
            <v>0</v>
          </cell>
          <cell r="JD228"/>
          <cell r="JE228">
            <v>0</v>
          </cell>
          <cell r="JF228"/>
          <cell r="JG228">
            <v>0</v>
          </cell>
          <cell r="JH228"/>
          <cell r="JI228">
            <v>0</v>
          </cell>
          <cell r="JJ228"/>
          <cell r="JK228">
            <v>0</v>
          </cell>
          <cell r="JL228"/>
          <cell r="JM228">
            <v>0</v>
          </cell>
          <cell r="JN228"/>
          <cell r="JO228">
            <v>0</v>
          </cell>
          <cell r="JP228"/>
          <cell r="JQ228">
            <v>0</v>
          </cell>
          <cell r="JR228"/>
          <cell r="JS228">
            <v>0</v>
          </cell>
          <cell r="JT228"/>
          <cell r="JU228">
            <v>0</v>
          </cell>
          <cell r="JV228"/>
          <cell r="JW228">
            <v>0</v>
          </cell>
          <cell r="JX228"/>
          <cell r="JY228">
            <v>0</v>
          </cell>
          <cell r="JZ228"/>
          <cell r="KA228">
            <v>0</v>
          </cell>
          <cell r="KB228"/>
          <cell r="KC228">
            <v>0</v>
          </cell>
        </row>
        <row r="229">
          <cell r="P229"/>
          <cell r="Q229"/>
          <cell r="R229"/>
          <cell r="S229"/>
          <cell r="T229"/>
          <cell r="U229"/>
          <cell r="V229"/>
          <cell r="W229"/>
          <cell r="X229"/>
          <cell r="Y229"/>
          <cell r="Z229"/>
          <cell r="AA229"/>
          <cell r="AB229"/>
          <cell r="AC229"/>
          <cell r="AD229"/>
          <cell r="AE229"/>
          <cell r="AF229"/>
          <cell r="AG229"/>
          <cell r="AH229"/>
          <cell r="AI229"/>
          <cell r="AJ229"/>
          <cell r="AK229"/>
          <cell r="AL229"/>
          <cell r="AM229"/>
          <cell r="AN229"/>
          <cell r="AO229"/>
          <cell r="AP229"/>
          <cell r="AQ229"/>
          <cell r="AR229"/>
          <cell r="AS229"/>
          <cell r="AT229"/>
          <cell r="AU229"/>
          <cell r="AV229"/>
          <cell r="AW229"/>
          <cell r="AX229"/>
          <cell r="AY229"/>
          <cell r="AZ229"/>
          <cell r="BA229"/>
          <cell r="BB229"/>
          <cell r="BC229"/>
          <cell r="BD229"/>
          <cell r="BE229"/>
          <cell r="BF229"/>
          <cell r="BG229"/>
          <cell r="BH229"/>
          <cell r="BI229"/>
          <cell r="BJ229"/>
          <cell r="BK229"/>
          <cell r="BL229"/>
          <cell r="BM229"/>
          <cell r="BN229"/>
          <cell r="BO229"/>
          <cell r="BP229"/>
          <cell r="BQ229"/>
          <cell r="BR229"/>
          <cell r="BS229"/>
          <cell r="BT229"/>
          <cell r="BU229"/>
          <cell r="BV229"/>
          <cell r="BW229"/>
          <cell r="BX229"/>
          <cell r="BY229"/>
          <cell r="BZ229"/>
          <cell r="CA229"/>
          <cell r="CB229"/>
          <cell r="CC229"/>
          <cell r="CD229"/>
          <cell r="CE229"/>
          <cell r="CF229"/>
          <cell r="CG229"/>
          <cell r="CH229"/>
          <cell r="CI229"/>
          <cell r="CJ229"/>
          <cell r="CK229"/>
          <cell r="CL229"/>
          <cell r="CM229"/>
          <cell r="CN229"/>
          <cell r="CO229"/>
          <cell r="CP229"/>
          <cell r="CQ229"/>
          <cell r="CR229"/>
          <cell r="CS229"/>
          <cell r="CT229"/>
          <cell r="CU229"/>
          <cell r="CV229"/>
          <cell r="CW229"/>
          <cell r="CX229"/>
          <cell r="CY229"/>
          <cell r="CZ229"/>
          <cell r="DA229"/>
          <cell r="DB229"/>
          <cell r="DC229"/>
          <cell r="DD229"/>
          <cell r="DE229"/>
          <cell r="DF229"/>
          <cell r="DG229"/>
          <cell r="DH229"/>
          <cell r="DI229"/>
          <cell r="DJ229"/>
          <cell r="DK229"/>
          <cell r="DL229"/>
          <cell r="DM229"/>
          <cell r="DN229"/>
          <cell r="DO229"/>
          <cell r="DP229"/>
          <cell r="DQ229"/>
          <cell r="DR229"/>
          <cell r="DS229"/>
          <cell r="DT229"/>
          <cell r="DU229"/>
          <cell r="DV229"/>
          <cell r="DW229"/>
          <cell r="DX229"/>
          <cell r="DY229"/>
          <cell r="DZ229"/>
          <cell r="EA229"/>
          <cell r="EB229"/>
          <cell r="EC229"/>
          <cell r="ED229"/>
          <cell r="EE229"/>
          <cell r="EF229"/>
          <cell r="EG229"/>
          <cell r="EH229"/>
          <cell r="EI229"/>
          <cell r="EJ229"/>
          <cell r="EK229"/>
          <cell r="EL229"/>
          <cell r="EM229"/>
          <cell r="EN229"/>
          <cell r="EO229"/>
          <cell r="EP229"/>
          <cell r="EQ229"/>
          <cell r="ER229"/>
          <cell r="ES229"/>
          <cell r="ET229"/>
          <cell r="EU229"/>
          <cell r="EV229"/>
          <cell r="EW229"/>
          <cell r="EX229"/>
          <cell r="EY229"/>
          <cell r="EZ229"/>
          <cell r="FA229"/>
          <cell r="FB229"/>
          <cell r="FC229"/>
          <cell r="FD229"/>
          <cell r="FE229"/>
          <cell r="FF229"/>
          <cell r="FG229"/>
          <cell r="FH229"/>
          <cell r="FI229"/>
          <cell r="FJ229"/>
          <cell r="FK229"/>
          <cell r="FL229"/>
          <cell r="FM229"/>
          <cell r="FN229"/>
          <cell r="FO229"/>
          <cell r="FP229"/>
          <cell r="FQ229"/>
          <cell r="FR229"/>
          <cell r="FS229"/>
          <cell r="FT229"/>
          <cell r="FU229"/>
          <cell r="FV229"/>
          <cell r="FW229"/>
          <cell r="FX229"/>
          <cell r="FY229"/>
          <cell r="FZ229"/>
          <cell r="GA229"/>
          <cell r="GB229"/>
          <cell r="GC229"/>
          <cell r="GD229"/>
          <cell r="GE229"/>
          <cell r="GF229"/>
          <cell r="GG229"/>
          <cell r="GH229"/>
          <cell r="GI229"/>
          <cell r="GJ229"/>
          <cell r="GK229"/>
          <cell r="GL229"/>
          <cell r="GM229"/>
          <cell r="GN229"/>
          <cell r="GO229"/>
          <cell r="GP229"/>
          <cell r="GQ229"/>
          <cell r="GR229"/>
          <cell r="GS229"/>
          <cell r="GT229"/>
          <cell r="GU229"/>
          <cell r="GV229"/>
          <cell r="GW229"/>
          <cell r="GX229"/>
          <cell r="GY229"/>
          <cell r="GZ229"/>
          <cell r="HA229"/>
          <cell r="HB229"/>
          <cell r="HC229"/>
          <cell r="HD229"/>
          <cell r="HE229"/>
          <cell r="HF229"/>
          <cell r="HG229"/>
          <cell r="HH229"/>
          <cell r="HI229"/>
          <cell r="HJ229"/>
          <cell r="HK229"/>
          <cell r="HL229"/>
          <cell r="HM229"/>
          <cell r="HN229">
            <v>1</v>
          </cell>
          <cell r="HO229">
            <v>352860.375</v>
          </cell>
          <cell r="HP229"/>
          <cell r="HQ229">
            <v>0</v>
          </cell>
          <cell r="HR229"/>
          <cell r="HS229"/>
          <cell r="HT229"/>
          <cell r="HU229"/>
          <cell r="HV229"/>
          <cell r="HW229"/>
          <cell r="HX229"/>
          <cell r="HY229"/>
          <cell r="HZ229"/>
          <cell r="IA229"/>
          <cell r="IB229"/>
          <cell r="IC229"/>
          <cell r="ID229"/>
          <cell r="IE229"/>
          <cell r="IF229"/>
          <cell r="IG229"/>
          <cell r="IH229"/>
          <cell r="II229"/>
          <cell r="IJ229"/>
          <cell r="IK229"/>
          <cell r="IL229"/>
          <cell r="IM229"/>
          <cell r="IN229"/>
          <cell r="IO229"/>
          <cell r="IP229"/>
          <cell r="IQ229"/>
          <cell r="IR229"/>
          <cell r="IS229"/>
          <cell r="IT229"/>
          <cell r="IU229"/>
          <cell r="IV229"/>
          <cell r="IW229"/>
          <cell r="IX229"/>
          <cell r="IY229"/>
          <cell r="IZ229"/>
          <cell r="JA229"/>
          <cell r="JB229"/>
          <cell r="JC229"/>
          <cell r="JD229"/>
          <cell r="JE229"/>
          <cell r="JF229"/>
          <cell r="JG229"/>
          <cell r="JH229"/>
          <cell r="JI229"/>
          <cell r="JJ229"/>
          <cell r="JK229"/>
          <cell r="JL229"/>
          <cell r="JM229"/>
          <cell r="JN229"/>
          <cell r="JO229"/>
          <cell r="JP229"/>
          <cell r="JQ229"/>
          <cell r="JR229"/>
          <cell r="JS229"/>
          <cell r="JT229"/>
          <cell r="JU229"/>
          <cell r="JV229"/>
          <cell r="JW229"/>
          <cell r="JX229"/>
          <cell r="JY229"/>
          <cell r="JZ229"/>
          <cell r="KA229"/>
          <cell r="KB229"/>
          <cell r="KC229"/>
        </row>
        <row r="230">
          <cell r="P230"/>
          <cell r="Q230"/>
          <cell r="R230"/>
          <cell r="S230"/>
          <cell r="T230"/>
          <cell r="U230"/>
          <cell r="V230"/>
          <cell r="W230"/>
          <cell r="X230"/>
          <cell r="Y230"/>
          <cell r="Z230"/>
          <cell r="AA230"/>
          <cell r="AB230"/>
          <cell r="AC230"/>
          <cell r="AD230"/>
          <cell r="AE230"/>
          <cell r="AF230"/>
          <cell r="AG230"/>
          <cell r="AH230"/>
          <cell r="AI230"/>
          <cell r="AJ230"/>
          <cell r="AK230"/>
          <cell r="AL230"/>
          <cell r="AM230"/>
          <cell r="AN230"/>
          <cell r="AO230"/>
          <cell r="AP230"/>
          <cell r="AQ230"/>
          <cell r="AR230"/>
          <cell r="AS230"/>
          <cell r="AT230"/>
          <cell r="AU230"/>
          <cell r="AV230"/>
          <cell r="AW230"/>
          <cell r="AX230"/>
          <cell r="AY230"/>
          <cell r="AZ230"/>
          <cell r="BA230"/>
          <cell r="BB230"/>
          <cell r="BC230"/>
          <cell r="BD230"/>
          <cell r="BE230"/>
          <cell r="BF230"/>
          <cell r="BG230"/>
          <cell r="BH230"/>
          <cell r="BI230"/>
          <cell r="BJ230"/>
          <cell r="BK230"/>
          <cell r="BL230"/>
          <cell r="BM230"/>
          <cell r="BN230"/>
          <cell r="BO230"/>
          <cell r="BP230"/>
          <cell r="BQ230"/>
          <cell r="BR230"/>
          <cell r="BS230"/>
          <cell r="BT230"/>
          <cell r="BU230"/>
          <cell r="BV230"/>
          <cell r="BW230"/>
          <cell r="BX230"/>
          <cell r="BY230"/>
          <cell r="BZ230"/>
          <cell r="CA230"/>
          <cell r="CB230"/>
          <cell r="CC230"/>
          <cell r="CD230"/>
          <cell r="CE230"/>
          <cell r="CF230"/>
          <cell r="CG230"/>
          <cell r="CH230"/>
          <cell r="CI230"/>
          <cell r="CJ230"/>
          <cell r="CK230"/>
          <cell r="CL230"/>
          <cell r="CM230"/>
          <cell r="CN230"/>
          <cell r="CO230"/>
          <cell r="CP230"/>
          <cell r="CQ230"/>
          <cell r="CR230"/>
          <cell r="CS230"/>
          <cell r="CT230"/>
          <cell r="CU230"/>
          <cell r="CV230"/>
          <cell r="CW230"/>
          <cell r="CX230"/>
          <cell r="CY230"/>
          <cell r="CZ230"/>
          <cell r="DA230"/>
          <cell r="DB230"/>
          <cell r="DC230"/>
          <cell r="DD230"/>
          <cell r="DE230"/>
          <cell r="DF230"/>
          <cell r="DG230"/>
          <cell r="DH230"/>
          <cell r="DI230"/>
          <cell r="DJ230"/>
          <cell r="DK230"/>
          <cell r="DL230"/>
          <cell r="DM230"/>
          <cell r="DN230"/>
          <cell r="DO230"/>
          <cell r="DP230"/>
          <cell r="DQ230"/>
          <cell r="DR230"/>
          <cell r="DS230"/>
          <cell r="DT230"/>
          <cell r="DU230"/>
          <cell r="DV230"/>
          <cell r="DW230"/>
          <cell r="DX230"/>
          <cell r="DY230"/>
          <cell r="DZ230"/>
          <cell r="EA230"/>
          <cell r="EB230"/>
          <cell r="EC230"/>
          <cell r="ED230"/>
          <cell r="EE230"/>
          <cell r="EF230"/>
          <cell r="EG230"/>
          <cell r="EH230"/>
          <cell r="EI230"/>
          <cell r="EJ230"/>
          <cell r="EK230"/>
          <cell r="EL230"/>
          <cell r="EM230"/>
          <cell r="EN230"/>
          <cell r="EO230"/>
          <cell r="EP230"/>
          <cell r="EQ230"/>
          <cell r="ER230"/>
          <cell r="ES230"/>
          <cell r="ET230"/>
          <cell r="EU230"/>
          <cell r="EV230"/>
          <cell r="EW230"/>
          <cell r="EX230"/>
          <cell r="EY230"/>
          <cell r="EZ230"/>
          <cell r="FA230"/>
          <cell r="FB230"/>
          <cell r="FC230"/>
          <cell r="FD230"/>
          <cell r="FE230"/>
          <cell r="FF230"/>
          <cell r="FG230"/>
          <cell r="FH230"/>
          <cell r="FI230"/>
          <cell r="FJ230"/>
          <cell r="FK230"/>
          <cell r="FL230"/>
          <cell r="FM230"/>
          <cell r="FN230"/>
          <cell r="FO230"/>
          <cell r="FP230"/>
          <cell r="FQ230"/>
          <cell r="FR230"/>
          <cell r="FS230"/>
          <cell r="FT230"/>
          <cell r="FU230"/>
          <cell r="FV230"/>
          <cell r="FW230"/>
          <cell r="FX230"/>
          <cell r="FY230"/>
          <cell r="FZ230"/>
          <cell r="GA230"/>
          <cell r="GB230"/>
          <cell r="GC230"/>
          <cell r="GD230"/>
          <cell r="GE230"/>
          <cell r="GF230"/>
          <cell r="GG230"/>
          <cell r="GH230"/>
          <cell r="GI230"/>
          <cell r="GJ230"/>
          <cell r="GK230"/>
          <cell r="GL230"/>
          <cell r="GM230"/>
          <cell r="GN230"/>
          <cell r="GO230"/>
          <cell r="GP230"/>
          <cell r="GQ230"/>
          <cell r="GR230"/>
          <cell r="GS230"/>
          <cell r="GT230"/>
          <cell r="GU230"/>
          <cell r="GV230"/>
          <cell r="GW230"/>
          <cell r="GX230"/>
          <cell r="GY230"/>
          <cell r="GZ230"/>
          <cell r="HA230"/>
          <cell r="HB230"/>
          <cell r="HC230"/>
          <cell r="HD230"/>
          <cell r="HE230"/>
          <cell r="HF230"/>
          <cell r="HG230"/>
          <cell r="HH230"/>
          <cell r="HI230"/>
          <cell r="HJ230"/>
          <cell r="HK230"/>
          <cell r="HL230"/>
          <cell r="HM230"/>
          <cell r="HN230"/>
          <cell r="HO230"/>
          <cell r="HP230">
            <v>1</v>
          </cell>
          <cell r="HQ230">
            <v>714966</v>
          </cell>
          <cell r="HR230"/>
          <cell r="HS230"/>
          <cell r="HT230"/>
          <cell r="HU230"/>
          <cell r="HV230"/>
          <cell r="HW230"/>
          <cell r="HX230"/>
          <cell r="HY230"/>
          <cell r="HZ230"/>
          <cell r="IA230"/>
          <cell r="IB230"/>
          <cell r="IC230"/>
          <cell r="ID230"/>
          <cell r="IE230"/>
          <cell r="IF230"/>
          <cell r="IG230"/>
          <cell r="IH230"/>
          <cell r="II230"/>
          <cell r="IJ230"/>
          <cell r="IK230"/>
          <cell r="IL230"/>
          <cell r="IM230"/>
          <cell r="IN230"/>
          <cell r="IO230"/>
          <cell r="IP230"/>
          <cell r="IQ230"/>
          <cell r="IR230"/>
          <cell r="IS230"/>
          <cell r="IT230"/>
          <cell r="IU230"/>
          <cell r="IV230"/>
          <cell r="IW230"/>
          <cell r="IX230"/>
          <cell r="IY230"/>
          <cell r="IZ230"/>
          <cell r="JA230"/>
          <cell r="JB230"/>
          <cell r="JC230"/>
          <cell r="JD230"/>
          <cell r="JE230"/>
          <cell r="JF230"/>
          <cell r="JG230"/>
          <cell r="JH230"/>
          <cell r="JI230"/>
          <cell r="JJ230"/>
          <cell r="JK230"/>
          <cell r="JL230"/>
          <cell r="JM230"/>
          <cell r="JN230"/>
          <cell r="JO230"/>
          <cell r="JP230"/>
          <cell r="JQ230"/>
          <cell r="JR230"/>
          <cell r="JS230"/>
          <cell r="JT230"/>
          <cell r="JU230"/>
          <cell r="JV230"/>
          <cell r="JW230"/>
          <cell r="JX230"/>
          <cell r="JY230"/>
          <cell r="JZ230"/>
          <cell r="KA230"/>
          <cell r="KB230"/>
          <cell r="KC230"/>
        </row>
        <row r="231">
          <cell r="P231"/>
          <cell r="Q231">
            <v>0</v>
          </cell>
          <cell r="R231"/>
          <cell r="S231">
            <v>0</v>
          </cell>
          <cell r="T231"/>
          <cell r="U231">
            <v>0</v>
          </cell>
          <cell r="V231"/>
          <cell r="W231">
            <v>0</v>
          </cell>
          <cell r="X231"/>
          <cell r="Y231">
            <v>0</v>
          </cell>
          <cell r="Z231"/>
          <cell r="AA231">
            <v>0</v>
          </cell>
          <cell r="AB231"/>
          <cell r="AC231">
            <v>0</v>
          </cell>
          <cell r="AD231"/>
          <cell r="AE231">
            <v>0</v>
          </cell>
          <cell r="AF231"/>
          <cell r="AG231">
            <v>0</v>
          </cell>
          <cell r="AH231"/>
          <cell r="AI231">
            <v>0</v>
          </cell>
          <cell r="AJ231"/>
          <cell r="AK231">
            <v>0</v>
          </cell>
          <cell r="AL231"/>
          <cell r="AM231">
            <v>0</v>
          </cell>
          <cell r="AN231"/>
          <cell r="AO231">
            <v>0</v>
          </cell>
          <cell r="AP231"/>
          <cell r="AQ231">
            <v>0</v>
          </cell>
          <cell r="AR231"/>
          <cell r="AS231">
            <v>0</v>
          </cell>
          <cell r="AT231"/>
          <cell r="AU231">
            <v>0</v>
          </cell>
          <cell r="AV231"/>
          <cell r="AW231">
            <v>0</v>
          </cell>
          <cell r="AX231"/>
          <cell r="AY231">
            <v>0</v>
          </cell>
          <cell r="AZ231"/>
          <cell r="BA231">
            <v>0</v>
          </cell>
          <cell r="BB231"/>
          <cell r="BC231">
            <v>0</v>
          </cell>
          <cell r="BD231"/>
          <cell r="BE231">
            <v>0</v>
          </cell>
          <cell r="BF231"/>
          <cell r="BG231">
            <v>0</v>
          </cell>
          <cell r="BH231"/>
          <cell r="BI231">
            <v>0</v>
          </cell>
          <cell r="BJ231"/>
          <cell r="BK231">
            <v>0</v>
          </cell>
          <cell r="BL231"/>
          <cell r="BM231">
            <v>0</v>
          </cell>
          <cell r="BN231"/>
          <cell r="BO231">
            <v>0</v>
          </cell>
          <cell r="BP231"/>
          <cell r="BQ231">
            <v>0</v>
          </cell>
          <cell r="BR231"/>
          <cell r="BS231">
            <v>0</v>
          </cell>
          <cell r="BT231"/>
          <cell r="BU231">
            <v>0</v>
          </cell>
          <cell r="BV231"/>
          <cell r="BW231">
            <v>0</v>
          </cell>
          <cell r="BX231"/>
          <cell r="BY231">
            <v>0</v>
          </cell>
          <cell r="BZ231"/>
          <cell r="CA231">
            <v>0</v>
          </cell>
          <cell r="CB231"/>
          <cell r="CC231">
            <v>0</v>
          </cell>
          <cell r="CD231"/>
          <cell r="CE231">
            <v>0</v>
          </cell>
          <cell r="CF231"/>
          <cell r="CG231">
            <v>0</v>
          </cell>
          <cell r="CH231"/>
          <cell r="CI231">
            <v>0</v>
          </cell>
          <cell r="CJ231"/>
          <cell r="CK231">
            <v>0</v>
          </cell>
          <cell r="CL231"/>
          <cell r="CM231">
            <v>0</v>
          </cell>
          <cell r="CN231"/>
          <cell r="CO231">
            <v>0</v>
          </cell>
          <cell r="CP231"/>
          <cell r="CQ231">
            <v>0</v>
          </cell>
          <cell r="CR231"/>
          <cell r="CS231">
            <v>0</v>
          </cell>
          <cell r="CT231"/>
          <cell r="CU231">
            <v>0</v>
          </cell>
          <cell r="CV231"/>
          <cell r="CW231">
            <v>0</v>
          </cell>
          <cell r="CX231"/>
          <cell r="CY231">
            <v>0</v>
          </cell>
          <cell r="CZ231"/>
          <cell r="DA231">
            <v>0</v>
          </cell>
          <cell r="DB231"/>
          <cell r="DC231">
            <v>0</v>
          </cell>
          <cell r="DD231"/>
          <cell r="DE231">
            <v>0</v>
          </cell>
          <cell r="DF231"/>
          <cell r="DG231">
            <v>0</v>
          </cell>
          <cell r="DH231"/>
          <cell r="DI231">
            <v>0</v>
          </cell>
          <cell r="DJ231"/>
          <cell r="DK231">
            <v>0</v>
          </cell>
          <cell r="DL231"/>
          <cell r="DM231">
            <v>0</v>
          </cell>
          <cell r="DN231"/>
          <cell r="DO231">
            <v>0</v>
          </cell>
          <cell r="DP231"/>
          <cell r="DQ231">
            <v>0</v>
          </cell>
          <cell r="DR231"/>
          <cell r="DS231">
            <v>0</v>
          </cell>
          <cell r="DT231"/>
          <cell r="DU231">
            <v>0</v>
          </cell>
          <cell r="DV231"/>
          <cell r="DW231">
            <v>0</v>
          </cell>
          <cell r="DX231"/>
          <cell r="DY231">
            <v>0</v>
          </cell>
          <cell r="DZ231"/>
          <cell r="EA231">
            <v>0</v>
          </cell>
          <cell r="EB231"/>
          <cell r="EC231">
            <v>0</v>
          </cell>
          <cell r="ED231"/>
          <cell r="EE231">
            <v>0</v>
          </cell>
          <cell r="EF231"/>
          <cell r="EG231">
            <v>0</v>
          </cell>
          <cell r="EH231"/>
          <cell r="EI231">
            <v>0</v>
          </cell>
          <cell r="EJ231"/>
          <cell r="EK231">
            <v>0</v>
          </cell>
          <cell r="EL231"/>
          <cell r="EM231">
            <v>0</v>
          </cell>
          <cell r="EN231"/>
          <cell r="EO231">
            <v>0</v>
          </cell>
          <cell r="EP231"/>
          <cell r="EQ231">
            <v>0</v>
          </cell>
          <cell r="ER231"/>
          <cell r="ES231">
            <v>0</v>
          </cell>
          <cell r="ET231"/>
          <cell r="EU231">
            <v>0</v>
          </cell>
          <cell r="EV231"/>
          <cell r="EW231">
            <v>0</v>
          </cell>
          <cell r="EX231"/>
          <cell r="EY231">
            <v>0</v>
          </cell>
          <cell r="EZ231"/>
          <cell r="FA231">
            <v>0</v>
          </cell>
          <cell r="FB231"/>
          <cell r="FC231">
            <v>0</v>
          </cell>
          <cell r="FD231"/>
          <cell r="FE231">
            <v>0</v>
          </cell>
          <cell r="FF231"/>
          <cell r="FG231">
            <v>0</v>
          </cell>
          <cell r="FH231"/>
          <cell r="FI231">
            <v>0</v>
          </cell>
          <cell r="FJ231"/>
          <cell r="FK231">
            <v>0</v>
          </cell>
          <cell r="FL231"/>
          <cell r="FM231">
            <v>0</v>
          </cell>
          <cell r="FN231"/>
          <cell r="FO231">
            <v>0</v>
          </cell>
          <cell r="FP231"/>
          <cell r="FQ231">
            <v>0</v>
          </cell>
          <cell r="FR231"/>
          <cell r="FS231">
            <v>0</v>
          </cell>
          <cell r="FT231"/>
          <cell r="FU231">
            <v>0</v>
          </cell>
          <cell r="FV231"/>
          <cell r="FW231">
            <v>0</v>
          </cell>
          <cell r="FX231"/>
          <cell r="FY231">
            <v>0</v>
          </cell>
          <cell r="FZ231"/>
          <cell r="GA231">
            <v>0</v>
          </cell>
          <cell r="GB231"/>
          <cell r="GC231">
            <v>0</v>
          </cell>
          <cell r="GD231"/>
          <cell r="GE231">
            <v>0</v>
          </cell>
          <cell r="GF231"/>
          <cell r="GG231">
            <v>0</v>
          </cell>
          <cell r="GH231"/>
          <cell r="GI231">
            <v>0</v>
          </cell>
          <cell r="GJ231"/>
          <cell r="GK231">
            <v>0</v>
          </cell>
          <cell r="GL231"/>
          <cell r="GM231">
            <v>0</v>
          </cell>
          <cell r="GN231"/>
          <cell r="GO231">
            <v>0</v>
          </cell>
          <cell r="GP231"/>
          <cell r="GQ231">
            <v>0</v>
          </cell>
          <cell r="GR231">
            <v>2</v>
          </cell>
          <cell r="GS231">
            <v>173.43471600000001</v>
          </cell>
          <cell r="GT231">
            <v>2</v>
          </cell>
          <cell r="GU231">
            <v>173.43471600000001</v>
          </cell>
          <cell r="GV231"/>
          <cell r="GW231">
            <v>0</v>
          </cell>
          <cell r="GX231"/>
          <cell r="GY231">
            <v>0</v>
          </cell>
          <cell r="GZ231"/>
          <cell r="HA231">
            <v>0</v>
          </cell>
          <cell r="HB231"/>
          <cell r="HC231">
            <v>0</v>
          </cell>
          <cell r="HD231"/>
          <cell r="HE231">
            <v>0</v>
          </cell>
          <cell r="HF231"/>
          <cell r="HG231">
            <v>0</v>
          </cell>
          <cell r="HH231"/>
          <cell r="HI231">
            <v>0</v>
          </cell>
          <cell r="HJ231"/>
          <cell r="HK231">
            <v>0</v>
          </cell>
          <cell r="HL231"/>
          <cell r="HM231">
            <v>0</v>
          </cell>
          <cell r="HN231"/>
          <cell r="HO231">
            <v>0</v>
          </cell>
          <cell r="HP231"/>
          <cell r="HQ231">
            <v>0</v>
          </cell>
          <cell r="HR231"/>
          <cell r="HS231">
            <v>0</v>
          </cell>
          <cell r="HT231"/>
          <cell r="HU231">
            <v>0</v>
          </cell>
          <cell r="HV231"/>
          <cell r="HW231">
            <v>0</v>
          </cell>
          <cell r="HX231"/>
          <cell r="HY231">
            <v>0</v>
          </cell>
          <cell r="HZ231"/>
          <cell r="IA231">
            <v>0</v>
          </cell>
          <cell r="IB231"/>
          <cell r="IC231">
            <v>0</v>
          </cell>
          <cell r="ID231"/>
          <cell r="IE231">
            <v>0</v>
          </cell>
          <cell r="IF231"/>
          <cell r="IG231">
            <v>0</v>
          </cell>
          <cell r="IH231"/>
          <cell r="II231">
            <v>0</v>
          </cell>
          <cell r="IJ231"/>
          <cell r="IK231">
            <v>0</v>
          </cell>
          <cell r="IL231"/>
          <cell r="IM231">
            <v>0</v>
          </cell>
          <cell r="IN231"/>
          <cell r="IO231">
            <v>0</v>
          </cell>
          <cell r="IP231"/>
          <cell r="IQ231">
            <v>0</v>
          </cell>
          <cell r="IR231"/>
          <cell r="IS231">
            <v>0</v>
          </cell>
          <cell r="IT231"/>
          <cell r="IU231">
            <v>0</v>
          </cell>
          <cell r="IV231"/>
          <cell r="IW231">
            <v>0</v>
          </cell>
          <cell r="IX231"/>
          <cell r="IY231">
            <v>0</v>
          </cell>
          <cell r="IZ231"/>
          <cell r="JA231">
            <v>0</v>
          </cell>
          <cell r="JB231"/>
          <cell r="JC231">
            <v>0</v>
          </cell>
          <cell r="JD231"/>
          <cell r="JE231">
            <v>0</v>
          </cell>
          <cell r="JF231"/>
          <cell r="JG231">
            <v>0</v>
          </cell>
          <cell r="JH231"/>
          <cell r="JI231">
            <v>0</v>
          </cell>
          <cell r="JJ231"/>
          <cell r="JK231">
            <v>0</v>
          </cell>
          <cell r="JL231"/>
          <cell r="JM231">
            <v>0</v>
          </cell>
          <cell r="JN231"/>
          <cell r="JO231">
            <v>0</v>
          </cell>
          <cell r="JP231"/>
          <cell r="JQ231">
            <v>0</v>
          </cell>
          <cell r="JR231"/>
          <cell r="JS231">
            <v>0</v>
          </cell>
          <cell r="JT231"/>
          <cell r="JU231">
            <v>0</v>
          </cell>
          <cell r="JV231"/>
          <cell r="JW231">
            <v>0</v>
          </cell>
          <cell r="JX231"/>
          <cell r="JY231">
            <v>0</v>
          </cell>
          <cell r="JZ231"/>
          <cell r="KA231">
            <v>0</v>
          </cell>
          <cell r="KB231"/>
          <cell r="KC231">
            <v>0</v>
          </cell>
        </row>
        <row r="232">
          <cell r="P232"/>
          <cell r="Q232">
            <v>0</v>
          </cell>
          <cell r="R232"/>
          <cell r="S232">
            <v>0</v>
          </cell>
          <cell r="T232"/>
          <cell r="U232">
            <v>0</v>
          </cell>
          <cell r="V232"/>
          <cell r="W232">
            <v>0</v>
          </cell>
          <cell r="X232"/>
          <cell r="Y232">
            <v>0</v>
          </cell>
          <cell r="Z232"/>
          <cell r="AA232">
            <v>0</v>
          </cell>
          <cell r="AB232"/>
          <cell r="AC232">
            <v>0</v>
          </cell>
          <cell r="AD232"/>
          <cell r="AE232">
            <v>0</v>
          </cell>
          <cell r="AF232"/>
          <cell r="AG232">
            <v>0</v>
          </cell>
          <cell r="AH232"/>
          <cell r="AI232">
            <v>0</v>
          </cell>
          <cell r="AJ232"/>
          <cell r="AK232">
            <v>0</v>
          </cell>
          <cell r="AL232"/>
          <cell r="AM232">
            <v>0</v>
          </cell>
          <cell r="AN232"/>
          <cell r="AO232">
            <v>0</v>
          </cell>
          <cell r="AP232"/>
          <cell r="AQ232">
            <v>0</v>
          </cell>
          <cell r="AR232"/>
          <cell r="AS232">
            <v>0</v>
          </cell>
          <cell r="AT232"/>
          <cell r="AU232">
            <v>0</v>
          </cell>
          <cell r="AV232"/>
          <cell r="AW232">
            <v>0</v>
          </cell>
          <cell r="AX232"/>
          <cell r="AY232">
            <v>0</v>
          </cell>
          <cell r="AZ232"/>
          <cell r="BA232">
            <v>0</v>
          </cell>
          <cell r="BB232"/>
          <cell r="BC232">
            <v>0</v>
          </cell>
          <cell r="BD232"/>
          <cell r="BE232">
            <v>0</v>
          </cell>
          <cell r="BF232"/>
          <cell r="BG232">
            <v>0</v>
          </cell>
          <cell r="BH232"/>
          <cell r="BI232">
            <v>0</v>
          </cell>
          <cell r="BJ232"/>
          <cell r="BK232">
            <v>0</v>
          </cell>
          <cell r="BL232"/>
          <cell r="BM232">
            <v>0</v>
          </cell>
          <cell r="BN232"/>
          <cell r="BO232">
            <v>0</v>
          </cell>
          <cell r="BP232"/>
          <cell r="BQ232">
            <v>0</v>
          </cell>
          <cell r="BR232"/>
          <cell r="BS232">
            <v>0</v>
          </cell>
          <cell r="BT232"/>
          <cell r="BU232">
            <v>0</v>
          </cell>
          <cell r="BV232"/>
          <cell r="BW232">
            <v>0</v>
          </cell>
          <cell r="BX232"/>
          <cell r="BY232">
            <v>0</v>
          </cell>
          <cell r="BZ232"/>
          <cell r="CA232">
            <v>0</v>
          </cell>
          <cell r="CB232"/>
          <cell r="CC232">
            <v>0</v>
          </cell>
          <cell r="CD232"/>
          <cell r="CE232">
            <v>0</v>
          </cell>
          <cell r="CF232"/>
          <cell r="CG232">
            <v>0</v>
          </cell>
          <cell r="CH232"/>
          <cell r="CI232">
            <v>0</v>
          </cell>
          <cell r="CJ232"/>
          <cell r="CK232">
            <v>0</v>
          </cell>
          <cell r="CL232"/>
          <cell r="CM232">
            <v>0</v>
          </cell>
          <cell r="CN232"/>
          <cell r="CO232">
            <v>0</v>
          </cell>
          <cell r="CP232"/>
          <cell r="CQ232">
            <v>0</v>
          </cell>
          <cell r="CR232"/>
          <cell r="CS232">
            <v>0</v>
          </cell>
          <cell r="CT232"/>
          <cell r="CU232">
            <v>0</v>
          </cell>
          <cell r="CV232"/>
          <cell r="CW232">
            <v>0</v>
          </cell>
          <cell r="CX232"/>
          <cell r="CY232">
            <v>0</v>
          </cell>
          <cell r="CZ232"/>
          <cell r="DA232">
            <v>0</v>
          </cell>
          <cell r="DB232"/>
          <cell r="DC232">
            <v>0</v>
          </cell>
          <cell r="DD232"/>
          <cell r="DE232">
            <v>0</v>
          </cell>
          <cell r="DF232"/>
          <cell r="DG232">
            <v>0</v>
          </cell>
          <cell r="DH232"/>
          <cell r="DI232">
            <v>0</v>
          </cell>
          <cell r="DJ232"/>
          <cell r="DK232">
            <v>0</v>
          </cell>
          <cell r="DL232"/>
          <cell r="DM232">
            <v>0</v>
          </cell>
          <cell r="DN232"/>
          <cell r="DO232">
            <v>0</v>
          </cell>
          <cell r="DP232"/>
          <cell r="DQ232">
            <v>0</v>
          </cell>
          <cell r="DR232"/>
          <cell r="DS232">
            <v>0</v>
          </cell>
          <cell r="DT232"/>
          <cell r="DU232">
            <v>0</v>
          </cell>
          <cell r="DV232"/>
          <cell r="DW232">
            <v>0</v>
          </cell>
          <cell r="DX232"/>
          <cell r="DY232">
            <v>0</v>
          </cell>
          <cell r="DZ232"/>
          <cell r="EA232">
            <v>0</v>
          </cell>
          <cell r="EB232"/>
          <cell r="EC232">
            <v>0</v>
          </cell>
          <cell r="ED232"/>
          <cell r="EE232">
            <v>0</v>
          </cell>
          <cell r="EF232"/>
          <cell r="EG232">
            <v>0</v>
          </cell>
          <cell r="EH232"/>
          <cell r="EI232">
            <v>0</v>
          </cell>
          <cell r="EJ232"/>
          <cell r="EK232">
            <v>0</v>
          </cell>
          <cell r="EL232"/>
          <cell r="EM232">
            <v>0</v>
          </cell>
          <cell r="EN232"/>
          <cell r="EO232">
            <v>0</v>
          </cell>
          <cell r="EP232"/>
          <cell r="EQ232">
            <v>0</v>
          </cell>
          <cell r="ER232"/>
          <cell r="ES232">
            <v>0</v>
          </cell>
          <cell r="ET232"/>
          <cell r="EU232">
            <v>0</v>
          </cell>
          <cell r="EV232"/>
          <cell r="EW232">
            <v>0</v>
          </cell>
          <cell r="EX232"/>
          <cell r="EY232">
            <v>0</v>
          </cell>
          <cell r="EZ232"/>
          <cell r="FA232">
            <v>0</v>
          </cell>
          <cell r="FB232"/>
          <cell r="FC232">
            <v>0</v>
          </cell>
          <cell r="FD232"/>
          <cell r="FE232">
            <v>0</v>
          </cell>
          <cell r="FF232"/>
          <cell r="FG232">
            <v>0</v>
          </cell>
          <cell r="FH232"/>
          <cell r="FI232">
            <v>0</v>
          </cell>
          <cell r="FJ232"/>
          <cell r="FK232">
            <v>0</v>
          </cell>
          <cell r="FL232"/>
          <cell r="FM232">
            <v>0</v>
          </cell>
          <cell r="FN232"/>
          <cell r="FO232">
            <v>0</v>
          </cell>
          <cell r="FP232"/>
          <cell r="FQ232">
            <v>0</v>
          </cell>
          <cell r="FR232"/>
          <cell r="FS232">
            <v>0</v>
          </cell>
          <cell r="FT232"/>
          <cell r="FU232">
            <v>0</v>
          </cell>
          <cell r="FV232"/>
          <cell r="FW232">
            <v>0</v>
          </cell>
          <cell r="FX232"/>
          <cell r="FY232">
            <v>0</v>
          </cell>
          <cell r="FZ232"/>
          <cell r="GA232">
            <v>0</v>
          </cell>
          <cell r="GB232"/>
          <cell r="GC232">
            <v>0</v>
          </cell>
          <cell r="GD232"/>
          <cell r="GE232">
            <v>0</v>
          </cell>
          <cell r="GF232"/>
          <cell r="GG232">
            <v>0</v>
          </cell>
          <cell r="GH232"/>
          <cell r="GI232">
            <v>0</v>
          </cell>
          <cell r="GJ232"/>
          <cell r="GK232">
            <v>0</v>
          </cell>
          <cell r="GL232"/>
          <cell r="GM232">
            <v>0</v>
          </cell>
          <cell r="GN232"/>
          <cell r="GO232">
            <v>0</v>
          </cell>
          <cell r="GP232"/>
          <cell r="GQ232">
            <v>0</v>
          </cell>
          <cell r="GR232">
            <v>2</v>
          </cell>
          <cell r="GS232">
            <v>1050</v>
          </cell>
          <cell r="GT232">
            <v>2</v>
          </cell>
          <cell r="GU232">
            <v>1050</v>
          </cell>
          <cell r="GV232"/>
          <cell r="GW232">
            <v>0</v>
          </cell>
          <cell r="GX232"/>
          <cell r="GY232">
            <v>0</v>
          </cell>
          <cell r="GZ232"/>
          <cell r="HA232">
            <v>0</v>
          </cell>
          <cell r="HB232"/>
          <cell r="HC232">
            <v>0</v>
          </cell>
          <cell r="HD232"/>
          <cell r="HE232">
            <v>0</v>
          </cell>
          <cell r="HF232"/>
          <cell r="HG232">
            <v>0</v>
          </cell>
          <cell r="HH232"/>
          <cell r="HI232">
            <v>0</v>
          </cell>
          <cell r="HJ232"/>
          <cell r="HK232">
            <v>0</v>
          </cell>
          <cell r="HL232"/>
          <cell r="HM232">
            <v>0</v>
          </cell>
          <cell r="HN232"/>
          <cell r="HO232">
            <v>0</v>
          </cell>
          <cell r="HP232"/>
          <cell r="HQ232">
            <v>0</v>
          </cell>
          <cell r="HR232"/>
          <cell r="HS232">
            <v>0</v>
          </cell>
          <cell r="HT232"/>
          <cell r="HU232">
            <v>0</v>
          </cell>
          <cell r="HV232"/>
          <cell r="HW232">
            <v>0</v>
          </cell>
          <cell r="HX232"/>
          <cell r="HY232">
            <v>0</v>
          </cell>
          <cell r="HZ232"/>
          <cell r="IA232">
            <v>0</v>
          </cell>
          <cell r="IB232"/>
          <cell r="IC232">
            <v>0</v>
          </cell>
          <cell r="ID232"/>
          <cell r="IE232">
            <v>0</v>
          </cell>
          <cell r="IF232"/>
          <cell r="IG232">
            <v>0</v>
          </cell>
          <cell r="IH232"/>
          <cell r="II232">
            <v>0</v>
          </cell>
          <cell r="IJ232"/>
          <cell r="IK232">
            <v>0</v>
          </cell>
          <cell r="IL232"/>
          <cell r="IM232">
            <v>0</v>
          </cell>
          <cell r="IN232"/>
          <cell r="IO232">
            <v>0</v>
          </cell>
          <cell r="IP232"/>
          <cell r="IQ232">
            <v>0</v>
          </cell>
          <cell r="IR232"/>
          <cell r="IS232">
            <v>0</v>
          </cell>
          <cell r="IT232"/>
          <cell r="IU232">
            <v>0</v>
          </cell>
          <cell r="IV232"/>
          <cell r="IW232">
            <v>0</v>
          </cell>
          <cell r="IX232"/>
          <cell r="IY232">
            <v>0</v>
          </cell>
          <cell r="IZ232"/>
          <cell r="JA232">
            <v>0</v>
          </cell>
          <cell r="JB232"/>
          <cell r="JC232">
            <v>0</v>
          </cell>
          <cell r="JD232"/>
          <cell r="JE232">
            <v>0</v>
          </cell>
          <cell r="JF232"/>
          <cell r="JG232">
            <v>0</v>
          </cell>
          <cell r="JH232"/>
          <cell r="JI232">
            <v>0</v>
          </cell>
          <cell r="JJ232"/>
          <cell r="JK232">
            <v>0</v>
          </cell>
          <cell r="JL232"/>
          <cell r="JM232">
            <v>0</v>
          </cell>
          <cell r="JN232"/>
          <cell r="JO232">
            <v>0</v>
          </cell>
          <cell r="JP232"/>
          <cell r="JQ232">
            <v>0</v>
          </cell>
          <cell r="JR232"/>
          <cell r="JS232">
            <v>0</v>
          </cell>
          <cell r="JT232"/>
          <cell r="JU232">
            <v>0</v>
          </cell>
          <cell r="JV232"/>
          <cell r="JW232">
            <v>0</v>
          </cell>
          <cell r="JX232"/>
          <cell r="JY232">
            <v>0</v>
          </cell>
          <cell r="JZ232"/>
          <cell r="KA232">
            <v>0</v>
          </cell>
          <cell r="KB232"/>
          <cell r="KC232">
            <v>0</v>
          </cell>
        </row>
        <row r="233">
          <cell r="P233"/>
          <cell r="Q233">
            <v>0</v>
          </cell>
          <cell r="R233"/>
          <cell r="S233">
            <v>0</v>
          </cell>
          <cell r="T233"/>
          <cell r="U233">
            <v>0</v>
          </cell>
          <cell r="V233"/>
          <cell r="W233">
            <v>0</v>
          </cell>
          <cell r="X233"/>
          <cell r="Y233">
            <v>0</v>
          </cell>
          <cell r="Z233"/>
          <cell r="AA233">
            <v>0</v>
          </cell>
          <cell r="AB233"/>
          <cell r="AC233">
            <v>0</v>
          </cell>
          <cell r="AD233"/>
          <cell r="AE233">
            <v>0</v>
          </cell>
          <cell r="AF233"/>
          <cell r="AG233">
            <v>0</v>
          </cell>
          <cell r="AH233"/>
          <cell r="AI233">
            <v>0</v>
          </cell>
          <cell r="AJ233"/>
          <cell r="AK233">
            <v>0</v>
          </cell>
          <cell r="AL233"/>
          <cell r="AM233">
            <v>0</v>
          </cell>
          <cell r="AN233"/>
          <cell r="AO233">
            <v>0</v>
          </cell>
          <cell r="AP233"/>
          <cell r="AQ233">
            <v>0</v>
          </cell>
          <cell r="AR233"/>
          <cell r="AS233">
            <v>0</v>
          </cell>
          <cell r="AT233"/>
          <cell r="AU233">
            <v>0</v>
          </cell>
          <cell r="AV233"/>
          <cell r="AW233">
            <v>0</v>
          </cell>
          <cell r="AX233"/>
          <cell r="AY233">
            <v>0</v>
          </cell>
          <cell r="AZ233"/>
          <cell r="BA233">
            <v>0</v>
          </cell>
          <cell r="BB233"/>
          <cell r="BC233">
            <v>0</v>
          </cell>
          <cell r="BD233"/>
          <cell r="BE233">
            <v>0</v>
          </cell>
          <cell r="BF233"/>
          <cell r="BG233">
            <v>0</v>
          </cell>
          <cell r="BH233"/>
          <cell r="BI233">
            <v>0</v>
          </cell>
          <cell r="BJ233"/>
          <cell r="BK233">
            <v>0</v>
          </cell>
          <cell r="BL233"/>
          <cell r="BM233">
            <v>0</v>
          </cell>
          <cell r="BN233"/>
          <cell r="BO233">
            <v>0</v>
          </cell>
          <cell r="BP233"/>
          <cell r="BQ233">
            <v>0</v>
          </cell>
          <cell r="BR233"/>
          <cell r="BS233">
            <v>0</v>
          </cell>
          <cell r="BT233"/>
          <cell r="BU233">
            <v>0</v>
          </cell>
          <cell r="BV233"/>
          <cell r="BW233">
            <v>0</v>
          </cell>
          <cell r="BX233"/>
          <cell r="BY233">
            <v>0</v>
          </cell>
          <cell r="BZ233"/>
          <cell r="CA233">
            <v>0</v>
          </cell>
          <cell r="CB233"/>
          <cell r="CC233">
            <v>0</v>
          </cell>
          <cell r="CD233"/>
          <cell r="CE233">
            <v>0</v>
          </cell>
          <cell r="CF233"/>
          <cell r="CG233">
            <v>0</v>
          </cell>
          <cell r="CH233"/>
          <cell r="CI233">
            <v>0</v>
          </cell>
          <cell r="CJ233"/>
          <cell r="CK233">
            <v>0</v>
          </cell>
          <cell r="CL233"/>
          <cell r="CM233">
            <v>0</v>
          </cell>
          <cell r="CN233"/>
          <cell r="CO233">
            <v>0</v>
          </cell>
          <cell r="CP233"/>
          <cell r="CQ233">
            <v>0</v>
          </cell>
          <cell r="CR233"/>
          <cell r="CS233">
            <v>0</v>
          </cell>
          <cell r="CT233"/>
          <cell r="CU233">
            <v>0</v>
          </cell>
          <cell r="CV233"/>
          <cell r="CW233">
            <v>0</v>
          </cell>
          <cell r="CX233"/>
          <cell r="CY233">
            <v>0</v>
          </cell>
          <cell r="CZ233"/>
          <cell r="DA233">
            <v>0</v>
          </cell>
          <cell r="DB233"/>
          <cell r="DC233">
            <v>0</v>
          </cell>
          <cell r="DD233"/>
          <cell r="DE233">
            <v>0</v>
          </cell>
          <cell r="DF233"/>
          <cell r="DG233">
            <v>0</v>
          </cell>
          <cell r="DH233"/>
          <cell r="DI233">
            <v>0</v>
          </cell>
          <cell r="DJ233"/>
          <cell r="DK233">
            <v>0</v>
          </cell>
          <cell r="DL233"/>
          <cell r="DM233">
            <v>0</v>
          </cell>
          <cell r="DN233"/>
          <cell r="DO233">
            <v>0</v>
          </cell>
          <cell r="DP233"/>
          <cell r="DQ233">
            <v>0</v>
          </cell>
          <cell r="DR233"/>
          <cell r="DS233">
            <v>0</v>
          </cell>
          <cell r="DT233"/>
          <cell r="DU233">
            <v>0</v>
          </cell>
          <cell r="DV233"/>
          <cell r="DW233">
            <v>0</v>
          </cell>
          <cell r="DX233"/>
          <cell r="DY233">
            <v>0</v>
          </cell>
          <cell r="DZ233"/>
          <cell r="EA233">
            <v>0</v>
          </cell>
          <cell r="EB233"/>
          <cell r="EC233">
            <v>0</v>
          </cell>
          <cell r="ED233"/>
          <cell r="EE233">
            <v>0</v>
          </cell>
          <cell r="EF233"/>
          <cell r="EG233">
            <v>0</v>
          </cell>
          <cell r="EH233"/>
          <cell r="EI233">
            <v>0</v>
          </cell>
          <cell r="EJ233"/>
          <cell r="EK233">
            <v>0</v>
          </cell>
          <cell r="EL233"/>
          <cell r="EM233">
            <v>0</v>
          </cell>
          <cell r="EN233"/>
          <cell r="EO233">
            <v>0</v>
          </cell>
          <cell r="EP233"/>
          <cell r="EQ233">
            <v>0</v>
          </cell>
          <cell r="ER233"/>
          <cell r="ES233">
            <v>0</v>
          </cell>
          <cell r="ET233"/>
          <cell r="EU233">
            <v>0</v>
          </cell>
          <cell r="EV233"/>
          <cell r="EW233">
            <v>0</v>
          </cell>
          <cell r="EX233"/>
          <cell r="EY233">
            <v>0</v>
          </cell>
          <cell r="EZ233"/>
          <cell r="FA233">
            <v>0</v>
          </cell>
          <cell r="FB233"/>
          <cell r="FC233">
            <v>0</v>
          </cell>
          <cell r="FD233"/>
          <cell r="FE233">
            <v>0</v>
          </cell>
          <cell r="FF233"/>
          <cell r="FG233">
            <v>0</v>
          </cell>
          <cell r="FH233"/>
          <cell r="FI233">
            <v>0</v>
          </cell>
          <cell r="FJ233"/>
          <cell r="FK233">
            <v>0</v>
          </cell>
          <cell r="FL233"/>
          <cell r="FM233">
            <v>0</v>
          </cell>
          <cell r="FN233"/>
          <cell r="FO233">
            <v>0</v>
          </cell>
          <cell r="FP233"/>
          <cell r="FQ233">
            <v>0</v>
          </cell>
          <cell r="FR233"/>
          <cell r="FS233">
            <v>0</v>
          </cell>
          <cell r="FT233"/>
          <cell r="FU233">
            <v>0</v>
          </cell>
          <cell r="FV233"/>
          <cell r="FW233">
            <v>0</v>
          </cell>
          <cell r="FX233"/>
          <cell r="FY233">
            <v>0</v>
          </cell>
          <cell r="FZ233"/>
          <cell r="GA233">
            <v>0</v>
          </cell>
          <cell r="GB233"/>
          <cell r="GC233">
            <v>0</v>
          </cell>
          <cell r="GD233"/>
          <cell r="GE233">
            <v>0</v>
          </cell>
          <cell r="GF233"/>
          <cell r="GG233">
            <v>0</v>
          </cell>
          <cell r="GH233"/>
          <cell r="GI233">
            <v>0</v>
          </cell>
          <cell r="GJ233"/>
          <cell r="GK233">
            <v>0</v>
          </cell>
          <cell r="GL233"/>
          <cell r="GM233">
            <v>0</v>
          </cell>
          <cell r="GN233"/>
          <cell r="GO233">
            <v>0</v>
          </cell>
          <cell r="GP233"/>
          <cell r="GQ233">
            <v>0</v>
          </cell>
          <cell r="GR233">
            <v>24</v>
          </cell>
          <cell r="GS233">
            <v>10406.082960099106</v>
          </cell>
          <cell r="GT233">
            <v>24</v>
          </cell>
          <cell r="GU233">
            <v>10406.082960099106</v>
          </cell>
          <cell r="GV233"/>
          <cell r="GW233">
            <v>0</v>
          </cell>
          <cell r="GX233"/>
          <cell r="GY233">
            <v>0</v>
          </cell>
          <cell r="GZ233"/>
          <cell r="HA233">
            <v>0</v>
          </cell>
          <cell r="HB233"/>
          <cell r="HC233">
            <v>0</v>
          </cell>
          <cell r="HD233"/>
          <cell r="HE233">
            <v>0</v>
          </cell>
          <cell r="HF233"/>
          <cell r="HG233">
            <v>0</v>
          </cell>
          <cell r="HH233"/>
          <cell r="HI233">
            <v>0</v>
          </cell>
          <cell r="HJ233">
            <v>20</v>
          </cell>
          <cell r="HK233">
            <v>8671.735800082588</v>
          </cell>
          <cell r="HL233">
            <v>20</v>
          </cell>
          <cell r="HM233">
            <v>8671.735800082588</v>
          </cell>
          <cell r="HN233"/>
          <cell r="HO233">
            <v>0</v>
          </cell>
          <cell r="HP233"/>
          <cell r="HQ233">
            <v>0</v>
          </cell>
          <cell r="HR233"/>
          <cell r="HS233">
            <v>0</v>
          </cell>
          <cell r="HT233"/>
          <cell r="HU233">
            <v>0</v>
          </cell>
          <cell r="HV233"/>
          <cell r="HW233">
            <v>0</v>
          </cell>
          <cell r="HX233"/>
          <cell r="HY233">
            <v>0</v>
          </cell>
          <cell r="HZ233"/>
          <cell r="IA233">
            <v>0</v>
          </cell>
          <cell r="IB233"/>
          <cell r="IC233">
            <v>0</v>
          </cell>
          <cell r="ID233"/>
          <cell r="IE233">
            <v>0</v>
          </cell>
          <cell r="IF233"/>
          <cell r="IG233">
            <v>0</v>
          </cell>
          <cell r="IH233"/>
          <cell r="II233">
            <v>0</v>
          </cell>
          <cell r="IJ233"/>
          <cell r="IK233">
            <v>0</v>
          </cell>
          <cell r="IL233"/>
          <cell r="IM233">
            <v>0</v>
          </cell>
          <cell r="IN233"/>
          <cell r="IO233">
            <v>0</v>
          </cell>
          <cell r="IP233"/>
          <cell r="IQ233">
            <v>0</v>
          </cell>
          <cell r="IR233"/>
          <cell r="IS233">
            <v>0</v>
          </cell>
          <cell r="IT233"/>
          <cell r="IU233">
            <v>0</v>
          </cell>
          <cell r="IV233"/>
          <cell r="IW233">
            <v>0</v>
          </cell>
          <cell r="IX233"/>
          <cell r="IY233">
            <v>0</v>
          </cell>
          <cell r="IZ233"/>
          <cell r="JA233">
            <v>0</v>
          </cell>
          <cell r="JB233"/>
          <cell r="JC233">
            <v>0</v>
          </cell>
          <cell r="JD233"/>
          <cell r="JE233">
            <v>0</v>
          </cell>
          <cell r="JF233"/>
          <cell r="JG233">
            <v>0</v>
          </cell>
          <cell r="JH233"/>
          <cell r="JI233">
            <v>0</v>
          </cell>
          <cell r="JJ233"/>
          <cell r="JK233">
            <v>0</v>
          </cell>
          <cell r="JL233"/>
          <cell r="JM233">
            <v>0</v>
          </cell>
          <cell r="JN233"/>
          <cell r="JO233">
            <v>0</v>
          </cell>
          <cell r="JP233"/>
          <cell r="JQ233">
            <v>0</v>
          </cell>
          <cell r="JR233"/>
          <cell r="JS233">
            <v>0</v>
          </cell>
          <cell r="JT233"/>
          <cell r="JU233">
            <v>0</v>
          </cell>
          <cell r="JV233"/>
          <cell r="JW233">
            <v>0</v>
          </cell>
          <cell r="JX233"/>
          <cell r="JY233">
            <v>0</v>
          </cell>
          <cell r="JZ233"/>
          <cell r="KA233">
            <v>0</v>
          </cell>
          <cell r="KB233"/>
          <cell r="KC233">
            <v>0</v>
          </cell>
        </row>
        <row r="234">
          <cell r="P234"/>
          <cell r="Q234">
            <v>0</v>
          </cell>
          <cell r="R234"/>
          <cell r="S234">
            <v>0</v>
          </cell>
          <cell r="T234"/>
          <cell r="U234">
            <v>0</v>
          </cell>
          <cell r="V234"/>
          <cell r="W234">
            <v>0</v>
          </cell>
          <cell r="X234"/>
          <cell r="Y234">
            <v>0</v>
          </cell>
          <cell r="Z234"/>
          <cell r="AA234">
            <v>0</v>
          </cell>
          <cell r="AB234"/>
          <cell r="AC234">
            <v>0</v>
          </cell>
          <cell r="AD234"/>
          <cell r="AE234">
            <v>0</v>
          </cell>
          <cell r="AF234"/>
          <cell r="AG234">
            <v>0</v>
          </cell>
          <cell r="AH234"/>
          <cell r="AI234">
            <v>0</v>
          </cell>
          <cell r="AJ234"/>
          <cell r="AK234">
            <v>0</v>
          </cell>
          <cell r="AL234"/>
          <cell r="AM234">
            <v>0</v>
          </cell>
          <cell r="AN234"/>
          <cell r="AO234">
            <v>0</v>
          </cell>
          <cell r="AP234"/>
          <cell r="AQ234">
            <v>0</v>
          </cell>
          <cell r="AR234"/>
          <cell r="AS234">
            <v>0</v>
          </cell>
          <cell r="AT234"/>
          <cell r="AU234">
            <v>0</v>
          </cell>
          <cell r="AV234"/>
          <cell r="AW234">
            <v>0</v>
          </cell>
          <cell r="AX234"/>
          <cell r="AY234">
            <v>0</v>
          </cell>
          <cell r="AZ234"/>
          <cell r="BA234">
            <v>0</v>
          </cell>
          <cell r="BB234"/>
          <cell r="BC234">
            <v>0</v>
          </cell>
          <cell r="BD234"/>
          <cell r="BE234">
            <v>0</v>
          </cell>
          <cell r="BF234"/>
          <cell r="BG234">
            <v>0</v>
          </cell>
          <cell r="BH234"/>
          <cell r="BI234">
            <v>0</v>
          </cell>
          <cell r="BJ234"/>
          <cell r="BK234">
            <v>0</v>
          </cell>
          <cell r="BL234"/>
          <cell r="BM234">
            <v>0</v>
          </cell>
          <cell r="BN234"/>
          <cell r="BO234">
            <v>0</v>
          </cell>
          <cell r="BP234"/>
          <cell r="BQ234">
            <v>0</v>
          </cell>
          <cell r="BR234"/>
          <cell r="BS234">
            <v>0</v>
          </cell>
          <cell r="BT234"/>
          <cell r="BU234">
            <v>0</v>
          </cell>
          <cell r="BV234"/>
          <cell r="BW234">
            <v>0</v>
          </cell>
          <cell r="BX234"/>
          <cell r="BY234">
            <v>0</v>
          </cell>
          <cell r="BZ234"/>
          <cell r="CA234">
            <v>0</v>
          </cell>
          <cell r="CB234"/>
          <cell r="CC234">
            <v>0</v>
          </cell>
          <cell r="CD234"/>
          <cell r="CE234">
            <v>0</v>
          </cell>
          <cell r="CF234"/>
          <cell r="CG234">
            <v>0</v>
          </cell>
          <cell r="CH234"/>
          <cell r="CI234">
            <v>0</v>
          </cell>
          <cell r="CJ234"/>
          <cell r="CK234">
            <v>0</v>
          </cell>
          <cell r="CL234"/>
          <cell r="CM234">
            <v>0</v>
          </cell>
          <cell r="CN234"/>
          <cell r="CO234">
            <v>0</v>
          </cell>
          <cell r="CP234"/>
          <cell r="CQ234">
            <v>0</v>
          </cell>
          <cell r="CR234"/>
          <cell r="CS234">
            <v>0</v>
          </cell>
          <cell r="CT234"/>
          <cell r="CU234">
            <v>0</v>
          </cell>
          <cell r="CV234"/>
          <cell r="CW234">
            <v>0</v>
          </cell>
          <cell r="CX234"/>
          <cell r="CY234">
            <v>0</v>
          </cell>
          <cell r="CZ234"/>
          <cell r="DA234">
            <v>0</v>
          </cell>
          <cell r="DB234"/>
          <cell r="DC234">
            <v>0</v>
          </cell>
          <cell r="DD234"/>
          <cell r="DE234">
            <v>0</v>
          </cell>
          <cell r="DF234"/>
          <cell r="DG234">
            <v>0</v>
          </cell>
          <cell r="DH234"/>
          <cell r="DI234">
            <v>0</v>
          </cell>
          <cell r="DJ234"/>
          <cell r="DK234">
            <v>0</v>
          </cell>
          <cell r="DL234"/>
          <cell r="DM234">
            <v>0</v>
          </cell>
          <cell r="DN234"/>
          <cell r="DO234">
            <v>0</v>
          </cell>
          <cell r="DP234"/>
          <cell r="DQ234">
            <v>0</v>
          </cell>
          <cell r="DR234"/>
          <cell r="DS234">
            <v>0</v>
          </cell>
          <cell r="DT234"/>
          <cell r="DU234">
            <v>0</v>
          </cell>
          <cell r="DV234"/>
          <cell r="DW234">
            <v>0</v>
          </cell>
          <cell r="DX234"/>
          <cell r="DY234">
            <v>0</v>
          </cell>
          <cell r="DZ234"/>
          <cell r="EA234">
            <v>0</v>
          </cell>
          <cell r="EB234"/>
          <cell r="EC234">
            <v>0</v>
          </cell>
          <cell r="ED234"/>
          <cell r="EE234">
            <v>0</v>
          </cell>
          <cell r="EF234"/>
          <cell r="EG234">
            <v>0</v>
          </cell>
          <cell r="EH234"/>
          <cell r="EI234">
            <v>0</v>
          </cell>
          <cell r="EJ234"/>
          <cell r="EK234">
            <v>0</v>
          </cell>
          <cell r="EL234"/>
          <cell r="EM234">
            <v>0</v>
          </cell>
          <cell r="EN234"/>
          <cell r="EO234">
            <v>0</v>
          </cell>
          <cell r="EP234"/>
          <cell r="EQ234">
            <v>0</v>
          </cell>
          <cell r="ER234"/>
          <cell r="ES234">
            <v>0</v>
          </cell>
          <cell r="ET234"/>
          <cell r="EU234">
            <v>0</v>
          </cell>
          <cell r="EV234"/>
          <cell r="EW234">
            <v>0</v>
          </cell>
          <cell r="EX234"/>
          <cell r="EY234">
            <v>0</v>
          </cell>
          <cell r="EZ234"/>
          <cell r="FA234">
            <v>0</v>
          </cell>
          <cell r="FB234"/>
          <cell r="FC234">
            <v>0</v>
          </cell>
          <cell r="FD234"/>
          <cell r="FE234">
            <v>0</v>
          </cell>
          <cell r="FF234"/>
          <cell r="FG234">
            <v>0</v>
          </cell>
          <cell r="FH234"/>
          <cell r="FI234">
            <v>0</v>
          </cell>
          <cell r="FJ234"/>
          <cell r="FK234">
            <v>0</v>
          </cell>
          <cell r="FL234"/>
          <cell r="FM234">
            <v>0</v>
          </cell>
          <cell r="FN234"/>
          <cell r="FO234">
            <v>0</v>
          </cell>
          <cell r="FP234"/>
          <cell r="FQ234">
            <v>0</v>
          </cell>
          <cell r="FR234"/>
          <cell r="FS234">
            <v>0</v>
          </cell>
          <cell r="FT234"/>
          <cell r="FU234">
            <v>0</v>
          </cell>
          <cell r="FV234"/>
          <cell r="FW234">
            <v>0</v>
          </cell>
          <cell r="FX234"/>
          <cell r="FY234">
            <v>0</v>
          </cell>
          <cell r="FZ234"/>
          <cell r="GA234">
            <v>0</v>
          </cell>
          <cell r="GB234"/>
          <cell r="GC234">
            <v>0</v>
          </cell>
          <cell r="GD234"/>
          <cell r="GE234">
            <v>0</v>
          </cell>
          <cell r="GF234"/>
          <cell r="GG234">
            <v>0</v>
          </cell>
          <cell r="GH234"/>
          <cell r="GI234">
            <v>0</v>
          </cell>
          <cell r="GJ234"/>
          <cell r="GK234">
            <v>0</v>
          </cell>
          <cell r="GL234"/>
          <cell r="GM234">
            <v>0</v>
          </cell>
          <cell r="GN234"/>
          <cell r="GO234">
            <v>0</v>
          </cell>
          <cell r="GP234"/>
          <cell r="GQ234">
            <v>0</v>
          </cell>
          <cell r="GR234"/>
          <cell r="GS234">
            <v>0</v>
          </cell>
          <cell r="GT234"/>
          <cell r="GU234">
            <v>0</v>
          </cell>
          <cell r="GV234"/>
          <cell r="GW234">
            <v>0</v>
          </cell>
          <cell r="GX234"/>
          <cell r="GY234">
            <v>0</v>
          </cell>
          <cell r="GZ234"/>
          <cell r="HA234">
            <v>0</v>
          </cell>
          <cell r="HB234"/>
          <cell r="HC234">
            <v>0</v>
          </cell>
          <cell r="HD234"/>
          <cell r="HE234">
            <v>0</v>
          </cell>
          <cell r="HF234"/>
          <cell r="HG234">
            <v>0</v>
          </cell>
          <cell r="HH234"/>
          <cell r="HI234">
            <v>0</v>
          </cell>
          <cell r="HJ234"/>
          <cell r="HK234">
            <v>0</v>
          </cell>
          <cell r="HL234"/>
          <cell r="HM234">
            <v>0</v>
          </cell>
          <cell r="HN234"/>
          <cell r="HO234">
            <v>0</v>
          </cell>
          <cell r="HP234"/>
          <cell r="HQ234">
            <v>0</v>
          </cell>
          <cell r="HR234"/>
          <cell r="HS234">
            <v>0</v>
          </cell>
          <cell r="HT234"/>
          <cell r="HU234">
            <v>0</v>
          </cell>
          <cell r="HV234"/>
          <cell r="HW234">
            <v>0</v>
          </cell>
          <cell r="HX234"/>
          <cell r="HY234">
            <v>0</v>
          </cell>
          <cell r="HZ234"/>
          <cell r="IA234">
            <v>0</v>
          </cell>
          <cell r="IB234"/>
          <cell r="IC234">
            <v>0</v>
          </cell>
          <cell r="ID234"/>
          <cell r="IE234">
            <v>0</v>
          </cell>
          <cell r="IF234"/>
          <cell r="IG234">
            <v>0</v>
          </cell>
          <cell r="IH234"/>
          <cell r="II234">
            <v>0</v>
          </cell>
          <cell r="IJ234"/>
          <cell r="IK234">
            <v>0</v>
          </cell>
          <cell r="IL234"/>
          <cell r="IM234">
            <v>0</v>
          </cell>
          <cell r="IN234"/>
          <cell r="IO234">
            <v>0</v>
          </cell>
          <cell r="IP234"/>
          <cell r="IQ234">
            <v>0</v>
          </cell>
          <cell r="IR234"/>
          <cell r="IS234">
            <v>0</v>
          </cell>
          <cell r="IT234"/>
          <cell r="IU234">
            <v>0</v>
          </cell>
          <cell r="IV234"/>
          <cell r="IW234">
            <v>0</v>
          </cell>
          <cell r="IX234"/>
          <cell r="IY234">
            <v>0</v>
          </cell>
          <cell r="IZ234"/>
          <cell r="JA234">
            <v>0</v>
          </cell>
          <cell r="JB234"/>
          <cell r="JC234">
            <v>0</v>
          </cell>
          <cell r="JD234"/>
          <cell r="JE234">
            <v>0</v>
          </cell>
          <cell r="JF234"/>
          <cell r="JG234">
            <v>0</v>
          </cell>
          <cell r="JH234"/>
          <cell r="JI234">
            <v>0</v>
          </cell>
          <cell r="JJ234"/>
          <cell r="JK234">
            <v>0</v>
          </cell>
          <cell r="JL234"/>
          <cell r="JM234">
            <v>0</v>
          </cell>
          <cell r="JN234"/>
          <cell r="JO234">
            <v>0</v>
          </cell>
          <cell r="JP234"/>
          <cell r="JQ234">
            <v>0</v>
          </cell>
          <cell r="JR234"/>
          <cell r="JS234">
            <v>0</v>
          </cell>
          <cell r="JT234"/>
          <cell r="JU234">
            <v>0</v>
          </cell>
          <cell r="JV234"/>
          <cell r="JW234">
            <v>0</v>
          </cell>
          <cell r="JX234"/>
          <cell r="JY234">
            <v>0</v>
          </cell>
          <cell r="JZ234"/>
          <cell r="KA234">
            <v>0</v>
          </cell>
          <cell r="KB234"/>
          <cell r="KC234">
            <v>0</v>
          </cell>
        </row>
        <row r="235">
          <cell r="P235"/>
          <cell r="Q235"/>
          <cell r="R235"/>
          <cell r="S235"/>
          <cell r="T235"/>
          <cell r="U235"/>
          <cell r="V235"/>
          <cell r="W235"/>
          <cell r="X235"/>
          <cell r="Y235"/>
          <cell r="Z235"/>
          <cell r="AA235"/>
          <cell r="AB235"/>
          <cell r="AC235"/>
          <cell r="AD235"/>
          <cell r="AE235"/>
          <cell r="AF235"/>
          <cell r="AG235"/>
          <cell r="AH235"/>
          <cell r="AI235"/>
          <cell r="AJ235"/>
          <cell r="AK235"/>
          <cell r="AL235"/>
          <cell r="AM235"/>
          <cell r="AN235"/>
          <cell r="AO235"/>
          <cell r="AP235"/>
          <cell r="AQ235"/>
          <cell r="AR235"/>
          <cell r="AS235"/>
          <cell r="AT235"/>
          <cell r="AU235"/>
          <cell r="AV235"/>
          <cell r="AW235"/>
          <cell r="AX235"/>
          <cell r="AY235"/>
          <cell r="AZ235"/>
          <cell r="BA235"/>
          <cell r="BB235"/>
          <cell r="BC235"/>
          <cell r="BD235"/>
          <cell r="BE235"/>
          <cell r="BF235"/>
          <cell r="BG235"/>
          <cell r="BH235"/>
          <cell r="BI235"/>
          <cell r="BJ235"/>
          <cell r="BK235"/>
          <cell r="BL235"/>
          <cell r="BM235"/>
          <cell r="BN235"/>
          <cell r="BO235"/>
          <cell r="BP235"/>
          <cell r="BQ235"/>
          <cell r="BR235"/>
          <cell r="BS235"/>
          <cell r="BT235"/>
          <cell r="BU235"/>
          <cell r="BV235"/>
          <cell r="BW235"/>
          <cell r="BX235"/>
          <cell r="BY235"/>
          <cell r="BZ235"/>
          <cell r="CA235"/>
          <cell r="CB235"/>
          <cell r="CC235"/>
          <cell r="CD235"/>
          <cell r="CE235"/>
          <cell r="CF235"/>
          <cell r="CG235"/>
          <cell r="CH235"/>
          <cell r="CI235"/>
          <cell r="CJ235"/>
          <cell r="CK235"/>
          <cell r="CL235"/>
          <cell r="CM235"/>
          <cell r="CN235"/>
          <cell r="CO235"/>
          <cell r="CP235"/>
          <cell r="CQ235"/>
          <cell r="CR235"/>
          <cell r="CS235"/>
          <cell r="CT235"/>
          <cell r="CU235"/>
          <cell r="CV235"/>
          <cell r="CW235"/>
          <cell r="CX235"/>
          <cell r="CY235"/>
          <cell r="CZ235"/>
          <cell r="DA235"/>
          <cell r="DB235"/>
          <cell r="DC235"/>
          <cell r="DD235"/>
          <cell r="DE235"/>
          <cell r="DF235"/>
          <cell r="DG235"/>
          <cell r="DH235"/>
          <cell r="DI235"/>
          <cell r="DJ235"/>
          <cell r="DK235"/>
          <cell r="DL235"/>
          <cell r="DM235"/>
          <cell r="DN235"/>
          <cell r="DO235"/>
          <cell r="DP235"/>
          <cell r="DQ235"/>
          <cell r="DR235"/>
          <cell r="DS235"/>
          <cell r="DT235"/>
          <cell r="DU235"/>
          <cell r="DV235"/>
          <cell r="DW235"/>
          <cell r="DX235"/>
          <cell r="DY235"/>
          <cell r="DZ235"/>
          <cell r="EA235"/>
          <cell r="EB235"/>
          <cell r="EC235"/>
          <cell r="ED235"/>
          <cell r="EE235"/>
          <cell r="EF235"/>
          <cell r="EG235"/>
          <cell r="EH235"/>
          <cell r="EI235"/>
          <cell r="EJ235"/>
          <cell r="EK235"/>
          <cell r="EL235"/>
          <cell r="EM235"/>
          <cell r="EN235"/>
          <cell r="EO235"/>
          <cell r="EP235"/>
          <cell r="EQ235"/>
          <cell r="ER235"/>
          <cell r="ES235"/>
          <cell r="ET235"/>
          <cell r="EU235"/>
          <cell r="EV235"/>
          <cell r="EW235"/>
          <cell r="EX235"/>
          <cell r="EY235"/>
          <cell r="EZ235"/>
          <cell r="FA235"/>
          <cell r="FB235"/>
          <cell r="FC235"/>
          <cell r="FD235"/>
          <cell r="FE235"/>
          <cell r="FF235"/>
          <cell r="FG235"/>
          <cell r="FH235"/>
          <cell r="FI235"/>
          <cell r="FJ235"/>
          <cell r="FK235"/>
          <cell r="FL235"/>
          <cell r="FM235"/>
          <cell r="FN235"/>
          <cell r="FO235"/>
          <cell r="FP235"/>
          <cell r="FQ235"/>
          <cell r="FR235"/>
          <cell r="FS235"/>
          <cell r="FT235"/>
          <cell r="FU235"/>
          <cell r="FV235"/>
          <cell r="FW235"/>
          <cell r="FX235"/>
          <cell r="FY235"/>
          <cell r="FZ235"/>
          <cell r="GA235"/>
          <cell r="GB235"/>
          <cell r="GC235"/>
          <cell r="GD235"/>
          <cell r="GE235"/>
          <cell r="GF235"/>
          <cell r="GG235"/>
          <cell r="GH235"/>
          <cell r="GI235"/>
          <cell r="GJ235"/>
          <cell r="GK235"/>
          <cell r="GL235"/>
          <cell r="GM235"/>
          <cell r="GN235"/>
          <cell r="GO235"/>
          <cell r="GP235"/>
          <cell r="GQ235"/>
          <cell r="GR235"/>
          <cell r="GS235"/>
          <cell r="GT235"/>
          <cell r="GU235"/>
          <cell r="GV235"/>
          <cell r="GW235"/>
          <cell r="GX235"/>
          <cell r="GY235"/>
          <cell r="GZ235"/>
          <cell r="HA235"/>
          <cell r="HB235"/>
          <cell r="HC235"/>
          <cell r="HD235"/>
          <cell r="HE235"/>
          <cell r="HF235"/>
          <cell r="HG235"/>
          <cell r="HH235"/>
          <cell r="HI235"/>
          <cell r="HJ235">
            <v>1</v>
          </cell>
          <cell r="HK235">
            <v>4.288150000000428</v>
          </cell>
          <cell r="HL235">
            <v>1</v>
          </cell>
          <cell r="HM235">
            <v>4.288150000000428</v>
          </cell>
          <cell r="HN235"/>
          <cell r="HO235">
            <v>0</v>
          </cell>
          <cell r="HP235"/>
          <cell r="HQ235">
            <v>0</v>
          </cell>
          <cell r="HR235"/>
          <cell r="HS235"/>
          <cell r="HT235"/>
          <cell r="HU235"/>
          <cell r="HV235"/>
          <cell r="HW235"/>
          <cell r="HX235"/>
          <cell r="HY235"/>
          <cell r="HZ235"/>
          <cell r="IA235"/>
          <cell r="IB235"/>
          <cell r="IC235"/>
          <cell r="ID235"/>
          <cell r="IE235"/>
          <cell r="IF235"/>
          <cell r="IG235"/>
          <cell r="IH235"/>
          <cell r="II235"/>
          <cell r="IJ235"/>
          <cell r="IK235"/>
          <cell r="IL235"/>
          <cell r="IM235"/>
          <cell r="IN235"/>
          <cell r="IO235"/>
          <cell r="IP235"/>
          <cell r="IQ235"/>
          <cell r="IR235"/>
          <cell r="IS235"/>
          <cell r="IT235"/>
          <cell r="IU235"/>
          <cell r="IV235"/>
          <cell r="IW235"/>
          <cell r="IX235"/>
          <cell r="IY235"/>
          <cell r="IZ235"/>
          <cell r="JA235"/>
          <cell r="JB235"/>
          <cell r="JC235"/>
          <cell r="JD235"/>
          <cell r="JE235"/>
          <cell r="JF235"/>
          <cell r="JG235"/>
          <cell r="JH235"/>
          <cell r="JI235"/>
          <cell r="JJ235"/>
          <cell r="JK235"/>
          <cell r="JL235"/>
          <cell r="JM235"/>
          <cell r="JN235"/>
          <cell r="JO235"/>
          <cell r="JP235"/>
          <cell r="JQ235"/>
          <cell r="JR235"/>
          <cell r="JS235"/>
          <cell r="JT235"/>
          <cell r="JU235"/>
          <cell r="JV235"/>
          <cell r="JW235"/>
          <cell r="JX235"/>
          <cell r="JY235"/>
          <cell r="JZ235"/>
          <cell r="KA235"/>
          <cell r="KB235"/>
          <cell r="KC235"/>
        </row>
        <row r="236">
          <cell r="P236"/>
          <cell r="Q236"/>
          <cell r="R236"/>
          <cell r="S236"/>
          <cell r="T236"/>
          <cell r="U236"/>
          <cell r="V236"/>
          <cell r="W236"/>
          <cell r="X236"/>
          <cell r="Y236"/>
          <cell r="Z236"/>
          <cell r="AA236"/>
          <cell r="AB236"/>
          <cell r="AC236"/>
          <cell r="AD236"/>
          <cell r="AE236"/>
          <cell r="AF236"/>
          <cell r="AG236"/>
          <cell r="AH236"/>
          <cell r="AI236"/>
          <cell r="AJ236"/>
          <cell r="AK236"/>
          <cell r="AL236"/>
          <cell r="AM236"/>
          <cell r="AN236"/>
          <cell r="AO236"/>
          <cell r="AP236"/>
          <cell r="AQ236"/>
          <cell r="AR236"/>
          <cell r="AS236"/>
          <cell r="AT236"/>
          <cell r="AU236"/>
          <cell r="AV236"/>
          <cell r="AW236"/>
          <cell r="AX236"/>
          <cell r="AY236"/>
          <cell r="AZ236"/>
          <cell r="BA236"/>
          <cell r="BB236"/>
          <cell r="BC236"/>
          <cell r="BD236"/>
          <cell r="BE236"/>
          <cell r="BF236"/>
          <cell r="BG236"/>
          <cell r="BH236"/>
          <cell r="BI236"/>
          <cell r="BJ236"/>
          <cell r="BK236"/>
          <cell r="BL236"/>
          <cell r="BM236"/>
          <cell r="BN236"/>
          <cell r="BO236"/>
          <cell r="BP236"/>
          <cell r="BQ236"/>
          <cell r="BR236"/>
          <cell r="BS236"/>
          <cell r="BT236"/>
          <cell r="BU236"/>
          <cell r="BV236"/>
          <cell r="BW236"/>
          <cell r="BX236"/>
          <cell r="BY236"/>
          <cell r="BZ236"/>
          <cell r="CA236"/>
          <cell r="CB236"/>
          <cell r="CC236"/>
          <cell r="CD236"/>
          <cell r="CE236"/>
          <cell r="CF236"/>
          <cell r="CG236"/>
          <cell r="CH236"/>
          <cell r="CI236"/>
          <cell r="CJ236"/>
          <cell r="CK236"/>
          <cell r="CL236"/>
          <cell r="CM236"/>
          <cell r="CN236"/>
          <cell r="CO236"/>
          <cell r="CP236"/>
          <cell r="CQ236"/>
          <cell r="CR236"/>
          <cell r="CS236"/>
          <cell r="CT236"/>
          <cell r="CU236"/>
          <cell r="CV236"/>
          <cell r="CW236"/>
          <cell r="CX236"/>
          <cell r="CY236"/>
          <cell r="CZ236"/>
          <cell r="DA236"/>
          <cell r="DB236"/>
          <cell r="DC236"/>
          <cell r="DD236"/>
          <cell r="DE236"/>
          <cell r="DF236"/>
          <cell r="DG236"/>
          <cell r="DH236"/>
          <cell r="DI236"/>
          <cell r="DJ236"/>
          <cell r="DK236"/>
          <cell r="DL236"/>
          <cell r="DM236"/>
          <cell r="DN236"/>
          <cell r="DO236"/>
          <cell r="DP236"/>
          <cell r="DQ236"/>
          <cell r="DR236"/>
          <cell r="DS236"/>
          <cell r="DT236"/>
          <cell r="DU236"/>
          <cell r="DV236"/>
          <cell r="DW236"/>
          <cell r="DX236"/>
          <cell r="DY236"/>
          <cell r="DZ236"/>
          <cell r="EA236"/>
          <cell r="EB236"/>
          <cell r="EC236"/>
          <cell r="ED236"/>
          <cell r="EE236"/>
          <cell r="EF236"/>
          <cell r="EG236"/>
          <cell r="EH236"/>
          <cell r="EI236"/>
          <cell r="EJ236"/>
          <cell r="EK236"/>
          <cell r="EL236"/>
          <cell r="EM236"/>
          <cell r="EN236"/>
          <cell r="EO236"/>
          <cell r="EP236"/>
          <cell r="EQ236"/>
          <cell r="ER236"/>
          <cell r="ES236"/>
          <cell r="ET236"/>
          <cell r="EU236"/>
          <cell r="EV236"/>
          <cell r="EW236"/>
          <cell r="EX236"/>
          <cell r="EY236"/>
          <cell r="EZ236"/>
          <cell r="FA236"/>
          <cell r="FB236"/>
          <cell r="FC236"/>
          <cell r="FD236"/>
          <cell r="FE236"/>
          <cell r="FF236"/>
          <cell r="FG236"/>
          <cell r="FH236"/>
          <cell r="FI236"/>
          <cell r="FJ236"/>
          <cell r="FK236"/>
          <cell r="FL236"/>
          <cell r="FM236"/>
          <cell r="FN236"/>
          <cell r="FO236"/>
          <cell r="FP236"/>
          <cell r="FQ236"/>
          <cell r="FR236"/>
          <cell r="FS236"/>
          <cell r="FT236"/>
          <cell r="FU236"/>
          <cell r="FV236"/>
          <cell r="FW236"/>
          <cell r="FX236"/>
          <cell r="FY236"/>
          <cell r="FZ236"/>
          <cell r="GA236"/>
          <cell r="GB236"/>
          <cell r="GC236"/>
          <cell r="GD236"/>
          <cell r="GE236"/>
          <cell r="GF236"/>
          <cell r="GG236"/>
          <cell r="GH236"/>
          <cell r="GI236"/>
          <cell r="GJ236"/>
          <cell r="GK236"/>
          <cell r="GL236"/>
          <cell r="GM236"/>
          <cell r="GN236"/>
          <cell r="GO236"/>
          <cell r="GP236"/>
          <cell r="GQ236"/>
          <cell r="GR236"/>
          <cell r="GS236"/>
          <cell r="GT236"/>
          <cell r="GU236"/>
          <cell r="GV236"/>
          <cell r="GW236"/>
          <cell r="GX236"/>
          <cell r="GY236"/>
          <cell r="GZ236"/>
          <cell r="HA236"/>
          <cell r="HB236"/>
          <cell r="HC236"/>
          <cell r="HD236"/>
          <cell r="HE236"/>
          <cell r="HF236"/>
          <cell r="HG236"/>
          <cell r="HH236"/>
          <cell r="HI236"/>
          <cell r="HJ236">
            <v>1</v>
          </cell>
          <cell r="HK236">
            <v>2.8785000000002881</v>
          </cell>
          <cell r="HL236">
            <v>1</v>
          </cell>
          <cell r="HM236">
            <v>2.8785000000002881</v>
          </cell>
          <cell r="HN236"/>
          <cell r="HO236">
            <v>0</v>
          </cell>
          <cell r="HP236"/>
          <cell r="HQ236">
            <v>0</v>
          </cell>
          <cell r="HR236"/>
          <cell r="HS236"/>
          <cell r="HT236"/>
          <cell r="HU236"/>
          <cell r="HV236"/>
          <cell r="HW236"/>
          <cell r="HX236"/>
          <cell r="HY236"/>
          <cell r="HZ236"/>
          <cell r="IA236"/>
          <cell r="IB236"/>
          <cell r="IC236"/>
          <cell r="ID236"/>
          <cell r="IE236"/>
          <cell r="IF236"/>
          <cell r="IG236"/>
          <cell r="IH236"/>
          <cell r="II236"/>
          <cell r="IJ236"/>
          <cell r="IK236"/>
          <cell r="IL236"/>
          <cell r="IM236"/>
          <cell r="IN236"/>
          <cell r="IO236"/>
          <cell r="IP236"/>
          <cell r="IQ236"/>
          <cell r="IR236"/>
          <cell r="IS236"/>
          <cell r="IT236"/>
          <cell r="IU236"/>
          <cell r="IV236"/>
          <cell r="IW236"/>
          <cell r="IX236"/>
          <cell r="IY236"/>
          <cell r="IZ236"/>
          <cell r="JA236"/>
          <cell r="JB236"/>
          <cell r="JC236"/>
          <cell r="JD236"/>
          <cell r="JE236"/>
          <cell r="JF236"/>
          <cell r="JG236"/>
          <cell r="JH236"/>
          <cell r="JI236"/>
          <cell r="JJ236"/>
          <cell r="JK236"/>
          <cell r="JL236"/>
          <cell r="JM236"/>
          <cell r="JN236"/>
          <cell r="JO236"/>
          <cell r="JP236"/>
          <cell r="JQ236"/>
          <cell r="JR236"/>
          <cell r="JS236"/>
          <cell r="JT236"/>
          <cell r="JU236"/>
          <cell r="JV236"/>
          <cell r="JW236"/>
          <cell r="JX236"/>
          <cell r="JY236"/>
          <cell r="JZ236"/>
          <cell r="KA236"/>
          <cell r="KB236"/>
          <cell r="KC236"/>
        </row>
        <row r="237">
          <cell r="P237"/>
          <cell r="Q237"/>
          <cell r="R237"/>
          <cell r="S237"/>
          <cell r="T237"/>
          <cell r="U237"/>
          <cell r="V237"/>
          <cell r="W237"/>
          <cell r="X237"/>
          <cell r="Y237"/>
          <cell r="Z237"/>
          <cell r="AA237"/>
          <cell r="AB237"/>
          <cell r="AC237"/>
          <cell r="AD237"/>
          <cell r="AE237"/>
          <cell r="AF237"/>
          <cell r="AG237"/>
          <cell r="AH237"/>
          <cell r="AI237"/>
          <cell r="AJ237"/>
          <cell r="AK237"/>
          <cell r="AL237"/>
          <cell r="AM237"/>
          <cell r="AN237"/>
          <cell r="AO237"/>
          <cell r="AP237"/>
          <cell r="AQ237"/>
          <cell r="AR237"/>
          <cell r="AS237"/>
          <cell r="AT237"/>
          <cell r="AU237"/>
          <cell r="AV237"/>
          <cell r="AW237"/>
          <cell r="AX237"/>
          <cell r="AY237"/>
          <cell r="AZ237"/>
          <cell r="BA237"/>
          <cell r="BB237"/>
          <cell r="BC237"/>
          <cell r="BD237"/>
          <cell r="BE237"/>
          <cell r="BF237"/>
          <cell r="BG237"/>
          <cell r="BH237"/>
          <cell r="BI237"/>
          <cell r="BJ237"/>
          <cell r="BK237"/>
          <cell r="BL237"/>
          <cell r="BM237"/>
          <cell r="BN237"/>
          <cell r="BO237"/>
          <cell r="BP237"/>
          <cell r="BQ237"/>
          <cell r="BR237"/>
          <cell r="BS237"/>
          <cell r="BT237"/>
          <cell r="BU237"/>
          <cell r="BV237"/>
          <cell r="BW237"/>
          <cell r="BX237"/>
          <cell r="BY237"/>
          <cell r="BZ237"/>
          <cell r="CA237"/>
          <cell r="CB237"/>
          <cell r="CC237"/>
          <cell r="CD237"/>
          <cell r="CE237"/>
          <cell r="CF237"/>
          <cell r="CG237"/>
          <cell r="CH237"/>
          <cell r="CI237"/>
          <cell r="CJ237"/>
          <cell r="CK237"/>
          <cell r="CL237"/>
          <cell r="CM237"/>
          <cell r="CN237"/>
          <cell r="CO237"/>
          <cell r="CP237"/>
          <cell r="CQ237"/>
          <cell r="CR237"/>
          <cell r="CS237"/>
          <cell r="CT237"/>
          <cell r="CU237"/>
          <cell r="CV237"/>
          <cell r="CW237"/>
          <cell r="CX237"/>
          <cell r="CY237"/>
          <cell r="CZ237"/>
          <cell r="DA237"/>
          <cell r="DB237"/>
          <cell r="DC237"/>
          <cell r="DD237"/>
          <cell r="DE237"/>
          <cell r="DF237"/>
          <cell r="DG237"/>
          <cell r="DH237"/>
          <cell r="DI237"/>
          <cell r="DJ237"/>
          <cell r="DK237"/>
          <cell r="DL237"/>
          <cell r="DM237"/>
          <cell r="DN237"/>
          <cell r="DO237"/>
          <cell r="DP237"/>
          <cell r="DQ237"/>
          <cell r="DR237"/>
          <cell r="DS237"/>
          <cell r="DT237"/>
          <cell r="DU237"/>
          <cell r="DV237"/>
          <cell r="DW237"/>
          <cell r="DX237"/>
          <cell r="DY237"/>
          <cell r="DZ237"/>
          <cell r="EA237"/>
          <cell r="EB237"/>
          <cell r="EC237"/>
          <cell r="ED237"/>
          <cell r="EE237"/>
          <cell r="EF237"/>
          <cell r="EG237"/>
          <cell r="EH237"/>
          <cell r="EI237"/>
          <cell r="EJ237"/>
          <cell r="EK237"/>
          <cell r="EL237"/>
          <cell r="EM237"/>
          <cell r="EN237"/>
          <cell r="EO237"/>
          <cell r="EP237"/>
          <cell r="EQ237"/>
          <cell r="ER237"/>
          <cell r="ES237"/>
          <cell r="ET237"/>
          <cell r="EU237"/>
          <cell r="EV237"/>
          <cell r="EW237"/>
          <cell r="EX237"/>
          <cell r="EY237"/>
          <cell r="EZ237"/>
          <cell r="FA237"/>
          <cell r="FB237"/>
          <cell r="FC237"/>
          <cell r="FD237"/>
          <cell r="FE237"/>
          <cell r="FF237"/>
          <cell r="FG237"/>
          <cell r="FH237"/>
          <cell r="FI237"/>
          <cell r="FJ237"/>
          <cell r="FK237"/>
          <cell r="FL237"/>
          <cell r="FM237"/>
          <cell r="FN237"/>
          <cell r="FO237"/>
          <cell r="FP237"/>
          <cell r="FQ237"/>
          <cell r="FR237"/>
          <cell r="FS237"/>
          <cell r="FT237"/>
          <cell r="FU237"/>
          <cell r="FV237"/>
          <cell r="FW237"/>
          <cell r="FX237"/>
          <cell r="FY237"/>
          <cell r="FZ237"/>
          <cell r="GA237"/>
          <cell r="GB237"/>
          <cell r="GC237"/>
          <cell r="GD237"/>
          <cell r="GE237"/>
          <cell r="GF237"/>
          <cell r="GG237"/>
          <cell r="GH237"/>
          <cell r="GI237"/>
          <cell r="GJ237"/>
          <cell r="GK237"/>
          <cell r="GL237"/>
          <cell r="GM237"/>
          <cell r="GN237"/>
          <cell r="GO237"/>
          <cell r="GP237"/>
          <cell r="GQ237"/>
          <cell r="GR237"/>
          <cell r="GS237"/>
          <cell r="GT237"/>
          <cell r="GU237"/>
          <cell r="GV237"/>
          <cell r="GW237"/>
          <cell r="GX237"/>
          <cell r="GY237"/>
          <cell r="GZ237"/>
          <cell r="HA237"/>
          <cell r="HB237"/>
          <cell r="HC237"/>
          <cell r="HD237"/>
          <cell r="HE237"/>
          <cell r="HF237"/>
          <cell r="HG237"/>
          <cell r="HH237"/>
          <cell r="HI237"/>
          <cell r="HJ237">
            <v>1</v>
          </cell>
          <cell r="HK237">
            <v>59.191116666672592</v>
          </cell>
          <cell r="HL237">
            <v>1</v>
          </cell>
          <cell r="HM237">
            <v>59.191116666672592</v>
          </cell>
          <cell r="HN237"/>
          <cell r="HO237">
            <v>0</v>
          </cell>
          <cell r="HP237"/>
          <cell r="HQ237">
            <v>0</v>
          </cell>
          <cell r="HR237"/>
          <cell r="HS237"/>
          <cell r="HT237"/>
          <cell r="HU237"/>
          <cell r="HV237"/>
          <cell r="HW237"/>
          <cell r="HX237"/>
          <cell r="HY237"/>
          <cell r="HZ237"/>
          <cell r="IA237"/>
          <cell r="IB237"/>
          <cell r="IC237"/>
          <cell r="ID237"/>
          <cell r="IE237"/>
          <cell r="IF237"/>
          <cell r="IG237"/>
          <cell r="IH237"/>
          <cell r="II237"/>
          <cell r="IJ237"/>
          <cell r="IK237"/>
          <cell r="IL237"/>
          <cell r="IM237"/>
          <cell r="IN237"/>
          <cell r="IO237"/>
          <cell r="IP237"/>
          <cell r="IQ237"/>
          <cell r="IR237"/>
          <cell r="IS237"/>
          <cell r="IT237"/>
          <cell r="IU237"/>
          <cell r="IV237"/>
          <cell r="IW237"/>
          <cell r="IX237"/>
          <cell r="IY237"/>
          <cell r="IZ237"/>
          <cell r="JA237"/>
          <cell r="JB237"/>
          <cell r="JC237"/>
          <cell r="JD237"/>
          <cell r="JE237"/>
          <cell r="JF237"/>
          <cell r="JG237"/>
          <cell r="JH237"/>
          <cell r="JI237"/>
          <cell r="JJ237"/>
          <cell r="JK237"/>
          <cell r="JL237"/>
          <cell r="JM237"/>
          <cell r="JN237"/>
          <cell r="JO237"/>
          <cell r="JP237"/>
          <cell r="JQ237"/>
          <cell r="JR237"/>
          <cell r="JS237"/>
          <cell r="JT237"/>
          <cell r="JU237"/>
          <cell r="JV237"/>
          <cell r="JW237"/>
          <cell r="JX237"/>
          <cell r="JY237"/>
          <cell r="JZ237"/>
          <cell r="KA237"/>
          <cell r="KB237"/>
          <cell r="KC237"/>
        </row>
        <row r="238">
          <cell r="P238"/>
          <cell r="Q238">
            <v>0</v>
          </cell>
          <cell r="R238"/>
          <cell r="S238">
            <v>0</v>
          </cell>
          <cell r="T238"/>
          <cell r="U238">
            <v>0</v>
          </cell>
          <cell r="V238"/>
          <cell r="W238">
            <v>0</v>
          </cell>
          <cell r="X238"/>
          <cell r="Y238">
            <v>0</v>
          </cell>
          <cell r="Z238"/>
          <cell r="AA238">
            <v>0</v>
          </cell>
          <cell r="AB238"/>
          <cell r="AC238">
            <v>0</v>
          </cell>
          <cell r="AD238"/>
          <cell r="AE238">
            <v>0</v>
          </cell>
          <cell r="AF238"/>
          <cell r="AG238">
            <v>0</v>
          </cell>
          <cell r="AH238"/>
          <cell r="AI238">
            <v>0</v>
          </cell>
          <cell r="AJ238"/>
          <cell r="AK238">
            <v>0</v>
          </cell>
          <cell r="AL238"/>
          <cell r="AM238">
            <v>0</v>
          </cell>
          <cell r="AN238"/>
          <cell r="AO238">
            <v>0</v>
          </cell>
          <cell r="AP238"/>
          <cell r="AQ238">
            <v>0</v>
          </cell>
          <cell r="AR238"/>
          <cell r="AS238">
            <v>0</v>
          </cell>
          <cell r="AT238"/>
          <cell r="AU238">
            <v>0</v>
          </cell>
          <cell r="AV238"/>
          <cell r="AW238">
            <v>0</v>
          </cell>
          <cell r="AX238"/>
          <cell r="AY238">
            <v>0</v>
          </cell>
          <cell r="AZ238"/>
          <cell r="BA238">
            <v>0</v>
          </cell>
          <cell r="BB238"/>
          <cell r="BC238">
            <v>0</v>
          </cell>
          <cell r="BD238"/>
          <cell r="BE238">
            <v>0</v>
          </cell>
          <cell r="BF238"/>
          <cell r="BG238">
            <v>0</v>
          </cell>
          <cell r="BH238"/>
          <cell r="BI238">
            <v>0</v>
          </cell>
          <cell r="BJ238"/>
          <cell r="BK238">
            <v>0</v>
          </cell>
          <cell r="BL238"/>
          <cell r="BM238">
            <v>0</v>
          </cell>
          <cell r="BN238"/>
          <cell r="BO238">
            <v>0</v>
          </cell>
          <cell r="BP238"/>
          <cell r="BQ238">
            <v>0</v>
          </cell>
          <cell r="BR238"/>
          <cell r="BS238">
            <v>0</v>
          </cell>
          <cell r="BT238"/>
          <cell r="BU238">
            <v>0</v>
          </cell>
          <cell r="BV238"/>
          <cell r="BW238">
            <v>0</v>
          </cell>
          <cell r="BX238"/>
          <cell r="BY238">
            <v>0</v>
          </cell>
          <cell r="BZ238"/>
          <cell r="CA238">
            <v>0</v>
          </cell>
          <cell r="CB238"/>
          <cell r="CC238">
            <v>0</v>
          </cell>
          <cell r="CD238"/>
          <cell r="CE238">
            <v>0</v>
          </cell>
          <cell r="CF238"/>
          <cell r="CG238">
            <v>0</v>
          </cell>
          <cell r="CH238"/>
          <cell r="CI238">
            <v>0</v>
          </cell>
          <cell r="CJ238"/>
          <cell r="CK238">
            <v>0</v>
          </cell>
          <cell r="CL238"/>
          <cell r="CM238">
            <v>0</v>
          </cell>
          <cell r="CN238"/>
          <cell r="CO238">
            <v>0</v>
          </cell>
          <cell r="CP238"/>
          <cell r="CQ238">
            <v>0</v>
          </cell>
          <cell r="CR238"/>
          <cell r="CS238">
            <v>0</v>
          </cell>
          <cell r="CT238"/>
          <cell r="CU238">
            <v>0</v>
          </cell>
          <cell r="CV238"/>
          <cell r="CW238">
            <v>0</v>
          </cell>
          <cell r="CX238"/>
          <cell r="CY238">
            <v>0</v>
          </cell>
          <cell r="CZ238"/>
          <cell r="DA238">
            <v>0</v>
          </cell>
          <cell r="DB238"/>
          <cell r="DC238">
            <v>0</v>
          </cell>
          <cell r="DD238"/>
          <cell r="DE238">
            <v>0</v>
          </cell>
          <cell r="DF238"/>
          <cell r="DG238">
            <v>0</v>
          </cell>
          <cell r="DH238"/>
          <cell r="DI238">
            <v>0</v>
          </cell>
          <cell r="DJ238"/>
          <cell r="DK238">
            <v>0</v>
          </cell>
          <cell r="DL238"/>
          <cell r="DM238">
            <v>0</v>
          </cell>
          <cell r="DN238"/>
          <cell r="DO238">
            <v>0</v>
          </cell>
          <cell r="DP238"/>
          <cell r="DQ238">
            <v>0</v>
          </cell>
          <cell r="DR238"/>
          <cell r="DS238">
            <v>0</v>
          </cell>
          <cell r="DT238"/>
          <cell r="DU238">
            <v>0</v>
          </cell>
          <cell r="DV238"/>
          <cell r="DW238">
            <v>0</v>
          </cell>
          <cell r="DX238"/>
          <cell r="DY238">
            <v>0</v>
          </cell>
          <cell r="DZ238"/>
          <cell r="EA238">
            <v>0</v>
          </cell>
          <cell r="EB238"/>
          <cell r="EC238">
            <v>0</v>
          </cell>
          <cell r="ED238"/>
          <cell r="EE238">
            <v>0</v>
          </cell>
          <cell r="EF238"/>
          <cell r="EG238">
            <v>0</v>
          </cell>
          <cell r="EH238"/>
          <cell r="EI238">
            <v>0</v>
          </cell>
          <cell r="EJ238"/>
          <cell r="EK238">
            <v>0</v>
          </cell>
          <cell r="EL238"/>
          <cell r="EM238">
            <v>0</v>
          </cell>
          <cell r="EN238"/>
          <cell r="EO238">
            <v>0</v>
          </cell>
          <cell r="EP238"/>
          <cell r="EQ238">
            <v>0</v>
          </cell>
          <cell r="ER238"/>
          <cell r="ES238">
            <v>0</v>
          </cell>
          <cell r="ET238"/>
          <cell r="EU238">
            <v>0</v>
          </cell>
          <cell r="EV238"/>
          <cell r="EW238">
            <v>0</v>
          </cell>
          <cell r="EX238"/>
          <cell r="EY238">
            <v>0</v>
          </cell>
          <cell r="EZ238"/>
          <cell r="FA238">
            <v>0</v>
          </cell>
          <cell r="FB238"/>
          <cell r="FC238">
            <v>0</v>
          </cell>
          <cell r="FD238"/>
          <cell r="FE238">
            <v>0</v>
          </cell>
          <cell r="FF238"/>
          <cell r="FG238">
            <v>0</v>
          </cell>
          <cell r="FH238"/>
          <cell r="FI238">
            <v>0</v>
          </cell>
          <cell r="FJ238"/>
          <cell r="FK238">
            <v>0</v>
          </cell>
          <cell r="FL238"/>
          <cell r="FM238">
            <v>0</v>
          </cell>
          <cell r="FN238"/>
          <cell r="FO238">
            <v>0</v>
          </cell>
          <cell r="FP238"/>
          <cell r="FQ238">
            <v>0</v>
          </cell>
          <cell r="FR238"/>
          <cell r="FS238">
            <v>0</v>
          </cell>
          <cell r="FT238"/>
          <cell r="FU238">
            <v>0</v>
          </cell>
          <cell r="FV238"/>
          <cell r="FW238">
            <v>0</v>
          </cell>
          <cell r="FX238"/>
          <cell r="FY238">
            <v>0</v>
          </cell>
          <cell r="FZ238"/>
          <cell r="GA238">
            <v>0</v>
          </cell>
          <cell r="GB238"/>
          <cell r="GC238">
            <v>0</v>
          </cell>
          <cell r="GD238"/>
          <cell r="GE238">
            <v>0</v>
          </cell>
          <cell r="GF238"/>
          <cell r="GG238">
            <v>0</v>
          </cell>
          <cell r="GH238"/>
          <cell r="GI238">
            <v>0</v>
          </cell>
          <cell r="GJ238"/>
          <cell r="GK238">
            <v>0</v>
          </cell>
          <cell r="GL238"/>
          <cell r="GM238">
            <v>0</v>
          </cell>
          <cell r="GN238"/>
          <cell r="GO238">
            <v>0</v>
          </cell>
          <cell r="GP238"/>
          <cell r="GQ238">
            <v>0</v>
          </cell>
          <cell r="GR238">
            <v>28</v>
          </cell>
          <cell r="GS238">
            <v>17875.2</v>
          </cell>
          <cell r="GT238">
            <v>28</v>
          </cell>
          <cell r="GU238">
            <v>17875.2</v>
          </cell>
          <cell r="GV238">
            <v>1</v>
          </cell>
          <cell r="GW238">
            <v>638.4</v>
          </cell>
          <cell r="GX238">
            <v>1</v>
          </cell>
          <cell r="GY238">
            <v>638.4</v>
          </cell>
          <cell r="GZ238"/>
          <cell r="HA238">
            <v>0</v>
          </cell>
          <cell r="HB238"/>
          <cell r="HC238">
            <v>0</v>
          </cell>
          <cell r="HD238"/>
          <cell r="HE238">
            <v>0</v>
          </cell>
          <cell r="HF238"/>
          <cell r="HG238">
            <v>0</v>
          </cell>
          <cell r="HH238"/>
          <cell r="HI238">
            <v>0</v>
          </cell>
          <cell r="HJ238">
            <v>24</v>
          </cell>
          <cell r="HK238">
            <v>15321.599999999999</v>
          </cell>
          <cell r="HL238">
            <v>24</v>
          </cell>
          <cell r="HM238">
            <v>15321.599999999999</v>
          </cell>
          <cell r="HN238"/>
          <cell r="HO238">
            <v>0</v>
          </cell>
          <cell r="HP238"/>
          <cell r="HQ238">
            <v>0</v>
          </cell>
          <cell r="HR238"/>
          <cell r="HS238">
            <v>0</v>
          </cell>
          <cell r="HT238"/>
          <cell r="HU238">
            <v>0</v>
          </cell>
          <cell r="HV238"/>
          <cell r="HW238">
            <v>0</v>
          </cell>
          <cell r="HX238"/>
          <cell r="HY238">
            <v>0</v>
          </cell>
          <cell r="HZ238"/>
          <cell r="IA238">
            <v>0</v>
          </cell>
          <cell r="IB238"/>
          <cell r="IC238">
            <v>0</v>
          </cell>
          <cell r="ID238"/>
          <cell r="IE238">
            <v>0</v>
          </cell>
          <cell r="IF238"/>
          <cell r="IG238">
            <v>0</v>
          </cell>
          <cell r="IH238"/>
          <cell r="II238">
            <v>0</v>
          </cell>
          <cell r="IJ238"/>
          <cell r="IK238">
            <v>0</v>
          </cell>
          <cell r="IL238"/>
          <cell r="IM238">
            <v>0</v>
          </cell>
          <cell r="IN238"/>
          <cell r="IO238">
            <v>0</v>
          </cell>
          <cell r="IP238"/>
          <cell r="IQ238">
            <v>0</v>
          </cell>
          <cell r="IR238"/>
          <cell r="IS238">
            <v>0</v>
          </cell>
          <cell r="IT238"/>
          <cell r="IU238">
            <v>0</v>
          </cell>
          <cell r="IV238"/>
          <cell r="IW238">
            <v>0</v>
          </cell>
          <cell r="IX238"/>
          <cell r="IY238">
            <v>0</v>
          </cell>
          <cell r="IZ238"/>
          <cell r="JA238">
            <v>0</v>
          </cell>
          <cell r="JB238"/>
          <cell r="JC238">
            <v>0</v>
          </cell>
          <cell r="JD238"/>
          <cell r="JE238">
            <v>0</v>
          </cell>
          <cell r="JF238"/>
          <cell r="JG238">
            <v>0</v>
          </cell>
          <cell r="JH238"/>
          <cell r="JI238">
            <v>0</v>
          </cell>
          <cell r="JJ238"/>
          <cell r="JK238">
            <v>0</v>
          </cell>
          <cell r="JL238"/>
          <cell r="JM238">
            <v>0</v>
          </cell>
          <cell r="JN238"/>
          <cell r="JO238">
            <v>0</v>
          </cell>
          <cell r="JP238"/>
          <cell r="JQ238">
            <v>0</v>
          </cell>
          <cell r="JR238"/>
          <cell r="JS238">
            <v>0</v>
          </cell>
          <cell r="JT238"/>
          <cell r="JU238">
            <v>0</v>
          </cell>
          <cell r="JV238"/>
          <cell r="JW238">
            <v>0</v>
          </cell>
          <cell r="JX238"/>
          <cell r="JY238">
            <v>0</v>
          </cell>
          <cell r="JZ238"/>
          <cell r="KA238">
            <v>0</v>
          </cell>
          <cell r="KB238"/>
          <cell r="KC238">
            <v>0</v>
          </cell>
        </row>
        <row r="239">
          <cell r="P239"/>
          <cell r="Q239">
            <v>0</v>
          </cell>
          <cell r="R239"/>
          <cell r="S239">
            <v>0</v>
          </cell>
          <cell r="T239"/>
          <cell r="U239">
            <v>0</v>
          </cell>
          <cell r="V239"/>
          <cell r="W239">
            <v>0</v>
          </cell>
          <cell r="X239"/>
          <cell r="Y239">
            <v>0</v>
          </cell>
          <cell r="Z239"/>
          <cell r="AA239">
            <v>0</v>
          </cell>
          <cell r="AB239"/>
          <cell r="AC239">
            <v>0</v>
          </cell>
          <cell r="AD239"/>
          <cell r="AE239">
            <v>0</v>
          </cell>
          <cell r="AF239"/>
          <cell r="AG239">
            <v>0</v>
          </cell>
          <cell r="AH239"/>
          <cell r="AI239">
            <v>0</v>
          </cell>
          <cell r="AJ239"/>
          <cell r="AK239">
            <v>0</v>
          </cell>
          <cell r="AL239"/>
          <cell r="AM239">
            <v>0</v>
          </cell>
          <cell r="AN239"/>
          <cell r="AO239">
            <v>0</v>
          </cell>
          <cell r="AP239"/>
          <cell r="AQ239">
            <v>0</v>
          </cell>
          <cell r="AR239"/>
          <cell r="AS239">
            <v>0</v>
          </cell>
          <cell r="AT239"/>
          <cell r="AU239">
            <v>0</v>
          </cell>
          <cell r="AV239"/>
          <cell r="AW239">
            <v>0</v>
          </cell>
          <cell r="AX239"/>
          <cell r="AY239">
            <v>0</v>
          </cell>
          <cell r="AZ239"/>
          <cell r="BA239">
            <v>0</v>
          </cell>
          <cell r="BB239"/>
          <cell r="BC239">
            <v>0</v>
          </cell>
          <cell r="BD239"/>
          <cell r="BE239">
            <v>0</v>
          </cell>
          <cell r="BF239"/>
          <cell r="BG239">
            <v>0</v>
          </cell>
          <cell r="BH239"/>
          <cell r="BI239">
            <v>0</v>
          </cell>
          <cell r="BJ239"/>
          <cell r="BK239">
            <v>0</v>
          </cell>
          <cell r="BL239"/>
          <cell r="BM239">
            <v>0</v>
          </cell>
          <cell r="BN239"/>
          <cell r="BO239">
            <v>0</v>
          </cell>
          <cell r="BP239"/>
          <cell r="BQ239">
            <v>0</v>
          </cell>
          <cell r="BR239"/>
          <cell r="BS239">
            <v>0</v>
          </cell>
          <cell r="BT239"/>
          <cell r="BU239">
            <v>0</v>
          </cell>
          <cell r="BV239"/>
          <cell r="BW239">
            <v>0</v>
          </cell>
          <cell r="BX239"/>
          <cell r="BY239">
            <v>0</v>
          </cell>
          <cell r="BZ239"/>
          <cell r="CA239">
            <v>0</v>
          </cell>
          <cell r="CB239"/>
          <cell r="CC239">
            <v>0</v>
          </cell>
          <cell r="CD239"/>
          <cell r="CE239">
            <v>0</v>
          </cell>
          <cell r="CF239"/>
          <cell r="CG239">
            <v>0</v>
          </cell>
          <cell r="CH239"/>
          <cell r="CI239">
            <v>0</v>
          </cell>
          <cell r="CJ239"/>
          <cell r="CK239">
            <v>0</v>
          </cell>
          <cell r="CL239"/>
          <cell r="CM239">
            <v>0</v>
          </cell>
          <cell r="CN239"/>
          <cell r="CO239">
            <v>0</v>
          </cell>
          <cell r="CP239"/>
          <cell r="CQ239">
            <v>0</v>
          </cell>
          <cell r="CR239"/>
          <cell r="CS239">
            <v>0</v>
          </cell>
          <cell r="CT239"/>
          <cell r="CU239">
            <v>0</v>
          </cell>
          <cell r="CV239"/>
          <cell r="CW239">
            <v>0</v>
          </cell>
          <cell r="CX239"/>
          <cell r="CY239">
            <v>0</v>
          </cell>
          <cell r="CZ239"/>
          <cell r="DA239">
            <v>0</v>
          </cell>
          <cell r="DB239"/>
          <cell r="DC239">
            <v>0</v>
          </cell>
          <cell r="DD239"/>
          <cell r="DE239">
            <v>0</v>
          </cell>
          <cell r="DF239"/>
          <cell r="DG239">
            <v>0</v>
          </cell>
          <cell r="DH239"/>
          <cell r="DI239">
            <v>0</v>
          </cell>
          <cell r="DJ239"/>
          <cell r="DK239">
            <v>0</v>
          </cell>
          <cell r="DL239"/>
          <cell r="DM239">
            <v>0</v>
          </cell>
          <cell r="DN239"/>
          <cell r="DO239">
            <v>0</v>
          </cell>
          <cell r="DP239"/>
          <cell r="DQ239">
            <v>0</v>
          </cell>
          <cell r="DR239"/>
          <cell r="DS239">
            <v>0</v>
          </cell>
          <cell r="DT239"/>
          <cell r="DU239">
            <v>0</v>
          </cell>
          <cell r="DV239"/>
          <cell r="DW239">
            <v>0</v>
          </cell>
          <cell r="DX239"/>
          <cell r="DY239">
            <v>0</v>
          </cell>
          <cell r="DZ239"/>
          <cell r="EA239">
            <v>0</v>
          </cell>
          <cell r="EB239"/>
          <cell r="EC239">
            <v>0</v>
          </cell>
          <cell r="ED239"/>
          <cell r="EE239">
            <v>0</v>
          </cell>
          <cell r="EF239"/>
          <cell r="EG239">
            <v>0</v>
          </cell>
          <cell r="EH239"/>
          <cell r="EI239">
            <v>0</v>
          </cell>
          <cell r="EJ239"/>
          <cell r="EK239">
            <v>0</v>
          </cell>
          <cell r="EL239"/>
          <cell r="EM239">
            <v>0</v>
          </cell>
          <cell r="EN239"/>
          <cell r="EO239">
            <v>0</v>
          </cell>
          <cell r="EP239"/>
          <cell r="EQ239">
            <v>0</v>
          </cell>
          <cell r="ER239"/>
          <cell r="ES239">
            <v>0</v>
          </cell>
          <cell r="ET239"/>
          <cell r="EU239">
            <v>0</v>
          </cell>
          <cell r="EV239"/>
          <cell r="EW239">
            <v>0</v>
          </cell>
          <cell r="EX239"/>
          <cell r="EY239">
            <v>0</v>
          </cell>
          <cell r="EZ239"/>
          <cell r="FA239">
            <v>0</v>
          </cell>
          <cell r="FB239"/>
          <cell r="FC239">
            <v>0</v>
          </cell>
          <cell r="FD239"/>
          <cell r="FE239">
            <v>0</v>
          </cell>
          <cell r="FF239"/>
          <cell r="FG239">
            <v>0</v>
          </cell>
          <cell r="FH239"/>
          <cell r="FI239">
            <v>0</v>
          </cell>
          <cell r="FJ239"/>
          <cell r="FK239">
            <v>0</v>
          </cell>
          <cell r="FL239"/>
          <cell r="FM239">
            <v>0</v>
          </cell>
          <cell r="FN239"/>
          <cell r="FO239">
            <v>0</v>
          </cell>
          <cell r="FP239"/>
          <cell r="FQ239">
            <v>0</v>
          </cell>
          <cell r="FR239"/>
          <cell r="FS239">
            <v>0</v>
          </cell>
          <cell r="FT239"/>
          <cell r="FU239">
            <v>0</v>
          </cell>
          <cell r="FV239"/>
          <cell r="FW239">
            <v>0</v>
          </cell>
          <cell r="FX239"/>
          <cell r="FY239">
            <v>0</v>
          </cell>
          <cell r="FZ239"/>
          <cell r="GA239">
            <v>0</v>
          </cell>
          <cell r="GB239"/>
          <cell r="GC239">
            <v>0</v>
          </cell>
          <cell r="GD239"/>
          <cell r="GE239">
            <v>0</v>
          </cell>
          <cell r="GF239"/>
          <cell r="GG239">
            <v>0</v>
          </cell>
          <cell r="GH239"/>
          <cell r="GI239">
            <v>0</v>
          </cell>
          <cell r="GJ239"/>
          <cell r="GK239">
            <v>0</v>
          </cell>
          <cell r="GL239"/>
          <cell r="GM239">
            <v>0</v>
          </cell>
          <cell r="GN239"/>
          <cell r="GO239">
            <v>0</v>
          </cell>
          <cell r="GP239"/>
          <cell r="GQ239">
            <v>0</v>
          </cell>
          <cell r="GR239">
            <v>4</v>
          </cell>
          <cell r="GS239">
            <v>56187.978000000003</v>
          </cell>
          <cell r="GT239">
            <v>4</v>
          </cell>
          <cell r="GU239">
            <v>56187.978000000003</v>
          </cell>
          <cell r="GV239"/>
          <cell r="GW239">
            <v>0</v>
          </cell>
          <cell r="GX239"/>
          <cell r="GY239">
            <v>0</v>
          </cell>
          <cell r="GZ239"/>
          <cell r="HA239">
            <v>0</v>
          </cell>
          <cell r="HB239"/>
          <cell r="HC239">
            <v>0</v>
          </cell>
          <cell r="HD239"/>
          <cell r="HE239">
            <v>0</v>
          </cell>
          <cell r="HF239"/>
          <cell r="HG239">
            <v>0</v>
          </cell>
          <cell r="HH239"/>
          <cell r="HI239">
            <v>0</v>
          </cell>
          <cell r="HJ239"/>
          <cell r="HK239">
            <v>0</v>
          </cell>
          <cell r="HL239"/>
          <cell r="HM239">
            <v>0</v>
          </cell>
          <cell r="HN239"/>
          <cell r="HO239">
            <v>0</v>
          </cell>
          <cell r="HP239"/>
          <cell r="HQ239">
            <v>0</v>
          </cell>
          <cell r="HR239"/>
          <cell r="HS239">
            <v>0</v>
          </cell>
          <cell r="HT239"/>
          <cell r="HU239">
            <v>0</v>
          </cell>
          <cell r="HV239"/>
          <cell r="HW239">
            <v>0</v>
          </cell>
          <cell r="HX239"/>
          <cell r="HY239">
            <v>0</v>
          </cell>
          <cell r="HZ239"/>
          <cell r="IA239">
            <v>0</v>
          </cell>
          <cell r="IB239"/>
          <cell r="IC239">
            <v>0</v>
          </cell>
          <cell r="ID239"/>
          <cell r="IE239">
            <v>0</v>
          </cell>
          <cell r="IF239"/>
          <cell r="IG239">
            <v>0</v>
          </cell>
          <cell r="IH239"/>
          <cell r="II239">
            <v>0</v>
          </cell>
          <cell r="IJ239"/>
          <cell r="IK239">
            <v>0</v>
          </cell>
          <cell r="IL239"/>
          <cell r="IM239">
            <v>0</v>
          </cell>
          <cell r="IN239"/>
          <cell r="IO239">
            <v>0</v>
          </cell>
          <cell r="IP239"/>
          <cell r="IQ239">
            <v>0</v>
          </cell>
          <cell r="IR239"/>
          <cell r="IS239">
            <v>0</v>
          </cell>
          <cell r="IT239"/>
          <cell r="IU239">
            <v>0</v>
          </cell>
          <cell r="IV239"/>
          <cell r="IW239">
            <v>0</v>
          </cell>
          <cell r="IX239"/>
          <cell r="IY239">
            <v>0</v>
          </cell>
          <cell r="IZ239"/>
          <cell r="JA239">
            <v>0</v>
          </cell>
          <cell r="JB239"/>
          <cell r="JC239">
            <v>0</v>
          </cell>
          <cell r="JD239"/>
          <cell r="JE239">
            <v>0</v>
          </cell>
          <cell r="JF239"/>
          <cell r="JG239">
            <v>0</v>
          </cell>
          <cell r="JH239"/>
          <cell r="JI239">
            <v>0</v>
          </cell>
          <cell r="JJ239"/>
          <cell r="JK239">
            <v>0</v>
          </cell>
          <cell r="JL239"/>
          <cell r="JM239">
            <v>0</v>
          </cell>
          <cell r="JN239"/>
          <cell r="JO239">
            <v>0</v>
          </cell>
          <cell r="JP239"/>
          <cell r="JQ239">
            <v>0</v>
          </cell>
          <cell r="JR239"/>
          <cell r="JS239">
            <v>0</v>
          </cell>
          <cell r="JT239"/>
          <cell r="JU239">
            <v>0</v>
          </cell>
          <cell r="JV239"/>
          <cell r="JW239">
            <v>0</v>
          </cell>
          <cell r="JX239"/>
          <cell r="JY239">
            <v>0</v>
          </cell>
          <cell r="JZ239"/>
          <cell r="KA239">
            <v>0</v>
          </cell>
          <cell r="KB239"/>
          <cell r="KC239">
            <v>0</v>
          </cell>
        </row>
        <row r="240">
          <cell r="P240"/>
          <cell r="Q240"/>
          <cell r="R240"/>
          <cell r="S240"/>
          <cell r="T240"/>
          <cell r="U240"/>
          <cell r="V240"/>
          <cell r="W240"/>
          <cell r="X240"/>
          <cell r="Y240"/>
          <cell r="Z240"/>
          <cell r="AA240"/>
          <cell r="AB240"/>
          <cell r="AC240"/>
          <cell r="AD240"/>
          <cell r="AE240"/>
          <cell r="AF240"/>
          <cell r="AG240"/>
          <cell r="AH240"/>
          <cell r="AI240"/>
          <cell r="AJ240"/>
          <cell r="AK240"/>
          <cell r="AL240"/>
          <cell r="AM240"/>
          <cell r="AN240"/>
          <cell r="AO240"/>
          <cell r="AP240"/>
          <cell r="AQ240"/>
          <cell r="AR240"/>
          <cell r="AS240"/>
          <cell r="AT240"/>
          <cell r="AU240"/>
          <cell r="AV240"/>
          <cell r="AW240"/>
          <cell r="AX240"/>
          <cell r="AY240"/>
          <cell r="AZ240"/>
          <cell r="BA240"/>
          <cell r="BB240"/>
          <cell r="BC240"/>
          <cell r="BD240"/>
          <cell r="BE240"/>
          <cell r="BF240"/>
          <cell r="BG240"/>
          <cell r="BH240"/>
          <cell r="BI240"/>
          <cell r="BJ240"/>
          <cell r="BK240"/>
          <cell r="BL240"/>
          <cell r="BM240"/>
          <cell r="BN240"/>
          <cell r="BO240"/>
          <cell r="BP240"/>
          <cell r="BQ240"/>
          <cell r="BR240"/>
          <cell r="BS240"/>
          <cell r="BT240"/>
          <cell r="BU240"/>
          <cell r="BV240"/>
          <cell r="BW240"/>
          <cell r="BX240"/>
          <cell r="BY240"/>
          <cell r="BZ240"/>
          <cell r="CA240"/>
          <cell r="CB240"/>
          <cell r="CC240"/>
          <cell r="CD240"/>
          <cell r="CE240"/>
          <cell r="CF240"/>
          <cell r="CG240"/>
          <cell r="CH240"/>
          <cell r="CI240"/>
          <cell r="CJ240"/>
          <cell r="CK240"/>
          <cell r="CL240"/>
          <cell r="CM240"/>
          <cell r="CN240"/>
          <cell r="CO240"/>
          <cell r="CP240"/>
          <cell r="CQ240"/>
          <cell r="CR240"/>
          <cell r="CS240"/>
          <cell r="CT240"/>
          <cell r="CU240"/>
          <cell r="CV240"/>
          <cell r="CW240"/>
          <cell r="CX240"/>
          <cell r="CY240"/>
          <cell r="CZ240"/>
          <cell r="DA240"/>
          <cell r="DB240"/>
          <cell r="DC240"/>
          <cell r="DD240"/>
          <cell r="DE240"/>
          <cell r="DF240"/>
          <cell r="DG240"/>
          <cell r="DH240"/>
          <cell r="DI240"/>
          <cell r="DJ240"/>
          <cell r="DK240"/>
          <cell r="DL240"/>
          <cell r="DM240"/>
          <cell r="DN240"/>
          <cell r="DO240"/>
          <cell r="DP240"/>
          <cell r="DQ240"/>
          <cell r="DR240"/>
          <cell r="DS240"/>
          <cell r="DT240"/>
          <cell r="DU240"/>
          <cell r="DV240"/>
          <cell r="DW240"/>
          <cell r="DX240"/>
          <cell r="DY240"/>
          <cell r="DZ240"/>
          <cell r="EA240"/>
          <cell r="EB240"/>
          <cell r="EC240"/>
          <cell r="ED240"/>
          <cell r="EE240"/>
          <cell r="EF240"/>
          <cell r="EG240"/>
          <cell r="EH240"/>
          <cell r="EI240"/>
          <cell r="EJ240"/>
          <cell r="EK240"/>
          <cell r="EL240"/>
          <cell r="EM240"/>
          <cell r="EN240"/>
          <cell r="EO240"/>
          <cell r="EP240"/>
          <cell r="EQ240"/>
          <cell r="ER240"/>
          <cell r="ES240"/>
          <cell r="ET240"/>
          <cell r="EU240"/>
          <cell r="EV240"/>
          <cell r="EW240"/>
          <cell r="EX240"/>
          <cell r="EY240"/>
          <cell r="EZ240"/>
          <cell r="FA240"/>
          <cell r="FB240"/>
          <cell r="FC240"/>
          <cell r="FD240"/>
          <cell r="FE240"/>
          <cell r="FF240"/>
          <cell r="FG240"/>
          <cell r="FH240"/>
          <cell r="FI240"/>
          <cell r="FJ240"/>
          <cell r="FK240"/>
          <cell r="FL240"/>
          <cell r="FM240"/>
          <cell r="FN240"/>
          <cell r="FO240"/>
          <cell r="FP240"/>
          <cell r="FQ240"/>
          <cell r="FR240"/>
          <cell r="FS240"/>
          <cell r="FT240"/>
          <cell r="FU240"/>
          <cell r="FV240"/>
          <cell r="FW240"/>
          <cell r="FX240"/>
          <cell r="FY240"/>
          <cell r="FZ240"/>
          <cell r="GA240"/>
          <cell r="GB240"/>
          <cell r="GC240"/>
          <cell r="GD240"/>
          <cell r="GE240"/>
          <cell r="GF240"/>
          <cell r="GG240"/>
          <cell r="GH240"/>
          <cell r="GI240"/>
          <cell r="GJ240"/>
          <cell r="GK240"/>
          <cell r="GL240"/>
          <cell r="GM240"/>
          <cell r="GN240"/>
          <cell r="GO240"/>
          <cell r="GP240"/>
          <cell r="GQ240"/>
          <cell r="GR240"/>
          <cell r="GS240"/>
          <cell r="GT240"/>
          <cell r="GU240"/>
          <cell r="GV240"/>
          <cell r="GW240"/>
          <cell r="GX240"/>
          <cell r="GY240"/>
          <cell r="GZ240"/>
          <cell r="HA240"/>
          <cell r="HB240"/>
          <cell r="HC240"/>
          <cell r="HD240"/>
          <cell r="HE240"/>
          <cell r="HF240"/>
          <cell r="HG240"/>
          <cell r="HH240"/>
          <cell r="HI240"/>
          <cell r="HJ240">
            <v>1</v>
          </cell>
          <cell r="HK240">
            <v>22.716666666668939</v>
          </cell>
          <cell r="HL240">
            <v>1</v>
          </cell>
          <cell r="HM240">
            <v>22.716666666668939</v>
          </cell>
          <cell r="HN240"/>
          <cell r="HO240">
            <v>0</v>
          </cell>
          <cell r="HP240"/>
          <cell r="HQ240">
            <v>0</v>
          </cell>
          <cell r="HR240"/>
          <cell r="HS240"/>
          <cell r="HT240"/>
          <cell r="HU240"/>
          <cell r="HV240"/>
          <cell r="HW240"/>
          <cell r="HX240"/>
          <cell r="HY240"/>
          <cell r="HZ240"/>
          <cell r="IA240"/>
          <cell r="IB240"/>
          <cell r="IC240"/>
          <cell r="ID240"/>
          <cell r="IE240"/>
          <cell r="IF240"/>
          <cell r="IG240"/>
          <cell r="IH240"/>
          <cell r="II240"/>
          <cell r="IJ240"/>
          <cell r="IK240"/>
          <cell r="IL240"/>
          <cell r="IM240"/>
          <cell r="IN240"/>
          <cell r="IO240"/>
          <cell r="IP240"/>
          <cell r="IQ240"/>
          <cell r="IR240"/>
          <cell r="IS240"/>
          <cell r="IT240"/>
          <cell r="IU240"/>
          <cell r="IV240"/>
          <cell r="IW240"/>
          <cell r="IX240"/>
          <cell r="IY240"/>
          <cell r="IZ240"/>
          <cell r="JA240"/>
          <cell r="JB240"/>
          <cell r="JC240"/>
          <cell r="JD240"/>
          <cell r="JE240"/>
          <cell r="JF240"/>
          <cell r="JG240"/>
          <cell r="JH240"/>
          <cell r="JI240"/>
          <cell r="JJ240"/>
          <cell r="JK240"/>
          <cell r="JL240"/>
          <cell r="JM240"/>
          <cell r="JN240"/>
          <cell r="JO240"/>
          <cell r="JP240"/>
          <cell r="JQ240"/>
          <cell r="JR240"/>
          <cell r="JS240"/>
          <cell r="JT240"/>
          <cell r="JU240"/>
          <cell r="JV240"/>
          <cell r="JW240"/>
          <cell r="JX240"/>
          <cell r="JY240"/>
          <cell r="JZ240"/>
          <cell r="KA240"/>
          <cell r="KB240"/>
          <cell r="KC240"/>
        </row>
        <row r="241">
          <cell r="P241"/>
          <cell r="Q241">
            <v>0</v>
          </cell>
          <cell r="R241"/>
          <cell r="S241">
            <v>0</v>
          </cell>
          <cell r="T241"/>
          <cell r="U241">
            <v>0</v>
          </cell>
          <cell r="V241"/>
          <cell r="W241">
            <v>0</v>
          </cell>
          <cell r="X241"/>
          <cell r="Y241">
            <v>0</v>
          </cell>
          <cell r="Z241"/>
          <cell r="AA241">
            <v>0</v>
          </cell>
          <cell r="AB241"/>
          <cell r="AC241">
            <v>0</v>
          </cell>
          <cell r="AD241"/>
          <cell r="AE241">
            <v>0</v>
          </cell>
          <cell r="AF241"/>
          <cell r="AG241">
            <v>0</v>
          </cell>
          <cell r="AH241"/>
          <cell r="AI241">
            <v>0</v>
          </cell>
          <cell r="AJ241"/>
          <cell r="AK241">
            <v>0</v>
          </cell>
          <cell r="AL241"/>
          <cell r="AM241">
            <v>0</v>
          </cell>
          <cell r="AN241"/>
          <cell r="AO241">
            <v>0</v>
          </cell>
          <cell r="AP241"/>
          <cell r="AQ241">
            <v>0</v>
          </cell>
          <cell r="AR241"/>
          <cell r="AS241">
            <v>0</v>
          </cell>
          <cell r="AT241"/>
          <cell r="AU241">
            <v>0</v>
          </cell>
          <cell r="AV241"/>
          <cell r="AW241">
            <v>0</v>
          </cell>
          <cell r="AX241"/>
          <cell r="AY241">
            <v>0</v>
          </cell>
          <cell r="AZ241"/>
          <cell r="BA241">
            <v>0</v>
          </cell>
          <cell r="BB241"/>
          <cell r="BC241">
            <v>0</v>
          </cell>
          <cell r="BD241"/>
          <cell r="BE241">
            <v>0</v>
          </cell>
          <cell r="BF241"/>
          <cell r="BG241">
            <v>0</v>
          </cell>
          <cell r="BH241"/>
          <cell r="BI241">
            <v>0</v>
          </cell>
          <cell r="BJ241"/>
          <cell r="BK241">
            <v>0</v>
          </cell>
          <cell r="BL241"/>
          <cell r="BM241">
            <v>0</v>
          </cell>
          <cell r="BN241"/>
          <cell r="BO241">
            <v>0</v>
          </cell>
          <cell r="BP241"/>
          <cell r="BQ241">
            <v>0</v>
          </cell>
          <cell r="BR241"/>
          <cell r="BS241">
            <v>0</v>
          </cell>
          <cell r="BT241"/>
          <cell r="BU241">
            <v>0</v>
          </cell>
          <cell r="BV241"/>
          <cell r="BW241">
            <v>0</v>
          </cell>
          <cell r="BX241"/>
          <cell r="BY241">
            <v>0</v>
          </cell>
          <cell r="BZ241"/>
          <cell r="CA241">
            <v>0</v>
          </cell>
          <cell r="CB241"/>
          <cell r="CC241">
            <v>0</v>
          </cell>
          <cell r="CD241"/>
          <cell r="CE241">
            <v>0</v>
          </cell>
          <cell r="CF241"/>
          <cell r="CG241">
            <v>0</v>
          </cell>
          <cell r="CH241"/>
          <cell r="CI241">
            <v>0</v>
          </cell>
          <cell r="CJ241"/>
          <cell r="CK241">
            <v>0</v>
          </cell>
          <cell r="CL241"/>
          <cell r="CM241">
            <v>0</v>
          </cell>
          <cell r="CN241"/>
          <cell r="CO241">
            <v>0</v>
          </cell>
          <cell r="CP241"/>
          <cell r="CQ241">
            <v>0</v>
          </cell>
          <cell r="CR241"/>
          <cell r="CS241">
            <v>0</v>
          </cell>
          <cell r="CT241"/>
          <cell r="CU241">
            <v>0</v>
          </cell>
          <cell r="CV241"/>
          <cell r="CW241">
            <v>0</v>
          </cell>
          <cell r="CX241"/>
          <cell r="CY241">
            <v>0</v>
          </cell>
          <cell r="CZ241"/>
          <cell r="DA241">
            <v>0</v>
          </cell>
          <cell r="DB241"/>
          <cell r="DC241">
            <v>0</v>
          </cell>
          <cell r="DD241"/>
          <cell r="DE241">
            <v>0</v>
          </cell>
          <cell r="DF241"/>
          <cell r="DG241">
            <v>0</v>
          </cell>
          <cell r="DH241"/>
          <cell r="DI241">
            <v>0</v>
          </cell>
          <cell r="DJ241"/>
          <cell r="DK241">
            <v>0</v>
          </cell>
          <cell r="DL241"/>
          <cell r="DM241">
            <v>0</v>
          </cell>
          <cell r="DN241"/>
          <cell r="DO241">
            <v>0</v>
          </cell>
          <cell r="DP241"/>
          <cell r="DQ241">
            <v>0</v>
          </cell>
          <cell r="DR241"/>
          <cell r="DS241">
            <v>0</v>
          </cell>
          <cell r="DT241"/>
          <cell r="DU241">
            <v>0</v>
          </cell>
          <cell r="DV241"/>
          <cell r="DW241">
            <v>0</v>
          </cell>
          <cell r="DX241"/>
          <cell r="DY241">
            <v>0</v>
          </cell>
          <cell r="DZ241"/>
          <cell r="EA241">
            <v>0</v>
          </cell>
          <cell r="EB241"/>
          <cell r="EC241">
            <v>0</v>
          </cell>
          <cell r="ED241"/>
          <cell r="EE241">
            <v>0</v>
          </cell>
          <cell r="EF241"/>
          <cell r="EG241">
            <v>0</v>
          </cell>
          <cell r="EH241"/>
          <cell r="EI241">
            <v>0</v>
          </cell>
          <cell r="EJ241"/>
          <cell r="EK241">
            <v>0</v>
          </cell>
          <cell r="EL241"/>
          <cell r="EM241">
            <v>0</v>
          </cell>
          <cell r="EN241"/>
          <cell r="EO241">
            <v>0</v>
          </cell>
          <cell r="EP241"/>
          <cell r="EQ241">
            <v>0</v>
          </cell>
          <cell r="ER241"/>
          <cell r="ES241">
            <v>0</v>
          </cell>
          <cell r="ET241"/>
          <cell r="EU241">
            <v>0</v>
          </cell>
          <cell r="EV241"/>
          <cell r="EW241">
            <v>0</v>
          </cell>
          <cell r="EX241"/>
          <cell r="EY241">
            <v>0</v>
          </cell>
          <cell r="EZ241"/>
          <cell r="FA241">
            <v>0</v>
          </cell>
          <cell r="FB241"/>
          <cell r="FC241">
            <v>0</v>
          </cell>
          <cell r="FD241"/>
          <cell r="FE241">
            <v>0</v>
          </cell>
          <cell r="FF241"/>
          <cell r="FG241">
            <v>0</v>
          </cell>
          <cell r="FH241"/>
          <cell r="FI241">
            <v>0</v>
          </cell>
          <cell r="FJ241"/>
          <cell r="FK241">
            <v>0</v>
          </cell>
          <cell r="FL241"/>
          <cell r="FM241">
            <v>0</v>
          </cell>
          <cell r="FN241"/>
          <cell r="FO241">
            <v>0</v>
          </cell>
          <cell r="FP241"/>
          <cell r="FQ241">
            <v>0</v>
          </cell>
          <cell r="FR241"/>
          <cell r="FS241">
            <v>0</v>
          </cell>
          <cell r="FT241"/>
          <cell r="FU241">
            <v>0</v>
          </cell>
          <cell r="FV241"/>
          <cell r="FW241">
            <v>0</v>
          </cell>
          <cell r="FX241"/>
          <cell r="FY241">
            <v>0</v>
          </cell>
          <cell r="FZ241"/>
          <cell r="GA241">
            <v>0</v>
          </cell>
          <cell r="GB241"/>
          <cell r="GC241">
            <v>0</v>
          </cell>
          <cell r="GD241"/>
          <cell r="GE241">
            <v>0</v>
          </cell>
          <cell r="GF241"/>
          <cell r="GG241">
            <v>0</v>
          </cell>
          <cell r="GH241"/>
          <cell r="GI241">
            <v>0</v>
          </cell>
          <cell r="GJ241"/>
          <cell r="GK241">
            <v>0</v>
          </cell>
          <cell r="GL241"/>
          <cell r="GM241">
            <v>0</v>
          </cell>
          <cell r="GN241"/>
          <cell r="GO241">
            <v>0</v>
          </cell>
          <cell r="GP241"/>
          <cell r="GQ241">
            <v>0</v>
          </cell>
          <cell r="GR241">
            <v>4</v>
          </cell>
          <cell r="GS241">
            <v>4.2</v>
          </cell>
          <cell r="GT241">
            <v>4</v>
          </cell>
          <cell r="GU241">
            <v>4.2</v>
          </cell>
          <cell r="GV241"/>
          <cell r="GW241">
            <v>0</v>
          </cell>
          <cell r="GX241"/>
          <cell r="GY241">
            <v>0</v>
          </cell>
          <cell r="GZ241"/>
          <cell r="HA241">
            <v>0</v>
          </cell>
          <cell r="HB241"/>
          <cell r="HC241">
            <v>0</v>
          </cell>
          <cell r="HD241"/>
          <cell r="HE241">
            <v>0</v>
          </cell>
          <cell r="HF241"/>
          <cell r="HG241">
            <v>0</v>
          </cell>
          <cell r="HH241"/>
          <cell r="HI241">
            <v>0</v>
          </cell>
          <cell r="HJ241"/>
          <cell r="HK241">
            <v>0</v>
          </cell>
          <cell r="HL241"/>
          <cell r="HM241">
            <v>0</v>
          </cell>
          <cell r="HN241"/>
          <cell r="HO241">
            <v>0</v>
          </cell>
          <cell r="HP241"/>
          <cell r="HQ241">
            <v>0</v>
          </cell>
          <cell r="HR241"/>
          <cell r="HS241">
            <v>0</v>
          </cell>
          <cell r="HT241"/>
          <cell r="HU241">
            <v>0</v>
          </cell>
          <cell r="HV241"/>
          <cell r="HW241">
            <v>0</v>
          </cell>
          <cell r="HX241"/>
          <cell r="HY241">
            <v>0</v>
          </cell>
          <cell r="HZ241"/>
          <cell r="IA241">
            <v>0</v>
          </cell>
          <cell r="IB241"/>
          <cell r="IC241">
            <v>0</v>
          </cell>
          <cell r="ID241"/>
          <cell r="IE241">
            <v>0</v>
          </cell>
          <cell r="IF241"/>
          <cell r="IG241">
            <v>0</v>
          </cell>
          <cell r="IH241"/>
          <cell r="II241">
            <v>0</v>
          </cell>
          <cell r="IJ241"/>
          <cell r="IK241">
            <v>0</v>
          </cell>
          <cell r="IL241"/>
          <cell r="IM241">
            <v>0</v>
          </cell>
          <cell r="IN241"/>
          <cell r="IO241">
            <v>0</v>
          </cell>
          <cell r="IP241"/>
          <cell r="IQ241">
            <v>0</v>
          </cell>
          <cell r="IR241"/>
          <cell r="IS241">
            <v>0</v>
          </cell>
          <cell r="IT241"/>
          <cell r="IU241">
            <v>0</v>
          </cell>
          <cell r="IV241"/>
          <cell r="IW241">
            <v>0</v>
          </cell>
          <cell r="IX241"/>
          <cell r="IY241">
            <v>0</v>
          </cell>
          <cell r="IZ241"/>
          <cell r="JA241">
            <v>0</v>
          </cell>
          <cell r="JB241"/>
          <cell r="JC241">
            <v>0</v>
          </cell>
          <cell r="JD241"/>
          <cell r="JE241">
            <v>0</v>
          </cell>
          <cell r="JF241"/>
          <cell r="JG241">
            <v>0</v>
          </cell>
          <cell r="JH241"/>
          <cell r="JI241">
            <v>0</v>
          </cell>
          <cell r="JJ241"/>
          <cell r="JK241">
            <v>0</v>
          </cell>
          <cell r="JL241"/>
          <cell r="JM241">
            <v>0</v>
          </cell>
          <cell r="JN241"/>
          <cell r="JO241">
            <v>0</v>
          </cell>
          <cell r="JP241"/>
          <cell r="JQ241">
            <v>0</v>
          </cell>
          <cell r="JR241"/>
          <cell r="JS241">
            <v>0</v>
          </cell>
          <cell r="JT241"/>
          <cell r="JU241">
            <v>0</v>
          </cell>
          <cell r="JV241"/>
          <cell r="JW241">
            <v>0</v>
          </cell>
          <cell r="JX241"/>
          <cell r="JY241">
            <v>0</v>
          </cell>
          <cell r="JZ241"/>
          <cell r="KA241">
            <v>0</v>
          </cell>
          <cell r="KB241"/>
          <cell r="KC241">
            <v>0</v>
          </cell>
        </row>
        <row r="242">
          <cell r="P242"/>
          <cell r="Q242">
            <v>0</v>
          </cell>
          <cell r="R242"/>
          <cell r="S242">
            <v>0</v>
          </cell>
          <cell r="T242"/>
          <cell r="U242">
            <v>0</v>
          </cell>
          <cell r="V242"/>
          <cell r="W242">
            <v>0</v>
          </cell>
          <cell r="X242"/>
          <cell r="Y242">
            <v>0</v>
          </cell>
          <cell r="Z242"/>
          <cell r="AA242">
            <v>0</v>
          </cell>
          <cell r="AB242"/>
          <cell r="AC242">
            <v>0</v>
          </cell>
          <cell r="AD242"/>
          <cell r="AE242">
            <v>0</v>
          </cell>
          <cell r="AF242"/>
          <cell r="AG242">
            <v>0</v>
          </cell>
          <cell r="AH242"/>
          <cell r="AI242">
            <v>0</v>
          </cell>
          <cell r="AJ242"/>
          <cell r="AK242">
            <v>0</v>
          </cell>
          <cell r="AL242"/>
          <cell r="AM242">
            <v>0</v>
          </cell>
          <cell r="AN242"/>
          <cell r="AO242">
            <v>0</v>
          </cell>
          <cell r="AP242"/>
          <cell r="AQ242">
            <v>0</v>
          </cell>
          <cell r="AR242"/>
          <cell r="AS242">
            <v>0</v>
          </cell>
          <cell r="AT242"/>
          <cell r="AU242">
            <v>0</v>
          </cell>
          <cell r="AV242"/>
          <cell r="AW242">
            <v>0</v>
          </cell>
          <cell r="AX242"/>
          <cell r="AY242">
            <v>0</v>
          </cell>
          <cell r="AZ242"/>
          <cell r="BA242">
            <v>0</v>
          </cell>
          <cell r="BB242"/>
          <cell r="BC242">
            <v>0</v>
          </cell>
          <cell r="BD242"/>
          <cell r="BE242">
            <v>0</v>
          </cell>
          <cell r="BF242"/>
          <cell r="BG242">
            <v>0</v>
          </cell>
          <cell r="BH242"/>
          <cell r="BI242">
            <v>0</v>
          </cell>
          <cell r="BJ242"/>
          <cell r="BK242">
            <v>0</v>
          </cell>
          <cell r="BL242"/>
          <cell r="BM242">
            <v>0</v>
          </cell>
          <cell r="BN242"/>
          <cell r="BO242">
            <v>0</v>
          </cell>
          <cell r="BP242"/>
          <cell r="BQ242">
            <v>0</v>
          </cell>
          <cell r="BR242"/>
          <cell r="BS242">
            <v>0</v>
          </cell>
          <cell r="BT242"/>
          <cell r="BU242">
            <v>0</v>
          </cell>
          <cell r="BV242"/>
          <cell r="BW242">
            <v>0</v>
          </cell>
          <cell r="BX242"/>
          <cell r="BY242">
            <v>0</v>
          </cell>
          <cell r="BZ242"/>
          <cell r="CA242">
            <v>0</v>
          </cell>
          <cell r="CB242"/>
          <cell r="CC242">
            <v>0</v>
          </cell>
          <cell r="CD242"/>
          <cell r="CE242">
            <v>0</v>
          </cell>
          <cell r="CF242"/>
          <cell r="CG242">
            <v>0</v>
          </cell>
          <cell r="CH242"/>
          <cell r="CI242">
            <v>0</v>
          </cell>
          <cell r="CJ242"/>
          <cell r="CK242">
            <v>0</v>
          </cell>
          <cell r="CL242"/>
          <cell r="CM242">
            <v>0</v>
          </cell>
          <cell r="CN242"/>
          <cell r="CO242">
            <v>0</v>
          </cell>
          <cell r="CP242"/>
          <cell r="CQ242">
            <v>0</v>
          </cell>
          <cell r="CR242"/>
          <cell r="CS242">
            <v>0</v>
          </cell>
          <cell r="CT242"/>
          <cell r="CU242">
            <v>0</v>
          </cell>
          <cell r="CV242"/>
          <cell r="CW242">
            <v>0</v>
          </cell>
          <cell r="CX242"/>
          <cell r="CY242">
            <v>0</v>
          </cell>
          <cell r="CZ242"/>
          <cell r="DA242">
            <v>0</v>
          </cell>
          <cell r="DB242"/>
          <cell r="DC242">
            <v>0</v>
          </cell>
          <cell r="DD242"/>
          <cell r="DE242">
            <v>0</v>
          </cell>
          <cell r="DF242"/>
          <cell r="DG242">
            <v>0</v>
          </cell>
          <cell r="DH242"/>
          <cell r="DI242">
            <v>0</v>
          </cell>
          <cell r="DJ242"/>
          <cell r="DK242">
            <v>0</v>
          </cell>
          <cell r="DL242"/>
          <cell r="DM242">
            <v>0</v>
          </cell>
          <cell r="DN242"/>
          <cell r="DO242">
            <v>0</v>
          </cell>
          <cell r="DP242"/>
          <cell r="DQ242">
            <v>0</v>
          </cell>
          <cell r="DR242"/>
          <cell r="DS242">
            <v>0</v>
          </cell>
          <cell r="DT242"/>
          <cell r="DU242">
            <v>0</v>
          </cell>
          <cell r="DV242"/>
          <cell r="DW242">
            <v>0</v>
          </cell>
          <cell r="DX242"/>
          <cell r="DY242">
            <v>0</v>
          </cell>
          <cell r="DZ242"/>
          <cell r="EA242">
            <v>0</v>
          </cell>
          <cell r="EB242"/>
          <cell r="EC242">
            <v>0</v>
          </cell>
          <cell r="ED242"/>
          <cell r="EE242">
            <v>0</v>
          </cell>
          <cell r="EF242"/>
          <cell r="EG242">
            <v>0</v>
          </cell>
          <cell r="EH242"/>
          <cell r="EI242">
            <v>0</v>
          </cell>
          <cell r="EJ242"/>
          <cell r="EK242">
            <v>0</v>
          </cell>
          <cell r="EL242"/>
          <cell r="EM242">
            <v>0</v>
          </cell>
          <cell r="EN242"/>
          <cell r="EO242">
            <v>0</v>
          </cell>
          <cell r="EP242"/>
          <cell r="EQ242">
            <v>0</v>
          </cell>
          <cell r="ER242"/>
          <cell r="ES242">
            <v>0</v>
          </cell>
          <cell r="ET242"/>
          <cell r="EU242">
            <v>0</v>
          </cell>
          <cell r="EV242"/>
          <cell r="EW242">
            <v>0</v>
          </cell>
          <cell r="EX242"/>
          <cell r="EY242">
            <v>0</v>
          </cell>
          <cell r="EZ242"/>
          <cell r="FA242">
            <v>0</v>
          </cell>
          <cell r="FB242"/>
          <cell r="FC242">
            <v>0</v>
          </cell>
          <cell r="FD242"/>
          <cell r="FE242">
            <v>0</v>
          </cell>
          <cell r="FF242"/>
          <cell r="FG242">
            <v>0</v>
          </cell>
          <cell r="FH242"/>
          <cell r="FI242">
            <v>0</v>
          </cell>
          <cell r="FJ242"/>
          <cell r="FK242">
            <v>0</v>
          </cell>
          <cell r="FL242"/>
          <cell r="FM242">
            <v>0</v>
          </cell>
          <cell r="FN242"/>
          <cell r="FO242">
            <v>0</v>
          </cell>
          <cell r="FP242"/>
          <cell r="FQ242">
            <v>0</v>
          </cell>
          <cell r="FR242"/>
          <cell r="FS242">
            <v>0</v>
          </cell>
          <cell r="FT242"/>
          <cell r="FU242">
            <v>0</v>
          </cell>
          <cell r="FV242"/>
          <cell r="FW242">
            <v>0</v>
          </cell>
          <cell r="FX242"/>
          <cell r="FY242">
            <v>0</v>
          </cell>
          <cell r="FZ242"/>
          <cell r="GA242">
            <v>0</v>
          </cell>
          <cell r="GB242"/>
          <cell r="GC242">
            <v>0</v>
          </cell>
          <cell r="GD242"/>
          <cell r="GE242">
            <v>0</v>
          </cell>
          <cell r="GF242"/>
          <cell r="GG242">
            <v>0</v>
          </cell>
          <cell r="GH242"/>
          <cell r="GI242">
            <v>0</v>
          </cell>
          <cell r="GJ242"/>
          <cell r="GK242">
            <v>0</v>
          </cell>
          <cell r="GL242"/>
          <cell r="GM242">
            <v>0</v>
          </cell>
          <cell r="GN242"/>
          <cell r="GO242">
            <v>0</v>
          </cell>
          <cell r="GP242"/>
          <cell r="GQ242">
            <v>0</v>
          </cell>
          <cell r="GR242">
            <v>4</v>
          </cell>
          <cell r="GS242">
            <v>13626.9</v>
          </cell>
          <cell r="GT242">
            <v>4</v>
          </cell>
          <cell r="GU242">
            <v>13626.9</v>
          </cell>
          <cell r="GV242"/>
          <cell r="GW242">
            <v>0</v>
          </cell>
          <cell r="GX242"/>
          <cell r="GY242">
            <v>0</v>
          </cell>
          <cell r="GZ242"/>
          <cell r="HA242">
            <v>0</v>
          </cell>
          <cell r="HB242"/>
          <cell r="HC242">
            <v>0</v>
          </cell>
          <cell r="HD242"/>
          <cell r="HE242">
            <v>0</v>
          </cell>
          <cell r="HF242"/>
          <cell r="HG242">
            <v>0</v>
          </cell>
          <cell r="HH242"/>
          <cell r="HI242">
            <v>0</v>
          </cell>
          <cell r="HJ242">
            <v>4</v>
          </cell>
          <cell r="HK242">
            <v>13626.9</v>
          </cell>
          <cell r="HL242">
            <v>4</v>
          </cell>
          <cell r="HM242">
            <v>13626.9</v>
          </cell>
          <cell r="HN242"/>
          <cell r="HO242">
            <v>0</v>
          </cell>
          <cell r="HP242"/>
          <cell r="HQ242">
            <v>0</v>
          </cell>
          <cell r="HR242"/>
          <cell r="HS242">
            <v>0</v>
          </cell>
          <cell r="HT242"/>
          <cell r="HU242">
            <v>0</v>
          </cell>
          <cell r="HV242"/>
          <cell r="HW242">
            <v>0</v>
          </cell>
          <cell r="HX242"/>
          <cell r="HY242">
            <v>0</v>
          </cell>
          <cell r="HZ242"/>
          <cell r="IA242">
            <v>0</v>
          </cell>
          <cell r="IB242"/>
          <cell r="IC242">
            <v>0</v>
          </cell>
          <cell r="ID242"/>
          <cell r="IE242">
            <v>0</v>
          </cell>
          <cell r="IF242"/>
          <cell r="IG242">
            <v>0</v>
          </cell>
          <cell r="IH242"/>
          <cell r="II242">
            <v>0</v>
          </cell>
          <cell r="IJ242"/>
          <cell r="IK242">
            <v>0</v>
          </cell>
          <cell r="IL242"/>
          <cell r="IM242">
            <v>0</v>
          </cell>
          <cell r="IN242"/>
          <cell r="IO242">
            <v>0</v>
          </cell>
          <cell r="IP242"/>
          <cell r="IQ242">
            <v>0</v>
          </cell>
          <cell r="IR242"/>
          <cell r="IS242">
            <v>0</v>
          </cell>
          <cell r="IT242"/>
          <cell r="IU242">
            <v>0</v>
          </cell>
          <cell r="IV242"/>
          <cell r="IW242">
            <v>0</v>
          </cell>
          <cell r="IX242"/>
          <cell r="IY242">
            <v>0</v>
          </cell>
          <cell r="IZ242"/>
          <cell r="JA242">
            <v>0</v>
          </cell>
          <cell r="JB242"/>
          <cell r="JC242">
            <v>0</v>
          </cell>
          <cell r="JD242"/>
          <cell r="JE242">
            <v>0</v>
          </cell>
          <cell r="JF242"/>
          <cell r="JG242">
            <v>0</v>
          </cell>
          <cell r="JH242"/>
          <cell r="JI242">
            <v>0</v>
          </cell>
          <cell r="JJ242"/>
          <cell r="JK242">
            <v>0</v>
          </cell>
          <cell r="JL242"/>
          <cell r="JM242">
            <v>0</v>
          </cell>
          <cell r="JN242"/>
          <cell r="JO242">
            <v>0</v>
          </cell>
          <cell r="JP242"/>
          <cell r="JQ242">
            <v>0</v>
          </cell>
          <cell r="JR242"/>
          <cell r="JS242">
            <v>0</v>
          </cell>
          <cell r="JT242"/>
          <cell r="JU242">
            <v>0</v>
          </cell>
          <cell r="JV242"/>
          <cell r="JW242">
            <v>0</v>
          </cell>
          <cell r="JX242"/>
          <cell r="JY242">
            <v>0</v>
          </cell>
          <cell r="JZ242"/>
          <cell r="KA242">
            <v>0</v>
          </cell>
          <cell r="KB242"/>
          <cell r="KC242">
            <v>0</v>
          </cell>
        </row>
        <row r="243">
          <cell r="P243"/>
          <cell r="Q243">
            <v>0</v>
          </cell>
          <cell r="R243"/>
          <cell r="S243">
            <v>0</v>
          </cell>
          <cell r="T243"/>
          <cell r="U243">
            <v>0</v>
          </cell>
          <cell r="V243"/>
          <cell r="W243">
            <v>0</v>
          </cell>
          <cell r="X243"/>
          <cell r="Y243">
            <v>0</v>
          </cell>
          <cell r="Z243"/>
          <cell r="AA243">
            <v>0</v>
          </cell>
          <cell r="AB243"/>
          <cell r="AC243">
            <v>0</v>
          </cell>
          <cell r="AD243"/>
          <cell r="AE243">
            <v>0</v>
          </cell>
          <cell r="AF243"/>
          <cell r="AG243">
            <v>0</v>
          </cell>
          <cell r="AH243"/>
          <cell r="AI243">
            <v>0</v>
          </cell>
          <cell r="AJ243"/>
          <cell r="AK243">
            <v>0</v>
          </cell>
          <cell r="AL243"/>
          <cell r="AM243">
            <v>0</v>
          </cell>
          <cell r="AN243"/>
          <cell r="AO243">
            <v>0</v>
          </cell>
          <cell r="AP243"/>
          <cell r="AQ243">
            <v>0</v>
          </cell>
          <cell r="AR243"/>
          <cell r="AS243">
            <v>0</v>
          </cell>
          <cell r="AT243"/>
          <cell r="AU243">
            <v>0</v>
          </cell>
          <cell r="AV243"/>
          <cell r="AW243">
            <v>0</v>
          </cell>
          <cell r="AX243"/>
          <cell r="AY243">
            <v>0</v>
          </cell>
          <cell r="AZ243"/>
          <cell r="BA243">
            <v>0</v>
          </cell>
          <cell r="BB243"/>
          <cell r="BC243">
            <v>0</v>
          </cell>
          <cell r="BD243"/>
          <cell r="BE243">
            <v>0</v>
          </cell>
          <cell r="BF243"/>
          <cell r="BG243">
            <v>0</v>
          </cell>
          <cell r="BH243"/>
          <cell r="BI243">
            <v>0</v>
          </cell>
          <cell r="BJ243"/>
          <cell r="BK243">
            <v>0</v>
          </cell>
          <cell r="BL243"/>
          <cell r="BM243">
            <v>0</v>
          </cell>
          <cell r="BN243"/>
          <cell r="BO243">
            <v>0</v>
          </cell>
          <cell r="BP243"/>
          <cell r="BQ243">
            <v>0</v>
          </cell>
          <cell r="BR243"/>
          <cell r="BS243">
            <v>0</v>
          </cell>
          <cell r="BT243"/>
          <cell r="BU243">
            <v>0</v>
          </cell>
          <cell r="BV243"/>
          <cell r="BW243">
            <v>0</v>
          </cell>
          <cell r="BX243"/>
          <cell r="BY243">
            <v>0</v>
          </cell>
          <cell r="BZ243"/>
          <cell r="CA243">
            <v>0</v>
          </cell>
          <cell r="CB243"/>
          <cell r="CC243">
            <v>0</v>
          </cell>
          <cell r="CD243"/>
          <cell r="CE243">
            <v>0</v>
          </cell>
          <cell r="CF243"/>
          <cell r="CG243">
            <v>0</v>
          </cell>
          <cell r="CH243"/>
          <cell r="CI243">
            <v>0</v>
          </cell>
          <cell r="CJ243"/>
          <cell r="CK243">
            <v>0</v>
          </cell>
          <cell r="CL243"/>
          <cell r="CM243">
            <v>0</v>
          </cell>
          <cell r="CN243"/>
          <cell r="CO243">
            <v>0</v>
          </cell>
          <cell r="CP243"/>
          <cell r="CQ243">
            <v>0</v>
          </cell>
          <cell r="CR243"/>
          <cell r="CS243">
            <v>0</v>
          </cell>
          <cell r="CT243"/>
          <cell r="CU243">
            <v>0</v>
          </cell>
          <cell r="CV243"/>
          <cell r="CW243">
            <v>0</v>
          </cell>
          <cell r="CX243"/>
          <cell r="CY243">
            <v>0</v>
          </cell>
          <cell r="CZ243"/>
          <cell r="DA243">
            <v>0</v>
          </cell>
          <cell r="DB243"/>
          <cell r="DC243">
            <v>0</v>
          </cell>
          <cell r="DD243"/>
          <cell r="DE243">
            <v>0</v>
          </cell>
          <cell r="DF243"/>
          <cell r="DG243">
            <v>0</v>
          </cell>
          <cell r="DH243"/>
          <cell r="DI243">
            <v>0</v>
          </cell>
          <cell r="DJ243"/>
          <cell r="DK243">
            <v>0</v>
          </cell>
          <cell r="DL243"/>
          <cell r="DM243">
            <v>0</v>
          </cell>
          <cell r="DN243"/>
          <cell r="DO243">
            <v>0</v>
          </cell>
          <cell r="DP243"/>
          <cell r="DQ243">
            <v>0</v>
          </cell>
          <cell r="DR243"/>
          <cell r="DS243">
            <v>0</v>
          </cell>
          <cell r="DT243"/>
          <cell r="DU243">
            <v>0</v>
          </cell>
          <cell r="DV243"/>
          <cell r="DW243">
            <v>0</v>
          </cell>
          <cell r="DX243"/>
          <cell r="DY243">
            <v>0</v>
          </cell>
          <cell r="DZ243"/>
          <cell r="EA243">
            <v>0</v>
          </cell>
          <cell r="EB243"/>
          <cell r="EC243">
            <v>0</v>
          </cell>
          <cell r="ED243"/>
          <cell r="EE243">
            <v>0</v>
          </cell>
          <cell r="EF243"/>
          <cell r="EG243">
            <v>0</v>
          </cell>
          <cell r="EH243"/>
          <cell r="EI243">
            <v>0</v>
          </cell>
          <cell r="EJ243">
            <v>1</v>
          </cell>
          <cell r="EK243">
            <v>1.0000000000000001E-5</v>
          </cell>
          <cell r="EL243"/>
          <cell r="EM243">
            <v>0</v>
          </cell>
          <cell r="EN243"/>
          <cell r="EO243">
            <v>0</v>
          </cell>
          <cell r="EP243">
            <v>1</v>
          </cell>
          <cell r="EQ243">
            <v>1.0000000000000001E-5</v>
          </cell>
          <cell r="ER243"/>
          <cell r="ES243">
            <v>0</v>
          </cell>
          <cell r="ET243"/>
          <cell r="EU243">
            <v>0</v>
          </cell>
          <cell r="EV243"/>
          <cell r="EW243">
            <v>0</v>
          </cell>
          <cell r="EX243"/>
          <cell r="EY243">
            <v>0</v>
          </cell>
          <cell r="EZ243"/>
          <cell r="FA243">
            <v>0</v>
          </cell>
          <cell r="FB243"/>
          <cell r="FC243">
            <v>0</v>
          </cell>
          <cell r="FD243"/>
          <cell r="FE243">
            <v>0</v>
          </cell>
          <cell r="FF243"/>
          <cell r="FG243">
            <v>0</v>
          </cell>
          <cell r="FH243"/>
          <cell r="FI243">
            <v>0</v>
          </cell>
          <cell r="FJ243"/>
          <cell r="FK243">
            <v>0</v>
          </cell>
          <cell r="FL243"/>
          <cell r="FM243">
            <v>0</v>
          </cell>
          <cell r="FN243"/>
          <cell r="FO243">
            <v>0</v>
          </cell>
          <cell r="FP243"/>
          <cell r="FQ243">
            <v>0</v>
          </cell>
          <cell r="FR243"/>
          <cell r="FS243">
            <v>0</v>
          </cell>
          <cell r="FT243"/>
          <cell r="FU243">
            <v>0</v>
          </cell>
          <cell r="FV243"/>
          <cell r="FW243">
            <v>0</v>
          </cell>
          <cell r="FX243"/>
          <cell r="FY243">
            <v>0</v>
          </cell>
          <cell r="FZ243"/>
          <cell r="GA243">
            <v>0</v>
          </cell>
          <cell r="GB243"/>
          <cell r="GC243">
            <v>0</v>
          </cell>
          <cell r="GD243"/>
          <cell r="GE243">
            <v>0</v>
          </cell>
          <cell r="GF243"/>
          <cell r="GG243">
            <v>0</v>
          </cell>
          <cell r="GH243"/>
          <cell r="GI243">
            <v>0</v>
          </cell>
          <cell r="GJ243"/>
          <cell r="GK243">
            <v>0</v>
          </cell>
          <cell r="GL243"/>
          <cell r="GM243">
            <v>0</v>
          </cell>
          <cell r="GN243"/>
          <cell r="GO243">
            <v>0</v>
          </cell>
          <cell r="GP243"/>
          <cell r="GQ243">
            <v>0</v>
          </cell>
          <cell r="GR243"/>
          <cell r="GS243">
            <v>0</v>
          </cell>
          <cell r="GT243"/>
          <cell r="GU243">
            <v>0</v>
          </cell>
          <cell r="GV243"/>
          <cell r="GW243">
            <v>0</v>
          </cell>
          <cell r="GX243"/>
          <cell r="GY243">
            <v>0</v>
          </cell>
          <cell r="GZ243"/>
          <cell r="HA243">
            <v>0</v>
          </cell>
          <cell r="HB243"/>
          <cell r="HC243">
            <v>0</v>
          </cell>
          <cell r="HD243"/>
          <cell r="HE243">
            <v>0</v>
          </cell>
          <cell r="HF243"/>
          <cell r="HG243">
            <v>0</v>
          </cell>
          <cell r="HH243"/>
          <cell r="HI243">
            <v>0</v>
          </cell>
          <cell r="HJ243"/>
          <cell r="HK243">
            <v>0</v>
          </cell>
          <cell r="HL243"/>
          <cell r="HM243">
            <v>0</v>
          </cell>
          <cell r="HN243"/>
          <cell r="HO243">
            <v>0</v>
          </cell>
          <cell r="HP243"/>
          <cell r="HQ243">
            <v>0</v>
          </cell>
          <cell r="HR243"/>
          <cell r="HS243">
            <v>0</v>
          </cell>
          <cell r="HT243"/>
          <cell r="HU243">
            <v>0</v>
          </cell>
          <cell r="HV243"/>
          <cell r="HW243">
            <v>0</v>
          </cell>
          <cell r="HX243"/>
          <cell r="HY243">
            <v>0</v>
          </cell>
          <cell r="HZ243"/>
          <cell r="IA243">
            <v>0</v>
          </cell>
          <cell r="IB243"/>
          <cell r="IC243">
            <v>0</v>
          </cell>
          <cell r="ID243"/>
          <cell r="IE243">
            <v>0</v>
          </cell>
          <cell r="IF243"/>
          <cell r="IG243">
            <v>0</v>
          </cell>
          <cell r="IH243"/>
          <cell r="II243">
            <v>0</v>
          </cell>
          <cell r="IJ243"/>
          <cell r="IK243">
            <v>0</v>
          </cell>
          <cell r="IL243"/>
          <cell r="IM243">
            <v>0</v>
          </cell>
          <cell r="IN243"/>
          <cell r="IO243">
            <v>0</v>
          </cell>
          <cell r="IP243"/>
          <cell r="IQ243">
            <v>0</v>
          </cell>
          <cell r="IR243"/>
          <cell r="IS243">
            <v>0</v>
          </cell>
          <cell r="IT243"/>
          <cell r="IU243">
            <v>0</v>
          </cell>
          <cell r="IV243"/>
          <cell r="IW243">
            <v>0</v>
          </cell>
          <cell r="IX243"/>
          <cell r="IY243">
            <v>0</v>
          </cell>
          <cell r="IZ243"/>
          <cell r="JA243">
            <v>0</v>
          </cell>
          <cell r="JB243"/>
          <cell r="JC243">
            <v>0</v>
          </cell>
          <cell r="JD243"/>
          <cell r="JE243">
            <v>0</v>
          </cell>
          <cell r="JF243"/>
          <cell r="JG243">
            <v>0</v>
          </cell>
          <cell r="JH243"/>
          <cell r="JI243">
            <v>0</v>
          </cell>
          <cell r="JJ243"/>
          <cell r="JK243">
            <v>0</v>
          </cell>
          <cell r="JL243"/>
          <cell r="JM243">
            <v>0</v>
          </cell>
          <cell r="JN243"/>
          <cell r="JO243">
            <v>0</v>
          </cell>
          <cell r="JP243"/>
          <cell r="JQ243">
            <v>0</v>
          </cell>
          <cell r="JR243"/>
          <cell r="JS243">
            <v>0</v>
          </cell>
          <cell r="JT243"/>
          <cell r="JU243">
            <v>0</v>
          </cell>
          <cell r="JV243"/>
          <cell r="JW243">
            <v>0</v>
          </cell>
          <cell r="JX243"/>
          <cell r="JY243">
            <v>0</v>
          </cell>
          <cell r="JZ243"/>
          <cell r="KA243">
            <v>0</v>
          </cell>
          <cell r="KB243"/>
          <cell r="KC243">
            <v>0</v>
          </cell>
        </row>
        <row r="244">
          <cell r="P244"/>
          <cell r="Q244">
            <v>0</v>
          </cell>
          <cell r="R244"/>
          <cell r="S244">
            <v>0</v>
          </cell>
          <cell r="T244"/>
          <cell r="U244">
            <v>0</v>
          </cell>
          <cell r="V244"/>
          <cell r="W244">
            <v>0</v>
          </cell>
          <cell r="X244"/>
          <cell r="Y244">
            <v>0</v>
          </cell>
          <cell r="Z244"/>
          <cell r="AA244">
            <v>0</v>
          </cell>
          <cell r="AB244"/>
          <cell r="AC244">
            <v>0</v>
          </cell>
          <cell r="AD244"/>
          <cell r="AE244">
            <v>0</v>
          </cell>
          <cell r="AF244"/>
          <cell r="AG244">
            <v>0</v>
          </cell>
          <cell r="AH244"/>
          <cell r="AI244">
            <v>0</v>
          </cell>
          <cell r="AJ244"/>
          <cell r="AK244">
            <v>0</v>
          </cell>
          <cell r="AL244"/>
          <cell r="AM244">
            <v>0</v>
          </cell>
          <cell r="AN244"/>
          <cell r="AO244">
            <v>0</v>
          </cell>
          <cell r="AP244"/>
          <cell r="AQ244">
            <v>0</v>
          </cell>
          <cell r="AR244"/>
          <cell r="AS244">
            <v>0</v>
          </cell>
          <cell r="AT244"/>
          <cell r="AU244">
            <v>0</v>
          </cell>
          <cell r="AV244"/>
          <cell r="AW244">
            <v>0</v>
          </cell>
          <cell r="AX244"/>
          <cell r="AY244">
            <v>0</v>
          </cell>
          <cell r="AZ244"/>
          <cell r="BA244">
            <v>0</v>
          </cell>
          <cell r="BB244"/>
          <cell r="BC244">
            <v>0</v>
          </cell>
          <cell r="BD244"/>
          <cell r="BE244">
            <v>0</v>
          </cell>
          <cell r="BF244"/>
          <cell r="BG244">
            <v>0</v>
          </cell>
          <cell r="BH244"/>
          <cell r="BI244">
            <v>0</v>
          </cell>
          <cell r="BJ244"/>
          <cell r="BK244">
            <v>0</v>
          </cell>
          <cell r="BL244"/>
          <cell r="BM244">
            <v>0</v>
          </cell>
          <cell r="BN244"/>
          <cell r="BO244">
            <v>0</v>
          </cell>
          <cell r="BP244"/>
          <cell r="BQ244">
            <v>0</v>
          </cell>
          <cell r="BR244"/>
          <cell r="BS244">
            <v>0</v>
          </cell>
          <cell r="BT244"/>
          <cell r="BU244">
            <v>0</v>
          </cell>
          <cell r="BV244"/>
          <cell r="BW244">
            <v>0</v>
          </cell>
          <cell r="BX244"/>
          <cell r="BY244">
            <v>0</v>
          </cell>
          <cell r="BZ244"/>
          <cell r="CA244">
            <v>0</v>
          </cell>
          <cell r="CB244"/>
          <cell r="CC244">
            <v>0</v>
          </cell>
          <cell r="CD244"/>
          <cell r="CE244">
            <v>0</v>
          </cell>
          <cell r="CF244"/>
          <cell r="CG244">
            <v>0</v>
          </cell>
          <cell r="CH244"/>
          <cell r="CI244">
            <v>0</v>
          </cell>
          <cell r="CJ244"/>
          <cell r="CK244">
            <v>0</v>
          </cell>
          <cell r="CL244"/>
          <cell r="CM244">
            <v>0</v>
          </cell>
          <cell r="CN244"/>
          <cell r="CO244">
            <v>0</v>
          </cell>
          <cell r="CP244"/>
          <cell r="CQ244">
            <v>0</v>
          </cell>
          <cell r="CR244"/>
          <cell r="CS244">
            <v>0</v>
          </cell>
          <cell r="CT244"/>
          <cell r="CU244">
            <v>0</v>
          </cell>
          <cell r="CV244"/>
          <cell r="CW244">
            <v>0</v>
          </cell>
          <cell r="CX244"/>
          <cell r="CY244">
            <v>0</v>
          </cell>
          <cell r="CZ244"/>
          <cell r="DA244">
            <v>0</v>
          </cell>
          <cell r="DB244"/>
          <cell r="DC244">
            <v>0</v>
          </cell>
          <cell r="DD244"/>
          <cell r="DE244">
            <v>0</v>
          </cell>
          <cell r="DF244"/>
          <cell r="DG244">
            <v>0</v>
          </cell>
          <cell r="DH244"/>
          <cell r="DI244">
            <v>0</v>
          </cell>
          <cell r="DJ244"/>
          <cell r="DK244">
            <v>0</v>
          </cell>
          <cell r="DL244"/>
          <cell r="DM244">
            <v>0</v>
          </cell>
          <cell r="DN244"/>
          <cell r="DO244">
            <v>0</v>
          </cell>
          <cell r="DP244"/>
          <cell r="DQ244">
            <v>0</v>
          </cell>
          <cell r="DR244"/>
          <cell r="DS244">
            <v>0</v>
          </cell>
          <cell r="DT244"/>
          <cell r="DU244">
            <v>0</v>
          </cell>
          <cell r="DV244"/>
          <cell r="DW244">
            <v>0</v>
          </cell>
          <cell r="DX244"/>
          <cell r="DY244">
            <v>0</v>
          </cell>
          <cell r="DZ244"/>
          <cell r="EA244">
            <v>0</v>
          </cell>
          <cell r="EB244"/>
          <cell r="EC244">
            <v>0</v>
          </cell>
          <cell r="ED244"/>
          <cell r="EE244">
            <v>0</v>
          </cell>
          <cell r="EF244"/>
          <cell r="EG244">
            <v>0</v>
          </cell>
          <cell r="EH244"/>
          <cell r="EI244">
            <v>0</v>
          </cell>
          <cell r="EJ244">
            <v>1</v>
          </cell>
          <cell r="EK244">
            <v>1E-4</v>
          </cell>
          <cell r="EL244"/>
          <cell r="EM244">
            <v>0</v>
          </cell>
          <cell r="EN244"/>
          <cell r="EO244">
            <v>0</v>
          </cell>
          <cell r="EP244">
            <v>1</v>
          </cell>
          <cell r="EQ244">
            <v>1E-4</v>
          </cell>
          <cell r="ER244"/>
          <cell r="ES244">
            <v>0</v>
          </cell>
          <cell r="ET244"/>
          <cell r="EU244">
            <v>0</v>
          </cell>
          <cell r="EV244"/>
          <cell r="EW244">
            <v>0</v>
          </cell>
          <cell r="EX244"/>
          <cell r="EY244">
            <v>0</v>
          </cell>
          <cell r="EZ244"/>
          <cell r="FA244">
            <v>0</v>
          </cell>
          <cell r="FB244"/>
          <cell r="FC244">
            <v>0</v>
          </cell>
          <cell r="FD244"/>
          <cell r="FE244">
            <v>0</v>
          </cell>
          <cell r="FF244"/>
          <cell r="FG244">
            <v>0</v>
          </cell>
          <cell r="FH244"/>
          <cell r="FI244">
            <v>0</v>
          </cell>
          <cell r="FJ244"/>
          <cell r="FK244">
            <v>0</v>
          </cell>
          <cell r="FL244"/>
          <cell r="FM244">
            <v>0</v>
          </cell>
          <cell r="FN244"/>
          <cell r="FO244">
            <v>0</v>
          </cell>
          <cell r="FP244"/>
          <cell r="FQ244">
            <v>0</v>
          </cell>
          <cell r="FR244"/>
          <cell r="FS244">
            <v>0</v>
          </cell>
          <cell r="FT244"/>
          <cell r="FU244">
            <v>0</v>
          </cell>
          <cell r="FV244"/>
          <cell r="FW244">
            <v>0</v>
          </cell>
          <cell r="FX244"/>
          <cell r="FY244">
            <v>0</v>
          </cell>
          <cell r="FZ244"/>
          <cell r="GA244">
            <v>0</v>
          </cell>
          <cell r="GB244"/>
          <cell r="GC244">
            <v>0</v>
          </cell>
          <cell r="GD244"/>
          <cell r="GE244">
            <v>0</v>
          </cell>
          <cell r="GF244"/>
          <cell r="GG244">
            <v>0</v>
          </cell>
          <cell r="GH244"/>
          <cell r="GI244">
            <v>0</v>
          </cell>
          <cell r="GJ244"/>
          <cell r="GK244">
            <v>0</v>
          </cell>
          <cell r="GL244"/>
          <cell r="GM244">
            <v>0</v>
          </cell>
          <cell r="GN244"/>
          <cell r="GO244">
            <v>0</v>
          </cell>
          <cell r="GP244"/>
          <cell r="GQ244">
            <v>0</v>
          </cell>
          <cell r="GR244"/>
          <cell r="GS244">
            <v>0</v>
          </cell>
          <cell r="GT244"/>
          <cell r="GU244">
            <v>0</v>
          </cell>
          <cell r="GV244"/>
          <cell r="GW244">
            <v>0</v>
          </cell>
          <cell r="GX244"/>
          <cell r="GY244">
            <v>0</v>
          </cell>
          <cell r="GZ244"/>
          <cell r="HA244">
            <v>0</v>
          </cell>
          <cell r="HB244"/>
          <cell r="HC244">
            <v>0</v>
          </cell>
          <cell r="HD244"/>
          <cell r="HE244">
            <v>0</v>
          </cell>
          <cell r="HF244"/>
          <cell r="HG244">
            <v>0</v>
          </cell>
          <cell r="HH244"/>
          <cell r="HI244">
            <v>0</v>
          </cell>
          <cell r="HJ244"/>
          <cell r="HK244">
            <v>0</v>
          </cell>
          <cell r="HL244"/>
          <cell r="HM244">
            <v>0</v>
          </cell>
          <cell r="HN244"/>
          <cell r="HO244">
            <v>0</v>
          </cell>
          <cell r="HP244"/>
          <cell r="HQ244">
            <v>0</v>
          </cell>
          <cell r="HR244"/>
          <cell r="HS244">
            <v>0</v>
          </cell>
          <cell r="HT244"/>
          <cell r="HU244">
            <v>0</v>
          </cell>
          <cell r="HV244"/>
          <cell r="HW244">
            <v>0</v>
          </cell>
          <cell r="HX244"/>
          <cell r="HY244">
            <v>0</v>
          </cell>
          <cell r="HZ244"/>
          <cell r="IA244">
            <v>0</v>
          </cell>
          <cell r="IB244"/>
          <cell r="IC244">
            <v>0</v>
          </cell>
          <cell r="ID244"/>
          <cell r="IE244">
            <v>0</v>
          </cell>
          <cell r="IF244"/>
          <cell r="IG244">
            <v>0</v>
          </cell>
          <cell r="IH244"/>
          <cell r="II244">
            <v>0</v>
          </cell>
          <cell r="IJ244"/>
          <cell r="IK244">
            <v>0</v>
          </cell>
          <cell r="IL244"/>
          <cell r="IM244">
            <v>0</v>
          </cell>
          <cell r="IN244"/>
          <cell r="IO244">
            <v>0</v>
          </cell>
          <cell r="IP244"/>
          <cell r="IQ244">
            <v>0</v>
          </cell>
          <cell r="IR244"/>
          <cell r="IS244">
            <v>0</v>
          </cell>
          <cell r="IT244"/>
          <cell r="IU244">
            <v>0</v>
          </cell>
          <cell r="IV244"/>
          <cell r="IW244">
            <v>0</v>
          </cell>
          <cell r="IX244"/>
          <cell r="IY244">
            <v>0</v>
          </cell>
          <cell r="IZ244"/>
          <cell r="JA244">
            <v>0</v>
          </cell>
          <cell r="JB244"/>
          <cell r="JC244">
            <v>0</v>
          </cell>
          <cell r="JD244"/>
          <cell r="JE244">
            <v>0</v>
          </cell>
          <cell r="JF244"/>
          <cell r="JG244">
            <v>0</v>
          </cell>
          <cell r="JH244"/>
          <cell r="JI244">
            <v>0</v>
          </cell>
          <cell r="JJ244"/>
          <cell r="JK244">
            <v>0</v>
          </cell>
          <cell r="JL244"/>
          <cell r="JM244">
            <v>0</v>
          </cell>
          <cell r="JN244"/>
          <cell r="JO244">
            <v>0</v>
          </cell>
          <cell r="JP244"/>
          <cell r="JQ244">
            <v>0</v>
          </cell>
          <cell r="JR244"/>
          <cell r="JS244">
            <v>0</v>
          </cell>
          <cell r="JT244"/>
          <cell r="JU244">
            <v>0</v>
          </cell>
          <cell r="JV244"/>
          <cell r="JW244">
            <v>0</v>
          </cell>
          <cell r="JX244"/>
          <cell r="JY244">
            <v>0</v>
          </cell>
          <cell r="JZ244"/>
          <cell r="KA244">
            <v>0</v>
          </cell>
          <cell r="KB244"/>
          <cell r="KC244">
            <v>0</v>
          </cell>
        </row>
        <row r="245">
          <cell r="P245"/>
          <cell r="Q245">
            <v>0</v>
          </cell>
          <cell r="R245"/>
          <cell r="S245">
            <v>0</v>
          </cell>
          <cell r="T245"/>
          <cell r="U245">
            <v>0</v>
          </cell>
          <cell r="V245"/>
          <cell r="W245">
            <v>0</v>
          </cell>
          <cell r="X245"/>
          <cell r="Y245">
            <v>0</v>
          </cell>
          <cell r="Z245"/>
          <cell r="AA245">
            <v>0</v>
          </cell>
          <cell r="AB245"/>
          <cell r="AC245">
            <v>0</v>
          </cell>
          <cell r="AD245"/>
          <cell r="AE245">
            <v>0</v>
          </cell>
          <cell r="AF245"/>
          <cell r="AG245">
            <v>0</v>
          </cell>
          <cell r="AH245"/>
          <cell r="AI245">
            <v>0</v>
          </cell>
          <cell r="AJ245"/>
          <cell r="AK245">
            <v>0</v>
          </cell>
          <cell r="AL245"/>
          <cell r="AM245">
            <v>0</v>
          </cell>
          <cell r="AN245"/>
          <cell r="AO245">
            <v>0</v>
          </cell>
          <cell r="AP245"/>
          <cell r="AQ245">
            <v>0</v>
          </cell>
          <cell r="AR245"/>
          <cell r="AS245">
            <v>0</v>
          </cell>
          <cell r="AT245"/>
          <cell r="AU245">
            <v>0</v>
          </cell>
          <cell r="AV245"/>
          <cell r="AW245">
            <v>0</v>
          </cell>
          <cell r="AX245"/>
          <cell r="AY245">
            <v>0</v>
          </cell>
          <cell r="AZ245"/>
          <cell r="BA245">
            <v>0</v>
          </cell>
          <cell r="BB245"/>
          <cell r="BC245">
            <v>0</v>
          </cell>
          <cell r="BD245"/>
          <cell r="BE245">
            <v>0</v>
          </cell>
          <cell r="BF245"/>
          <cell r="BG245">
            <v>0</v>
          </cell>
          <cell r="BH245"/>
          <cell r="BI245">
            <v>0</v>
          </cell>
          <cell r="BJ245"/>
          <cell r="BK245">
            <v>0</v>
          </cell>
          <cell r="BL245"/>
          <cell r="BM245">
            <v>0</v>
          </cell>
          <cell r="BN245"/>
          <cell r="BO245">
            <v>0</v>
          </cell>
          <cell r="BP245"/>
          <cell r="BQ245">
            <v>0</v>
          </cell>
          <cell r="BR245"/>
          <cell r="BS245">
            <v>0</v>
          </cell>
          <cell r="BT245"/>
          <cell r="BU245">
            <v>0</v>
          </cell>
          <cell r="BV245"/>
          <cell r="BW245">
            <v>0</v>
          </cell>
          <cell r="BX245"/>
          <cell r="BY245">
            <v>0</v>
          </cell>
          <cell r="BZ245"/>
          <cell r="CA245">
            <v>0</v>
          </cell>
          <cell r="CB245"/>
          <cell r="CC245">
            <v>0</v>
          </cell>
          <cell r="CD245"/>
          <cell r="CE245">
            <v>0</v>
          </cell>
          <cell r="CF245"/>
          <cell r="CG245">
            <v>0</v>
          </cell>
          <cell r="CH245"/>
          <cell r="CI245">
            <v>0</v>
          </cell>
          <cell r="CJ245"/>
          <cell r="CK245">
            <v>0</v>
          </cell>
          <cell r="CL245"/>
          <cell r="CM245">
            <v>0</v>
          </cell>
          <cell r="CN245"/>
          <cell r="CO245">
            <v>0</v>
          </cell>
          <cell r="CP245"/>
          <cell r="CQ245">
            <v>0</v>
          </cell>
          <cell r="CR245"/>
          <cell r="CS245">
            <v>0</v>
          </cell>
          <cell r="CT245"/>
          <cell r="CU245">
            <v>0</v>
          </cell>
          <cell r="CV245"/>
          <cell r="CW245">
            <v>0</v>
          </cell>
          <cell r="CX245"/>
          <cell r="CY245">
            <v>0</v>
          </cell>
          <cell r="CZ245"/>
          <cell r="DA245">
            <v>0</v>
          </cell>
          <cell r="DB245"/>
          <cell r="DC245">
            <v>0</v>
          </cell>
          <cell r="DD245"/>
          <cell r="DE245">
            <v>0</v>
          </cell>
          <cell r="DF245"/>
          <cell r="DG245">
            <v>0</v>
          </cell>
          <cell r="DH245"/>
          <cell r="DI245">
            <v>0</v>
          </cell>
          <cell r="DJ245"/>
          <cell r="DK245">
            <v>0</v>
          </cell>
          <cell r="DL245"/>
          <cell r="DM245">
            <v>0</v>
          </cell>
          <cell r="DN245"/>
          <cell r="DO245">
            <v>0</v>
          </cell>
          <cell r="DP245"/>
          <cell r="DQ245">
            <v>0</v>
          </cell>
          <cell r="DR245"/>
          <cell r="DS245">
            <v>0</v>
          </cell>
          <cell r="DT245"/>
          <cell r="DU245">
            <v>0</v>
          </cell>
          <cell r="DV245"/>
          <cell r="DW245">
            <v>0</v>
          </cell>
          <cell r="DX245"/>
          <cell r="DY245">
            <v>0</v>
          </cell>
          <cell r="DZ245"/>
          <cell r="EA245">
            <v>0</v>
          </cell>
          <cell r="EB245"/>
          <cell r="EC245">
            <v>0</v>
          </cell>
          <cell r="ED245"/>
          <cell r="EE245">
            <v>0</v>
          </cell>
          <cell r="EF245"/>
          <cell r="EG245">
            <v>0</v>
          </cell>
          <cell r="EH245"/>
          <cell r="EI245">
            <v>0</v>
          </cell>
          <cell r="EJ245"/>
          <cell r="EK245">
            <v>0</v>
          </cell>
          <cell r="EL245"/>
          <cell r="EM245">
            <v>0</v>
          </cell>
          <cell r="EN245"/>
          <cell r="EO245">
            <v>0</v>
          </cell>
          <cell r="EP245"/>
          <cell r="EQ245">
            <v>0</v>
          </cell>
          <cell r="ER245"/>
          <cell r="ES245">
            <v>0</v>
          </cell>
          <cell r="ET245"/>
          <cell r="EU245">
            <v>0</v>
          </cell>
          <cell r="EV245"/>
          <cell r="EW245">
            <v>0</v>
          </cell>
          <cell r="EX245"/>
          <cell r="EY245">
            <v>0</v>
          </cell>
          <cell r="EZ245"/>
          <cell r="FA245">
            <v>0</v>
          </cell>
          <cell r="FB245"/>
          <cell r="FC245">
            <v>0</v>
          </cell>
          <cell r="FD245"/>
          <cell r="FE245">
            <v>0</v>
          </cell>
          <cell r="FF245"/>
          <cell r="FG245">
            <v>0</v>
          </cell>
          <cell r="FH245"/>
          <cell r="FI245">
            <v>0</v>
          </cell>
          <cell r="FJ245"/>
          <cell r="FK245">
            <v>0</v>
          </cell>
          <cell r="FL245"/>
          <cell r="FM245">
            <v>0</v>
          </cell>
          <cell r="FN245"/>
          <cell r="FO245">
            <v>0</v>
          </cell>
          <cell r="FP245"/>
          <cell r="FQ245">
            <v>0</v>
          </cell>
          <cell r="FR245"/>
          <cell r="FS245">
            <v>0</v>
          </cell>
          <cell r="FT245"/>
          <cell r="FU245">
            <v>0</v>
          </cell>
          <cell r="FV245"/>
          <cell r="FW245">
            <v>0</v>
          </cell>
          <cell r="FX245"/>
          <cell r="FY245">
            <v>0</v>
          </cell>
          <cell r="FZ245"/>
          <cell r="GA245">
            <v>0</v>
          </cell>
          <cell r="GB245"/>
          <cell r="GC245">
            <v>0</v>
          </cell>
          <cell r="GD245"/>
          <cell r="GE245">
            <v>0</v>
          </cell>
          <cell r="GF245"/>
          <cell r="GG245">
            <v>0</v>
          </cell>
          <cell r="GH245"/>
          <cell r="GI245">
            <v>0</v>
          </cell>
          <cell r="GJ245"/>
          <cell r="GK245">
            <v>0</v>
          </cell>
          <cell r="GL245"/>
          <cell r="GM245">
            <v>0</v>
          </cell>
          <cell r="GN245"/>
          <cell r="GO245">
            <v>0</v>
          </cell>
          <cell r="GP245"/>
          <cell r="GQ245">
            <v>0</v>
          </cell>
          <cell r="GR245"/>
          <cell r="GS245">
            <v>0</v>
          </cell>
          <cell r="GT245"/>
          <cell r="GU245">
            <v>0</v>
          </cell>
          <cell r="GV245"/>
          <cell r="GW245">
            <v>0</v>
          </cell>
          <cell r="GX245"/>
          <cell r="GY245">
            <v>0</v>
          </cell>
          <cell r="GZ245"/>
          <cell r="HA245">
            <v>0</v>
          </cell>
          <cell r="HB245"/>
          <cell r="HC245">
            <v>0</v>
          </cell>
          <cell r="HD245"/>
          <cell r="HE245">
            <v>0</v>
          </cell>
          <cell r="HF245"/>
          <cell r="HG245">
            <v>0</v>
          </cell>
          <cell r="HH245"/>
          <cell r="HI245">
            <v>0</v>
          </cell>
          <cell r="HJ245"/>
          <cell r="HK245">
            <v>0</v>
          </cell>
          <cell r="HL245"/>
          <cell r="HM245">
            <v>0</v>
          </cell>
          <cell r="HN245"/>
          <cell r="HO245">
            <v>0</v>
          </cell>
          <cell r="HP245"/>
          <cell r="HQ245">
            <v>0</v>
          </cell>
          <cell r="HR245"/>
          <cell r="HS245">
            <v>0</v>
          </cell>
          <cell r="HT245"/>
          <cell r="HU245">
            <v>0</v>
          </cell>
          <cell r="HV245"/>
          <cell r="HW245">
            <v>0</v>
          </cell>
          <cell r="HX245"/>
          <cell r="HY245">
            <v>0</v>
          </cell>
          <cell r="HZ245"/>
          <cell r="IA245">
            <v>0</v>
          </cell>
          <cell r="IB245"/>
          <cell r="IC245">
            <v>0</v>
          </cell>
          <cell r="ID245"/>
          <cell r="IE245">
            <v>0</v>
          </cell>
          <cell r="IF245"/>
          <cell r="IG245">
            <v>0</v>
          </cell>
          <cell r="IH245">
            <v>1</v>
          </cell>
          <cell r="II245">
            <v>30000.000000299999</v>
          </cell>
          <cell r="IJ245"/>
          <cell r="IK245">
            <v>0</v>
          </cell>
          <cell r="IL245"/>
          <cell r="IM245">
            <v>0</v>
          </cell>
          <cell r="IN245"/>
          <cell r="IO245">
            <v>0</v>
          </cell>
          <cell r="IP245"/>
          <cell r="IQ245">
            <v>0</v>
          </cell>
          <cell r="IR245"/>
          <cell r="IS245">
            <v>0</v>
          </cell>
          <cell r="IT245"/>
          <cell r="IU245">
            <v>0</v>
          </cell>
          <cell r="IV245"/>
          <cell r="IW245">
            <v>0</v>
          </cell>
          <cell r="IX245"/>
          <cell r="IY245">
            <v>0</v>
          </cell>
          <cell r="IZ245"/>
          <cell r="JA245">
            <v>0</v>
          </cell>
          <cell r="JB245"/>
          <cell r="JC245">
            <v>0</v>
          </cell>
          <cell r="JD245"/>
          <cell r="JE245">
            <v>0</v>
          </cell>
          <cell r="JF245"/>
          <cell r="JG245">
            <v>0</v>
          </cell>
          <cell r="JH245"/>
          <cell r="JI245">
            <v>0</v>
          </cell>
          <cell r="JJ245"/>
          <cell r="JK245">
            <v>0</v>
          </cell>
          <cell r="JL245"/>
          <cell r="JM245">
            <v>0</v>
          </cell>
          <cell r="JN245"/>
          <cell r="JO245">
            <v>0</v>
          </cell>
          <cell r="JP245"/>
          <cell r="JQ245">
            <v>0</v>
          </cell>
          <cell r="JR245"/>
          <cell r="JS245">
            <v>0</v>
          </cell>
          <cell r="JT245"/>
          <cell r="JU245">
            <v>0</v>
          </cell>
          <cell r="JV245"/>
          <cell r="JW245">
            <v>0</v>
          </cell>
          <cell r="JX245"/>
          <cell r="JY245">
            <v>0</v>
          </cell>
          <cell r="JZ245"/>
          <cell r="KA245">
            <v>0</v>
          </cell>
          <cell r="KB245"/>
          <cell r="KC245">
            <v>0</v>
          </cell>
        </row>
        <row r="246">
          <cell r="P246"/>
          <cell r="Q246">
            <v>0</v>
          </cell>
          <cell r="R246"/>
          <cell r="S246">
            <v>0</v>
          </cell>
          <cell r="T246"/>
          <cell r="U246">
            <v>0</v>
          </cell>
          <cell r="V246"/>
          <cell r="W246">
            <v>0</v>
          </cell>
          <cell r="X246"/>
          <cell r="Y246">
            <v>0</v>
          </cell>
          <cell r="Z246"/>
          <cell r="AA246">
            <v>0</v>
          </cell>
          <cell r="AB246"/>
          <cell r="AC246">
            <v>0</v>
          </cell>
          <cell r="AD246"/>
          <cell r="AE246">
            <v>0</v>
          </cell>
          <cell r="AF246"/>
          <cell r="AG246">
            <v>0</v>
          </cell>
          <cell r="AH246"/>
          <cell r="AI246">
            <v>0</v>
          </cell>
          <cell r="AJ246"/>
          <cell r="AK246">
            <v>0</v>
          </cell>
          <cell r="AL246"/>
          <cell r="AM246">
            <v>0</v>
          </cell>
          <cell r="AN246"/>
          <cell r="AO246">
            <v>0</v>
          </cell>
          <cell r="AP246"/>
          <cell r="AQ246">
            <v>0</v>
          </cell>
          <cell r="AR246"/>
          <cell r="AS246">
            <v>0</v>
          </cell>
          <cell r="AT246"/>
          <cell r="AU246">
            <v>0</v>
          </cell>
          <cell r="AV246"/>
          <cell r="AW246">
            <v>0</v>
          </cell>
          <cell r="AX246"/>
          <cell r="AY246">
            <v>0</v>
          </cell>
          <cell r="AZ246"/>
          <cell r="BA246">
            <v>0</v>
          </cell>
          <cell r="BB246"/>
          <cell r="BC246">
            <v>0</v>
          </cell>
          <cell r="BD246"/>
          <cell r="BE246">
            <v>0</v>
          </cell>
          <cell r="BF246"/>
          <cell r="BG246">
            <v>0</v>
          </cell>
          <cell r="BH246"/>
          <cell r="BI246">
            <v>0</v>
          </cell>
          <cell r="BJ246"/>
          <cell r="BK246">
            <v>0</v>
          </cell>
          <cell r="BL246"/>
          <cell r="BM246">
            <v>0</v>
          </cell>
          <cell r="BN246"/>
          <cell r="BO246">
            <v>0</v>
          </cell>
          <cell r="BP246"/>
          <cell r="BQ246">
            <v>0</v>
          </cell>
          <cell r="BR246"/>
          <cell r="BS246">
            <v>0</v>
          </cell>
          <cell r="BT246"/>
          <cell r="BU246">
            <v>0</v>
          </cell>
          <cell r="BV246">
            <v>0.5</v>
          </cell>
          <cell r="BW246">
            <v>30369.097222222223</v>
          </cell>
          <cell r="BX246"/>
          <cell r="BY246">
            <v>0</v>
          </cell>
          <cell r="BZ246"/>
          <cell r="CA246">
            <v>0</v>
          </cell>
          <cell r="CB246"/>
          <cell r="CC246">
            <v>0</v>
          </cell>
          <cell r="CD246">
            <v>0.5</v>
          </cell>
          <cell r="CE246">
            <v>30369.097222222223</v>
          </cell>
          <cell r="CF246"/>
          <cell r="CG246">
            <v>0</v>
          </cell>
          <cell r="CH246"/>
          <cell r="CI246">
            <v>0</v>
          </cell>
          <cell r="CJ246"/>
          <cell r="CK246">
            <v>0</v>
          </cell>
          <cell r="CL246"/>
          <cell r="CM246">
            <v>0</v>
          </cell>
          <cell r="CN246"/>
          <cell r="CO246">
            <v>0</v>
          </cell>
          <cell r="CP246">
            <v>1</v>
          </cell>
          <cell r="CQ246">
            <v>60738.194444444445</v>
          </cell>
          <cell r="CR246"/>
          <cell r="CS246">
            <v>0</v>
          </cell>
          <cell r="CT246"/>
          <cell r="CU246">
            <v>0</v>
          </cell>
          <cell r="CV246"/>
          <cell r="CW246">
            <v>0</v>
          </cell>
          <cell r="CX246"/>
          <cell r="CY246">
            <v>0</v>
          </cell>
          <cell r="CZ246"/>
          <cell r="DA246">
            <v>0</v>
          </cell>
          <cell r="DB246"/>
          <cell r="DC246">
            <v>0</v>
          </cell>
          <cell r="DD246"/>
          <cell r="DE246">
            <v>0</v>
          </cell>
          <cell r="DF246"/>
          <cell r="DG246">
            <v>0</v>
          </cell>
          <cell r="DH246"/>
          <cell r="DI246">
            <v>0</v>
          </cell>
          <cell r="DJ246"/>
          <cell r="DK246">
            <v>0</v>
          </cell>
          <cell r="DL246"/>
          <cell r="DM246">
            <v>0</v>
          </cell>
          <cell r="DN246"/>
          <cell r="DO246">
            <v>0</v>
          </cell>
          <cell r="DP246"/>
          <cell r="DQ246">
            <v>0</v>
          </cell>
          <cell r="DR246"/>
          <cell r="DS246">
            <v>0</v>
          </cell>
          <cell r="DT246"/>
          <cell r="DU246">
            <v>0</v>
          </cell>
          <cell r="DV246"/>
          <cell r="DW246">
            <v>0</v>
          </cell>
          <cell r="DX246"/>
          <cell r="DY246">
            <v>0</v>
          </cell>
          <cell r="DZ246"/>
          <cell r="EA246">
            <v>0</v>
          </cell>
          <cell r="EB246"/>
          <cell r="EC246">
            <v>0</v>
          </cell>
          <cell r="ED246"/>
          <cell r="EE246">
            <v>0</v>
          </cell>
          <cell r="EF246"/>
          <cell r="EG246">
            <v>0</v>
          </cell>
          <cell r="EH246"/>
          <cell r="EI246">
            <v>0</v>
          </cell>
          <cell r="EJ246">
            <v>1</v>
          </cell>
          <cell r="EK246">
            <v>60738.194444444445</v>
          </cell>
          <cell r="EL246"/>
          <cell r="EM246">
            <v>0</v>
          </cell>
          <cell r="EN246"/>
          <cell r="EO246">
            <v>0</v>
          </cell>
          <cell r="EP246">
            <v>1</v>
          </cell>
          <cell r="EQ246">
            <v>60738.194444444445</v>
          </cell>
          <cell r="ER246">
            <v>1</v>
          </cell>
          <cell r="ES246">
            <v>60738.194444444445</v>
          </cell>
          <cell r="ET246">
            <v>1</v>
          </cell>
          <cell r="EU246">
            <v>60738.194444444445</v>
          </cell>
          <cell r="EV246">
            <v>1</v>
          </cell>
          <cell r="EW246">
            <v>60738.194444444445</v>
          </cell>
          <cell r="EX246">
            <v>1</v>
          </cell>
          <cell r="EY246">
            <v>60738.194444444445</v>
          </cell>
          <cell r="EZ246">
            <v>1</v>
          </cell>
          <cell r="FA246">
            <v>60738.194444444445</v>
          </cell>
          <cell r="FB246">
            <v>1</v>
          </cell>
          <cell r="FC246">
            <v>60738.194444444445</v>
          </cell>
          <cell r="FD246">
            <v>1</v>
          </cell>
          <cell r="FE246">
            <v>60738.194444444445</v>
          </cell>
          <cell r="FF246">
            <v>1</v>
          </cell>
          <cell r="FG246">
            <v>60738.194444444445</v>
          </cell>
          <cell r="FH246">
            <v>1</v>
          </cell>
          <cell r="FI246">
            <v>60738.194444444445</v>
          </cell>
          <cell r="FJ246">
            <v>0.5</v>
          </cell>
          <cell r="FK246">
            <v>30369.097222222223</v>
          </cell>
          <cell r="FL246">
            <v>1</v>
          </cell>
          <cell r="FM246">
            <v>60738.194444444445</v>
          </cell>
          <cell r="FN246">
            <v>1</v>
          </cell>
          <cell r="FO246">
            <v>60738.194444444445</v>
          </cell>
          <cell r="FP246">
            <v>1</v>
          </cell>
          <cell r="FQ246">
            <v>60738.194444444445</v>
          </cell>
          <cell r="FR246"/>
          <cell r="FS246">
            <v>0</v>
          </cell>
          <cell r="FT246"/>
          <cell r="FU246">
            <v>0</v>
          </cell>
          <cell r="FV246"/>
          <cell r="FW246">
            <v>0</v>
          </cell>
          <cell r="FX246"/>
          <cell r="FY246">
            <v>0</v>
          </cell>
          <cell r="FZ246"/>
          <cell r="GA246">
            <v>0</v>
          </cell>
          <cell r="GB246"/>
          <cell r="GC246">
            <v>0</v>
          </cell>
          <cell r="GD246"/>
          <cell r="GE246">
            <v>0</v>
          </cell>
          <cell r="GF246"/>
          <cell r="GG246">
            <v>0</v>
          </cell>
          <cell r="GH246"/>
          <cell r="GI246">
            <v>0</v>
          </cell>
          <cell r="GJ246"/>
          <cell r="GK246">
            <v>0</v>
          </cell>
          <cell r="GL246"/>
          <cell r="GM246">
            <v>0</v>
          </cell>
          <cell r="GN246">
            <v>0</v>
          </cell>
          <cell r="GO246">
            <v>0</v>
          </cell>
          <cell r="GP246"/>
          <cell r="GQ246">
            <v>0</v>
          </cell>
          <cell r="GR246">
            <v>1</v>
          </cell>
          <cell r="GS246">
            <v>60738.194444444445</v>
          </cell>
          <cell r="GT246">
            <v>1</v>
          </cell>
          <cell r="GU246">
            <v>60738.194444444445</v>
          </cell>
          <cell r="GV246"/>
          <cell r="GW246">
            <v>0</v>
          </cell>
          <cell r="GX246"/>
          <cell r="GY246">
            <v>0</v>
          </cell>
          <cell r="GZ246"/>
          <cell r="HA246">
            <v>0</v>
          </cell>
          <cell r="HB246">
            <v>0.5</v>
          </cell>
          <cell r="HC246">
            <v>30369.097222222223</v>
          </cell>
          <cell r="HD246"/>
          <cell r="HE246">
            <v>0</v>
          </cell>
          <cell r="HF246"/>
          <cell r="HG246">
            <v>0</v>
          </cell>
          <cell r="HH246"/>
          <cell r="HI246">
            <v>0</v>
          </cell>
          <cell r="HJ246">
            <v>0</v>
          </cell>
          <cell r="HK246">
            <v>0</v>
          </cell>
          <cell r="HL246">
            <v>0</v>
          </cell>
          <cell r="HM246">
            <v>0</v>
          </cell>
          <cell r="HN246">
            <v>0</v>
          </cell>
          <cell r="HO246">
            <v>0</v>
          </cell>
          <cell r="HP246">
            <v>0</v>
          </cell>
          <cell r="HQ246">
            <v>0</v>
          </cell>
          <cell r="HR246"/>
          <cell r="HS246">
            <v>0</v>
          </cell>
          <cell r="HT246"/>
          <cell r="HU246">
            <v>0</v>
          </cell>
          <cell r="HV246"/>
          <cell r="HW246">
            <v>0</v>
          </cell>
          <cell r="HX246"/>
          <cell r="HY246">
            <v>0</v>
          </cell>
          <cell r="HZ246"/>
          <cell r="IA246">
            <v>0</v>
          </cell>
          <cell r="IB246"/>
          <cell r="IC246">
            <v>0</v>
          </cell>
          <cell r="ID246"/>
          <cell r="IE246">
            <v>0</v>
          </cell>
          <cell r="IF246"/>
          <cell r="IG246">
            <v>0</v>
          </cell>
          <cell r="IH246"/>
          <cell r="II246">
            <v>0</v>
          </cell>
          <cell r="IJ246"/>
          <cell r="IK246">
            <v>0</v>
          </cell>
          <cell r="IL246"/>
          <cell r="IM246"/>
          <cell r="IN246"/>
          <cell r="IO246"/>
          <cell r="IP246">
            <v>0.5</v>
          </cell>
          <cell r="IQ246">
            <v>30369.097222222223</v>
          </cell>
          <cell r="IR246"/>
          <cell r="IS246">
            <v>0</v>
          </cell>
          <cell r="IT246"/>
          <cell r="IU246">
            <v>0</v>
          </cell>
          <cell r="IV246"/>
          <cell r="IW246">
            <v>0</v>
          </cell>
          <cell r="IX246"/>
          <cell r="IY246">
            <v>0</v>
          </cell>
          <cell r="IZ246"/>
          <cell r="JA246"/>
          <cell r="JB246">
            <v>0.5</v>
          </cell>
          <cell r="JC246">
            <v>30369.097222222223</v>
          </cell>
          <cell r="JD246"/>
          <cell r="JE246">
            <v>0</v>
          </cell>
          <cell r="JF246">
            <v>0.5</v>
          </cell>
          <cell r="JG246">
            <v>30369.097222222223</v>
          </cell>
          <cell r="JH246">
            <v>0.5</v>
          </cell>
          <cell r="JI246">
            <v>30369.097222222223</v>
          </cell>
          <cell r="JJ246">
            <v>0.5</v>
          </cell>
          <cell r="JK246">
            <v>30369.097222222223</v>
          </cell>
          <cell r="JL246">
            <v>0</v>
          </cell>
          <cell r="JM246">
            <v>0</v>
          </cell>
          <cell r="JN246">
            <v>0.5</v>
          </cell>
          <cell r="JO246">
            <v>30369.097222222223</v>
          </cell>
          <cell r="JP246">
            <v>0.5</v>
          </cell>
          <cell r="JQ246">
            <v>30369.097222222223</v>
          </cell>
          <cell r="JR246">
            <v>0.5</v>
          </cell>
          <cell r="JS246">
            <v>30369.097222222223</v>
          </cell>
          <cell r="JT246"/>
          <cell r="JU246">
            <v>0</v>
          </cell>
          <cell r="JV246"/>
          <cell r="JW246">
            <v>0</v>
          </cell>
          <cell r="JX246"/>
          <cell r="JY246">
            <v>0</v>
          </cell>
          <cell r="JZ246">
            <v>0.5</v>
          </cell>
          <cell r="KA246">
            <v>30369.097222222223</v>
          </cell>
          <cell r="KB246"/>
          <cell r="KC246">
            <v>0</v>
          </cell>
        </row>
        <row r="247">
          <cell r="P247"/>
          <cell r="Q247">
            <v>0</v>
          </cell>
          <cell r="R247"/>
          <cell r="S247">
            <v>0</v>
          </cell>
          <cell r="T247">
            <v>1</v>
          </cell>
          <cell r="U247">
            <v>694.95</v>
          </cell>
          <cell r="V247"/>
          <cell r="W247">
            <v>0</v>
          </cell>
          <cell r="X247"/>
          <cell r="Y247">
            <v>0</v>
          </cell>
          <cell r="Z247"/>
          <cell r="AA247">
            <v>0</v>
          </cell>
          <cell r="AB247"/>
          <cell r="AC247">
            <v>0</v>
          </cell>
          <cell r="AD247"/>
          <cell r="AE247">
            <v>0</v>
          </cell>
          <cell r="AF247"/>
          <cell r="AG247">
            <v>0</v>
          </cell>
          <cell r="AH247"/>
          <cell r="AI247">
            <v>0</v>
          </cell>
          <cell r="AJ247">
            <v>1</v>
          </cell>
          <cell r="AK247">
            <v>694.95</v>
          </cell>
          <cell r="AL247">
            <v>1</v>
          </cell>
          <cell r="AM247">
            <v>694.95</v>
          </cell>
          <cell r="AN247"/>
          <cell r="AO247">
            <v>0</v>
          </cell>
          <cell r="AP247"/>
          <cell r="AQ247">
            <v>0</v>
          </cell>
          <cell r="AR247"/>
          <cell r="AS247">
            <v>0</v>
          </cell>
          <cell r="AT247"/>
          <cell r="AU247">
            <v>0</v>
          </cell>
          <cell r="AV247"/>
          <cell r="AW247">
            <v>0</v>
          </cell>
          <cell r="AX247"/>
          <cell r="AY247">
            <v>0</v>
          </cell>
          <cell r="AZ247"/>
          <cell r="BA247">
            <v>0</v>
          </cell>
          <cell r="BB247"/>
          <cell r="BC247">
            <v>0</v>
          </cell>
          <cell r="BD247"/>
          <cell r="BE247">
            <v>0</v>
          </cell>
          <cell r="BF247"/>
          <cell r="BG247">
            <v>0</v>
          </cell>
          <cell r="BH247"/>
          <cell r="BI247">
            <v>0</v>
          </cell>
          <cell r="BJ247"/>
          <cell r="BK247">
            <v>0</v>
          </cell>
          <cell r="BL247"/>
          <cell r="BM247">
            <v>0</v>
          </cell>
          <cell r="BN247"/>
          <cell r="BO247">
            <v>0</v>
          </cell>
          <cell r="BP247"/>
          <cell r="BQ247">
            <v>0</v>
          </cell>
          <cell r="BR247"/>
          <cell r="BS247">
            <v>0</v>
          </cell>
          <cell r="BT247"/>
          <cell r="BU247">
            <v>0</v>
          </cell>
          <cell r="BV247"/>
          <cell r="BW247">
            <v>0</v>
          </cell>
          <cell r="BX247"/>
          <cell r="BY247">
            <v>0</v>
          </cell>
          <cell r="BZ247"/>
          <cell r="CA247">
            <v>0</v>
          </cell>
          <cell r="CB247"/>
          <cell r="CC247">
            <v>0</v>
          </cell>
          <cell r="CD247"/>
          <cell r="CE247">
            <v>0</v>
          </cell>
          <cell r="CF247"/>
          <cell r="CG247">
            <v>0</v>
          </cell>
          <cell r="CH247"/>
          <cell r="CI247">
            <v>0</v>
          </cell>
          <cell r="CJ247"/>
          <cell r="CK247">
            <v>0</v>
          </cell>
          <cell r="CL247"/>
          <cell r="CM247">
            <v>0</v>
          </cell>
          <cell r="CN247"/>
          <cell r="CO247">
            <v>0</v>
          </cell>
          <cell r="CP247"/>
          <cell r="CQ247">
            <v>0</v>
          </cell>
          <cell r="CR247"/>
          <cell r="CS247">
            <v>0</v>
          </cell>
          <cell r="CT247"/>
          <cell r="CU247">
            <v>0</v>
          </cell>
          <cell r="CV247"/>
          <cell r="CW247">
            <v>0</v>
          </cell>
          <cell r="CX247"/>
          <cell r="CY247">
            <v>0</v>
          </cell>
          <cell r="CZ247"/>
          <cell r="DA247">
            <v>0</v>
          </cell>
          <cell r="DB247"/>
          <cell r="DC247">
            <v>0</v>
          </cell>
          <cell r="DD247"/>
          <cell r="DE247">
            <v>0</v>
          </cell>
          <cell r="DF247"/>
          <cell r="DG247">
            <v>0</v>
          </cell>
          <cell r="DH247"/>
          <cell r="DI247">
            <v>0</v>
          </cell>
          <cell r="DJ247"/>
          <cell r="DK247">
            <v>0</v>
          </cell>
          <cell r="DL247"/>
          <cell r="DM247">
            <v>0</v>
          </cell>
          <cell r="DN247"/>
          <cell r="DO247">
            <v>0</v>
          </cell>
          <cell r="DP247"/>
          <cell r="DQ247">
            <v>0</v>
          </cell>
          <cell r="DR247"/>
          <cell r="DS247">
            <v>0</v>
          </cell>
          <cell r="DT247"/>
          <cell r="DU247">
            <v>0</v>
          </cell>
          <cell r="DV247"/>
          <cell r="DW247">
            <v>0</v>
          </cell>
          <cell r="DX247"/>
          <cell r="DY247">
            <v>0</v>
          </cell>
          <cell r="DZ247"/>
          <cell r="EA247">
            <v>0</v>
          </cell>
          <cell r="EB247"/>
          <cell r="EC247">
            <v>0</v>
          </cell>
          <cell r="ED247"/>
          <cell r="EE247">
            <v>0</v>
          </cell>
          <cell r="EF247"/>
          <cell r="EG247">
            <v>0</v>
          </cell>
          <cell r="EH247"/>
          <cell r="EI247">
            <v>0</v>
          </cell>
          <cell r="EJ247"/>
          <cell r="EK247">
            <v>0</v>
          </cell>
          <cell r="EL247"/>
          <cell r="EM247">
            <v>0</v>
          </cell>
          <cell r="EN247"/>
          <cell r="EO247">
            <v>0</v>
          </cell>
          <cell r="EP247"/>
          <cell r="EQ247">
            <v>0</v>
          </cell>
          <cell r="ER247"/>
          <cell r="ES247">
            <v>0</v>
          </cell>
          <cell r="ET247"/>
          <cell r="EU247">
            <v>0</v>
          </cell>
          <cell r="EV247"/>
          <cell r="EW247">
            <v>0</v>
          </cell>
          <cell r="EX247"/>
          <cell r="EY247">
            <v>0</v>
          </cell>
          <cell r="EZ247"/>
          <cell r="FA247">
            <v>0</v>
          </cell>
          <cell r="FB247"/>
          <cell r="FC247">
            <v>0</v>
          </cell>
          <cell r="FD247"/>
          <cell r="FE247">
            <v>0</v>
          </cell>
          <cell r="FF247"/>
          <cell r="FG247">
            <v>0</v>
          </cell>
          <cell r="FH247"/>
          <cell r="FI247">
            <v>0</v>
          </cell>
          <cell r="FJ247"/>
          <cell r="FK247">
            <v>0</v>
          </cell>
          <cell r="FL247"/>
          <cell r="FM247">
            <v>0</v>
          </cell>
          <cell r="FN247"/>
          <cell r="FO247">
            <v>0</v>
          </cell>
          <cell r="FP247"/>
          <cell r="FQ247">
            <v>0</v>
          </cell>
          <cell r="FR247"/>
          <cell r="FS247">
            <v>0</v>
          </cell>
          <cell r="FT247"/>
          <cell r="FU247">
            <v>0</v>
          </cell>
          <cell r="FV247"/>
          <cell r="FW247">
            <v>0</v>
          </cell>
          <cell r="FX247"/>
          <cell r="FY247">
            <v>0</v>
          </cell>
          <cell r="FZ247"/>
          <cell r="GA247">
            <v>0</v>
          </cell>
          <cell r="GB247"/>
          <cell r="GC247">
            <v>0</v>
          </cell>
          <cell r="GD247"/>
          <cell r="GE247">
            <v>0</v>
          </cell>
          <cell r="GF247"/>
          <cell r="GG247">
            <v>0</v>
          </cell>
          <cell r="GH247"/>
          <cell r="GI247">
            <v>0</v>
          </cell>
          <cell r="GJ247"/>
          <cell r="GK247">
            <v>0</v>
          </cell>
          <cell r="GL247"/>
          <cell r="GM247">
            <v>0</v>
          </cell>
          <cell r="GN247"/>
          <cell r="GO247">
            <v>0</v>
          </cell>
          <cell r="GP247"/>
          <cell r="GQ247">
            <v>0</v>
          </cell>
          <cell r="GR247"/>
          <cell r="GS247">
            <v>0</v>
          </cell>
          <cell r="GT247"/>
          <cell r="GU247">
            <v>0</v>
          </cell>
          <cell r="GV247"/>
          <cell r="GW247">
            <v>0</v>
          </cell>
          <cell r="GX247"/>
          <cell r="GY247">
            <v>0</v>
          </cell>
          <cell r="GZ247"/>
          <cell r="HA247">
            <v>0</v>
          </cell>
          <cell r="HB247"/>
          <cell r="HC247">
            <v>0</v>
          </cell>
          <cell r="HD247"/>
          <cell r="HE247">
            <v>0</v>
          </cell>
          <cell r="HF247"/>
          <cell r="HG247">
            <v>0</v>
          </cell>
          <cell r="HH247"/>
          <cell r="HI247">
            <v>0</v>
          </cell>
          <cell r="HJ247"/>
          <cell r="HK247">
            <v>0</v>
          </cell>
          <cell r="HL247"/>
          <cell r="HM247">
            <v>0</v>
          </cell>
          <cell r="HN247"/>
          <cell r="HO247">
            <v>0</v>
          </cell>
          <cell r="HP247"/>
          <cell r="HQ247">
            <v>0</v>
          </cell>
          <cell r="HR247"/>
          <cell r="HS247">
            <v>0</v>
          </cell>
          <cell r="HT247"/>
          <cell r="HU247">
            <v>0</v>
          </cell>
          <cell r="HV247"/>
          <cell r="HW247">
            <v>0</v>
          </cell>
          <cell r="HX247"/>
          <cell r="HY247">
            <v>0</v>
          </cell>
          <cell r="HZ247"/>
          <cell r="IA247">
            <v>0</v>
          </cell>
          <cell r="IB247"/>
          <cell r="IC247">
            <v>0</v>
          </cell>
          <cell r="ID247"/>
          <cell r="IE247">
            <v>0</v>
          </cell>
          <cell r="IF247"/>
          <cell r="IG247">
            <v>0</v>
          </cell>
          <cell r="IH247"/>
          <cell r="II247">
            <v>0</v>
          </cell>
          <cell r="IJ247"/>
          <cell r="IK247">
            <v>0</v>
          </cell>
          <cell r="IL247"/>
          <cell r="IM247">
            <v>0</v>
          </cell>
          <cell r="IN247"/>
          <cell r="IO247">
            <v>0</v>
          </cell>
          <cell r="IP247"/>
          <cell r="IQ247">
            <v>0</v>
          </cell>
          <cell r="IR247"/>
          <cell r="IS247">
            <v>0</v>
          </cell>
          <cell r="IT247"/>
          <cell r="IU247">
            <v>0</v>
          </cell>
          <cell r="IV247"/>
          <cell r="IW247">
            <v>0</v>
          </cell>
          <cell r="IX247"/>
          <cell r="IY247">
            <v>0</v>
          </cell>
          <cell r="IZ247"/>
          <cell r="JA247">
            <v>0</v>
          </cell>
          <cell r="JB247"/>
          <cell r="JC247">
            <v>0</v>
          </cell>
          <cell r="JD247"/>
          <cell r="JE247">
            <v>0</v>
          </cell>
          <cell r="JF247"/>
          <cell r="JG247">
            <v>0</v>
          </cell>
          <cell r="JH247"/>
          <cell r="JI247">
            <v>0</v>
          </cell>
          <cell r="JJ247"/>
          <cell r="JK247">
            <v>0</v>
          </cell>
          <cell r="JL247"/>
          <cell r="JM247">
            <v>0</v>
          </cell>
          <cell r="JN247"/>
          <cell r="JO247">
            <v>0</v>
          </cell>
          <cell r="JP247"/>
          <cell r="JQ247">
            <v>0</v>
          </cell>
          <cell r="JR247"/>
          <cell r="JS247">
            <v>0</v>
          </cell>
          <cell r="JT247"/>
          <cell r="JU247">
            <v>0</v>
          </cell>
          <cell r="JV247"/>
          <cell r="JW247">
            <v>0</v>
          </cell>
          <cell r="JX247"/>
          <cell r="JY247">
            <v>0</v>
          </cell>
          <cell r="JZ247"/>
          <cell r="KA247">
            <v>0</v>
          </cell>
          <cell r="KB247"/>
          <cell r="KC247">
            <v>0</v>
          </cell>
        </row>
        <row r="248">
          <cell r="P248"/>
          <cell r="Q248">
            <v>0</v>
          </cell>
          <cell r="R248"/>
          <cell r="S248">
            <v>0</v>
          </cell>
          <cell r="T248"/>
          <cell r="U248">
            <v>0</v>
          </cell>
          <cell r="V248"/>
          <cell r="W248">
            <v>0</v>
          </cell>
          <cell r="X248">
            <v>1</v>
          </cell>
          <cell r="Y248">
            <v>364</v>
          </cell>
          <cell r="Z248">
            <v>1</v>
          </cell>
          <cell r="AA248">
            <v>364</v>
          </cell>
          <cell r="AB248"/>
          <cell r="AC248">
            <v>0</v>
          </cell>
          <cell r="AD248">
            <v>1</v>
          </cell>
          <cell r="AE248">
            <v>364</v>
          </cell>
          <cell r="AF248"/>
          <cell r="AG248">
            <v>0</v>
          </cell>
          <cell r="AH248"/>
          <cell r="AI248">
            <v>0</v>
          </cell>
          <cell r="AJ248"/>
          <cell r="AK248">
            <v>0</v>
          </cell>
          <cell r="AL248"/>
          <cell r="AM248">
            <v>0</v>
          </cell>
          <cell r="AN248"/>
          <cell r="AO248">
            <v>0</v>
          </cell>
          <cell r="AP248"/>
          <cell r="AQ248">
            <v>0</v>
          </cell>
          <cell r="AR248"/>
          <cell r="AS248">
            <v>0</v>
          </cell>
          <cell r="AT248"/>
          <cell r="AU248">
            <v>0</v>
          </cell>
          <cell r="AV248">
            <v>1</v>
          </cell>
          <cell r="AW248">
            <v>364</v>
          </cell>
          <cell r="AX248"/>
          <cell r="AY248">
            <v>0</v>
          </cell>
          <cell r="AZ248">
            <v>1</v>
          </cell>
          <cell r="BA248">
            <v>364</v>
          </cell>
          <cell r="BB248"/>
          <cell r="BC248">
            <v>0</v>
          </cell>
          <cell r="BD248"/>
          <cell r="BE248">
            <v>0</v>
          </cell>
          <cell r="BF248"/>
          <cell r="BG248">
            <v>0</v>
          </cell>
          <cell r="BH248"/>
          <cell r="BI248">
            <v>0</v>
          </cell>
          <cell r="BJ248"/>
          <cell r="BK248">
            <v>0</v>
          </cell>
          <cell r="BL248">
            <v>1</v>
          </cell>
          <cell r="BM248">
            <v>364</v>
          </cell>
          <cell r="BN248">
            <v>1</v>
          </cell>
          <cell r="BO248">
            <v>364</v>
          </cell>
          <cell r="BP248"/>
          <cell r="BQ248">
            <v>0</v>
          </cell>
          <cell r="BR248">
            <v>5</v>
          </cell>
          <cell r="BS248">
            <v>1820</v>
          </cell>
          <cell r="BT248">
            <v>5</v>
          </cell>
          <cell r="BU248">
            <v>1820</v>
          </cell>
          <cell r="BV248">
            <v>6</v>
          </cell>
          <cell r="BW248">
            <v>2184</v>
          </cell>
          <cell r="BX248">
            <v>2</v>
          </cell>
          <cell r="BY248">
            <v>728</v>
          </cell>
          <cell r="BZ248">
            <v>3</v>
          </cell>
          <cell r="CA248">
            <v>1092</v>
          </cell>
          <cell r="CB248">
            <v>2</v>
          </cell>
          <cell r="CC248">
            <v>728</v>
          </cell>
          <cell r="CD248">
            <v>4</v>
          </cell>
          <cell r="CE248">
            <v>1456</v>
          </cell>
          <cell r="CF248">
            <v>2</v>
          </cell>
          <cell r="CG248">
            <v>728</v>
          </cell>
          <cell r="CH248">
            <v>2</v>
          </cell>
          <cell r="CI248">
            <v>728</v>
          </cell>
          <cell r="CJ248">
            <v>2</v>
          </cell>
          <cell r="CK248">
            <v>728</v>
          </cell>
          <cell r="CL248">
            <v>2</v>
          </cell>
          <cell r="CM248">
            <v>728</v>
          </cell>
          <cell r="CN248">
            <v>2</v>
          </cell>
          <cell r="CO248">
            <v>728</v>
          </cell>
          <cell r="CP248">
            <v>2</v>
          </cell>
          <cell r="CQ248">
            <v>728</v>
          </cell>
          <cell r="CR248">
            <v>1</v>
          </cell>
          <cell r="CS248">
            <v>364</v>
          </cell>
          <cell r="CT248">
            <v>2</v>
          </cell>
          <cell r="CU248">
            <v>728</v>
          </cell>
          <cell r="CV248">
            <v>2</v>
          </cell>
          <cell r="CW248">
            <v>728</v>
          </cell>
          <cell r="CX248">
            <v>2</v>
          </cell>
          <cell r="CY248">
            <v>728</v>
          </cell>
          <cell r="CZ248">
            <v>2</v>
          </cell>
          <cell r="DA248">
            <v>728</v>
          </cell>
          <cell r="DB248">
            <v>3</v>
          </cell>
          <cell r="DC248">
            <v>1092</v>
          </cell>
          <cell r="DD248">
            <v>2</v>
          </cell>
          <cell r="DE248">
            <v>728</v>
          </cell>
          <cell r="DF248"/>
          <cell r="DG248">
            <v>0</v>
          </cell>
          <cell r="DH248"/>
          <cell r="DI248">
            <v>0</v>
          </cell>
          <cell r="DJ248"/>
          <cell r="DK248">
            <v>0</v>
          </cell>
          <cell r="DL248"/>
          <cell r="DM248">
            <v>0</v>
          </cell>
          <cell r="DN248"/>
          <cell r="DO248">
            <v>0</v>
          </cell>
          <cell r="DP248"/>
          <cell r="DQ248">
            <v>0</v>
          </cell>
          <cell r="DR248"/>
          <cell r="DS248">
            <v>0</v>
          </cell>
          <cell r="DT248"/>
          <cell r="DU248">
            <v>0</v>
          </cell>
          <cell r="DV248"/>
          <cell r="DW248">
            <v>0</v>
          </cell>
          <cell r="DX248"/>
          <cell r="DY248">
            <v>0</v>
          </cell>
          <cell r="DZ248"/>
          <cell r="EA248">
            <v>0</v>
          </cell>
          <cell r="EB248"/>
          <cell r="EC248">
            <v>0</v>
          </cell>
          <cell r="ED248"/>
          <cell r="EE248">
            <v>0</v>
          </cell>
          <cell r="EF248"/>
          <cell r="EG248">
            <v>0</v>
          </cell>
          <cell r="EH248"/>
          <cell r="EI248">
            <v>0</v>
          </cell>
          <cell r="EJ248">
            <v>3</v>
          </cell>
          <cell r="EK248">
            <v>1092</v>
          </cell>
          <cell r="EL248">
            <v>1</v>
          </cell>
          <cell r="EM248">
            <v>364</v>
          </cell>
          <cell r="EN248"/>
          <cell r="EO248">
            <v>0</v>
          </cell>
          <cell r="EP248">
            <v>3</v>
          </cell>
          <cell r="EQ248">
            <v>1092</v>
          </cell>
          <cell r="ER248">
            <v>2</v>
          </cell>
          <cell r="ES248">
            <v>728</v>
          </cell>
          <cell r="ET248">
            <v>5</v>
          </cell>
          <cell r="EU248">
            <v>1820</v>
          </cell>
          <cell r="EV248">
            <v>5</v>
          </cell>
          <cell r="EW248">
            <v>1820</v>
          </cell>
          <cell r="EX248">
            <v>5</v>
          </cell>
          <cell r="EY248">
            <v>1820</v>
          </cell>
          <cell r="EZ248">
            <v>5</v>
          </cell>
          <cell r="FA248">
            <v>1820</v>
          </cell>
          <cell r="FB248">
            <v>5</v>
          </cell>
          <cell r="FC248">
            <v>1820</v>
          </cell>
          <cell r="FD248">
            <v>5</v>
          </cell>
          <cell r="FE248">
            <v>1820</v>
          </cell>
          <cell r="FF248">
            <v>5</v>
          </cell>
          <cell r="FG248">
            <v>1820</v>
          </cell>
          <cell r="FH248">
            <v>5</v>
          </cell>
          <cell r="FI248">
            <v>1820</v>
          </cell>
          <cell r="FJ248">
            <v>3</v>
          </cell>
          <cell r="FK248">
            <v>1092</v>
          </cell>
          <cell r="FL248">
            <v>4</v>
          </cell>
          <cell r="FM248">
            <v>1456</v>
          </cell>
          <cell r="FN248">
            <v>4</v>
          </cell>
          <cell r="FO248">
            <v>1456</v>
          </cell>
          <cell r="FP248">
            <v>4</v>
          </cell>
          <cell r="FQ248">
            <v>1456</v>
          </cell>
          <cell r="FR248"/>
          <cell r="FS248">
            <v>0</v>
          </cell>
          <cell r="FT248"/>
          <cell r="FU248">
            <v>0</v>
          </cell>
          <cell r="FV248"/>
          <cell r="FW248">
            <v>0</v>
          </cell>
          <cell r="FX248"/>
          <cell r="FY248">
            <v>0</v>
          </cell>
          <cell r="FZ248"/>
          <cell r="GA248">
            <v>0</v>
          </cell>
          <cell r="GB248">
            <v>1</v>
          </cell>
          <cell r="GC248">
            <v>364</v>
          </cell>
          <cell r="GD248">
            <v>1</v>
          </cell>
          <cell r="GE248">
            <v>364</v>
          </cell>
          <cell r="GF248">
            <v>1</v>
          </cell>
          <cell r="GG248">
            <v>364</v>
          </cell>
          <cell r="GH248">
            <v>1</v>
          </cell>
          <cell r="GI248">
            <v>364</v>
          </cell>
          <cell r="GJ248"/>
          <cell r="GK248">
            <v>0</v>
          </cell>
          <cell r="GL248"/>
          <cell r="GM248">
            <v>0</v>
          </cell>
          <cell r="GN248"/>
          <cell r="GO248">
            <v>0</v>
          </cell>
          <cell r="GP248"/>
          <cell r="GQ248">
            <v>0</v>
          </cell>
          <cell r="GR248"/>
          <cell r="GS248">
            <v>0</v>
          </cell>
          <cell r="GT248"/>
          <cell r="GU248">
            <v>0</v>
          </cell>
          <cell r="GV248"/>
          <cell r="GW248">
            <v>0</v>
          </cell>
          <cell r="GX248"/>
          <cell r="GY248">
            <v>0</v>
          </cell>
          <cell r="GZ248"/>
          <cell r="HA248">
            <v>0</v>
          </cell>
          <cell r="HB248"/>
          <cell r="HC248">
            <v>0</v>
          </cell>
          <cell r="HD248"/>
          <cell r="HE248">
            <v>0</v>
          </cell>
          <cell r="HF248"/>
          <cell r="HG248">
            <v>0</v>
          </cell>
          <cell r="HH248"/>
          <cell r="HI248">
            <v>0</v>
          </cell>
          <cell r="HJ248"/>
          <cell r="HK248">
            <v>0</v>
          </cell>
          <cell r="HL248"/>
          <cell r="HM248">
            <v>0</v>
          </cell>
          <cell r="HN248"/>
          <cell r="HO248">
            <v>0</v>
          </cell>
          <cell r="HP248"/>
          <cell r="HQ248">
            <v>0</v>
          </cell>
          <cell r="HR248"/>
          <cell r="HS248">
            <v>0</v>
          </cell>
          <cell r="HT248"/>
          <cell r="HU248">
            <v>0</v>
          </cell>
          <cell r="HV248"/>
          <cell r="HW248">
            <v>0</v>
          </cell>
          <cell r="HX248">
            <v>1</v>
          </cell>
          <cell r="HY248">
            <v>364</v>
          </cell>
          <cell r="HZ248">
            <v>1</v>
          </cell>
          <cell r="IA248">
            <v>364</v>
          </cell>
          <cell r="IB248">
            <v>1</v>
          </cell>
          <cell r="IC248">
            <v>364</v>
          </cell>
          <cell r="ID248">
            <v>1</v>
          </cell>
          <cell r="IE248">
            <v>364</v>
          </cell>
          <cell r="IF248">
            <v>2</v>
          </cell>
          <cell r="IG248">
            <v>728</v>
          </cell>
          <cell r="IH248"/>
          <cell r="II248">
            <v>0</v>
          </cell>
          <cell r="IJ248"/>
          <cell r="IK248">
            <v>0</v>
          </cell>
          <cell r="IL248">
            <v>1</v>
          </cell>
          <cell r="IM248">
            <v>364</v>
          </cell>
          <cell r="IN248"/>
          <cell r="IO248">
            <v>0</v>
          </cell>
          <cell r="IP248"/>
          <cell r="IQ248">
            <v>0</v>
          </cell>
          <cell r="IR248"/>
          <cell r="IS248">
            <v>0</v>
          </cell>
          <cell r="IT248"/>
          <cell r="IU248">
            <v>0</v>
          </cell>
          <cell r="IV248"/>
          <cell r="IW248">
            <v>0</v>
          </cell>
          <cell r="IX248"/>
          <cell r="IY248">
            <v>0</v>
          </cell>
          <cell r="IZ248">
            <v>1</v>
          </cell>
          <cell r="JA248">
            <v>364</v>
          </cell>
          <cell r="JB248">
            <v>1</v>
          </cell>
          <cell r="JC248">
            <v>364</v>
          </cell>
          <cell r="JD248">
            <v>1</v>
          </cell>
          <cell r="JE248">
            <v>364</v>
          </cell>
          <cell r="JF248"/>
          <cell r="JG248">
            <v>0</v>
          </cell>
          <cell r="JH248">
            <v>1</v>
          </cell>
          <cell r="JI248">
            <v>364</v>
          </cell>
          <cell r="JJ248">
            <v>1</v>
          </cell>
          <cell r="JK248">
            <v>364</v>
          </cell>
          <cell r="JL248">
            <v>1</v>
          </cell>
          <cell r="JM248">
            <v>364</v>
          </cell>
          <cell r="JN248"/>
          <cell r="JO248">
            <v>0</v>
          </cell>
          <cell r="JP248">
            <v>1</v>
          </cell>
          <cell r="JQ248">
            <v>364</v>
          </cell>
          <cell r="JR248">
            <v>1</v>
          </cell>
          <cell r="JS248">
            <v>364</v>
          </cell>
          <cell r="JT248"/>
          <cell r="JU248">
            <v>0</v>
          </cell>
          <cell r="JV248"/>
          <cell r="JW248">
            <v>0</v>
          </cell>
          <cell r="JX248"/>
          <cell r="JY248">
            <v>0</v>
          </cell>
          <cell r="JZ248">
            <v>4</v>
          </cell>
          <cell r="KA248">
            <v>1456</v>
          </cell>
          <cell r="KB248">
            <v>1</v>
          </cell>
          <cell r="KC248">
            <v>364</v>
          </cell>
        </row>
        <row r="249">
          <cell r="P249"/>
          <cell r="Q249">
            <v>0</v>
          </cell>
          <cell r="R249"/>
          <cell r="S249">
            <v>0</v>
          </cell>
          <cell r="T249"/>
          <cell r="U249">
            <v>0</v>
          </cell>
          <cell r="V249"/>
          <cell r="W249">
            <v>0</v>
          </cell>
          <cell r="X249">
            <v>1</v>
          </cell>
          <cell r="Y249">
            <v>373.33333333333331</v>
          </cell>
          <cell r="Z249">
            <v>1</v>
          </cell>
          <cell r="AA249">
            <v>373.33333333333331</v>
          </cell>
          <cell r="AB249"/>
          <cell r="AC249">
            <v>0</v>
          </cell>
          <cell r="AD249">
            <v>1</v>
          </cell>
          <cell r="AE249">
            <v>373.33333333333331</v>
          </cell>
          <cell r="AF249"/>
          <cell r="AG249">
            <v>0</v>
          </cell>
          <cell r="AH249"/>
          <cell r="AI249">
            <v>0</v>
          </cell>
          <cell r="AJ249"/>
          <cell r="AK249">
            <v>0</v>
          </cell>
          <cell r="AL249"/>
          <cell r="AM249">
            <v>0</v>
          </cell>
          <cell r="AN249"/>
          <cell r="AO249">
            <v>0</v>
          </cell>
          <cell r="AP249"/>
          <cell r="AQ249">
            <v>0</v>
          </cell>
          <cell r="AR249"/>
          <cell r="AS249">
            <v>0</v>
          </cell>
          <cell r="AT249"/>
          <cell r="AU249">
            <v>0</v>
          </cell>
          <cell r="AV249">
            <v>1</v>
          </cell>
          <cell r="AW249">
            <v>373.33333333333331</v>
          </cell>
          <cell r="AX249"/>
          <cell r="AY249">
            <v>0</v>
          </cell>
          <cell r="AZ249">
            <v>1</v>
          </cell>
          <cell r="BA249">
            <v>373.33333333333331</v>
          </cell>
          <cell r="BB249"/>
          <cell r="BC249">
            <v>0</v>
          </cell>
          <cell r="BD249"/>
          <cell r="BE249">
            <v>0</v>
          </cell>
          <cell r="BF249"/>
          <cell r="BG249">
            <v>0</v>
          </cell>
          <cell r="BH249"/>
          <cell r="BI249">
            <v>0</v>
          </cell>
          <cell r="BJ249"/>
          <cell r="BK249">
            <v>0</v>
          </cell>
          <cell r="BL249">
            <v>1</v>
          </cell>
          <cell r="BM249">
            <v>373.33333333333331</v>
          </cell>
          <cell r="BN249">
            <v>1</v>
          </cell>
          <cell r="BO249">
            <v>373.33333333333331</v>
          </cell>
          <cell r="BP249"/>
          <cell r="BQ249">
            <v>0</v>
          </cell>
          <cell r="BR249">
            <v>5</v>
          </cell>
          <cell r="BS249">
            <v>1866.6666666666665</v>
          </cell>
          <cell r="BT249">
            <v>5</v>
          </cell>
          <cell r="BU249">
            <v>1866.6666666666665</v>
          </cell>
          <cell r="BV249">
            <v>6</v>
          </cell>
          <cell r="BW249">
            <v>2240</v>
          </cell>
          <cell r="BX249">
            <v>2</v>
          </cell>
          <cell r="BY249">
            <v>746.66666666666663</v>
          </cell>
          <cell r="BZ249">
            <v>3</v>
          </cell>
          <cell r="CA249">
            <v>1120</v>
          </cell>
          <cell r="CB249">
            <v>2</v>
          </cell>
          <cell r="CC249">
            <v>746.66666666666663</v>
          </cell>
          <cell r="CD249">
            <v>4</v>
          </cell>
          <cell r="CE249">
            <v>1493.3333333333333</v>
          </cell>
          <cell r="CF249">
            <v>2</v>
          </cell>
          <cell r="CG249">
            <v>746.66666666666663</v>
          </cell>
          <cell r="CH249">
            <v>2</v>
          </cell>
          <cell r="CI249">
            <v>746.66666666666663</v>
          </cell>
          <cell r="CJ249">
            <v>2</v>
          </cell>
          <cell r="CK249">
            <v>746.66666666666663</v>
          </cell>
          <cell r="CL249">
            <v>2</v>
          </cell>
          <cell r="CM249">
            <v>746.66666666666663</v>
          </cell>
          <cell r="CN249">
            <v>2</v>
          </cell>
          <cell r="CO249">
            <v>746.66666666666663</v>
          </cell>
          <cell r="CP249">
            <v>2</v>
          </cell>
          <cell r="CQ249">
            <v>746.66666666666663</v>
          </cell>
          <cell r="CR249">
            <v>1</v>
          </cell>
          <cell r="CS249">
            <v>373.33333333333331</v>
          </cell>
          <cell r="CT249">
            <v>2</v>
          </cell>
          <cell r="CU249">
            <v>746.66666666666663</v>
          </cell>
          <cell r="CV249">
            <v>2</v>
          </cell>
          <cell r="CW249">
            <v>746.66666666666663</v>
          </cell>
          <cell r="CX249">
            <v>2</v>
          </cell>
          <cell r="CY249">
            <v>746.66666666666663</v>
          </cell>
          <cell r="CZ249">
            <v>2</v>
          </cell>
          <cell r="DA249">
            <v>746.66666666666663</v>
          </cell>
          <cell r="DB249">
            <v>3</v>
          </cell>
          <cell r="DC249">
            <v>1120</v>
          </cell>
          <cell r="DD249">
            <v>2</v>
          </cell>
          <cell r="DE249">
            <v>746.66666666666663</v>
          </cell>
          <cell r="DF249"/>
          <cell r="DG249">
            <v>0</v>
          </cell>
          <cell r="DH249"/>
          <cell r="DI249">
            <v>0</v>
          </cell>
          <cell r="DJ249"/>
          <cell r="DK249">
            <v>0</v>
          </cell>
          <cell r="DL249"/>
          <cell r="DM249">
            <v>0</v>
          </cell>
          <cell r="DN249"/>
          <cell r="DO249">
            <v>0</v>
          </cell>
          <cell r="DP249"/>
          <cell r="DQ249">
            <v>0</v>
          </cell>
          <cell r="DR249"/>
          <cell r="DS249">
            <v>0</v>
          </cell>
          <cell r="DT249"/>
          <cell r="DU249">
            <v>0</v>
          </cell>
          <cell r="DV249"/>
          <cell r="DW249">
            <v>0</v>
          </cell>
          <cell r="DX249"/>
          <cell r="DY249">
            <v>0</v>
          </cell>
          <cell r="DZ249"/>
          <cell r="EA249">
            <v>0</v>
          </cell>
          <cell r="EB249"/>
          <cell r="EC249">
            <v>0</v>
          </cell>
          <cell r="ED249"/>
          <cell r="EE249">
            <v>0</v>
          </cell>
          <cell r="EF249"/>
          <cell r="EG249">
            <v>0</v>
          </cell>
          <cell r="EH249"/>
          <cell r="EI249">
            <v>0</v>
          </cell>
          <cell r="EJ249">
            <v>3</v>
          </cell>
          <cell r="EK249">
            <v>1120</v>
          </cell>
          <cell r="EL249">
            <v>1</v>
          </cell>
          <cell r="EM249">
            <v>373.33333333333331</v>
          </cell>
          <cell r="EN249"/>
          <cell r="EO249">
            <v>0</v>
          </cell>
          <cell r="EP249">
            <v>3</v>
          </cell>
          <cell r="EQ249">
            <v>1120</v>
          </cell>
          <cell r="ER249">
            <v>2</v>
          </cell>
          <cell r="ES249">
            <v>746.66666666666663</v>
          </cell>
          <cell r="ET249">
            <v>5</v>
          </cell>
          <cell r="EU249">
            <v>1866.6666666666665</v>
          </cell>
          <cell r="EV249">
            <v>5</v>
          </cell>
          <cell r="EW249">
            <v>1866.6666666666665</v>
          </cell>
          <cell r="EX249">
            <v>5</v>
          </cell>
          <cell r="EY249">
            <v>1866.6666666666665</v>
          </cell>
          <cell r="EZ249">
            <v>5</v>
          </cell>
          <cell r="FA249">
            <v>1866.6666666666665</v>
          </cell>
          <cell r="FB249">
            <v>5</v>
          </cell>
          <cell r="FC249">
            <v>1866.6666666666665</v>
          </cell>
          <cell r="FD249">
            <v>5</v>
          </cell>
          <cell r="FE249">
            <v>1866.6666666666665</v>
          </cell>
          <cell r="FF249">
            <v>5</v>
          </cell>
          <cell r="FG249">
            <v>1866.6666666666665</v>
          </cell>
          <cell r="FH249">
            <v>5</v>
          </cell>
          <cell r="FI249">
            <v>1866.6666666666665</v>
          </cell>
          <cell r="FJ249">
            <v>3</v>
          </cell>
          <cell r="FK249">
            <v>1120</v>
          </cell>
          <cell r="FL249">
            <v>4</v>
          </cell>
          <cell r="FM249">
            <v>1493.3333333333333</v>
          </cell>
          <cell r="FN249">
            <v>4</v>
          </cell>
          <cell r="FO249">
            <v>1493.3333333333333</v>
          </cell>
          <cell r="FP249">
            <v>4</v>
          </cell>
          <cell r="FQ249">
            <v>1493.3333333333333</v>
          </cell>
          <cell r="FR249"/>
          <cell r="FS249">
            <v>0</v>
          </cell>
          <cell r="FT249"/>
          <cell r="FU249">
            <v>0</v>
          </cell>
          <cell r="FV249"/>
          <cell r="FW249">
            <v>0</v>
          </cell>
          <cell r="FX249"/>
          <cell r="FY249">
            <v>0</v>
          </cell>
          <cell r="FZ249"/>
          <cell r="GA249">
            <v>0</v>
          </cell>
          <cell r="GB249">
            <v>1</v>
          </cell>
          <cell r="GC249">
            <v>373.33333333333331</v>
          </cell>
          <cell r="GD249">
            <v>1</v>
          </cell>
          <cell r="GE249">
            <v>373.33333333333331</v>
          </cell>
          <cell r="GF249">
            <v>1</v>
          </cell>
          <cell r="GG249">
            <v>373.33333333333331</v>
          </cell>
          <cell r="GH249">
            <v>1</v>
          </cell>
          <cell r="GI249">
            <v>373.33333333333331</v>
          </cell>
          <cell r="GJ249"/>
          <cell r="GK249">
            <v>0</v>
          </cell>
          <cell r="GL249"/>
          <cell r="GM249">
            <v>0</v>
          </cell>
          <cell r="GN249"/>
          <cell r="GO249">
            <v>0</v>
          </cell>
          <cell r="GP249"/>
          <cell r="GQ249">
            <v>0</v>
          </cell>
          <cell r="GR249"/>
          <cell r="GS249">
            <v>0</v>
          </cell>
          <cell r="GT249"/>
          <cell r="GU249">
            <v>0</v>
          </cell>
          <cell r="GV249"/>
          <cell r="GW249">
            <v>0</v>
          </cell>
          <cell r="GX249"/>
          <cell r="GY249">
            <v>0</v>
          </cell>
          <cell r="GZ249"/>
          <cell r="HA249">
            <v>0</v>
          </cell>
          <cell r="HB249"/>
          <cell r="HC249">
            <v>0</v>
          </cell>
          <cell r="HD249"/>
          <cell r="HE249">
            <v>0</v>
          </cell>
          <cell r="HF249"/>
          <cell r="HG249">
            <v>0</v>
          </cell>
          <cell r="HH249"/>
          <cell r="HI249">
            <v>0</v>
          </cell>
          <cell r="HJ249"/>
          <cell r="HK249">
            <v>0</v>
          </cell>
          <cell r="HL249"/>
          <cell r="HM249">
            <v>0</v>
          </cell>
          <cell r="HN249"/>
          <cell r="HO249">
            <v>0</v>
          </cell>
          <cell r="HP249"/>
          <cell r="HQ249">
            <v>0</v>
          </cell>
          <cell r="HR249"/>
          <cell r="HS249">
            <v>0</v>
          </cell>
          <cell r="HT249"/>
          <cell r="HU249">
            <v>0</v>
          </cell>
          <cell r="HV249"/>
          <cell r="HW249">
            <v>0</v>
          </cell>
          <cell r="HX249">
            <v>1</v>
          </cell>
          <cell r="HY249">
            <v>373.33333333333331</v>
          </cell>
          <cell r="HZ249">
            <v>1</v>
          </cell>
          <cell r="IA249">
            <v>373.33333333333331</v>
          </cell>
          <cell r="IB249">
            <v>1</v>
          </cell>
          <cell r="IC249">
            <v>373.33333333333331</v>
          </cell>
          <cell r="ID249">
            <v>1</v>
          </cell>
          <cell r="IE249">
            <v>373.33333333333331</v>
          </cell>
          <cell r="IF249">
            <v>2</v>
          </cell>
          <cell r="IG249">
            <v>746.66666666666663</v>
          </cell>
          <cell r="IH249"/>
          <cell r="II249">
            <v>0</v>
          </cell>
          <cell r="IJ249"/>
          <cell r="IK249">
            <v>0</v>
          </cell>
          <cell r="IL249">
            <v>1</v>
          </cell>
          <cell r="IM249">
            <v>373.33333333333331</v>
          </cell>
          <cell r="IN249"/>
          <cell r="IO249">
            <v>0</v>
          </cell>
          <cell r="IP249"/>
          <cell r="IQ249">
            <v>0</v>
          </cell>
          <cell r="IR249"/>
          <cell r="IS249">
            <v>0</v>
          </cell>
          <cell r="IT249"/>
          <cell r="IU249">
            <v>0</v>
          </cell>
          <cell r="IV249"/>
          <cell r="IW249">
            <v>0</v>
          </cell>
          <cell r="IX249"/>
          <cell r="IY249">
            <v>0</v>
          </cell>
          <cell r="IZ249">
            <v>1</v>
          </cell>
          <cell r="JA249">
            <v>373.33333333333331</v>
          </cell>
          <cell r="JB249">
            <v>1</v>
          </cell>
          <cell r="JC249">
            <v>373.33333333333331</v>
          </cell>
          <cell r="JD249">
            <v>1</v>
          </cell>
          <cell r="JE249">
            <v>373.33333333333331</v>
          </cell>
          <cell r="JF249"/>
          <cell r="JG249">
            <v>0</v>
          </cell>
          <cell r="JH249">
            <v>1</v>
          </cell>
          <cell r="JI249">
            <v>373.33333333333331</v>
          </cell>
          <cell r="JJ249">
            <v>1</v>
          </cell>
          <cell r="JK249">
            <v>373.33333333333331</v>
          </cell>
          <cell r="JL249">
            <v>1</v>
          </cell>
          <cell r="JM249">
            <v>373.33333333333331</v>
          </cell>
          <cell r="JN249"/>
          <cell r="JO249">
            <v>0</v>
          </cell>
          <cell r="JP249">
            <v>1</v>
          </cell>
          <cell r="JQ249">
            <v>373.33333333333331</v>
          </cell>
          <cell r="JR249">
            <v>1</v>
          </cell>
          <cell r="JS249">
            <v>373.33333333333331</v>
          </cell>
          <cell r="JT249"/>
          <cell r="JU249">
            <v>0</v>
          </cell>
          <cell r="JV249"/>
          <cell r="JW249">
            <v>0</v>
          </cell>
          <cell r="JX249"/>
          <cell r="JY249">
            <v>0</v>
          </cell>
          <cell r="JZ249">
            <v>4</v>
          </cell>
          <cell r="KA249">
            <v>1493.3333333333333</v>
          </cell>
          <cell r="KB249">
            <v>1</v>
          </cell>
          <cell r="KC249">
            <v>373.33333333333331</v>
          </cell>
        </row>
        <row r="250">
          <cell r="P250"/>
          <cell r="Q250">
            <v>0</v>
          </cell>
          <cell r="R250"/>
          <cell r="S250">
            <v>0</v>
          </cell>
          <cell r="T250"/>
          <cell r="U250">
            <v>0</v>
          </cell>
          <cell r="V250"/>
          <cell r="W250">
            <v>0</v>
          </cell>
          <cell r="X250">
            <v>1</v>
          </cell>
          <cell r="Y250">
            <v>58.0080375</v>
          </cell>
          <cell r="Z250">
            <v>1</v>
          </cell>
          <cell r="AA250">
            <v>58.0080375</v>
          </cell>
          <cell r="AB250"/>
          <cell r="AC250">
            <v>0</v>
          </cell>
          <cell r="AD250">
            <v>1</v>
          </cell>
          <cell r="AE250">
            <v>58.0080375</v>
          </cell>
          <cell r="AF250"/>
          <cell r="AG250">
            <v>0</v>
          </cell>
          <cell r="AH250"/>
          <cell r="AI250">
            <v>0</v>
          </cell>
          <cell r="AJ250"/>
          <cell r="AK250">
            <v>0</v>
          </cell>
          <cell r="AL250"/>
          <cell r="AM250">
            <v>0</v>
          </cell>
          <cell r="AN250"/>
          <cell r="AO250">
            <v>0</v>
          </cell>
          <cell r="AP250"/>
          <cell r="AQ250">
            <v>0</v>
          </cell>
          <cell r="AR250"/>
          <cell r="AS250">
            <v>0</v>
          </cell>
          <cell r="AT250"/>
          <cell r="AU250">
            <v>0</v>
          </cell>
          <cell r="AV250">
            <v>1</v>
          </cell>
          <cell r="AW250">
            <v>58.0080375</v>
          </cell>
          <cell r="AX250"/>
          <cell r="AY250">
            <v>0</v>
          </cell>
          <cell r="AZ250">
            <v>1</v>
          </cell>
          <cell r="BA250">
            <v>58.0080375</v>
          </cell>
          <cell r="BB250"/>
          <cell r="BC250">
            <v>0</v>
          </cell>
          <cell r="BD250"/>
          <cell r="BE250">
            <v>0</v>
          </cell>
          <cell r="BF250"/>
          <cell r="BG250">
            <v>0</v>
          </cell>
          <cell r="BH250"/>
          <cell r="BI250">
            <v>0</v>
          </cell>
          <cell r="BJ250"/>
          <cell r="BK250">
            <v>0</v>
          </cell>
          <cell r="BL250">
            <v>1</v>
          </cell>
          <cell r="BM250">
            <v>58.0080375</v>
          </cell>
          <cell r="BN250">
            <v>1</v>
          </cell>
          <cell r="BO250">
            <v>58.0080375</v>
          </cell>
          <cell r="BP250"/>
          <cell r="BQ250">
            <v>0</v>
          </cell>
          <cell r="BR250">
            <v>5</v>
          </cell>
          <cell r="BS250">
            <v>290.0401875</v>
          </cell>
          <cell r="BT250">
            <v>5</v>
          </cell>
          <cell r="BU250">
            <v>290.0401875</v>
          </cell>
          <cell r="BV250">
            <v>6</v>
          </cell>
          <cell r="BW250">
            <v>348.048225</v>
          </cell>
          <cell r="BX250">
            <v>2</v>
          </cell>
          <cell r="BY250">
            <v>116.016075</v>
          </cell>
          <cell r="BZ250">
            <v>3</v>
          </cell>
          <cell r="CA250">
            <v>174.0241125</v>
          </cell>
          <cell r="CB250">
            <v>2</v>
          </cell>
          <cell r="CC250">
            <v>116.016075</v>
          </cell>
          <cell r="CD250">
            <v>4</v>
          </cell>
          <cell r="CE250">
            <v>232.03215</v>
          </cell>
          <cell r="CF250">
            <v>2</v>
          </cell>
          <cell r="CG250">
            <v>116.016075</v>
          </cell>
          <cell r="CH250">
            <v>2</v>
          </cell>
          <cell r="CI250">
            <v>116.016075</v>
          </cell>
          <cell r="CJ250">
            <v>2</v>
          </cell>
          <cell r="CK250">
            <v>116.016075</v>
          </cell>
          <cell r="CL250">
            <v>2</v>
          </cell>
          <cell r="CM250">
            <v>116.016075</v>
          </cell>
          <cell r="CN250">
            <v>2</v>
          </cell>
          <cell r="CO250">
            <v>116.016075</v>
          </cell>
          <cell r="CP250">
            <v>2</v>
          </cell>
          <cell r="CQ250">
            <v>116.016075</v>
          </cell>
          <cell r="CR250">
            <v>1</v>
          </cell>
          <cell r="CS250">
            <v>58.0080375</v>
          </cell>
          <cell r="CT250">
            <v>2</v>
          </cell>
          <cell r="CU250">
            <v>116.016075</v>
          </cell>
          <cell r="CV250">
            <v>2</v>
          </cell>
          <cell r="CW250">
            <v>116.016075</v>
          </cell>
          <cell r="CX250">
            <v>2</v>
          </cell>
          <cell r="CY250">
            <v>116.016075</v>
          </cell>
          <cell r="CZ250">
            <v>2</v>
          </cell>
          <cell r="DA250">
            <v>116.016075</v>
          </cell>
          <cell r="DB250">
            <v>3</v>
          </cell>
          <cell r="DC250">
            <v>174.0241125</v>
          </cell>
          <cell r="DD250">
            <v>2</v>
          </cell>
          <cell r="DE250">
            <v>116.016075</v>
          </cell>
          <cell r="DF250"/>
          <cell r="DG250">
            <v>0</v>
          </cell>
          <cell r="DH250"/>
          <cell r="DI250">
            <v>0</v>
          </cell>
          <cell r="DJ250"/>
          <cell r="DK250">
            <v>0</v>
          </cell>
          <cell r="DL250"/>
          <cell r="DM250">
            <v>0</v>
          </cell>
          <cell r="DN250"/>
          <cell r="DO250">
            <v>0</v>
          </cell>
          <cell r="DP250"/>
          <cell r="DQ250">
            <v>0</v>
          </cell>
          <cell r="DR250"/>
          <cell r="DS250">
            <v>0</v>
          </cell>
          <cell r="DT250"/>
          <cell r="DU250">
            <v>0</v>
          </cell>
          <cell r="DV250"/>
          <cell r="DW250">
            <v>0</v>
          </cell>
          <cell r="DX250"/>
          <cell r="DY250">
            <v>0</v>
          </cell>
          <cell r="DZ250"/>
          <cell r="EA250">
            <v>0</v>
          </cell>
          <cell r="EB250"/>
          <cell r="EC250">
            <v>0</v>
          </cell>
          <cell r="ED250"/>
          <cell r="EE250">
            <v>0</v>
          </cell>
          <cell r="EF250"/>
          <cell r="EG250">
            <v>0</v>
          </cell>
          <cell r="EH250"/>
          <cell r="EI250">
            <v>0</v>
          </cell>
          <cell r="EJ250">
            <v>3</v>
          </cell>
          <cell r="EK250">
            <v>174.0241125</v>
          </cell>
          <cell r="EL250">
            <v>1</v>
          </cell>
          <cell r="EM250">
            <v>58.0080375</v>
          </cell>
          <cell r="EN250"/>
          <cell r="EO250">
            <v>0</v>
          </cell>
          <cell r="EP250">
            <v>3</v>
          </cell>
          <cell r="EQ250">
            <v>174.0241125</v>
          </cell>
          <cell r="ER250">
            <v>2</v>
          </cell>
          <cell r="ES250">
            <v>116.016075</v>
          </cell>
          <cell r="ET250">
            <v>5</v>
          </cell>
          <cell r="EU250">
            <v>290.0401875</v>
          </cell>
          <cell r="EV250">
            <v>5</v>
          </cell>
          <cell r="EW250">
            <v>290.0401875</v>
          </cell>
          <cell r="EX250">
            <v>5</v>
          </cell>
          <cell r="EY250">
            <v>290.0401875</v>
          </cell>
          <cell r="EZ250">
            <v>5</v>
          </cell>
          <cell r="FA250">
            <v>290.0401875</v>
          </cell>
          <cell r="FB250">
            <v>5</v>
          </cell>
          <cell r="FC250">
            <v>290.0401875</v>
          </cell>
          <cell r="FD250">
            <v>5</v>
          </cell>
          <cell r="FE250">
            <v>290.0401875</v>
          </cell>
          <cell r="FF250">
            <v>5</v>
          </cell>
          <cell r="FG250">
            <v>290.0401875</v>
          </cell>
          <cell r="FH250">
            <v>5</v>
          </cell>
          <cell r="FI250">
            <v>290.0401875</v>
          </cell>
          <cell r="FJ250">
            <v>3</v>
          </cell>
          <cell r="FK250">
            <v>174.0241125</v>
          </cell>
          <cell r="FL250">
            <v>4</v>
          </cell>
          <cell r="FM250">
            <v>232.03215</v>
          </cell>
          <cell r="FN250">
            <v>4</v>
          </cell>
          <cell r="FO250">
            <v>232.03215</v>
          </cell>
          <cell r="FP250">
            <v>4</v>
          </cell>
          <cell r="FQ250">
            <v>232.03215</v>
          </cell>
          <cell r="FR250"/>
          <cell r="FS250">
            <v>0</v>
          </cell>
          <cell r="FT250"/>
          <cell r="FU250">
            <v>0</v>
          </cell>
          <cell r="FV250"/>
          <cell r="FW250">
            <v>0</v>
          </cell>
          <cell r="FX250"/>
          <cell r="FY250">
            <v>0</v>
          </cell>
          <cell r="FZ250"/>
          <cell r="GA250">
            <v>0</v>
          </cell>
          <cell r="GB250">
            <v>1</v>
          </cell>
          <cell r="GC250">
            <v>58.0080375</v>
          </cell>
          <cell r="GD250">
            <v>1</v>
          </cell>
          <cell r="GE250">
            <v>58.0080375</v>
          </cell>
          <cell r="GF250">
            <v>1</v>
          </cell>
          <cell r="GG250">
            <v>58.0080375</v>
          </cell>
          <cell r="GH250">
            <v>1</v>
          </cell>
          <cell r="GI250">
            <v>58.0080375</v>
          </cell>
          <cell r="GJ250"/>
          <cell r="GK250">
            <v>0</v>
          </cell>
          <cell r="GL250"/>
          <cell r="GM250">
            <v>0</v>
          </cell>
          <cell r="GN250"/>
          <cell r="GO250">
            <v>0</v>
          </cell>
          <cell r="GP250"/>
          <cell r="GQ250">
            <v>0</v>
          </cell>
          <cell r="GR250"/>
          <cell r="GS250">
            <v>0</v>
          </cell>
          <cell r="GT250"/>
          <cell r="GU250">
            <v>0</v>
          </cell>
          <cell r="GV250"/>
          <cell r="GW250">
            <v>0</v>
          </cell>
          <cell r="GX250"/>
          <cell r="GY250">
            <v>0</v>
          </cell>
          <cell r="GZ250"/>
          <cell r="HA250">
            <v>0</v>
          </cell>
          <cell r="HB250"/>
          <cell r="HC250">
            <v>0</v>
          </cell>
          <cell r="HD250"/>
          <cell r="HE250">
            <v>0</v>
          </cell>
          <cell r="HF250"/>
          <cell r="HG250">
            <v>0</v>
          </cell>
          <cell r="HH250"/>
          <cell r="HI250">
            <v>0</v>
          </cell>
          <cell r="HJ250"/>
          <cell r="HK250">
            <v>0</v>
          </cell>
          <cell r="HL250"/>
          <cell r="HM250">
            <v>0</v>
          </cell>
          <cell r="HN250"/>
          <cell r="HO250">
            <v>0</v>
          </cell>
          <cell r="HP250"/>
          <cell r="HQ250">
            <v>0</v>
          </cell>
          <cell r="HR250"/>
          <cell r="HS250">
            <v>0</v>
          </cell>
          <cell r="HT250"/>
          <cell r="HU250">
            <v>0</v>
          </cell>
          <cell r="HV250"/>
          <cell r="HW250">
            <v>0</v>
          </cell>
          <cell r="HX250">
            <v>1</v>
          </cell>
          <cell r="HY250">
            <v>58.0080375</v>
          </cell>
          <cell r="HZ250">
            <v>1</v>
          </cell>
          <cell r="IA250">
            <v>58.0080375</v>
          </cell>
          <cell r="IB250">
            <v>1</v>
          </cell>
          <cell r="IC250">
            <v>58.0080375</v>
          </cell>
          <cell r="ID250">
            <v>1</v>
          </cell>
          <cell r="IE250">
            <v>58.0080375</v>
          </cell>
          <cell r="IF250">
            <v>2</v>
          </cell>
          <cell r="IG250">
            <v>116.016075</v>
          </cell>
          <cell r="IH250"/>
          <cell r="II250">
            <v>0</v>
          </cell>
          <cell r="IJ250"/>
          <cell r="IK250">
            <v>0</v>
          </cell>
          <cell r="IL250">
            <v>1</v>
          </cell>
          <cell r="IM250">
            <v>58.0080375</v>
          </cell>
          <cell r="IN250"/>
          <cell r="IO250">
            <v>0</v>
          </cell>
          <cell r="IP250"/>
          <cell r="IQ250">
            <v>0</v>
          </cell>
          <cell r="IR250"/>
          <cell r="IS250">
            <v>0</v>
          </cell>
          <cell r="IT250"/>
          <cell r="IU250">
            <v>0</v>
          </cell>
          <cell r="IV250"/>
          <cell r="IW250">
            <v>0</v>
          </cell>
          <cell r="IX250"/>
          <cell r="IY250">
            <v>0</v>
          </cell>
          <cell r="IZ250">
            <v>1</v>
          </cell>
          <cell r="JA250">
            <v>58.0080375</v>
          </cell>
          <cell r="JB250">
            <v>1</v>
          </cell>
          <cell r="JC250">
            <v>58.0080375</v>
          </cell>
          <cell r="JD250">
            <v>1</v>
          </cell>
          <cell r="JE250">
            <v>58.0080375</v>
          </cell>
          <cell r="JF250"/>
          <cell r="JG250">
            <v>0</v>
          </cell>
          <cell r="JH250">
            <v>1</v>
          </cell>
          <cell r="JI250">
            <v>58.0080375</v>
          </cell>
          <cell r="JJ250">
            <v>1</v>
          </cell>
          <cell r="JK250">
            <v>58.0080375</v>
          </cell>
          <cell r="JL250">
            <v>1</v>
          </cell>
          <cell r="JM250">
            <v>58.0080375</v>
          </cell>
          <cell r="JN250"/>
          <cell r="JO250">
            <v>0</v>
          </cell>
          <cell r="JP250">
            <v>1</v>
          </cell>
          <cell r="JQ250">
            <v>58.0080375</v>
          </cell>
          <cell r="JR250">
            <v>1</v>
          </cell>
          <cell r="JS250">
            <v>58.0080375</v>
          </cell>
          <cell r="JT250"/>
          <cell r="JU250">
            <v>0</v>
          </cell>
          <cell r="JV250"/>
          <cell r="JW250">
            <v>0</v>
          </cell>
          <cell r="JX250"/>
          <cell r="JY250">
            <v>0</v>
          </cell>
          <cell r="JZ250"/>
          <cell r="KA250">
            <v>0</v>
          </cell>
          <cell r="KB250"/>
          <cell r="KC250">
            <v>0</v>
          </cell>
        </row>
        <row r="251">
          <cell r="P251"/>
          <cell r="Q251">
            <v>0</v>
          </cell>
          <cell r="R251"/>
          <cell r="S251">
            <v>0</v>
          </cell>
          <cell r="T251"/>
          <cell r="U251">
            <v>0</v>
          </cell>
          <cell r="V251"/>
          <cell r="W251">
            <v>0</v>
          </cell>
          <cell r="X251"/>
          <cell r="Y251">
            <v>0</v>
          </cell>
          <cell r="Z251"/>
          <cell r="AA251">
            <v>0</v>
          </cell>
          <cell r="AB251"/>
          <cell r="AC251">
            <v>0</v>
          </cell>
          <cell r="AD251"/>
          <cell r="AE251">
            <v>0</v>
          </cell>
          <cell r="AF251"/>
          <cell r="AG251">
            <v>0</v>
          </cell>
          <cell r="AH251"/>
          <cell r="AI251">
            <v>0</v>
          </cell>
          <cell r="AJ251"/>
          <cell r="AK251">
            <v>0</v>
          </cell>
          <cell r="AL251"/>
          <cell r="AM251">
            <v>0</v>
          </cell>
          <cell r="AN251"/>
          <cell r="AO251">
            <v>0</v>
          </cell>
          <cell r="AP251"/>
          <cell r="AQ251">
            <v>0</v>
          </cell>
          <cell r="AR251"/>
          <cell r="AS251">
            <v>0</v>
          </cell>
          <cell r="AT251"/>
          <cell r="AU251">
            <v>0</v>
          </cell>
          <cell r="AV251"/>
          <cell r="AW251">
            <v>0</v>
          </cell>
          <cell r="AX251"/>
          <cell r="AY251">
            <v>0</v>
          </cell>
          <cell r="AZ251"/>
          <cell r="BA251">
            <v>0</v>
          </cell>
          <cell r="BB251"/>
          <cell r="BC251">
            <v>0</v>
          </cell>
          <cell r="BD251"/>
          <cell r="BE251">
            <v>0</v>
          </cell>
          <cell r="BF251"/>
          <cell r="BG251">
            <v>0</v>
          </cell>
          <cell r="BH251"/>
          <cell r="BI251">
            <v>0</v>
          </cell>
          <cell r="BJ251"/>
          <cell r="BK251">
            <v>0</v>
          </cell>
          <cell r="BL251"/>
          <cell r="BM251">
            <v>0</v>
          </cell>
          <cell r="BN251"/>
          <cell r="BO251">
            <v>0</v>
          </cell>
          <cell r="BP251"/>
          <cell r="BQ251">
            <v>0</v>
          </cell>
          <cell r="BR251"/>
          <cell r="BS251">
            <v>0</v>
          </cell>
          <cell r="BT251"/>
          <cell r="BU251">
            <v>0</v>
          </cell>
          <cell r="BV251"/>
          <cell r="BW251">
            <v>0</v>
          </cell>
          <cell r="BX251"/>
          <cell r="BY251">
            <v>0</v>
          </cell>
          <cell r="BZ251"/>
          <cell r="CA251">
            <v>0</v>
          </cell>
          <cell r="CB251"/>
          <cell r="CC251">
            <v>0</v>
          </cell>
          <cell r="CD251"/>
          <cell r="CE251">
            <v>0</v>
          </cell>
          <cell r="CF251"/>
          <cell r="CG251">
            <v>0</v>
          </cell>
          <cell r="CH251"/>
          <cell r="CI251">
            <v>0</v>
          </cell>
          <cell r="CJ251"/>
          <cell r="CK251">
            <v>0</v>
          </cell>
          <cell r="CL251"/>
          <cell r="CM251">
            <v>0</v>
          </cell>
          <cell r="CN251"/>
          <cell r="CO251">
            <v>0</v>
          </cell>
          <cell r="CP251"/>
          <cell r="CQ251">
            <v>0</v>
          </cell>
          <cell r="CR251"/>
          <cell r="CS251">
            <v>0</v>
          </cell>
          <cell r="CT251"/>
          <cell r="CU251">
            <v>0</v>
          </cell>
          <cell r="CV251"/>
          <cell r="CW251">
            <v>0</v>
          </cell>
          <cell r="CX251"/>
          <cell r="CY251">
            <v>0</v>
          </cell>
          <cell r="CZ251"/>
          <cell r="DA251">
            <v>0</v>
          </cell>
          <cell r="DB251"/>
          <cell r="DC251">
            <v>0</v>
          </cell>
          <cell r="DD251"/>
          <cell r="DE251">
            <v>0</v>
          </cell>
          <cell r="DF251"/>
          <cell r="DG251">
            <v>0</v>
          </cell>
          <cell r="DH251"/>
          <cell r="DI251">
            <v>0</v>
          </cell>
          <cell r="DJ251"/>
          <cell r="DK251">
            <v>0</v>
          </cell>
          <cell r="DL251"/>
          <cell r="DM251">
            <v>0</v>
          </cell>
          <cell r="DN251"/>
          <cell r="DO251">
            <v>0</v>
          </cell>
          <cell r="DP251"/>
          <cell r="DQ251">
            <v>0</v>
          </cell>
          <cell r="DR251"/>
          <cell r="DS251">
            <v>0</v>
          </cell>
          <cell r="DT251"/>
          <cell r="DU251">
            <v>0</v>
          </cell>
          <cell r="DV251"/>
          <cell r="DW251">
            <v>0</v>
          </cell>
          <cell r="DX251"/>
          <cell r="DY251">
            <v>0</v>
          </cell>
          <cell r="DZ251"/>
          <cell r="EA251">
            <v>0</v>
          </cell>
          <cell r="EB251"/>
          <cell r="EC251">
            <v>0</v>
          </cell>
          <cell r="ED251"/>
          <cell r="EE251">
            <v>0</v>
          </cell>
          <cell r="EF251"/>
          <cell r="EG251">
            <v>0</v>
          </cell>
          <cell r="EH251"/>
          <cell r="EI251">
            <v>0</v>
          </cell>
          <cell r="EJ251"/>
          <cell r="EK251">
            <v>0</v>
          </cell>
          <cell r="EL251"/>
          <cell r="EM251">
            <v>0</v>
          </cell>
          <cell r="EN251"/>
          <cell r="EO251">
            <v>0</v>
          </cell>
          <cell r="EP251"/>
          <cell r="EQ251">
            <v>0</v>
          </cell>
          <cell r="ER251"/>
          <cell r="ES251">
            <v>0</v>
          </cell>
          <cell r="ET251"/>
          <cell r="EU251">
            <v>0</v>
          </cell>
          <cell r="EV251"/>
          <cell r="EW251">
            <v>0</v>
          </cell>
          <cell r="EX251"/>
          <cell r="EY251">
            <v>0</v>
          </cell>
          <cell r="EZ251"/>
          <cell r="FA251">
            <v>0</v>
          </cell>
          <cell r="FB251"/>
          <cell r="FC251">
            <v>0</v>
          </cell>
          <cell r="FD251"/>
          <cell r="FE251">
            <v>0</v>
          </cell>
          <cell r="FF251"/>
          <cell r="FG251">
            <v>0</v>
          </cell>
          <cell r="FH251"/>
          <cell r="FI251">
            <v>0</v>
          </cell>
          <cell r="FJ251"/>
          <cell r="FK251">
            <v>0</v>
          </cell>
          <cell r="FL251"/>
          <cell r="FM251">
            <v>0</v>
          </cell>
          <cell r="FN251"/>
          <cell r="FO251">
            <v>0</v>
          </cell>
          <cell r="FP251"/>
          <cell r="FQ251">
            <v>0</v>
          </cell>
          <cell r="FR251"/>
          <cell r="FS251">
            <v>0</v>
          </cell>
          <cell r="FT251"/>
          <cell r="FU251">
            <v>0</v>
          </cell>
          <cell r="FV251"/>
          <cell r="FW251">
            <v>0</v>
          </cell>
          <cell r="FX251"/>
          <cell r="FY251">
            <v>0</v>
          </cell>
          <cell r="FZ251"/>
          <cell r="GA251">
            <v>0</v>
          </cell>
          <cell r="GB251">
            <v>1</v>
          </cell>
          <cell r="GC251">
            <v>22.254749999999998</v>
          </cell>
          <cell r="GD251">
            <v>1</v>
          </cell>
          <cell r="GE251">
            <v>22.254749999999998</v>
          </cell>
          <cell r="GF251">
            <v>1</v>
          </cell>
          <cell r="GG251">
            <v>22.254749999999998</v>
          </cell>
          <cell r="GH251">
            <v>1</v>
          </cell>
          <cell r="GI251">
            <v>22.254749999999998</v>
          </cell>
          <cell r="GJ251"/>
          <cell r="GK251">
            <v>0</v>
          </cell>
          <cell r="GL251"/>
          <cell r="GM251">
            <v>0</v>
          </cell>
          <cell r="GN251"/>
          <cell r="GO251">
            <v>0</v>
          </cell>
          <cell r="GP251"/>
          <cell r="GQ251">
            <v>0</v>
          </cell>
          <cell r="GR251"/>
          <cell r="GS251">
            <v>0</v>
          </cell>
          <cell r="GT251"/>
          <cell r="GU251">
            <v>0</v>
          </cell>
          <cell r="GV251"/>
          <cell r="GW251">
            <v>0</v>
          </cell>
          <cell r="GX251"/>
          <cell r="GY251">
            <v>0</v>
          </cell>
          <cell r="GZ251"/>
          <cell r="HA251">
            <v>0</v>
          </cell>
          <cell r="HB251"/>
          <cell r="HC251">
            <v>0</v>
          </cell>
          <cell r="HD251"/>
          <cell r="HE251">
            <v>0</v>
          </cell>
          <cell r="HF251"/>
          <cell r="HG251">
            <v>0</v>
          </cell>
          <cell r="HH251"/>
          <cell r="HI251">
            <v>0</v>
          </cell>
          <cell r="HJ251"/>
          <cell r="HK251">
            <v>0</v>
          </cell>
          <cell r="HL251"/>
          <cell r="HM251">
            <v>0</v>
          </cell>
          <cell r="HN251"/>
          <cell r="HO251">
            <v>0</v>
          </cell>
          <cell r="HP251"/>
          <cell r="HQ251">
            <v>0</v>
          </cell>
          <cell r="HR251"/>
          <cell r="HS251">
            <v>0</v>
          </cell>
          <cell r="HT251"/>
          <cell r="HU251">
            <v>0</v>
          </cell>
          <cell r="HV251"/>
          <cell r="HW251">
            <v>0</v>
          </cell>
          <cell r="HX251"/>
          <cell r="HY251">
            <v>0</v>
          </cell>
          <cell r="HZ251"/>
          <cell r="IA251">
            <v>0</v>
          </cell>
          <cell r="IB251"/>
          <cell r="IC251">
            <v>0</v>
          </cell>
          <cell r="ID251"/>
          <cell r="IE251">
            <v>0</v>
          </cell>
          <cell r="IF251"/>
          <cell r="IG251">
            <v>0</v>
          </cell>
          <cell r="IH251"/>
          <cell r="II251">
            <v>0</v>
          </cell>
          <cell r="IJ251"/>
          <cell r="IK251">
            <v>0</v>
          </cell>
          <cell r="IL251"/>
          <cell r="IM251">
            <v>0</v>
          </cell>
          <cell r="IN251"/>
          <cell r="IO251">
            <v>0</v>
          </cell>
          <cell r="IP251"/>
          <cell r="IQ251">
            <v>0</v>
          </cell>
          <cell r="IR251"/>
          <cell r="IS251">
            <v>0</v>
          </cell>
          <cell r="IT251"/>
          <cell r="IU251">
            <v>0</v>
          </cell>
          <cell r="IV251"/>
          <cell r="IW251">
            <v>0</v>
          </cell>
          <cell r="IX251"/>
          <cell r="IY251">
            <v>0</v>
          </cell>
          <cell r="IZ251"/>
          <cell r="JA251">
            <v>0</v>
          </cell>
          <cell r="JB251"/>
          <cell r="JC251">
            <v>0</v>
          </cell>
          <cell r="JD251"/>
          <cell r="JE251">
            <v>0</v>
          </cell>
          <cell r="JF251"/>
          <cell r="JG251">
            <v>0</v>
          </cell>
          <cell r="JH251"/>
          <cell r="JI251">
            <v>0</v>
          </cell>
          <cell r="JJ251"/>
          <cell r="JK251">
            <v>0</v>
          </cell>
          <cell r="JL251"/>
          <cell r="JM251">
            <v>0</v>
          </cell>
          <cell r="JN251"/>
          <cell r="JO251">
            <v>0</v>
          </cell>
          <cell r="JP251"/>
          <cell r="JQ251">
            <v>0</v>
          </cell>
          <cell r="JR251"/>
          <cell r="JS251">
            <v>0</v>
          </cell>
          <cell r="JT251"/>
          <cell r="JU251">
            <v>0</v>
          </cell>
          <cell r="JV251"/>
          <cell r="JW251">
            <v>0</v>
          </cell>
          <cell r="JX251"/>
          <cell r="JY251">
            <v>0</v>
          </cell>
          <cell r="JZ251"/>
          <cell r="KA251">
            <v>0</v>
          </cell>
          <cell r="KB251"/>
          <cell r="KC251">
            <v>0</v>
          </cell>
        </row>
        <row r="252">
          <cell r="P252"/>
          <cell r="Q252">
            <v>0</v>
          </cell>
          <cell r="R252"/>
          <cell r="S252">
            <v>0</v>
          </cell>
          <cell r="T252"/>
          <cell r="U252">
            <v>0</v>
          </cell>
          <cell r="V252"/>
          <cell r="W252">
            <v>0</v>
          </cell>
          <cell r="X252">
            <v>1</v>
          </cell>
          <cell r="Y252">
            <v>335.202</v>
          </cell>
          <cell r="Z252">
            <v>1</v>
          </cell>
          <cell r="AA252">
            <v>335.202</v>
          </cell>
          <cell r="AB252"/>
          <cell r="AC252">
            <v>0</v>
          </cell>
          <cell r="AD252"/>
          <cell r="AE252">
            <v>0</v>
          </cell>
          <cell r="AF252"/>
          <cell r="AG252">
            <v>0</v>
          </cell>
          <cell r="AH252"/>
          <cell r="AI252">
            <v>0</v>
          </cell>
          <cell r="AJ252"/>
          <cell r="AK252">
            <v>0</v>
          </cell>
          <cell r="AL252"/>
          <cell r="AM252">
            <v>0</v>
          </cell>
          <cell r="AN252"/>
          <cell r="AO252">
            <v>0</v>
          </cell>
          <cell r="AP252"/>
          <cell r="AQ252">
            <v>0</v>
          </cell>
          <cell r="AR252"/>
          <cell r="AS252">
            <v>0</v>
          </cell>
          <cell r="AT252"/>
          <cell r="AU252">
            <v>0</v>
          </cell>
          <cell r="AV252">
            <v>1</v>
          </cell>
          <cell r="AW252">
            <v>335.202</v>
          </cell>
          <cell r="AX252"/>
          <cell r="AY252">
            <v>0</v>
          </cell>
          <cell r="AZ252">
            <v>1</v>
          </cell>
          <cell r="BA252">
            <v>335.202</v>
          </cell>
          <cell r="BB252"/>
          <cell r="BC252">
            <v>0</v>
          </cell>
          <cell r="BD252"/>
          <cell r="BE252">
            <v>0</v>
          </cell>
          <cell r="BF252"/>
          <cell r="BG252">
            <v>0</v>
          </cell>
          <cell r="BH252"/>
          <cell r="BI252">
            <v>0</v>
          </cell>
          <cell r="BJ252"/>
          <cell r="BK252">
            <v>0</v>
          </cell>
          <cell r="BL252">
            <v>1</v>
          </cell>
          <cell r="BM252">
            <v>335.202</v>
          </cell>
          <cell r="BN252">
            <v>1</v>
          </cell>
          <cell r="BO252">
            <v>335.202</v>
          </cell>
          <cell r="BP252"/>
          <cell r="BQ252">
            <v>0</v>
          </cell>
          <cell r="BR252">
            <v>5</v>
          </cell>
          <cell r="BS252">
            <v>1676.01</v>
          </cell>
          <cell r="BT252">
            <v>5</v>
          </cell>
          <cell r="BU252">
            <v>1676.01</v>
          </cell>
          <cell r="BV252">
            <v>6</v>
          </cell>
          <cell r="BW252">
            <v>2011.212</v>
          </cell>
          <cell r="BX252">
            <v>2</v>
          </cell>
          <cell r="BY252">
            <v>670.404</v>
          </cell>
          <cell r="BZ252">
            <v>3</v>
          </cell>
          <cell r="CA252">
            <v>1005.606</v>
          </cell>
          <cell r="CB252">
            <v>2</v>
          </cell>
          <cell r="CC252">
            <v>670.404</v>
          </cell>
          <cell r="CD252">
            <v>4</v>
          </cell>
          <cell r="CE252">
            <v>1340.808</v>
          </cell>
          <cell r="CF252">
            <v>2</v>
          </cell>
          <cell r="CG252">
            <v>670.404</v>
          </cell>
          <cell r="CH252">
            <v>2</v>
          </cell>
          <cell r="CI252">
            <v>670.404</v>
          </cell>
          <cell r="CJ252">
            <v>2</v>
          </cell>
          <cell r="CK252">
            <v>670.404</v>
          </cell>
          <cell r="CL252">
            <v>2</v>
          </cell>
          <cell r="CM252">
            <v>670.404</v>
          </cell>
          <cell r="CN252">
            <v>2</v>
          </cell>
          <cell r="CO252">
            <v>670.404</v>
          </cell>
          <cell r="CP252">
            <v>2</v>
          </cell>
          <cell r="CQ252">
            <v>670.404</v>
          </cell>
          <cell r="CR252">
            <v>1</v>
          </cell>
          <cell r="CS252">
            <v>335.202</v>
          </cell>
          <cell r="CT252">
            <v>2</v>
          </cell>
          <cell r="CU252">
            <v>670.404</v>
          </cell>
          <cell r="CV252">
            <v>2</v>
          </cell>
          <cell r="CW252">
            <v>670.404</v>
          </cell>
          <cell r="CX252">
            <v>2</v>
          </cell>
          <cell r="CY252">
            <v>670.404</v>
          </cell>
          <cell r="CZ252">
            <v>2</v>
          </cell>
          <cell r="DA252">
            <v>670.404</v>
          </cell>
          <cell r="DB252">
            <v>3</v>
          </cell>
          <cell r="DC252">
            <v>1005.606</v>
          </cell>
          <cell r="DD252">
            <v>2</v>
          </cell>
          <cell r="DE252">
            <v>670.404</v>
          </cell>
          <cell r="DF252"/>
          <cell r="DG252">
            <v>0</v>
          </cell>
          <cell r="DH252"/>
          <cell r="DI252">
            <v>0</v>
          </cell>
          <cell r="DJ252"/>
          <cell r="DK252">
            <v>0</v>
          </cell>
          <cell r="DL252"/>
          <cell r="DM252">
            <v>0</v>
          </cell>
          <cell r="DN252"/>
          <cell r="DO252">
            <v>0</v>
          </cell>
          <cell r="DP252"/>
          <cell r="DQ252">
            <v>0</v>
          </cell>
          <cell r="DR252"/>
          <cell r="DS252">
            <v>0</v>
          </cell>
          <cell r="DT252"/>
          <cell r="DU252">
            <v>0</v>
          </cell>
          <cell r="DV252"/>
          <cell r="DW252">
            <v>0</v>
          </cell>
          <cell r="DX252"/>
          <cell r="DY252">
            <v>0</v>
          </cell>
          <cell r="DZ252"/>
          <cell r="EA252">
            <v>0</v>
          </cell>
          <cell r="EB252"/>
          <cell r="EC252">
            <v>0</v>
          </cell>
          <cell r="ED252"/>
          <cell r="EE252">
            <v>0</v>
          </cell>
          <cell r="EF252"/>
          <cell r="EG252">
            <v>0</v>
          </cell>
          <cell r="EH252"/>
          <cell r="EI252">
            <v>0</v>
          </cell>
          <cell r="EJ252">
            <v>3</v>
          </cell>
          <cell r="EK252">
            <v>1005.606</v>
          </cell>
          <cell r="EL252">
            <v>1</v>
          </cell>
          <cell r="EM252">
            <v>335.202</v>
          </cell>
          <cell r="EN252"/>
          <cell r="EO252">
            <v>0</v>
          </cell>
          <cell r="EP252">
            <v>3</v>
          </cell>
          <cell r="EQ252">
            <v>1005.606</v>
          </cell>
          <cell r="ER252">
            <v>2</v>
          </cell>
          <cell r="ES252">
            <v>670.404</v>
          </cell>
          <cell r="ET252">
            <v>5</v>
          </cell>
          <cell r="EU252">
            <v>1676.01</v>
          </cell>
          <cell r="EV252">
            <v>5</v>
          </cell>
          <cell r="EW252">
            <v>1676.01</v>
          </cell>
          <cell r="EX252">
            <v>5</v>
          </cell>
          <cell r="EY252">
            <v>1676.01</v>
          </cell>
          <cell r="EZ252">
            <v>5</v>
          </cell>
          <cell r="FA252">
            <v>1676.01</v>
          </cell>
          <cell r="FB252">
            <v>5</v>
          </cell>
          <cell r="FC252">
            <v>1676.01</v>
          </cell>
          <cell r="FD252">
            <v>5</v>
          </cell>
          <cell r="FE252">
            <v>1676.01</v>
          </cell>
          <cell r="FF252">
            <v>5</v>
          </cell>
          <cell r="FG252">
            <v>1676.01</v>
          </cell>
          <cell r="FH252">
            <v>5</v>
          </cell>
          <cell r="FI252">
            <v>1676.01</v>
          </cell>
          <cell r="FJ252">
            <v>3</v>
          </cell>
          <cell r="FK252">
            <v>1005.606</v>
          </cell>
          <cell r="FL252">
            <v>4</v>
          </cell>
          <cell r="FM252">
            <v>1340.808</v>
          </cell>
          <cell r="FN252">
            <v>4</v>
          </cell>
          <cell r="FO252">
            <v>1340.808</v>
          </cell>
          <cell r="FP252">
            <v>4</v>
          </cell>
          <cell r="FQ252">
            <v>1340.808</v>
          </cell>
          <cell r="FR252"/>
          <cell r="FS252">
            <v>0</v>
          </cell>
          <cell r="FT252"/>
          <cell r="FU252">
            <v>0</v>
          </cell>
          <cell r="FV252"/>
          <cell r="FW252">
            <v>0</v>
          </cell>
          <cell r="FX252"/>
          <cell r="FY252">
            <v>0</v>
          </cell>
          <cell r="FZ252"/>
          <cell r="GA252">
            <v>0</v>
          </cell>
          <cell r="GB252"/>
          <cell r="GC252">
            <v>0</v>
          </cell>
          <cell r="GD252"/>
          <cell r="GE252">
            <v>0</v>
          </cell>
          <cell r="GF252"/>
          <cell r="GG252">
            <v>0</v>
          </cell>
          <cell r="GH252"/>
          <cell r="GI252">
            <v>0</v>
          </cell>
          <cell r="GJ252"/>
          <cell r="GK252">
            <v>0</v>
          </cell>
          <cell r="GL252"/>
          <cell r="GM252">
            <v>0</v>
          </cell>
          <cell r="GN252"/>
          <cell r="GO252">
            <v>0</v>
          </cell>
          <cell r="GP252"/>
          <cell r="GQ252">
            <v>0</v>
          </cell>
          <cell r="GR252"/>
          <cell r="GS252">
            <v>0</v>
          </cell>
          <cell r="GT252"/>
          <cell r="GU252">
            <v>0</v>
          </cell>
          <cell r="GV252"/>
          <cell r="GW252">
            <v>0</v>
          </cell>
          <cell r="GX252"/>
          <cell r="GY252">
            <v>0</v>
          </cell>
          <cell r="GZ252"/>
          <cell r="HA252">
            <v>0</v>
          </cell>
          <cell r="HB252"/>
          <cell r="HC252">
            <v>0</v>
          </cell>
          <cell r="HD252"/>
          <cell r="HE252">
            <v>0</v>
          </cell>
          <cell r="HF252"/>
          <cell r="HG252">
            <v>0</v>
          </cell>
          <cell r="HH252"/>
          <cell r="HI252">
            <v>0</v>
          </cell>
          <cell r="HJ252"/>
          <cell r="HK252">
            <v>0</v>
          </cell>
          <cell r="HL252"/>
          <cell r="HM252">
            <v>0</v>
          </cell>
          <cell r="HN252"/>
          <cell r="HO252">
            <v>0</v>
          </cell>
          <cell r="HP252"/>
          <cell r="HQ252">
            <v>0</v>
          </cell>
          <cell r="HR252"/>
          <cell r="HS252">
            <v>0</v>
          </cell>
          <cell r="HT252"/>
          <cell r="HU252">
            <v>0</v>
          </cell>
          <cell r="HV252"/>
          <cell r="HW252">
            <v>0</v>
          </cell>
          <cell r="HX252">
            <v>1</v>
          </cell>
          <cell r="HY252">
            <v>335.202</v>
          </cell>
          <cell r="HZ252">
            <v>1</v>
          </cell>
          <cell r="IA252">
            <v>335.202</v>
          </cell>
          <cell r="IB252">
            <v>1</v>
          </cell>
          <cell r="IC252">
            <v>335.202</v>
          </cell>
          <cell r="ID252">
            <v>1</v>
          </cell>
          <cell r="IE252">
            <v>335.202</v>
          </cell>
          <cell r="IF252">
            <v>2</v>
          </cell>
          <cell r="IG252">
            <v>670.404</v>
          </cell>
          <cell r="IH252"/>
          <cell r="II252">
            <v>0</v>
          </cell>
          <cell r="IJ252"/>
          <cell r="IK252">
            <v>0</v>
          </cell>
          <cell r="IL252">
            <v>1</v>
          </cell>
          <cell r="IM252">
            <v>335.202</v>
          </cell>
          <cell r="IN252"/>
          <cell r="IO252">
            <v>0</v>
          </cell>
          <cell r="IP252"/>
          <cell r="IQ252">
            <v>0</v>
          </cell>
          <cell r="IR252"/>
          <cell r="IS252">
            <v>0</v>
          </cell>
          <cell r="IT252"/>
          <cell r="IU252">
            <v>0</v>
          </cell>
          <cell r="IV252"/>
          <cell r="IW252">
            <v>0</v>
          </cell>
          <cell r="IX252"/>
          <cell r="IY252">
            <v>0</v>
          </cell>
          <cell r="IZ252">
            <v>1</v>
          </cell>
          <cell r="JA252">
            <v>335.202</v>
          </cell>
          <cell r="JB252">
            <v>1</v>
          </cell>
          <cell r="JC252">
            <v>335.202</v>
          </cell>
          <cell r="JD252">
            <v>1</v>
          </cell>
          <cell r="JE252">
            <v>335.202</v>
          </cell>
          <cell r="JF252"/>
          <cell r="JG252">
            <v>0</v>
          </cell>
          <cell r="JH252">
            <v>1</v>
          </cell>
          <cell r="JI252">
            <v>335.202</v>
          </cell>
          <cell r="JJ252">
            <v>1</v>
          </cell>
          <cell r="JK252">
            <v>335.202</v>
          </cell>
          <cell r="JL252">
            <v>1</v>
          </cell>
          <cell r="JM252">
            <v>335.202</v>
          </cell>
          <cell r="JN252"/>
          <cell r="JO252">
            <v>0</v>
          </cell>
          <cell r="JP252">
            <v>1</v>
          </cell>
          <cell r="JQ252">
            <v>335.202</v>
          </cell>
          <cell r="JR252">
            <v>1</v>
          </cell>
          <cell r="JS252">
            <v>335.202</v>
          </cell>
          <cell r="JT252"/>
          <cell r="JU252">
            <v>0</v>
          </cell>
          <cell r="JV252"/>
          <cell r="JW252">
            <v>0</v>
          </cell>
          <cell r="JX252"/>
          <cell r="JY252">
            <v>0</v>
          </cell>
          <cell r="JZ252">
            <v>4</v>
          </cell>
          <cell r="KA252">
            <v>1340.808</v>
          </cell>
          <cell r="KB252">
            <v>1</v>
          </cell>
          <cell r="KC252">
            <v>335.202</v>
          </cell>
        </row>
        <row r="253">
          <cell r="P253"/>
          <cell r="Q253">
            <v>0</v>
          </cell>
          <cell r="R253"/>
          <cell r="S253">
            <v>0</v>
          </cell>
          <cell r="T253"/>
          <cell r="U253">
            <v>0</v>
          </cell>
          <cell r="V253"/>
          <cell r="W253">
            <v>0</v>
          </cell>
          <cell r="X253"/>
          <cell r="Y253">
            <v>0</v>
          </cell>
          <cell r="Z253"/>
          <cell r="AA253">
            <v>0</v>
          </cell>
          <cell r="AB253"/>
          <cell r="AC253">
            <v>0</v>
          </cell>
          <cell r="AD253">
            <v>1</v>
          </cell>
          <cell r="AE253">
            <v>1613.85</v>
          </cell>
          <cell r="AF253"/>
          <cell r="AG253">
            <v>0</v>
          </cell>
          <cell r="AH253"/>
          <cell r="AI253">
            <v>0</v>
          </cell>
          <cell r="AJ253"/>
          <cell r="AK253">
            <v>0</v>
          </cell>
          <cell r="AL253"/>
          <cell r="AM253">
            <v>0</v>
          </cell>
          <cell r="AN253"/>
          <cell r="AO253">
            <v>0</v>
          </cell>
          <cell r="AP253"/>
          <cell r="AQ253">
            <v>0</v>
          </cell>
          <cell r="AR253"/>
          <cell r="AS253">
            <v>0</v>
          </cell>
          <cell r="AT253"/>
          <cell r="AU253">
            <v>0</v>
          </cell>
          <cell r="AV253"/>
          <cell r="AW253">
            <v>0</v>
          </cell>
          <cell r="AX253"/>
          <cell r="AY253">
            <v>0</v>
          </cell>
          <cell r="AZ253"/>
          <cell r="BA253">
            <v>0</v>
          </cell>
          <cell r="BB253"/>
          <cell r="BC253">
            <v>0</v>
          </cell>
          <cell r="BD253"/>
          <cell r="BE253">
            <v>0</v>
          </cell>
          <cell r="BF253"/>
          <cell r="BG253">
            <v>0</v>
          </cell>
          <cell r="BH253"/>
          <cell r="BI253">
            <v>0</v>
          </cell>
          <cell r="BJ253"/>
          <cell r="BK253">
            <v>0</v>
          </cell>
          <cell r="BL253"/>
          <cell r="BM253">
            <v>0</v>
          </cell>
          <cell r="BN253"/>
          <cell r="BO253">
            <v>0</v>
          </cell>
          <cell r="BP253"/>
          <cell r="BQ253">
            <v>0</v>
          </cell>
          <cell r="BR253"/>
          <cell r="BS253">
            <v>0</v>
          </cell>
          <cell r="BT253"/>
          <cell r="BU253">
            <v>0</v>
          </cell>
          <cell r="BV253"/>
          <cell r="BW253">
            <v>0</v>
          </cell>
          <cell r="BX253"/>
          <cell r="BY253">
            <v>0</v>
          </cell>
          <cell r="BZ253"/>
          <cell r="CA253">
            <v>0</v>
          </cell>
          <cell r="CB253"/>
          <cell r="CC253">
            <v>0</v>
          </cell>
          <cell r="CD253"/>
          <cell r="CE253">
            <v>0</v>
          </cell>
          <cell r="CF253"/>
          <cell r="CG253">
            <v>0</v>
          </cell>
          <cell r="CH253"/>
          <cell r="CI253">
            <v>0</v>
          </cell>
          <cell r="CJ253"/>
          <cell r="CK253">
            <v>0</v>
          </cell>
          <cell r="CL253"/>
          <cell r="CM253">
            <v>0</v>
          </cell>
          <cell r="CN253"/>
          <cell r="CO253">
            <v>0</v>
          </cell>
          <cell r="CP253"/>
          <cell r="CQ253">
            <v>0</v>
          </cell>
          <cell r="CR253"/>
          <cell r="CS253">
            <v>0</v>
          </cell>
          <cell r="CT253"/>
          <cell r="CU253">
            <v>0</v>
          </cell>
          <cell r="CV253"/>
          <cell r="CW253">
            <v>0</v>
          </cell>
          <cell r="CX253"/>
          <cell r="CY253">
            <v>0</v>
          </cell>
          <cell r="CZ253"/>
          <cell r="DA253">
            <v>0</v>
          </cell>
          <cell r="DB253"/>
          <cell r="DC253">
            <v>0</v>
          </cell>
          <cell r="DD253"/>
          <cell r="DE253">
            <v>0</v>
          </cell>
          <cell r="DF253"/>
          <cell r="DG253">
            <v>0</v>
          </cell>
          <cell r="DH253"/>
          <cell r="DI253">
            <v>0</v>
          </cell>
          <cell r="DJ253"/>
          <cell r="DK253">
            <v>0</v>
          </cell>
          <cell r="DL253"/>
          <cell r="DM253">
            <v>0</v>
          </cell>
          <cell r="DN253"/>
          <cell r="DO253">
            <v>0</v>
          </cell>
          <cell r="DP253"/>
          <cell r="DQ253">
            <v>0</v>
          </cell>
          <cell r="DR253"/>
          <cell r="DS253">
            <v>0</v>
          </cell>
          <cell r="DT253"/>
          <cell r="DU253">
            <v>0</v>
          </cell>
          <cell r="DV253"/>
          <cell r="DW253">
            <v>0</v>
          </cell>
          <cell r="DX253"/>
          <cell r="DY253">
            <v>0</v>
          </cell>
          <cell r="DZ253"/>
          <cell r="EA253">
            <v>0</v>
          </cell>
          <cell r="EB253"/>
          <cell r="EC253">
            <v>0</v>
          </cell>
          <cell r="ED253"/>
          <cell r="EE253">
            <v>0</v>
          </cell>
          <cell r="EF253"/>
          <cell r="EG253">
            <v>0</v>
          </cell>
          <cell r="EH253"/>
          <cell r="EI253">
            <v>0</v>
          </cell>
          <cell r="EJ253"/>
          <cell r="EK253">
            <v>0</v>
          </cell>
          <cell r="EL253"/>
          <cell r="EM253">
            <v>0</v>
          </cell>
          <cell r="EN253"/>
          <cell r="EO253">
            <v>0</v>
          </cell>
          <cell r="EP253"/>
          <cell r="EQ253">
            <v>0</v>
          </cell>
          <cell r="ER253"/>
          <cell r="ES253">
            <v>0</v>
          </cell>
          <cell r="ET253"/>
          <cell r="EU253">
            <v>0</v>
          </cell>
          <cell r="EV253"/>
          <cell r="EW253">
            <v>0</v>
          </cell>
          <cell r="EX253"/>
          <cell r="EY253">
            <v>0</v>
          </cell>
          <cell r="EZ253"/>
          <cell r="FA253">
            <v>0</v>
          </cell>
          <cell r="FB253"/>
          <cell r="FC253">
            <v>0</v>
          </cell>
          <cell r="FD253"/>
          <cell r="FE253">
            <v>0</v>
          </cell>
          <cell r="FF253"/>
          <cell r="FG253">
            <v>0</v>
          </cell>
          <cell r="FH253"/>
          <cell r="FI253">
            <v>0</v>
          </cell>
          <cell r="FJ253"/>
          <cell r="FK253">
            <v>0</v>
          </cell>
          <cell r="FL253"/>
          <cell r="FM253">
            <v>0</v>
          </cell>
          <cell r="FN253"/>
          <cell r="FO253">
            <v>0</v>
          </cell>
          <cell r="FP253"/>
          <cell r="FQ253">
            <v>0</v>
          </cell>
          <cell r="FR253"/>
          <cell r="FS253">
            <v>0</v>
          </cell>
          <cell r="FT253"/>
          <cell r="FU253">
            <v>0</v>
          </cell>
          <cell r="FV253"/>
          <cell r="FW253">
            <v>0</v>
          </cell>
          <cell r="FX253"/>
          <cell r="FY253">
            <v>0</v>
          </cell>
          <cell r="FZ253"/>
          <cell r="GA253">
            <v>0</v>
          </cell>
          <cell r="GB253"/>
          <cell r="GC253">
            <v>0</v>
          </cell>
          <cell r="GD253"/>
          <cell r="GE253">
            <v>0</v>
          </cell>
          <cell r="GF253"/>
          <cell r="GG253">
            <v>0</v>
          </cell>
          <cell r="GH253"/>
          <cell r="GI253">
            <v>0</v>
          </cell>
          <cell r="GJ253"/>
          <cell r="GK253">
            <v>0</v>
          </cell>
          <cell r="GL253"/>
          <cell r="GM253">
            <v>0</v>
          </cell>
          <cell r="GN253"/>
          <cell r="GO253">
            <v>0</v>
          </cell>
          <cell r="GP253"/>
          <cell r="GQ253">
            <v>0</v>
          </cell>
          <cell r="GR253"/>
          <cell r="GS253">
            <v>0</v>
          </cell>
          <cell r="GT253"/>
          <cell r="GU253">
            <v>0</v>
          </cell>
          <cell r="GV253"/>
          <cell r="GW253">
            <v>0</v>
          </cell>
          <cell r="GX253"/>
          <cell r="GY253">
            <v>0</v>
          </cell>
          <cell r="GZ253"/>
          <cell r="HA253">
            <v>0</v>
          </cell>
          <cell r="HB253"/>
          <cell r="HC253">
            <v>0</v>
          </cell>
          <cell r="HD253"/>
          <cell r="HE253">
            <v>0</v>
          </cell>
          <cell r="HF253"/>
          <cell r="HG253">
            <v>0</v>
          </cell>
          <cell r="HH253"/>
          <cell r="HI253">
            <v>0</v>
          </cell>
          <cell r="HJ253"/>
          <cell r="HK253">
            <v>0</v>
          </cell>
          <cell r="HL253"/>
          <cell r="HM253">
            <v>0</v>
          </cell>
          <cell r="HN253"/>
          <cell r="HO253">
            <v>0</v>
          </cell>
          <cell r="HP253"/>
          <cell r="HQ253">
            <v>0</v>
          </cell>
          <cell r="HR253"/>
          <cell r="HS253">
            <v>0</v>
          </cell>
          <cell r="HT253"/>
          <cell r="HU253">
            <v>0</v>
          </cell>
          <cell r="HV253"/>
          <cell r="HW253">
            <v>0</v>
          </cell>
          <cell r="HX253"/>
          <cell r="HY253">
            <v>0</v>
          </cell>
          <cell r="HZ253"/>
          <cell r="IA253">
            <v>0</v>
          </cell>
          <cell r="IB253"/>
          <cell r="IC253">
            <v>0</v>
          </cell>
          <cell r="ID253"/>
          <cell r="IE253">
            <v>0</v>
          </cell>
          <cell r="IF253"/>
          <cell r="IG253">
            <v>0</v>
          </cell>
          <cell r="IH253"/>
          <cell r="II253">
            <v>0</v>
          </cell>
          <cell r="IJ253"/>
          <cell r="IK253">
            <v>0</v>
          </cell>
          <cell r="IL253"/>
          <cell r="IM253">
            <v>0</v>
          </cell>
          <cell r="IN253"/>
          <cell r="IO253">
            <v>0</v>
          </cell>
          <cell r="IP253"/>
          <cell r="IQ253">
            <v>0</v>
          </cell>
          <cell r="IR253"/>
          <cell r="IS253">
            <v>0</v>
          </cell>
          <cell r="IT253"/>
          <cell r="IU253">
            <v>0</v>
          </cell>
          <cell r="IV253"/>
          <cell r="IW253">
            <v>0</v>
          </cell>
          <cell r="IX253"/>
          <cell r="IY253">
            <v>0</v>
          </cell>
          <cell r="IZ253"/>
          <cell r="JA253">
            <v>0</v>
          </cell>
          <cell r="JB253"/>
          <cell r="JC253">
            <v>0</v>
          </cell>
          <cell r="JD253"/>
          <cell r="JE253">
            <v>0</v>
          </cell>
          <cell r="JF253"/>
          <cell r="JG253">
            <v>0</v>
          </cell>
          <cell r="JH253"/>
          <cell r="JI253">
            <v>0</v>
          </cell>
          <cell r="JJ253"/>
          <cell r="JK253">
            <v>0</v>
          </cell>
          <cell r="JL253"/>
          <cell r="JM253">
            <v>0</v>
          </cell>
          <cell r="JN253"/>
          <cell r="JO253">
            <v>0</v>
          </cell>
          <cell r="JP253"/>
          <cell r="JQ253">
            <v>0</v>
          </cell>
          <cell r="JR253"/>
          <cell r="JS253">
            <v>0</v>
          </cell>
          <cell r="JT253"/>
          <cell r="JU253">
            <v>0</v>
          </cell>
          <cell r="JV253"/>
          <cell r="JW253">
            <v>0</v>
          </cell>
          <cell r="JX253"/>
          <cell r="JY253">
            <v>0</v>
          </cell>
          <cell r="JZ253"/>
          <cell r="KA253">
            <v>0</v>
          </cell>
          <cell r="KB253"/>
          <cell r="KC253">
            <v>0</v>
          </cell>
        </row>
        <row r="254">
          <cell r="P254"/>
          <cell r="Q254">
            <v>0</v>
          </cell>
          <cell r="R254"/>
          <cell r="S254">
            <v>0</v>
          </cell>
          <cell r="T254"/>
          <cell r="U254">
            <v>0</v>
          </cell>
          <cell r="V254"/>
          <cell r="W254">
            <v>0</v>
          </cell>
          <cell r="X254"/>
          <cell r="Y254">
            <v>0</v>
          </cell>
          <cell r="Z254"/>
          <cell r="AA254">
            <v>0</v>
          </cell>
          <cell r="AB254">
            <v>1</v>
          </cell>
          <cell r="AC254">
            <v>336</v>
          </cell>
          <cell r="AD254"/>
          <cell r="AE254">
            <v>0</v>
          </cell>
          <cell r="AF254"/>
          <cell r="AG254">
            <v>0</v>
          </cell>
          <cell r="AH254"/>
          <cell r="AI254">
            <v>0</v>
          </cell>
          <cell r="AJ254"/>
          <cell r="AK254">
            <v>0</v>
          </cell>
          <cell r="AL254"/>
          <cell r="AM254">
            <v>0</v>
          </cell>
          <cell r="AN254"/>
          <cell r="AO254">
            <v>0</v>
          </cell>
          <cell r="AP254"/>
          <cell r="AQ254">
            <v>0</v>
          </cell>
          <cell r="AR254"/>
          <cell r="AS254">
            <v>0</v>
          </cell>
          <cell r="AT254"/>
          <cell r="AU254">
            <v>0</v>
          </cell>
          <cell r="AV254"/>
          <cell r="AW254">
            <v>0</v>
          </cell>
          <cell r="AX254"/>
          <cell r="AY254">
            <v>0</v>
          </cell>
          <cell r="AZ254"/>
          <cell r="BA254">
            <v>0</v>
          </cell>
          <cell r="BB254"/>
          <cell r="BC254">
            <v>0</v>
          </cell>
          <cell r="BD254"/>
          <cell r="BE254">
            <v>0</v>
          </cell>
          <cell r="BF254"/>
          <cell r="BG254">
            <v>0</v>
          </cell>
          <cell r="BH254"/>
          <cell r="BI254">
            <v>0</v>
          </cell>
          <cell r="BJ254"/>
          <cell r="BK254">
            <v>0</v>
          </cell>
          <cell r="BL254"/>
          <cell r="BM254">
            <v>0</v>
          </cell>
          <cell r="BN254"/>
          <cell r="BO254">
            <v>0</v>
          </cell>
          <cell r="BP254"/>
          <cell r="BQ254">
            <v>0</v>
          </cell>
          <cell r="BR254"/>
          <cell r="BS254">
            <v>0</v>
          </cell>
          <cell r="BT254"/>
          <cell r="BU254">
            <v>0</v>
          </cell>
          <cell r="BV254"/>
          <cell r="BW254">
            <v>0</v>
          </cell>
          <cell r="BX254"/>
          <cell r="BY254">
            <v>0</v>
          </cell>
          <cell r="BZ254"/>
          <cell r="CA254">
            <v>0</v>
          </cell>
          <cell r="CB254"/>
          <cell r="CC254">
            <v>0</v>
          </cell>
          <cell r="CD254"/>
          <cell r="CE254">
            <v>0</v>
          </cell>
          <cell r="CF254"/>
          <cell r="CG254">
            <v>0</v>
          </cell>
          <cell r="CH254"/>
          <cell r="CI254">
            <v>0</v>
          </cell>
          <cell r="CJ254"/>
          <cell r="CK254">
            <v>0</v>
          </cell>
          <cell r="CL254"/>
          <cell r="CM254">
            <v>0</v>
          </cell>
          <cell r="CN254"/>
          <cell r="CO254">
            <v>0</v>
          </cell>
          <cell r="CP254"/>
          <cell r="CQ254">
            <v>0</v>
          </cell>
          <cell r="CR254"/>
          <cell r="CS254">
            <v>0</v>
          </cell>
          <cell r="CT254"/>
          <cell r="CU254">
            <v>0</v>
          </cell>
          <cell r="CV254"/>
          <cell r="CW254">
            <v>0</v>
          </cell>
          <cell r="CX254"/>
          <cell r="CY254">
            <v>0</v>
          </cell>
          <cell r="CZ254"/>
          <cell r="DA254">
            <v>0</v>
          </cell>
          <cell r="DB254"/>
          <cell r="DC254">
            <v>0</v>
          </cell>
          <cell r="DD254"/>
          <cell r="DE254">
            <v>0</v>
          </cell>
          <cell r="DF254"/>
          <cell r="DG254">
            <v>0</v>
          </cell>
          <cell r="DH254"/>
          <cell r="DI254">
            <v>0</v>
          </cell>
          <cell r="DJ254"/>
          <cell r="DK254">
            <v>0</v>
          </cell>
          <cell r="DL254"/>
          <cell r="DM254">
            <v>0</v>
          </cell>
          <cell r="DN254"/>
          <cell r="DO254">
            <v>0</v>
          </cell>
          <cell r="DP254"/>
          <cell r="DQ254">
            <v>0</v>
          </cell>
          <cell r="DR254"/>
          <cell r="DS254">
            <v>0</v>
          </cell>
          <cell r="DT254"/>
          <cell r="DU254">
            <v>0</v>
          </cell>
          <cell r="DV254"/>
          <cell r="DW254">
            <v>0</v>
          </cell>
          <cell r="DX254"/>
          <cell r="DY254">
            <v>0</v>
          </cell>
          <cell r="DZ254"/>
          <cell r="EA254">
            <v>0</v>
          </cell>
          <cell r="EB254"/>
          <cell r="EC254">
            <v>0</v>
          </cell>
          <cell r="ED254"/>
          <cell r="EE254">
            <v>0</v>
          </cell>
          <cell r="EF254"/>
          <cell r="EG254">
            <v>0</v>
          </cell>
          <cell r="EH254"/>
          <cell r="EI254">
            <v>0</v>
          </cell>
          <cell r="EJ254"/>
          <cell r="EK254">
            <v>0</v>
          </cell>
          <cell r="EL254"/>
          <cell r="EM254">
            <v>0</v>
          </cell>
          <cell r="EN254"/>
          <cell r="EO254">
            <v>0</v>
          </cell>
          <cell r="EP254"/>
          <cell r="EQ254">
            <v>0</v>
          </cell>
          <cell r="ER254"/>
          <cell r="ES254">
            <v>0</v>
          </cell>
          <cell r="ET254"/>
          <cell r="EU254">
            <v>0</v>
          </cell>
          <cell r="EV254"/>
          <cell r="EW254">
            <v>0</v>
          </cell>
          <cell r="EX254"/>
          <cell r="EY254">
            <v>0</v>
          </cell>
          <cell r="EZ254"/>
          <cell r="FA254">
            <v>0</v>
          </cell>
          <cell r="FB254"/>
          <cell r="FC254">
            <v>0</v>
          </cell>
          <cell r="FD254"/>
          <cell r="FE254">
            <v>0</v>
          </cell>
          <cell r="FF254"/>
          <cell r="FG254">
            <v>0</v>
          </cell>
          <cell r="FH254"/>
          <cell r="FI254">
            <v>0</v>
          </cell>
          <cell r="FJ254"/>
          <cell r="FK254">
            <v>0</v>
          </cell>
          <cell r="FL254"/>
          <cell r="FM254">
            <v>0</v>
          </cell>
          <cell r="FN254"/>
          <cell r="FO254">
            <v>0</v>
          </cell>
          <cell r="FP254"/>
          <cell r="FQ254">
            <v>0</v>
          </cell>
          <cell r="FR254"/>
          <cell r="FS254">
            <v>0</v>
          </cell>
          <cell r="FT254"/>
          <cell r="FU254">
            <v>0</v>
          </cell>
          <cell r="FV254"/>
          <cell r="FW254">
            <v>0</v>
          </cell>
          <cell r="FX254"/>
          <cell r="FY254">
            <v>0</v>
          </cell>
          <cell r="FZ254"/>
          <cell r="GA254">
            <v>0</v>
          </cell>
          <cell r="GB254"/>
          <cell r="GC254">
            <v>0</v>
          </cell>
          <cell r="GD254"/>
          <cell r="GE254">
            <v>0</v>
          </cell>
          <cell r="GF254"/>
          <cell r="GG254">
            <v>0</v>
          </cell>
          <cell r="GH254"/>
          <cell r="GI254">
            <v>0</v>
          </cell>
          <cell r="GJ254"/>
          <cell r="GK254">
            <v>0</v>
          </cell>
          <cell r="GL254"/>
          <cell r="GM254">
            <v>0</v>
          </cell>
          <cell r="GN254"/>
          <cell r="GO254">
            <v>0</v>
          </cell>
          <cell r="GP254"/>
          <cell r="GQ254">
            <v>0</v>
          </cell>
          <cell r="GR254"/>
          <cell r="GS254">
            <v>0</v>
          </cell>
          <cell r="GT254"/>
          <cell r="GU254">
            <v>0</v>
          </cell>
          <cell r="GV254"/>
          <cell r="GW254">
            <v>0</v>
          </cell>
          <cell r="GX254"/>
          <cell r="GY254">
            <v>0</v>
          </cell>
          <cell r="GZ254"/>
          <cell r="HA254">
            <v>0</v>
          </cell>
          <cell r="HB254"/>
          <cell r="HC254">
            <v>0</v>
          </cell>
          <cell r="HD254"/>
          <cell r="HE254">
            <v>0</v>
          </cell>
          <cell r="HF254"/>
          <cell r="HG254">
            <v>0</v>
          </cell>
          <cell r="HH254"/>
          <cell r="HI254">
            <v>0</v>
          </cell>
          <cell r="HJ254"/>
          <cell r="HK254">
            <v>0</v>
          </cell>
          <cell r="HL254"/>
          <cell r="HM254">
            <v>0</v>
          </cell>
          <cell r="HN254"/>
          <cell r="HO254">
            <v>0</v>
          </cell>
          <cell r="HP254"/>
          <cell r="HQ254">
            <v>0</v>
          </cell>
          <cell r="HR254"/>
          <cell r="HS254">
            <v>0</v>
          </cell>
          <cell r="HT254"/>
          <cell r="HU254">
            <v>0</v>
          </cell>
          <cell r="HV254"/>
          <cell r="HW254">
            <v>0</v>
          </cell>
          <cell r="HX254"/>
          <cell r="HY254">
            <v>0</v>
          </cell>
          <cell r="HZ254"/>
          <cell r="IA254">
            <v>0</v>
          </cell>
          <cell r="IB254"/>
          <cell r="IC254">
            <v>0</v>
          </cell>
          <cell r="ID254"/>
          <cell r="IE254">
            <v>0</v>
          </cell>
          <cell r="IF254"/>
          <cell r="IG254">
            <v>0</v>
          </cell>
          <cell r="IH254"/>
          <cell r="II254">
            <v>0</v>
          </cell>
          <cell r="IJ254"/>
          <cell r="IK254">
            <v>0</v>
          </cell>
          <cell r="IL254"/>
          <cell r="IM254">
            <v>0</v>
          </cell>
          <cell r="IN254"/>
          <cell r="IO254">
            <v>0</v>
          </cell>
          <cell r="IP254"/>
          <cell r="IQ254">
            <v>0</v>
          </cell>
          <cell r="IR254"/>
          <cell r="IS254">
            <v>0</v>
          </cell>
          <cell r="IT254"/>
          <cell r="IU254">
            <v>0</v>
          </cell>
          <cell r="IV254"/>
          <cell r="IW254">
            <v>0</v>
          </cell>
          <cell r="IX254"/>
          <cell r="IY254">
            <v>0</v>
          </cell>
          <cell r="IZ254"/>
          <cell r="JA254">
            <v>0</v>
          </cell>
          <cell r="JB254"/>
          <cell r="JC254">
            <v>0</v>
          </cell>
          <cell r="JD254"/>
          <cell r="JE254">
            <v>0</v>
          </cell>
          <cell r="JF254"/>
          <cell r="JG254">
            <v>0</v>
          </cell>
          <cell r="JH254"/>
          <cell r="JI254">
            <v>0</v>
          </cell>
          <cell r="JJ254"/>
          <cell r="JK254">
            <v>0</v>
          </cell>
          <cell r="JL254"/>
          <cell r="JM254">
            <v>0</v>
          </cell>
          <cell r="JN254"/>
          <cell r="JO254">
            <v>0</v>
          </cell>
          <cell r="JP254"/>
          <cell r="JQ254">
            <v>0</v>
          </cell>
          <cell r="JR254"/>
          <cell r="JS254">
            <v>0</v>
          </cell>
          <cell r="JT254"/>
          <cell r="JU254">
            <v>0</v>
          </cell>
          <cell r="JV254"/>
          <cell r="JW254">
            <v>0</v>
          </cell>
          <cell r="JX254"/>
          <cell r="JY254">
            <v>0</v>
          </cell>
          <cell r="JZ254"/>
          <cell r="KA254">
            <v>0</v>
          </cell>
          <cell r="KB254"/>
          <cell r="KC254">
            <v>0</v>
          </cell>
        </row>
        <row r="255">
          <cell r="P255"/>
          <cell r="Q255">
            <v>0</v>
          </cell>
          <cell r="R255"/>
          <cell r="S255">
            <v>0</v>
          </cell>
          <cell r="T255"/>
          <cell r="U255">
            <v>0</v>
          </cell>
          <cell r="V255"/>
          <cell r="W255">
            <v>0</v>
          </cell>
          <cell r="X255"/>
          <cell r="Y255">
            <v>0</v>
          </cell>
          <cell r="Z255"/>
          <cell r="AA255">
            <v>0</v>
          </cell>
          <cell r="AB255"/>
          <cell r="AC255"/>
          <cell r="AD255"/>
          <cell r="AE255">
            <v>0</v>
          </cell>
          <cell r="AF255"/>
          <cell r="AG255">
            <v>0</v>
          </cell>
          <cell r="AH255"/>
          <cell r="AI255">
            <v>0</v>
          </cell>
          <cell r="AJ255"/>
          <cell r="AK255">
            <v>0</v>
          </cell>
          <cell r="AL255">
            <v>1</v>
          </cell>
          <cell r="AM255">
            <v>40115</v>
          </cell>
          <cell r="AN255"/>
          <cell r="AO255">
            <v>0</v>
          </cell>
          <cell r="AP255"/>
          <cell r="AQ255">
            <v>0</v>
          </cell>
          <cell r="AR255"/>
          <cell r="AS255">
            <v>0</v>
          </cell>
          <cell r="AT255"/>
          <cell r="AU255">
            <v>0</v>
          </cell>
          <cell r="AV255"/>
          <cell r="AW255">
            <v>0</v>
          </cell>
          <cell r="AX255"/>
          <cell r="AY255">
            <v>0</v>
          </cell>
          <cell r="AZ255"/>
          <cell r="BA255">
            <v>0</v>
          </cell>
          <cell r="BB255"/>
          <cell r="BC255">
            <v>0</v>
          </cell>
          <cell r="BD255"/>
          <cell r="BE255">
            <v>0</v>
          </cell>
          <cell r="BF255"/>
          <cell r="BG255">
            <v>0</v>
          </cell>
          <cell r="BH255"/>
          <cell r="BI255">
            <v>0</v>
          </cell>
          <cell r="BJ255"/>
          <cell r="BK255">
            <v>0</v>
          </cell>
          <cell r="BL255"/>
          <cell r="BM255">
            <v>0</v>
          </cell>
          <cell r="BN255"/>
          <cell r="BO255">
            <v>0</v>
          </cell>
          <cell r="BP255"/>
          <cell r="BQ255">
            <v>0</v>
          </cell>
          <cell r="BR255"/>
          <cell r="BS255">
            <v>0</v>
          </cell>
          <cell r="BT255"/>
          <cell r="BU255">
            <v>0</v>
          </cell>
          <cell r="BV255"/>
          <cell r="BW255">
            <v>0</v>
          </cell>
          <cell r="BX255"/>
          <cell r="BY255">
            <v>0</v>
          </cell>
          <cell r="BZ255"/>
          <cell r="CA255">
            <v>0</v>
          </cell>
          <cell r="CB255"/>
          <cell r="CC255">
            <v>0</v>
          </cell>
          <cell r="CD255"/>
          <cell r="CE255">
            <v>0</v>
          </cell>
          <cell r="CF255"/>
          <cell r="CG255">
            <v>0</v>
          </cell>
          <cell r="CH255"/>
          <cell r="CI255">
            <v>0</v>
          </cell>
          <cell r="CJ255"/>
          <cell r="CK255">
            <v>0</v>
          </cell>
          <cell r="CL255"/>
          <cell r="CM255">
            <v>0</v>
          </cell>
          <cell r="CN255"/>
          <cell r="CO255">
            <v>0</v>
          </cell>
          <cell r="CP255"/>
          <cell r="CQ255">
            <v>0</v>
          </cell>
          <cell r="CR255"/>
          <cell r="CS255">
            <v>0</v>
          </cell>
          <cell r="CT255"/>
          <cell r="CU255">
            <v>0</v>
          </cell>
          <cell r="CV255"/>
          <cell r="CW255">
            <v>0</v>
          </cell>
          <cell r="CX255"/>
          <cell r="CY255">
            <v>0</v>
          </cell>
          <cell r="CZ255"/>
          <cell r="DA255">
            <v>0</v>
          </cell>
          <cell r="DB255"/>
          <cell r="DC255">
            <v>0</v>
          </cell>
          <cell r="DD255"/>
          <cell r="DE255">
            <v>0</v>
          </cell>
          <cell r="DF255"/>
          <cell r="DG255">
            <v>0</v>
          </cell>
          <cell r="DH255"/>
          <cell r="DI255">
            <v>0</v>
          </cell>
          <cell r="DJ255"/>
          <cell r="DK255">
            <v>0</v>
          </cell>
          <cell r="DL255"/>
          <cell r="DM255">
            <v>0</v>
          </cell>
          <cell r="DN255"/>
          <cell r="DO255">
            <v>0</v>
          </cell>
          <cell r="DP255"/>
          <cell r="DQ255">
            <v>0</v>
          </cell>
          <cell r="DR255"/>
          <cell r="DS255">
            <v>0</v>
          </cell>
          <cell r="DT255"/>
          <cell r="DU255">
            <v>0</v>
          </cell>
          <cell r="DV255"/>
          <cell r="DW255">
            <v>0</v>
          </cell>
          <cell r="DX255"/>
          <cell r="DY255">
            <v>0</v>
          </cell>
          <cell r="DZ255"/>
          <cell r="EA255">
            <v>0</v>
          </cell>
          <cell r="EB255"/>
          <cell r="EC255">
            <v>0</v>
          </cell>
          <cell r="ED255"/>
          <cell r="EE255">
            <v>0</v>
          </cell>
          <cell r="EF255"/>
          <cell r="EG255">
            <v>0</v>
          </cell>
          <cell r="EH255"/>
          <cell r="EI255">
            <v>0</v>
          </cell>
          <cell r="EJ255"/>
          <cell r="EK255">
            <v>0</v>
          </cell>
          <cell r="EL255"/>
          <cell r="EM255">
            <v>0</v>
          </cell>
          <cell r="EN255"/>
          <cell r="EO255">
            <v>0</v>
          </cell>
          <cell r="EP255"/>
          <cell r="EQ255">
            <v>0</v>
          </cell>
          <cell r="ER255"/>
          <cell r="ES255">
            <v>0</v>
          </cell>
          <cell r="ET255"/>
          <cell r="EU255">
            <v>0</v>
          </cell>
          <cell r="EV255"/>
          <cell r="EW255">
            <v>0</v>
          </cell>
          <cell r="EX255"/>
          <cell r="EY255">
            <v>0</v>
          </cell>
          <cell r="EZ255"/>
          <cell r="FA255">
            <v>0</v>
          </cell>
          <cell r="FB255"/>
          <cell r="FC255">
            <v>0</v>
          </cell>
          <cell r="FD255"/>
          <cell r="FE255">
            <v>0</v>
          </cell>
          <cell r="FF255"/>
          <cell r="FG255">
            <v>0</v>
          </cell>
          <cell r="FH255"/>
          <cell r="FI255">
            <v>0</v>
          </cell>
          <cell r="FJ255"/>
          <cell r="FK255">
            <v>0</v>
          </cell>
          <cell r="FL255"/>
          <cell r="FM255">
            <v>0</v>
          </cell>
          <cell r="FN255"/>
          <cell r="FO255">
            <v>0</v>
          </cell>
          <cell r="FP255"/>
          <cell r="FQ255">
            <v>0</v>
          </cell>
          <cell r="FR255"/>
          <cell r="FS255">
            <v>0</v>
          </cell>
          <cell r="FT255"/>
          <cell r="FU255">
            <v>0</v>
          </cell>
          <cell r="FV255"/>
          <cell r="FW255">
            <v>0</v>
          </cell>
          <cell r="FX255"/>
          <cell r="FY255">
            <v>0</v>
          </cell>
          <cell r="FZ255"/>
          <cell r="GA255">
            <v>0</v>
          </cell>
          <cell r="GB255"/>
          <cell r="GC255">
            <v>0</v>
          </cell>
          <cell r="GD255"/>
          <cell r="GE255">
            <v>0</v>
          </cell>
          <cell r="GF255"/>
          <cell r="GG255">
            <v>0</v>
          </cell>
          <cell r="GH255"/>
          <cell r="GI255">
            <v>0</v>
          </cell>
          <cell r="GJ255"/>
          <cell r="GK255">
            <v>0</v>
          </cell>
          <cell r="GL255"/>
          <cell r="GM255">
            <v>0</v>
          </cell>
          <cell r="GN255"/>
          <cell r="GO255">
            <v>0</v>
          </cell>
          <cell r="GP255"/>
          <cell r="GQ255">
            <v>0</v>
          </cell>
          <cell r="GR255"/>
          <cell r="GS255">
            <v>0</v>
          </cell>
          <cell r="GT255"/>
          <cell r="GU255">
            <v>0</v>
          </cell>
          <cell r="GV255"/>
          <cell r="GW255">
            <v>0</v>
          </cell>
          <cell r="GX255"/>
          <cell r="GY255">
            <v>0</v>
          </cell>
          <cell r="GZ255"/>
          <cell r="HA255">
            <v>0</v>
          </cell>
          <cell r="HB255"/>
          <cell r="HC255">
            <v>0</v>
          </cell>
          <cell r="HD255"/>
          <cell r="HE255">
            <v>0</v>
          </cell>
          <cell r="HF255"/>
          <cell r="HG255">
            <v>0</v>
          </cell>
          <cell r="HH255"/>
          <cell r="HI255">
            <v>0</v>
          </cell>
          <cell r="HJ255"/>
          <cell r="HK255">
            <v>0</v>
          </cell>
          <cell r="HL255"/>
          <cell r="HM255">
            <v>0</v>
          </cell>
          <cell r="HN255"/>
          <cell r="HO255">
            <v>0</v>
          </cell>
          <cell r="HP255"/>
          <cell r="HQ255">
            <v>0</v>
          </cell>
          <cell r="HR255"/>
          <cell r="HS255">
            <v>0</v>
          </cell>
          <cell r="HT255"/>
          <cell r="HU255">
            <v>0</v>
          </cell>
          <cell r="HV255"/>
          <cell r="HW255">
            <v>0</v>
          </cell>
          <cell r="HX255"/>
          <cell r="HY255">
            <v>0</v>
          </cell>
          <cell r="HZ255"/>
          <cell r="IA255">
            <v>0</v>
          </cell>
          <cell r="IB255"/>
          <cell r="IC255">
            <v>0</v>
          </cell>
          <cell r="ID255"/>
          <cell r="IE255">
            <v>0</v>
          </cell>
          <cell r="IF255"/>
          <cell r="IG255">
            <v>0</v>
          </cell>
          <cell r="IH255"/>
          <cell r="II255">
            <v>0</v>
          </cell>
          <cell r="IJ255"/>
          <cell r="IK255">
            <v>0</v>
          </cell>
          <cell r="IL255"/>
          <cell r="IM255">
            <v>0</v>
          </cell>
          <cell r="IN255"/>
          <cell r="IO255">
            <v>0</v>
          </cell>
          <cell r="IP255"/>
          <cell r="IQ255">
            <v>0</v>
          </cell>
          <cell r="IR255"/>
          <cell r="IS255">
            <v>0</v>
          </cell>
          <cell r="IT255"/>
          <cell r="IU255">
            <v>0</v>
          </cell>
          <cell r="IV255"/>
          <cell r="IW255">
            <v>0</v>
          </cell>
          <cell r="IX255"/>
          <cell r="IY255">
            <v>0</v>
          </cell>
          <cell r="IZ255"/>
          <cell r="JA255">
            <v>0</v>
          </cell>
          <cell r="JB255"/>
          <cell r="JC255">
            <v>0</v>
          </cell>
          <cell r="JD255"/>
          <cell r="JE255">
            <v>0</v>
          </cell>
          <cell r="JF255"/>
          <cell r="JG255">
            <v>0</v>
          </cell>
          <cell r="JH255"/>
          <cell r="JI255">
            <v>0</v>
          </cell>
          <cell r="JJ255"/>
          <cell r="JK255">
            <v>0</v>
          </cell>
          <cell r="JL255"/>
          <cell r="JM255">
            <v>0</v>
          </cell>
          <cell r="JN255"/>
          <cell r="JO255">
            <v>0</v>
          </cell>
          <cell r="JP255"/>
          <cell r="JQ255">
            <v>0</v>
          </cell>
          <cell r="JR255"/>
          <cell r="JS255">
            <v>0</v>
          </cell>
          <cell r="JT255"/>
          <cell r="JU255">
            <v>0</v>
          </cell>
          <cell r="JV255"/>
          <cell r="JW255">
            <v>0</v>
          </cell>
          <cell r="JX255"/>
          <cell r="JY255">
            <v>0</v>
          </cell>
          <cell r="JZ255"/>
          <cell r="KA255">
            <v>0</v>
          </cell>
          <cell r="KB255"/>
          <cell r="KC255">
            <v>0</v>
          </cell>
        </row>
        <row r="256">
          <cell r="P256"/>
          <cell r="Q256">
            <v>0</v>
          </cell>
          <cell r="R256"/>
          <cell r="S256">
            <v>0</v>
          </cell>
          <cell r="T256"/>
          <cell r="U256">
            <v>0</v>
          </cell>
          <cell r="V256"/>
          <cell r="W256">
            <v>0</v>
          </cell>
          <cell r="X256"/>
          <cell r="Y256">
            <v>0</v>
          </cell>
          <cell r="Z256"/>
          <cell r="AA256">
            <v>0</v>
          </cell>
          <cell r="AB256"/>
          <cell r="AC256">
            <v>0</v>
          </cell>
          <cell r="AD256"/>
          <cell r="AE256">
            <v>0</v>
          </cell>
          <cell r="AF256"/>
          <cell r="AG256">
            <v>0</v>
          </cell>
          <cell r="AH256">
            <v>1</v>
          </cell>
          <cell r="AI256">
            <v>19857.142857142859</v>
          </cell>
          <cell r="AJ256">
            <v>0.5</v>
          </cell>
          <cell r="AK256">
            <v>9928.5714285714294</v>
          </cell>
          <cell r="AL256">
            <v>0.5</v>
          </cell>
          <cell r="AM256">
            <v>9928.5714285714294</v>
          </cell>
          <cell r="AN256"/>
          <cell r="AO256">
            <v>0</v>
          </cell>
          <cell r="AP256"/>
          <cell r="AQ256">
            <v>0</v>
          </cell>
          <cell r="AR256"/>
          <cell r="AS256">
            <v>0</v>
          </cell>
          <cell r="AT256"/>
          <cell r="AU256">
            <v>0</v>
          </cell>
          <cell r="AV256"/>
          <cell r="AW256">
            <v>0</v>
          </cell>
          <cell r="AX256"/>
          <cell r="AY256">
            <v>0</v>
          </cell>
          <cell r="AZ256"/>
          <cell r="BA256">
            <v>0</v>
          </cell>
          <cell r="BB256"/>
          <cell r="BC256">
            <v>0</v>
          </cell>
          <cell r="BD256"/>
          <cell r="BE256">
            <v>0</v>
          </cell>
          <cell r="BF256"/>
          <cell r="BG256">
            <v>0</v>
          </cell>
          <cell r="BH256"/>
          <cell r="BI256">
            <v>0</v>
          </cell>
          <cell r="BJ256"/>
          <cell r="BK256">
            <v>0</v>
          </cell>
          <cell r="BL256"/>
          <cell r="BM256">
            <v>0</v>
          </cell>
          <cell r="BN256"/>
          <cell r="BO256">
            <v>0</v>
          </cell>
          <cell r="BP256"/>
          <cell r="BQ256">
            <v>0</v>
          </cell>
          <cell r="BR256"/>
          <cell r="BS256">
            <v>0</v>
          </cell>
          <cell r="BT256"/>
          <cell r="BU256">
            <v>0</v>
          </cell>
          <cell r="BV256"/>
          <cell r="BW256">
            <v>0</v>
          </cell>
          <cell r="BX256"/>
          <cell r="BY256">
            <v>0</v>
          </cell>
          <cell r="BZ256"/>
          <cell r="CA256">
            <v>0</v>
          </cell>
          <cell r="CB256"/>
          <cell r="CC256">
            <v>0</v>
          </cell>
          <cell r="CD256"/>
          <cell r="CE256">
            <v>0</v>
          </cell>
          <cell r="CF256"/>
          <cell r="CG256">
            <v>0</v>
          </cell>
          <cell r="CH256"/>
          <cell r="CI256">
            <v>0</v>
          </cell>
          <cell r="CJ256"/>
          <cell r="CK256">
            <v>0</v>
          </cell>
          <cell r="CL256"/>
          <cell r="CM256">
            <v>0</v>
          </cell>
          <cell r="CN256"/>
          <cell r="CO256">
            <v>0</v>
          </cell>
          <cell r="CP256"/>
          <cell r="CQ256">
            <v>0</v>
          </cell>
          <cell r="CR256"/>
          <cell r="CS256">
            <v>0</v>
          </cell>
          <cell r="CT256"/>
          <cell r="CU256">
            <v>0</v>
          </cell>
          <cell r="CV256"/>
          <cell r="CW256">
            <v>0</v>
          </cell>
          <cell r="CX256"/>
          <cell r="CY256">
            <v>0</v>
          </cell>
          <cell r="CZ256"/>
          <cell r="DA256">
            <v>0</v>
          </cell>
          <cell r="DB256"/>
          <cell r="DC256">
            <v>0</v>
          </cell>
          <cell r="DD256"/>
          <cell r="DE256">
            <v>0</v>
          </cell>
          <cell r="DF256"/>
          <cell r="DG256">
            <v>0</v>
          </cell>
          <cell r="DH256"/>
          <cell r="DI256">
            <v>0</v>
          </cell>
          <cell r="DJ256"/>
          <cell r="DK256">
            <v>0</v>
          </cell>
          <cell r="DL256"/>
          <cell r="DM256">
            <v>0</v>
          </cell>
          <cell r="DN256"/>
          <cell r="DO256">
            <v>0</v>
          </cell>
          <cell r="DP256"/>
          <cell r="DQ256">
            <v>0</v>
          </cell>
          <cell r="DR256"/>
          <cell r="DS256">
            <v>0</v>
          </cell>
          <cell r="DT256"/>
          <cell r="DU256">
            <v>0</v>
          </cell>
          <cell r="DV256"/>
          <cell r="DW256">
            <v>0</v>
          </cell>
          <cell r="DX256"/>
          <cell r="DY256">
            <v>0</v>
          </cell>
          <cell r="DZ256"/>
          <cell r="EA256">
            <v>0</v>
          </cell>
          <cell r="EB256"/>
          <cell r="EC256">
            <v>0</v>
          </cell>
          <cell r="ED256"/>
          <cell r="EE256">
            <v>0</v>
          </cell>
          <cell r="EF256"/>
          <cell r="EG256">
            <v>0</v>
          </cell>
          <cell r="EH256"/>
          <cell r="EI256">
            <v>0</v>
          </cell>
          <cell r="EJ256"/>
          <cell r="EK256">
            <v>0</v>
          </cell>
          <cell r="EL256"/>
          <cell r="EM256">
            <v>0</v>
          </cell>
          <cell r="EN256"/>
          <cell r="EO256">
            <v>0</v>
          </cell>
          <cell r="EP256"/>
          <cell r="EQ256">
            <v>0</v>
          </cell>
          <cell r="ER256"/>
          <cell r="ES256">
            <v>0</v>
          </cell>
          <cell r="ET256"/>
          <cell r="EU256">
            <v>0</v>
          </cell>
          <cell r="EV256"/>
          <cell r="EW256">
            <v>0</v>
          </cell>
          <cell r="EX256"/>
          <cell r="EY256">
            <v>0</v>
          </cell>
          <cell r="EZ256"/>
          <cell r="FA256">
            <v>0</v>
          </cell>
          <cell r="FB256"/>
          <cell r="FC256">
            <v>0</v>
          </cell>
          <cell r="FD256"/>
          <cell r="FE256">
            <v>0</v>
          </cell>
          <cell r="FF256"/>
          <cell r="FG256">
            <v>0</v>
          </cell>
          <cell r="FH256"/>
          <cell r="FI256">
            <v>0</v>
          </cell>
          <cell r="FJ256"/>
          <cell r="FK256">
            <v>0</v>
          </cell>
          <cell r="FL256"/>
          <cell r="FM256">
            <v>0</v>
          </cell>
          <cell r="FN256"/>
          <cell r="FO256">
            <v>0</v>
          </cell>
          <cell r="FP256"/>
          <cell r="FQ256">
            <v>0</v>
          </cell>
          <cell r="FR256"/>
          <cell r="FS256">
            <v>0</v>
          </cell>
          <cell r="FT256"/>
          <cell r="FU256">
            <v>0</v>
          </cell>
          <cell r="FV256"/>
          <cell r="FW256">
            <v>0</v>
          </cell>
          <cell r="FX256"/>
          <cell r="FY256">
            <v>0</v>
          </cell>
          <cell r="FZ256"/>
          <cell r="GA256">
            <v>0</v>
          </cell>
          <cell r="GB256"/>
          <cell r="GC256">
            <v>0</v>
          </cell>
          <cell r="GD256"/>
          <cell r="GE256">
            <v>0</v>
          </cell>
          <cell r="GF256"/>
          <cell r="GG256">
            <v>0</v>
          </cell>
          <cell r="GH256"/>
          <cell r="GI256">
            <v>0</v>
          </cell>
          <cell r="GJ256"/>
          <cell r="GK256">
            <v>0</v>
          </cell>
          <cell r="GL256"/>
          <cell r="GM256">
            <v>0</v>
          </cell>
          <cell r="GN256"/>
          <cell r="GO256">
            <v>0</v>
          </cell>
          <cell r="GP256"/>
          <cell r="GQ256">
            <v>0</v>
          </cell>
          <cell r="GR256"/>
          <cell r="GS256">
            <v>0</v>
          </cell>
          <cell r="GT256"/>
          <cell r="GU256">
            <v>0</v>
          </cell>
          <cell r="GV256"/>
          <cell r="GW256">
            <v>0</v>
          </cell>
          <cell r="GX256"/>
          <cell r="GY256">
            <v>0</v>
          </cell>
          <cell r="GZ256"/>
          <cell r="HA256">
            <v>0</v>
          </cell>
          <cell r="HB256"/>
          <cell r="HC256">
            <v>0</v>
          </cell>
          <cell r="HD256"/>
          <cell r="HE256">
            <v>0</v>
          </cell>
          <cell r="HF256"/>
          <cell r="HG256">
            <v>0</v>
          </cell>
          <cell r="HH256"/>
          <cell r="HI256">
            <v>0</v>
          </cell>
          <cell r="HJ256"/>
          <cell r="HK256">
            <v>0</v>
          </cell>
          <cell r="HL256"/>
          <cell r="HM256">
            <v>0</v>
          </cell>
          <cell r="HN256"/>
          <cell r="HO256">
            <v>0</v>
          </cell>
          <cell r="HP256"/>
          <cell r="HQ256">
            <v>0</v>
          </cell>
          <cell r="HR256"/>
          <cell r="HS256">
            <v>0</v>
          </cell>
          <cell r="HT256"/>
          <cell r="HU256">
            <v>0</v>
          </cell>
          <cell r="HV256"/>
          <cell r="HW256">
            <v>0</v>
          </cell>
          <cell r="HX256"/>
          <cell r="HY256">
            <v>0</v>
          </cell>
          <cell r="HZ256"/>
          <cell r="IA256">
            <v>0</v>
          </cell>
          <cell r="IB256"/>
          <cell r="IC256">
            <v>0</v>
          </cell>
          <cell r="ID256"/>
          <cell r="IE256">
            <v>0</v>
          </cell>
          <cell r="IF256"/>
          <cell r="IG256">
            <v>0</v>
          </cell>
          <cell r="IH256"/>
          <cell r="II256">
            <v>0</v>
          </cell>
          <cell r="IJ256"/>
          <cell r="IK256">
            <v>0</v>
          </cell>
          <cell r="IL256"/>
          <cell r="IM256">
            <v>0</v>
          </cell>
          <cell r="IN256"/>
          <cell r="IO256">
            <v>0</v>
          </cell>
          <cell r="IP256"/>
          <cell r="IQ256">
            <v>0</v>
          </cell>
          <cell r="IR256"/>
          <cell r="IS256">
            <v>0</v>
          </cell>
          <cell r="IT256"/>
          <cell r="IU256">
            <v>0</v>
          </cell>
          <cell r="IV256"/>
          <cell r="IW256">
            <v>0</v>
          </cell>
          <cell r="IX256"/>
          <cell r="IY256">
            <v>0</v>
          </cell>
          <cell r="IZ256"/>
          <cell r="JA256">
            <v>0</v>
          </cell>
          <cell r="JB256"/>
          <cell r="JC256">
            <v>0</v>
          </cell>
          <cell r="JD256"/>
          <cell r="JE256">
            <v>0</v>
          </cell>
          <cell r="JF256"/>
          <cell r="JG256">
            <v>0</v>
          </cell>
          <cell r="JH256"/>
          <cell r="JI256">
            <v>0</v>
          </cell>
          <cell r="JJ256"/>
          <cell r="JK256">
            <v>0</v>
          </cell>
          <cell r="JL256"/>
          <cell r="JM256">
            <v>0</v>
          </cell>
          <cell r="JN256"/>
          <cell r="JO256">
            <v>0</v>
          </cell>
          <cell r="JP256"/>
          <cell r="JQ256">
            <v>0</v>
          </cell>
          <cell r="JR256"/>
          <cell r="JS256">
            <v>0</v>
          </cell>
          <cell r="JT256"/>
          <cell r="JU256">
            <v>0</v>
          </cell>
          <cell r="JV256"/>
          <cell r="JW256">
            <v>0</v>
          </cell>
          <cell r="JX256"/>
          <cell r="JY256">
            <v>0</v>
          </cell>
          <cell r="JZ256"/>
          <cell r="KA256">
            <v>0</v>
          </cell>
          <cell r="KB256"/>
          <cell r="KC256">
            <v>0</v>
          </cell>
        </row>
        <row r="257">
          <cell r="P257"/>
          <cell r="Q257">
            <v>0</v>
          </cell>
          <cell r="R257"/>
          <cell r="S257">
            <v>0</v>
          </cell>
          <cell r="T257"/>
          <cell r="U257">
            <v>0</v>
          </cell>
          <cell r="V257"/>
          <cell r="W257">
            <v>0</v>
          </cell>
          <cell r="X257"/>
          <cell r="Y257">
            <v>0</v>
          </cell>
          <cell r="Z257"/>
          <cell r="AA257">
            <v>0</v>
          </cell>
          <cell r="AB257"/>
          <cell r="AC257">
            <v>0</v>
          </cell>
          <cell r="AD257"/>
          <cell r="AE257">
            <v>0</v>
          </cell>
          <cell r="AF257">
            <v>1</v>
          </cell>
          <cell r="AG257">
            <v>20000</v>
          </cell>
          <cell r="AH257"/>
          <cell r="AI257">
            <v>0</v>
          </cell>
          <cell r="AJ257">
            <v>0.5</v>
          </cell>
          <cell r="AK257">
            <v>10000</v>
          </cell>
          <cell r="AL257">
            <v>0.5</v>
          </cell>
          <cell r="AM257">
            <v>10000</v>
          </cell>
          <cell r="AN257"/>
          <cell r="AO257">
            <v>0</v>
          </cell>
          <cell r="AP257"/>
          <cell r="AQ257">
            <v>0</v>
          </cell>
          <cell r="AR257"/>
          <cell r="AS257">
            <v>0</v>
          </cell>
          <cell r="AT257"/>
          <cell r="AU257">
            <v>0</v>
          </cell>
          <cell r="AV257"/>
          <cell r="AW257">
            <v>0</v>
          </cell>
          <cell r="AX257"/>
          <cell r="AY257">
            <v>0</v>
          </cell>
          <cell r="AZ257"/>
          <cell r="BA257">
            <v>0</v>
          </cell>
          <cell r="BB257"/>
          <cell r="BC257">
            <v>0</v>
          </cell>
          <cell r="BD257"/>
          <cell r="BE257">
            <v>0</v>
          </cell>
          <cell r="BF257"/>
          <cell r="BG257">
            <v>0</v>
          </cell>
          <cell r="BH257"/>
          <cell r="BI257">
            <v>0</v>
          </cell>
          <cell r="BJ257"/>
          <cell r="BK257">
            <v>0</v>
          </cell>
          <cell r="BL257"/>
          <cell r="BM257">
            <v>0</v>
          </cell>
          <cell r="BN257"/>
          <cell r="BO257">
            <v>0</v>
          </cell>
          <cell r="BP257"/>
          <cell r="BQ257">
            <v>0</v>
          </cell>
          <cell r="BR257"/>
          <cell r="BS257">
            <v>0</v>
          </cell>
          <cell r="BT257"/>
          <cell r="BU257">
            <v>0</v>
          </cell>
          <cell r="BV257"/>
          <cell r="BW257">
            <v>0</v>
          </cell>
          <cell r="BX257"/>
          <cell r="BY257">
            <v>0</v>
          </cell>
          <cell r="BZ257"/>
          <cell r="CA257">
            <v>0</v>
          </cell>
          <cell r="CB257"/>
          <cell r="CC257">
            <v>0</v>
          </cell>
          <cell r="CD257"/>
          <cell r="CE257">
            <v>0</v>
          </cell>
          <cell r="CF257"/>
          <cell r="CG257">
            <v>0</v>
          </cell>
          <cell r="CH257"/>
          <cell r="CI257">
            <v>0</v>
          </cell>
          <cell r="CJ257"/>
          <cell r="CK257">
            <v>0</v>
          </cell>
          <cell r="CL257"/>
          <cell r="CM257">
            <v>0</v>
          </cell>
          <cell r="CN257"/>
          <cell r="CO257">
            <v>0</v>
          </cell>
          <cell r="CP257"/>
          <cell r="CQ257">
            <v>0</v>
          </cell>
          <cell r="CR257"/>
          <cell r="CS257">
            <v>0</v>
          </cell>
          <cell r="CT257"/>
          <cell r="CU257">
            <v>0</v>
          </cell>
          <cell r="CV257"/>
          <cell r="CW257">
            <v>0</v>
          </cell>
          <cell r="CX257"/>
          <cell r="CY257">
            <v>0</v>
          </cell>
          <cell r="CZ257"/>
          <cell r="DA257">
            <v>0</v>
          </cell>
          <cell r="DB257"/>
          <cell r="DC257">
            <v>0</v>
          </cell>
          <cell r="DD257"/>
          <cell r="DE257">
            <v>0</v>
          </cell>
          <cell r="DF257"/>
          <cell r="DG257">
            <v>0</v>
          </cell>
          <cell r="DH257"/>
          <cell r="DI257">
            <v>0</v>
          </cell>
          <cell r="DJ257"/>
          <cell r="DK257">
            <v>0</v>
          </cell>
          <cell r="DL257"/>
          <cell r="DM257">
            <v>0</v>
          </cell>
          <cell r="DN257"/>
          <cell r="DO257">
            <v>0</v>
          </cell>
          <cell r="DP257"/>
          <cell r="DQ257">
            <v>0</v>
          </cell>
          <cell r="DR257"/>
          <cell r="DS257">
            <v>0</v>
          </cell>
          <cell r="DT257"/>
          <cell r="DU257">
            <v>0</v>
          </cell>
          <cell r="DV257"/>
          <cell r="DW257">
            <v>0</v>
          </cell>
          <cell r="DX257"/>
          <cell r="DY257">
            <v>0</v>
          </cell>
          <cell r="DZ257"/>
          <cell r="EA257">
            <v>0</v>
          </cell>
          <cell r="EB257"/>
          <cell r="EC257">
            <v>0</v>
          </cell>
          <cell r="ED257"/>
          <cell r="EE257">
            <v>0</v>
          </cell>
          <cell r="EF257"/>
          <cell r="EG257">
            <v>0</v>
          </cell>
          <cell r="EH257"/>
          <cell r="EI257">
            <v>0</v>
          </cell>
          <cell r="EJ257"/>
          <cell r="EK257">
            <v>0</v>
          </cell>
          <cell r="EL257"/>
          <cell r="EM257">
            <v>0</v>
          </cell>
          <cell r="EN257"/>
          <cell r="EO257">
            <v>0</v>
          </cell>
          <cell r="EP257"/>
          <cell r="EQ257">
            <v>0</v>
          </cell>
          <cell r="ER257"/>
          <cell r="ES257">
            <v>0</v>
          </cell>
          <cell r="ET257"/>
          <cell r="EU257">
            <v>0</v>
          </cell>
          <cell r="EV257"/>
          <cell r="EW257">
            <v>0</v>
          </cell>
          <cell r="EX257"/>
          <cell r="EY257">
            <v>0</v>
          </cell>
          <cell r="EZ257"/>
          <cell r="FA257">
            <v>0</v>
          </cell>
          <cell r="FB257"/>
          <cell r="FC257">
            <v>0</v>
          </cell>
          <cell r="FD257"/>
          <cell r="FE257">
            <v>0</v>
          </cell>
          <cell r="FF257"/>
          <cell r="FG257">
            <v>0</v>
          </cell>
          <cell r="FH257"/>
          <cell r="FI257">
            <v>0</v>
          </cell>
          <cell r="FJ257"/>
          <cell r="FK257">
            <v>0</v>
          </cell>
          <cell r="FL257"/>
          <cell r="FM257">
            <v>0</v>
          </cell>
          <cell r="FN257"/>
          <cell r="FO257">
            <v>0</v>
          </cell>
          <cell r="FP257"/>
          <cell r="FQ257">
            <v>0</v>
          </cell>
          <cell r="FR257"/>
          <cell r="FS257">
            <v>0</v>
          </cell>
          <cell r="FT257"/>
          <cell r="FU257">
            <v>0</v>
          </cell>
          <cell r="FV257"/>
          <cell r="FW257">
            <v>0</v>
          </cell>
          <cell r="FX257"/>
          <cell r="FY257">
            <v>0</v>
          </cell>
          <cell r="FZ257"/>
          <cell r="GA257">
            <v>0</v>
          </cell>
          <cell r="GB257"/>
          <cell r="GC257">
            <v>0</v>
          </cell>
          <cell r="GD257"/>
          <cell r="GE257">
            <v>0</v>
          </cell>
          <cell r="GF257"/>
          <cell r="GG257">
            <v>0</v>
          </cell>
          <cell r="GH257"/>
          <cell r="GI257">
            <v>0</v>
          </cell>
          <cell r="GJ257"/>
          <cell r="GK257">
            <v>0</v>
          </cell>
          <cell r="GL257"/>
          <cell r="GM257">
            <v>0</v>
          </cell>
          <cell r="GN257"/>
          <cell r="GO257">
            <v>0</v>
          </cell>
          <cell r="GP257"/>
          <cell r="GQ257">
            <v>0</v>
          </cell>
          <cell r="GR257"/>
          <cell r="GS257">
            <v>0</v>
          </cell>
          <cell r="GT257"/>
          <cell r="GU257">
            <v>0</v>
          </cell>
          <cell r="GV257"/>
          <cell r="GW257">
            <v>0</v>
          </cell>
          <cell r="GX257"/>
          <cell r="GY257">
            <v>0</v>
          </cell>
          <cell r="GZ257"/>
          <cell r="HA257">
            <v>0</v>
          </cell>
          <cell r="HB257"/>
          <cell r="HC257">
            <v>0</v>
          </cell>
          <cell r="HD257"/>
          <cell r="HE257">
            <v>0</v>
          </cell>
          <cell r="HF257"/>
          <cell r="HG257">
            <v>0</v>
          </cell>
          <cell r="HH257"/>
          <cell r="HI257">
            <v>0</v>
          </cell>
          <cell r="HJ257"/>
          <cell r="HK257">
            <v>0</v>
          </cell>
          <cell r="HL257"/>
          <cell r="HM257">
            <v>0</v>
          </cell>
          <cell r="HN257"/>
          <cell r="HO257">
            <v>0</v>
          </cell>
          <cell r="HP257"/>
          <cell r="HQ257">
            <v>0</v>
          </cell>
          <cell r="HR257"/>
          <cell r="HS257">
            <v>0</v>
          </cell>
          <cell r="HT257"/>
          <cell r="HU257">
            <v>0</v>
          </cell>
          <cell r="HV257"/>
          <cell r="HW257">
            <v>0</v>
          </cell>
          <cell r="HX257"/>
          <cell r="HY257">
            <v>0</v>
          </cell>
          <cell r="HZ257"/>
          <cell r="IA257">
            <v>0</v>
          </cell>
          <cell r="IB257"/>
          <cell r="IC257">
            <v>0</v>
          </cell>
          <cell r="ID257"/>
          <cell r="IE257">
            <v>0</v>
          </cell>
          <cell r="IF257"/>
          <cell r="IG257">
            <v>0</v>
          </cell>
          <cell r="IH257"/>
          <cell r="II257">
            <v>0</v>
          </cell>
          <cell r="IJ257"/>
          <cell r="IK257">
            <v>0</v>
          </cell>
          <cell r="IL257"/>
          <cell r="IM257">
            <v>0</v>
          </cell>
          <cell r="IN257"/>
          <cell r="IO257">
            <v>0</v>
          </cell>
          <cell r="IP257"/>
          <cell r="IQ257">
            <v>0</v>
          </cell>
          <cell r="IR257"/>
          <cell r="IS257">
            <v>0</v>
          </cell>
          <cell r="IT257"/>
          <cell r="IU257">
            <v>0</v>
          </cell>
          <cell r="IV257"/>
          <cell r="IW257">
            <v>0</v>
          </cell>
          <cell r="IX257"/>
          <cell r="IY257">
            <v>0</v>
          </cell>
          <cell r="IZ257"/>
          <cell r="JA257">
            <v>0</v>
          </cell>
          <cell r="JB257"/>
          <cell r="JC257">
            <v>0</v>
          </cell>
          <cell r="JD257"/>
          <cell r="JE257">
            <v>0</v>
          </cell>
          <cell r="JF257"/>
          <cell r="JG257">
            <v>0</v>
          </cell>
          <cell r="JH257"/>
          <cell r="JI257">
            <v>0</v>
          </cell>
          <cell r="JJ257"/>
          <cell r="JK257">
            <v>0</v>
          </cell>
          <cell r="JL257"/>
          <cell r="JM257">
            <v>0</v>
          </cell>
          <cell r="JN257"/>
          <cell r="JO257">
            <v>0</v>
          </cell>
          <cell r="JP257"/>
          <cell r="JQ257">
            <v>0</v>
          </cell>
          <cell r="JR257"/>
          <cell r="JS257">
            <v>0</v>
          </cell>
          <cell r="JT257"/>
          <cell r="JU257">
            <v>0</v>
          </cell>
          <cell r="JV257"/>
          <cell r="JW257">
            <v>0</v>
          </cell>
          <cell r="JX257"/>
          <cell r="JY257">
            <v>0</v>
          </cell>
          <cell r="JZ257"/>
          <cell r="KA257">
            <v>0</v>
          </cell>
          <cell r="KB257"/>
          <cell r="KC257">
            <v>0</v>
          </cell>
        </row>
        <row r="258">
          <cell r="P258"/>
          <cell r="Q258">
            <v>0</v>
          </cell>
          <cell r="R258"/>
          <cell r="S258">
            <v>0</v>
          </cell>
          <cell r="T258"/>
          <cell r="U258">
            <v>0</v>
          </cell>
          <cell r="V258"/>
          <cell r="W258">
            <v>0</v>
          </cell>
          <cell r="X258"/>
          <cell r="Y258">
            <v>0</v>
          </cell>
          <cell r="Z258"/>
          <cell r="AA258">
            <v>0</v>
          </cell>
          <cell r="AB258"/>
          <cell r="AC258">
            <v>0</v>
          </cell>
          <cell r="AD258"/>
          <cell r="AE258">
            <v>0</v>
          </cell>
          <cell r="AF258"/>
          <cell r="AG258">
            <v>0</v>
          </cell>
          <cell r="AH258"/>
          <cell r="AI258">
            <v>0</v>
          </cell>
          <cell r="AJ258"/>
          <cell r="AK258">
            <v>0</v>
          </cell>
          <cell r="AL258"/>
          <cell r="AM258">
            <v>0</v>
          </cell>
          <cell r="AN258"/>
          <cell r="AO258">
            <v>0</v>
          </cell>
          <cell r="AP258">
            <v>1</v>
          </cell>
          <cell r="AQ258">
            <v>43611.428571428572</v>
          </cell>
          <cell r="AR258"/>
          <cell r="AS258">
            <v>0</v>
          </cell>
          <cell r="AT258"/>
          <cell r="AU258">
            <v>0</v>
          </cell>
          <cell r="AV258"/>
          <cell r="AW258">
            <v>0</v>
          </cell>
          <cell r="AX258"/>
          <cell r="AY258">
            <v>0</v>
          </cell>
          <cell r="AZ258"/>
          <cell r="BA258">
            <v>0</v>
          </cell>
          <cell r="BB258"/>
          <cell r="BC258">
            <v>0</v>
          </cell>
          <cell r="BD258"/>
          <cell r="BE258">
            <v>0</v>
          </cell>
          <cell r="BF258"/>
          <cell r="BG258">
            <v>0</v>
          </cell>
          <cell r="BH258"/>
          <cell r="BI258">
            <v>0</v>
          </cell>
          <cell r="BJ258"/>
          <cell r="BK258">
            <v>0</v>
          </cell>
          <cell r="BL258"/>
          <cell r="BM258">
            <v>0</v>
          </cell>
          <cell r="BN258"/>
          <cell r="BO258">
            <v>0</v>
          </cell>
          <cell r="BP258"/>
          <cell r="BQ258">
            <v>0</v>
          </cell>
          <cell r="BR258"/>
          <cell r="BS258">
            <v>0</v>
          </cell>
          <cell r="BT258"/>
          <cell r="BU258">
            <v>0</v>
          </cell>
          <cell r="BV258"/>
          <cell r="BW258">
            <v>0</v>
          </cell>
          <cell r="BX258"/>
          <cell r="BY258">
            <v>0</v>
          </cell>
          <cell r="BZ258"/>
          <cell r="CA258">
            <v>0</v>
          </cell>
          <cell r="CB258"/>
          <cell r="CC258">
            <v>0</v>
          </cell>
          <cell r="CD258"/>
          <cell r="CE258">
            <v>0</v>
          </cell>
          <cell r="CF258"/>
          <cell r="CG258">
            <v>0</v>
          </cell>
          <cell r="CH258"/>
          <cell r="CI258">
            <v>0</v>
          </cell>
          <cell r="CJ258"/>
          <cell r="CK258">
            <v>0</v>
          </cell>
          <cell r="CL258"/>
          <cell r="CM258">
            <v>0</v>
          </cell>
          <cell r="CN258"/>
          <cell r="CO258">
            <v>0</v>
          </cell>
          <cell r="CP258"/>
          <cell r="CQ258">
            <v>0</v>
          </cell>
          <cell r="CR258"/>
          <cell r="CS258">
            <v>0</v>
          </cell>
          <cell r="CT258"/>
          <cell r="CU258">
            <v>0</v>
          </cell>
          <cell r="CV258"/>
          <cell r="CW258">
            <v>0</v>
          </cell>
          <cell r="CX258"/>
          <cell r="CY258">
            <v>0</v>
          </cell>
          <cell r="CZ258"/>
          <cell r="DA258">
            <v>0</v>
          </cell>
          <cell r="DB258"/>
          <cell r="DC258">
            <v>0</v>
          </cell>
          <cell r="DD258"/>
          <cell r="DE258">
            <v>0</v>
          </cell>
          <cell r="DF258"/>
          <cell r="DG258">
            <v>0</v>
          </cell>
          <cell r="DH258"/>
          <cell r="DI258">
            <v>0</v>
          </cell>
          <cell r="DJ258"/>
          <cell r="DK258">
            <v>0</v>
          </cell>
          <cell r="DL258"/>
          <cell r="DM258">
            <v>0</v>
          </cell>
          <cell r="DN258"/>
          <cell r="DO258">
            <v>0</v>
          </cell>
          <cell r="DP258"/>
          <cell r="DQ258">
            <v>0</v>
          </cell>
          <cell r="DR258"/>
          <cell r="DS258">
            <v>0</v>
          </cell>
          <cell r="DT258"/>
          <cell r="DU258">
            <v>0</v>
          </cell>
          <cell r="DV258"/>
          <cell r="DW258">
            <v>0</v>
          </cell>
          <cell r="DX258"/>
          <cell r="DY258">
            <v>0</v>
          </cell>
          <cell r="DZ258"/>
          <cell r="EA258">
            <v>0</v>
          </cell>
          <cell r="EB258"/>
          <cell r="EC258">
            <v>0</v>
          </cell>
          <cell r="ED258"/>
          <cell r="EE258">
            <v>0</v>
          </cell>
          <cell r="EF258"/>
          <cell r="EG258">
            <v>0</v>
          </cell>
          <cell r="EH258"/>
          <cell r="EI258">
            <v>0</v>
          </cell>
          <cell r="EJ258"/>
          <cell r="EK258">
            <v>0</v>
          </cell>
          <cell r="EL258"/>
          <cell r="EM258">
            <v>0</v>
          </cell>
          <cell r="EN258"/>
          <cell r="EO258">
            <v>0</v>
          </cell>
          <cell r="EP258"/>
          <cell r="EQ258">
            <v>0</v>
          </cell>
          <cell r="ER258"/>
          <cell r="ES258">
            <v>0</v>
          </cell>
          <cell r="ET258"/>
          <cell r="EU258">
            <v>0</v>
          </cell>
          <cell r="EV258"/>
          <cell r="EW258">
            <v>0</v>
          </cell>
          <cell r="EX258"/>
          <cell r="EY258">
            <v>0</v>
          </cell>
          <cell r="EZ258"/>
          <cell r="FA258">
            <v>0</v>
          </cell>
          <cell r="FB258"/>
          <cell r="FC258">
            <v>0</v>
          </cell>
          <cell r="FD258"/>
          <cell r="FE258">
            <v>0</v>
          </cell>
          <cell r="FF258"/>
          <cell r="FG258">
            <v>0</v>
          </cell>
          <cell r="FH258"/>
          <cell r="FI258">
            <v>0</v>
          </cell>
          <cell r="FJ258"/>
          <cell r="FK258">
            <v>0</v>
          </cell>
          <cell r="FL258"/>
          <cell r="FM258">
            <v>0</v>
          </cell>
          <cell r="FN258"/>
          <cell r="FO258">
            <v>0</v>
          </cell>
          <cell r="FP258"/>
          <cell r="FQ258">
            <v>0</v>
          </cell>
          <cell r="FR258"/>
          <cell r="FS258">
            <v>0</v>
          </cell>
          <cell r="FT258"/>
          <cell r="FU258">
            <v>0</v>
          </cell>
          <cell r="FV258"/>
          <cell r="FW258">
            <v>0</v>
          </cell>
          <cell r="FX258"/>
          <cell r="FY258">
            <v>0</v>
          </cell>
          <cell r="FZ258"/>
          <cell r="GA258">
            <v>0</v>
          </cell>
          <cell r="GB258"/>
          <cell r="GC258">
            <v>0</v>
          </cell>
          <cell r="GD258"/>
          <cell r="GE258">
            <v>0</v>
          </cell>
          <cell r="GF258"/>
          <cell r="GG258">
            <v>0</v>
          </cell>
          <cell r="GH258"/>
          <cell r="GI258">
            <v>0</v>
          </cell>
          <cell r="GJ258"/>
          <cell r="GK258">
            <v>0</v>
          </cell>
          <cell r="GL258"/>
          <cell r="GM258">
            <v>0</v>
          </cell>
          <cell r="GN258"/>
          <cell r="GO258">
            <v>0</v>
          </cell>
          <cell r="GP258"/>
          <cell r="GQ258">
            <v>0</v>
          </cell>
          <cell r="GR258"/>
          <cell r="GS258">
            <v>0</v>
          </cell>
          <cell r="GT258"/>
          <cell r="GU258">
            <v>0</v>
          </cell>
          <cell r="GV258"/>
          <cell r="GW258">
            <v>0</v>
          </cell>
          <cell r="GX258"/>
          <cell r="GY258">
            <v>0</v>
          </cell>
          <cell r="GZ258"/>
          <cell r="HA258">
            <v>0</v>
          </cell>
          <cell r="HB258"/>
          <cell r="HC258">
            <v>0</v>
          </cell>
          <cell r="HD258"/>
          <cell r="HE258">
            <v>0</v>
          </cell>
          <cell r="HF258"/>
          <cell r="HG258">
            <v>0</v>
          </cell>
          <cell r="HH258"/>
          <cell r="HI258">
            <v>0</v>
          </cell>
          <cell r="HJ258"/>
          <cell r="HK258">
            <v>0</v>
          </cell>
          <cell r="HL258"/>
          <cell r="HM258">
            <v>0</v>
          </cell>
          <cell r="HN258"/>
          <cell r="HO258">
            <v>0</v>
          </cell>
          <cell r="HP258"/>
          <cell r="HQ258">
            <v>0</v>
          </cell>
          <cell r="HR258"/>
          <cell r="HS258">
            <v>0</v>
          </cell>
          <cell r="HT258"/>
          <cell r="HU258">
            <v>0</v>
          </cell>
          <cell r="HV258"/>
          <cell r="HW258">
            <v>0</v>
          </cell>
          <cell r="HX258"/>
          <cell r="HY258">
            <v>0</v>
          </cell>
          <cell r="HZ258"/>
          <cell r="IA258">
            <v>0</v>
          </cell>
          <cell r="IB258"/>
          <cell r="IC258">
            <v>0</v>
          </cell>
          <cell r="ID258"/>
          <cell r="IE258">
            <v>0</v>
          </cell>
          <cell r="IF258"/>
          <cell r="IG258">
            <v>0</v>
          </cell>
          <cell r="IH258"/>
          <cell r="II258">
            <v>0</v>
          </cell>
          <cell r="IJ258"/>
          <cell r="IK258">
            <v>0</v>
          </cell>
          <cell r="IL258"/>
          <cell r="IM258">
            <v>0</v>
          </cell>
          <cell r="IN258"/>
          <cell r="IO258">
            <v>0</v>
          </cell>
          <cell r="IP258"/>
          <cell r="IQ258">
            <v>0</v>
          </cell>
          <cell r="IR258"/>
          <cell r="IS258">
            <v>0</v>
          </cell>
          <cell r="IT258"/>
          <cell r="IU258">
            <v>0</v>
          </cell>
          <cell r="IV258"/>
          <cell r="IW258">
            <v>0</v>
          </cell>
          <cell r="IX258"/>
          <cell r="IY258">
            <v>0</v>
          </cell>
          <cell r="IZ258"/>
          <cell r="JA258">
            <v>0</v>
          </cell>
          <cell r="JB258"/>
          <cell r="JC258">
            <v>0</v>
          </cell>
          <cell r="JD258"/>
          <cell r="JE258">
            <v>0</v>
          </cell>
          <cell r="JF258"/>
          <cell r="JG258">
            <v>0</v>
          </cell>
          <cell r="JH258"/>
          <cell r="JI258">
            <v>0</v>
          </cell>
          <cell r="JJ258"/>
          <cell r="JK258">
            <v>0</v>
          </cell>
          <cell r="JL258"/>
          <cell r="JM258">
            <v>0</v>
          </cell>
          <cell r="JN258"/>
          <cell r="JO258">
            <v>0</v>
          </cell>
          <cell r="JP258"/>
          <cell r="JQ258">
            <v>0</v>
          </cell>
          <cell r="JR258"/>
          <cell r="JS258">
            <v>0</v>
          </cell>
          <cell r="JT258"/>
          <cell r="JU258">
            <v>0</v>
          </cell>
          <cell r="JV258"/>
          <cell r="JW258">
            <v>0</v>
          </cell>
          <cell r="JX258"/>
          <cell r="JY258">
            <v>0</v>
          </cell>
          <cell r="JZ258"/>
          <cell r="KA258">
            <v>0</v>
          </cell>
          <cell r="KB258"/>
          <cell r="KC258">
            <v>0</v>
          </cell>
        </row>
        <row r="259">
          <cell r="P259"/>
          <cell r="Q259">
            <v>0</v>
          </cell>
          <cell r="R259"/>
          <cell r="S259">
            <v>0</v>
          </cell>
          <cell r="T259"/>
          <cell r="U259">
            <v>0</v>
          </cell>
          <cell r="V259"/>
          <cell r="W259">
            <v>0</v>
          </cell>
          <cell r="X259"/>
          <cell r="Y259">
            <v>0</v>
          </cell>
          <cell r="Z259"/>
          <cell r="AA259">
            <v>0</v>
          </cell>
          <cell r="AB259"/>
          <cell r="AC259">
            <v>0</v>
          </cell>
          <cell r="AD259"/>
          <cell r="AE259">
            <v>0</v>
          </cell>
          <cell r="AF259"/>
          <cell r="AG259">
            <v>0</v>
          </cell>
          <cell r="AH259"/>
          <cell r="AI259">
            <v>0</v>
          </cell>
          <cell r="AJ259"/>
          <cell r="AK259">
            <v>0</v>
          </cell>
          <cell r="AL259"/>
          <cell r="AM259">
            <v>0</v>
          </cell>
          <cell r="AN259"/>
          <cell r="AO259">
            <v>0</v>
          </cell>
          <cell r="AP259"/>
          <cell r="AQ259">
            <v>0</v>
          </cell>
          <cell r="AR259">
            <v>1</v>
          </cell>
          <cell r="AS259">
            <v>69080</v>
          </cell>
          <cell r="AT259"/>
          <cell r="AU259">
            <v>0</v>
          </cell>
          <cell r="AV259"/>
          <cell r="AW259">
            <v>0</v>
          </cell>
          <cell r="AX259"/>
          <cell r="AY259">
            <v>0</v>
          </cell>
          <cell r="AZ259"/>
          <cell r="BA259">
            <v>0</v>
          </cell>
          <cell r="BB259"/>
          <cell r="BC259">
            <v>0</v>
          </cell>
          <cell r="BD259"/>
          <cell r="BE259">
            <v>0</v>
          </cell>
          <cell r="BF259"/>
          <cell r="BG259">
            <v>0</v>
          </cell>
          <cell r="BH259"/>
          <cell r="BI259">
            <v>0</v>
          </cell>
          <cell r="BJ259"/>
          <cell r="BK259">
            <v>0</v>
          </cell>
          <cell r="BL259"/>
          <cell r="BM259">
            <v>0</v>
          </cell>
          <cell r="BN259"/>
          <cell r="BO259">
            <v>0</v>
          </cell>
          <cell r="BP259"/>
          <cell r="BQ259">
            <v>0</v>
          </cell>
          <cell r="BR259"/>
          <cell r="BS259">
            <v>0</v>
          </cell>
          <cell r="BT259"/>
          <cell r="BU259">
            <v>0</v>
          </cell>
          <cell r="BV259"/>
          <cell r="BW259">
            <v>0</v>
          </cell>
          <cell r="BX259"/>
          <cell r="BY259">
            <v>0</v>
          </cell>
          <cell r="BZ259"/>
          <cell r="CA259">
            <v>0</v>
          </cell>
          <cell r="CB259"/>
          <cell r="CC259">
            <v>0</v>
          </cell>
          <cell r="CD259"/>
          <cell r="CE259">
            <v>0</v>
          </cell>
          <cell r="CF259"/>
          <cell r="CG259">
            <v>0</v>
          </cell>
          <cell r="CH259"/>
          <cell r="CI259">
            <v>0</v>
          </cell>
          <cell r="CJ259"/>
          <cell r="CK259">
            <v>0</v>
          </cell>
          <cell r="CL259"/>
          <cell r="CM259">
            <v>0</v>
          </cell>
          <cell r="CN259"/>
          <cell r="CO259">
            <v>0</v>
          </cell>
          <cell r="CP259"/>
          <cell r="CQ259">
            <v>0</v>
          </cell>
          <cell r="CR259"/>
          <cell r="CS259">
            <v>0</v>
          </cell>
          <cell r="CT259"/>
          <cell r="CU259">
            <v>0</v>
          </cell>
          <cell r="CV259"/>
          <cell r="CW259">
            <v>0</v>
          </cell>
          <cell r="CX259"/>
          <cell r="CY259">
            <v>0</v>
          </cell>
          <cell r="CZ259"/>
          <cell r="DA259">
            <v>0</v>
          </cell>
          <cell r="DB259"/>
          <cell r="DC259">
            <v>0</v>
          </cell>
          <cell r="DD259"/>
          <cell r="DE259">
            <v>0</v>
          </cell>
          <cell r="DF259"/>
          <cell r="DG259">
            <v>0</v>
          </cell>
          <cell r="DH259"/>
          <cell r="DI259">
            <v>0</v>
          </cell>
          <cell r="DJ259"/>
          <cell r="DK259">
            <v>0</v>
          </cell>
          <cell r="DL259"/>
          <cell r="DM259">
            <v>0</v>
          </cell>
          <cell r="DN259"/>
          <cell r="DO259">
            <v>0</v>
          </cell>
          <cell r="DP259"/>
          <cell r="DQ259">
            <v>0</v>
          </cell>
          <cell r="DR259"/>
          <cell r="DS259">
            <v>0</v>
          </cell>
          <cell r="DT259"/>
          <cell r="DU259">
            <v>0</v>
          </cell>
          <cell r="DV259"/>
          <cell r="DW259">
            <v>0</v>
          </cell>
          <cell r="DX259"/>
          <cell r="DY259">
            <v>0</v>
          </cell>
          <cell r="DZ259"/>
          <cell r="EA259">
            <v>0</v>
          </cell>
          <cell r="EB259"/>
          <cell r="EC259">
            <v>0</v>
          </cell>
          <cell r="ED259"/>
          <cell r="EE259">
            <v>0</v>
          </cell>
          <cell r="EF259"/>
          <cell r="EG259">
            <v>0</v>
          </cell>
          <cell r="EH259"/>
          <cell r="EI259">
            <v>0</v>
          </cell>
          <cell r="EJ259"/>
          <cell r="EK259">
            <v>0</v>
          </cell>
          <cell r="EL259"/>
          <cell r="EM259">
            <v>0</v>
          </cell>
          <cell r="EN259"/>
          <cell r="EO259">
            <v>0</v>
          </cell>
          <cell r="EP259"/>
          <cell r="EQ259">
            <v>0</v>
          </cell>
          <cell r="ER259"/>
          <cell r="ES259">
            <v>0</v>
          </cell>
          <cell r="ET259"/>
          <cell r="EU259">
            <v>0</v>
          </cell>
          <cell r="EV259"/>
          <cell r="EW259">
            <v>0</v>
          </cell>
          <cell r="EX259"/>
          <cell r="EY259">
            <v>0</v>
          </cell>
          <cell r="EZ259"/>
          <cell r="FA259">
            <v>0</v>
          </cell>
          <cell r="FB259"/>
          <cell r="FC259">
            <v>0</v>
          </cell>
          <cell r="FD259"/>
          <cell r="FE259">
            <v>0</v>
          </cell>
          <cell r="FF259"/>
          <cell r="FG259">
            <v>0</v>
          </cell>
          <cell r="FH259"/>
          <cell r="FI259">
            <v>0</v>
          </cell>
          <cell r="FJ259"/>
          <cell r="FK259">
            <v>0</v>
          </cell>
          <cell r="FL259"/>
          <cell r="FM259">
            <v>0</v>
          </cell>
          <cell r="FN259"/>
          <cell r="FO259">
            <v>0</v>
          </cell>
          <cell r="FP259"/>
          <cell r="FQ259">
            <v>0</v>
          </cell>
          <cell r="FR259"/>
          <cell r="FS259">
            <v>0</v>
          </cell>
          <cell r="FT259"/>
          <cell r="FU259">
            <v>0</v>
          </cell>
          <cell r="FV259"/>
          <cell r="FW259">
            <v>0</v>
          </cell>
          <cell r="FX259"/>
          <cell r="FY259">
            <v>0</v>
          </cell>
          <cell r="FZ259"/>
          <cell r="GA259">
            <v>0</v>
          </cell>
          <cell r="GB259"/>
          <cell r="GC259">
            <v>0</v>
          </cell>
          <cell r="GD259"/>
          <cell r="GE259">
            <v>0</v>
          </cell>
          <cell r="GF259"/>
          <cell r="GG259">
            <v>0</v>
          </cell>
          <cell r="GH259"/>
          <cell r="GI259">
            <v>0</v>
          </cell>
          <cell r="GJ259"/>
          <cell r="GK259">
            <v>0</v>
          </cell>
          <cell r="GL259"/>
          <cell r="GM259">
            <v>0</v>
          </cell>
          <cell r="GN259"/>
          <cell r="GO259">
            <v>0</v>
          </cell>
          <cell r="GP259"/>
          <cell r="GQ259">
            <v>0</v>
          </cell>
          <cell r="GR259"/>
          <cell r="GS259">
            <v>0</v>
          </cell>
          <cell r="GT259"/>
          <cell r="GU259">
            <v>0</v>
          </cell>
          <cell r="GV259"/>
          <cell r="GW259">
            <v>0</v>
          </cell>
          <cell r="GX259"/>
          <cell r="GY259">
            <v>0</v>
          </cell>
          <cell r="GZ259"/>
          <cell r="HA259">
            <v>0</v>
          </cell>
          <cell r="HB259"/>
          <cell r="HC259">
            <v>0</v>
          </cell>
          <cell r="HD259"/>
          <cell r="HE259">
            <v>0</v>
          </cell>
          <cell r="HF259"/>
          <cell r="HG259">
            <v>0</v>
          </cell>
          <cell r="HH259"/>
          <cell r="HI259">
            <v>0</v>
          </cell>
          <cell r="HJ259"/>
          <cell r="HK259">
            <v>0</v>
          </cell>
          <cell r="HL259"/>
          <cell r="HM259">
            <v>0</v>
          </cell>
          <cell r="HN259"/>
          <cell r="HO259">
            <v>0</v>
          </cell>
          <cell r="HP259"/>
          <cell r="HQ259">
            <v>0</v>
          </cell>
          <cell r="HR259"/>
          <cell r="HS259">
            <v>0</v>
          </cell>
          <cell r="HT259"/>
          <cell r="HU259">
            <v>0</v>
          </cell>
          <cell r="HV259"/>
          <cell r="HW259">
            <v>0</v>
          </cell>
          <cell r="HX259"/>
          <cell r="HY259">
            <v>0</v>
          </cell>
          <cell r="HZ259"/>
          <cell r="IA259">
            <v>0</v>
          </cell>
          <cell r="IB259"/>
          <cell r="IC259">
            <v>0</v>
          </cell>
          <cell r="ID259"/>
          <cell r="IE259">
            <v>0</v>
          </cell>
          <cell r="IF259"/>
          <cell r="IG259">
            <v>0</v>
          </cell>
          <cell r="IH259"/>
          <cell r="II259">
            <v>0</v>
          </cell>
          <cell r="IJ259"/>
          <cell r="IK259">
            <v>0</v>
          </cell>
          <cell r="IL259"/>
          <cell r="IM259">
            <v>0</v>
          </cell>
          <cell r="IN259"/>
          <cell r="IO259">
            <v>0</v>
          </cell>
          <cell r="IP259"/>
          <cell r="IQ259">
            <v>0</v>
          </cell>
          <cell r="IR259"/>
          <cell r="IS259">
            <v>0</v>
          </cell>
          <cell r="IT259"/>
          <cell r="IU259">
            <v>0</v>
          </cell>
          <cell r="IV259"/>
          <cell r="IW259">
            <v>0</v>
          </cell>
          <cell r="IX259"/>
          <cell r="IY259">
            <v>0</v>
          </cell>
          <cell r="IZ259"/>
          <cell r="JA259">
            <v>0</v>
          </cell>
          <cell r="JB259"/>
          <cell r="JC259">
            <v>0</v>
          </cell>
          <cell r="JD259"/>
          <cell r="JE259">
            <v>0</v>
          </cell>
          <cell r="JF259"/>
          <cell r="JG259">
            <v>0</v>
          </cell>
          <cell r="JH259"/>
          <cell r="JI259">
            <v>0</v>
          </cell>
          <cell r="JJ259"/>
          <cell r="JK259">
            <v>0</v>
          </cell>
          <cell r="JL259"/>
          <cell r="JM259">
            <v>0</v>
          </cell>
          <cell r="JN259"/>
          <cell r="JO259">
            <v>0</v>
          </cell>
          <cell r="JP259"/>
          <cell r="JQ259">
            <v>0</v>
          </cell>
          <cell r="JR259"/>
          <cell r="JS259">
            <v>0</v>
          </cell>
          <cell r="JT259"/>
          <cell r="JU259">
            <v>0</v>
          </cell>
          <cell r="JV259"/>
          <cell r="JW259">
            <v>0</v>
          </cell>
          <cell r="JX259"/>
          <cell r="JY259">
            <v>0</v>
          </cell>
          <cell r="JZ259"/>
          <cell r="KA259">
            <v>0</v>
          </cell>
          <cell r="KB259"/>
          <cell r="KC259">
            <v>0</v>
          </cell>
        </row>
        <row r="260">
          <cell r="P260"/>
          <cell r="Q260">
            <v>0</v>
          </cell>
          <cell r="R260"/>
          <cell r="S260">
            <v>0</v>
          </cell>
          <cell r="T260"/>
          <cell r="U260">
            <v>0</v>
          </cell>
          <cell r="V260"/>
          <cell r="W260">
            <v>0</v>
          </cell>
          <cell r="X260"/>
          <cell r="Y260">
            <v>0</v>
          </cell>
          <cell r="Z260"/>
          <cell r="AA260">
            <v>0</v>
          </cell>
          <cell r="AB260"/>
          <cell r="AC260">
            <v>0</v>
          </cell>
          <cell r="AD260"/>
          <cell r="AE260">
            <v>0</v>
          </cell>
          <cell r="AF260"/>
          <cell r="AG260">
            <v>0</v>
          </cell>
          <cell r="AH260"/>
          <cell r="AI260">
            <v>0</v>
          </cell>
          <cell r="AJ260"/>
          <cell r="AK260">
            <v>0</v>
          </cell>
          <cell r="AL260"/>
          <cell r="AM260">
            <v>0</v>
          </cell>
          <cell r="AN260">
            <v>1</v>
          </cell>
          <cell r="AO260">
            <v>30594.285714285714</v>
          </cell>
          <cell r="AP260"/>
          <cell r="AQ260">
            <v>0</v>
          </cell>
          <cell r="AR260"/>
          <cell r="AS260">
            <v>0</v>
          </cell>
          <cell r="AT260"/>
          <cell r="AU260">
            <v>0</v>
          </cell>
          <cell r="AV260"/>
          <cell r="AW260">
            <v>0</v>
          </cell>
          <cell r="AX260"/>
          <cell r="AY260">
            <v>0</v>
          </cell>
          <cell r="AZ260"/>
          <cell r="BA260">
            <v>0</v>
          </cell>
          <cell r="BB260"/>
          <cell r="BC260">
            <v>0</v>
          </cell>
          <cell r="BD260"/>
          <cell r="BE260">
            <v>0</v>
          </cell>
          <cell r="BF260"/>
          <cell r="BG260">
            <v>0</v>
          </cell>
          <cell r="BH260"/>
          <cell r="BI260">
            <v>0</v>
          </cell>
          <cell r="BJ260"/>
          <cell r="BK260">
            <v>0</v>
          </cell>
          <cell r="BL260"/>
          <cell r="BM260">
            <v>0</v>
          </cell>
          <cell r="BN260"/>
          <cell r="BO260">
            <v>0</v>
          </cell>
          <cell r="BP260"/>
          <cell r="BQ260">
            <v>0</v>
          </cell>
          <cell r="BR260"/>
          <cell r="BS260">
            <v>0</v>
          </cell>
          <cell r="BT260"/>
          <cell r="BU260">
            <v>0</v>
          </cell>
          <cell r="BV260"/>
          <cell r="BW260">
            <v>0</v>
          </cell>
          <cell r="BX260"/>
          <cell r="BY260">
            <v>0</v>
          </cell>
          <cell r="BZ260"/>
          <cell r="CA260">
            <v>0</v>
          </cell>
          <cell r="CB260"/>
          <cell r="CC260">
            <v>0</v>
          </cell>
          <cell r="CD260"/>
          <cell r="CE260">
            <v>0</v>
          </cell>
          <cell r="CF260"/>
          <cell r="CG260">
            <v>0</v>
          </cell>
          <cell r="CH260"/>
          <cell r="CI260">
            <v>0</v>
          </cell>
          <cell r="CJ260"/>
          <cell r="CK260">
            <v>0</v>
          </cell>
          <cell r="CL260"/>
          <cell r="CM260">
            <v>0</v>
          </cell>
          <cell r="CN260"/>
          <cell r="CO260">
            <v>0</v>
          </cell>
          <cell r="CP260"/>
          <cell r="CQ260">
            <v>0</v>
          </cell>
          <cell r="CR260"/>
          <cell r="CS260">
            <v>0</v>
          </cell>
          <cell r="CT260"/>
          <cell r="CU260">
            <v>0</v>
          </cell>
          <cell r="CV260"/>
          <cell r="CW260">
            <v>0</v>
          </cell>
          <cell r="CX260"/>
          <cell r="CY260">
            <v>0</v>
          </cell>
          <cell r="CZ260"/>
          <cell r="DA260">
            <v>0</v>
          </cell>
          <cell r="DB260"/>
          <cell r="DC260">
            <v>0</v>
          </cell>
          <cell r="DD260"/>
          <cell r="DE260">
            <v>0</v>
          </cell>
          <cell r="DF260"/>
          <cell r="DG260">
            <v>0</v>
          </cell>
          <cell r="DH260"/>
          <cell r="DI260">
            <v>0</v>
          </cell>
          <cell r="DJ260"/>
          <cell r="DK260">
            <v>0</v>
          </cell>
          <cell r="DL260"/>
          <cell r="DM260">
            <v>0</v>
          </cell>
          <cell r="DN260"/>
          <cell r="DO260">
            <v>0</v>
          </cell>
          <cell r="DP260"/>
          <cell r="DQ260">
            <v>0</v>
          </cell>
          <cell r="DR260"/>
          <cell r="DS260">
            <v>0</v>
          </cell>
          <cell r="DT260"/>
          <cell r="DU260">
            <v>0</v>
          </cell>
          <cell r="DV260"/>
          <cell r="DW260">
            <v>0</v>
          </cell>
          <cell r="DX260"/>
          <cell r="DY260">
            <v>0</v>
          </cell>
          <cell r="DZ260"/>
          <cell r="EA260">
            <v>0</v>
          </cell>
          <cell r="EB260"/>
          <cell r="EC260">
            <v>0</v>
          </cell>
          <cell r="ED260"/>
          <cell r="EE260">
            <v>0</v>
          </cell>
          <cell r="EF260"/>
          <cell r="EG260">
            <v>0</v>
          </cell>
          <cell r="EH260"/>
          <cell r="EI260">
            <v>0</v>
          </cell>
          <cell r="EJ260"/>
          <cell r="EK260">
            <v>0</v>
          </cell>
          <cell r="EL260"/>
          <cell r="EM260">
            <v>0</v>
          </cell>
          <cell r="EN260"/>
          <cell r="EO260">
            <v>0</v>
          </cell>
          <cell r="EP260"/>
          <cell r="EQ260">
            <v>0</v>
          </cell>
          <cell r="ER260"/>
          <cell r="ES260">
            <v>0</v>
          </cell>
          <cell r="ET260"/>
          <cell r="EU260">
            <v>0</v>
          </cell>
          <cell r="EV260"/>
          <cell r="EW260">
            <v>0</v>
          </cell>
          <cell r="EX260"/>
          <cell r="EY260">
            <v>0</v>
          </cell>
          <cell r="EZ260"/>
          <cell r="FA260">
            <v>0</v>
          </cell>
          <cell r="FB260"/>
          <cell r="FC260">
            <v>0</v>
          </cell>
          <cell r="FD260"/>
          <cell r="FE260">
            <v>0</v>
          </cell>
          <cell r="FF260"/>
          <cell r="FG260">
            <v>0</v>
          </cell>
          <cell r="FH260"/>
          <cell r="FI260">
            <v>0</v>
          </cell>
          <cell r="FJ260"/>
          <cell r="FK260">
            <v>0</v>
          </cell>
          <cell r="FL260"/>
          <cell r="FM260">
            <v>0</v>
          </cell>
          <cell r="FN260"/>
          <cell r="FO260">
            <v>0</v>
          </cell>
          <cell r="FP260"/>
          <cell r="FQ260">
            <v>0</v>
          </cell>
          <cell r="FR260"/>
          <cell r="FS260">
            <v>0</v>
          </cell>
          <cell r="FT260"/>
          <cell r="FU260">
            <v>0</v>
          </cell>
          <cell r="FV260"/>
          <cell r="FW260">
            <v>0</v>
          </cell>
          <cell r="FX260"/>
          <cell r="FY260">
            <v>0</v>
          </cell>
          <cell r="FZ260"/>
          <cell r="GA260">
            <v>0</v>
          </cell>
          <cell r="GB260"/>
          <cell r="GC260">
            <v>0</v>
          </cell>
          <cell r="GD260"/>
          <cell r="GE260">
            <v>0</v>
          </cell>
          <cell r="GF260"/>
          <cell r="GG260">
            <v>0</v>
          </cell>
          <cell r="GH260"/>
          <cell r="GI260">
            <v>0</v>
          </cell>
          <cell r="GJ260"/>
          <cell r="GK260">
            <v>0</v>
          </cell>
          <cell r="GL260"/>
          <cell r="GM260">
            <v>0</v>
          </cell>
          <cell r="GN260"/>
          <cell r="GO260">
            <v>0</v>
          </cell>
          <cell r="GP260"/>
          <cell r="GQ260">
            <v>0</v>
          </cell>
          <cell r="GR260"/>
          <cell r="GS260">
            <v>0</v>
          </cell>
          <cell r="GT260"/>
          <cell r="GU260">
            <v>0</v>
          </cell>
          <cell r="GV260"/>
          <cell r="GW260">
            <v>0</v>
          </cell>
          <cell r="GX260"/>
          <cell r="GY260">
            <v>0</v>
          </cell>
          <cell r="GZ260"/>
          <cell r="HA260">
            <v>0</v>
          </cell>
          <cell r="HB260"/>
          <cell r="HC260">
            <v>0</v>
          </cell>
          <cell r="HD260"/>
          <cell r="HE260">
            <v>0</v>
          </cell>
          <cell r="HF260"/>
          <cell r="HG260">
            <v>0</v>
          </cell>
          <cell r="HH260"/>
          <cell r="HI260">
            <v>0</v>
          </cell>
          <cell r="HJ260"/>
          <cell r="HK260">
            <v>0</v>
          </cell>
          <cell r="HL260"/>
          <cell r="HM260">
            <v>0</v>
          </cell>
          <cell r="HN260"/>
          <cell r="HO260">
            <v>0</v>
          </cell>
          <cell r="HP260"/>
          <cell r="HQ260">
            <v>0</v>
          </cell>
          <cell r="HR260"/>
          <cell r="HS260">
            <v>0</v>
          </cell>
          <cell r="HT260"/>
          <cell r="HU260">
            <v>0</v>
          </cell>
          <cell r="HV260"/>
          <cell r="HW260">
            <v>0</v>
          </cell>
          <cell r="HX260"/>
          <cell r="HY260">
            <v>0</v>
          </cell>
          <cell r="HZ260"/>
          <cell r="IA260">
            <v>0</v>
          </cell>
          <cell r="IB260"/>
          <cell r="IC260">
            <v>0</v>
          </cell>
          <cell r="ID260"/>
          <cell r="IE260">
            <v>0</v>
          </cell>
          <cell r="IF260"/>
          <cell r="IG260">
            <v>0</v>
          </cell>
          <cell r="IH260"/>
          <cell r="II260">
            <v>0</v>
          </cell>
          <cell r="IJ260"/>
          <cell r="IK260">
            <v>0</v>
          </cell>
          <cell r="IL260"/>
          <cell r="IM260">
            <v>0</v>
          </cell>
          <cell r="IN260"/>
          <cell r="IO260">
            <v>0</v>
          </cell>
          <cell r="IP260"/>
          <cell r="IQ260">
            <v>0</v>
          </cell>
          <cell r="IR260"/>
          <cell r="IS260">
            <v>0</v>
          </cell>
          <cell r="IT260"/>
          <cell r="IU260">
            <v>0</v>
          </cell>
          <cell r="IV260"/>
          <cell r="IW260">
            <v>0</v>
          </cell>
          <cell r="IX260"/>
          <cell r="IY260">
            <v>0</v>
          </cell>
          <cell r="IZ260"/>
          <cell r="JA260">
            <v>0</v>
          </cell>
          <cell r="JB260"/>
          <cell r="JC260">
            <v>0</v>
          </cell>
          <cell r="JD260"/>
          <cell r="JE260">
            <v>0</v>
          </cell>
          <cell r="JF260"/>
          <cell r="JG260">
            <v>0</v>
          </cell>
          <cell r="JH260"/>
          <cell r="JI260">
            <v>0</v>
          </cell>
          <cell r="JJ260"/>
          <cell r="JK260">
            <v>0</v>
          </cell>
          <cell r="JL260"/>
          <cell r="JM260">
            <v>0</v>
          </cell>
          <cell r="JN260"/>
          <cell r="JO260">
            <v>0</v>
          </cell>
          <cell r="JP260"/>
          <cell r="JQ260">
            <v>0</v>
          </cell>
          <cell r="JR260"/>
          <cell r="JS260">
            <v>0</v>
          </cell>
          <cell r="JT260"/>
          <cell r="JU260">
            <v>0</v>
          </cell>
          <cell r="JV260"/>
          <cell r="JW260">
            <v>0</v>
          </cell>
          <cell r="JX260"/>
          <cell r="JY260">
            <v>0</v>
          </cell>
          <cell r="JZ260"/>
          <cell r="KA260">
            <v>0</v>
          </cell>
          <cell r="KB260"/>
          <cell r="KC260">
            <v>0</v>
          </cell>
        </row>
        <row r="261">
          <cell r="BN261"/>
          <cell r="BP261"/>
          <cell r="DX261"/>
          <cell r="GP261"/>
          <cell r="JJ261"/>
        </row>
        <row r="262">
          <cell r="BN262"/>
          <cell r="BP262"/>
          <cell r="DX262"/>
          <cell r="GP262"/>
          <cell r="JJ262"/>
        </row>
        <row r="263">
          <cell r="BN263"/>
          <cell r="BP263"/>
          <cell r="DX263"/>
          <cell r="GP263"/>
          <cell r="HO263">
            <v>357553.95922790485</v>
          </cell>
          <cell r="HQ263">
            <v>719659.58422790491</v>
          </cell>
          <cell r="JJ263"/>
        </row>
        <row r="264">
          <cell r="BN264"/>
          <cell r="BP264"/>
          <cell r="DX264"/>
          <cell r="GP264"/>
          <cell r="JJ264"/>
        </row>
        <row r="265">
          <cell r="BN265"/>
          <cell r="BP265"/>
          <cell r="DX265"/>
          <cell r="GP265"/>
          <cell r="JJ265"/>
        </row>
        <row r="266">
          <cell r="BN266"/>
          <cell r="BP266"/>
          <cell r="DX266"/>
          <cell r="GP266"/>
          <cell r="JJ266"/>
        </row>
        <row r="267">
          <cell r="BN267"/>
          <cell r="BP267"/>
          <cell r="DX267"/>
          <cell r="GP267"/>
          <cell r="JJ267"/>
        </row>
        <row r="268">
          <cell r="BN268"/>
          <cell r="BP268"/>
          <cell r="DX268"/>
          <cell r="GP268"/>
          <cell r="JJ268"/>
        </row>
        <row r="269">
          <cell r="BN269"/>
          <cell r="BP269"/>
          <cell r="DX269"/>
          <cell r="GP269"/>
          <cell r="JJ269"/>
        </row>
        <row r="270">
          <cell r="BN270"/>
          <cell r="BP270"/>
          <cell r="DX270"/>
          <cell r="GP270"/>
          <cell r="JJ270"/>
        </row>
        <row r="271">
          <cell r="BN271"/>
          <cell r="BP271"/>
          <cell r="DX271"/>
          <cell r="GP271"/>
          <cell r="JJ271"/>
        </row>
        <row r="272">
          <cell r="BN272"/>
          <cell r="BP272"/>
          <cell r="DX272"/>
          <cell r="GP272"/>
          <cell r="JJ272"/>
        </row>
        <row r="273">
          <cell r="BN273"/>
          <cell r="BP273"/>
          <cell r="DX273"/>
          <cell r="GP273"/>
          <cell r="JJ273"/>
        </row>
        <row r="274">
          <cell r="BN274"/>
          <cell r="BP274"/>
          <cell r="DX274"/>
          <cell r="GP274"/>
          <cell r="JJ274"/>
        </row>
        <row r="275">
          <cell r="BN275"/>
          <cell r="BP275"/>
          <cell r="DX275"/>
          <cell r="GP275"/>
          <cell r="JJ275"/>
        </row>
        <row r="276">
          <cell r="BN276"/>
          <cell r="BP276"/>
          <cell r="DX276"/>
          <cell r="GP276"/>
          <cell r="JJ276"/>
        </row>
        <row r="277">
          <cell r="BN277"/>
          <cell r="GP277"/>
        </row>
        <row r="278">
          <cell r="BN278"/>
          <cell r="GP278"/>
        </row>
        <row r="279">
          <cell r="BN279"/>
          <cell r="GP279"/>
        </row>
        <row r="280">
          <cell r="BN280"/>
          <cell r="GP280"/>
        </row>
        <row r="281">
          <cell r="BN281"/>
          <cell r="GP281"/>
        </row>
        <row r="282">
          <cell r="BN282"/>
          <cell r="GP282"/>
        </row>
        <row r="283">
          <cell r="BN283"/>
          <cell r="GP283"/>
        </row>
        <row r="284">
          <cell r="BN284"/>
          <cell r="GP284"/>
        </row>
        <row r="285">
          <cell r="BN285"/>
          <cell r="GP285"/>
        </row>
        <row r="286">
          <cell r="BN286"/>
          <cell r="GP286"/>
        </row>
        <row r="287">
          <cell r="BN287"/>
          <cell r="GP287"/>
        </row>
        <row r="288">
          <cell r="BN288"/>
          <cell r="GP288"/>
        </row>
      </sheetData>
      <sheetData sheetId="10"/>
      <sheetData sheetId="1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Sudlin Corrales" id="{C380F35A-2389-4A0E-96D1-249C4D7CEC96}" userId="943860fcd96553c4" providerId="Windows Live"/>
  <person displayName="Sudlin Corrales" id="{0DDD1792-865C-4CDB-83A8-38BD2F1736E5}" userId="S::Sudlin.Corrales@dole.com::cbd402fa-8a1f-4e7f-a535-fe1333d166e2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14" dT="2019-11-19T03:28:50.39" personId="{0DDD1792-865C-4CDB-83A8-38BD2F1736E5}" id="{46813B29-7A5B-48B4-85D4-6D56747D8E23}">
    <text>Monto variable se debe incluir el monto</text>
  </threadedComment>
  <threadedComment ref="C20" dT="2019-11-19T03:29:26.61" personId="{0DDD1792-865C-4CDB-83A8-38BD2F1736E5}" id="{7330DAD1-28D0-41E3-B89B-63CCF5BE976B}">
    <text>No es requisito en caso de tener se debe incluir el monto</text>
  </threadedComment>
  <threadedComment ref="C23" dT="2019-11-19T03:32:52.90" personId="{0DDD1792-865C-4CDB-83A8-38BD2F1736E5}" id="{46BFF81E-64EC-4D7B-935E-7DBCEC82FFAD}">
    <text>En caso de contar con este personal se debe incluir el salario solamente</text>
  </threadedComment>
  <threadedComment ref="C43" dT="2019-11-19T03:42:22.01" personId="{0DDD1792-865C-4CDB-83A8-38BD2F1736E5}" id="{5E47672F-78BE-41B8-ACD9-6DFB5A179998}">
    <text>Se debe incluir el monto real según sea el caso</text>
  </threadedComment>
  <threadedComment ref="C46" dT="2019-11-19T03:42:57.73" personId="{0DDD1792-865C-4CDB-83A8-38BD2F1736E5}" id="{9D4A8561-946C-4F93-89EF-A630BF0FAF1E}">
    <text>Se debe incluir el monto real según sea el caso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E17" dT="2020-01-21T20:31:18.41" personId="{0DDD1792-865C-4CDB-83A8-38BD2F1736E5}" id="{269B40CA-A131-4406-B176-409020C76D62}">
    <text>El precio incluye el cono recto (pieza baja), Contra Angulo y Pieza de alta (turbina)</text>
  </threadedComment>
  <threadedComment ref="E20" dT="2020-01-21T20:23:24.55" personId="{0DDD1792-865C-4CDB-83A8-38BD2F1736E5}" id="{F296D4B7-856C-49F6-BC88-AC19E7E3C400}">
    <text>Gnatus de pared</text>
  </threadedComment>
  <threadedComment ref="E26" dT="2020-01-21T20:20:25.45" personId="{0DDD1792-865C-4CDB-83A8-38BD2F1736E5}" id="{2FE859A8-A8FB-4828-A24A-4B6861A4A476}">
    <text>Marca Gnatus</text>
  </threadedComment>
  <threadedComment ref="E38" dT="2020-01-21T20:20:48.07" personId="{0DDD1792-865C-4CDB-83A8-38BD2F1736E5}" id="{26341B24-D2A5-4755-89FA-DFCAD036FA9D}">
    <text>Marxa Gnatus d700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C9" dT="2019-11-19T03:28:50.39" personId="{0DDD1792-865C-4CDB-83A8-38BD2F1736E5}" id="{40AB471E-EECF-4DBA-B697-626B3FBCEAE2}">
    <text>Monto variable se debe incluir el monto</text>
  </threadedComment>
  <threadedComment ref="C12" dT="2019-11-19T03:29:26.61" personId="{0DDD1792-865C-4CDB-83A8-38BD2F1736E5}" id="{CD6E5632-AAE0-462D-82A1-AE913C7A0712}">
    <text>Generalmente se incluye dentro del alquiler, caso contrario se debe incluir el monto</text>
  </threadedComment>
  <threadedComment ref="C15" dT="2019-11-19T03:29:26.61" personId="{0DDD1792-865C-4CDB-83A8-38BD2F1736E5}" id="{949713ED-E218-483E-8B37-98DF8E1CB132}">
    <text>No es requisito en caso de tener se debe incluir el monto</text>
  </threadedComment>
  <threadedComment ref="C18" dT="2019-11-19T03:32:52.90" personId="{0DDD1792-865C-4CDB-83A8-38BD2F1736E5}" id="{89ED7CE5-9F88-4E18-82A6-45C00F2AA7F5}">
    <text>En caso de contar con este personal se debe incluir el salario solamente</text>
  </threadedComment>
  <threadedComment ref="C33" dT="2019-11-19T03:39:07.34" personId="{0DDD1792-865C-4CDB-83A8-38BD2F1736E5}" id="{3146A893-7D51-438B-A8CD-17AC79DA8D09}">
    <text>Al no ser obligatorio en caso de tenerlo se debe incluir el costo real</text>
  </threadedComment>
  <threadedComment ref="C38" dT="2019-11-19T03:42:22.01" personId="{0DDD1792-865C-4CDB-83A8-38BD2F1736E5}" id="{A505D5A1-9F32-4F42-8E4A-6266A6512891}">
    <text>Se debe incluir el monto real según sea el caso</text>
  </threadedComment>
  <threadedComment ref="C40" dT="2019-11-19T03:42:57.73" personId="{0DDD1792-865C-4CDB-83A8-38BD2F1736E5}" id="{6112AF8C-6E74-4372-9570-A92DEB6A0CE7}">
    <text>Se debe incluir el monto real según sea el caso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D7" dT="2020-01-10T03:39:36.09" personId="{0DDD1792-865C-4CDB-83A8-38BD2F1736E5}" id="{1F9F7823-09C4-4B56-85D2-360416DF3C21}">
    <text>1 Rolllo</text>
  </threadedComment>
  <threadedComment ref="N9" dT="2020-10-01T21:03:13.46" personId="{0DDD1792-865C-4CDB-83A8-38BD2F1736E5}" id="{2B056813-BC2C-4BF5-83D7-F384D22E05FE}">
    <text>5 citas por dia, durante 20 dias laborales</text>
  </threadedComment>
  <threadedComment ref="D27" dT="2020-01-10T03:41:41.65" personId="{0DDD1792-865C-4CDB-83A8-38BD2F1736E5}" id="{B670C611-0B53-4CAC-8714-E4E5AC897277}">
    <text>1 Jeringa de 12 gr</text>
  </threadedComment>
  <threadedComment ref="E27" dT="2022-03-16T17:43:07.48" personId="{0DDD1792-865C-4CDB-83A8-38BD2F1736E5}" id="{D41D44B3-5A11-4C45-8CF5-83C8296A1544}">
    <text>1 Jeringa de 2.5gr</text>
  </threadedComment>
  <threadedComment ref="N37" dT="2020-01-13T15:46:15.32" personId="{0DDD1792-865C-4CDB-83A8-38BD2F1736E5}" id="{24B22D60-6223-40DC-9FB5-3BEF1DB8C159}">
    <text>Es de acero, para efectos de calculo se asigna vida util de 1 añ6 convertido en total de pacientes anuales</text>
  </threadedComment>
  <threadedComment ref="D41" dT="2020-01-10T03:42:47.24" personId="{0DDD1792-865C-4CDB-83A8-38BD2F1736E5}" id="{DF4F0713-5A7F-44BD-AADF-3A54D50769ED}">
    <text>1 Jeringa de 1.2ml</text>
  </threadedComment>
  <threadedComment ref="F45" dT="2020-01-10T05:50:22.19" personId="{0DDD1792-865C-4CDB-83A8-38BD2F1736E5}" id="{82FA3A68-2ABF-4E0E-93E8-F6B3D0D49CB5}">
    <text>Incluye IVA</text>
  </threadedComment>
  <threadedComment ref="N45" dT="2020-01-10T05:52:44.10" personId="{0DDD1792-865C-4CDB-83A8-38BD2F1736E5}" id="{F8908C1D-F47D-47AD-8AB3-3AFEBE9A07A7}">
    <text>Botiquin anual (20 pacientes por semana * 52 semanas)</text>
  </threadedComment>
  <threadedComment ref="F52" dT="2019-11-25T18:58:41.83" personId="{0DDD1792-865C-4CDB-83A8-38BD2F1736E5}" id="{890CBC96-52B5-4F78-A396-70251EA506CE}">
    <text>Proveedor no indicado</text>
  </threadedComment>
  <threadedComment ref="F55" dT="2019-11-22T23:31:47.64" personId="{0DDD1792-865C-4CDB-83A8-38BD2F1736E5}" id="{CE7E2A77-42D3-40D7-BC98-9FC3138C9DF9}">
    <text>En Prisma promedio de polvo y liquido</text>
  </threadedComment>
  <threadedComment ref="F58" dT="2019-11-22T23:32:17.89" personId="{0DDD1792-865C-4CDB-83A8-38BD2F1736E5}" id="{535E7A82-C8DF-4C1D-90B8-7A84169D3E06}">
    <text>En Prisma</text>
  </threadedComment>
  <threadedComment ref="F74" dT="2019-11-25T18:04:52.61" personId="{0DDD1792-865C-4CDB-83A8-38BD2F1736E5}" id="{24311C37-91B5-430A-A312-5B6FAEAD707F}">
    <text>Proveedor no indicado</text>
  </threadedComment>
  <threadedComment ref="F75" dT="2020-01-10T05:53:06.63" personId="{0DDD1792-865C-4CDB-83A8-38BD2F1736E5}" id="{42736245-8FF7-4E20-9AD7-F14898098908}">
    <text>IVA incluido</text>
  </threadedComment>
  <threadedComment ref="N75" dT="2020-01-10T05:53:51.17" personId="{0DDD1792-865C-4CDB-83A8-38BD2F1736E5}" id="{067D8941-10BC-4E60-BD67-BAE9479681FF}">
    <text>Se supone duracion anual (20 pacientes semanales durante 52 semanas)</text>
  </threadedComment>
  <threadedComment ref="F101" dT="2019-11-28T19:58:07.58" personId="{0DDD1792-865C-4CDB-83A8-38BD2F1736E5}" id="{2CBCE5C3-3714-427F-AF22-25809B9BDAFD}">
    <text>Cotizado en amazon en CR no lo venden</text>
  </threadedComment>
  <threadedComment ref="F113" dT="2019-11-25T18:06:48.17" personId="{0DDD1792-865C-4CDB-83A8-38BD2F1736E5}" id="{3D27D671-2C9F-473E-AE69-80E3FEB1B9CB}">
    <text>Proveedor no indicado</text>
  </threadedComment>
  <threadedComment ref="D114" dT="2020-01-10T03:50:42.46" personId="{0DDD1792-865C-4CDB-83A8-38BD2F1736E5}" id="{D4781243-E377-4EB7-BAA1-F95F3AD37889}">
    <text>1 oz</text>
  </threadedComment>
  <threadedComment ref="N116" dT="2020-10-23T16:34:38.95" personId="{0DDD1792-865C-4CDB-83A8-38BD2F1736E5}" id="{487B051F-7359-4B5B-A0C4-F10CA3D76398}">
    <text>Anual</text>
  </threadedComment>
  <threadedComment ref="F117" dT="2019-11-28T19:54:03.03" personId="{0DDD1792-865C-4CDB-83A8-38BD2F1736E5}" id="{4F0A185D-9B29-4523-A4ED-81CD64683743}">
    <text>No se indica proveedor</text>
  </threadedComment>
  <threadedComment ref="D120" dT="2020-11-23T20:09:43.06" personId="{0DDD1792-865C-4CDB-83A8-38BD2F1736E5}" id="{D4DF8F29-DB32-4896-9946-CAE37B2959AE}">
    <text>GMI Alquiler $15</text>
  </threadedComment>
  <threadedComment ref="D120" dT="2020-11-27T00:13:21.57" personId="{0DDD1792-865C-4CDB-83A8-38BD2F1736E5}" id="{DD591A8D-5D1D-4F97-AFB4-6A6FA1C3D9D7}" parentId="{D4DF8F29-DB32-4896-9946-CAE37B2959AE}">
    <text>Se cambio a compra $1550 Odontoweb</text>
  </threadedComment>
  <threadedComment ref="E120" dT="2020-11-27T00:13:33.26" personId="{0DDD1792-865C-4CDB-83A8-38BD2F1736E5}" id="{BDDBD096-73F9-44D7-91FD-9E07A56EC7F5}">
    <text>GM $950</text>
  </threadedComment>
  <threadedComment ref="F124" dT="2019-11-22T23:33:49.12" personId="{0DDD1792-865C-4CDB-83A8-38BD2F1736E5}" id="{D3910833-07F6-4FC4-AB7E-CA5385D62F09}">
    <text>Prisma</text>
  </threadedComment>
  <threadedComment ref="E134" dT="2020-01-10T04:19:26.20" personId="{0DDD1792-865C-4CDB-83A8-38BD2F1736E5}" id="{62D09EB0-97CF-49AE-BFEA-AA5EB2246F2A}">
    <text>1 libra / 20 laminas</text>
  </threadedComment>
  <threadedComment ref="N134" dT="2020-01-13T16:12:58.19" personId="{0DDD1792-865C-4CDB-83A8-38BD2F1736E5}" id="{BDD2B9EC-20D0-409F-BC4C-20B59B1FB207}">
    <text>1 lamina por paciente</text>
  </threadedComment>
  <threadedComment ref="D147" dT="2020-01-10T03:52:37.95" personId="{0DDD1792-865C-4CDB-83A8-38BD2F1736E5}" id="{1751DE4A-5D9D-4EE6-B1F1-389555DE700F}">
    <text>Frasco de 250 gr</text>
  </threadedComment>
  <threadedComment ref="E147" dT="2020-01-10T04:21:35.37" personId="{0DDD1792-865C-4CDB-83A8-38BD2F1736E5}" id="{A4427C8A-91CE-448E-9795-832D251FB3BD}">
    <text>1 Galon</text>
  </threadedComment>
  <threadedComment ref="C158" dT="2020-11-23T19:48:45.00" personId="{0DDD1792-865C-4CDB-83A8-38BD2F1736E5}" id="{26F7E631-3196-4ADF-8516-8E9CFBE81E06}">
    <text>Ortoplus</text>
  </threadedComment>
  <threadedComment ref="D158" dT="2020-11-23T19:49:40.05" personId="{0DDD1792-865C-4CDB-83A8-38BD2F1736E5}" id="{A83CEDEC-5BAF-4D9A-A507-B506D0AC9E10}">
    <text>Imagenes Dentales 2d Basico 35.000 o 2d Completo 48.000</text>
  </threadedComment>
  <threadedComment ref="E158" dT="2020-11-23T19:50:01.49" personId="{0DDD1792-865C-4CDB-83A8-38BD2F1736E5}" id="{43A0614B-CCC7-4140-8D74-5F405151C427}">
    <text>Tournon Dental</text>
  </threadedComment>
  <threadedComment ref="F158" dT="2020-11-23T19:50:18.13" personId="{0DDD1792-865C-4CDB-83A8-38BD2F1736E5}" id="{B6D6C02B-CD40-43F2-9C87-3B439F8DF9CA}">
    <text>Innova Centro Radiologico</text>
  </threadedComment>
  <threadedComment ref="F168" dT="2019-11-28T19:53:00.66" personId="{0DDD1792-865C-4CDB-83A8-38BD2F1736E5}" id="{85B0ADDA-3771-47F5-8FE5-02522AF01070}">
    <text>No se indica proveedor</text>
  </threadedComment>
  <threadedComment ref="C188" dT="2020-11-23T20:14:03.05" personId="{0DDD1792-865C-4CDB-83A8-38BD2F1736E5}" id="{C4F87C00-B156-4F88-AC47-20254FB9D78C}">
    <text>Odonto Web $300 Dentosoportada $340 Mucosoportada</text>
  </threadedComment>
  <threadedComment ref="D188" dT="2020-11-23T20:14:33.20" personId="{0DDD1792-865C-4CDB-83A8-38BD2F1736E5}" id="{232F6C19-AD71-476C-A51C-284E31AF3C77}">
    <text>Oral Arts</text>
  </threadedComment>
  <threadedComment ref="E188" dT="2020-11-23T20:15:53.45" personId="{0DDD1792-865C-4CDB-83A8-38BD2F1736E5}" id="{61E34C7A-37BC-433C-AC37-369C230FA6F2}">
    <text>Alquimia Laboratorio Impresa $226 / Fresada $339</text>
  </threadedComment>
  <threadedComment ref="F188" dT="2020-11-23T20:16:49.85" personId="{0DDD1792-865C-4CDB-83A8-38BD2F1736E5}" id="{A324F81A-9E62-4449-830C-8D0E5E1B718C}">
    <text>Melina Selva $100 Diseño $100 Impresion</text>
  </threadedComment>
  <threadedComment ref="F223" dT="2020-01-15T18:13:11.69" personId="{0DDD1792-865C-4CDB-83A8-38BD2F1736E5}" id="{D339C124-3960-4205-A28E-490D94377713}">
    <text>Orthodianostico</text>
  </threadedComment>
  <threadedComment ref="E226" dT="2020-11-23T20:29:33.03" personId="{0DDD1792-865C-4CDB-83A8-38BD2F1736E5}" id="{8C9B99DA-B4C7-439A-9C50-F09E1C0F044F}">
    <text>Orthodianostico, unico lugar que lo vende</text>
  </threadedComment>
  <threadedComment ref="F226" dT="2020-11-23T20:29:33.03" personId="{0DDD1792-865C-4CDB-83A8-38BD2F1736E5}" id="{8C9B99DA-B4C7-439B-9C50-F09E1C0F044F}">
    <text>Orthodianostico, unico lugar que lo vende</text>
  </threadedComment>
  <threadedComment ref="N229" dT="2020-01-15T18:17:02.59" personId="{0DDD1792-865C-4CDB-83A8-38BD2F1736E5}" id="{BAC4E430-26AE-4B54-AAB8-2EABF639DC8C}">
    <text>Son 4.57 metros entre 20 cm que se usa por paciente</text>
  </threadedComment>
  <threadedComment ref="F235" dT="2020-01-15T18:21:11.44" personId="{0DDD1792-865C-4CDB-83A8-38BD2F1736E5}" id="{F893A281-C1B4-4EAA-95A2-F7BAD37C87C2}">
    <text>Orthodianostico solo 1 uso</text>
  </threadedComment>
  <threadedComment ref="F237" dT="2019-11-28T19:53:24.49" personId="{0DDD1792-865C-4CDB-83A8-38BD2F1736E5}" id="{960E21DE-EFDA-4DDE-B21C-21B3861CF4AA}">
    <text>No se indica proveedor</text>
  </threadedComment>
  <threadedComment ref="O247" dT="2020-01-13T16:39:57.36" personId="{0DDD1792-865C-4CDB-83A8-38BD2F1736E5}" id="{5364802A-F30B-4C00-9532-1EC3B09EE4FB}">
    <text>si se compran los productos no cobran alquiler</text>
  </threadedComment>
  <threadedComment ref="H249" dT="2020-02-07T20:11:07.22" personId="{0DDD1792-865C-4CDB-83A8-38BD2F1736E5}" id="{E2FDE49F-A05C-4722-8986-9A319EA91847}">
    <text>En 2018 se indica ese monto sin detalle $2000</text>
  </threadedComment>
  <threadedComment ref="H249" dT="2020-10-20T15:02:03.31" personId="{0DDD1792-865C-4CDB-83A8-38BD2F1736E5}" id="{4B35D23B-5207-47C9-A751-49F27066B6CA}" parentId="{E2FDE49F-A05C-4722-8986-9A319EA91847}">
    <text>Se actualiza con promedio de Platinium Educacion $ 5050, Analytic Academy $450 Implant Practice Builder $1950</text>
  </threadedComment>
  <threadedComment ref="F250" dT="2019-11-28T19:53:42.86" personId="{0DDD1792-865C-4CDB-83A8-38BD2F1736E5}" id="{E62F8B10-D63C-4D36-B7C1-E3DD1FC84591}">
    <text>No se indica proveedor</text>
  </threadedComment>
  <threadedComment ref="D264" dT="2024-06-11T17:29:03.33" personId="{C380F35A-2389-4A0E-96D1-249C4D7CEC96}" id="{65157893-7F92-49A9-B2AB-95A976D52B9F}">
    <text>Se rebaja los costos de la impresion convencional porque usaria escaneo digital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Relationship Id="rId4" Type="http://schemas.microsoft.com/office/2017/10/relationships/threadedComment" Target="../threadedComments/threadedComment4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6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3.xml"/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B2:L45"/>
  <sheetViews>
    <sheetView showGridLines="0" zoomScaleNormal="100" workbookViewId="0">
      <selection activeCell="D9" sqref="D9"/>
    </sheetView>
  </sheetViews>
  <sheetFormatPr baseColWidth="10" defaultColWidth="10.42578125" defaultRowHeight="15" x14ac:dyDescent="0.25"/>
  <cols>
    <col min="1" max="1" width="10.42578125" style="2"/>
    <col min="2" max="2" width="50.140625" style="2" customWidth="1"/>
    <col min="3" max="3" width="17.85546875" style="2" customWidth="1"/>
    <col min="4" max="4" width="12.140625" style="2" bestFit="1" customWidth="1"/>
    <col min="5" max="5" width="10.42578125" style="2"/>
    <col min="6" max="7" width="14.85546875" style="2" customWidth="1"/>
    <col min="8" max="8" width="19" style="2" customWidth="1"/>
    <col min="9" max="16384" width="10.42578125" style="2"/>
  </cols>
  <sheetData>
    <row r="2" spans="2:12" ht="23.25" x14ac:dyDescent="0.35">
      <c r="B2" s="409" t="s">
        <v>1196</v>
      </c>
      <c r="C2" s="410" t="s">
        <v>1210</v>
      </c>
      <c r="D2" s="411"/>
    </row>
    <row r="4" spans="2:12" s="434" customFormat="1" ht="18.75" x14ac:dyDescent="0.3">
      <c r="B4" s="432" t="s">
        <v>1213</v>
      </c>
      <c r="C4" s="433"/>
      <c r="D4" s="434" t="s">
        <v>1212</v>
      </c>
    </row>
    <row r="9" spans="2:12" ht="18.75" x14ac:dyDescent="0.25">
      <c r="B9" s="1" t="s">
        <v>1037</v>
      </c>
      <c r="C9" s="1"/>
    </row>
    <row r="11" spans="2:12" x14ac:dyDescent="0.25">
      <c r="B11" s="172" t="s">
        <v>1036</v>
      </c>
      <c r="C11" s="208">
        <f>940000+(940000*20%)+143384.9</f>
        <v>1271384.8999999999</v>
      </c>
      <c r="H11" s="114"/>
    </row>
    <row r="12" spans="2:12" x14ac:dyDescent="0.25">
      <c r="B12" s="172" t="s">
        <v>1183</v>
      </c>
      <c r="C12" s="208">
        <v>0</v>
      </c>
      <c r="D12" s="408" t="s">
        <v>1211</v>
      </c>
      <c r="E12" s="405"/>
      <c r="F12" s="406"/>
      <c r="G12" s="406"/>
      <c r="H12" s="407"/>
      <c r="I12" s="406"/>
      <c r="J12" s="314"/>
      <c r="K12" s="314"/>
      <c r="L12" s="314"/>
    </row>
    <row r="14" spans="2:12" x14ac:dyDescent="0.25">
      <c r="B14" s="115" t="s">
        <v>1</v>
      </c>
      <c r="C14" s="118"/>
    </row>
    <row r="15" spans="2:12" x14ac:dyDescent="0.25">
      <c r="B15" s="116" t="s">
        <v>2</v>
      </c>
      <c r="C15" s="431">
        <v>6</v>
      </c>
      <c r="D15" s="7"/>
    </row>
    <row r="16" spans="2:12" x14ac:dyDescent="0.25">
      <c r="B16" s="117" t="s">
        <v>3</v>
      </c>
      <c r="C16" s="431">
        <v>5</v>
      </c>
      <c r="D16" s="7"/>
    </row>
    <row r="17" spans="2:5" x14ac:dyDescent="0.25">
      <c r="B17" s="117" t="s">
        <v>4</v>
      </c>
      <c r="C17" s="173">
        <f>+C15*C16</f>
        <v>30</v>
      </c>
      <c r="D17" s="7"/>
    </row>
    <row r="18" spans="2:5" x14ac:dyDescent="0.25">
      <c r="B18" s="117" t="s">
        <v>5</v>
      </c>
      <c r="C18" s="174">
        <f>C17*(52/12)</f>
        <v>130</v>
      </c>
      <c r="D18" s="320"/>
    </row>
    <row r="19" spans="2:5" x14ac:dyDescent="0.25">
      <c r="B19" s="7"/>
      <c r="C19" s="200"/>
      <c r="D19" s="319"/>
    </row>
    <row r="20" spans="2:5" x14ac:dyDescent="0.25">
      <c r="B20" s="7"/>
      <c r="C20" s="127"/>
    </row>
    <row r="21" spans="2:5" x14ac:dyDescent="0.25">
      <c r="B21" s="175" t="s">
        <v>6</v>
      </c>
      <c r="C21" s="176">
        <f>(+C11+C12)/C18</f>
        <v>9779.8838461538453</v>
      </c>
    </row>
    <row r="22" spans="2:5" ht="15.75" thickBot="1" x14ac:dyDescent="0.3">
      <c r="B22" s="177" t="s">
        <v>7</v>
      </c>
      <c r="C22" s="178">
        <f>+C21/60</f>
        <v>162.99806410256409</v>
      </c>
    </row>
    <row r="27" spans="2:5" hidden="1" x14ac:dyDescent="0.25">
      <c r="B27" s="168" t="s">
        <v>1032</v>
      </c>
    </row>
    <row r="28" spans="2:5" hidden="1" x14ac:dyDescent="0.25">
      <c r="B28" s="169" t="s">
        <v>1030</v>
      </c>
      <c r="C28" s="121"/>
      <c r="D28" s="122"/>
      <c r="E28" s="122"/>
    </row>
    <row r="29" spans="2:5" hidden="1" x14ac:dyDescent="0.25">
      <c r="B29" s="119" t="s">
        <v>1031</v>
      </c>
      <c r="C29" s="122"/>
      <c r="D29" s="122"/>
      <c r="E29" s="122"/>
    </row>
    <row r="30" spans="2:5" hidden="1" x14ac:dyDescent="0.25">
      <c r="B30" s="119"/>
      <c r="C30" s="122"/>
      <c r="D30" s="122"/>
      <c r="E30" s="122"/>
    </row>
    <row r="31" spans="2:5" x14ac:dyDescent="0.25">
      <c r="B31" s="120"/>
      <c r="C31" s="123"/>
      <c r="D31" s="124"/>
      <c r="E31" s="122"/>
    </row>
    <row r="32" spans="2:5" x14ac:dyDescent="0.25">
      <c r="B32" s="119" t="s">
        <v>1192</v>
      </c>
      <c r="C32" s="125"/>
      <c r="D32" s="122"/>
      <c r="E32" s="122"/>
    </row>
    <row r="33" spans="2:5" x14ac:dyDescent="0.25">
      <c r="B33" s="119" t="s">
        <v>1182</v>
      </c>
      <c r="C33" s="126">
        <f>+C11*12</f>
        <v>15256618.799999999</v>
      </c>
      <c r="D33" s="122"/>
      <c r="E33" s="122"/>
    </row>
    <row r="34" spans="2:5" x14ac:dyDescent="0.25">
      <c r="B34" s="119" t="s">
        <v>1181</v>
      </c>
      <c r="C34" s="126">
        <f>+(1363000-929000)*10%+(2392000-1363000)*15%+(4783000-2392000)*20%+(15256619-4783000)*25%</f>
        <v>3294354.75</v>
      </c>
      <c r="D34" s="122"/>
      <c r="E34" s="122"/>
    </row>
    <row r="35" spans="2:5" x14ac:dyDescent="0.25">
      <c r="B35" s="119"/>
      <c r="C35" s="128"/>
      <c r="D35" s="122"/>
      <c r="E35" s="122"/>
    </row>
    <row r="36" spans="2:5" x14ac:dyDescent="0.25">
      <c r="B36" s="119"/>
      <c r="C36" s="127"/>
      <c r="D36" s="122"/>
      <c r="E36" s="122"/>
    </row>
    <row r="39" spans="2:5" x14ac:dyDescent="0.25">
      <c r="C39" s="202"/>
    </row>
    <row r="45" spans="2:5" x14ac:dyDescent="0.25">
      <c r="C45" s="203"/>
    </row>
  </sheetData>
  <protectedRanges>
    <protectedRange password="C8E1" sqref="C15:C16" name="Range2"/>
  </protectedRanges>
  <mergeCells count="1">
    <mergeCell ref="B9:C9"/>
  </mergeCells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3:E32"/>
  <sheetViews>
    <sheetView showGridLines="0" zoomScaleNormal="100" workbookViewId="0">
      <selection activeCell="E1" sqref="E1:E1048576"/>
    </sheetView>
  </sheetViews>
  <sheetFormatPr baseColWidth="10" defaultColWidth="10.42578125" defaultRowHeight="15" x14ac:dyDescent="0.25"/>
  <cols>
    <col min="1" max="1" width="10.42578125" style="2"/>
    <col min="2" max="2" width="46.42578125" style="2" customWidth="1"/>
    <col min="3" max="3" width="19.140625" style="2" customWidth="1"/>
    <col min="4" max="4" width="11" style="2" bestFit="1" customWidth="1"/>
    <col min="5" max="16384" width="10.42578125" style="2"/>
  </cols>
  <sheetData>
    <row r="3" spans="1:5" ht="18.75" x14ac:dyDescent="0.25">
      <c r="A3" s="1" t="s">
        <v>1108</v>
      </c>
      <c r="B3" s="1"/>
      <c r="C3" s="1"/>
    </row>
    <row r="5" spans="1:5" x14ac:dyDescent="0.25">
      <c r="A5" s="167" t="s">
        <v>1062</v>
      </c>
    </row>
    <row r="7" spans="1:5" x14ac:dyDescent="0.25">
      <c r="A7" s="559" t="s">
        <v>1044</v>
      </c>
      <c r="B7" s="185" t="s">
        <v>1065</v>
      </c>
      <c r="C7" s="183">
        <f>+'1. COSTO HONORARIOS PROF'!C11</f>
        <v>1271384.8999999999</v>
      </c>
    </row>
    <row r="8" spans="1:5" x14ac:dyDescent="0.25">
      <c r="A8" s="559"/>
      <c r="B8" s="185" t="s">
        <v>1107</v>
      </c>
      <c r="C8" s="222">
        <f>+C7/12</f>
        <v>105948.74166666665</v>
      </c>
    </row>
    <row r="9" spans="1:5" x14ac:dyDescent="0.25">
      <c r="A9" s="559"/>
      <c r="B9" s="187" t="s">
        <v>1064</v>
      </c>
      <c r="C9" s="184">
        <f>+C7+C8</f>
        <v>1377333.6416666666</v>
      </c>
    </row>
    <row r="11" spans="1:5" x14ac:dyDescent="0.25">
      <c r="A11" s="167" t="s">
        <v>1052</v>
      </c>
    </row>
    <row r="13" spans="1:5" x14ac:dyDescent="0.25">
      <c r="A13" s="559" t="s">
        <v>1045</v>
      </c>
      <c r="B13" s="185" t="s">
        <v>152</v>
      </c>
      <c r="C13" s="183" t="e">
        <f>+#REF!</f>
        <v>#REF!</v>
      </c>
      <c r="E13" s="223"/>
    </row>
    <row r="14" spans="1:5" x14ac:dyDescent="0.25">
      <c r="A14" s="559"/>
      <c r="B14" s="186" t="s">
        <v>1042</v>
      </c>
      <c r="C14" s="201" t="e">
        <f>C13/11</f>
        <v>#REF!</v>
      </c>
      <c r="E14" s="223"/>
    </row>
    <row r="15" spans="1:5" x14ac:dyDescent="0.25">
      <c r="A15" s="559"/>
      <c r="B15" s="187" t="s">
        <v>1043</v>
      </c>
      <c r="C15" s="184" t="e">
        <f>C13+C14</f>
        <v>#REF!</v>
      </c>
    </row>
    <row r="17" spans="1:5" x14ac:dyDescent="0.25">
      <c r="A17" s="167" t="s">
        <v>1053</v>
      </c>
    </row>
    <row r="19" spans="1:5" x14ac:dyDescent="0.25">
      <c r="A19" s="559" t="s">
        <v>1051</v>
      </c>
      <c r="B19" s="189" t="s">
        <v>1049</v>
      </c>
      <c r="C19" s="171">
        <v>0</v>
      </c>
      <c r="D19" s="195">
        <v>10</v>
      </c>
    </row>
    <row r="20" spans="1:5" x14ac:dyDescent="0.25">
      <c r="A20" s="559"/>
      <c r="B20" s="189" t="s">
        <v>153</v>
      </c>
      <c r="C20" s="171">
        <v>0</v>
      </c>
      <c r="D20" s="195">
        <v>5</v>
      </c>
    </row>
    <row r="21" spans="1:5" x14ac:dyDescent="0.25">
      <c r="A21" s="559"/>
      <c r="B21" s="189" t="s">
        <v>1047</v>
      </c>
      <c r="C21" s="171">
        <f>SUMIF('3. EQUIPO E INSTRUMENTAL'!P6:P142,D21,'3. EQUIPO E INSTRUMENTAL'!Q6:Q142)</f>
        <v>0</v>
      </c>
      <c r="D21" s="195">
        <v>3</v>
      </c>
    </row>
    <row r="22" spans="1:5" x14ac:dyDescent="0.25">
      <c r="A22" s="559"/>
      <c r="B22" s="189" t="s">
        <v>1048</v>
      </c>
      <c r="C22" s="171">
        <f>SUMIF('3. EQUIPO E INSTRUMENTAL'!P6:P142,D22,'3. EQUIPO E INSTRUMENTAL'!Q6:Q142)</f>
        <v>0</v>
      </c>
      <c r="D22" s="195">
        <v>2</v>
      </c>
    </row>
    <row r="23" spans="1:5" x14ac:dyDescent="0.25">
      <c r="A23" s="559"/>
      <c r="B23" s="189" t="s">
        <v>1050</v>
      </c>
      <c r="C23" s="171">
        <f>SUMIF('3. EQUIPO E INSTRUMENTAL'!P6:P142,D23,'3. EQUIPO E INSTRUMENTAL'!Q6:Q142)</f>
        <v>0</v>
      </c>
      <c r="D23" s="195">
        <v>1</v>
      </c>
    </row>
    <row r="24" spans="1:5" x14ac:dyDescent="0.25">
      <c r="A24" s="559"/>
      <c r="B24" s="190" t="s">
        <v>1054</v>
      </c>
      <c r="C24" s="188">
        <f>SUM(C19:C23)/11</f>
        <v>0</v>
      </c>
      <c r="E24" s="223"/>
    </row>
    <row r="26" spans="1:5" x14ac:dyDescent="0.25">
      <c r="A26" s="167" t="s">
        <v>1055</v>
      </c>
      <c r="C26" s="202"/>
    </row>
    <row r="28" spans="1:5" x14ac:dyDescent="0.25">
      <c r="A28" s="559" t="s">
        <v>1063</v>
      </c>
      <c r="B28" s="172" t="s">
        <v>1066</v>
      </c>
      <c r="C28" s="191">
        <f>+C9</f>
        <v>1377333.6416666666</v>
      </c>
    </row>
    <row r="29" spans="1:5" x14ac:dyDescent="0.25">
      <c r="A29" s="559"/>
      <c r="B29" s="172" t="s">
        <v>1056</v>
      </c>
      <c r="C29" s="191" t="e">
        <f>+C15</f>
        <v>#REF!</v>
      </c>
      <c r="D29" s="221"/>
      <c r="E29" s="223"/>
    </row>
    <row r="30" spans="1:5" x14ac:dyDescent="0.25">
      <c r="A30" s="559"/>
      <c r="B30" s="134" t="s">
        <v>1057</v>
      </c>
      <c r="C30" s="191">
        <f>+C24</f>
        <v>0</v>
      </c>
      <c r="E30" s="223"/>
    </row>
    <row r="31" spans="1:5" x14ac:dyDescent="0.25">
      <c r="A31" s="559"/>
      <c r="B31" s="192" t="s">
        <v>1058</v>
      </c>
      <c r="C31" s="193" t="e">
        <f>+(C9+C15+C24)/'1. COSTO HONORARIOS PROF'!C18</f>
        <v>#REF!</v>
      </c>
      <c r="E31" s="202"/>
    </row>
    <row r="32" spans="1:5" x14ac:dyDescent="0.25">
      <c r="A32" s="559"/>
      <c r="B32" s="192" t="s">
        <v>1059</v>
      </c>
      <c r="C32" s="194" t="e">
        <f>+C31/60</f>
        <v>#REF!</v>
      </c>
    </row>
  </sheetData>
  <sheetProtection selectLockedCells="1" selectUnlockedCells="1"/>
  <mergeCells count="5">
    <mergeCell ref="A3:C3"/>
    <mergeCell ref="A7:A9"/>
    <mergeCell ref="A13:A15"/>
    <mergeCell ref="A19:A24"/>
    <mergeCell ref="A28:A32"/>
  </mergeCells>
  <pageMargins left="0.7" right="0.7" top="0.75" bottom="0.75" header="0.51180555555555551" footer="0.51180555555555551"/>
  <pageSetup firstPageNumber="0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6"/>
  <dimension ref="A1:XEL265"/>
  <sheetViews>
    <sheetView zoomScale="150" zoomScaleNormal="132" zoomScalePageLayoutView="9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KA2" sqref="KA2"/>
    </sheetView>
  </sheetViews>
  <sheetFormatPr baseColWidth="10" defaultColWidth="11.42578125" defaultRowHeight="15" x14ac:dyDescent="0.25"/>
  <cols>
    <col min="1" max="1" width="13.7109375" style="351" customWidth="1"/>
    <col min="2" max="2" width="40.42578125" style="351" customWidth="1"/>
    <col min="3" max="3" width="13.28515625" style="370" customWidth="1"/>
    <col min="4" max="4" width="12.42578125" style="370" customWidth="1"/>
    <col min="5" max="6" width="9.42578125" style="370" customWidth="1"/>
    <col min="7" max="7" width="14.85546875" style="362" customWidth="1"/>
    <col min="8" max="8" width="15.85546875" style="363" customWidth="1"/>
    <col min="9" max="9" width="11.42578125" style="364" customWidth="1"/>
    <col min="10" max="10" width="15.85546875" style="270" customWidth="1"/>
    <col min="11" max="11" width="15.85546875" style="364" customWidth="1"/>
    <col min="12" max="12" width="17.42578125" style="271" customWidth="1"/>
    <col min="13" max="13" width="15.85546875" style="364" customWidth="1"/>
    <col min="14" max="14" width="17.42578125" style="271" customWidth="1"/>
    <col min="15" max="15" width="15.85546875" style="364" customWidth="1"/>
    <col min="16" max="16" width="17.42578125" style="271" customWidth="1"/>
    <col min="17" max="17" width="15.85546875" style="364" customWidth="1"/>
    <col min="18" max="18" width="17.42578125" style="271" customWidth="1"/>
    <col min="19" max="19" width="15.85546875" style="364" customWidth="1"/>
    <col min="20" max="20" width="17.42578125" style="271" customWidth="1"/>
    <col min="21" max="21" width="15.85546875" style="364" customWidth="1"/>
    <col min="22" max="22" width="17.42578125" style="271" customWidth="1"/>
    <col min="23" max="23" width="15.85546875" style="364" customWidth="1"/>
    <col min="24" max="24" width="17.42578125" style="271" customWidth="1"/>
    <col min="25" max="25" width="15.85546875" style="364" customWidth="1"/>
    <col min="26" max="26" width="17.42578125" style="271" customWidth="1"/>
    <col min="27" max="27" width="15.85546875" style="364" customWidth="1"/>
    <col min="28" max="28" width="17.42578125" style="271" customWidth="1"/>
    <col min="29" max="29" width="15.85546875" style="364" customWidth="1"/>
    <col min="30" max="30" width="17.42578125" style="271" customWidth="1"/>
    <col min="31" max="31" width="15.85546875" style="364" customWidth="1"/>
    <col min="32" max="32" width="17.42578125" style="271" customWidth="1"/>
    <col min="33" max="33" width="15.85546875" style="364" customWidth="1"/>
    <col min="34" max="34" width="17.42578125" style="271" customWidth="1"/>
    <col min="35" max="35" width="15.85546875" style="364" customWidth="1"/>
    <col min="36" max="36" width="17.42578125" style="271" customWidth="1"/>
    <col min="37" max="37" width="15.85546875" style="364" customWidth="1"/>
    <col min="38" max="38" width="17.42578125" style="271" customWidth="1"/>
    <col min="39" max="39" width="15.85546875" style="364" customWidth="1"/>
    <col min="40" max="40" width="17.42578125" style="271" customWidth="1"/>
    <col min="41" max="41" width="15.85546875" style="364" customWidth="1"/>
    <col min="42" max="42" width="17.42578125" style="271" customWidth="1"/>
    <col min="43" max="43" width="15.85546875" style="364" customWidth="1"/>
    <col min="44" max="44" width="17.42578125" style="271" customWidth="1"/>
    <col min="45" max="45" width="15.85546875" style="364" customWidth="1"/>
    <col min="46" max="46" width="17.42578125" style="271" customWidth="1"/>
    <col min="47" max="47" width="15.85546875" style="364" customWidth="1"/>
    <col min="48" max="48" width="17.42578125" style="271" customWidth="1"/>
    <col min="49" max="49" width="15.85546875" style="364" customWidth="1"/>
    <col min="50" max="50" width="17.42578125" style="271" customWidth="1"/>
    <col min="51" max="51" width="15.85546875" style="364" customWidth="1"/>
    <col min="52" max="52" width="17.42578125" style="271" customWidth="1"/>
    <col min="53" max="53" width="15.85546875" style="364" customWidth="1"/>
    <col min="54" max="54" width="17.42578125" style="271" customWidth="1"/>
    <col min="55" max="55" width="15.85546875" style="364" customWidth="1"/>
    <col min="56" max="56" width="17.42578125" style="271" customWidth="1"/>
    <col min="57" max="57" width="15.85546875" style="364" customWidth="1"/>
    <col min="58" max="58" width="17.42578125" style="271" customWidth="1"/>
    <col min="59" max="59" width="15.85546875" style="364" customWidth="1"/>
    <col min="60" max="60" width="17.42578125" style="271" customWidth="1"/>
    <col min="61" max="61" width="15.85546875" style="364" customWidth="1"/>
    <col min="62" max="62" width="17.42578125" style="271" customWidth="1"/>
    <col min="63" max="63" width="15.85546875" style="364" customWidth="1"/>
    <col min="64" max="64" width="17.42578125" style="271" customWidth="1"/>
    <col min="65" max="65" width="15.85546875" style="364" customWidth="1"/>
    <col min="66" max="66" width="17.42578125" style="271" customWidth="1"/>
    <col min="67" max="67" width="15.85546875" style="364" customWidth="1"/>
    <col min="68" max="68" width="17.42578125" style="271" customWidth="1"/>
    <col min="69" max="69" width="15.85546875" style="364" customWidth="1"/>
    <col min="70" max="70" width="17.42578125" style="271" customWidth="1"/>
    <col min="71" max="71" width="15.85546875" style="364" customWidth="1"/>
    <col min="72" max="72" width="17.42578125" style="271" customWidth="1"/>
    <col min="73" max="73" width="15.85546875" style="364" customWidth="1"/>
    <col min="74" max="74" width="17.42578125" style="271" customWidth="1"/>
    <col min="75" max="75" width="15.85546875" style="364" customWidth="1"/>
    <col min="76" max="76" width="17.42578125" style="271" customWidth="1"/>
    <col min="77" max="77" width="15.85546875" style="364" customWidth="1"/>
    <col min="78" max="78" width="17.42578125" style="271" customWidth="1"/>
    <col min="79" max="79" width="15.85546875" style="364" customWidth="1"/>
    <col min="80" max="80" width="17.42578125" style="271" customWidth="1"/>
    <col min="81" max="81" width="15.85546875" style="364" customWidth="1"/>
    <col min="82" max="82" width="17.42578125" style="271" customWidth="1"/>
    <col min="83" max="83" width="15.85546875" style="364" customWidth="1"/>
    <col min="84" max="84" width="17.42578125" style="271" customWidth="1"/>
    <col min="85" max="85" width="15.85546875" style="364" customWidth="1"/>
    <col min="86" max="86" width="17.42578125" style="271" customWidth="1"/>
    <col min="87" max="87" width="15.85546875" style="364" customWidth="1"/>
    <col min="88" max="88" width="17.42578125" style="271" customWidth="1"/>
    <col min="89" max="89" width="15.85546875" style="364" customWidth="1"/>
    <col min="90" max="90" width="17.42578125" style="271" customWidth="1"/>
    <col min="91" max="91" width="15.85546875" style="364" customWidth="1"/>
    <col min="92" max="92" width="17.42578125" style="271" customWidth="1"/>
    <col min="93" max="93" width="15.85546875" style="364" customWidth="1"/>
    <col min="94" max="94" width="17.42578125" style="271" customWidth="1"/>
    <col min="95" max="95" width="15.85546875" style="364" customWidth="1"/>
    <col min="96" max="96" width="17.42578125" style="271" customWidth="1"/>
    <col min="97" max="97" width="15.85546875" style="364" customWidth="1"/>
    <col min="98" max="98" width="17.42578125" style="271" customWidth="1"/>
    <col min="99" max="99" width="15.85546875" style="364" customWidth="1"/>
    <col min="100" max="100" width="17.42578125" style="271" customWidth="1"/>
    <col min="101" max="101" width="15.85546875" style="364" customWidth="1"/>
    <col min="102" max="102" width="17.42578125" style="271" customWidth="1"/>
    <col min="103" max="103" width="15.85546875" style="364" customWidth="1"/>
    <col min="104" max="104" width="17.42578125" style="271" customWidth="1"/>
    <col min="105" max="105" width="15.85546875" style="364" customWidth="1"/>
    <col min="106" max="106" width="17.42578125" style="271" customWidth="1"/>
    <col min="107" max="107" width="15.85546875" style="364" customWidth="1"/>
    <col min="108" max="108" width="17.42578125" style="271" customWidth="1"/>
    <col min="109" max="109" width="15.85546875" style="364" customWidth="1"/>
    <col min="110" max="110" width="17.42578125" style="271" customWidth="1"/>
    <col min="111" max="111" width="15.85546875" style="364" customWidth="1"/>
    <col min="112" max="112" width="17.42578125" style="271" customWidth="1"/>
    <col min="113" max="113" width="15.85546875" style="364" customWidth="1"/>
    <col min="114" max="114" width="17.42578125" style="271" customWidth="1"/>
    <col min="115" max="115" width="15.85546875" style="364" customWidth="1"/>
    <col min="116" max="116" width="17.42578125" style="271" customWidth="1"/>
    <col min="117" max="117" width="15.85546875" style="364" customWidth="1"/>
    <col min="118" max="118" width="17.42578125" style="271" customWidth="1"/>
    <col min="119" max="119" width="15.85546875" style="364" customWidth="1"/>
    <col min="120" max="120" width="17.42578125" style="271" customWidth="1"/>
    <col min="121" max="121" width="15.85546875" style="364" customWidth="1"/>
    <col min="122" max="122" width="17.42578125" style="271" customWidth="1"/>
    <col min="123" max="123" width="15.85546875" style="364" customWidth="1"/>
    <col min="124" max="124" width="17.42578125" style="271" customWidth="1"/>
    <col min="125" max="125" width="15.85546875" style="364" customWidth="1"/>
    <col min="126" max="126" width="17.42578125" style="271" customWidth="1"/>
    <col min="127" max="127" width="15.85546875" style="364" customWidth="1"/>
    <col min="128" max="128" width="17.42578125" style="271" customWidth="1"/>
    <col min="129" max="129" width="15.85546875" style="364" customWidth="1"/>
    <col min="130" max="130" width="17.42578125" style="271" customWidth="1"/>
    <col min="131" max="131" width="15.85546875" style="364" customWidth="1"/>
    <col min="132" max="132" width="17.42578125" style="271" customWidth="1"/>
    <col min="133" max="133" width="15.85546875" style="364" customWidth="1"/>
    <col min="134" max="134" width="17.42578125" style="271" customWidth="1"/>
    <col min="135" max="135" width="15.85546875" style="364" customWidth="1"/>
    <col min="136" max="136" width="17.42578125" style="271" customWidth="1"/>
    <col min="137" max="137" width="15.85546875" style="364" customWidth="1"/>
    <col min="138" max="138" width="17.42578125" style="271" customWidth="1"/>
    <col min="139" max="139" width="15.85546875" style="364" customWidth="1"/>
    <col min="140" max="140" width="17.42578125" style="271" customWidth="1"/>
    <col min="141" max="141" width="15.85546875" style="364" customWidth="1"/>
    <col min="142" max="142" width="17.42578125" style="271" customWidth="1"/>
    <col min="143" max="143" width="15.85546875" style="364" customWidth="1"/>
    <col min="144" max="144" width="17.42578125" style="271" customWidth="1"/>
    <col min="145" max="145" width="15.85546875" style="364" customWidth="1"/>
    <col min="146" max="146" width="17.42578125" style="271" customWidth="1"/>
    <col min="147" max="147" width="15.85546875" style="364" customWidth="1"/>
    <col min="148" max="148" width="17.42578125" style="271" customWidth="1"/>
    <col min="149" max="149" width="15.85546875" style="364" customWidth="1"/>
    <col min="150" max="150" width="17.42578125" style="271" customWidth="1"/>
    <col min="151" max="151" width="15.85546875" style="364" customWidth="1"/>
    <col min="152" max="152" width="17.42578125" style="271" customWidth="1"/>
    <col min="153" max="153" width="15.85546875" style="364" customWidth="1"/>
    <col min="154" max="154" width="17.42578125" style="271" customWidth="1"/>
    <col min="155" max="155" width="15.85546875" style="364" customWidth="1"/>
    <col min="156" max="156" width="17.42578125" style="271" customWidth="1"/>
    <col min="157" max="157" width="15.85546875" style="364" customWidth="1"/>
    <col min="158" max="158" width="17.42578125" style="271" customWidth="1"/>
    <col min="159" max="159" width="15.85546875" style="364" customWidth="1"/>
    <col min="160" max="160" width="17.42578125" style="271" customWidth="1"/>
    <col min="161" max="161" width="15.85546875" style="364" customWidth="1"/>
    <col min="162" max="162" width="17.42578125" style="271" customWidth="1"/>
    <col min="163" max="163" width="15.85546875" style="364" customWidth="1"/>
    <col min="164" max="164" width="17.42578125" style="271" customWidth="1"/>
    <col min="165" max="165" width="15.85546875" style="364" customWidth="1"/>
    <col min="166" max="166" width="17.42578125" style="271" customWidth="1"/>
    <col min="167" max="167" width="15.85546875" style="364" customWidth="1"/>
    <col min="168" max="168" width="17.42578125" style="271" customWidth="1"/>
    <col min="169" max="169" width="15.85546875" style="364" customWidth="1"/>
    <col min="170" max="170" width="17.42578125" style="271" customWidth="1"/>
    <col min="171" max="171" width="15.85546875" style="364" customWidth="1"/>
    <col min="172" max="172" width="17.42578125" style="271" customWidth="1"/>
    <col min="173" max="173" width="15.85546875" style="364" customWidth="1"/>
    <col min="174" max="174" width="17.42578125" style="271" customWidth="1"/>
    <col min="175" max="175" width="15.85546875" style="364" customWidth="1"/>
    <col min="176" max="176" width="17.42578125" style="271" customWidth="1"/>
    <col min="177" max="177" width="15.85546875" style="364" customWidth="1"/>
    <col min="178" max="178" width="17.42578125" style="271" customWidth="1"/>
    <col min="179" max="179" width="15.85546875" style="364" customWidth="1"/>
    <col min="180" max="180" width="17.42578125" style="271" customWidth="1"/>
    <col min="181" max="181" width="15.85546875" style="364" customWidth="1"/>
    <col min="182" max="182" width="17.42578125" style="271" customWidth="1"/>
    <col min="183" max="183" width="15.85546875" style="364" customWidth="1"/>
    <col min="184" max="184" width="17.42578125" style="271" customWidth="1"/>
    <col min="185" max="185" width="15.85546875" style="364" customWidth="1"/>
    <col min="186" max="186" width="17.42578125" style="271" customWidth="1"/>
    <col min="187" max="187" width="15.85546875" style="364" customWidth="1"/>
    <col min="188" max="188" width="17.42578125" style="271" customWidth="1"/>
    <col min="189" max="189" width="15.85546875" style="364" customWidth="1"/>
    <col min="190" max="190" width="17.42578125" style="271" customWidth="1"/>
    <col min="191" max="191" width="15.85546875" style="364" customWidth="1"/>
    <col min="192" max="192" width="17.42578125" style="271" customWidth="1"/>
    <col min="193" max="193" width="15.85546875" style="364" customWidth="1"/>
    <col min="194" max="194" width="17.42578125" style="271" customWidth="1"/>
    <col min="195" max="195" width="15.85546875" style="364" customWidth="1"/>
    <col min="196" max="196" width="17.42578125" style="271" customWidth="1"/>
    <col min="197" max="197" width="15.85546875" style="364" customWidth="1"/>
    <col min="198" max="198" width="17.42578125" style="271" customWidth="1"/>
    <col min="199" max="199" width="15.85546875" style="364" customWidth="1"/>
    <col min="200" max="200" width="17.42578125" style="271" customWidth="1"/>
    <col min="201" max="201" width="15.85546875" style="364" customWidth="1"/>
    <col min="202" max="202" width="17.42578125" style="271" customWidth="1"/>
    <col min="203" max="203" width="15.85546875" style="364" customWidth="1"/>
    <col min="204" max="204" width="17.42578125" style="271" customWidth="1"/>
    <col min="205" max="205" width="15.85546875" style="364" customWidth="1"/>
    <col min="206" max="206" width="17.42578125" style="271" customWidth="1"/>
    <col min="207" max="207" width="15.85546875" style="364" customWidth="1"/>
    <col min="208" max="208" width="17.42578125" style="271" customWidth="1"/>
    <col min="209" max="209" width="15.85546875" style="364" customWidth="1"/>
    <col min="210" max="210" width="17.42578125" style="271" customWidth="1"/>
    <col min="211" max="211" width="15.85546875" style="364" customWidth="1"/>
    <col min="212" max="212" width="17.42578125" style="271" customWidth="1"/>
    <col min="213" max="213" width="15.85546875" style="364" customWidth="1"/>
    <col min="214" max="214" width="17.42578125" style="271" customWidth="1"/>
    <col min="215" max="215" width="15.85546875" style="364" customWidth="1"/>
    <col min="216" max="216" width="17.42578125" style="271" customWidth="1"/>
    <col min="217" max="217" width="15.85546875" style="364" customWidth="1"/>
    <col min="218" max="218" width="17.42578125" style="271" customWidth="1"/>
    <col min="219" max="219" width="15.85546875" style="364" customWidth="1"/>
    <col min="220" max="220" width="17.42578125" style="271" customWidth="1"/>
    <col min="221" max="221" width="15.85546875" style="364" customWidth="1"/>
    <col min="222" max="222" width="17.42578125" style="271" customWidth="1"/>
    <col min="223" max="223" width="15.85546875" style="267" customWidth="1"/>
    <col min="224" max="224" width="17.42578125" style="271" customWidth="1"/>
    <col min="225" max="225" width="15.85546875" style="364" customWidth="1"/>
    <col min="226" max="226" width="17.42578125" style="271" customWidth="1"/>
    <col min="227" max="227" width="15.85546875" style="267" customWidth="1"/>
    <col min="228" max="228" width="17.42578125" style="271" customWidth="1"/>
    <col min="229" max="229" width="15.85546875" style="364" customWidth="1"/>
    <col min="230" max="230" width="17.42578125" style="271" customWidth="1"/>
    <col min="231" max="231" width="15.85546875" style="364" customWidth="1"/>
    <col min="232" max="232" width="17.42578125" style="271" customWidth="1"/>
    <col min="233" max="233" width="15.85546875" style="364" customWidth="1"/>
    <col min="234" max="234" width="17.42578125" style="271" customWidth="1"/>
    <col min="235" max="235" width="15.85546875" style="364" customWidth="1"/>
    <col min="236" max="236" width="17.42578125" style="271" customWidth="1"/>
    <col min="237" max="237" width="15.85546875" style="364" customWidth="1"/>
    <col min="238" max="238" width="17.42578125" style="271" customWidth="1"/>
    <col min="239" max="239" width="15.85546875" style="364" customWidth="1"/>
    <col min="240" max="240" width="17.42578125" style="271" customWidth="1"/>
    <col min="241" max="241" width="15.85546875" style="364" customWidth="1"/>
    <col min="242" max="242" width="17.42578125" style="271" customWidth="1"/>
    <col min="243" max="243" width="15.85546875" style="364" customWidth="1"/>
    <col min="244" max="244" width="17.42578125" style="271" customWidth="1"/>
    <col min="245" max="245" width="15.85546875" style="364" customWidth="1"/>
    <col min="246" max="246" width="17.42578125" style="271" customWidth="1"/>
    <col min="247" max="247" width="15.85546875" style="364" customWidth="1"/>
    <col min="248" max="248" width="17.42578125" style="271" customWidth="1"/>
    <col min="249" max="249" width="15.85546875" style="364" customWidth="1"/>
    <col min="250" max="250" width="17.42578125" style="271" customWidth="1"/>
    <col min="251" max="251" width="15.85546875" style="364" customWidth="1"/>
    <col min="252" max="252" width="17.42578125" style="271" customWidth="1"/>
    <col min="253" max="253" width="15.85546875" style="364" customWidth="1"/>
    <col min="254" max="254" width="17.42578125" style="271" customWidth="1"/>
    <col min="255" max="255" width="15.85546875" style="364" customWidth="1"/>
    <col min="256" max="256" width="17.42578125" style="271" customWidth="1"/>
    <col min="257" max="257" width="15.85546875" style="364" customWidth="1"/>
    <col min="258" max="258" width="17.42578125" style="271" customWidth="1"/>
    <col min="259" max="259" width="15.85546875" style="364" customWidth="1"/>
    <col min="260" max="260" width="17.42578125" style="271" customWidth="1"/>
    <col min="261" max="261" width="15.85546875" style="364" customWidth="1"/>
    <col min="262" max="262" width="17.42578125" style="271" customWidth="1"/>
    <col min="263" max="263" width="15.85546875" style="364" customWidth="1"/>
    <col min="264" max="264" width="17.42578125" style="271" customWidth="1"/>
    <col min="265" max="265" width="15.85546875" style="364" customWidth="1"/>
    <col min="266" max="266" width="17.42578125" style="271" customWidth="1"/>
    <col min="267" max="267" width="15.85546875" style="364" customWidth="1"/>
    <col min="268" max="268" width="17.42578125" style="271" customWidth="1"/>
    <col min="269" max="269" width="15.85546875" style="364" customWidth="1"/>
    <col min="270" max="270" width="17.42578125" style="271" customWidth="1"/>
    <col min="271" max="271" width="15.85546875" style="364" customWidth="1"/>
    <col min="272" max="272" width="17.42578125" style="271" customWidth="1"/>
    <col min="273" max="273" width="15.85546875" style="364" customWidth="1"/>
    <col min="274" max="274" width="17.42578125" style="271" customWidth="1"/>
    <col min="275" max="275" width="15.85546875" style="364" customWidth="1"/>
    <col min="276" max="276" width="17.42578125" style="271" customWidth="1"/>
    <col min="277" max="277" width="15.85546875" style="364" customWidth="1"/>
    <col min="278" max="278" width="17.42578125" style="271" customWidth="1"/>
    <col min="279" max="279" width="15.85546875" style="364" customWidth="1"/>
    <col min="280" max="280" width="17.42578125" style="271" customWidth="1"/>
    <col min="281" max="281" width="15.85546875" style="364" customWidth="1"/>
    <col min="282" max="282" width="17.42578125" style="271" customWidth="1"/>
    <col min="283" max="283" width="15.85546875" style="364" customWidth="1"/>
    <col min="284" max="284" width="17.42578125" style="271" customWidth="1"/>
    <col min="285" max="285" width="15.85546875" style="364" customWidth="1"/>
    <col min="286" max="286" width="17.42578125" style="271" customWidth="1"/>
    <col min="287" max="16384" width="11.42578125" style="271"/>
  </cols>
  <sheetData>
    <row r="1" spans="1:286" s="5" customFormat="1" ht="45" customHeight="1" thickBot="1" x14ac:dyDescent="0.3">
      <c r="A1" s="347"/>
      <c r="B1" s="348"/>
      <c r="C1" s="522" t="s">
        <v>1033</v>
      </c>
      <c r="D1" s="524">
        <f>+'2. GASTOS FIJOS MENSUALES'!D1</f>
        <v>534.54999999999995</v>
      </c>
      <c r="E1" s="365"/>
      <c r="F1" s="365"/>
      <c r="G1" s="349" t="s">
        <v>693</v>
      </c>
      <c r="H1" s="269"/>
      <c r="I1" s="350"/>
      <c r="J1" s="269"/>
      <c r="K1" s="531" t="s">
        <v>154</v>
      </c>
      <c r="L1" s="530" t="s">
        <v>155</v>
      </c>
      <c r="M1" s="532" t="s">
        <v>154</v>
      </c>
      <c r="N1" s="533" t="s">
        <v>156</v>
      </c>
      <c r="O1" s="531" t="s">
        <v>154</v>
      </c>
      <c r="P1" s="530" t="s">
        <v>157</v>
      </c>
      <c r="Q1" s="532" t="s">
        <v>154</v>
      </c>
      <c r="R1" s="533" t="s">
        <v>158</v>
      </c>
      <c r="S1" s="531" t="s">
        <v>154</v>
      </c>
      <c r="T1" s="530" t="s">
        <v>663</v>
      </c>
      <c r="U1" s="532" t="s">
        <v>154</v>
      </c>
      <c r="V1" s="533" t="s">
        <v>1174</v>
      </c>
      <c r="W1" s="531" t="s">
        <v>154</v>
      </c>
      <c r="X1" s="530" t="s">
        <v>159</v>
      </c>
      <c r="Y1" s="532" t="s">
        <v>154</v>
      </c>
      <c r="Z1" s="533" t="s">
        <v>160</v>
      </c>
      <c r="AA1" s="531" t="s">
        <v>154</v>
      </c>
      <c r="AB1" s="530" t="s">
        <v>161</v>
      </c>
      <c r="AC1" s="532" t="s">
        <v>154</v>
      </c>
      <c r="AD1" s="533" t="s">
        <v>162</v>
      </c>
      <c r="AE1" s="531" t="s">
        <v>154</v>
      </c>
      <c r="AF1" s="530" t="s">
        <v>163</v>
      </c>
      <c r="AG1" s="532" t="s">
        <v>154</v>
      </c>
      <c r="AH1" s="533" t="s">
        <v>164</v>
      </c>
      <c r="AI1" s="531" t="s">
        <v>154</v>
      </c>
      <c r="AJ1" s="530" t="s">
        <v>165</v>
      </c>
      <c r="AK1" s="532" t="s">
        <v>154</v>
      </c>
      <c r="AL1" s="533" t="s">
        <v>500</v>
      </c>
      <c r="AM1" s="531" t="s">
        <v>154</v>
      </c>
      <c r="AN1" s="530" t="s">
        <v>501</v>
      </c>
      <c r="AO1" s="532" t="s">
        <v>154</v>
      </c>
      <c r="AP1" s="533" t="s">
        <v>1131</v>
      </c>
      <c r="AQ1" s="531" t="s">
        <v>154</v>
      </c>
      <c r="AR1" s="530" t="s">
        <v>166</v>
      </c>
      <c r="AS1" s="532" t="s">
        <v>154</v>
      </c>
      <c r="AT1" s="533" t="s">
        <v>167</v>
      </c>
      <c r="AU1" s="531" t="s">
        <v>154</v>
      </c>
      <c r="AV1" s="530" t="s">
        <v>168</v>
      </c>
      <c r="AW1" s="532" t="s">
        <v>154</v>
      </c>
      <c r="AX1" s="533" t="s">
        <v>169</v>
      </c>
      <c r="AY1" s="531" t="s">
        <v>154</v>
      </c>
      <c r="AZ1" s="530" t="s">
        <v>170</v>
      </c>
      <c r="BA1" s="532" t="s">
        <v>154</v>
      </c>
      <c r="BB1" s="533" t="s">
        <v>171</v>
      </c>
      <c r="BC1" s="531" t="s">
        <v>154</v>
      </c>
      <c r="BD1" s="530" t="s">
        <v>172</v>
      </c>
      <c r="BE1" s="532" t="s">
        <v>154</v>
      </c>
      <c r="BF1" s="533" t="s">
        <v>173</v>
      </c>
      <c r="BG1" s="531" t="s">
        <v>154</v>
      </c>
      <c r="BH1" s="530" t="s">
        <v>174</v>
      </c>
      <c r="BI1" s="532" t="s">
        <v>154</v>
      </c>
      <c r="BJ1" s="533" t="s">
        <v>618</v>
      </c>
      <c r="BK1" s="531" t="s">
        <v>154</v>
      </c>
      <c r="BL1" s="530" t="s">
        <v>661</v>
      </c>
      <c r="BM1" s="532" t="s">
        <v>154</v>
      </c>
      <c r="BN1" s="533" t="s">
        <v>668</v>
      </c>
      <c r="BO1" s="531" t="s">
        <v>154</v>
      </c>
      <c r="BP1" s="530" t="s">
        <v>175</v>
      </c>
      <c r="BQ1" s="532" t="s">
        <v>154</v>
      </c>
      <c r="BR1" s="533" t="s">
        <v>176</v>
      </c>
      <c r="BS1" s="531" t="s">
        <v>154</v>
      </c>
      <c r="BT1" s="530" t="s">
        <v>177</v>
      </c>
      <c r="BU1" s="532" t="s">
        <v>154</v>
      </c>
      <c r="BV1" s="533" t="s">
        <v>178</v>
      </c>
      <c r="BW1" s="531" t="s">
        <v>154</v>
      </c>
      <c r="BX1" s="530" t="s">
        <v>179</v>
      </c>
      <c r="BY1" s="532" t="s">
        <v>154</v>
      </c>
      <c r="BZ1" s="533" t="s">
        <v>180</v>
      </c>
      <c r="CA1" s="531" t="s">
        <v>154</v>
      </c>
      <c r="CB1" s="530" t="s">
        <v>181</v>
      </c>
      <c r="CC1" s="532" t="s">
        <v>154</v>
      </c>
      <c r="CD1" s="533" t="s">
        <v>183</v>
      </c>
      <c r="CE1" s="531" t="s">
        <v>154</v>
      </c>
      <c r="CF1" s="530" t="s">
        <v>184</v>
      </c>
      <c r="CG1" s="532" t="s">
        <v>154</v>
      </c>
      <c r="CH1" s="533" t="s">
        <v>185</v>
      </c>
      <c r="CI1" s="531" t="s">
        <v>154</v>
      </c>
      <c r="CJ1" s="530" t="s">
        <v>186</v>
      </c>
      <c r="CK1" s="532" t="s">
        <v>154</v>
      </c>
      <c r="CL1" s="533" t="s">
        <v>187</v>
      </c>
      <c r="CM1" s="531" t="s">
        <v>154</v>
      </c>
      <c r="CN1" s="530" t="s">
        <v>188</v>
      </c>
      <c r="CO1" s="532" t="s">
        <v>154</v>
      </c>
      <c r="CP1" s="533" t="s">
        <v>189</v>
      </c>
      <c r="CQ1" s="531" t="s">
        <v>154</v>
      </c>
      <c r="CR1" s="530" t="s">
        <v>190</v>
      </c>
      <c r="CS1" s="532" t="s">
        <v>154</v>
      </c>
      <c r="CT1" s="533" t="s">
        <v>191</v>
      </c>
      <c r="CU1" s="531" t="s">
        <v>154</v>
      </c>
      <c r="CV1" s="530" t="s">
        <v>192</v>
      </c>
      <c r="CW1" s="532" t="s">
        <v>154</v>
      </c>
      <c r="CX1" s="533" t="s">
        <v>193</v>
      </c>
      <c r="CY1" s="531" t="s">
        <v>154</v>
      </c>
      <c r="CZ1" s="530" t="s">
        <v>1203</v>
      </c>
      <c r="DA1" s="532" t="s">
        <v>154</v>
      </c>
      <c r="DB1" s="533" t="s">
        <v>194</v>
      </c>
      <c r="DC1" s="531" t="s">
        <v>154</v>
      </c>
      <c r="DD1" s="530" t="s">
        <v>195</v>
      </c>
      <c r="DE1" s="532" t="s">
        <v>154</v>
      </c>
      <c r="DF1" s="533" t="s">
        <v>196</v>
      </c>
      <c r="DG1" s="531" t="s">
        <v>154</v>
      </c>
      <c r="DH1" s="530" t="s">
        <v>197</v>
      </c>
      <c r="DI1" s="532" t="s">
        <v>154</v>
      </c>
      <c r="DJ1" s="533" t="s">
        <v>199</v>
      </c>
      <c r="DK1" s="531" t="s">
        <v>154</v>
      </c>
      <c r="DL1" s="530" t="s">
        <v>200</v>
      </c>
      <c r="DM1" s="532" t="s">
        <v>154</v>
      </c>
      <c r="DN1" s="533" t="s">
        <v>201</v>
      </c>
      <c r="DO1" s="531" t="s">
        <v>154</v>
      </c>
      <c r="DP1" s="530" t="s">
        <v>202</v>
      </c>
      <c r="DQ1" s="532" t="s">
        <v>154</v>
      </c>
      <c r="DR1" s="533" t="s">
        <v>203</v>
      </c>
      <c r="DS1" s="531" t="s">
        <v>154</v>
      </c>
      <c r="DT1" s="530" t="s">
        <v>204</v>
      </c>
      <c r="DU1" s="532" t="s">
        <v>154</v>
      </c>
      <c r="DV1" s="533" t="s">
        <v>659</v>
      </c>
      <c r="DW1" s="531" t="s">
        <v>154</v>
      </c>
      <c r="DX1" s="530" t="s">
        <v>205</v>
      </c>
      <c r="DY1" s="532" t="s">
        <v>154</v>
      </c>
      <c r="DZ1" s="533" t="s">
        <v>206</v>
      </c>
      <c r="EA1" s="531" t="s">
        <v>154</v>
      </c>
      <c r="EB1" s="530" t="s">
        <v>207</v>
      </c>
      <c r="EC1" s="532" t="s">
        <v>154</v>
      </c>
      <c r="ED1" s="533" t="s">
        <v>208</v>
      </c>
      <c r="EE1" s="531" t="s">
        <v>154</v>
      </c>
      <c r="EF1" s="530" t="s">
        <v>209</v>
      </c>
      <c r="EG1" s="532" t="s">
        <v>154</v>
      </c>
      <c r="EH1" s="533" t="s">
        <v>210</v>
      </c>
      <c r="EI1" s="531" t="s">
        <v>154</v>
      </c>
      <c r="EJ1" s="530" t="s">
        <v>211</v>
      </c>
      <c r="EK1" s="532" t="s">
        <v>154</v>
      </c>
      <c r="EL1" s="533" t="s">
        <v>212</v>
      </c>
      <c r="EM1" s="531" t="s">
        <v>154</v>
      </c>
      <c r="EN1" s="530" t="s">
        <v>213</v>
      </c>
      <c r="EO1" s="532" t="s">
        <v>154</v>
      </c>
      <c r="EP1" s="533" t="s">
        <v>214</v>
      </c>
      <c r="EQ1" s="531" t="s">
        <v>154</v>
      </c>
      <c r="ER1" s="530" t="s">
        <v>215</v>
      </c>
      <c r="ES1" s="541" t="s">
        <v>154</v>
      </c>
      <c r="ET1" s="542" t="s">
        <v>565</v>
      </c>
      <c r="EU1" s="531" t="s">
        <v>154</v>
      </c>
      <c r="EV1" s="530" t="s">
        <v>566</v>
      </c>
      <c r="EW1" s="532" t="s">
        <v>154</v>
      </c>
      <c r="EX1" s="533" t="s">
        <v>567</v>
      </c>
      <c r="EY1" s="531" t="s">
        <v>154</v>
      </c>
      <c r="EZ1" s="530" t="s">
        <v>568</v>
      </c>
      <c r="FA1" s="532" t="s">
        <v>154</v>
      </c>
      <c r="FB1" s="533" t="s">
        <v>569</v>
      </c>
      <c r="FC1" s="531" t="s">
        <v>154</v>
      </c>
      <c r="FD1" s="530" t="s">
        <v>570</v>
      </c>
      <c r="FE1" s="532" t="s">
        <v>154</v>
      </c>
      <c r="FF1" s="533" t="s">
        <v>671</v>
      </c>
      <c r="FG1" s="531" t="s">
        <v>154</v>
      </c>
      <c r="FH1" s="530" t="s">
        <v>672</v>
      </c>
      <c r="FI1" s="532" t="s">
        <v>154</v>
      </c>
      <c r="FJ1" s="533" t="s">
        <v>676</v>
      </c>
      <c r="FK1" s="531" t="s">
        <v>154</v>
      </c>
      <c r="FL1" s="530" t="s">
        <v>1120</v>
      </c>
      <c r="FM1" s="532" t="s">
        <v>154</v>
      </c>
      <c r="FN1" s="533" t="s">
        <v>1121</v>
      </c>
      <c r="FO1" s="531" t="s">
        <v>154</v>
      </c>
      <c r="FP1" s="530" t="s">
        <v>216</v>
      </c>
      <c r="FQ1" s="532" t="s">
        <v>154</v>
      </c>
      <c r="FR1" s="533" t="s">
        <v>217</v>
      </c>
      <c r="FS1" s="531" t="s">
        <v>154</v>
      </c>
      <c r="FT1" s="530" t="s">
        <v>218</v>
      </c>
      <c r="FU1" s="532" t="s">
        <v>154</v>
      </c>
      <c r="FV1" s="533" t="s">
        <v>219</v>
      </c>
      <c r="FW1" s="531" t="s">
        <v>154</v>
      </c>
      <c r="FX1" s="530" t="s">
        <v>220</v>
      </c>
      <c r="FY1" s="532" t="s">
        <v>154</v>
      </c>
      <c r="FZ1" s="533" t="s">
        <v>221</v>
      </c>
      <c r="GA1" s="531" t="s">
        <v>154</v>
      </c>
      <c r="GB1" s="530" t="s">
        <v>222</v>
      </c>
      <c r="GC1" s="532" t="s">
        <v>154</v>
      </c>
      <c r="GD1" s="533" t="s">
        <v>677</v>
      </c>
      <c r="GE1" s="531" t="s">
        <v>154</v>
      </c>
      <c r="GF1" s="530" t="s">
        <v>223</v>
      </c>
      <c r="GG1" s="532" t="s">
        <v>154</v>
      </c>
      <c r="GH1" s="533" t="s">
        <v>224</v>
      </c>
      <c r="GI1" s="531" t="s">
        <v>154</v>
      </c>
      <c r="GJ1" s="530" t="s">
        <v>225</v>
      </c>
      <c r="GK1" s="532" t="s">
        <v>154</v>
      </c>
      <c r="GL1" s="533" t="s">
        <v>226</v>
      </c>
      <c r="GM1" s="531" t="s">
        <v>154</v>
      </c>
      <c r="GN1" s="530" t="s">
        <v>227</v>
      </c>
      <c r="GO1" s="532" t="s">
        <v>154</v>
      </c>
      <c r="GP1" s="533" t="s">
        <v>228</v>
      </c>
      <c r="GQ1" s="531" t="s">
        <v>154</v>
      </c>
      <c r="GR1" s="530" t="s">
        <v>229</v>
      </c>
      <c r="GS1" s="532" t="s">
        <v>154</v>
      </c>
      <c r="GT1" s="533" t="s">
        <v>230</v>
      </c>
      <c r="GU1" s="531" t="s">
        <v>154</v>
      </c>
      <c r="GV1" s="530" t="s">
        <v>231</v>
      </c>
      <c r="GW1" s="532" t="s">
        <v>154</v>
      </c>
      <c r="GX1" s="533" t="s">
        <v>232</v>
      </c>
      <c r="GY1" s="531" t="s">
        <v>154</v>
      </c>
      <c r="GZ1" s="530" t="s">
        <v>233</v>
      </c>
      <c r="HA1" s="532" t="s">
        <v>154</v>
      </c>
      <c r="HB1" s="533" t="s">
        <v>234</v>
      </c>
      <c r="HC1" s="531" t="s">
        <v>154</v>
      </c>
      <c r="HD1" s="530" t="s">
        <v>657</v>
      </c>
      <c r="HE1" s="532" t="s">
        <v>154</v>
      </c>
      <c r="HF1" s="533" t="s">
        <v>690</v>
      </c>
      <c r="HG1" s="531" t="s">
        <v>154</v>
      </c>
      <c r="HH1" s="530" t="s">
        <v>658</v>
      </c>
      <c r="HI1" s="532" t="s">
        <v>154</v>
      </c>
      <c r="HJ1" s="533" t="s">
        <v>1164</v>
      </c>
      <c r="HK1" s="531" t="s">
        <v>154</v>
      </c>
      <c r="HL1" s="530" t="s">
        <v>1165</v>
      </c>
      <c r="HM1" s="532" t="s">
        <v>154</v>
      </c>
      <c r="HN1" s="533" t="s">
        <v>235</v>
      </c>
      <c r="HO1" s="531" t="s">
        <v>154</v>
      </c>
      <c r="HP1" s="530" t="s">
        <v>236</v>
      </c>
      <c r="HQ1" s="532" t="s">
        <v>154</v>
      </c>
      <c r="HR1" s="533" t="s">
        <v>237</v>
      </c>
      <c r="HS1" s="531" t="s">
        <v>154</v>
      </c>
      <c r="HT1" s="530" t="s">
        <v>1189</v>
      </c>
      <c r="HU1" s="532" t="s">
        <v>154</v>
      </c>
      <c r="HV1" s="533" t="s">
        <v>238</v>
      </c>
      <c r="HW1" s="531" t="s">
        <v>154</v>
      </c>
      <c r="HX1" s="530" t="s">
        <v>239</v>
      </c>
      <c r="HY1" s="532" t="s">
        <v>154</v>
      </c>
      <c r="HZ1" s="533" t="s">
        <v>240</v>
      </c>
      <c r="IA1" s="531" t="s">
        <v>154</v>
      </c>
      <c r="IB1" s="530" t="s">
        <v>241</v>
      </c>
      <c r="IC1" s="532" t="s">
        <v>154</v>
      </c>
      <c r="ID1" s="533" t="s">
        <v>242</v>
      </c>
      <c r="IE1" s="531" t="s">
        <v>154</v>
      </c>
      <c r="IF1" s="530" t="s">
        <v>243</v>
      </c>
      <c r="IG1" s="532" t="s">
        <v>154</v>
      </c>
      <c r="IH1" s="533" t="s">
        <v>244</v>
      </c>
      <c r="II1" s="531" t="s">
        <v>154</v>
      </c>
      <c r="IJ1" s="530" t="s">
        <v>245</v>
      </c>
      <c r="IK1" s="532" t="s">
        <v>154</v>
      </c>
      <c r="IL1" s="533" t="s">
        <v>246</v>
      </c>
      <c r="IM1" s="531" t="s">
        <v>154</v>
      </c>
      <c r="IN1" s="530" t="s">
        <v>247</v>
      </c>
      <c r="IO1" s="532" t="s">
        <v>154</v>
      </c>
      <c r="IP1" s="533" t="s">
        <v>248</v>
      </c>
      <c r="IQ1" s="531" t="s">
        <v>154</v>
      </c>
      <c r="IR1" s="530" t="s">
        <v>249</v>
      </c>
      <c r="IS1" s="532" t="s">
        <v>154</v>
      </c>
      <c r="IT1" s="533" t="s">
        <v>250</v>
      </c>
      <c r="IU1" s="531" t="s">
        <v>154</v>
      </c>
      <c r="IV1" s="530" t="s">
        <v>251</v>
      </c>
      <c r="IW1" s="532" t="s">
        <v>154</v>
      </c>
      <c r="IX1" s="533" t="s">
        <v>252</v>
      </c>
      <c r="IY1" s="531" t="s">
        <v>154</v>
      </c>
      <c r="IZ1" s="530" t="s">
        <v>253</v>
      </c>
      <c r="JA1" s="532" t="s">
        <v>154</v>
      </c>
      <c r="JB1" s="533" t="s">
        <v>254</v>
      </c>
      <c r="JC1" s="531" t="s">
        <v>154</v>
      </c>
      <c r="JD1" s="530" t="s">
        <v>255</v>
      </c>
      <c r="JE1" s="532" t="s">
        <v>154</v>
      </c>
      <c r="JF1" s="533" t="s">
        <v>256</v>
      </c>
      <c r="JG1" s="531" t="s">
        <v>154</v>
      </c>
      <c r="JH1" s="530" t="s">
        <v>656</v>
      </c>
      <c r="JI1" s="532" t="s">
        <v>154</v>
      </c>
      <c r="JJ1" s="533" t="s">
        <v>662</v>
      </c>
      <c r="JK1" s="531" t="s">
        <v>154</v>
      </c>
      <c r="JL1" s="530" t="s">
        <v>669</v>
      </c>
      <c r="JM1" s="532" t="s">
        <v>154</v>
      </c>
      <c r="JN1" s="533" t="s">
        <v>670</v>
      </c>
      <c r="JO1" s="531" t="s">
        <v>154</v>
      </c>
      <c r="JP1" s="530" t="s">
        <v>673</v>
      </c>
      <c r="JQ1" s="532" t="s">
        <v>154</v>
      </c>
      <c r="JR1" s="533" t="s">
        <v>674</v>
      </c>
      <c r="JS1" s="531" t="s">
        <v>154</v>
      </c>
      <c r="JT1" s="530" t="s">
        <v>257</v>
      </c>
      <c r="JU1" s="532" t="s">
        <v>154</v>
      </c>
      <c r="JV1" s="533" t="s">
        <v>258</v>
      </c>
      <c r="JW1" s="531" t="s">
        <v>154</v>
      </c>
      <c r="JX1" s="530" t="s">
        <v>665</v>
      </c>
      <c r="JY1" s="532" t="s">
        <v>154</v>
      </c>
      <c r="JZ1" s="533" t="s">
        <v>666</v>
      </c>
    </row>
    <row r="2" spans="1:286" s="6" customFormat="1" ht="78.95" customHeight="1" thickBot="1" x14ac:dyDescent="0.3">
      <c r="A2" s="520" t="s">
        <v>259</v>
      </c>
      <c r="B2" s="521" t="s">
        <v>260</v>
      </c>
      <c r="C2" s="523" t="s">
        <v>1109</v>
      </c>
      <c r="D2" s="523" t="s">
        <v>1109</v>
      </c>
      <c r="E2" s="523" t="s">
        <v>1109</v>
      </c>
      <c r="F2" s="523" t="s">
        <v>1109</v>
      </c>
      <c r="G2" s="525" t="s">
        <v>694</v>
      </c>
      <c r="H2" s="526" t="s">
        <v>30</v>
      </c>
      <c r="I2" s="527" t="s">
        <v>261</v>
      </c>
      <c r="J2" s="528" t="s">
        <v>262</v>
      </c>
      <c r="K2" s="545" t="s">
        <v>1173</v>
      </c>
      <c r="L2" s="537" t="s">
        <v>263</v>
      </c>
      <c r="M2" s="534" t="s">
        <v>1175</v>
      </c>
      <c r="N2" s="535" t="s">
        <v>263</v>
      </c>
      <c r="O2" s="536" t="s">
        <v>426</v>
      </c>
      <c r="P2" s="537" t="s">
        <v>263</v>
      </c>
      <c r="Q2" s="534" t="s">
        <v>582</v>
      </c>
      <c r="R2" s="535" t="s">
        <v>263</v>
      </c>
      <c r="S2" s="536" t="s">
        <v>627</v>
      </c>
      <c r="T2" s="537" t="s">
        <v>263</v>
      </c>
      <c r="U2" s="534" t="s">
        <v>1194</v>
      </c>
      <c r="V2" s="535" t="s">
        <v>263</v>
      </c>
      <c r="W2" s="538" t="s">
        <v>1207</v>
      </c>
      <c r="X2" s="537" t="s">
        <v>263</v>
      </c>
      <c r="Y2" s="539" t="s">
        <v>430</v>
      </c>
      <c r="Z2" s="535" t="s">
        <v>263</v>
      </c>
      <c r="AA2" s="536" t="s">
        <v>339</v>
      </c>
      <c r="AB2" s="537" t="s">
        <v>263</v>
      </c>
      <c r="AC2" s="534" t="s">
        <v>337</v>
      </c>
      <c r="AD2" s="535" t="s">
        <v>263</v>
      </c>
      <c r="AE2" s="536" t="s">
        <v>499</v>
      </c>
      <c r="AF2" s="537" t="s">
        <v>263</v>
      </c>
      <c r="AG2" s="534" t="s">
        <v>1132</v>
      </c>
      <c r="AH2" s="535" t="s">
        <v>263</v>
      </c>
      <c r="AI2" s="536" t="s">
        <v>583</v>
      </c>
      <c r="AJ2" s="537" t="s">
        <v>263</v>
      </c>
      <c r="AK2" s="534" t="s">
        <v>584</v>
      </c>
      <c r="AL2" s="535" t="s">
        <v>263</v>
      </c>
      <c r="AM2" s="536" t="s">
        <v>585</v>
      </c>
      <c r="AN2" s="537" t="s">
        <v>263</v>
      </c>
      <c r="AO2" s="534" t="s">
        <v>1178</v>
      </c>
      <c r="AP2" s="535" t="s">
        <v>263</v>
      </c>
      <c r="AQ2" s="536" t="s">
        <v>432</v>
      </c>
      <c r="AR2" s="537" t="s">
        <v>263</v>
      </c>
      <c r="AS2" s="534" t="s">
        <v>433</v>
      </c>
      <c r="AT2" s="535" t="s">
        <v>263</v>
      </c>
      <c r="AU2" s="536" t="s">
        <v>434</v>
      </c>
      <c r="AV2" s="537" t="s">
        <v>263</v>
      </c>
      <c r="AW2" s="534" t="s">
        <v>435</v>
      </c>
      <c r="AX2" s="535" t="s">
        <v>263</v>
      </c>
      <c r="AY2" s="536" t="s">
        <v>617</v>
      </c>
      <c r="AZ2" s="537" t="s">
        <v>263</v>
      </c>
      <c r="BA2" s="534" t="s">
        <v>619</v>
      </c>
      <c r="BB2" s="535" t="s">
        <v>263</v>
      </c>
      <c r="BC2" s="536" t="s">
        <v>586</v>
      </c>
      <c r="BD2" s="537" t="s">
        <v>263</v>
      </c>
      <c r="BE2" s="534" t="s">
        <v>587</v>
      </c>
      <c r="BF2" s="535" t="s">
        <v>263</v>
      </c>
      <c r="BG2" s="536" t="s">
        <v>588</v>
      </c>
      <c r="BH2" s="537" t="s">
        <v>263</v>
      </c>
      <c r="BI2" s="534" t="s">
        <v>589</v>
      </c>
      <c r="BJ2" s="535" t="s">
        <v>263</v>
      </c>
      <c r="BK2" s="536" t="s">
        <v>660</v>
      </c>
      <c r="BL2" s="537" t="s">
        <v>263</v>
      </c>
      <c r="BM2" s="534" t="s">
        <v>628</v>
      </c>
      <c r="BN2" s="535" t="s">
        <v>263</v>
      </c>
      <c r="BO2" s="536" t="s">
        <v>1142</v>
      </c>
      <c r="BP2" s="537" t="s">
        <v>263</v>
      </c>
      <c r="BQ2" s="534" t="s">
        <v>1143</v>
      </c>
      <c r="BR2" s="535" t="s">
        <v>263</v>
      </c>
      <c r="BS2" s="536" t="s">
        <v>1144</v>
      </c>
      <c r="BT2" s="537" t="s">
        <v>263</v>
      </c>
      <c r="BU2" s="534" t="s">
        <v>698</v>
      </c>
      <c r="BV2" s="535" t="s">
        <v>263</v>
      </c>
      <c r="BW2" s="536" t="s">
        <v>437</v>
      </c>
      <c r="BX2" s="537" t="s">
        <v>263</v>
      </c>
      <c r="BY2" s="534" t="s">
        <v>438</v>
      </c>
      <c r="BZ2" s="535" t="s">
        <v>263</v>
      </c>
      <c r="CA2" s="536" t="s">
        <v>1145</v>
      </c>
      <c r="CB2" s="537" t="s">
        <v>263</v>
      </c>
      <c r="CC2" s="534" t="s">
        <v>440</v>
      </c>
      <c r="CD2" s="535" t="s">
        <v>263</v>
      </c>
      <c r="CE2" s="536" t="s">
        <v>441</v>
      </c>
      <c r="CF2" s="537" t="s">
        <v>263</v>
      </c>
      <c r="CG2" s="534" t="s">
        <v>396</v>
      </c>
      <c r="CH2" s="535" t="s">
        <v>263</v>
      </c>
      <c r="CI2" s="536" t="s">
        <v>442</v>
      </c>
      <c r="CJ2" s="537" t="s">
        <v>263</v>
      </c>
      <c r="CK2" s="534" t="s">
        <v>558</v>
      </c>
      <c r="CL2" s="535" t="s">
        <v>263</v>
      </c>
      <c r="CM2" s="536" t="s">
        <v>590</v>
      </c>
      <c r="CN2" s="537" t="s">
        <v>263</v>
      </c>
      <c r="CO2" s="534" t="s">
        <v>443</v>
      </c>
      <c r="CP2" s="535" t="s">
        <v>263</v>
      </c>
      <c r="CQ2" s="536" t="s">
        <v>591</v>
      </c>
      <c r="CR2" s="537" t="s">
        <v>263</v>
      </c>
      <c r="CS2" s="534" t="s">
        <v>592</v>
      </c>
      <c r="CT2" s="535" t="s">
        <v>263</v>
      </c>
      <c r="CU2" s="536" t="s">
        <v>593</v>
      </c>
      <c r="CV2" s="537" t="s">
        <v>263</v>
      </c>
      <c r="CW2" s="534" t="s">
        <v>559</v>
      </c>
      <c r="CX2" s="535" t="s">
        <v>263</v>
      </c>
      <c r="CY2" s="536" t="s">
        <v>1205</v>
      </c>
      <c r="CZ2" s="537" t="s">
        <v>263</v>
      </c>
      <c r="DA2" s="534" t="s">
        <v>540</v>
      </c>
      <c r="DB2" s="535" t="s">
        <v>263</v>
      </c>
      <c r="DC2" s="536" t="s">
        <v>541</v>
      </c>
      <c r="DD2" s="537" t="s">
        <v>263</v>
      </c>
      <c r="DE2" s="540" t="s">
        <v>1208</v>
      </c>
      <c r="DF2" s="535" t="s">
        <v>263</v>
      </c>
      <c r="DG2" s="536" t="s">
        <v>596</v>
      </c>
      <c r="DH2" s="537" t="s">
        <v>263</v>
      </c>
      <c r="DI2" s="534" t="s">
        <v>597</v>
      </c>
      <c r="DJ2" s="535" t="s">
        <v>263</v>
      </c>
      <c r="DK2" s="536" t="s">
        <v>598</v>
      </c>
      <c r="DL2" s="537" t="s">
        <v>263</v>
      </c>
      <c r="DM2" s="534" t="s">
        <v>599</v>
      </c>
      <c r="DN2" s="535" t="s">
        <v>263</v>
      </c>
      <c r="DO2" s="536" t="s">
        <v>600</v>
      </c>
      <c r="DP2" s="537" t="s">
        <v>263</v>
      </c>
      <c r="DQ2" s="534" t="s">
        <v>601</v>
      </c>
      <c r="DR2" s="535" t="s">
        <v>263</v>
      </c>
      <c r="DS2" s="536" t="s">
        <v>602</v>
      </c>
      <c r="DT2" s="537" t="s">
        <v>263</v>
      </c>
      <c r="DU2" s="534" t="s">
        <v>625</v>
      </c>
      <c r="DV2" s="535" t="s">
        <v>263</v>
      </c>
      <c r="DW2" s="536" t="s">
        <v>542</v>
      </c>
      <c r="DX2" s="537" t="s">
        <v>263</v>
      </c>
      <c r="DY2" s="534" t="s">
        <v>543</v>
      </c>
      <c r="DZ2" s="535" t="s">
        <v>263</v>
      </c>
      <c r="EA2" s="536" t="s">
        <v>544</v>
      </c>
      <c r="EB2" s="537" t="s">
        <v>263</v>
      </c>
      <c r="EC2" s="534" t="s">
        <v>545</v>
      </c>
      <c r="ED2" s="535" t="s">
        <v>263</v>
      </c>
      <c r="EE2" s="536" t="s">
        <v>546</v>
      </c>
      <c r="EF2" s="537" t="s">
        <v>263</v>
      </c>
      <c r="EG2" s="534" t="s">
        <v>553</v>
      </c>
      <c r="EH2" s="535" t="s">
        <v>263</v>
      </c>
      <c r="EI2" s="536" t="s">
        <v>450</v>
      </c>
      <c r="EJ2" s="537" t="s">
        <v>263</v>
      </c>
      <c r="EK2" s="534" t="s">
        <v>557</v>
      </c>
      <c r="EL2" s="535" t="s">
        <v>263</v>
      </c>
      <c r="EM2" s="536" t="s">
        <v>451</v>
      </c>
      <c r="EN2" s="537" t="s">
        <v>263</v>
      </c>
      <c r="EO2" s="534" t="s">
        <v>452</v>
      </c>
      <c r="EP2" s="535" t="s">
        <v>263</v>
      </c>
      <c r="EQ2" s="536" t="s">
        <v>571</v>
      </c>
      <c r="ER2" s="537" t="s">
        <v>263</v>
      </c>
      <c r="ES2" s="543" t="s">
        <v>572</v>
      </c>
      <c r="ET2" s="544" t="s">
        <v>263</v>
      </c>
      <c r="EU2" s="536" t="s">
        <v>573</v>
      </c>
      <c r="EV2" s="537" t="s">
        <v>263</v>
      </c>
      <c r="EW2" s="534" t="s">
        <v>574</v>
      </c>
      <c r="EX2" s="535" t="s">
        <v>263</v>
      </c>
      <c r="EY2" s="536" t="s">
        <v>577</v>
      </c>
      <c r="EZ2" s="537" t="s">
        <v>263</v>
      </c>
      <c r="FA2" s="534" t="s">
        <v>578</v>
      </c>
      <c r="FB2" s="535" t="s">
        <v>263</v>
      </c>
      <c r="FC2" s="536" t="s">
        <v>642</v>
      </c>
      <c r="FD2" s="537" t="s">
        <v>263</v>
      </c>
      <c r="FE2" s="534" t="s">
        <v>1155</v>
      </c>
      <c r="FF2" s="535" t="s">
        <v>263</v>
      </c>
      <c r="FG2" s="536" t="s">
        <v>639</v>
      </c>
      <c r="FH2" s="537" t="s">
        <v>263</v>
      </c>
      <c r="FI2" s="534" t="s">
        <v>1122</v>
      </c>
      <c r="FJ2" s="535" t="s">
        <v>263</v>
      </c>
      <c r="FK2" s="536" t="s">
        <v>1123</v>
      </c>
      <c r="FL2" s="537" t="s">
        <v>263</v>
      </c>
      <c r="FM2" s="534" t="s">
        <v>1124</v>
      </c>
      <c r="FN2" s="535" t="s">
        <v>263</v>
      </c>
      <c r="FO2" s="536" t="s">
        <v>1148</v>
      </c>
      <c r="FP2" s="537" t="s">
        <v>263</v>
      </c>
      <c r="FQ2" s="534" t="s">
        <v>710</v>
      </c>
      <c r="FR2" s="535" t="s">
        <v>263</v>
      </c>
      <c r="FS2" s="536" t="s">
        <v>329</v>
      </c>
      <c r="FT2" s="537" t="s">
        <v>263</v>
      </c>
      <c r="FU2" s="534" t="s">
        <v>633</v>
      </c>
      <c r="FV2" s="535" t="s">
        <v>263</v>
      </c>
      <c r="FW2" s="536" t="s">
        <v>301</v>
      </c>
      <c r="FX2" s="537" t="s">
        <v>263</v>
      </c>
      <c r="FY2" s="534" t="s">
        <v>455</v>
      </c>
      <c r="FZ2" s="535" t="s">
        <v>263</v>
      </c>
      <c r="GA2" s="536" t="s">
        <v>700</v>
      </c>
      <c r="GB2" s="537" t="s">
        <v>263</v>
      </c>
      <c r="GC2" s="534" t="s">
        <v>699</v>
      </c>
      <c r="GD2" s="535" t="s">
        <v>263</v>
      </c>
      <c r="GE2" s="536" t="s">
        <v>1129</v>
      </c>
      <c r="GF2" s="537" t="s">
        <v>263</v>
      </c>
      <c r="GG2" s="534" t="s">
        <v>1134</v>
      </c>
      <c r="GH2" s="535" t="s">
        <v>263</v>
      </c>
      <c r="GI2" s="536" t="s">
        <v>605</v>
      </c>
      <c r="GJ2" s="537" t="s">
        <v>263</v>
      </c>
      <c r="GK2" s="534" t="s">
        <v>629</v>
      </c>
      <c r="GL2" s="535" t="s">
        <v>263</v>
      </c>
      <c r="GM2" s="536" t="s">
        <v>1146</v>
      </c>
      <c r="GN2" s="537" t="s">
        <v>263</v>
      </c>
      <c r="GO2" s="534" t="s">
        <v>1147</v>
      </c>
      <c r="GP2" s="535" t="s">
        <v>263</v>
      </c>
      <c r="GQ2" s="536" t="s">
        <v>459</v>
      </c>
      <c r="GR2" s="537" t="s">
        <v>263</v>
      </c>
      <c r="GS2" s="534" t="s">
        <v>460</v>
      </c>
      <c r="GT2" s="535" t="s">
        <v>263</v>
      </c>
      <c r="GU2" s="536" t="s">
        <v>1209</v>
      </c>
      <c r="GV2" s="537" t="s">
        <v>263</v>
      </c>
      <c r="GW2" s="534" t="s">
        <v>691</v>
      </c>
      <c r="GX2" s="535" t="s">
        <v>263</v>
      </c>
      <c r="GY2" s="536" t="s">
        <v>692</v>
      </c>
      <c r="GZ2" s="537" t="s">
        <v>263</v>
      </c>
      <c r="HA2" s="534" t="s">
        <v>538</v>
      </c>
      <c r="HB2" s="535" t="s">
        <v>263</v>
      </c>
      <c r="HC2" s="536" t="s">
        <v>539</v>
      </c>
      <c r="HD2" s="537" t="s">
        <v>263</v>
      </c>
      <c r="HE2" s="534" t="s">
        <v>1160</v>
      </c>
      <c r="HF2" s="535" t="s">
        <v>263</v>
      </c>
      <c r="HG2" s="536" t="s">
        <v>1161</v>
      </c>
      <c r="HH2" s="537" t="s">
        <v>263</v>
      </c>
      <c r="HI2" s="534" t="s">
        <v>1166</v>
      </c>
      <c r="HJ2" s="535" t="s">
        <v>263</v>
      </c>
      <c r="HK2" s="536" t="s">
        <v>1167</v>
      </c>
      <c r="HL2" s="537" t="s">
        <v>263</v>
      </c>
      <c r="HM2" s="534" t="s">
        <v>536</v>
      </c>
      <c r="HN2" s="535" t="s">
        <v>263</v>
      </c>
      <c r="HO2" s="536" t="s">
        <v>537</v>
      </c>
      <c r="HP2" s="537" t="s">
        <v>263</v>
      </c>
      <c r="HQ2" s="534" t="s">
        <v>606</v>
      </c>
      <c r="HR2" s="535" t="s">
        <v>263</v>
      </c>
      <c r="HS2" s="536" t="s">
        <v>1188</v>
      </c>
      <c r="HT2" s="537" t="s">
        <v>263</v>
      </c>
      <c r="HU2" s="534" t="s">
        <v>464</v>
      </c>
      <c r="HV2" s="535" t="s">
        <v>263</v>
      </c>
      <c r="HW2" s="536" t="s">
        <v>465</v>
      </c>
      <c r="HX2" s="537" t="s">
        <v>263</v>
      </c>
      <c r="HY2" s="534" t="s">
        <v>607</v>
      </c>
      <c r="HZ2" s="535" t="s">
        <v>263</v>
      </c>
      <c r="IA2" s="536" t="s">
        <v>466</v>
      </c>
      <c r="IB2" s="537" t="s">
        <v>263</v>
      </c>
      <c r="IC2" s="534" t="s">
        <v>467</v>
      </c>
      <c r="ID2" s="535" t="s">
        <v>263</v>
      </c>
      <c r="IE2" s="536" t="s">
        <v>608</v>
      </c>
      <c r="IF2" s="537" t="s">
        <v>263</v>
      </c>
      <c r="IG2" s="534" t="s">
        <v>609</v>
      </c>
      <c r="IH2" s="535" t="s">
        <v>263</v>
      </c>
      <c r="II2" s="536" t="s">
        <v>610</v>
      </c>
      <c r="IJ2" s="537" t="s">
        <v>263</v>
      </c>
      <c r="IK2" s="534" t="s">
        <v>468</v>
      </c>
      <c r="IL2" s="535" t="s">
        <v>263</v>
      </c>
      <c r="IM2" s="536" t="s">
        <v>701</v>
      </c>
      <c r="IN2" s="537" t="s">
        <v>263</v>
      </c>
      <c r="IO2" s="534" t="s">
        <v>564</v>
      </c>
      <c r="IP2" s="535" t="s">
        <v>263</v>
      </c>
      <c r="IQ2" s="536" t="s">
        <v>715</v>
      </c>
      <c r="IR2" s="537" t="s">
        <v>263</v>
      </c>
      <c r="IS2" s="534" t="s">
        <v>611</v>
      </c>
      <c r="IT2" s="535" t="s">
        <v>263</v>
      </c>
      <c r="IU2" s="536" t="s">
        <v>612</v>
      </c>
      <c r="IV2" s="537" t="s">
        <v>263</v>
      </c>
      <c r="IW2" s="534" t="s">
        <v>613</v>
      </c>
      <c r="IX2" s="535" t="s">
        <v>263</v>
      </c>
      <c r="IY2" s="536" t="s">
        <v>1136</v>
      </c>
      <c r="IZ2" s="537" t="s">
        <v>263</v>
      </c>
      <c r="JA2" s="534" t="s">
        <v>652</v>
      </c>
      <c r="JB2" s="535" t="s">
        <v>263</v>
      </c>
      <c r="JC2" s="536" t="s">
        <v>717</v>
      </c>
      <c r="JD2" s="537" t="s">
        <v>263</v>
      </c>
      <c r="JE2" s="534" t="s">
        <v>624</v>
      </c>
      <c r="JF2" s="535" t="s">
        <v>263</v>
      </c>
      <c r="JG2" s="536" t="s">
        <v>626</v>
      </c>
      <c r="JH2" s="537" t="s">
        <v>263</v>
      </c>
      <c r="JI2" s="534" t="s">
        <v>630</v>
      </c>
      <c r="JJ2" s="535" t="s">
        <v>263</v>
      </c>
      <c r="JK2" s="536" t="s">
        <v>631</v>
      </c>
      <c r="JL2" s="537" t="s">
        <v>263</v>
      </c>
      <c r="JM2" s="534" t="s">
        <v>632</v>
      </c>
      <c r="JN2" s="535" t="s">
        <v>263</v>
      </c>
      <c r="JO2" s="536" t="s">
        <v>716</v>
      </c>
      <c r="JP2" s="537" t="s">
        <v>263</v>
      </c>
      <c r="JQ2" s="534" t="s">
        <v>645</v>
      </c>
      <c r="JR2" s="535" t="s">
        <v>263</v>
      </c>
      <c r="JS2" s="536" t="s">
        <v>552</v>
      </c>
      <c r="JT2" s="537" t="s">
        <v>263</v>
      </c>
      <c r="JU2" s="534" t="s">
        <v>616</v>
      </c>
      <c r="JV2" s="535" t="s">
        <v>263</v>
      </c>
      <c r="JW2" s="536" t="s">
        <v>469</v>
      </c>
      <c r="JX2" s="537" t="s">
        <v>263</v>
      </c>
      <c r="JY2" s="534" t="s">
        <v>623</v>
      </c>
      <c r="JZ2" s="535" t="s">
        <v>263</v>
      </c>
    </row>
    <row r="3" spans="1:286" s="371" customFormat="1" ht="16.5" customHeight="1" thickBot="1" x14ac:dyDescent="0.3">
      <c r="A3" s="372" t="s">
        <v>415</v>
      </c>
      <c r="B3" s="372" t="s">
        <v>264</v>
      </c>
      <c r="C3" s="373"/>
      <c r="D3" s="374"/>
      <c r="E3" s="374"/>
      <c r="F3" s="374"/>
      <c r="G3" s="376"/>
      <c r="H3" s="375"/>
      <c r="I3" s="377"/>
      <c r="J3" s="378"/>
      <c r="K3" s="383" t="s">
        <v>1157</v>
      </c>
      <c r="L3" s="529">
        <f>SUM(L4:L264)</f>
        <v>2407.5967333333333</v>
      </c>
      <c r="M3" s="383" t="s">
        <v>1157</v>
      </c>
      <c r="N3" s="529">
        <f>SUM(N4:N264)</f>
        <v>1906.7467333333334</v>
      </c>
      <c r="O3" s="383" t="s">
        <v>1157</v>
      </c>
      <c r="P3" s="529">
        <f>SUM(P4:P264)</f>
        <v>1282.9667333333334</v>
      </c>
      <c r="Q3" s="383" t="s">
        <v>1157</v>
      </c>
      <c r="R3" s="529">
        <f>SUM(R4:R264)</f>
        <v>2370.7467333333334</v>
      </c>
      <c r="S3" s="383" t="s">
        <v>1157</v>
      </c>
      <c r="T3" s="529">
        <f>SUM(T4:T264)</f>
        <v>2465.6568393939397</v>
      </c>
      <c r="U3" s="383" t="s">
        <v>1157</v>
      </c>
      <c r="V3" s="529">
        <f>SUM(V4:V301)</f>
        <v>25000</v>
      </c>
      <c r="W3" s="383" t="s">
        <v>1157</v>
      </c>
      <c r="X3" s="529">
        <f>SUM(X4:X264)</f>
        <v>2336.4725666666668</v>
      </c>
      <c r="Y3" s="383" t="s">
        <v>1157</v>
      </c>
      <c r="Z3" s="529">
        <f>SUM(Z4:Z264)</f>
        <v>1350.1850666666669</v>
      </c>
      <c r="AA3" s="383" t="s">
        <v>1157</v>
      </c>
      <c r="AB3" s="529">
        <f>SUM(AB4:AB264)</f>
        <v>18375</v>
      </c>
      <c r="AC3" s="383" t="s">
        <v>1157</v>
      </c>
      <c r="AD3" s="529">
        <f>SUM(AD4:AD264)</f>
        <v>18375</v>
      </c>
      <c r="AE3" s="383" t="s">
        <v>1157</v>
      </c>
      <c r="AF3" s="529">
        <f>SUM(AF4:AF264)</f>
        <v>32990</v>
      </c>
      <c r="AG3" s="383" t="s">
        <v>1157</v>
      </c>
      <c r="AH3" s="529">
        <f>SUM(AH4:AH264)</f>
        <v>37275</v>
      </c>
      <c r="AI3" s="383" t="s">
        <v>1157</v>
      </c>
      <c r="AJ3" s="529">
        <f>SUM(AJ4:AJ264)</f>
        <v>32666.666666666668</v>
      </c>
      <c r="AK3" s="383" t="s">
        <v>1157</v>
      </c>
      <c r="AL3" s="529">
        <f>SUM(AL4:AL264)</f>
        <v>40666.666666666664</v>
      </c>
      <c r="AM3" s="383" t="s">
        <v>1157</v>
      </c>
      <c r="AN3" s="529">
        <f>SUM(AN4:AN264)</f>
        <v>57000</v>
      </c>
      <c r="AO3" s="383" t="s">
        <v>1157</v>
      </c>
      <c r="AP3" s="529">
        <f>SUM(AP4:AP264)</f>
        <v>33500</v>
      </c>
      <c r="AQ3" s="383" t="s">
        <v>1157</v>
      </c>
      <c r="AR3" s="529">
        <f>SUM(AR4:AR264)</f>
        <v>6482.8132240093237</v>
      </c>
      <c r="AS3" s="383" t="s">
        <v>1157</v>
      </c>
      <c r="AT3" s="529">
        <f>SUM(AT4:AT264)</f>
        <v>9160.1044740093257</v>
      </c>
      <c r="AU3" s="383" t="s">
        <v>1157</v>
      </c>
      <c r="AV3" s="529">
        <f>SUM(AV4:AV264)</f>
        <v>5816.0080990093238</v>
      </c>
      <c r="AW3" s="383" t="s">
        <v>1157</v>
      </c>
      <c r="AX3" s="529">
        <f>SUM(AX4:AX264)</f>
        <v>10183.472099009326</v>
      </c>
      <c r="AY3" s="383" t="s">
        <v>1157</v>
      </c>
      <c r="AZ3" s="529">
        <f>SUM(AZ4:AZ264)</f>
        <v>5906.8698490093229</v>
      </c>
      <c r="BA3" s="383" t="s">
        <v>1157</v>
      </c>
      <c r="BB3" s="529">
        <f>SUM(BB4:BB264)</f>
        <v>5761.325849009324</v>
      </c>
      <c r="BC3" s="383" t="s">
        <v>1157</v>
      </c>
      <c r="BD3" s="529">
        <f>SUM(BD4:BD264)</f>
        <v>9628.5857143939393</v>
      </c>
      <c r="BE3" s="383" t="s">
        <v>1157</v>
      </c>
      <c r="BF3" s="529">
        <f>SUM(BF4:BF264)</f>
        <v>11701.957714393939</v>
      </c>
      <c r="BG3" s="383" t="s">
        <v>1157</v>
      </c>
      <c r="BH3" s="529">
        <f>SUM(BH4:BH264)</f>
        <v>2853.4112240093236</v>
      </c>
      <c r="BI3" s="383" t="s">
        <v>1157</v>
      </c>
      <c r="BJ3" s="529">
        <f>SUM(BJ4:BJ264)</f>
        <v>4413.5624740093235</v>
      </c>
      <c r="BK3" s="383" t="s">
        <v>1157</v>
      </c>
      <c r="BL3" s="529">
        <f>SUM(BL4:BL264)</f>
        <v>11280.209849009327</v>
      </c>
      <c r="BM3" s="383" t="s">
        <v>1157</v>
      </c>
      <c r="BN3" s="529">
        <f>SUM(BN4:BN264)</f>
        <v>1680.3030893939392</v>
      </c>
      <c r="BO3" s="383" t="s">
        <v>1157</v>
      </c>
      <c r="BP3" s="529">
        <f>SUM(BP4:BP264)</f>
        <v>13991.242640675991</v>
      </c>
      <c r="BQ3" s="383" t="s">
        <v>1157</v>
      </c>
      <c r="BR3" s="529">
        <f>SUM(BR4:BR264)</f>
        <v>15152.22764067599</v>
      </c>
      <c r="BS3" s="383" t="s">
        <v>1157</v>
      </c>
      <c r="BT3" s="529">
        <f>SUM(BT4:BT264)</f>
        <v>44943.572710120425</v>
      </c>
      <c r="BU3" s="383" t="s">
        <v>1157</v>
      </c>
      <c r="BV3" s="529">
        <f>SUM(BV4:BV264)</f>
        <v>6468.9661406759897</v>
      </c>
      <c r="BW3" s="383" t="s">
        <v>1157</v>
      </c>
      <c r="BX3" s="529">
        <f>SUM(BX4:BX264)</f>
        <v>11366.413175291376</v>
      </c>
      <c r="BY3" s="383" t="s">
        <v>1157</v>
      </c>
      <c r="BZ3" s="529">
        <f>SUM(BZ4:BZ264)</f>
        <v>6368.1788906759894</v>
      </c>
      <c r="CA3" s="383" t="s">
        <v>1157</v>
      </c>
      <c r="CB3" s="529">
        <f>SUM(CB4:CB264)</f>
        <v>39955.151842171726</v>
      </c>
      <c r="CC3" s="383" t="s">
        <v>1157</v>
      </c>
      <c r="CD3" s="529">
        <f>SUM(CD4:CD264)</f>
        <v>52673.448915675996</v>
      </c>
      <c r="CE3" s="383" t="s">
        <v>1157</v>
      </c>
      <c r="CF3" s="529">
        <f>SUM(CF4:CF264)</f>
        <v>46442.260037470864</v>
      </c>
      <c r="CG3" s="383" t="s">
        <v>1157</v>
      </c>
      <c r="CH3" s="529">
        <f>SUM(CH4:CH264)</f>
        <v>69676.508770804183</v>
      </c>
      <c r="CI3" s="383" t="s">
        <v>1157</v>
      </c>
      <c r="CJ3" s="529">
        <f>SUM(CJ4:CJ264)</f>
        <v>53729.100437470857</v>
      </c>
      <c r="CK3" s="383" t="s">
        <v>1157</v>
      </c>
      <c r="CL3" s="529">
        <f>SUM(CL4:CL264)</f>
        <v>64296.081912470865</v>
      </c>
      <c r="CM3" s="383" t="s">
        <v>1157</v>
      </c>
      <c r="CN3" s="529">
        <f>SUM(CN4:CN264)</f>
        <v>90972.801426359729</v>
      </c>
      <c r="CO3" s="383" t="s">
        <v>1157</v>
      </c>
      <c r="CP3" s="529">
        <f>SUM(CP4:CP264)</f>
        <v>3921.7149740093232</v>
      </c>
      <c r="CQ3" s="383" t="s">
        <v>1157</v>
      </c>
      <c r="CR3" s="529">
        <f>SUM(CR4:CR264)</f>
        <v>60268.098787470866</v>
      </c>
      <c r="CS3" s="383" t="s">
        <v>1157</v>
      </c>
      <c r="CT3" s="529">
        <f>SUM(CT4:CT264)</f>
        <v>53856.99982913753</v>
      </c>
      <c r="CU3" s="383" t="s">
        <v>1157</v>
      </c>
      <c r="CV3" s="529">
        <f>SUM(CV4:CV264)</f>
        <v>39335.058162470865</v>
      </c>
      <c r="CW3" s="383" t="s">
        <v>1157</v>
      </c>
      <c r="CX3" s="529">
        <f>SUM(CX4:CX264)</f>
        <v>61701.888162470867</v>
      </c>
      <c r="CY3" s="383" t="s">
        <v>1157</v>
      </c>
      <c r="CZ3" s="529">
        <f>SUM(CZ4:CZ265)</f>
        <v>6250</v>
      </c>
      <c r="DA3" s="383" t="s">
        <v>1157</v>
      </c>
      <c r="DB3" s="529">
        <f>SUM(DB4:DB264)</f>
        <v>24646.835756060602</v>
      </c>
      <c r="DC3" s="383" t="s">
        <v>1157</v>
      </c>
      <c r="DD3" s="529">
        <f>SUM(DD4:DD264)</f>
        <v>7336.2852560606052</v>
      </c>
      <c r="DE3" s="383" t="s">
        <v>1157</v>
      </c>
      <c r="DF3" s="529">
        <f>SUM(DF4:DF264)</f>
        <v>8755.1420893939394</v>
      </c>
      <c r="DG3" s="383" t="s">
        <v>1157</v>
      </c>
      <c r="DH3" s="529">
        <f>SUM(DH4:DH264)</f>
        <v>14016.392377855478</v>
      </c>
      <c r="DI3" s="383" t="s">
        <v>1157</v>
      </c>
      <c r="DJ3" s="529">
        <f>SUM(DJ4:DJ264)</f>
        <v>52976.739433333329</v>
      </c>
      <c r="DK3" s="383" t="s">
        <v>1157</v>
      </c>
      <c r="DL3" s="529">
        <f>SUM(DL4:DL264)</f>
        <v>63753.566300000006</v>
      </c>
      <c r="DM3" s="383" t="s">
        <v>1157</v>
      </c>
      <c r="DN3" s="529">
        <f>SUM(DN4:DN264)</f>
        <v>68463.346966666664</v>
      </c>
      <c r="DO3" s="383" t="s">
        <v>1157</v>
      </c>
      <c r="DP3" s="529">
        <f>SUM(DP4:DP264)</f>
        <v>96816.300333333333</v>
      </c>
      <c r="DQ3" s="383" t="s">
        <v>1157</v>
      </c>
      <c r="DR3" s="529">
        <f>SUM(DR4:DR264)</f>
        <v>53120.534999999996</v>
      </c>
      <c r="DS3" s="383" t="s">
        <v>1157</v>
      </c>
      <c r="DT3" s="529">
        <f>SUM(DT4:DT264)</f>
        <v>64467.009999999995</v>
      </c>
      <c r="DU3" s="383" t="s">
        <v>1157</v>
      </c>
      <c r="DV3" s="529">
        <f>SUM(DV4:DV264)</f>
        <v>68478.691666666666</v>
      </c>
      <c r="DW3" s="383" t="s">
        <v>1157</v>
      </c>
      <c r="DX3" s="529">
        <f>SUM(DX4:DX264)</f>
        <v>3363.7758833333332</v>
      </c>
      <c r="DY3" s="383" t="s">
        <v>1157</v>
      </c>
      <c r="DZ3" s="529">
        <f>SUM(DZ4:DZ264)</f>
        <v>23658.775883333332</v>
      </c>
      <c r="EA3" s="383" t="s">
        <v>1157</v>
      </c>
      <c r="EB3" s="529">
        <f>SUM(EB4:EB264)</f>
        <v>23658.775883333332</v>
      </c>
      <c r="EC3" s="383" t="s">
        <v>1157</v>
      </c>
      <c r="ED3" s="529">
        <f>SUM(ED4:ED264)</f>
        <v>17789.790216666672</v>
      </c>
      <c r="EE3" s="383" t="s">
        <v>1157</v>
      </c>
      <c r="EF3" s="529">
        <f>SUM(EF4:EF264)</f>
        <v>38670.960883333333</v>
      </c>
      <c r="EG3" s="383" t="s">
        <v>1157</v>
      </c>
      <c r="EH3" s="529">
        <f>SUM(EH4:EH264)</f>
        <v>207522.6702019425</v>
      </c>
      <c r="EI3" s="383" t="s">
        <v>1157</v>
      </c>
      <c r="EJ3" s="529">
        <f>SUM(EJ4:EJ264)</f>
        <v>5646.3271762237755</v>
      </c>
      <c r="EK3" s="383" t="s">
        <v>1157</v>
      </c>
      <c r="EL3" s="529">
        <f>SUM(EL4:EL264)</f>
        <v>122526.71742272728</v>
      </c>
      <c r="EM3" s="383" t="s">
        <v>1157</v>
      </c>
      <c r="EN3" s="529">
        <f>SUM(EN4:EN264)</f>
        <v>148138.63805450662</v>
      </c>
      <c r="EO3" s="383" t="s">
        <v>1157</v>
      </c>
      <c r="EP3" s="529">
        <f>SUM(EP4:EP264)</f>
        <v>282767.72325101017</v>
      </c>
      <c r="EQ3" s="383" t="s">
        <v>1157</v>
      </c>
      <c r="ER3" s="529">
        <f>SUM(ER4:ER264)</f>
        <v>173662.1038260101</v>
      </c>
      <c r="ES3" s="383" t="s">
        <v>1157</v>
      </c>
      <c r="ET3" s="529">
        <f>SUM(ET4:ET264)</f>
        <v>190416.30382601009</v>
      </c>
      <c r="EU3" s="383" t="s">
        <v>1157</v>
      </c>
      <c r="EV3" s="529">
        <f>SUM(EV4:EV264)</f>
        <v>189851.30382601009</v>
      </c>
      <c r="EW3" s="383" t="s">
        <v>1157</v>
      </c>
      <c r="EX3" s="529">
        <f>SUM(EX4:EX264)</f>
        <v>190766.30382601009</v>
      </c>
      <c r="EY3" s="383" t="s">
        <v>1157</v>
      </c>
      <c r="EZ3" s="529">
        <f>SUM(EZ4:EZ264)</f>
        <v>211051.30382601009</v>
      </c>
      <c r="FA3" s="383" t="s">
        <v>1157</v>
      </c>
      <c r="FB3" s="529">
        <f>SUM(FB4:FB264)</f>
        <v>163466.30382601009</v>
      </c>
      <c r="FC3" s="383" t="s">
        <v>1157</v>
      </c>
      <c r="FD3" s="529">
        <f>SUM(FD4:FD264)</f>
        <v>117656.33123434344</v>
      </c>
      <c r="FE3" s="383" t="s">
        <v>1157</v>
      </c>
      <c r="FF3" s="529">
        <f>SUM(FF4:FF264)</f>
        <v>133478.33123434344</v>
      </c>
      <c r="FG3" s="383" t="s">
        <v>1157</v>
      </c>
      <c r="FH3" s="529">
        <f>SUM(FH4:FH264)</f>
        <v>61681.443998232317</v>
      </c>
      <c r="FI3" s="383" t="s">
        <v>1157</v>
      </c>
      <c r="FJ3" s="529">
        <f>SUM(FJ4:FJ264)</f>
        <v>982175.20681511285</v>
      </c>
      <c r="FK3" s="383" t="s">
        <v>1157</v>
      </c>
      <c r="FL3" s="529">
        <f>SUM(FL4:FL264)</f>
        <v>2257100.2068151124</v>
      </c>
      <c r="FM3" s="383" t="s">
        <v>1157</v>
      </c>
      <c r="FN3" s="529">
        <f>SUM(FN4:FN264)</f>
        <v>873487.70681511285</v>
      </c>
      <c r="FO3" s="383" t="s">
        <v>1157</v>
      </c>
      <c r="FP3" s="529">
        <f>SUM(FP4:FP264)</f>
        <v>2469.301955859803</v>
      </c>
      <c r="FQ3" s="383" t="s">
        <v>1157</v>
      </c>
      <c r="FR3" s="529">
        <f>SUM(FR4:FR264)</f>
        <v>3254.7812891931358</v>
      </c>
      <c r="FS3" s="383" t="s">
        <v>1157</v>
      </c>
      <c r="FT3" s="529">
        <f>SUM(FT4:FT264)</f>
        <v>5295.2846727272727</v>
      </c>
      <c r="FU3" s="383" t="s">
        <v>1157</v>
      </c>
      <c r="FV3" s="529">
        <f>SUM(FV4:FV264)</f>
        <v>56.48</v>
      </c>
      <c r="FW3" s="383" t="s">
        <v>1157</v>
      </c>
      <c r="FX3" s="529">
        <f>SUM(FX4:FX264)</f>
        <v>8730.1517333333341</v>
      </c>
      <c r="FY3" s="383" t="s">
        <v>1157</v>
      </c>
      <c r="FZ3" s="529">
        <f>SUM(FZ4:FZ264)</f>
        <v>14598.980358333334</v>
      </c>
      <c r="GA3" s="383" t="s">
        <v>1157</v>
      </c>
      <c r="GB3" s="529">
        <f>SUM(GB4:GB264)</f>
        <v>36258.885883333329</v>
      </c>
      <c r="GC3" s="383" t="s">
        <v>1157</v>
      </c>
      <c r="GD3" s="529">
        <f>SUM(GD4:GD264)</f>
        <v>40537.635883333329</v>
      </c>
      <c r="GE3" s="383"/>
      <c r="GF3" s="529">
        <f>SUM(GF4:GF264)</f>
        <v>1648.6567333333335</v>
      </c>
      <c r="GG3" s="383" t="s">
        <v>1157</v>
      </c>
      <c r="GH3" s="529">
        <f>SUM(GH4:GH264)</f>
        <v>1733.8840060606062</v>
      </c>
      <c r="GI3" s="383" t="s">
        <v>1157</v>
      </c>
      <c r="GJ3" s="529">
        <f>SUM(GJ4:GJ264)</f>
        <v>6283.8454034965043</v>
      </c>
      <c r="GK3" s="383" t="s">
        <v>1157</v>
      </c>
      <c r="GL3" s="529">
        <f>SUM(GL4:GL264)</f>
        <v>1733.8840060606062</v>
      </c>
      <c r="GM3" s="383" t="s">
        <v>1157</v>
      </c>
      <c r="GN3" s="529">
        <f>SUM(GN4:GN264)</f>
        <v>8274.7441558275059</v>
      </c>
      <c r="GO3" s="383" t="s">
        <v>1157</v>
      </c>
      <c r="GP3" s="529">
        <f>SUM(GP4:GP264)</f>
        <v>12956.694155827505</v>
      </c>
      <c r="GQ3" s="383" t="s">
        <v>1157</v>
      </c>
      <c r="GR3" s="529">
        <f>SUM(GR4:GR264)</f>
        <v>4260.7043679487178</v>
      </c>
      <c r="GS3" s="383" t="s">
        <v>1157</v>
      </c>
      <c r="GT3" s="529">
        <f>SUM(GT4:GT264)</f>
        <v>13206.704367948718</v>
      </c>
      <c r="GU3" s="383" t="s">
        <v>1157</v>
      </c>
      <c r="GV3" s="529">
        <f>SUM(GV4:GV264)</f>
        <v>3088.0625156759907</v>
      </c>
      <c r="GW3" s="383" t="s">
        <v>1157</v>
      </c>
      <c r="GX3" s="529">
        <f>SUM(GX4:GX264)</f>
        <v>29889.694302777778</v>
      </c>
      <c r="GY3" s="383" t="s">
        <v>1157</v>
      </c>
      <c r="GZ3" s="529">
        <f>SUM(GZ4:GZ264)</f>
        <v>27065.771466666669</v>
      </c>
      <c r="HA3" s="383" t="s">
        <v>1157</v>
      </c>
      <c r="HB3" s="529">
        <f>SUM(HB4:HB264)</f>
        <v>29545.683006060608</v>
      </c>
      <c r="HC3" s="383" t="s">
        <v>1157</v>
      </c>
      <c r="HD3" s="529">
        <f>SUM(HD4:HD264)</f>
        <v>29527.323006060607</v>
      </c>
      <c r="HE3" s="383"/>
      <c r="HF3" s="529">
        <f>SUM(HF4:HF264)</f>
        <v>92465.952916039008</v>
      </c>
      <c r="HG3" s="383" t="s">
        <v>1157</v>
      </c>
      <c r="HH3" s="529">
        <f>SUM(HH4:HH264)</f>
        <v>167974.95291603904</v>
      </c>
      <c r="HI3" s="383"/>
      <c r="HJ3" s="529">
        <f>SUM(HJ4:HJ264)</f>
        <v>306844.70653461537</v>
      </c>
      <c r="HK3" s="383" t="s">
        <v>1157</v>
      </c>
      <c r="HL3" s="529">
        <f>SUM(HL4:HL264)</f>
        <v>683702.45653461537</v>
      </c>
      <c r="HM3" s="383" t="s">
        <v>1157</v>
      </c>
      <c r="HN3" s="529">
        <f>SUM(HN4:HN264)</f>
        <v>53139.554472727272</v>
      </c>
      <c r="HO3" s="423" t="s">
        <v>1157</v>
      </c>
      <c r="HP3" s="529">
        <f>SUM(HP4:HP264)</f>
        <v>27286.104172727275</v>
      </c>
      <c r="HQ3" s="383" t="s">
        <v>1157</v>
      </c>
      <c r="HR3" s="529">
        <f>SUM(HR4:HR264)</f>
        <v>20874.347057342657</v>
      </c>
      <c r="HS3" s="423" t="s">
        <v>1157</v>
      </c>
      <c r="HT3" s="529">
        <f>SUM(HT4:HT264)</f>
        <v>53899.089172727268</v>
      </c>
      <c r="HU3" s="383" t="s">
        <v>1157</v>
      </c>
      <c r="HV3" s="529">
        <f>SUM(HV4:HV264)</f>
        <v>3780.7897368298368</v>
      </c>
      <c r="HW3" s="383" t="s">
        <v>1157</v>
      </c>
      <c r="HX3" s="529">
        <f>SUM(HX4:HX264)</f>
        <v>7575.3307368298356</v>
      </c>
      <c r="HY3" s="383" t="s">
        <v>1157</v>
      </c>
      <c r="HZ3" s="529">
        <f>SUM(HZ4:HZ264)</f>
        <v>71783.530736829824</v>
      </c>
      <c r="IA3" s="383" t="s">
        <v>1157</v>
      </c>
      <c r="IB3" s="529">
        <f>SUM(IB4:IB264)</f>
        <v>3538.4904034965034</v>
      </c>
      <c r="IC3" s="383" t="s">
        <v>1157</v>
      </c>
      <c r="ID3" s="529">
        <f>SUM(ID4:ID264)</f>
        <v>12864.885986829837</v>
      </c>
      <c r="IE3" s="383" t="s">
        <v>1157</v>
      </c>
      <c r="IF3" s="529">
        <f>SUM(IF4:IF264)</f>
        <v>51562.991070163174</v>
      </c>
      <c r="IG3" s="383" t="s">
        <v>1157</v>
      </c>
      <c r="IH3" s="529">
        <f>SUM(IH4:IH264)</f>
        <v>2968.4099034965034</v>
      </c>
      <c r="II3" s="383"/>
      <c r="IJ3" s="529">
        <f>SUM(IJ4:IJ264)</f>
        <v>35301.75197294094</v>
      </c>
      <c r="IK3" s="383" t="s">
        <v>1157</v>
      </c>
      <c r="IL3" s="529">
        <f>SUM(IL4:IL264)</f>
        <v>33987.589472940948</v>
      </c>
      <c r="IM3" s="383" t="s">
        <v>1157</v>
      </c>
      <c r="IN3" s="529">
        <f>SUM(IN4:IN264)</f>
        <v>32994.190139607614</v>
      </c>
      <c r="IO3" s="383" t="s">
        <v>1157</v>
      </c>
      <c r="IP3" s="529">
        <f>SUM(IP4:IP264)</f>
        <v>6298.6419034965029</v>
      </c>
      <c r="IQ3" s="383" t="s">
        <v>1157</v>
      </c>
      <c r="IR3" s="529">
        <f>SUM(IR4:IR264)</f>
        <v>126906.48565349651</v>
      </c>
      <c r="IS3" s="383" t="s">
        <v>1157</v>
      </c>
      <c r="IT3" s="529">
        <f>SUM(IT4:IT264)</f>
        <v>6151.9362368298371</v>
      </c>
      <c r="IU3" s="383" t="s">
        <v>1157</v>
      </c>
      <c r="IV3" s="529">
        <f>SUM(IV4:IV264)</f>
        <v>6177.9032368298376</v>
      </c>
      <c r="IW3" s="383" t="s">
        <v>1157</v>
      </c>
      <c r="IX3" s="529">
        <f>SUM(IX4:IX264)</f>
        <v>11102.491070163172</v>
      </c>
      <c r="IY3" s="383" t="s">
        <v>1157</v>
      </c>
      <c r="IZ3" s="529">
        <f>SUM(IZ4:IZ264)</f>
        <v>36056.360774222987</v>
      </c>
      <c r="JA3" s="383" t="s">
        <v>1157</v>
      </c>
      <c r="JB3" s="529">
        <f>SUM(JB4:JB264)</f>
        <v>7472.3650701631695</v>
      </c>
      <c r="JC3" s="383" t="s">
        <v>1157</v>
      </c>
      <c r="JD3" s="529">
        <f>SUM(JD4:JD264)</f>
        <v>152798.89947294095</v>
      </c>
      <c r="JE3" s="383" t="s">
        <v>1157</v>
      </c>
      <c r="JF3" s="529">
        <f>SUM(JF4:JF264)</f>
        <v>36403.760774222988</v>
      </c>
      <c r="JG3" s="383" t="s">
        <v>1157</v>
      </c>
      <c r="JH3" s="529">
        <f>SUM(JH4:JH264)</f>
        <v>36403.760774222988</v>
      </c>
      <c r="JI3" s="383" t="s">
        <v>1157</v>
      </c>
      <c r="JJ3" s="529">
        <f>SUM(JJ4:JJ264)</f>
        <v>7103.4650701631699</v>
      </c>
      <c r="JK3" s="383" t="s">
        <v>1157</v>
      </c>
      <c r="JL3" s="529">
        <f>SUM(JL4:JL264)</f>
        <v>34280.549472940947</v>
      </c>
      <c r="JM3" s="383" t="s">
        <v>1157</v>
      </c>
      <c r="JN3" s="529">
        <f>SUM(JN4:JN264)</f>
        <v>36403.760774222988</v>
      </c>
      <c r="JO3" s="383" t="s">
        <v>1157</v>
      </c>
      <c r="JP3" s="529">
        <f>SUM(JP4:JP264)</f>
        <v>36403.760774222988</v>
      </c>
      <c r="JQ3" s="383" t="s">
        <v>1157</v>
      </c>
      <c r="JR3" s="529">
        <f>SUM(JR4:JR264)</f>
        <v>5840.5019034965035</v>
      </c>
      <c r="JS3" s="383" t="s">
        <v>1157</v>
      </c>
      <c r="JT3" s="529">
        <f>SUM(JT4:JT264)</f>
        <v>46653.504972727271</v>
      </c>
      <c r="JU3" s="383" t="s">
        <v>1157</v>
      </c>
      <c r="JV3" s="529">
        <f>SUM(JV4:JV264)</f>
        <v>42484.204639393938</v>
      </c>
      <c r="JW3" s="383" t="s">
        <v>1157</v>
      </c>
      <c r="JX3" s="529">
        <f>SUM(JX4:JX264)</f>
        <v>36318.421969444447</v>
      </c>
      <c r="JY3" s="383" t="s">
        <v>1157</v>
      </c>
      <c r="JZ3" s="529">
        <f>SUM(JZ4:JZ264)</f>
        <v>12118.826047727274</v>
      </c>
    </row>
    <row r="4" spans="1:286" s="4" customFormat="1" ht="16.350000000000001" customHeight="1" x14ac:dyDescent="0.25">
      <c r="A4" s="268" t="s">
        <v>265</v>
      </c>
      <c r="B4" s="268" t="s">
        <v>273</v>
      </c>
      <c r="C4" s="470">
        <v>1500</v>
      </c>
      <c r="D4" s="467"/>
      <c r="E4" s="466"/>
      <c r="F4" s="471"/>
      <c r="G4" s="387">
        <v>0</v>
      </c>
      <c r="H4" s="388">
        <f t="shared" ref="H4:H67" si="0">AVERAGE(C4:F4)+G4</f>
        <v>1500</v>
      </c>
      <c r="I4" s="513">
        <v>50</v>
      </c>
      <c r="J4" s="390">
        <f t="shared" ref="J4:J68" si="1">+H4/I4</f>
        <v>30</v>
      </c>
      <c r="K4" s="379">
        <v>1</v>
      </c>
      <c r="L4" s="384">
        <f t="shared" ref="L4:L68" si="2">K4*$J4</f>
        <v>30</v>
      </c>
      <c r="M4" s="379">
        <v>1</v>
      </c>
      <c r="N4" s="384">
        <f t="shared" ref="N4:N68" si="3">M4*$J4</f>
        <v>30</v>
      </c>
      <c r="O4" s="379">
        <v>1</v>
      </c>
      <c r="P4" s="384">
        <f t="shared" ref="P4:P68" si="4">O4*$J4</f>
        <v>30</v>
      </c>
      <c r="Q4" s="379">
        <v>1</v>
      </c>
      <c r="R4" s="384">
        <f t="shared" ref="R4:R68" si="5">Q4*$J4</f>
        <v>30</v>
      </c>
      <c r="S4" s="379">
        <v>1</v>
      </c>
      <c r="T4" s="384">
        <f t="shared" ref="T4:T68" si="6">S4*$J4</f>
        <v>30</v>
      </c>
      <c r="U4" s="379"/>
      <c r="V4" s="384">
        <f t="shared" ref="V4:V68" si="7">U4*$J4</f>
        <v>0</v>
      </c>
      <c r="W4" s="379">
        <v>1</v>
      </c>
      <c r="X4" s="384">
        <f t="shared" ref="X4:X68" si="8">W4*$J4</f>
        <v>30</v>
      </c>
      <c r="Y4" s="379">
        <v>1</v>
      </c>
      <c r="Z4" s="384">
        <f t="shared" ref="Z4:AB68" si="9">Y4*$J4</f>
        <v>30</v>
      </c>
      <c r="AA4" s="379"/>
      <c r="AB4" s="384">
        <f t="shared" si="9"/>
        <v>0</v>
      </c>
      <c r="AC4" s="379"/>
      <c r="AD4" s="384">
        <f t="shared" ref="AD4:AD68" si="10">AC4*$J4</f>
        <v>0</v>
      </c>
      <c r="AE4" s="379"/>
      <c r="AF4" s="384">
        <f t="shared" ref="AF4:AF68" si="11">AE4*$J4</f>
        <v>0</v>
      </c>
      <c r="AG4" s="379"/>
      <c r="AH4" s="384">
        <f t="shared" ref="AH4:AH68" si="12">AG4*$J4</f>
        <v>0</v>
      </c>
      <c r="AI4" s="379"/>
      <c r="AJ4" s="384">
        <f t="shared" ref="AJ4:AJ68" si="13">AI4*$J4</f>
        <v>0</v>
      </c>
      <c r="AK4" s="379"/>
      <c r="AL4" s="384">
        <f t="shared" ref="AL4:AL68" si="14">AK4*$J4</f>
        <v>0</v>
      </c>
      <c r="AM4" s="379"/>
      <c r="AN4" s="384">
        <f t="shared" ref="AN4:AN68" si="15">AM4*$J4</f>
        <v>0</v>
      </c>
      <c r="AO4" s="379"/>
      <c r="AP4" s="384">
        <f t="shared" ref="AP4:AP68" si="16">AO4*$J4</f>
        <v>0</v>
      </c>
      <c r="AQ4" s="379">
        <v>1</v>
      </c>
      <c r="AR4" s="384">
        <f t="shared" ref="AR4:AR68" si="17">AQ4*$J4</f>
        <v>30</v>
      </c>
      <c r="AS4" s="379">
        <v>1</v>
      </c>
      <c r="AT4" s="384">
        <f t="shared" ref="AT4:AT68" si="18">AS4*$J4</f>
        <v>30</v>
      </c>
      <c r="AU4" s="379">
        <v>1</v>
      </c>
      <c r="AV4" s="384">
        <f t="shared" ref="AV4:AV68" si="19">AU4*$J4</f>
        <v>30</v>
      </c>
      <c r="AW4" s="379">
        <v>1</v>
      </c>
      <c r="AX4" s="384">
        <f t="shared" ref="AX4:AX68" si="20">AW4*$J4</f>
        <v>30</v>
      </c>
      <c r="AY4" s="379">
        <v>1</v>
      </c>
      <c r="AZ4" s="384">
        <f t="shared" ref="AZ4:AZ68" si="21">AY4*$J4</f>
        <v>30</v>
      </c>
      <c r="BA4" s="379">
        <v>1</v>
      </c>
      <c r="BB4" s="384">
        <f t="shared" ref="BB4:BB68" si="22">BA4*$J4</f>
        <v>30</v>
      </c>
      <c r="BC4" s="379">
        <v>1</v>
      </c>
      <c r="BD4" s="384">
        <f t="shared" ref="BD4:BD68" si="23">BC4*$J4</f>
        <v>30</v>
      </c>
      <c r="BE4" s="379">
        <v>1</v>
      </c>
      <c r="BF4" s="384">
        <f t="shared" ref="BF4:BF68" si="24">BE4*$J4</f>
        <v>30</v>
      </c>
      <c r="BG4" s="379">
        <v>1</v>
      </c>
      <c r="BH4" s="384">
        <f t="shared" ref="BH4:BH68" si="25">BG4*$J4</f>
        <v>30</v>
      </c>
      <c r="BI4" s="379">
        <v>1</v>
      </c>
      <c r="BJ4" s="384">
        <f t="shared" ref="BJ4:BJ68" si="26">BI4*$J4</f>
        <v>30</v>
      </c>
      <c r="BK4" s="379">
        <v>1</v>
      </c>
      <c r="BL4" s="384">
        <f t="shared" ref="BL4:BL68" si="27">BK4*$J4</f>
        <v>30</v>
      </c>
      <c r="BM4" s="379">
        <v>1</v>
      </c>
      <c r="BN4" s="384">
        <f t="shared" ref="BN4:BN68" si="28">BM4*$J4</f>
        <v>30</v>
      </c>
      <c r="BO4" s="379">
        <v>1</v>
      </c>
      <c r="BP4" s="384">
        <f t="shared" ref="BP4:BP68" si="29">BO4*$J4</f>
        <v>30</v>
      </c>
      <c r="BQ4" s="379">
        <v>1</v>
      </c>
      <c r="BR4" s="384">
        <f t="shared" ref="BR4:BR68" si="30">BQ4*$J4</f>
        <v>30</v>
      </c>
      <c r="BS4" s="379">
        <v>1</v>
      </c>
      <c r="BT4" s="384">
        <f t="shared" ref="BT4:BT68" si="31">BS4*$J4</f>
        <v>30</v>
      </c>
      <c r="BU4" s="379">
        <v>1</v>
      </c>
      <c r="BV4" s="384">
        <f t="shared" ref="BV4:BV68" si="32">BU4*$J4</f>
        <v>30</v>
      </c>
      <c r="BW4" s="379">
        <v>2</v>
      </c>
      <c r="BX4" s="384">
        <f t="shared" ref="BX4:BX68" si="33">BW4*$J4</f>
        <v>60</v>
      </c>
      <c r="BY4" s="379">
        <v>1</v>
      </c>
      <c r="BZ4" s="384">
        <f t="shared" ref="BZ4:BZ68" si="34">BY4*$J4</f>
        <v>30</v>
      </c>
      <c r="CA4" s="379">
        <v>1</v>
      </c>
      <c r="CB4" s="384">
        <f t="shared" ref="CB4:CB68" si="35">CA4*$J4</f>
        <v>30</v>
      </c>
      <c r="CC4" s="379">
        <v>2</v>
      </c>
      <c r="CD4" s="384">
        <f t="shared" ref="CD4:CD68" si="36">CC4*$J4</f>
        <v>60</v>
      </c>
      <c r="CE4" s="379">
        <v>2</v>
      </c>
      <c r="CF4" s="384">
        <f t="shared" ref="CF4:CF68" si="37">CE4*$J4</f>
        <v>60</v>
      </c>
      <c r="CG4" s="379">
        <v>3</v>
      </c>
      <c r="CH4" s="384">
        <f t="shared" ref="CH4:CH68" si="38">CG4*$J4</f>
        <v>90</v>
      </c>
      <c r="CI4" s="379">
        <v>3</v>
      </c>
      <c r="CJ4" s="384">
        <f t="shared" ref="CJ4:CJ68" si="39">CI4*$J4</f>
        <v>90</v>
      </c>
      <c r="CK4" s="379">
        <v>2</v>
      </c>
      <c r="CL4" s="384">
        <f t="shared" ref="CL4:CL68" si="40">CK4*$J4</f>
        <v>60</v>
      </c>
      <c r="CM4" s="379">
        <v>2</v>
      </c>
      <c r="CN4" s="384">
        <f t="shared" ref="CN4:CN68" si="41">CM4*$J4</f>
        <v>60</v>
      </c>
      <c r="CO4" s="379">
        <v>1</v>
      </c>
      <c r="CP4" s="384">
        <f t="shared" ref="CP4:CP68" si="42">CO4*$J4</f>
        <v>30</v>
      </c>
      <c r="CQ4" s="379">
        <v>2</v>
      </c>
      <c r="CR4" s="384">
        <f t="shared" ref="CR4:CR68" si="43">CQ4*$J4</f>
        <v>60</v>
      </c>
      <c r="CS4" s="379">
        <v>2</v>
      </c>
      <c r="CT4" s="384">
        <f t="shared" ref="CT4:CT68" si="44">CS4*$J4</f>
        <v>60</v>
      </c>
      <c r="CU4" s="379">
        <v>2</v>
      </c>
      <c r="CV4" s="384">
        <f t="shared" ref="CV4:CV68" si="45">CU4*$J4</f>
        <v>60</v>
      </c>
      <c r="CW4" s="379">
        <v>2</v>
      </c>
      <c r="CX4" s="384">
        <f t="shared" ref="CX4:CX68" si="46">CW4*$J4</f>
        <v>60</v>
      </c>
      <c r="CY4" s="379"/>
      <c r="CZ4" s="384">
        <f t="shared" ref="CZ4:CZ68" si="47">CY4*$J4</f>
        <v>0</v>
      </c>
      <c r="DA4" s="379">
        <v>1</v>
      </c>
      <c r="DB4" s="384">
        <f t="shared" ref="DB4:DB67" si="48">DA4*$J4</f>
        <v>30</v>
      </c>
      <c r="DC4" s="379">
        <v>1</v>
      </c>
      <c r="DD4" s="384">
        <f t="shared" ref="DD4:DD68" si="49">DC4*$J4</f>
        <v>30</v>
      </c>
      <c r="DE4" s="379">
        <v>1</v>
      </c>
      <c r="DF4" s="384">
        <f t="shared" ref="DF4:DF68" si="50">DE4*$J4</f>
        <v>30</v>
      </c>
      <c r="DG4" s="379">
        <v>1</v>
      </c>
      <c r="DH4" s="384">
        <f t="shared" ref="DH4:DH68" si="51">DG4*$J4</f>
        <v>30</v>
      </c>
      <c r="DI4" s="379">
        <v>4</v>
      </c>
      <c r="DJ4" s="384">
        <f t="shared" ref="DJ4:DJ68" si="52">DI4*$J4</f>
        <v>120</v>
      </c>
      <c r="DK4" s="379">
        <v>2</v>
      </c>
      <c r="DL4" s="384">
        <f t="shared" ref="DL4:DL68" si="53">DK4*$J4</f>
        <v>60</v>
      </c>
      <c r="DM4" s="379">
        <v>2</v>
      </c>
      <c r="DN4" s="384">
        <f t="shared" ref="DN4:DN68" si="54">DM4*$J4</f>
        <v>60</v>
      </c>
      <c r="DO4" s="379">
        <v>5</v>
      </c>
      <c r="DP4" s="384">
        <f t="shared" ref="DP4:DP68" si="55">DO4*$J4</f>
        <v>150</v>
      </c>
      <c r="DQ4" s="379">
        <v>5</v>
      </c>
      <c r="DR4" s="384">
        <f t="shared" ref="DR4:DR68" si="56">DQ4*$J4</f>
        <v>150</v>
      </c>
      <c r="DS4" s="379">
        <v>5</v>
      </c>
      <c r="DT4" s="384">
        <f t="shared" ref="DT4:DT68" si="57">DS4*$J4</f>
        <v>150</v>
      </c>
      <c r="DU4" s="379">
        <v>3</v>
      </c>
      <c r="DV4" s="384">
        <f t="shared" ref="DV4:DV68" si="58">DU4*$J4</f>
        <v>90</v>
      </c>
      <c r="DW4" s="379">
        <v>2</v>
      </c>
      <c r="DX4" s="384">
        <f t="shared" ref="DX4:DX68" si="59">DW4*$J4</f>
        <v>60</v>
      </c>
      <c r="DY4" s="379">
        <v>2</v>
      </c>
      <c r="DZ4" s="384">
        <f t="shared" ref="DZ4:DZ68" si="60">DY4*$J4</f>
        <v>60</v>
      </c>
      <c r="EA4" s="379">
        <v>2</v>
      </c>
      <c r="EB4" s="384">
        <f t="shared" ref="EB4:EB68" si="61">EA4*$J4</f>
        <v>60</v>
      </c>
      <c r="EC4" s="379">
        <v>2</v>
      </c>
      <c r="ED4" s="384">
        <f t="shared" ref="ED4:ED68" si="62">EC4*$J4</f>
        <v>60</v>
      </c>
      <c r="EE4" s="379">
        <v>2</v>
      </c>
      <c r="EF4" s="384">
        <f t="shared" ref="EF4:EF68" si="63">EE4*$J4</f>
        <v>60</v>
      </c>
      <c r="EG4" s="379">
        <v>3</v>
      </c>
      <c r="EH4" s="384">
        <f t="shared" ref="EH4:EH68" si="64">EG4*$J4</f>
        <v>90</v>
      </c>
      <c r="EI4" s="379">
        <v>1</v>
      </c>
      <c r="EJ4" s="384">
        <f t="shared" ref="EJ4:EJ68" si="65">EI4*$J4</f>
        <v>30</v>
      </c>
      <c r="EK4" s="379">
        <v>1</v>
      </c>
      <c r="EL4" s="384">
        <f t="shared" ref="EL4:EL68" si="66">EK4*$J4</f>
        <v>30</v>
      </c>
      <c r="EM4" s="379">
        <v>3</v>
      </c>
      <c r="EN4" s="384">
        <f t="shared" ref="EN4:EN68" si="67">EM4*$J4</f>
        <v>90</v>
      </c>
      <c r="EO4" s="379">
        <v>6</v>
      </c>
      <c r="EP4" s="384">
        <f t="shared" ref="EP4:EP68" si="68">EO4*$J4</f>
        <v>180</v>
      </c>
      <c r="EQ4" s="379">
        <v>4</v>
      </c>
      <c r="ER4" s="384">
        <f t="shared" ref="ER4:ER68" si="69">EQ4*$J4</f>
        <v>120</v>
      </c>
      <c r="ES4" s="379">
        <v>4</v>
      </c>
      <c r="ET4" s="384">
        <f t="shared" ref="ET4:ET68" si="70">ES4*$J4</f>
        <v>120</v>
      </c>
      <c r="EU4" s="379">
        <v>4</v>
      </c>
      <c r="EV4" s="384">
        <f t="shared" ref="EV4:EV68" si="71">EU4*$J4</f>
        <v>120</v>
      </c>
      <c r="EW4" s="379">
        <v>4</v>
      </c>
      <c r="EX4" s="384">
        <f t="shared" ref="EX4:EX68" si="72">EW4*$J4</f>
        <v>120</v>
      </c>
      <c r="EY4" s="379">
        <v>4</v>
      </c>
      <c r="EZ4" s="384">
        <f t="shared" ref="EZ4:EZ68" si="73">EY4*$J4</f>
        <v>120</v>
      </c>
      <c r="FA4" s="379">
        <v>4</v>
      </c>
      <c r="FB4" s="384">
        <f t="shared" ref="FB4:FB68" si="74">FA4*$J4</f>
        <v>120</v>
      </c>
      <c r="FC4" s="379">
        <v>2</v>
      </c>
      <c r="FD4" s="384">
        <f t="shared" ref="FD4:FD68" si="75">FC4*$J4</f>
        <v>60</v>
      </c>
      <c r="FE4" s="379">
        <v>2</v>
      </c>
      <c r="FF4" s="384">
        <f t="shared" ref="FF4:FF68" si="76">FE4*$J4</f>
        <v>60</v>
      </c>
      <c r="FG4" s="379">
        <v>2</v>
      </c>
      <c r="FH4" s="384">
        <f t="shared" ref="FH4:FH68" si="77">FG4*$J4</f>
        <v>60</v>
      </c>
      <c r="FI4" s="379">
        <v>6</v>
      </c>
      <c r="FJ4" s="384">
        <f t="shared" ref="FJ4:FJ68" si="78">FI4*$J4</f>
        <v>180</v>
      </c>
      <c r="FK4" s="379">
        <v>6</v>
      </c>
      <c r="FL4" s="384">
        <f t="shared" ref="FL4:FL68" si="79">FK4*$J4</f>
        <v>180</v>
      </c>
      <c r="FM4" s="379">
        <v>6</v>
      </c>
      <c r="FN4" s="384">
        <f t="shared" ref="FN4:FN68" si="80">FM4*$J4</f>
        <v>180</v>
      </c>
      <c r="FO4" s="379">
        <v>1</v>
      </c>
      <c r="FP4" s="384">
        <f t="shared" ref="FP4:FP68" si="81">FO4*$J4</f>
        <v>30</v>
      </c>
      <c r="FQ4" s="379">
        <v>1</v>
      </c>
      <c r="FR4" s="384">
        <f t="shared" ref="FR4:FR68" si="82">FQ4*$J4</f>
        <v>30</v>
      </c>
      <c r="FS4" s="379">
        <v>1</v>
      </c>
      <c r="FT4" s="384">
        <f t="shared" ref="FT4:FT68" si="83">FS4*$J4</f>
        <v>30</v>
      </c>
      <c r="FU4" s="379"/>
      <c r="FV4" s="384">
        <f t="shared" ref="FV4:FV68" si="84">FU4*$J4</f>
        <v>0</v>
      </c>
      <c r="FW4" s="379">
        <v>1</v>
      </c>
      <c r="FX4" s="384">
        <f t="shared" ref="FX4:FX68" si="85">FW4*$J4</f>
        <v>30</v>
      </c>
      <c r="FY4" s="379">
        <v>1</v>
      </c>
      <c r="FZ4" s="384">
        <f t="shared" ref="FZ4:FZ68" si="86">FY4*$J4</f>
        <v>30</v>
      </c>
      <c r="GA4" s="379">
        <v>2</v>
      </c>
      <c r="GB4" s="384">
        <f t="shared" ref="GB4:GB68" si="87">GA4*$J4</f>
        <v>60</v>
      </c>
      <c r="GC4" s="379">
        <v>2</v>
      </c>
      <c r="GD4" s="384">
        <f t="shared" ref="GD4:GD68" si="88">GC4*$J4</f>
        <v>60</v>
      </c>
      <c r="GE4" s="379">
        <v>1</v>
      </c>
      <c r="GF4" s="384">
        <f t="shared" ref="GF4:GF68" si="89">GE4*$J4</f>
        <v>30</v>
      </c>
      <c r="GG4" s="379">
        <v>1</v>
      </c>
      <c r="GH4" s="384">
        <f t="shared" ref="GH4:GH68" si="90">GG4*$J4</f>
        <v>30</v>
      </c>
      <c r="GI4" s="379">
        <v>1</v>
      </c>
      <c r="GJ4" s="384">
        <f t="shared" ref="GJ4:GJ68" si="91">GI4*$J4</f>
        <v>30</v>
      </c>
      <c r="GK4" s="379">
        <v>1</v>
      </c>
      <c r="GL4" s="384">
        <f t="shared" ref="GL4:GL68" si="92">GK4*$J4</f>
        <v>30</v>
      </c>
      <c r="GM4" s="379">
        <v>1</v>
      </c>
      <c r="GN4" s="384">
        <f t="shared" ref="GN4:GN68" si="93">GM4*$J4</f>
        <v>30</v>
      </c>
      <c r="GO4" s="379">
        <v>1</v>
      </c>
      <c r="GP4" s="384">
        <f t="shared" ref="GP4:GP68" si="94">GO4*$J4</f>
        <v>30</v>
      </c>
      <c r="GQ4" s="379">
        <v>1</v>
      </c>
      <c r="GR4" s="384">
        <f t="shared" ref="GR4:GR68" si="95">GQ4*$J4</f>
        <v>30</v>
      </c>
      <c r="GS4" s="379">
        <v>1</v>
      </c>
      <c r="GT4" s="384">
        <f t="shared" ref="GT4:GT68" si="96">GS4*$J4</f>
        <v>30</v>
      </c>
      <c r="GU4" s="379">
        <v>1</v>
      </c>
      <c r="GV4" s="384">
        <f t="shared" ref="GV4:GV68" si="97">GU4*$J4</f>
        <v>30</v>
      </c>
      <c r="GW4" s="379">
        <v>1</v>
      </c>
      <c r="GX4" s="384">
        <f t="shared" ref="GX4:GX68" si="98">GW4*$J4</f>
        <v>30</v>
      </c>
      <c r="GY4" s="379">
        <v>2</v>
      </c>
      <c r="GZ4" s="384">
        <f t="shared" ref="GZ4:GZ68" si="99">GY4*$J4</f>
        <v>60</v>
      </c>
      <c r="HA4" s="379">
        <v>1</v>
      </c>
      <c r="HB4" s="384">
        <f t="shared" ref="HB4:HB68" si="100">HA4*$J4</f>
        <v>30</v>
      </c>
      <c r="HC4" s="379">
        <v>1</v>
      </c>
      <c r="HD4" s="384">
        <f t="shared" ref="HD4:HD68" si="101">HC4*$J4</f>
        <v>30</v>
      </c>
      <c r="HE4" s="379">
        <v>1</v>
      </c>
      <c r="HF4" s="384">
        <f t="shared" ref="HF4:HF68" si="102">HE4*$J4</f>
        <v>30</v>
      </c>
      <c r="HG4" s="379">
        <v>1</v>
      </c>
      <c r="HH4" s="384">
        <f t="shared" ref="HH4:HH68" si="103">HG4*$J4</f>
        <v>30</v>
      </c>
      <c r="HI4" s="379">
        <v>1</v>
      </c>
      <c r="HJ4" s="384">
        <f t="shared" ref="HJ4:HJ68" si="104">HI4*$J4</f>
        <v>30</v>
      </c>
      <c r="HK4" s="379">
        <v>1</v>
      </c>
      <c r="HL4" s="384">
        <f t="shared" ref="HL4:HL68" si="105">HK4*$J4</f>
        <v>30</v>
      </c>
      <c r="HM4" s="379">
        <v>3</v>
      </c>
      <c r="HN4" s="384">
        <f t="shared" ref="HN4:HN68" si="106">HM4*$J4</f>
        <v>90</v>
      </c>
      <c r="HO4" s="415">
        <v>1</v>
      </c>
      <c r="HP4" s="384">
        <f t="shared" ref="HP4:HP68" si="107">HO4*$J4</f>
        <v>30</v>
      </c>
      <c r="HQ4" s="379">
        <v>1</v>
      </c>
      <c r="HR4" s="384">
        <f t="shared" ref="HR4:HR68" si="108">HQ4*$J4</f>
        <v>30</v>
      </c>
      <c r="HS4" s="415">
        <v>1</v>
      </c>
      <c r="HT4" s="384">
        <f t="shared" ref="HT4:HT68" si="109">HS4*$J4</f>
        <v>30</v>
      </c>
      <c r="HU4" s="379">
        <v>1</v>
      </c>
      <c r="HV4" s="384">
        <f t="shared" ref="HV4:HV68" si="110">HU4*$J4</f>
        <v>30</v>
      </c>
      <c r="HW4" s="379">
        <v>1</v>
      </c>
      <c r="HX4" s="384">
        <f t="shared" ref="HX4:HX68" si="111">HW4*$J4</f>
        <v>30</v>
      </c>
      <c r="HY4" s="379">
        <v>1</v>
      </c>
      <c r="HZ4" s="384">
        <f t="shared" ref="HZ4:HZ68" si="112">HY4*$J4</f>
        <v>30</v>
      </c>
      <c r="IA4" s="379">
        <v>1</v>
      </c>
      <c r="IB4" s="384">
        <f t="shared" ref="IB4:IB68" si="113">IA4*$J4</f>
        <v>30</v>
      </c>
      <c r="IC4" s="379">
        <v>1</v>
      </c>
      <c r="ID4" s="384">
        <f t="shared" ref="ID4:ID68" si="114">IC4*$J4</f>
        <v>30</v>
      </c>
      <c r="IE4" s="379">
        <v>1</v>
      </c>
      <c r="IF4" s="384">
        <f t="shared" ref="IF4:IF68" si="115">IE4*$J4</f>
        <v>30</v>
      </c>
      <c r="IG4" s="379">
        <v>1</v>
      </c>
      <c r="IH4" s="384">
        <f t="shared" ref="IH4:IH68" si="116">IG4*$J4</f>
        <v>30</v>
      </c>
      <c r="II4" s="379">
        <v>1</v>
      </c>
      <c r="IJ4" s="384">
        <f t="shared" ref="IJ4:IJ68" si="117">II4*$J4</f>
        <v>30</v>
      </c>
      <c r="IK4" s="379">
        <v>1</v>
      </c>
      <c r="IL4" s="384">
        <f t="shared" ref="IL4:IL68" si="118">IK4*$J4</f>
        <v>30</v>
      </c>
      <c r="IM4" s="379">
        <v>1</v>
      </c>
      <c r="IN4" s="384">
        <f t="shared" ref="IN4:IN68" si="119">IM4*$J4</f>
        <v>30</v>
      </c>
      <c r="IO4" s="379">
        <v>1</v>
      </c>
      <c r="IP4" s="384">
        <f t="shared" ref="IP4:IP68" si="120">IO4*$J4</f>
        <v>30</v>
      </c>
      <c r="IQ4" s="379">
        <v>1</v>
      </c>
      <c r="IR4" s="384">
        <f t="shared" ref="IR4:IR68" si="121">IQ4*$J4</f>
        <v>30</v>
      </c>
      <c r="IS4" s="379">
        <v>1</v>
      </c>
      <c r="IT4" s="384">
        <f t="shared" ref="IT4:IT68" si="122">IS4*$J4</f>
        <v>30</v>
      </c>
      <c r="IU4" s="379">
        <v>1</v>
      </c>
      <c r="IV4" s="384">
        <f t="shared" ref="IV4:IV68" si="123">IU4*$J4</f>
        <v>30</v>
      </c>
      <c r="IW4" s="379">
        <v>1</v>
      </c>
      <c r="IX4" s="384">
        <f t="shared" ref="IX4:IX68" si="124">IW4*$J4</f>
        <v>30</v>
      </c>
      <c r="IY4" s="379">
        <v>1</v>
      </c>
      <c r="IZ4" s="384">
        <f t="shared" ref="IZ4:IZ68" si="125">IY4*$J4</f>
        <v>30</v>
      </c>
      <c r="JA4" s="379">
        <v>1</v>
      </c>
      <c r="JB4" s="384">
        <f t="shared" ref="JB4:JB68" si="126">JA4*$J4</f>
        <v>30</v>
      </c>
      <c r="JC4" s="379">
        <v>1</v>
      </c>
      <c r="JD4" s="384">
        <f t="shared" ref="JD4:JD68" si="127">JC4*$J4</f>
        <v>30</v>
      </c>
      <c r="JE4" s="379">
        <v>1</v>
      </c>
      <c r="JF4" s="384">
        <f t="shared" ref="JF4:JF68" si="128">JE4*$J4</f>
        <v>30</v>
      </c>
      <c r="JG4" s="379">
        <v>1</v>
      </c>
      <c r="JH4" s="384">
        <f t="shared" ref="JH4:JH68" si="129">JG4*$J4</f>
        <v>30</v>
      </c>
      <c r="JI4" s="379">
        <v>1</v>
      </c>
      <c r="JJ4" s="384">
        <f t="shared" ref="JJ4:JJ68" si="130">JI4*$J4</f>
        <v>30</v>
      </c>
      <c r="JK4" s="379">
        <v>1</v>
      </c>
      <c r="JL4" s="384">
        <f t="shared" ref="JL4:JL68" si="131">JK4*$J4</f>
        <v>30</v>
      </c>
      <c r="JM4" s="379">
        <v>1</v>
      </c>
      <c r="JN4" s="384">
        <f t="shared" ref="JN4:JN68" si="132">JM4*$J4</f>
        <v>30</v>
      </c>
      <c r="JO4" s="379">
        <v>1</v>
      </c>
      <c r="JP4" s="384">
        <f t="shared" ref="JP4:JP68" si="133">JO4*$J4</f>
        <v>30</v>
      </c>
      <c r="JQ4" s="379">
        <v>1</v>
      </c>
      <c r="JR4" s="384">
        <f t="shared" ref="JR4:JR68" si="134">JQ4*$J4</f>
        <v>30</v>
      </c>
      <c r="JS4" s="379">
        <v>3</v>
      </c>
      <c r="JT4" s="384">
        <f t="shared" ref="JT4:JT36" si="135">JS4*$J4</f>
        <v>90</v>
      </c>
      <c r="JU4" s="379">
        <v>3</v>
      </c>
      <c r="JV4" s="384">
        <f t="shared" ref="JV4:JV36" si="136">JU4*$J4</f>
        <v>90</v>
      </c>
      <c r="JW4" s="379">
        <v>1</v>
      </c>
      <c r="JX4" s="384">
        <f t="shared" ref="JX4:JX36" si="137">JW4*$J4</f>
        <v>30</v>
      </c>
      <c r="JY4" s="379">
        <v>1</v>
      </c>
      <c r="JZ4" s="384">
        <f t="shared" ref="JZ4:JZ36" si="138">JY4*$J4</f>
        <v>30</v>
      </c>
    </row>
    <row r="5" spans="1:286" s="4" customFormat="1" x14ac:dyDescent="0.25">
      <c r="A5" s="268" t="s">
        <v>265</v>
      </c>
      <c r="B5" s="351" t="s">
        <v>679</v>
      </c>
      <c r="C5" s="470">
        <v>232</v>
      </c>
      <c r="D5" s="467">
        <f>+'Cotizacion Rino'!B37/125</f>
        <v>188.696</v>
      </c>
      <c r="E5" s="466"/>
      <c r="F5" s="471"/>
      <c r="G5" s="387">
        <f>+AVERAGE(C5:F5)*5%</f>
        <v>10.517400000000002</v>
      </c>
      <c r="H5" s="388">
        <f t="shared" si="0"/>
        <v>220.86540000000002</v>
      </c>
      <c r="I5" s="513">
        <v>1</v>
      </c>
      <c r="J5" s="390">
        <f t="shared" si="1"/>
        <v>220.86540000000002</v>
      </c>
      <c r="K5" s="379">
        <v>1</v>
      </c>
      <c r="L5" s="384">
        <f t="shared" si="2"/>
        <v>220.86540000000002</v>
      </c>
      <c r="M5" s="379">
        <v>1</v>
      </c>
      <c r="N5" s="384">
        <f t="shared" si="3"/>
        <v>220.86540000000002</v>
      </c>
      <c r="O5" s="379">
        <v>1</v>
      </c>
      <c r="P5" s="384">
        <f t="shared" si="4"/>
        <v>220.86540000000002</v>
      </c>
      <c r="Q5" s="379">
        <v>1</v>
      </c>
      <c r="R5" s="384">
        <f t="shared" si="5"/>
        <v>220.86540000000002</v>
      </c>
      <c r="S5" s="379">
        <v>1</v>
      </c>
      <c r="T5" s="384">
        <f t="shared" si="6"/>
        <v>220.86540000000002</v>
      </c>
      <c r="U5" s="379"/>
      <c r="V5" s="384">
        <f t="shared" si="7"/>
        <v>0</v>
      </c>
      <c r="W5" s="379">
        <v>1</v>
      </c>
      <c r="X5" s="384">
        <f t="shared" si="8"/>
        <v>220.86540000000002</v>
      </c>
      <c r="Y5" s="379">
        <v>1</v>
      </c>
      <c r="Z5" s="384">
        <f t="shared" si="9"/>
        <v>220.86540000000002</v>
      </c>
      <c r="AA5" s="379"/>
      <c r="AB5" s="384">
        <f t="shared" si="9"/>
        <v>0</v>
      </c>
      <c r="AC5" s="379"/>
      <c r="AD5" s="384">
        <f t="shared" si="10"/>
        <v>0</v>
      </c>
      <c r="AE5" s="379"/>
      <c r="AF5" s="384">
        <f t="shared" si="11"/>
        <v>0</v>
      </c>
      <c r="AG5" s="379"/>
      <c r="AH5" s="384">
        <f t="shared" si="12"/>
        <v>0</v>
      </c>
      <c r="AI5" s="379"/>
      <c r="AJ5" s="384">
        <f t="shared" si="13"/>
        <v>0</v>
      </c>
      <c r="AK5" s="379"/>
      <c r="AL5" s="384">
        <f t="shared" si="14"/>
        <v>0</v>
      </c>
      <c r="AM5" s="379"/>
      <c r="AN5" s="384">
        <f t="shared" si="15"/>
        <v>0</v>
      </c>
      <c r="AO5" s="379"/>
      <c r="AP5" s="384">
        <f t="shared" si="16"/>
        <v>0</v>
      </c>
      <c r="AQ5" s="379">
        <v>1</v>
      </c>
      <c r="AR5" s="384">
        <f t="shared" si="17"/>
        <v>220.86540000000002</v>
      </c>
      <c r="AS5" s="379">
        <v>1</v>
      </c>
      <c r="AT5" s="384">
        <f t="shared" si="18"/>
        <v>220.86540000000002</v>
      </c>
      <c r="AU5" s="379">
        <v>1</v>
      </c>
      <c r="AV5" s="384">
        <f t="shared" si="19"/>
        <v>220.86540000000002</v>
      </c>
      <c r="AW5" s="379">
        <v>1</v>
      </c>
      <c r="AX5" s="384">
        <f t="shared" si="20"/>
        <v>220.86540000000002</v>
      </c>
      <c r="AY5" s="379">
        <v>1</v>
      </c>
      <c r="AZ5" s="384">
        <f t="shared" si="21"/>
        <v>220.86540000000002</v>
      </c>
      <c r="BA5" s="379">
        <v>1</v>
      </c>
      <c r="BB5" s="384">
        <f t="shared" si="22"/>
        <v>220.86540000000002</v>
      </c>
      <c r="BC5" s="379">
        <v>1</v>
      </c>
      <c r="BD5" s="384">
        <f t="shared" si="23"/>
        <v>220.86540000000002</v>
      </c>
      <c r="BE5" s="379">
        <v>1</v>
      </c>
      <c r="BF5" s="384">
        <f t="shared" si="24"/>
        <v>220.86540000000002</v>
      </c>
      <c r="BG5" s="379">
        <v>1</v>
      </c>
      <c r="BH5" s="384">
        <f t="shared" si="25"/>
        <v>220.86540000000002</v>
      </c>
      <c r="BI5" s="379">
        <v>1</v>
      </c>
      <c r="BJ5" s="384">
        <f t="shared" si="26"/>
        <v>220.86540000000002</v>
      </c>
      <c r="BK5" s="379">
        <v>1</v>
      </c>
      <c r="BL5" s="384">
        <f t="shared" si="27"/>
        <v>220.86540000000002</v>
      </c>
      <c r="BM5" s="379">
        <v>1</v>
      </c>
      <c r="BN5" s="384">
        <f t="shared" si="28"/>
        <v>220.86540000000002</v>
      </c>
      <c r="BO5" s="379">
        <v>1</v>
      </c>
      <c r="BP5" s="384">
        <f t="shared" si="29"/>
        <v>220.86540000000002</v>
      </c>
      <c r="BQ5" s="379">
        <v>1</v>
      </c>
      <c r="BR5" s="384">
        <f t="shared" si="30"/>
        <v>220.86540000000002</v>
      </c>
      <c r="BS5" s="379">
        <v>1</v>
      </c>
      <c r="BT5" s="384">
        <f t="shared" si="31"/>
        <v>220.86540000000002</v>
      </c>
      <c r="BU5" s="379">
        <v>1</v>
      </c>
      <c r="BV5" s="384">
        <f t="shared" si="32"/>
        <v>220.86540000000002</v>
      </c>
      <c r="BW5" s="379">
        <v>2</v>
      </c>
      <c r="BX5" s="384">
        <f t="shared" si="33"/>
        <v>441.73080000000004</v>
      </c>
      <c r="BY5" s="379">
        <v>1</v>
      </c>
      <c r="BZ5" s="384">
        <f t="shared" si="34"/>
        <v>220.86540000000002</v>
      </c>
      <c r="CA5" s="379">
        <v>0</v>
      </c>
      <c r="CB5" s="384">
        <f t="shared" si="35"/>
        <v>0</v>
      </c>
      <c r="CC5" s="379">
        <v>2</v>
      </c>
      <c r="CD5" s="384">
        <f t="shared" si="36"/>
        <v>441.73080000000004</v>
      </c>
      <c r="CE5" s="379">
        <v>2</v>
      </c>
      <c r="CF5" s="384">
        <f t="shared" si="37"/>
        <v>441.73080000000004</v>
      </c>
      <c r="CG5" s="379">
        <v>3</v>
      </c>
      <c r="CH5" s="384">
        <f t="shared" si="38"/>
        <v>662.59620000000007</v>
      </c>
      <c r="CI5" s="379">
        <v>3</v>
      </c>
      <c r="CJ5" s="384">
        <f t="shared" si="39"/>
        <v>662.59620000000007</v>
      </c>
      <c r="CK5" s="379">
        <v>2</v>
      </c>
      <c r="CL5" s="384">
        <f t="shared" si="40"/>
        <v>441.73080000000004</v>
      </c>
      <c r="CM5" s="379">
        <v>2</v>
      </c>
      <c r="CN5" s="384">
        <f t="shared" si="41"/>
        <v>441.73080000000004</v>
      </c>
      <c r="CO5" s="379">
        <v>1</v>
      </c>
      <c r="CP5" s="384">
        <f t="shared" si="42"/>
        <v>220.86540000000002</v>
      </c>
      <c r="CQ5" s="379">
        <v>2</v>
      </c>
      <c r="CR5" s="384">
        <f t="shared" si="43"/>
        <v>441.73080000000004</v>
      </c>
      <c r="CS5" s="379">
        <v>2</v>
      </c>
      <c r="CT5" s="384">
        <f t="shared" si="44"/>
        <v>441.73080000000004</v>
      </c>
      <c r="CU5" s="379">
        <v>2</v>
      </c>
      <c r="CV5" s="384">
        <f t="shared" si="45"/>
        <v>441.73080000000004</v>
      </c>
      <c r="CW5" s="379">
        <v>2</v>
      </c>
      <c r="CX5" s="384">
        <f t="shared" si="46"/>
        <v>441.73080000000004</v>
      </c>
      <c r="CY5" s="379"/>
      <c r="CZ5" s="384">
        <f t="shared" si="47"/>
        <v>0</v>
      </c>
      <c r="DA5" s="379">
        <v>1</v>
      </c>
      <c r="DB5" s="384">
        <f t="shared" si="48"/>
        <v>220.86540000000002</v>
      </c>
      <c r="DC5" s="379">
        <v>1</v>
      </c>
      <c r="DD5" s="384">
        <f t="shared" si="49"/>
        <v>220.86540000000002</v>
      </c>
      <c r="DE5" s="379">
        <v>1</v>
      </c>
      <c r="DF5" s="384">
        <f t="shared" si="50"/>
        <v>220.86540000000002</v>
      </c>
      <c r="DG5" s="379">
        <v>1</v>
      </c>
      <c r="DH5" s="384">
        <f t="shared" si="51"/>
        <v>220.86540000000002</v>
      </c>
      <c r="DI5" s="379">
        <v>4</v>
      </c>
      <c r="DJ5" s="384">
        <f t="shared" si="52"/>
        <v>883.46160000000009</v>
      </c>
      <c r="DK5" s="379">
        <v>2</v>
      </c>
      <c r="DL5" s="384">
        <f t="shared" si="53"/>
        <v>441.73080000000004</v>
      </c>
      <c r="DM5" s="379">
        <v>2</v>
      </c>
      <c r="DN5" s="384">
        <f t="shared" si="54"/>
        <v>441.73080000000004</v>
      </c>
      <c r="DO5" s="379"/>
      <c r="DP5" s="384">
        <f t="shared" si="55"/>
        <v>0</v>
      </c>
      <c r="DQ5" s="379"/>
      <c r="DR5" s="384">
        <f t="shared" si="56"/>
        <v>0</v>
      </c>
      <c r="DS5" s="379"/>
      <c r="DT5" s="384">
        <f t="shared" si="57"/>
        <v>0</v>
      </c>
      <c r="DU5" s="379"/>
      <c r="DV5" s="384">
        <f t="shared" si="58"/>
        <v>0</v>
      </c>
      <c r="DW5" s="379">
        <v>2</v>
      </c>
      <c r="DX5" s="384">
        <f t="shared" si="59"/>
        <v>441.73080000000004</v>
      </c>
      <c r="DY5" s="379">
        <v>2</v>
      </c>
      <c r="DZ5" s="384">
        <f t="shared" si="60"/>
        <v>441.73080000000004</v>
      </c>
      <c r="EA5" s="379">
        <v>2</v>
      </c>
      <c r="EB5" s="384">
        <f t="shared" si="61"/>
        <v>441.73080000000004</v>
      </c>
      <c r="EC5" s="379">
        <v>2</v>
      </c>
      <c r="ED5" s="384">
        <f t="shared" si="62"/>
        <v>441.73080000000004</v>
      </c>
      <c r="EE5" s="379">
        <v>2</v>
      </c>
      <c r="EF5" s="384">
        <f t="shared" si="63"/>
        <v>441.73080000000004</v>
      </c>
      <c r="EG5" s="379">
        <v>3</v>
      </c>
      <c r="EH5" s="384">
        <f t="shared" si="64"/>
        <v>662.59620000000007</v>
      </c>
      <c r="EI5" s="379">
        <v>1</v>
      </c>
      <c r="EJ5" s="384">
        <f t="shared" si="65"/>
        <v>220.86540000000002</v>
      </c>
      <c r="EK5" s="379">
        <v>1</v>
      </c>
      <c r="EL5" s="384">
        <f t="shared" si="66"/>
        <v>220.86540000000002</v>
      </c>
      <c r="EM5" s="379">
        <v>3</v>
      </c>
      <c r="EN5" s="384">
        <f t="shared" si="67"/>
        <v>662.59620000000007</v>
      </c>
      <c r="EO5" s="379">
        <v>6</v>
      </c>
      <c r="EP5" s="384">
        <f t="shared" si="68"/>
        <v>1325.1924000000001</v>
      </c>
      <c r="EQ5" s="379">
        <v>4</v>
      </c>
      <c r="ER5" s="384">
        <f t="shared" si="69"/>
        <v>883.46160000000009</v>
      </c>
      <c r="ES5" s="379">
        <v>4</v>
      </c>
      <c r="ET5" s="384">
        <f t="shared" si="70"/>
        <v>883.46160000000009</v>
      </c>
      <c r="EU5" s="379">
        <v>4</v>
      </c>
      <c r="EV5" s="384">
        <f t="shared" si="71"/>
        <v>883.46160000000009</v>
      </c>
      <c r="EW5" s="379">
        <v>4</v>
      </c>
      <c r="EX5" s="384">
        <f t="shared" si="72"/>
        <v>883.46160000000009</v>
      </c>
      <c r="EY5" s="379">
        <v>4</v>
      </c>
      <c r="EZ5" s="384">
        <f t="shared" si="73"/>
        <v>883.46160000000009</v>
      </c>
      <c r="FA5" s="379">
        <v>4</v>
      </c>
      <c r="FB5" s="384">
        <f t="shared" si="74"/>
        <v>883.46160000000009</v>
      </c>
      <c r="FC5" s="379">
        <v>2</v>
      </c>
      <c r="FD5" s="384">
        <f t="shared" si="75"/>
        <v>441.73080000000004</v>
      </c>
      <c r="FE5" s="379">
        <v>2</v>
      </c>
      <c r="FF5" s="384">
        <f t="shared" si="76"/>
        <v>441.73080000000004</v>
      </c>
      <c r="FG5" s="379">
        <v>2</v>
      </c>
      <c r="FH5" s="384">
        <f t="shared" si="77"/>
        <v>441.73080000000004</v>
      </c>
      <c r="FI5" s="379">
        <v>6</v>
      </c>
      <c r="FJ5" s="384">
        <f t="shared" si="78"/>
        <v>1325.1924000000001</v>
      </c>
      <c r="FK5" s="379">
        <v>6</v>
      </c>
      <c r="FL5" s="384">
        <f t="shared" si="79"/>
        <v>1325.1924000000001</v>
      </c>
      <c r="FM5" s="379">
        <v>6</v>
      </c>
      <c r="FN5" s="384">
        <f t="shared" si="80"/>
        <v>1325.1924000000001</v>
      </c>
      <c r="FO5" s="379">
        <v>1</v>
      </c>
      <c r="FP5" s="384">
        <f t="shared" si="81"/>
        <v>220.86540000000002</v>
      </c>
      <c r="FQ5" s="379">
        <v>1</v>
      </c>
      <c r="FR5" s="384">
        <f t="shared" si="82"/>
        <v>220.86540000000002</v>
      </c>
      <c r="FS5" s="379">
        <v>1</v>
      </c>
      <c r="FT5" s="384">
        <f t="shared" si="83"/>
        <v>220.86540000000002</v>
      </c>
      <c r="FU5" s="379"/>
      <c r="FV5" s="384">
        <f t="shared" si="84"/>
        <v>0</v>
      </c>
      <c r="FW5" s="379">
        <v>1</v>
      </c>
      <c r="FX5" s="384">
        <f t="shared" si="85"/>
        <v>220.86540000000002</v>
      </c>
      <c r="FY5" s="379">
        <v>1</v>
      </c>
      <c r="FZ5" s="384">
        <f t="shared" si="86"/>
        <v>220.86540000000002</v>
      </c>
      <c r="GA5" s="379">
        <v>2</v>
      </c>
      <c r="GB5" s="384">
        <f t="shared" si="87"/>
        <v>441.73080000000004</v>
      </c>
      <c r="GC5" s="379">
        <v>2</v>
      </c>
      <c r="GD5" s="384">
        <f t="shared" si="88"/>
        <v>441.73080000000004</v>
      </c>
      <c r="GE5" s="379">
        <v>1</v>
      </c>
      <c r="GF5" s="384">
        <f t="shared" si="89"/>
        <v>220.86540000000002</v>
      </c>
      <c r="GG5" s="379">
        <v>1</v>
      </c>
      <c r="GH5" s="384">
        <f t="shared" si="90"/>
        <v>220.86540000000002</v>
      </c>
      <c r="GI5" s="379">
        <v>1</v>
      </c>
      <c r="GJ5" s="384">
        <f t="shared" si="91"/>
        <v>220.86540000000002</v>
      </c>
      <c r="GK5" s="379">
        <v>1</v>
      </c>
      <c r="GL5" s="384">
        <f t="shared" si="92"/>
        <v>220.86540000000002</v>
      </c>
      <c r="GM5" s="379">
        <v>1</v>
      </c>
      <c r="GN5" s="384">
        <f t="shared" si="93"/>
        <v>220.86540000000002</v>
      </c>
      <c r="GO5" s="379">
        <v>1</v>
      </c>
      <c r="GP5" s="384">
        <f t="shared" si="94"/>
        <v>220.86540000000002</v>
      </c>
      <c r="GQ5" s="379">
        <v>1</v>
      </c>
      <c r="GR5" s="384">
        <f t="shared" si="95"/>
        <v>220.86540000000002</v>
      </c>
      <c r="GS5" s="379">
        <v>1</v>
      </c>
      <c r="GT5" s="384">
        <f t="shared" si="96"/>
        <v>220.86540000000002</v>
      </c>
      <c r="GU5" s="379">
        <v>1</v>
      </c>
      <c r="GV5" s="384">
        <f t="shared" si="97"/>
        <v>220.86540000000002</v>
      </c>
      <c r="GW5" s="379">
        <v>1</v>
      </c>
      <c r="GX5" s="384">
        <f t="shared" si="98"/>
        <v>220.86540000000002</v>
      </c>
      <c r="GY5" s="379">
        <v>2</v>
      </c>
      <c r="GZ5" s="384">
        <f t="shared" si="99"/>
        <v>441.73080000000004</v>
      </c>
      <c r="HA5" s="379">
        <v>1</v>
      </c>
      <c r="HB5" s="384">
        <f t="shared" si="100"/>
        <v>220.86540000000002</v>
      </c>
      <c r="HC5" s="379">
        <v>1</v>
      </c>
      <c r="HD5" s="384">
        <f t="shared" si="101"/>
        <v>220.86540000000002</v>
      </c>
      <c r="HE5" s="379">
        <v>1</v>
      </c>
      <c r="HF5" s="384">
        <f t="shared" si="102"/>
        <v>220.86540000000002</v>
      </c>
      <c r="HG5" s="379">
        <v>1</v>
      </c>
      <c r="HH5" s="384">
        <f t="shared" si="103"/>
        <v>220.86540000000002</v>
      </c>
      <c r="HI5" s="379">
        <v>1</v>
      </c>
      <c r="HJ5" s="384">
        <f t="shared" si="104"/>
        <v>220.86540000000002</v>
      </c>
      <c r="HK5" s="379">
        <v>1</v>
      </c>
      <c r="HL5" s="384">
        <f t="shared" si="105"/>
        <v>220.86540000000002</v>
      </c>
      <c r="HM5" s="379">
        <v>3</v>
      </c>
      <c r="HN5" s="384">
        <f t="shared" si="106"/>
        <v>662.59620000000007</v>
      </c>
      <c r="HO5" s="415">
        <v>1</v>
      </c>
      <c r="HP5" s="384">
        <f t="shared" si="107"/>
        <v>220.86540000000002</v>
      </c>
      <c r="HQ5" s="379">
        <v>1</v>
      </c>
      <c r="HR5" s="384">
        <f t="shared" si="108"/>
        <v>220.86540000000002</v>
      </c>
      <c r="HS5" s="415">
        <v>1</v>
      </c>
      <c r="HT5" s="384">
        <f t="shared" si="109"/>
        <v>220.86540000000002</v>
      </c>
      <c r="HU5" s="379">
        <v>1</v>
      </c>
      <c r="HV5" s="384">
        <f t="shared" si="110"/>
        <v>220.86540000000002</v>
      </c>
      <c r="HW5" s="379">
        <v>1</v>
      </c>
      <c r="HX5" s="384">
        <f t="shared" si="111"/>
        <v>220.86540000000002</v>
      </c>
      <c r="HY5" s="379">
        <v>1</v>
      </c>
      <c r="HZ5" s="384">
        <f t="shared" si="112"/>
        <v>220.86540000000002</v>
      </c>
      <c r="IA5" s="379">
        <v>1</v>
      </c>
      <c r="IB5" s="384">
        <f t="shared" si="113"/>
        <v>220.86540000000002</v>
      </c>
      <c r="IC5" s="379">
        <v>1</v>
      </c>
      <c r="ID5" s="384">
        <f t="shared" si="114"/>
        <v>220.86540000000002</v>
      </c>
      <c r="IE5" s="379">
        <v>1</v>
      </c>
      <c r="IF5" s="384">
        <f t="shared" si="115"/>
        <v>220.86540000000002</v>
      </c>
      <c r="IG5" s="379">
        <v>1</v>
      </c>
      <c r="IH5" s="384">
        <f t="shared" si="116"/>
        <v>220.86540000000002</v>
      </c>
      <c r="II5" s="379">
        <v>1</v>
      </c>
      <c r="IJ5" s="384">
        <f t="shared" si="117"/>
        <v>220.86540000000002</v>
      </c>
      <c r="IK5" s="379">
        <v>1</v>
      </c>
      <c r="IL5" s="384">
        <f t="shared" si="118"/>
        <v>220.86540000000002</v>
      </c>
      <c r="IM5" s="379">
        <v>1</v>
      </c>
      <c r="IN5" s="384">
        <f t="shared" si="119"/>
        <v>220.86540000000002</v>
      </c>
      <c r="IO5" s="379">
        <v>1</v>
      </c>
      <c r="IP5" s="384">
        <f t="shared" si="120"/>
        <v>220.86540000000002</v>
      </c>
      <c r="IQ5" s="379">
        <v>1</v>
      </c>
      <c r="IR5" s="384">
        <f t="shared" si="121"/>
        <v>220.86540000000002</v>
      </c>
      <c r="IS5" s="379">
        <v>1</v>
      </c>
      <c r="IT5" s="384">
        <f t="shared" si="122"/>
        <v>220.86540000000002</v>
      </c>
      <c r="IU5" s="379">
        <v>1</v>
      </c>
      <c r="IV5" s="384">
        <f t="shared" si="123"/>
        <v>220.86540000000002</v>
      </c>
      <c r="IW5" s="379">
        <v>1</v>
      </c>
      <c r="IX5" s="384">
        <f t="shared" si="124"/>
        <v>220.86540000000002</v>
      </c>
      <c r="IY5" s="379">
        <v>1</v>
      </c>
      <c r="IZ5" s="384">
        <f t="shared" si="125"/>
        <v>220.86540000000002</v>
      </c>
      <c r="JA5" s="379">
        <v>1</v>
      </c>
      <c r="JB5" s="384">
        <f t="shared" si="126"/>
        <v>220.86540000000002</v>
      </c>
      <c r="JC5" s="379">
        <v>1</v>
      </c>
      <c r="JD5" s="384">
        <f t="shared" si="127"/>
        <v>220.86540000000002</v>
      </c>
      <c r="JE5" s="379">
        <v>1</v>
      </c>
      <c r="JF5" s="384">
        <f t="shared" si="128"/>
        <v>220.86540000000002</v>
      </c>
      <c r="JG5" s="379">
        <v>1</v>
      </c>
      <c r="JH5" s="384">
        <f t="shared" si="129"/>
        <v>220.86540000000002</v>
      </c>
      <c r="JI5" s="379">
        <v>1</v>
      </c>
      <c r="JJ5" s="384">
        <f t="shared" si="130"/>
        <v>220.86540000000002</v>
      </c>
      <c r="JK5" s="379">
        <v>1</v>
      </c>
      <c r="JL5" s="384">
        <f t="shared" si="131"/>
        <v>220.86540000000002</v>
      </c>
      <c r="JM5" s="379">
        <v>1</v>
      </c>
      <c r="JN5" s="384">
        <f t="shared" si="132"/>
        <v>220.86540000000002</v>
      </c>
      <c r="JO5" s="379">
        <v>1</v>
      </c>
      <c r="JP5" s="384">
        <f t="shared" si="133"/>
        <v>220.86540000000002</v>
      </c>
      <c r="JQ5" s="379">
        <v>1</v>
      </c>
      <c r="JR5" s="384">
        <f t="shared" si="134"/>
        <v>220.86540000000002</v>
      </c>
      <c r="JS5" s="379">
        <v>3</v>
      </c>
      <c r="JT5" s="384">
        <f t="shared" si="135"/>
        <v>662.59620000000007</v>
      </c>
      <c r="JU5" s="379">
        <v>3</v>
      </c>
      <c r="JV5" s="384">
        <f t="shared" si="136"/>
        <v>662.59620000000007</v>
      </c>
      <c r="JW5" s="379">
        <v>1</v>
      </c>
      <c r="JX5" s="384">
        <f t="shared" si="137"/>
        <v>220.86540000000002</v>
      </c>
      <c r="JY5" s="379">
        <v>1</v>
      </c>
      <c r="JZ5" s="384">
        <f t="shared" si="138"/>
        <v>220.86540000000002</v>
      </c>
    </row>
    <row r="6" spans="1:286" s="4" customFormat="1" x14ac:dyDescent="0.25">
      <c r="A6" s="268" t="s">
        <v>265</v>
      </c>
      <c r="B6" s="268" t="s">
        <v>267</v>
      </c>
      <c r="C6" s="470">
        <v>12980</v>
      </c>
      <c r="D6" s="467"/>
      <c r="E6" s="466"/>
      <c r="F6" s="471"/>
      <c r="G6" s="387">
        <v>0</v>
      </c>
      <c r="H6" s="388">
        <f t="shared" si="0"/>
        <v>12980</v>
      </c>
      <c r="I6" s="513">
        <v>1000</v>
      </c>
      <c r="J6" s="390">
        <f t="shared" si="1"/>
        <v>12.98</v>
      </c>
      <c r="K6" s="379">
        <v>3</v>
      </c>
      <c r="L6" s="384">
        <f t="shared" si="2"/>
        <v>38.94</v>
      </c>
      <c r="M6" s="379">
        <v>3</v>
      </c>
      <c r="N6" s="384">
        <f t="shared" si="3"/>
        <v>38.94</v>
      </c>
      <c r="O6" s="379">
        <v>3</v>
      </c>
      <c r="P6" s="384">
        <f t="shared" si="4"/>
        <v>38.94</v>
      </c>
      <c r="Q6" s="379">
        <v>3</v>
      </c>
      <c r="R6" s="384">
        <f t="shared" si="5"/>
        <v>38.94</v>
      </c>
      <c r="S6" s="379">
        <v>3</v>
      </c>
      <c r="T6" s="384">
        <f t="shared" si="6"/>
        <v>38.94</v>
      </c>
      <c r="U6" s="379"/>
      <c r="V6" s="384">
        <f t="shared" si="7"/>
        <v>0</v>
      </c>
      <c r="W6" s="379">
        <v>3</v>
      </c>
      <c r="X6" s="384">
        <f t="shared" si="8"/>
        <v>38.94</v>
      </c>
      <c r="Y6" s="379">
        <v>3</v>
      </c>
      <c r="Z6" s="384">
        <f t="shared" si="9"/>
        <v>38.94</v>
      </c>
      <c r="AA6" s="379"/>
      <c r="AB6" s="384">
        <f t="shared" si="9"/>
        <v>0</v>
      </c>
      <c r="AC6" s="379"/>
      <c r="AD6" s="384">
        <f t="shared" si="10"/>
        <v>0</v>
      </c>
      <c r="AE6" s="379"/>
      <c r="AF6" s="384">
        <f t="shared" si="11"/>
        <v>0</v>
      </c>
      <c r="AG6" s="379"/>
      <c r="AH6" s="384">
        <f t="shared" si="12"/>
        <v>0</v>
      </c>
      <c r="AI6" s="379"/>
      <c r="AJ6" s="384">
        <f t="shared" si="13"/>
        <v>0</v>
      </c>
      <c r="AK6" s="379"/>
      <c r="AL6" s="384">
        <f t="shared" si="14"/>
        <v>0</v>
      </c>
      <c r="AM6" s="379"/>
      <c r="AN6" s="384">
        <f t="shared" si="15"/>
        <v>0</v>
      </c>
      <c r="AO6" s="379"/>
      <c r="AP6" s="384">
        <f t="shared" si="16"/>
        <v>0</v>
      </c>
      <c r="AQ6" s="379">
        <v>3</v>
      </c>
      <c r="AR6" s="384">
        <f t="shared" si="17"/>
        <v>38.94</v>
      </c>
      <c r="AS6" s="379">
        <v>3</v>
      </c>
      <c r="AT6" s="384">
        <f t="shared" si="18"/>
        <v>38.94</v>
      </c>
      <c r="AU6" s="379">
        <v>3</v>
      </c>
      <c r="AV6" s="384">
        <f t="shared" si="19"/>
        <v>38.94</v>
      </c>
      <c r="AW6" s="379">
        <v>3</v>
      </c>
      <c r="AX6" s="384">
        <f t="shared" si="20"/>
        <v>38.94</v>
      </c>
      <c r="AY6" s="379">
        <v>3</v>
      </c>
      <c r="AZ6" s="384">
        <f t="shared" si="21"/>
        <v>38.94</v>
      </c>
      <c r="BA6" s="379">
        <v>3</v>
      </c>
      <c r="BB6" s="384">
        <f t="shared" si="22"/>
        <v>38.94</v>
      </c>
      <c r="BC6" s="379">
        <v>3</v>
      </c>
      <c r="BD6" s="384">
        <f t="shared" si="23"/>
        <v>38.94</v>
      </c>
      <c r="BE6" s="379">
        <v>3</v>
      </c>
      <c r="BF6" s="384">
        <f t="shared" si="24"/>
        <v>38.94</v>
      </c>
      <c r="BG6" s="379">
        <v>3</v>
      </c>
      <c r="BH6" s="384">
        <f t="shared" si="25"/>
        <v>38.94</v>
      </c>
      <c r="BI6" s="379">
        <v>3</v>
      </c>
      <c r="BJ6" s="384">
        <f t="shared" si="26"/>
        <v>38.94</v>
      </c>
      <c r="BK6" s="379">
        <v>3</v>
      </c>
      <c r="BL6" s="384">
        <f t="shared" si="27"/>
        <v>38.94</v>
      </c>
      <c r="BM6" s="379">
        <v>3</v>
      </c>
      <c r="BN6" s="384">
        <f t="shared" si="28"/>
        <v>38.94</v>
      </c>
      <c r="BO6" s="379">
        <v>3</v>
      </c>
      <c r="BP6" s="384">
        <f t="shared" si="29"/>
        <v>38.94</v>
      </c>
      <c r="BQ6" s="379">
        <v>3</v>
      </c>
      <c r="BR6" s="384">
        <f t="shared" si="30"/>
        <v>38.94</v>
      </c>
      <c r="BS6" s="379">
        <v>3</v>
      </c>
      <c r="BT6" s="384">
        <f t="shared" si="31"/>
        <v>38.94</v>
      </c>
      <c r="BU6" s="379">
        <v>3</v>
      </c>
      <c r="BV6" s="384">
        <f t="shared" si="32"/>
        <v>38.94</v>
      </c>
      <c r="BW6" s="379">
        <v>6</v>
      </c>
      <c r="BX6" s="384">
        <f t="shared" si="33"/>
        <v>77.88</v>
      </c>
      <c r="BY6" s="379">
        <v>3</v>
      </c>
      <c r="BZ6" s="384">
        <f t="shared" si="34"/>
        <v>38.94</v>
      </c>
      <c r="CA6" s="379">
        <v>3</v>
      </c>
      <c r="CB6" s="384">
        <f t="shared" si="35"/>
        <v>38.94</v>
      </c>
      <c r="CC6" s="379">
        <v>6</v>
      </c>
      <c r="CD6" s="384">
        <f t="shared" si="36"/>
        <v>77.88</v>
      </c>
      <c r="CE6" s="379">
        <v>6</v>
      </c>
      <c r="CF6" s="384">
        <f t="shared" si="37"/>
        <v>77.88</v>
      </c>
      <c r="CG6" s="379">
        <v>6</v>
      </c>
      <c r="CH6" s="384">
        <f t="shared" si="38"/>
        <v>77.88</v>
      </c>
      <c r="CI6" s="379">
        <v>6</v>
      </c>
      <c r="CJ6" s="384">
        <f t="shared" si="39"/>
        <v>77.88</v>
      </c>
      <c r="CK6" s="379">
        <v>6</v>
      </c>
      <c r="CL6" s="384">
        <f t="shared" si="40"/>
        <v>77.88</v>
      </c>
      <c r="CM6" s="379">
        <v>6</v>
      </c>
      <c r="CN6" s="384">
        <f t="shared" si="41"/>
        <v>77.88</v>
      </c>
      <c r="CO6" s="379">
        <v>3</v>
      </c>
      <c r="CP6" s="384">
        <f t="shared" si="42"/>
        <v>38.94</v>
      </c>
      <c r="CQ6" s="379">
        <v>6</v>
      </c>
      <c r="CR6" s="384">
        <f t="shared" si="43"/>
        <v>77.88</v>
      </c>
      <c r="CS6" s="379">
        <v>6</v>
      </c>
      <c r="CT6" s="384">
        <f t="shared" si="44"/>
        <v>77.88</v>
      </c>
      <c r="CU6" s="379">
        <v>6</v>
      </c>
      <c r="CV6" s="384">
        <f t="shared" si="45"/>
        <v>77.88</v>
      </c>
      <c r="CW6" s="379">
        <v>6</v>
      </c>
      <c r="CX6" s="384">
        <f t="shared" si="46"/>
        <v>77.88</v>
      </c>
      <c r="CY6" s="379"/>
      <c r="CZ6" s="384">
        <f t="shared" si="47"/>
        <v>0</v>
      </c>
      <c r="DA6" s="379">
        <v>3</v>
      </c>
      <c r="DB6" s="384">
        <f t="shared" si="48"/>
        <v>38.94</v>
      </c>
      <c r="DC6" s="379">
        <v>3</v>
      </c>
      <c r="DD6" s="384">
        <f t="shared" si="49"/>
        <v>38.94</v>
      </c>
      <c r="DE6" s="379">
        <v>3</v>
      </c>
      <c r="DF6" s="384">
        <f t="shared" si="50"/>
        <v>38.94</v>
      </c>
      <c r="DG6" s="379">
        <v>3</v>
      </c>
      <c r="DH6" s="384">
        <f t="shared" si="51"/>
        <v>38.94</v>
      </c>
      <c r="DI6" s="379">
        <v>12</v>
      </c>
      <c r="DJ6" s="384">
        <f t="shared" si="52"/>
        <v>155.76</v>
      </c>
      <c r="DK6" s="379">
        <v>6</v>
      </c>
      <c r="DL6" s="384">
        <f t="shared" si="53"/>
        <v>77.88</v>
      </c>
      <c r="DM6" s="379">
        <v>6</v>
      </c>
      <c r="DN6" s="384">
        <f t="shared" si="54"/>
        <v>77.88</v>
      </c>
      <c r="DO6" s="379">
        <v>15</v>
      </c>
      <c r="DP6" s="384">
        <f t="shared" si="55"/>
        <v>194.70000000000002</v>
      </c>
      <c r="DQ6" s="379">
        <v>15</v>
      </c>
      <c r="DR6" s="384">
        <f t="shared" si="56"/>
        <v>194.70000000000002</v>
      </c>
      <c r="DS6" s="379">
        <v>15</v>
      </c>
      <c r="DT6" s="384">
        <f t="shared" si="57"/>
        <v>194.70000000000002</v>
      </c>
      <c r="DU6" s="379">
        <v>9</v>
      </c>
      <c r="DV6" s="384">
        <f t="shared" si="58"/>
        <v>116.82000000000001</v>
      </c>
      <c r="DW6" s="379">
        <v>6</v>
      </c>
      <c r="DX6" s="384">
        <f t="shared" si="59"/>
        <v>77.88</v>
      </c>
      <c r="DY6" s="379">
        <v>6</v>
      </c>
      <c r="DZ6" s="384">
        <f t="shared" si="60"/>
        <v>77.88</v>
      </c>
      <c r="EA6" s="379">
        <v>6</v>
      </c>
      <c r="EB6" s="384">
        <f t="shared" si="61"/>
        <v>77.88</v>
      </c>
      <c r="EC6" s="379">
        <v>6</v>
      </c>
      <c r="ED6" s="384">
        <f t="shared" si="62"/>
        <v>77.88</v>
      </c>
      <c r="EE6" s="379">
        <v>6</v>
      </c>
      <c r="EF6" s="384">
        <f t="shared" si="63"/>
        <v>77.88</v>
      </c>
      <c r="EG6" s="379">
        <v>9</v>
      </c>
      <c r="EH6" s="384">
        <f t="shared" si="64"/>
        <v>116.82000000000001</v>
      </c>
      <c r="EI6" s="379">
        <v>3</v>
      </c>
      <c r="EJ6" s="384">
        <f t="shared" si="65"/>
        <v>38.94</v>
      </c>
      <c r="EK6" s="379">
        <v>3</v>
      </c>
      <c r="EL6" s="384">
        <f t="shared" si="66"/>
        <v>38.94</v>
      </c>
      <c r="EM6" s="379">
        <v>9</v>
      </c>
      <c r="EN6" s="384">
        <f t="shared" si="67"/>
        <v>116.82000000000001</v>
      </c>
      <c r="EO6" s="379">
        <v>18</v>
      </c>
      <c r="EP6" s="384">
        <f t="shared" si="68"/>
        <v>233.64000000000001</v>
      </c>
      <c r="EQ6" s="379">
        <v>12</v>
      </c>
      <c r="ER6" s="384">
        <f t="shared" si="69"/>
        <v>155.76</v>
      </c>
      <c r="ES6" s="379">
        <v>12</v>
      </c>
      <c r="ET6" s="384">
        <f t="shared" si="70"/>
        <v>155.76</v>
      </c>
      <c r="EU6" s="379">
        <v>12</v>
      </c>
      <c r="EV6" s="384">
        <f t="shared" si="71"/>
        <v>155.76</v>
      </c>
      <c r="EW6" s="379">
        <v>12</v>
      </c>
      <c r="EX6" s="384">
        <f t="shared" si="72"/>
        <v>155.76</v>
      </c>
      <c r="EY6" s="379">
        <v>12</v>
      </c>
      <c r="EZ6" s="384">
        <f t="shared" si="73"/>
        <v>155.76</v>
      </c>
      <c r="FA6" s="379">
        <v>12</v>
      </c>
      <c r="FB6" s="384">
        <f t="shared" si="74"/>
        <v>155.76</v>
      </c>
      <c r="FC6" s="379">
        <v>6</v>
      </c>
      <c r="FD6" s="384">
        <f t="shared" si="75"/>
        <v>77.88</v>
      </c>
      <c r="FE6" s="379">
        <v>6</v>
      </c>
      <c r="FF6" s="384">
        <f t="shared" si="76"/>
        <v>77.88</v>
      </c>
      <c r="FG6" s="379">
        <v>6</v>
      </c>
      <c r="FH6" s="384">
        <f t="shared" si="77"/>
        <v>77.88</v>
      </c>
      <c r="FI6" s="379">
        <v>18</v>
      </c>
      <c r="FJ6" s="384">
        <f t="shared" si="78"/>
        <v>233.64000000000001</v>
      </c>
      <c r="FK6" s="379">
        <v>18</v>
      </c>
      <c r="FL6" s="384">
        <f t="shared" si="79"/>
        <v>233.64000000000001</v>
      </c>
      <c r="FM6" s="379">
        <v>18</v>
      </c>
      <c r="FN6" s="384">
        <f t="shared" si="80"/>
        <v>233.64000000000001</v>
      </c>
      <c r="FO6" s="379">
        <v>3</v>
      </c>
      <c r="FP6" s="384">
        <f t="shared" si="81"/>
        <v>38.94</v>
      </c>
      <c r="FQ6" s="379">
        <v>3</v>
      </c>
      <c r="FR6" s="384">
        <f t="shared" si="82"/>
        <v>38.94</v>
      </c>
      <c r="FS6" s="379">
        <v>3</v>
      </c>
      <c r="FT6" s="384">
        <f t="shared" si="83"/>
        <v>38.94</v>
      </c>
      <c r="FU6" s="379"/>
      <c r="FV6" s="384">
        <f t="shared" si="84"/>
        <v>0</v>
      </c>
      <c r="FW6" s="379">
        <v>3</v>
      </c>
      <c r="FX6" s="384">
        <f t="shared" si="85"/>
        <v>38.94</v>
      </c>
      <c r="FY6" s="379">
        <v>3</v>
      </c>
      <c r="FZ6" s="384">
        <f t="shared" si="86"/>
        <v>38.94</v>
      </c>
      <c r="GA6" s="379">
        <v>3</v>
      </c>
      <c r="GB6" s="384">
        <f t="shared" si="87"/>
        <v>38.94</v>
      </c>
      <c r="GC6" s="379">
        <v>3</v>
      </c>
      <c r="GD6" s="384">
        <f t="shared" si="88"/>
        <v>38.94</v>
      </c>
      <c r="GE6" s="379">
        <v>3</v>
      </c>
      <c r="GF6" s="384">
        <f t="shared" si="89"/>
        <v>38.94</v>
      </c>
      <c r="GG6" s="379">
        <v>3</v>
      </c>
      <c r="GH6" s="384">
        <f t="shared" si="90"/>
        <v>38.94</v>
      </c>
      <c r="GI6" s="379">
        <v>3</v>
      </c>
      <c r="GJ6" s="384">
        <f t="shared" si="91"/>
        <v>38.94</v>
      </c>
      <c r="GK6" s="379">
        <v>3</v>
      </c>
      <c r="GL6" s="384">
        <f t="shared" si="92"/>
        <v>38.94</v>
      </c>
      <c r="GM6" s="379">
        <v>3</v>
      </c>
      <c r="GN6" s="384">
        <f t="shared" si="93"/>
        <v>38.94</v>
      </c>
      <c r="GO6" s="379">
        <v>3</v>
      </c>
      <c r="GP6" s="384">
        <f t="shared" si="94"/>
        <v>38.94</v>
      </c>
      <c r="GQ6" s="379">
        <v>3</v>
      </c>
      <c r="GR6" s="384">
        <f t="shared" si="95"/>
        <v>38.94</v>
      </c>
      <c r="GS6" s="379">
        <v>3</v>
      </c>
      <c r="GT6" s="384">
        <f t="shared" si="96"/>
        <v>38.94</v>
      </c>
      <c r="GU6" s="379">
        <v>3</v>
      </c>
      <c r="GV6" s="384">
        <f t="shared" si="97"/>
        <v>38.94</v>
      </c>
      <c r="GW6" s="379">
        <v>3</v>
      </c>
      <c r="GX6" s="384">
        <f t="shared" si="98"/>
        <v>38.94</v>
      </c>
      <c r="GY6" s="379">
        <v>3</v>
      </c>
      <c r="GZ6" s="384">
        <f t="shared" si="99"/>
        <v>38.94</v>
      </c>
      <c r="HA6" s="379">
        <v>3</v>
      </c>
      <c r="HB6" s="384">
        <f t="shared" si="100"/>
        <v>38.94</v>
      </c>
      <c r="HC6" s="379">
        <v>3</v>
      </c>
      <c r="HD6" s="384">
        <f t="shared" si="101"/>
        <v>38.94</v>
      </c>
      <c r="HE6" s="379">
        <v>3</v>
      </c>
      <c r="HF6" s="384">
        <f t="shared" si="102"/>
        <v>38.94</v>
      </c>
      <c r="HG6" s="379">
        <v>3</v>
      </c>
      <c r="HH6" s="384">
        <f t="shared" si="103"/>
        <v>38.94</v>
      </c>
      <c r="HI6" s="379">
        <v>3</v>
      </c>
      <c r="HJ6" s="384">
        <f t="shared" si="104"/>
        <v>38.94</v>
      </c>
      <c r="HK6" s="379">
        <v>3</v>
      </c>
      <c r="HL6" s="384">
        <f t="shared" si="105"/>
        <v>38.94</v>
      </c>
      <c r="HM6" s="379">
        <v>6</v>
      </c>
      <c r="HN6" s="384">
        <f t="shared" si="106"/>
        <v>77.88</v>
      </c>
      <c r="HO6" s="415">
        <v>3</v>
      </c>
      <c r="HP6" s="384">
        <f t="shared" si="107"/>
        <v>38.94</v>
      </c>
      <c r="HQ6" s="379">
        <v>3</v>
      </c>
      <c r="HR6" s="384">
        <f t="shared" si="108"/>
        <v>38.94</v>
      </c>
      <c r="HS6" s="415">
        <v>3</v>
      </c>
      <c r="HT6" s="384">
        <f t="shared" si="109"/>
        <v>38.94</v>
      </c>
      <c r="HU6" s="379">
        <v>3</v>
      </c>
      <c r="HV6" s="384">
        <f t="shared" si="110"/>
        <v>38.94</v>
      </c>
      <c r="HW6" s="379">
        <v>3</v>
      </c>
      <c r="HX6" s="384">
        <f t="shared" si="111"/>
        <v>38.94</v>
      </c>
      <c r="HY6" s="379">
        <v>3</v>
      </c>
      <c r="HZ6" s="384">
        <f t="shared" si="112"/>
        <v>38.94</v>
      </c>
      <c r="IA6" s="379">
        <v>3</v>
      </c>
      <c r="IB6" s="384">
        <f t="shared" si="113"/>
        <v>38.94</v>
      </c>
      <c r="IC6" s="379">
        <v>3</v>
      </c>
      <c r="ID6" s="384">
        <f t="shared" si="114"/>
        <v>38.94</v>
      </c>
      <c r="IE6" s="379">
        <v>3</v>
      </c>
      <c r="IF6" s="384">
        <f t="shared" si="115"/>
        <v>38.94</v>
      </c>
      <c r="IG6" s="379">
        <v>3</v>
      </c>
      <c r="IH6" s="384">
        <f t="shared" si="116"/>
        <v>38.94</v>
      </c>
      <c r="II6" s="379">
        <v>3</v>
      </c>
      <c r="IJ6" s="384">
        <f t="shared" si="117"/>
        <v>38.94</v>
      </c>
      <c r="IK6" s="379">
        <v>3</v>
      </c>
      <c r="IL6" s="384">
        <f t="shared" si="118"/>
        <v>38.94</v>
      </c>
      <c r="IM6" s="379">
        <v>3</v>
      </c>
      <c r="IN6" s="384">
        <f t="shared" si="119"/>
        <v>38.94</v>
      </c>
      <c r="IO6" s="379">
        <v>3</v>
      </c>
      <c r="IP6" s="384">
        <f t="shared" si="120"/>
        <v>38.94</v>
      </c>
      <c r="IQ6" s="379">
        <v>3</v>
      </c>
      <c r="IR6" s="384">
        <f t="shared" si="121"/>
        <v>38.94</v>
      </c>
      <c r="IS6" s="379">
        <v>3</v>
      </c>
      <c r="IT6" s="384">
        <f t="shared" si="122"/>
        <v>38.94</v>
      </c>
      <c r="IU6" s="379">
        <v>3</v>
      </c>
      <c r="IV6" s="384">
        <f t="shared" si="123"/>
        <v>38.94</v>
      </c>
      <c r="IW6" s="379">
        <v>3</v>
      </c>
      <c r="IX6" s="384">
        <f t="shared" si="124"/>
        <v>38.94</v>
      </c>
      <c r="IY6" s="379">
        <v>3</v>
      </c>
      <c r="IZ6" s="384">
        <f t="shared" si="125"/>
        <v>38.94</v>
      </c>
      <c r="JA6" s="379">
        <v>3</v>
      </c>
      <c r="JB6" s="384">
        <f t="shared" si="126"/>
        <v>38.94</v>
      </c>
      <c r="JC6" s="379">
        <v>3</v>
      </c>
      <c r="JD6" s="384">
        <f t="shared" si="127"/>
        <v>38.94</v>
      </c>
      <c r="JE6" s="379">
        <v>3</v>
      </c>
      <c r="JF6" s="384">
        <f t="shared" si="128"/>
        <v>38.94</v>
      </c>
      <c r="JG6" s="379">
        <v>3</v>
      </c>
      <c r="JH6" s="384">
        <f t="shared" si="129"/>
        <v>38.94</v>
      </c>
      <c r="JI6" s="379">
        <v>3</v>
      </c>
      <c r="JJ6" s="384">
        <f t="shared" si="130"/>
        <v>38.94</v>
      </c>
      <c r="JK6" s="379">
        <v>3</v>
      </c>
      <c r="JL6" s="384">
        <f t="shared" si="131"/>
        <v>38.94</v>
      </c>
      <c r="JM6" s="379">
        <v>3</v>
      </c>
      <c r="JN6" s="384">
        <f t="shared" si="132"/>
        <v>38.94</v>
      </c>
      <c r="JO6" s="379">
        <v>3</v>
      </c>
      <c r="JP6" s="384">
        <f t="shared" si="133"/>
        <v>38.94</v>
      </c>
      <c r="JQ6" s="379">
        <v>3</v>
      </c>
      <c r="JR6" s="384">
        <f t="shared" si="134"/>
        <v>38.94</v>
      </c>
      <c r="JS6" s="379">
        <v>12</v>
      </c>
      <c r="JT6" s="384">
        <f t="shared" si="135"/>
        <v>155.76</v>
      </c>
      <c r="JU6" s="379">
        <v>12</v>
      </c>
      <c r="JV6" s="384">
        <f t="shared" si="136"/>
        <v>155.76</v>
      </c>
      <c r="JW6" s="379">
        <v>3</v>
      </c>
      <c r="JX6" s="384">
        <f t="shared" si="137"/>
        <v>38.94</v>
      </c>
      <c r="JY6" s="379">
        <v>3</v>
      </c>
      <c r="JZ6" s="384">
        <f t="shared" si="138"/>
        <v>38.94</v>
      </c>
    </row>
    <row r="7" spans="1:286" s="4" customFormat="1" x14ac:dyDescent="0.25">
      <c r="A7" s="268" t="s">
        <v>265</v>
      </c>
      <c r="B7" s="351" t="s">
        <v>493</v>
      </c>
      <c r="C7" s="470">
        <v>3000</v>
      </c>
      <c r="D7" s="467"/>
      <c r="E7" s="466"/>
      <c r="F7" s="471"/>
      <c r="G7" s="387">
        <f>+AVERAGE(C7:F7)*5%</f>
        <v>150</v>
      </c>
      <c r="H7" s="388">
        <f t="shared" si="0"/>
        <v>3150</v>
      </c>
      <c r="I7" s="513">
        <v>400</v>
      </c>
      <c r="J7" s="390">
        <f t="shared" si="1"/>
        <v>7.875</v>
      </c>
      <c r="K7" s="379">
        <v>3</v>
      </c>
      <c r="L7" s="384">
        <f t="shared" si="2"/>
        <v>23.625</v>
      </c>
      <c r="M7" s="379">
        <v>3</v>
      </c>
      <c r="N7" s="384">
        <f t="shared" si="3"/>
        <v>23.625</v>
      </c>
      <c r="O7" s="379">
        <v>3</v>
      </c>
      <c r="P7" s="384">
        <f t="shared" si="4"/>
        <v>23.625</v>
      </c>
      <c r="Q7" s="379">
        <v>3</v>
      </c>
      <c r="R7" s="384">
        <f t="shared" si="5"/>
        <v>23.625</v>
      </c>
      <c r="S7" s="379">
        <v>3</v>
      </c>
      <c r="T7" s="384">
        <f t="shared" si="6"/>
        <v>23.625</v>
      </c>
      <c r="U7" s="379"/>
      <c r="V7" s="384">
        <f t="shared" si="7"/>
        <v>0</v>
      </c>
      <c r="W7" s="379">
        <v>3</v>
      </c>
      <c r="X7" s="384">
        <f t="shared" si="8"/>
        <v>23.625</v>
      </c>
      <c r="Y7" s="379">
        <v>4</v>
      </c>
      <c r="Z7" s="384">
        <f t="shared" si="9"/>
        <v>31.5</v>
      </c>
      <c r="AA7" s="379"/>
      <c r="AB7" s="384">
        <f t="shared" si="9"/>
        <v>0</v>
      </c>
      <c r="AC7" s="379"/>
      <c r="AD7" s="384">
        <f t="shared" si="10"/>
        <v>0</v>
      </c>
      <c r="AE7" s="379"/>
      <c r="AF7" s="384">
        <f t="shared" si="11"/>
        <v>0</v>
      </c>
      <c r="AG7" s="379"/>
      <c r="AH7" s="384">
        <f t="shared" si="12"/>
        <v>0</v>
      </c>
      <c r="AI7" s="379"/>
      <c r="AJ7" s="384">
        <f t="shared" si="13"/>
        <v>0</v>
      </c>
      <c r="AK7" s="379"/>
      <c r="AL7" s="384">
        <f t="shared" si="14"/>
        <v>0</v>
      </c>
      <c r="AM7" s="379"/>
      <c r="AN7" s="384">
        <f t="shared" si="15"/>
        <v>0</v>
      </c>
      <c r="AO7" s="379"/>
      <c r="AP7" s="384">
        <f t="shared" si="16"/>
        <v>0</v>
      </c>
      <c r="AQ7" s="379">
        <v>3</v>
      </c>
      <c r="AR7" s="384">
        <f t="shared" si="17"/>
        <v>23.625</v>
      </c>
      <c r="AS7" s="379">
        <v>3</v>
      </c>
      <c r="AT7" s="384">
        <f t="shared" si="18"/>
        <v>23.625</v>
      </c>
      <c r="AU7" s="379">
        <v>3</v>
      </c>
      <c r="AV7" s="384">
        <f t="shared" si="19"/>
        <v>23.625</v>
      </c>
      <c r="AW7" s="379">
        <v>3</v>
      </c>
      <c r="AX7" s="384">
        <f t="shared" si="20"/>
        <v>23.625</v>
      </c>
      <c r="AY7" s="379">
        <v>3</v>
      </c>
      <c r="AZ7" s="384">
        <f t="shared" si="21"/>
        <v>23.625</v>
      </c>
      <c r="BA7" s="379">
        <v>3</v>
      </c>
      <c r="BB7" s="384">
        <f t="shared" si="22"/>
        <v>23.625</v>
      </c>
      <c r="BC7" s="379">
        <v>3</v>
      </c>
      <c r="BD7" s="384">
        <f t="shared" si="23"/>
        <v>23.625</v>
      </c>
      <c r="BE7" s="379">
        <v>3</v>
      </c>
      <c r="BF7" s="384">
        <f t="shared" si="24"/>
        <v>23.625</v>
      </c>
      <c r="BG7" s="379">
        <v>3</v>
      </c>
      <c r="BH7" s="384">
        <f t="shared" si="25"/>
        <v>23.625</v>
      </c>
      <c r="BI7" s="379">
        <v>3</v>
      </c>
      <c r="BJ7" s="384">
        <f t="shared" si="26"/>
        <v>23.625</v>
      </c>
      <c r="BK7" s="379">
        <v>3</v>
      </c>
      <c r="BL7" s="384">
        <f t="shared" si="27"/>
        <v>23.625</v>
      </c>
      <c r="BM7" s="379">
        <v>3</v>
      </c>
      <c r="BN7" s="384">
        <f t="shared" si="28"/>
        <v>23.625</v>
      </c>
      <c r="BO7" s="379">
        <v>3</v>
      </c>
      <c r="BP7" s="384">
        <f t="shared" si="29"/>
        <v>23.625</v>
      </c>
      <c r="BQ7" s="379">
        <v>3</v>
      </c>
      <c r="BR7" s="384">
        <f t="shared" si="30"/>
        <v>23.625</v>
      </c>
      <c r="BS7" s="379">
        <v>3</v>
      </c>
      <c r="BT7" s="384">
        <f t="shared" si="31"/>
        <v>23.625</v>
      </c>
      <c r="BU7" s="379">
        <v>3</v>
      </c>
      <c r="BV7" s="384">
        <f t="shared" si="32"/>
        <v>23.625</v>
      </c>
      <c r="BW7" s="379">
        <v>6</v>
      </c>
      <c r="BX7" s="384">
        <f t="shared" si="33"/>
        <v>47.25</v>
      </c>
      <c r="BY7" s="379">
        <v>3</v>
      </c>
      <c r="BZ7" s="384">
        <f t="shared" si="34"/>
        <v>23.625</v>
      </c>
      <c r="CA7" s="379">
        <v>3</v>
      </c>
      <c r="CB7" s="384">
        <f t="shared" si="35"/>
        <v>23.625</v>
      </c>
      <c r="CC7" s="379">
        <v>6</v>
      </c>
      <c r="CD7" s="384">
        <f t="shared" si="36"/>
        <v>47.25</v>
      </c>
      <c r="CE7" s="379">
        <v>6</v>
      </c>
      <c r="CF7" s="384">
        <f t="shared" si="37"/>
        <v>47.25</v>
      </c>
      <c r="CG7" s="379">
        <v>6</v>
      </c>
      <c r="CH7" s="384">
        <f t="shared" si="38"/>
        <v>47.25</v>
      </c>
      <c r="CI7" s="379">
        <v>6</v>
      </c>
      <c r="CJ7" s="384">
        <f t="shared" si="39"/>
        <v>47.25</v>
      </c>
      <c r="CK7" s="379">
        <v>6</v>
      </c>
      <c r="CL7" s="384">
        <f t="shared" si="40"/>
        <v>47.25</v>
      </c>
      <c r="CM7" s="379">
        <v>6</v>
      </c>
      <c r="CN7" s="384">
        <f t="shared" si="41"/>
        <v>47.25</v>
      </c>
      <c r="CO7" s="379">
        <v>3</v>
      </c>
      <c r="CP7" s="384">
        <f t="shared" si="42"/>
        <v>23.625</v>
      </c>
      <c r="CQ7" s="379">
        <v>6</v>
      </c>
      <c r="CR7" s="384">
        <f t="shared" si="43"/>
        <v>47.25</v>
      </c>
      <c r="CS7" s="379">
        <v>6</v>
      </c>
      <c r="CT7" s="384">
        <f t="shared" si="44"/>
        <v>47.25</v>
      </c>
      <c r="CU7" s="379">
        <v>6</v>
      </c>
      <c r="CV7" s="384">
        <f t="shared" si="45"/>
        <v>47.25</v>
      </c>
      <c r="CW7" s="379">
        <v>6</v>
      </c>
      <c r="CX7" s="384">
        <f t="shared" si="46"/>
        <v>47.25</v>
      </c>
      <c r="CY7" s="379"/>
      <c r="CZ7" s="384">
        <f t="shared" si="47"/>
        <v>0</v>
      </c>
      <c r="DA7" s="379">
        <v>3</v>
      </c>
      <c r="DB7" s="384">
        <f t="shared" si="48"/>
        <v>23.625</v>
      </c>
      <c r="DC7" s="379">
        <v>3</v>
      </c>
      <c r="DD7" s="384">
        <f t="shared" si="49"/>
        <v>23.625</v>
      </c>
      <c r="DE7" s="379">
        <v>3</v>
      </c>
      <c r="DF7" s="384">
        <f t="shared" si="50"/>
        <v>23.625</v>
      </c>
      <c r="DG7" s="379">
        <v>3</v>
      </c>
      <c r="DH7" s="384">
        <f t="shared" si="51"/>
        <v>23.625</v>
      </c>
      <c r="DI7" s="379">
        <v>12</v>
      </c>
      <c r="DJ7" s="384">
        <f t="shared" si="52"/>
        <v>94.5</v>
      </c>
      <c r="DK7" s="379">
        <v>6</v>
      </c>
      <c r="DL7" s="384">
        <f t="shared" si="53"/>
        <v>47.25</v>
      </c>
      <c r="DM7" s="379">
        <v>6</v>
      </c>
      <c r="DN7" s="384">
        <f t="shared" si="54"/>
        <v>47.25</v>
      </c>
      <c r="DO7" s="379">
        <v>15</v>
      </c>
      <c r="DP7" s="384">
        <f t="shared" si="55"/>
        <v>118.125</v>
      </c>
      <c r="DQ7" s="379">
        <v>15</v>
      </c>
      <c r="DR7" s="384">
        <f t="shared" si="56"/>
        <v>118.125</v>
      </c>
      <c r="DS7" s="379">
        <v>15</v>
      </c>
      <c r="DT7" s="384">
        <f t="shared" si="57"/>
        <v>118.125</v>
      </c>
      <c r="DU7" s="379">
        <v>9</v>
      </c>
      <c r="DV7" s="384">
        <f t="shared" si="58"/>
        <v>70.875</v>
      </c>
      <c r="DW7" s="379">
        <v>6</v>
      </c>
      <c r="DX7" s="384">
        <f t="shared" si="59"/>
        <v>47.25</v>
      </c>
      <c r="DY7" s="379">
        <v>6</v>
      </c>
      <c r="DZ7" s="384">
        <f t="shared" si="60"/>
        <v>47.25</v>
      </c>
      <c r="EA7" s="379">
        <v>6</v>
      </c>
      <c r="EB7" s="384">
        <f t="shared" si="61"/>
        <v>47.25</v>
      </c>
      <c r="EC7" s="379">
        <v>6</v>
      </c>
      <c r="ED7" s="384">
        <f t="shared" si="62"/>
        <v>47.25</v>
      </c>
      <c r="EE7" s="379">
        <v>6</v>
      </c>
      <c r="EF7" s="384">
        <f t="shared" si="63"/>
        <v>47.25</v>
      </c>
      <c r="EG7" s="379">
        <v>9</v>
      </c>
      <c r="EH7" s="384">
        <f t="shared" si="64"/>
        <v>70.875</v>
      </c>
      <c r="EI7" s="379">
        <v>3</v>
      </c>
      <c r="EJ7" s="384">
        <f t="shared" si="65"/>
        <v>23.625</v>
      </c>
      <c r="EK7" s="379">
        <v>3</v>
      </c>
      <c r="EL7" s="384">
        <f t="shared" si="66"/>
        <v>23.625</v>
      </c>
      <c r="EM7" s="379">
        <v>9</v>
      </c>
      <c r="EN7" s="384">
        <f t="shared" si="67"/>
        <v>70.875</v>
      </c>
      <c r="EO7" s="379">
        <v>18</v>
      </c>
      <c r="EP7" s="384">
        <f t="shared" si="68"/>
        <v>141.75</v>
      </c>
      <c r="EQ7" s="379">
        <v>12</v>
      </c>
      <c r="ER7" s="384">
        <f t="shared" si="69"/>
        <v>94.5</v>
      </c>
      <c r="ES7" s="379">
        <v>4</v>
      </c>
      <c r="ET7" s="384">
        <f t="shared" si="70"/>
        <v>31.5</v>
      </c>
      <c r="EU7" s="379">
        <v>4</v>
      </c>
      <c r="EV7" s="384">
        <f t="shared" si="71"/>
        <v>31.5</v>
      </c>
      <c r="EW7" s="379">
        <v>4</v>
      </c>
      <c r="EX7" s="384">
        <f t="shared" si="72"/>
        <v>31.5</v>
      </c>
      <c r="EY7" s="379">
        <v>4</v>
      </c>
      <c r="EZ7" s="384">
        <f t="shared" si="73"/>
        <v>31.5</v>
      </c>
      <c r="FA7" s="379">
        <v>4</v>
      </c>
      <c r="FB7" s="384">
        <f t="shared" si="74"/>
        <v>31.5</v>
      </c>
      <c r="FC7" s="379">
        <v>6</v>
      </c>
      <c r="FD7" s="384">
        <f t="shared" si="75"/>
        <v>47.25</v>
      </c>
      <c r="FE7" s="379">
        <v>6</v>
      </c>
      <c r="FF7" s="384">
        <f t="shared" si="76"/>
        <v>47.25</v>
      </c>
      <c r="FG7" s="379">
        <v>6</v>
      </c>
      <c r="FH7" s="384">
        <f t="shared" si="77"/>
        <v>47.25</v>
      </c>
      <c r="FI7" s="379">
        <v>18</v>
      </c>
      <c r="FJ7" s="384">
        <f t="shared" si="78"/>
        <v>141.75</v>
      </c>
      <c r="FK7" s="379">
        <v>18</v>
      </c>
      <c r="FL7" s="384">
        <f t="shared" si="79"/>
        <v>141.75</v>
      </c>
      <c r="FM7" s="379">
        <v>18</v>
      </c>
      <c r="FN7" s="384">
        <f t="shared" si="80"/>
        <v>141.75</v>
      </c>
      <c r="FO7" s="379">
        <v>3</v>
      </c>
      <c r="FP7" s="384">
        <f t="shared" si="81"/>
        <v>23.625</v>
      </c>
      <c r="FQ7" s="379">
        <v>3</v>
      </c>
      <c r="FR7" s="384">
        <f t="shared" si="82"/>
        <v>23.625</v>
      </c>
      <c r="FS7" s="379">
        <v>3</v>
      </c>
      <c r="FT7" s="384">
        <f t="shared" si="83"/>
        <v>23.625</v>
      </c>
      <c r="FU7" s="379"/>
      <c r="FV7" s="384">
        <f t="shared" si="84"/>
        <v>0</v>
      </c>
      <c r="FW7" s="379">
        <v>3</v>
      </c>
      <c r="FX7" s="384">
        <f t="shared" si="85"/>
        <v>23.625</v>
      </c>
      <c r="FY7" s="379">
        <v>3</v>
      </c>
      <c r="FZ7" s="384">
        <f t="shared" si="86"/>
        <v>23.625</v>
      </c>
      <c r="GA7" s="379">
        <v>3</v>
      </c>
      <c r="GB7" s="384">
        <f t="shared" si="87"/>
        <v>23.625</v>
      </c>
      <c r="GC7" s="379">
        <v>3</v>
      </c>
      <c r="GD7" s="384">
        <f t="shared" si="88"/>
        <v>23.625</v>
      </c>
      <c r="GE7" s="379">
        <v>3</v>
      </c>
      <c r="GF7" s="384">
        <f t="shared" si="89"/>
        <v>23.625</v>
      </c>
      <c r="GG7" s="379">
        <v>3</v>
      </c>
      <c r="GH7" s="384">
        <f t="shared" si="90"/>
        <v>23.625</v>
      </c>
      <c r="GI7" s="379">
        <v>3</v>
      </c>
      <c r="GJ7" s="384">
        <f t="shared" si="91"/>
        <v>23.625</v>
      </c>
      <c r="GK7" s="379">
        <v>3</v>
      </c>
      <c r="GL7" s="384">
        <f t="shared" si="92"/>
        <v>23.625</v>
      </c>
      <c r="GM7" s="379">
        <v>3</v>
      </c>
      <c r="GN7" s="384">
        <f t="shared" si="93"/>
        <v>23.625</v>
      </c>
      <c r="GO7" s="379">
        <v>3</v>
      </c>
      <c r="GP7" s="384">
        <f t="shared" si="94"/>
        <v>23.625</v>
      </c>
      <c r="GQ7" s="379">
        <v>3</v>
      </c>
      <c r="GR7" s="384">
        <f t="shared" si="95"/>
        <v>23.625</v>
      </c>
      <c r="GS7" s="379">
        <v>3</v>
      </c>
      <c r="GT7" s="384">
        <f t="shared" si="96"/>
        <v>23.625</v>
      </c>
      <c r="GU7" s="379">
        <v>3</v>
      </c>
      <c r="GV7" s="384">
        <f t="shared" si="97"/>
        <v>23.625</v>
      </c>
      <c r="GW7" s="379">
        <v>3</v>
      </c>
      <c r="GX7" s="384">
        <f t="shared" si="98"/>
        <v>23.625</v>
      </c>
      <c r="GY7" s="379">
        <v>3</v>
      </c>
      <c r="GZ7" s="384">
        <f t="shared" si="99"/>
        <v>23.625</v>
      </c>
      <c r="HA7" s="379">
        <v>3</v>
      </c>
      <c r="HB7" s="384">
        <f t="shared" si="100"/>
        <v>23.625</v>
      </c>
      <c r="HC7" s="379">
        <v>3</v>
      </c>
      <c r="HD7" s="384">
        <f t="shared" si="101"/>
        <v>23.625</v>
      </c>
      <c r="HE7" s="379">
        <v>1</v>
      </c>
      <c r="HF7" s="384">
        <f t="shared" si="102"/>
        <v>7.875</v>
      </c>
      <c r="HG7" s="379">
        <v>1</v>
      </c>
      <c r="HH7" s="384">
        <f t="shared" si="103"/>
        <v>7.875</v>
      </c>
      <c r="HI7" s="379">
        <v>1</v>
      </c>
      <c r="HJ7" s="384">
        <f t="shared" si="104"/>
        <v>7.875</v>
      </c>
      <c r="HK7" s="379">
        <v>1</v>
      </c>
      <c r="HL7" s="384">
        <f t="shared" si="105"/>
        <v>7.875</v>
      </c>
      <c r="HM7" s="379">
        <v>6</v>
      </c>
      <c r="HN7" s="384">
        <f t="shared" si="106"/>
        <v>47.25</v>
      </c>
      <c r="HO7" s="415">
        <v>3</v>
      </c>
      <c r="HP7" s="384">
        <f t="shared" si="107"/>
        <v>23.625</v>
      </c>
      <c r="HQ7" s="379">
        <v>3</v>
      </c>
      <c r="HR7" s="384">
        <f t="shared" si="108"/>
        <v>23.625</v>
      </c>
      <c r="HS7" s="415">
        <v>3</v>
      </c>
      <c r="HT7" s="384">
        <f t="shared" si="109"/>
        <v>23.625</v>
      </c>
      <c r="HU7" s="379">
        <v>3</v>
      </c>
      <c r="HV7" s="384">
        <f t="shared" si="110"/>
        <v>23.625</v>
      </c>
      <c r="HW7" s="379">
        <v>3</v>
      </c>
      <c r="HX7" s="384">
        <f t="shared" si="111"/>
        <v>23.625</v>
      </c>
      <c r="HY7" s="379">
        <v>3</v>
      </c>
      <c r="HZ7" s="384">
        <f t="shared" si="112"/>
        <v>23.625</v>
      </c>
      <c r="IA7" s="379">
        <v>3</v>
      </c>
      <c r="IB7" s="384">
        <f t="shared" si="113"/>
        <v>23.625</v>
      </c>
      <c r="IC7" s="379">
        <v>3</v>
      </c>
      <c r="ID7" s="384">
        <f t="shared" si="114"/>
        <v>23.625</v>
      </c>
      <c r="IE7" s="379">
        <v>3</v>
      </c>
      <c r="IF7" s="384">
        <f t="shared" si="115"/>
        <v>23.625</v>
      </c>
      <c r="IG7" s="379">
        <v>3</v>
      </c>
      <c r="IH7" s="384">
        <f t="shared" si="116"/>
        <v>23.625</v>
      </c>
      <c r="II7" s="379">
        <v>3</v>
      </c>
      <c r="IJ7" s="384">
        <f t="shared" si="117"/>
        <v>23.625</v>
      </c>
      <c r="IK7" s="379">
        <v>3</v>
      </c>
      <c r="IL7" s="384">
        <f t="shared" si="118"/>
        <v>23.625</v>
      </c>
      <c r="IM7" s="379">
        <v>3</v>
      </c>
      <c r="IN7" s="384">
        <f t="shared" si="119"/>
        <v>23.625</v>
      </c>
      <c r="IO7" s="379">
        <v>3</v>
      </c>
      <c r="IP7" s="384">
        <f t="shared" si="120"/>
        <v>23.625</v>
      </c>
      <c r="IQ7" s="379">
        <v>3</v>
      </c>
      <c r="IR7" s="384">
        <f t="shared" si="121"/>
        <v>23.625</v>
      </c>
      <c r="IS7" s="379">
        <v>3</v>
      </c>
      <c r="IT7" s="384">
        <f t="shared" si="122"/>
        <v>23.625</v>
      </c>
      <c r="IU7" s="379">
        <v>3</v>
      </c>
      <c r="IV7" s="384">
        <f t="shared" si="123"/>
        <v>23.625</v>
      </c>
      <c r="IW7" s="379">
        <v>3</v>
      </c>
      <c r="IX7" s="384">
        <f t="shared" si="124"/>
        <v>23.625</v>
      </c>
      <c r="IY7" s="379">
        <v>3</v>
      </c>
      <c r="IZ7" s="384">
        <f t="shared" si="125"/>
        <v>23.625</v>
      </c>
      <c r="JA7" s="379">
        <v>3</v>
      </c>
      <c r="JB7" s="384">
        <f t="shared" si="126"/>
        <v>23.625</v>
      </c>
      <c r="JC7" s="379">
        <v>3</v>
      </c>
      <c r="JD7" s="384">
        <f t="shared" si="127"/>
        <v>23.625</v>
      </c>
      <c r="JE7" s="379">
        <v>3</v>
      </c>
      <c r="JF7" s="384">
        <f t="shared" si="128"/>
        <v>23.625</v>
      </c>
      <c r="JG7" s="379">
        <v>3</v>
      </c>
      <c r="JH7" s="384">
        <f t="shared" si="129"/>
        <v>23.625</v>
      </c>
      <c r="JI7" s="379">
        <v>3</v>
      </c>
      <c r="JJ7" s="384">
        <f t="shared" si="130"/>
        <v>23.625</v>
      </c>
      <c r="JK7" s="379">
        <v>3</v>
      </c>
      <c r="JL7" s="384">
        <f t="shared" si="131"/>
        <v>23.625</v>
      </c>
      <c r="JM7" s="379">
        <v>3</v>
      </c>
      <c r="JN7" s="384">
        <f t="shared" si="132"/>
        <v>23.625</v>
      </c>
      <c r="JO7" s="379">
        <v>3</v>
      </c>
      <c r="JP7" s="384">
        <f t="shared" si="133"/>
        <v>23.625</v>
      </c>
      <c r="JQ7" s="379">
        <v>3</v>
      </c>
      <c r="JR7" s="384">
        <f t="shared" si="134"/>
        <v>23.625</v>
      </c>
      <c r="JS7" s="379">
        <v>12</v>
      </c>
      <c r="JT7" s="384">
        <f t="shared" si="135"/>
        <v>94.5</v>
      </c>
      <c r="JU7" s="379">
        <v>12</v>
      </c>
      <c r="JV7" s="384">
        <f t="shared" si="136"/>
        <v>94.5</v>
      </c>
      <c r="JW7" s="379">
        <v>3</v>
      </c>
      <c r="JX7" s="384">
        <f t="shared" si="137"/>
        <v>23.625</v>
      </c>
      <c r="JY7" s="379">
        <v>3</v>
      </c>
      <c r="JZ7" s="384">
        <f t="shared" si="138"/>
        <v>23.625</v>
      </c>
    </row>
    <row r="8" spans="1:286" s="4" customFormat="1" x14ac:dyDescent="0.25">
      <c r="A8" s="268" t="s">
        <v>265</v>
      </c>
      <c r="B8" s="268" t="s">
        <v>266</v>
      </c>
      <c r="C8" s="470">
        <v>20000</v>
      </c>
      <c r="D8" s="467"/>
      <c r="E8" s="466"/>
      <c r="F8" s="471"/>
      <c r="G8" s="387">
        <v>0</v>
      </c>
      <c r="H8" s="388">
        <f t="shared" si="0"/>
        <v>20000</v>
      </c>
      <c r="I8" s="513">
        <v>500</v>
      </c>
      <c r="J8" s="390">
        <f t="shared" si="1"/>
        <v>40</v>
      </c>
      <c r="K8" s="379">
        <v>1</v>
      </c>
      <c r="L8" s="384">
        <f t="shared" si="2"/>
        <v>40</v>
      </c>
      <c r="M8" s="379">
        <v>1</v>
      </c>
      <c r="N8" s="384">
        <f t="shared" si="3"/>
        <v>40</v>
      </c>
      <c r="O8" s="379">
        <v>1</v>
      </c>
      <c r="P8" s="384">
        <f t="shared" si="4"/>
        <v>40</v>
      </c>
      <c r="Q8" s="379">
        <v>1</v>
      </c>
      <c r="R8" s="384">
        <f t="shared" si="5"/>
        <v>40</v>
      </c>
      <c r="S8" s="379">
        <v>1</v>
      </c>
      <c r="T8" s="384">
        <f t="shared" si="6"/>
        <v>40</v>
      </c>
      <c r="U8" s="379"/>
      <c r="V8" s="384">
        <f t="shared" si="7"/>
        <v>0</v>
      </c>
      <c r="W8" s="379">
        <v>1</v>
      </c>
      <c r="X8" s="384">
        <f t="shared" si="8"/>
        <v>40</v>
      </c>
      <c r="Y8" s="379">
        <v>1</v>
      </c>
      <c r="Z8" s="384">
        <f t="shared" si="9"/>
        <v>40</v>
      </c>
      <c r="AA8" s="379"/>
      <c r="AB8" s="384">
        <f t="shared" si="9"/>
        <v>0</v>
      </c>
      <c r="AC8" s="379"/>
      <c r="AD8" s="384">
        <f t="shared" si="10"/>
        <v>0</v>
      </c>
      <c r="AE8" s="379"/>
      <c r="AF8" s="384">
        <f t="shared" si="11"/>
        <v>0</v>
      </c>
      <c r="AG8" s="379"/>
      <c r="AH8" s="384">
        <f t="shared" si="12"/>
        <v>0</v>
      </c>
      <c r="AI8" s="379"/>
      <c r="AJ8" s="384">
        <f t="shared" si="13"/>
        <v>0</v>
      </c>
      <c r="AK8" s="379"/>
      <c r="AL8" s="384">
        <f t="shared" si="14"/>
        <v>0</v>
      </c>
      <c r="AM8" s="379"/>
      <c r="AN8" s="384">
        <f t="shared" si="15"/>
        <v>0</v>
      </c>
      <c r="AO8" s="379"/>
      <c r="AP8" s="384">
        <f t="shared" si="16"/>
        <v>0</v>
      </c>
      <c r="AQ8" s="379">
        <v>1</v>
      </c>
      <c r="AR8" s="384">
        <f t="shared" si="17"/>
        <v>40</v>
      </c>
      <c r="AS8" s="379">
        <v>1</v>
      </c>
      <c r="AT8" s="384">
        <f t="shared" si="18"/>
        <v>40</v>
      </c>
      <c r="AU8" s="379">
        <v>1</v>
      </c>
      <c r="AV8" s="384">
        <f t="shared" si="19"/>
        <v>40</v>
      </c>
      <c r="AW8" s="379">
        <v>1</v>
      </c>
      <c r="AX8" s="384">
        <f t="shared" si="20"/>
        <v>40</v>
      </c>
      <c r="AY8" s="379">
        <v>1</v>
      </c>
      <c r="AZ8" s="384">
        <f t="shared" si="21"/>
        <v>40</v>
      </c>
      <c r="BA8" s="379">
        <v>1</v>
      </c>
      <c r="BB8" s="384">
        <f t="shared" si="22"/>
        <v>40</v>
      </c>
      <c r="BC8" s="379">
        <v>1</v>
      </c>
      <c r="BD8" s="384">
        <f t="shared" si="23"/>
        <v>40</v>
      </c>
      <c r="BE8" s="379">
        <v>1</v>
      </c>
      <c r="BF8" s="384">
        <f t="shared" si="24"/>
        <v>40</v>
      </c>
      <c r="BG8" s="379">
        <v>1</v>
      </c>
      <c r="BH8" s="384">
        <f t="shared" si="25"/>
        <v>40</v>
      </c>
      <c r="BI8" s="379">
        <v>1</v>
      </c>
      <c r="BJ8" s="384">
        <f t="shared" si="26"/>
        <v>40</v>
      </c>
      <c r="BK8" s="379">
        <v>1</v>
      </c>
      <c r="BL8" s="384">
        <f t="shared" si="27"/>
        <v>40</v>
      </c>
      <c r="BM8" s="379">
        <v>1</v>
      </c>
      <c r="BN8" s="384">
        <f t="shared" si="28"/>
        <v>40</v>
      </c>
      <c r="BO8" s="379">
        <v>1</v>
      </c>
      <c r="BP8" s="384">
        <f t="shared" si="29"/>
        <v>40</v>
      </c>
      <c r="BQ8" s="379">
        <v>1</v>
      </c>
      <c r="BR8" s="384">
        <f t="shared" si="30"/>
        <v>40</v>
      </c>
      <c r="BS8" s="379">
        <v>1</v>
      </c>
      <c r="BT8" s="384">
        <f t="shared" si="31"/>
        <v>40</v>
      </c>
      <c r="BU8" s="379">
        <v>1</v>
      </c>
      <c r="BV8" s="384">
        <f t="shared" si="32"/>
        <v>40</v>
      </c>
      <c r="BW8" s="379">
        <v>2</v>
      </c>
      <c r="BX8" s="384">
        <f t="shared" si="33"/>
        <v>80</v>
      </c>
      <c r="BY8" s="379">
        <v>1</v>
      </c>
      <c r="BZ8" s="384">
        <f t="shared" si="34"/>
        <v>40</v>
      </c>
      <c r="CA8" s="379">
        <v>1</v>
      </c>
      <c r="CB8" s="384">
        <f t="shared" si="35"/>
        <v>40</v>
      </c>
      <c r="CC8" s="379">
        <v>2</v>
      </c>
      <c r="CD8" s="384">
        <f t="shared" si="36"/>
        <v>80</v>
      </c>
      <c r="CE8" s="379">
        <v>2</v>
      </c>
      <c r="CF8" s="384">
        <f t="shared" si="37"/>
        <v>80</v>
      </c>
      <c r="CG8" s="379">
        <v>3</v>
      </c>
      <c r="CH8" s="384">
        <f t="shared" si="38"/>
        <v>120</v>
      </c>
      <c r="CI8" s="379">
        <v>3</v>
      </c>
      <c r="CJ8" s="384">
        <f t="shared" si="39"/>
        <v>120</v>
      </c>
      <c r="CK8" s="379">
        <v>2</v>
      </c>
      <c r="CL8" s="384">
        <f t="shared" si="40"/>
        <v>80</v>
      </c>
      <c r="CM8" s="379">
        <v>2</v>
      </c>
      <c r="CN8" s="384">
        <f t="shared" si="41"/>
        <v>80</v>
      </c>
      <c r="CO8" s="379">
        <v>1</v>
      </c>
      <c r="CP8" s="384">
        <f t="shared" si="42"/>
        <v>40</v>
      </c>
      <c r="CQ8" s="379">
        <v>2</v>
      </c>
      <c r="CR8" s="384">
        <f t="shared" si="43"/>
        <v>80</v>
      </c>
      <c r="CS8" s="379">
        <v>2</v>
      </c>
      <c r="CT8" s="384">
        <f t="shared" si="44"/>
        <v>80</v>
      </c>
      <c r="CU8" s="379">
        <v>2</v>
      </c>
      <c r="CV8" s="384">
        <f t="shared" si="45"/>
        <v>80</v>
      </c>
      <c r="CW8" s="379">
        <v>2</v>
      </c>
      <c r="CX8" s="384">
        <f t="shared" si="46"/>
        <v>80</v>
      </c>
      <c r="CY8" s="379"/>
      <c r="CZ8" s="384">
        <f t="shared" si="47"/>
        <v>0</v>
      </c>
      <c r="DA8" s="379">
        <v>1</v>
      </c>
      <c r="DB8" s="384">
        <f t="shared" si="48"/>
        <v>40</v>
      </c>
      <c r="DC8" s="379">
        <v>1</v>
      </c>
      <c r="DD8" s="384">
        <f t="shared" si="49"/>
        <v>40</v>
      </c>
      <c r="DE8" s="379">
        <v>1</v>
      </c>
      <c r="DF8" s="384">
        <f t="shared" si="50"/>
        <v>40</v>
      </c>
      <c r="DG8" s="379">
        <v>1</v>
      </c>
      <c r="DH8" s="384">
        <f t="shared" si="51"/>
        <v>40</v>
      </c>
      <c r="DI8" s="379">
        <v>4</v>
      </c>
      <c r="DJ8" s="384">
        <f t="shared" si="52"/>
        <v>160</v>
      </c>
      <c r="DK8" s="379">
        <v>2</v>
      </c>
      <c r="DL8" s="384">
        <f t="shared" si="53"/>
        <v>80</v>
      </c>
      <c r="DM8" s="379">
        <v>2</v>
      </c>
      <c r="DN8" s="384">
        <f t="shared" si="54"/>
        <v>80</v>
      </c>
      <c r="DO8" s="379">
        <v>5</v>
      </c>
      <c r="DP8" s="384">
        <f t="shared" si="55"/>
        <v>200</v>
      </c>
      <c r="DQ8" s="379">
        <v>5</v>
      </c>
      <c r="DR8" s="384">
        <f t="shared" si="56"/>
        <v>200</v>
      </c>
      <c r="DS8" s="379">
        <v>5</v>
      </c>
      <c r="DT8" s="384">
        <f t="shared" si="57"/>
        <v>200</v>
      </c>
      <c r="DU8" s="379">
        <v>3</v>
      </c>
      <c r="DV8" s="384">
        <f t="shared" si="58"/>
        <v>120</v>
      </c>
      <c r="DW8" s="379">
        <v>2</v>
      </c>
      <c r="DX8" s="384">
        <f t="shared" si="59"/>
        <v>80</v>
      </c>
      <c r="DY8" s="379">
        <v>2</v>
      </c>
      <c r="DZ8" s="384">
        <f t="shared" si="60"/>
        <v>80</v>
      </c>
      <c r="EA8" s="379">
        <v>2</v>
      </c>
      <c r="EB8" s="384">
        <f t="shared" si="61"/>
        <v>80</v>
      </c>
      <c r="EC8" s="379">
        <v>2</v>
      </c>
      <c r="ED8" s="384">
        <f t="shared" si="62"/>
        <v>80</v>
      </c>
      <c r="EE8" s="379">
        <v>2</v>
      </c>
      <c r="EF8" s="384">
        <f t="shared" si="63"/>
        <v>80</v>
      </c>
      <c r="EG8" s="379">
        <v>3</v>
      </c>
      <c r="EH8" s="384">
        <f t="shared" si="64"/>
        <v>120</v>
      </c>
      <c r="EI8" s="379">
        <v>1</v>
      </c>
      <c r="EJ8" s="384">
        <f t="shared" si="65"/>
        <v>40</v>
      </c>
      <c r="EK8" s="379">
        <v>1</v>
      </c>
      <c r="EL8" s="384">
        <f t="shared" si="66"/>
        <v>40</v>
      </c>
      <c r="EM8" s="379">
        <v>3</v>
      </c>
      <c r="EN8" s="384">
        <f t="shared" si="67"/>
        <v>120</v>
      </c>
      <c r="EO8" s="379">
        <v>6</v>
      </c>
      <c r="EP8" s="384">
        <f t="shared" si="68"/>
        <v>240</v>
      </c>
      <c r="EQ8" s="379">
        <v>4</v>
      </c>
      <c r="ER8" s="384">
        <f t="shared" si="69"/>
        <v>160</v>
      </c>
      <c r="ES8" s="379">
        <v>4</v>
      </c>
      <c r="ET8" s="384">
        <f t="shared" si="70"/>
        <v>160</v>
      </c>
      <c r="EU8" s="379">
        <v>4</v>
      </c>
      <c r="EV8" s="384">
        <f t="shared" si="71"/>
        <v>160</v>
      </c>
      <c r="EW8" s="379">
        <v>4</v>
      </c>
      <c r="EX8" s="384">
        <f t="shared" si="72"/>
        <v>160</v>
      </c>
      <c r="EY8" s="379">
        <v>4</v>
      </c>
      <c r="EZ8" s="384">
        <f t="shared" si="73"/>
        <v>160</v>
      </c>
      <c r="FA8" s="379">
        <v>4</v>
      </c>
      <c r="FB8" s="384">
        <f t="shared" si="74"/>
        <v>160</v>
      </c>
      <c r="FC8" s="379">
        <v>2</v>
      </c>
      <c r="FD8" s="384">
        <f t="shared" si="75"/>
        <v>80</v>
      </c>
      <c r="FE8" s="379">
        <v>2</v>
      </c>
      <c r="FF8" s="384">
        <f t="shared" si="76"/>
        <v>80</v>
      </c>
      <c r="FG8" s="379">
        <v>2</v>
      </c>
      <c r="FH8" s="384">
        <f t="shared" si="77"/>
        <v>80</v>
      </c>
      <c r="FI8" s="379">
        <v>6</v>
      </c>
      <c r="FJ8" s="384">
        <f t="shared" si="78"/>
        <v>240</v>
      </c>
      <c r="FK8" s="379">
        <v>6</v>
      </c>
      <c r="FL8" s="384">
        <f t="shared" si="79"/>
        <v>240</v>
      </c>
      <c r="FM8" s="379">
        <v>6</v>
      </c>
      <c r="FN8" s="384">
        <f t="shared" si="80"/>
        <v>240</v>
      </c>
      <c r="FO8" s="379">
        <v>1</v>
      </c>
      <c r="FP8" s="384">
        <f t="shared" si="81"/>
        <v>40</v>
      </c>
      <c r="FQ8" s="379">
        <v>1</v>
      </c>
      <c r="FR8" s="384">
        <f t="shared" si="82"/>
        <v>40</v>
      </c>
      <c r="FS8" s="379">
        <v>1</v>
      </c>
      <c r="FT8" s="384">
        <f t="shared" si="83"/>
        <v>40</v>
      </c>
      <c r="FU8" s="379"/>
      <c r="FV8" s="384">
        <f t="shared" si="84"/>
        <v>0</v>
      </c>
      <c r="FW8" s="379">
        <v>1</v>
      </c>
      <c r="FX8" s="384">
        <f t="shared" si="85"/>
        <v>40</v>
      </c>
      <c r="FY8" s="379">
        <v>1</v>
      </c>
      <c r="FZ8" s="384">
        <f t="shared" si="86"/>
        <v>40</v>
      </c>
      <c r="GA8" s="379">
        <v>2</v>
      </c>
      <c r="GB8" s="384">
        <f t="shared" si="87"/>
        <v>80</v>
      </c>
      <c r="GC8" s="379">
        <v>2</v>
      </c>
      <c r="GD8" s="384">
        <f t="shared" si="88"/>
        <v>80</v>
      </c>
      <c r="GE8" s="379">
        <v>1</v>
      </c>
      <c r="GF8" s="384">
        <f t="shared" si="89"/>
        <v>40</v>
      </c>
      <c r="GG8" s="379">
        <v>1</v>
      </c>
      <c r="GH8" s="384">
        <f t="shared" si="90"/>
        <v>40</v>
      </c>
      <c r="GI8" s="379">
        <v>1</v>
      </c>
      <c r="GJ8" s="384">
        <f t="shared" si="91"/>
        <v>40</v>
      </c>
      <c r="GK8" s="379">
        <v>1</v>
      </c>
      <c r="GL8" s="384">
        <f t="shared" si="92"/>
        <v>40</v>
      </c>
      <c r="GM8" s="379">
        <v>1</v>
      </c>
      <c r="GN8" s="384">
        <f t="shared" si="93"/>
        <v>40</v>
      </c>
      <c r="GO8" s="379">
        <v>1</v>
      </c>
      <c r="GP8" s="384">
        <f t="shared" si="94"/>
        <v>40</v>
      </c>
      <c r="GQ8" s="379">
        <v>1</v>
      </c>
      <c r="GR8" s="384">
        <f t="shared" si="95"/>
        <v>40</v>
      </c>
      <c r="GS8" s="379">
        <v>1</v>
      </c>
      <c r="GT8" s="384">
        <f t="shared" si="96"/>
        <v>40</v>
      </c>
      <c r="GU8" s="379">
        <v>1</v>
      </c>
      <c r="GV8" s="384">
        <f t="shared" si="97"/>
        <v>40</v>
      </c>
      <c r="GW8" s="379">
        <v>1</v>
      </c>
      <c r="GX8" s="384">
        <f t="shared" si="98"/>
        <v>40</v>
      </c>
      <c r="GY8" s="379">
        <v>2</v>
      </c>
      <c r="GZ8" s="384">
        <f t="shared" si="99"/>
        <v>80</v>
      </c>
      <c r="HA8" s="379">
        <v>1</v>
      </c>
      <c r="HB8" s="384">
        <f t="shared" si="100"/>
        <v>40</v>
      </c>
      <c r="HC8" s="379">
        <v>1</v>
      </c>
      <c r="HD8" s="384">
        <f t="shared" si="101"/>
        <v>40</v>
      </c>
      <c r="HE8" s="379">
        <v>1</v>
      </c>
      <c r="HF8" s="384">
        <f t="shared" si="102"/>
        <v>40</v>
      </c>
      <c r="HG8" s="379">
        <v>1</v>
      </c>
      <c r="HH8" s="384">
        <f t="shared" si="103"/>
        <v>40</v>
      </c>
      <c r="HI8" s="379">
        <v>1</v>
      </c>
      <c r="HJ8" s="384">
        <f t="shared" si="104"/>
        <v>40</v>
      </c>
      <c r="HK8" s="379">
        <v>1</v>
      </c>
      <c r="HL8" s="384">
        <f t="shared" si="105"/>
        <v>40</v>
      </c>
      <c r="HM8" s="379">
        <v>3</v>
      </c>
      <c r="HN8" s="384">
        <f t="shared" si="106"/>
        <v>120</v>
      </c>
      <c r="HO8" s="415">
        <v>1</v>
      </c>
      <c r="HP8" s="384">
        <f t="shared" si="107"/>
        <v>40</v>
      </c>
      <c r="HQ8" s="379">
        <v>1</v>
      </c>
      <c r="HR8" s="384">
        <f t="shared" si="108"/>
        <v>40</v>
      </c>
      <c r="HS8" s="415">
        <v>1</v>
      </c>
      <c r="HT8" s="384">
        <f t="shared" si="109"/>
        <v>40</v>
      </c>
      <c r="HU8" s="379">
        <v>1</v>
      </c>
      <c r="HV8" s="384">
        <f t="shared" si="110"/>
        <v>40</v>
      </c>
      <c r="HW8" s="379">
        <v>1</v>
      </c>
      <c r="HX8" s="384">
        <f t="shared" si="111"/>
        <v>40</v>
      </c>
      <c r="HY8" s="379">
        <v>1</v>
      </c>
      <c r="HZ8" s="384">
        <f t="shared" si="112"/>
        <v>40</v>
      </c>
      <c r="IA8" s="379">
        <v>1</v>
      </c>
      <c r="IB8" s="384">
        <f t="shared" si="113"/>
        <v>40</v>
      </c>
      <c r="IC8" s="379">
        <v>1</v>
      </c>
      <c r="ID8" s="384">
        <f t="shared" si="114"/>
        <v>40</v>
      </c>
      <c r="IE8" s="379">
        <v>1</v>
      </c>
      <c r="IF8" s="384">
        <f t="shared" si="115"/>
        <v>40</v>
      </c>
      <c r="IG8" s="379">
        <v>1</v>
      </c>
      <c r="IH8" s="384">
        <f t="shared" si="116"/>
        <v>40</v>
      </c>
      <c r="II8" s="379">
        <v>1</v>
      </c>
      <c r="IJ8" s="384">
        <f t="shared" si="117"/>
        <v>40</v>
      </c>
      <c r="IK8" s="379">
        <v>1</v>
      </c>
      <c r="IL8" s="384">
        <f t="shared" si="118"/>
        <v>40</v>
      </c>
      <c r="IM8" s="379">
        <v>1</v>
      </c>
      <c r="IN8" s="384">
        <f t="shared" si="119"/>
        <v>40</v>
      </c>
      <c r="IO8" s="379">
        <v>1</v>
      </c>
      <c r="IP8" s="384">
        <f t="shared" si="120"/>
        <v>40</v>
      </c>
      <c r="IQ8" s="379">
        <v>1</v>
      </c>
      <c r="IR8" s="384">
        <f t="shared" si="121"/>
        <v>40</v>
      </c>
      <c r="IS8" s="379">
        <v>1</v>
      </c>
      <c r="IT8" s="384">
        <f t="shared" si="122"/>
        <v>40</v>
      </c>
      <c r="IU8" s="379">
        <v>1</v>
      </c>
      <c r="IV8" s="384">
        <f t="shared" si="123"/>
        <v>40</v>
      </c>
      <c r="IW8" s="379">
        <v>1</v>
      </c>
      <c r="IX8" s="384">
        <f t="shared" si="124"/>
        <v>40</v>
      </c>
      <c r="IY8" s="379">
        <v>1</v>
      </c>
      <c r="IZ8" s="384">
        <f t="shared" si="125"/>
        <v>40</v>
      </c>
      <c r="JA8" s="379">
        <v>1</v>
      </c>
      <c r="JB8" s="384">
        <f t="shared" si="126"/>
        <v>40</v>
      </c>
      <c r="JC8" s="379">
        <v>1</v>
      </c>
      <c r="JD8" s="384">
        <f t="shared" si="127"/>
        <v>40</v>
      </c>
      <c r="JE8" s="379">
        <v>1</v>
      </c>
      <c r="JF8" s="384">
        <f t="shared" si="128"/>
        <v>40</v>
      </c>
      <c r="JG8" s="379">
        <v>1</v>
      </c>
      <c r="JH8" s="384">
        <f t="shared" si="129"/>
        <v>40</v>
      </c>
      <c r="JI8" s="379">
        <v>1</v>
      </c>
      <c r="JJ8" s="384">
        <f t="shared" si="130"/>
        <v>40</v>
      </c>
      <c r="JK8" s="379">
        <v>1</v>
      </c>
      <c r="JL8" s="384">
        <f t="shared" si="131"/>
        <v>40</v>
      </c>
      <c r="JM8" s="379">
        <v>1</v>
      </c>
      <c r="JN8" s="384">
        <f t="shared" si="132"/>
        <v>40</v>
      </c>
      <c r="JO8" s="379">
        <v>1</v>
      </c>
      <c r="JP8" s="384">
        <f t="shared" si="133"/>
        <v>40</v>
      </c>
      <c r="JQ8" s="379">
        <v>1</v>
      </c>
      <c r="JR8" s="384">
        <f t="shared" si="134"/>
        <v>40</v>
      </c>
      <c r="JS8" s="379">
        <v>3</v>
      </c>
      <c r="JT8" s="384">
        <f t="shared" si="135"/>
        <v>120</v>
      </c>
      <c r="JU8" s="379">
        <v>3</v>
      </c>
      <c r="JV8" s="384">
        <f t="shared" si="136"/>
        <v>120</v>
      </c>
      <c r="JW8" s="379">
        <v>1</v>
      </c>
      <c r="JX8" s="384">
        <f t="shared" si="137"/>
        <v>40</v>
      </c>
      <c r="JY8" s="379">
        <v>1</v>
      </c>
      <c r="JZ8" s="384">
        <f t="shared" si="138"/>
        <v>40</v>
      </c>
    </row>
    <row r="9" spans="1:286" s="4" customFormat="1" x14ac:dyDescent="0.25">
      <c r="A9" s="268" t="s">
        <v>265</v>
      </c>
      <c r="B9" s="268" t="s">
        <v>1118</v>
      </c>
      <c r="C9" s="470">
        <v>3348</v>
      </c>
      <c r="D9" s="467"/>
      <c r="E9" s="466"/>
      <c r="F9" s="471"/>
      <c r="G9" s="387">
        <v>0</v>
      </c>
      <c r="H9" s="388">
        <f t="shared" si="0"/>
        <v>3348</v>
      </c>
      <c r="I9" s="513">
        <v>100</v>
      </c>
      <c r="J9" s="390">
        <f t="shared" si="1"/>
        <v>33.479999999999997</v>
      </c>
      <c r="K9" s="379">
        <v>1</v>
      </c>
      <c r="L9" s="384">
        <f t="shared" si="2"/>
        <v>33.479999999999997</v>
      </c>
      <c r="M9" s="379">
        <v>1</v>
      </c>
      <c r="N9" s="384">
        <f t="shared" si="3"/>
        <v>33.479999999999997</v>
      </c>
      <c r="O9" s="379">
        <v>1</v>
      </c>
      <c r="P9" s="384">
        <f t="shared" si="4"/>
        <v>33.479999999999997</v>
      </c>
      <c r="Q9" s="379">
        <v>1</v>
      </c>
      <c r="R9" s="384">
        <f t="shared" si="5"/>
        <v>33.479999999999997</v>
      </c>
      <c r="S9" s="379">
        <v>1</v>
      </c>
      <c r="T9" s="384">
        <f t="shared" si="6"/>
        <v>33.479999999999997</v>
      </c>
      <c r="U9" s="379"/>
      <c r="V9" s="384">
        <f t="shared" si="7"/>
        <v>0</v>
      </c>
      <c r="W9" s="379">
        <v>1</v>
      </c>
      <c r="X9" s="384">
        <f t="shared" si="8"/>
        <v>33.479999999999997</v>
      </c>
      <c r="Y9" s="379">
        <v>1</v>
      </c>
      <c r="Z9" s="384">
        <f t="shared" si="9"/>
        <v>33.479999999999997</v>
      </c>
      <c r="AA9" s="379">
        <v>0</v>
      </c>
      <c r="AB9" s="384">
        <f t="shared" si="9"/>
        <v>0</v>
      </c>
      <c r="AC9" s="379">
        <v>0</v>
      </c>
      <c r="AD9" s="384">
        <f t="shared" si="10"/>
        <v>0</v>
      </c>
      <c r="AE9" s="379">
        <v>0</v>
      </c>
      <c r="AF9" s="384">
        <f t="shared" si="11"/>
        <v>0</v>
      </c>
      <c r="AG9" s="379">
        <v>0</v>
      </c>
      <c r="AH9" s="384">
        <f t="shared" si="12"/>
        <v>0</v>
      </c>
      <c r="AI9" s="379">
        <v>0</v>
      </c>
      <c r="AJ9" s="384">
        <f t="shared" si="13"/>
        <v>0</v>
      </c>
      <c r="AK9" s="379">
        <v>0</v>
      </c>
      <c r="AL9" s="384">
        <f t="shared" si="14"/>
        <v>0</v>
      </c>
      <c r="AM9" s="379">
        <v>0</v>
      </c>
      <c r="AN9" s="384">
        <f t="shared" si="15"/>
        <v>0</v>
      </c>
      <c r="AO9" s="379"/>
      <c r="AP9" s="384">
        <f t="shared" si="16"/>
        <v>0</v>
      </c>
      <c r="AQ9" s="379">
        <v>1</v>
      </c>
      <c r="AR9" s="384">
        <f t="shared" si="17"/>
        <v>33.479999999999997</v>
      </c>
      <c r="AS9" s="379">
        <v>1</v>
      </c>
      <c r="AT9" s="384">
        <f t="shared" si="18"/>
        <v>33.479999999999997</v>
      </c>
      <c r="AU9" s="379">
        <v>1</v>
      </c>
      <c r="AV9" s="384">
        <f t="shared" si="19"/>
        <v>33.479999999999997</v>
      </c>
      <c r="AW9" s="379">
        <v>1</v>
      </c>
      <c r="AX9" s="384">
        <f t="shared" si="20"/>
        <v>33.479999999999997</v>
      </c>
      <c r="AY9" s="379">
        <v>1</v>
      </c>
      <c r="AZ9" s="384">
        <f t="shared" si="21"/>
        <v>33.479999999999997</v>
      </c>
      <c r="BA9" s="379">
        <v>1</v>
      </c>
      <c r="BB9" s="384">
        <f t="shared" si="22"/>
        <v>33.479999999999997</v>
      </c>
      <c r="BC9" s="379">
        <v>1</v>
      </c>
      <c r="BD9" s="384">
        <f t="shared" si="23"/>
        <v>33.479999999999997</v>
      </c>
      <c r="BE9" s="379">
        <v>1</v>
      </c>
      <c r="BF9" s="384">
        <f t="shared" si="24"/>
        <v>33.479999999999997</v>
      </c>
      <c r="BG9" s="379">
        <v>1</v>
      </c>
      <c r="BH9" s="384">
        <f t="shared" si="25"/>
        <v>33.479999999999997</v>
      </c>
      <c r="BI9" s="379">
        <v>1</v>
      </c>
      <c r="BJ9" s="384">
        <f t="shared" si="26"/>
        <v>33.479999999999997</v>
      </c>
      <c r="BK9" s="379">
        <v>1</v>
      </c>
      <c r="BL9" s="384">
        <f t="shared" si="27"/>
        <v>33.479999999999997</v>
      </c>
      <c r="BM9" s="379">
        <v>1</v>
      </c>
      <c r="BN9" s="384">
        <f t="shared" si="28"/>
        <v>33.479999999999997</v>
      </c>
      <c r="BO9" s="379">
        <v>1</v>
      </c>
      <c r="BP9" s="384">
        <f t="shared" si="29"/>
        <v>33.479999999999997</v>
      </c>
      <c r="BQ9" s="379">
        <v>1</v>
      </c>
      <c r="BR9" s="384">
        <f t="shared" si="30"/>
        <v>33.479999999999997</v>
      </c>
      <c r="BS9" s="379">
        <v>1</v>
      </c>
      <c r="BT9" s="384">
        <f t="shared" si="31"/>
        <v>33.479999999999997</v>
      </c>
      <c r="BU9" s="379">
        <v>1</v>
      </c>
      <c r="BV9" s="384">
        <f t="shared" si="32"/>
        <v>33.479999999999997</v>
      </c>
      <c r="BW9" s="379">
        <v>1</v>
      </c>
      <c r="BX9" s="384">
        <f t="shared" si="33"/>
        <v>33.479999999999997</v>
      </c>
      <c r="BY9" s="379">
        <v>1</v>
      </c>
      <c r="BZ9" s="384">
        <f t="shared" si="34"/>
        <v>33.479999999999997</v>
      </c>
      <c r="CA9" s="379">
        <v>1</v>
      </c>
      <c r="CB9" s="384">
        <f t="shared" si="35"/>
        <v>33.479999999999997</v>
      </c>
      <c r="CC9" s="379">
        <v>1</v>
      </c>
      <c r="CD9" s="384">
        <f t="shared" si="36"/>
        <v>33.479999999999997</v>
      </c>
      <c r="CE9" s="379">
        <v>1</v>
      </c>
      <c r="CF9" s="384">
        <f t="shared" si="37"/>
        <v>33.479999999999997</v>
      </c>
      <c r="CG9" s="379">
        <v>1</v>
      </c>
      <c r="CH9" s="384">
        <f t="shared" si="38"/>
        <v>33.479999999999997</v>
      </c>
      <c r="CI9" s="379">
        <v>1</v>
      </c>
      <c r="CJ9" s="384">
        <f t="shared" si="39"/>
        <v>33.479999999999997</v>
      </c>
      <c r="CK9" s="379">
        <v>1</v>
      </c>
      <c r="CL9" s="384">
        <f t="shared" si="40"/>
        <v>33.479999999999997</v>
      </c>
      <c r="CM9" s="379">
        <v>1</v>
      </c>
      <c r="CN9" s="384">
        <f t="shared" si="41"/>
        <v>33.479999999999997</v>
      </c>
      <c r="CO9" s="379">
        <v>1</v>
      </c>
      <c r="CP9" s="384">
        <f t="shared" si="42"/>
        <v>33.479999999999997</v>
      </c>
      <c r="CQ9" s="379">
        <v>1</v>
      </c>
      <c r="CR9" s="384">
        <f t="shared" si="43"/>
        <v>33.479999999999997</v>
      </c>
      <c r="CS9" s="379">
        <v>1</v>
      </c>
      <c r="CT9" s="384">
        <f t="shared" si="44"/>
        <v>33.479999999999997</v>
      </c>
      <c r="CU9" s="379">
        <v>1</v>
      </c>
      <c r="CV9" s="384">
        <f t="shared" si="45"/>
        <v>33.479999999999997</v>
      </c>
      <c r="CW9" s="379">
        <v>1</v>
      </c>
      <c r="CX9" s="384">
        <f t="shared" si="46"/>
        <v>33.479999999999997</v>
      </c>
      <c r="CY9" s="379"/>
      <c r="CZ9" s="384">
        <f t="shared" si="47"/>
        <v>0</v>
      </c>
      <c r="DA9" s="379">
        <v>1</v>
      </c>
      <c r="DB9" s="384">
        <f t="shared" si="48"/>
        <v>33.479999999999997</v>
      </c>
      <c r="DC9" s="379">
        <v>1</v>
      </c>
      <c r="DD9" s="384">
        <f t="shared" si="49"/>
        <v>33.479999999999997</v>
      </c>
      <c r="DE9" s="379">
        <v>1</v>
      </c>
      <c r="DF9" s="384">
        <f t="shared" si="50"/>
        <v>33.479999999999997</v>
      </c>
      <c r="DG9" s="379">
        <v>1</v>
      </c>
      <c r="DH9" s="384">
        <f t="shared" si="51"/>
        <v>33.479999999999997</v>
      </c>
      <c r="DI9" s="379">
        <v>1</v>
      </c>
      <c r="DJ9" s="384">
        <f t="shared" si="52"/>
        <v>33.479999999999997</v>
      </c>
      <c r="DK9" s="379">
        <v>1</v>
      </c>
      <c r="DL9" s="384">
        <f t="shared" si="53"/>
        <v>33.479999999999997</v>
      </c>
      <c r="DM9" s="379">
        <v>1</v>
      </c>
      <c r="DN9" s="384">
        <f t="shared" si="54"/>
        <v>33.479999999999997</v>
      </c>
      <c r="DO9" s="379">
        <v>1</v>
      </c>
      <c r="DP9" s="384">
        <f t="shared" si="55"/>
        <v>33.479999999999997</v>
      </c>
      <c r="DQ9" s="379">
        <v>1</v>
      </c>
      <c r="DR9" s="384">
        <f t="shared" si="56"/>
        <v>33.479999999999997</v>
      </c>
      <c r="DS9" s="379">
        <v>1</v>
      </c>
      <c r="DT9" s="384">
        <f t="shared" si="57"/>
        <v>33.479999999999997</v>
      </c>
      <c r="DU9" s="379">
        <v>1</v>
      </c>
      <c r="DV9" s="384">
        <f t="shared" si="58"/>
        <v>33.479999999999997</v>
      </c>
      <c r="DW9" s="379">
        <v>1</v>
      </c>
      <c r="DX9" s="384">
        <f t="shared" si="59"/>
        <v>33.479999999999997</v>
      </c>
      <c r="DY9" s="379">
        <v>1</v>
      </c>
      <c r="DZ9" s="384">
        <f t="shared" si="60"/>
        <v>33.479999999999997</v>
      </c>
      <c r="EA9" s="379">
        <v>1</v>
      </c>
      <c r="EB9" s="384">
        <f t="shared" si="61"/>
        <v>33.479999999999997</v>
      </c>
      <c r="EC9" s="379">
        <v>1</v>
      </c>
      <c r="ED9" s="384">
        <f t="shared" si="62"/>
        <v>33.479999999999997</v>
      </c>
      <c r="EE9" s="379">
        <v>1</v>
      </c>
      <c r="EF9" s="384">
        <f t="shared" si="63"/>
        <v>33.479999999999997</v>
      </c>
      <c r="EG9" s="379">
        <v>1</v>
      </c>
      <c r="EH9" s="384">
        <f t="shared" si="64"/>
        <v>33.479999999999997</v>
      </c>
      <c r="EI9" s="379">
        <v>1</v>
      </c>
      <c r="EJ9" s="384">
        <f t="shared" si="65"/>
        <v>33.479999999999997</v>
      </c>
      <c r="EK9" s="379">
        <v>1</v>
      </c>
      <c r="EL9" s="384">
        <f t="shared" si="66"/>
        <v>33.479999999999997</v>
      </c>
      <c r="EM9" s="379">
        <v>1</v>
      </c>
      <c r="EN9" s="384">
        <f t="shared" si="67"/>
        <v>33.479999999999997</v>
      </c>
      <c r="EO9" s="379">
        <v>1</v>
      </c>
      <c r="EP9" s="384">
        <f t="shared" si="68"/>
        <v>33.479999999999997</v>
      </c>
      <c r="EQ9" s="379">
        <v>1</v>
      </c>
      <c r="ER9" s="384">
        <f t="shared" si="69"/>
        <v>33.479999999999997</v>
      </c>
      <c r="ES9" s="379">
        <v>1</v>
      </c>
      <c r="ET9" s="384">
        <f t="shared" si="70"/>
        <v>33.479999999999997</v>
      </c>
      <c r="EU9" s="379">
        <v>1</v>
      </c>
      <c r="EV9" s="384">
        <f t="shared" si="71"/>
        <v>33.479999999999997</v>
      </c>
      <c r="EW9" s="379">
        <v>1</v>
      </c>
      <c r="EX9" s="384">
        <f t="shared" si="72"/>
        <v>33.479999999999997</v>
      </c>
      <c r="EY9" s="379">
        <v>1</v>
      </c>
      <c r="EZ9" s="384">
        <f t="shared" si="73"/>
        <v>33.479999999999997</v>
      </c>
      <c r="FA9" s="379">
        <v>1</v>
      </c>
      <c r="FB9" s="384">
        <f t="shared" si="74"/>
        <v>33.479999999999997</v>
      </c>
      <c r="FC9" s="379">
        <v>1</v>
      </c>
      <c r="FD9" s="384">
        <f t="shared" si="75"/>
        <v>33.479999999999997</v>
      </c>
      <c r="FE9" s="379">
        <v>1</v>
      </c>
      <c r="FF9" s="384">
        <f t="shared" si="76"/>
        <v>33.479999999999997</v>
      </c>
      <c r="FG9" s="379">
        <v>1</v>
      </c>
      <c r="FH9" s="384">
        <f t="shared" si="77"/>
        <v>33.479999999999997</v>
      </c>
      <c r="FI9" s="379">
        <v>1</v>
      </c>
      <c r="FJ9" s="384">
        <f t="shared" si="78"/>
        <v>33.479999999999997</v>
      </c>
      <c r="FK9" s="379">
        <v>1</v>
      </c>
      <c r="FL9" s="384">
        <f t="shared" si="79"/>
        <v>33.479999999999997</v>
      </c>
      <c r="FM9" s="379">
        <v>1</v>
      </c>
      <c r="FN9" s="384">
        <f t="shared" si="80"/>
        <v>33.479999999999997</v>
      </c>
      <c r="FO9" s="379">
        <v>1</v>
      </c>
      <c r="FP9" s="384">
        <f t="shared" si="81"/>
        <v>33.479999999999997</v>
      </c>
      <c r="FQ9" s="379">
        <v>1</v>
      </c>
      <c r="FR9" s="384">
        <f t="shared" si="82"/>
        <v>33.479999999999997</v>
      </c>
      <c r="FS9" s="379">
        <v>1</v>
      </c>
      <c r="FT9" s="384">
        <f t="shared" si="83"/>
        <v>33.479999999999997</v>
      </c>
      <c r="FU9" s="379">
        <v>1</v>
      </c>
      <c r="FV9" s="384">
        <f t="shared" si="84"/>
        <v>33.479999999999997</v>
      </c>
      <c r="FW9" s="379">
        <v>1</v>
      </c>
      <c r="FX9" s="384">
        <f t="shared" si="85"/>
        <v>33.479999999999997</v>
      </c>
      <c r="FY9" s="379">
        <v>1</v>
      </c>
      <c r="FZ9" s="384">
        <f t="shared" si="86"/>
        <v>33.479999999999997</v>
      </c>
      <c r="GA9" s="379">
        <v>1</v>
      </c>
      <c r="GB9" s="384">
        <f t="shared" si="87"/>
        <v>33.479999999999997</v>
      </c>
      <c r="GC9" s="379">
        <v>1</v>
      </c>
      <c r="GD9" s="384">
        <f t="shared" si="88"/>
        <v>33.479999999999997</v>
      </c>
      <c r="GE9" s="379">
        <v>1</v>
      </c>
      <c r="GF9" s="384">
        <f t="shared" si="89"/>
        <v>33.479999999999997</v>
      </c>
      <c r="GG9" s="379">
        <v>1</v>
      </c>
      <c r="GH9" s="384">
        <f t="shared" si="90"/>
        <v>33.479999999999997</v>
      </c>
      <c r="GI9" s="379">
        <v>1</v>
      </c>
      <c r="GJ9" s="384">
        <f t="shared" si="91"/>
        <v>33.479999999999997</v>
      </c>
      <c r="GK9" s="379">
        <v>1</v>
      </c>
      <c r="GL9" s="384">
        <f t="shared" si="92"/>
        <v>33.479999999999997</v>
      </c>
      <c r="GM9" s="379">
        <v>1</v>
      </c>
      <c r="GN9" s="384">
        <f t="shared" si="93"/>
        <v>33.479999999999997</v>
      </c>
      <c r="GO9" s="379">
        <v>1</v>
      </c>
      <c r="GP9" s="384">
        <f t="shared" si="94"/>
        <v>33.479999999999997</v>
      </c>
      <c r="GQ9" s="379">
        <v>1</v>
      </c>
      <c r="GR9" s="384">
        <f t="shared" si="95"/>
        <v>33.479999999999997</v>
      </c>
      <c r="GS9" s="379">
        <v>1</v>
      </c>
      <c r="GT9" s="384">
        <f t="shared" si="96"/>
        <v>33.479999999999997</v>
      </c>
      <c r="GU9" s="379">
        <v>1</v>
      </c>
      <c r="GV9" s="384">
        <f t="shared" si="97"/>
        <v>33.479999999999997</v>
      </c>
      <c r="GW9" s="379">
        <v>1</v>
      </c>
      <c r="GX9" s="384">
        <f t="shared" si="98"/>
        <v>33.479999999999997</v>
      </c>
      <c r="GY9" s="379">
        <v>1</v>
      </c>
      <c r="GZ9" s="384">
        <f t="shared" si="99"/>
        <v>33.479999999999997</v>
      </c>
      <c r="HA9" s="379">
        <v>1</v>
      </c>
      <c r="HB9" s="384">
        <f t="shared" si="100"/>
        <v>33.479999999999997</v>
      </c>
      <c r="HC9" s="379">
        <v>1</v>
      </c>
      <c r="HD9" s="384">
        <f t="shared" si="101"/>
        <v>33.479999999999997</v>
      </c>
      <c r="HE9" s="379">
        <v>1</v>
      </c>
      <c r="HF9" s="384">
        <f t="shared" si="102"/>
        <v>33.479999999999997</v>
      </c>
      <c r="HG9" s="379">
        <v>1</v>
      </c>
      <c r="HH9" s="384">
        <f t="shared" si="103"/>
        <v>33.479999999999997</v>
      </c>
      <c r="HI9" s="379">
        <v>1</v>
      </c>
      <c r="HJ9" s="384">
        <f t="shared" si="104"/>
        <v>33.479999999999997</v>
      </c>
      <c r="HK9" s="379">
        <v>1</v>
      </c>
      <c r="HL9" s="384">
        <f t="shared" si="105"/>
        <v>33.479999999999997</v>
      </c>
      <c r="HM9" s="379">
        <v>1</v>
      </c>
      <c r="HN9" s="384">
        <f t="shared" si="106"/>
        <v>33.479999999999997</v>
      </c>
      <c r="HO9" s="415">
        <v>1</v>
      </c>
      <c r="HP9" s="384">
        <f t="shared" si="107"/>
        <v>33.479999999999997</v>
      </c>
      <c r="HQ9" s="379">
        <v>1</v>
      </c>
      <c r="HR9" s="384">
        <f t="shared" si="108"/>
        <v>33.479999999999997</v>
      </c>
      <c r="HS9" s="415">
        <v>1</v>
      </c>
      <c r="HT9" s="384">
        <f t="shared" si="109"/>
        <v>33.479999999999997</v>
      </c>
      <c r="HU9" s="379">
        <v>1</v>
      </c>
      <c r="HV9" s="384">
        <f t="shared" si="110"/>
        <v>33.479999999999997</v>
      </c>
      <c r="HW9" s="379">
        <v>1</v>
      </c>
      <c r="HX9" s="384">
        <f t="shared" si="111"/>
        <v>33.479999999999997</v>
      </c>
      <c r="HY9" s="379">
        <v>1</v>
      </c>
      <c r="HZ9" s="384">
        <f t="shared" si="112"/>
        <v>33.479999999999997</v>
      </c>
      <c r="IA9" s="379">
        <v>1</v>
      </c>
      <c r="IB9" s="384">
        <f t="shared" si="113"/>
        <v>33.479999999999997</v>
      </c>
      <c r="IC9" s="379">
        <v>1</v>
      </c>
      <c r="ID9" s="384">
        <f t="shared" si="114"/>
        <v>33.479999999999997</v>
      </c>
      <c r="IE9" s="379">
        <v>1</v>
      </c>
      <c r="IF9" s="384">
        <f t="shared" si="115"/>
        <v>33.479999999999997</v>
      </c>
      <c r="IG9" s="379">
        <v>1</v>
      </c>
      <c r="IH9" s="384">
        <f t="shared" si="116"/>
        <v>33.479999999999997</v>
      </c>
      <c r="II9" s="379">
        <v>1</v>
      </c>
      <c r="IJ9" s="384">
        <f t="shared" si="117"/>
        <v>33.479999999999997</v>
      </c>
      <c r="IK9" s="379">
        <v>1</v>
      </c>
      <c r="IL9" s="384">
        <f t="shared" si="118"/>
        <v>33.479999999999997</v>
      </c>
      <c r="IM9" s="379">
        <v>1</v>
      </c>
      <c r="IN9" s="384">
        <f t="shared" si="119"/>
        <v>33.479999999999997</v>
      </c>
      <c r="IO9" s="379">
        <v>1</v>
      </c>
      <c r="IP9" s="384">
        <f t="shared" si="120"/>
        <v>33.479999999999997</v>
      </c>
      <c r="IQ9" s="379">
        <v>1</v>
      </c>
      <c r="IR9" s="384">
        <f t="shared" si="121"/>
        <v>33.479999999999997</v>
      </c>
      <c r="IS9" s="379">
        <v>1</v>
      </c>
      <c r="IT9" s="384">
        <f t="shared" si="122"/>
        <v>33.479999999999997</v>
      </c>
      <c r="IU9" s="379">
        <v>1</v>
      </c>
      <c r="IV9" s="384">
        <f t="shared" si="123"/>
        <v>33.479999999999997</v>
      </c>
      <c r="IW9" s="379">
        <v>1</v>
      </c>
      <c r="IX9" s="384">
        <f t="shared" si="124"/>
        <v>33.479999999999997</v>
      </c>
      <c r="IY9" s="379">
        <v>1</v>
      </c>
      <c r="IZ9" s="384">
        <f t="shared" si="125"/>
        <v>33.479999999999997</v>
      </c>
      <c r="JA9" s="379">
        <v>1</v>
      </c>
      <c r="JB9" s="384">
        <f t="shared" si="126"/>
        <v>33.479999999999997</v>
      </c>
      <c r="JC9" s="379">
        <v>1</v>
      </c>
      <c r="JD9" s="384">
        <f t="shared" si="127"/>
        <v>33.479999999999997</v>
      </c>
      <c r="JE9" s="379">
        <v>1</v>
      </c>
      <c r="JF9" s="384">
        <f t="shared" si="128"/>
        <v>33.479999999999997</v>
      </c>
      <c r="JG9" s="379">
        <v>1</v>
      </c>
      <c r="JH9" s="384">
        <f t="shared" si="129"/>
        <v>33.479999999999997</v>
      </c>
      <c r="JI9" s="379">
        <v>1</v>
      </c>
      <c r="JJ9" s="384">
        <f t="shared" si="130"/>
        <v>33.479999999999997</v>
      </c>
      <c r="JK9" s="379">
        <v>1</v>
      </c>
      <c r="JL9" s="384">
        <f t="shared" si="131"/>
        <v>33.479999999999997</v>
      </c>
      <c r="JM9" s="379">
        <v>1</v>
      </c>
      <c r="JN9" s="384">
        <f t="shared" si="132"/>
        <v>33.479999999999997</v>
      </c>
      <c r="JO9" s="379">
        <v>1</v>
      </c>
      <c r="JP9" s="384">
        <f t="shared" si="133"/>
        <v>33.479999999999997</v>
      </c>
      <c r="JQ9" s="379">
        <v>1</v>
      </c>
      <c r="JR9" s="384">
        <f t="shared" si="134"/>
        <v>33.479999999999997</v>
      </c>
      <c r="JS9" s="379">
        <v>1</v>
      </c>
      <c r="JT9" s="384">
        <f t="shared" si="135"/>
        <v>33.479999999999997</v>
      </c>
      <c r="JU9" s="379">
        <v>1</v>
      </c>
      <c r="JV9" s="384">
        <f t="shared" si="136"/>
        <v>33.479999999999997</v>
      </c>
      <c r="JW9" s="379">
        <v>1</v>
      </c>
      <c r="JX9" s="384">
        <f t="shared" si="137"/>
        <v>33.479999999999997</v>
      </c>
      <c r="JY9" s="379">
        <v>1</v>
      </c>
      <c r="JZ9" s="384">
        <f t="shared" si="138"/>
        <v>33.479999999999997</v>
      </c>
    </row>
    <row r="10" spans="1:286" s="4" customFormat="1" x14ac:dyDescent="0.25">
      <c r="A10" s="268" t="s">
        <v>265</v>
      </c>
      <c r="B10" s="268" t="s">
        <v>268</v>
      </c>
      <c r="C10" s="470">
        <v>1300</v>
      </c>
      <c r="D10" s="467"/>
      <c r="E10" s="466"/>
      <c r="F10" s="471"/>
      <c r="G10" s="387">
        <v>0</v>
      </c>
      <c r="H10" s="388">
        <f t="shared" si="0"/>
        <v>1300</v>
      </c>
      <c r="I10" s="513">
        <v>50</v>
      </c>
      <c r="J10" s="390">
        <f t="shared" si="1"/>
        <v>26</v>
      </c>
      <c r="K10" s="379">
        <v>1</v>
      </c>
      <c r="L10" s="384">
        <f t="shared" si="2"/>
        <v>26</v>
      </c>
      <c r="M10" s="379">
        <v>1</v>
      </c>
      <c r="N10" s="384">
        <f t="shared" si="3"/>
        <v>26</v>
      </c>
      <c r="O10" s="379">
        <v>1</v>
      </c>
      <c r="P10" s="384">
        <f t="shared" si="4"/>
        <v>26</v>
      </c>
      <c r="Q10" s="379">
        <v>1</v>
      </c>
      <c r="R10" s="384">
        <f t="shared" si="5"/>
        <v>26</v>
      </c>
      <c r="S10" s="379">
        <v>1</v>
      </c>
      <c r="T10" s="384">
        <f t="shared" si="6"/>
        <v>26</v>
      </c>
      <c r="U10" s="379"/>
      <c r="V10" s="384">
        <f t="shared" si="7"/>
        <v>0</v>
      </c>
      <c r="W10" s="379">
        <v>1</v>
      </c>
      <c r="X10" s="384">
        <f t="shared" si="8"/>
        <v>26</v>
      </c>
      <c r="Y10" s="379">
        <v>1</v>
      </c>
      <c r="Z10" s="384">
        <f t="shared" si="9"/>
        <v>26</v>
      </c>
      <c r="AA10" s="379"/>
      <c r="AB10" s="384">
        <f t="shared" si="9"/>
        <v>0</v>
      </c>
      <c r="AC10" s="379"/>
      <c r="AD10" s="384">
        <f t="shared" si="10"/>
        <v>0</v>
      </c>
      <c r="AE10" s="379"/>
      <c r="AF10" s="384">
        <f t="shared" si="11"/>
        <v>0</v>
      </c>
      <c r="AG10" s="379"/>
      <c r="AH10" s="384">
        <f t="shared" si="12"/>
        <v>0</v>
      </c>
      <c r="AI10" s="379"/>
      <c r="AJ10" s="384">
        <f t="shared" si="13"/>
        <v>0</v>
      </c>
      <c r="AK10" s="379"/>
      <c r="AL10" s="384">
        <f t="shared" si="14"/>
        <v>0</v>
      </c>
      <c r="AM10" s="379"/>
      <c r="AN10" s="384">
        <f t="shared" si="15"/>
        <v>0</v>
      </c>
      <c r="AO10" s="379"/>
      <c r="AP10" s="384">
        <f t="shared" si="16"/>
        <v>0</v>
      </c>
      <c r="AQ10" s="379">
        <v>1</v>
      </c>
      <c r="AR10" s="384">
        <f t="shared" si="17"/>
        <v>26</v>
      </c>
      <c r="AS10" s="379">
        <v>1</v>
      </c>
      <c r="AT10" s="384">
        <f t="shared" si="18"/>
        <v>26</v>
      </c>
      <c r="AU10" s="379">
        <v>1</v>
      </c>
      <c r="AV10" s="384">
        <f t="shared" si="19"/>
        <v>26</v>
      </c>
      <c r="AW10" s="379">
        <v>1</v>
      </c>
      <c r="AX10" s="384">
        <f t="shared" si="20"/>
        <v>26</v>
      </c>
      <c r="AY10" s="379">
        <v>1</v>
      </c>
      <c r="AZ10" s="384">
        <f t="shared" si="21"/>
        <v>26</v>
      </c>
      <c r="BA10" s="379">
        <v>1</v>
      </c>
      <c r="BB10" s="384">
        <f t="shared" si="22"/>
        <v>26</v>
      </c>
      <c r="BC10" s="379">
        <v>1</v>
      </c>
      <c r="BD10" s="384">
        <f t="shared" si="23"/>
        <v>26</v>
      </c>
      <c r="BE10" s="379">
        <v>1</v>
      </c>
      <c r="BF10" s="384">
        <f t="shared" si="24"/>
        <v>26</v>
      </c>
      <c r="BG10" s="379">
        <v>1</v>
      </c>
      <c r="BH10" s="384">
        <f t="shared" si="25"/>
        <v>26</v>
      </c>
      <c r="BI10" s="379">
        <v>1</v>
      </c>
      <c r="BJ10" s="384">
        <f t="shared" si="26"/>
        <v>26</v>
      </c>
      <c r="BK10" s="379">
        <v>1</v>
      </c>
      <c r="BL10" s="384">
        <f t="shared" si="27"/>
        <v>26</v>
      </c>
      <c r="BM10" s="379">
        <v>1</v>
      </c>
      <c r="BN10" s="384">
        <f t="shared" si="28"/>
        <v>26</v>
      </c>
      <c r="BO10" s="379">
        <v>1</v>
      </c>
      <c r="BP10" s="384">
        <f t="shared" si="29"/>
        <v>26</v>
      </c>
      <c r="BQ10" s="379">
        <v>1</v>
      </c>
      <c r="BR10" s="384">
        <f t="shared" si="30"/>
        <v>26</v>
      </c>
      <c r="BS10" s="379">
        <v>1</v>
      </c>
      <c r="BT10" s="384">
        <f t="shared" si="31"/>
        <v>26</v>
      </c>
      <c r="BU10" s="379">
        <v>1</v>
      </c>
      <c r="BV10" s="384">
        <f t="shared" si="32"/>
        <v>26</v>
      </c>
      <c r="BW10" s="379">
        <v>2</v>
      </c>
      <c r="BX10" s="384">
        <f t="shared" si="33"/>
        <v>52</v>
      </c>
      <c r="BY10" s="379">
        <v>1</v>
      </c>
      <c r="BZ10" s="384">
        <f t="shared" si="34"/>
        <v>26</v>
      </c>
      <c r="CA10" s="379">
        <v>1</v>
      </c>
      <c r="CB10" s="384">
        <f t="shared" si="35"/>
        <v>26</v>
      </c>
      <c r="CC10" s="379">
        <v>2</v>
      </c>
      <c r="CD10" s="384">
        <f t="shared" si="36"/>
        <v>52</v>
      </c>
      <c r="CE10" s="379">
        <v>2</v>
      </c>
      <c r="CF10" s="384">
        <f t="shared" si="37"/>
        <v>52</v>
      </c>
      <c r="CG10" s="379">
        <v>3</v>
      </c>
      <c r="CH10" s="384">
        <f t="shared" si="38"/>
        <v>78</v>
      </c>
      <c r="CI10" s="379">
        <v>3</v>
      </c>
      <c r="CJ10" s="384">
        <f t="shared" si="39"/>
        <v>78</v>
      </c>
      <c r="CK10" s="379">
        <v>2</v>
      </c>
      <c r="CL10" s="384">
        <f t="shared" si="40"/>
        <v>52</v>
      </c>
      <c r="CM10" s="379">
        <v>2</v>
      </c>
      <c r="CN10" s="384">
        <f t="shared" si="41"/>
        <v>52</v>
      </c>
      <c r="CO10" s="379">
        <v>1</v>
      </c>
      <c r="CP10" s="384">
        <f t="shared" si="42"/>
        <v>26</v>
      </c>
      <c r="CQ10" s="379">
        <v>2</v>
      </c>
      <c r="CR10" s="384">
        <f t="shared" si="43"/>
        <v>52</v>
      </c>
      <c r="CS10" s="379">
        <v>2</v>
      </c>
      <c r="CT10" s="384">
        <f t="shared" si="44"/>
        <v>52</v>
      </c>
      <c r="CU10" s="379">
        <v>2</v>
      </c>
      <c r="CV10" s="384">
        <f t="shared" si="45"/>
        <v>52</v>
      </c>
      <c r="CW10" s="379">
        <v>2</v>
      </c>
      <c r="CX10" s="384">
        <f t="shared" si="46"/>
        <v>52</v>
      </c>
      <c r="CY10" s="379"/>
      <c r="CZ10" s="384">
        <f t="shared" si="47"/>
        <v>0</v>
      </c>
      <c r="DA10" s="379">
        <v>1</v>
      </c>
      <c r="DB10" s="384">
        <f t="shared" si="48"/>
        <v>26</v>
      </c>
      <c r="DC10" s="379">
        <v>1</v>
      </c>
      <c r="DD10" s="384">
        <f t="shared" si="49"/>
        <v>26</v>
      </c>
      <c r="DE10" s="379">
        <v>1</v>
      </c>
      <c r="DF10" s="384">
        <f t="shared" si="50"/>
        <v>26</v>
      </c>
      <c r="DG10" s="379">
        <v>1</v>
      </c>
      <c r="DH10" s="384">
        <f t="shared" si="51"/>
        <v>26</v>
      </c>
      <c r="DI10" s="379">
        <v>4</v>
      </c>
      <c r="DJ10" s="384">
        <f t="shared" si="52"/>
        <v>104</v>
      </c>
      <c r="DK10" s="379">
        <v>2</v>
      </c>
      <c r="DL10" s="384">
        <f t="shared" si="53"/>
        <v>52</v>
      </c>
      <c r="DM10" s="379">
        <v>2</v>
      </c>
      <c r="DN10" s="384">
        <f t="shared" si="54"/>
        <v>52</v>
      </c>
      <c r="DO10" s="379">
        <v>5</v>
      </c>
      <c r="DP10" s="384">
        <f t="shared" si="55"/>
        <v>130</v>
      </c>
      <c r="DQ10" s="379">
        <v>5</v>
      </c>
      <c r="DR10" s="384">
        <f t="shared" si="56"/>
        <v>130</v>
      </c>
      <c r="DS10" s="379">
        <v>5</v>
      </c>
      <c r="DT10" s="384">
        <f t="shared" si="57"/>
        <v>130</v>
      </c>
      <c r="DU10" s="379">
        <v>3</v>
      </c>
      <c r="DV10" s="384">
        <f t="shared" si="58"/>
        <v>78</v>
      </c>
      <c r="DW10" s="379">
        <v>2</v>
      </c>
      <c r="DX10" s="384">
        <f t="shared" si="59"/>
        <v>52</v>
      </c>
      <c r="DY10" s="379">
        <v>2</v>
      </c>
      <c r="DZ10" s="384">
        <f t="shared" si="60"/>
        <v>52</v>
      </c>
      <c r="EA10" s="379">
        <v>2</v>
      </c>
      <c r="EB10" s="384">
        <f t="shared" si="61"/>
        <v>52</v>
      </c>
      <c r="EC10" s="379">
        <v>2</v>
      </c>
      <c r="ED10" s="384">
        <f t="shared" si="62"/>
        <v>52</v>
      </c>
      <c r="EE10" s="379">
        <v>2</v>
      </c>
      <c r="EF10" s="384">
        <f t="shared" si="63"/>
        <v>52</v>
      </c>
      <c r="EG10" s="379">
        <v>3</v>
      </c>
      <c r="EH10" s="384">
        <f t="shared" si="64"/>
        <v>78</v>
      </c>
      <c r="EI10" s="379">
        <v>1</v>
      </c>
      <c r="EJ10" s="384">
        <f t="shared" si="65"/>
        <v>26</v>
      </c>
      <c r="EK10" s="379">
        <v>1</v>
      </c>
      <c r="EL10" s="384">
        <f t="shared" si="66"/>
        <v>26</v>
      </c>
      <c r="EM10" s="379">
        <v>3</v>
      </c>
      <c r="EN10" s="384">
        <f t="shared" si="67"/>
        <v>78</v>
      </c>
      <c r="EO10" s="379">
        <v>6</v>
      </c>
      <c r="EP10" s="384">
        <f t="shared" si="68"/>
        <v>156</v>
      </c>
      <c r="EQ10" s="379">
        <v>4</v>
      </c>
      <c r="ER10" s="384">
        <f t="shared" si="69"/>
        <v>104</v>
      </c>
      <c r="ES10" s="379">
        <v>4</v>
      </c>
      <c r="ET10" s="384">
        <f t="shared" si="70"/>
        <v>104</v>
      </c>
      <c r="EU10" s="379">
        <v>4</v>
      </c>
      <c r="EV10" s="384">
        <f t="shared" si="71"/>
        <v>104</v>
      </c>
      <c r="EW10" s="379">
        <v>4</v>
      </c>
      <c r="EX10" s="384">
        <f t="shared" si="72"/>
        <v>104</v>
      </c>
      <c r="EY10" s="379">
        <v>4</v>
      </c>
      <c r="EZ10" s="384">
        <f t="shared" si="73"/>
        <v>104</v>
      </c>
      <c r="FA10" s="379">
        <v>4</v>
      </c>
      <c r="FB10" s="384">
        <f t="shared" si="74"/>
        <v>104</v>
      </c>
      <c r="FC10" s="379">
        <v>4</v>
      </c>
      <c r="FD10" s="384">
        <f t="shared" si="75"/>
        <v>104</v>
      </c>
      <c r="FE10" s="379">
        <v>4</v>
      </c>
      <c r="FF10" s="384">
        <f t="shared" si="76"/>
        <v>104</v>
      </c>
      <c r="FG10" s="379">
        <v>4</v>
      </c>
      <c r="FH10" s="384">
        <f t="shared" si="77"/>
        <v>104</v>
      </c>
      <c r="FI10" s="379">
        <v>6</v>
      </c>
      <c r="FJ10" s="384">
        <f t="shared" si="78"/>
        <v>156</v>
      </c>
      <c r="FK10" s="379">
        <v>6</v>
      </c>
      <c r="FL10" s="384">
        <f t="shared" si="79"/>
        <v>156</v>
      </c>
      <c r="FM10" s="379">
        <v>6</v>
      </c>
      <c r="FN10" s="384">
        <f t="shared" si="80"/>
        <v>156</v>
      </c>
      <c r="FO10" s="379">
        <v>1</v>
      </c>
      <c r="FP10" s="384">
        <f t="shared" si="81"/>
        <v>26</v>
      </c>
      <c r="FQ10" s="379">
        <v>1</v>
      </c>
      <c r="FR10" s="384">
        <f t="shared" si="82"/>
        <v>26</v>
      </c>
      <c r="FS10" s="379">
        <v>1</v>
      </c>
      <c r="FT10" s="384">
        <f t="shared" si="83"/>
        <v>26</v>
      </c>
      <c r="FU10" s="379"/>
      <c r="FV10" s="384">
        <f t="shared" si="84"/>
        <v>0</v>
      </c>
      <c r="FW10" s="379">
        <v>1</v>
      </c>
      <c r="FX10" s="384">
        <f t="shared" si="85"/>
        <v>26</v>
      </c>
      <c r="FY10" s="379">
        <v>1</v>
      </c>
      <c r="FZ10" s="384">
        <f t="shared" si="86"/>
        <v>26</v>
      </c>
      <c r="GA10" s="379">
        <v>2</v>
      </c>
      <c r="GB10" s="384">
        <f t="shared" si="87"/>
        <v>52</v>
      </c>
      <c r="GC10" s="379">
        <v>2</v>
      </c>
      <c r="GD10" s="384">
        <f t="shared" si="88"/>
        <v>52</v>
      </c>
      <c r="GE10" s="379">
        <v>1</v>
      </c>
      <c r="GF10" s="384">
        <f t="shared" si="89"/>
        <v>26</v>
      </c>
      <c r="GG10" s="379">
        <v>1</v>
      </c>
      <c r="GH10" s="384">
        <f t="shared" si="90"/>
        <v>26</v>
      </c>
      <c r="GI10" s="379">
        <v>1</v>
      </c>
      <c r="GJ10" s="384">
        <f t="shared" si="91"/>
        <v>26</v>
      </c>
      <c r="GK10" s="379">
        <v>1</v>
      </c>
      <c r="GL10" s="384">
        <f t="shared" si="92"/>
        <v>26</v>
      </c>
      <c r="GM10" s="379">
        <v>1</v>
      </c>
      <c r="GN10" s="384">
        <f t="shared" si="93"/>
        <v>26</v>
      </c>
      <c r="GO10" s="379">
        <v>1</v>
      </c>
      <c r="GP10" s="384">
        <f t="shared" si="94"/>
        <v>26</v>
      </c>
      <c r="GQ10" s="379">
        <v>1</v>
      </c>
      <c r="GR10" s="384">
        <f t="shared" si="95"/>
        <v>26</v>
      </c>
      <c r="GS10" s="379">
        <v>1</v>
      </c>
      <c r="GT10" s="384">
        <f t="shared" si="96"/>
        <v>26</v>
      </c>
      <c r="GU10" s="379">
        <v>1</v>
      </c>
      <c r="GV10" s="384">
        <f t="shared" si="97"/>
        <v>26</v>
      </c>
      <c r="GW10" s="379">
        <v>1</v>
      </c>
      <c r="GX10" s="384">
        <f t="shared" si="98"/>
        <v>26</v>
      </c>
      <c r="GY10" s="379">
        <v>2</v>
      </c>
      <c r="GZ10" s="384">
        <f t="shared" si="99"/>
        <v>52</v>
      </c>
      <c r="HA10" s="379">
        <v>1</v>
      </c>
      <c r="HB10" s="384">
        <f t="shared" si="100"/>
        <v>26</v>
      </c>
      <c r="HC10" s="379">
        <v>1</v>
      </c>
      <c r="HD10" s="384">
        <f t="shared" si="101"/>
        <v>26</v>
      </c>
      <c r="HE10" s="379">
        <v>1</v>
      </c>
      <c r="HF10" s="384">
        <f t="shared" si="102"/>
        <v>26</v>
      </c>
      <c r="HG10" s="379">
        <v>1</v>
      </c>
      <c r="HH10" s="384">
        <f t="shared" si="103"/>
        <v>26</v>
      </c>
      <c r="HI10" s="379">
        <v>1</v>
      </c>
      <c r="HJ10" s="384">
        <f t="shared" si="104"/>
        <v>26</v>
      </c>
      <c r="HK10" s="379">
        <v>1</v>
      </c>
      <c r="HL10" s="384">
        <f t="shared" si="105"/>
        <v>26</v>
      </c>
      <c r="HM10" s="379">
        <v>3</v>
      </c>
      <c r="HN10" s="384">
        <f t="shared" si="106"/>
        <v>78</v>
      </c>
      <c r="HO10" s="415">
        <v>1</v>
      </c>
      <c r="HP10" s="384">
        <f t="shared" si="107"/>
        <v>26</v>
      </c>
      <c r="HQ10" s="379">
        <v>1</v>
      </c>
      <c r="HR10" s="384">
        <f t="shared" si="108"/>
        <v>26</v>
      </c>
      <c r="HS10" s="415">
        <v>1</v>
      </c>
      <c r="HT10" s="384">
        <f t="shared" si="109"/>
        <v>26</v>
      </c>
      <c r="HU10" s="379">
        <v>1</v>
      </c>
      <c r="HV10" s="384">
        <f t="shared" si="110"/>
        <v>26</v>
      </c>
      <c r="HW10" s="379">
        <v>1</v>
      </c>
      <c r="HX10" s="384">
        <f t="shared" si="111"/>
        <v>26</v>
      </c>
      <c r="HY10" s="379">
        <v>1</v>
      </c>
      <c r="HZ10" s="384">
        <f t="shared" si="112"/>
        <v>26</v>
      </c>
      <c r="IA10" s="379">
        <v>1</v>
      </c>
      <c r="IB10" s="384">
        <f t="shared" si="113"/>
        <v>26</v>
      </c>
      <c r="IC10" s="379">
        <v>1</v>
      </c>
      <c r="ID10" s="384">
        <f t="shared" si="114"/>
        <v>26</v>
      </c>
      <c r="IE10" s="379">
        <v>1</v>
      </c>
      <c r="IF10" s="384">
        <f t="shared" si="115"/>
        <v>26</v>
      </c>
      <c r="IG10" s="379">
        <v>1</v>
      </c>
      <c r="IH10" s="384">
        <f t="shared" si="116"/>
        <v>26</v>
      </c>
      <c r="II10" s="379">
        <v>1</v>
      </c>
      <c r="IJ10" s="384">
        <f t="shared" si="117"/>
        <v>26</v>
      </c>
      <c r="IK10" s="379">
        <v>1</v>
      </c>
      <c r="IL10" s="384">
        <f t="shared" si="118"/>
        <v>26</v>
      </c>
      <c r="IM10" s="379">
        <v>1</v>
      </c>
      <c r="IN10" s="384">
        <f t="shared" si="119"/>
        <v>26</v>
      </c>
      <c r="IO10" s="379">
        <v>1</v>
      </c>
      <c r="IP10" s="384">
        <f t="shared" si="120"/>
        <v>26</v>
      </c>
      <c r="IQ10" s="379">
        <v>1</v>
      </c>
      <c r="IR10" s="384">
        <f t="shared" si="121"/>
        <v>26</v>
      </c>
      <c r="IS10" s="379">
        <v>1</v>
      </c>
      <c r="IT10" s="384">
        <f t="shared" si="122"/>
        <v>26</v>
      </c>
      <c r="IU10" s="379">
        <v>1</v>
      </c>
      <c r="IV10" s="384">
        <f t="shared" si="123"/>
        <v>26</v>
      </c>
      <c r="IW10" s="379">
        <v>1</v>
      </c>
      <c r="IX10" s="384">
        <f t="shared" si="124"/>
        <v>26</v>
      </c>
      <c r="IY10" s="379">
        <v>1</v>
      </c>
      <c r="IZ10" s="384">
        <f t="shared" si="125"/>
        <v>26</v>
      </c>
      <c r="JA10" s="379">
        <v>2</v>
      </c>
      <c r="JB10" s="384">
        <f t="shared" si="126"/>
        <v>52</v>
      </c>
      <c r="JC10" s="379">
        <v>2</v>
      </c>
      <c r="JD10" s="384">
        <f t="shared" si="127"/>
        <v>52</v>
      </c>
      <c r="JE10" s="379">
        <v>2</v>
      </c>
      <c r="JF10" s="384">
        <f t="shared" si="128"/>
        <v>52</v>
      </c>
      <c r="JG10" s="379">
        <v>2</v>
      </c>
      <c r="JH10" s="384">
        <f t="shared" si="129"/>
        <v>52</v>
      </c>
      <c r="JI10" s="379">
        <v>2</v>
      </c>
      <c r="JJ10" s="384">
        <f t="shared" si="130"/>
        <v>52</v>
      </c>
      <c r="JK10" s="379">
        <v>2</v>
      </c>
      <c r="JL10" s="384">
        <f t="shared" si="131"/>
        <v>52</v>
      </c>
      <c r="JM10" s="379">
        <v>2</v>
      </c>
      <c r="JN10" s="384">
        <f t="shared" si="132"/>
        <v>52</v>
      </c>
      <c r="JO10" s="379">
        <v>2</v>
      </c>
      <c r="JP10" s="384">
        <f t="shared" si="133"/>
        <v>52</v>
      </c>
      <c r="JQ10" s="379">
        <v>2</v>
      </c>
      <c r="JR10" s="384">
        <f t="shared" si="134"/>
        <v>52</v>
      </c>
      <c r="JS10" s="379">
        <v>3</v>
      </c>
      <c r="JT10" s="384">
        <f t="shared" si="135"/>
        <v>78</v>
      </c>
      <c r="JU10" s="379">
        <v>3</v>
      </c>
      <c r="JV10" s="384">
        <f t="shared" si="136"/>
        <v>78</v>
      </c>
      <c r="JW10" s="379">
        <v>2</v>
      </c>
      <c r="JX10" s="384">
        <f t="shared" si="137"/>
        <v>52</v>
      </c>
      <c r="JY10" s="379">
        <v>1</v>
      </c>
      <c r="JZ10" s="384">
        <f t="shared" si="138"/>
        <v>26</v>
      </c>
    </row>
    <row r="11" spans="1:286" s="4" customFormat="1" x14ac:dyDescent="0.25">
      <c r="A11" s="268" t="s">
        <v>265</v>
      </c>
      <c r="B11" s="268" t="s">
        <v>680</v>
      </c>
      <c r="C11" s="470">
        <v>5625</v>
      </c>
      <c r="D11" s="467"/>
      <c r="E11" s="466"/>
      <c r="F11" s="471"/>
      <c r="G11" s="387">
        <v>0</v>
      </c>
      <c r="H11" s="388">
        <f t="shared" si="0"/>
        <v>5625</v>
      </c>
      <c r="I11" s="513">
        <v>66</v>
      </c>
      <c r="J11" s="390">
        <f t="shared" si="1"/>
        <v>85.227272727272734</v>
      </c>
      <c r="K11" s="379"/>
      <c r="L11" s="384">
        <f t="shared" si="2"/>
        <v>0</v>
      </c>
      <c r="M11" s="379"/>
      <c r="N11" s="384">
        <f t="shared" si="3"/>
        <v>0</v>
      </c>
      <c r="O11" s="379"/>
      <c r="P11" s="384">
        <f t="shared" si="4"/>
        <v>0</v>
      </c>
      <c r="Q11" s="379"/>
      <c r="R11" s="384">
        <f t="shared" si="5"/>
        <v>0</v>
      </c>
      <c r="S11" s="379">
        <v>1</v>
      </c>
      <c r="T11" s="384">
        <f t="shared" si="6"/>
        <v>85.227272727272734</v>
      </c>
      <c r="U11" s="379"/>
      <c r="V11" s="384">
        <f t="shared" si="7"/>
        <v>0</v>
      </c>
      <c r="W11" s="379"/>
      <c r="X11" s="384">
        <f t="shared" si="8"/>
        <v>0</v>
      </c>
      <c r="Y11" s="379"/>
      <c r="Z11" s="384">
        <f t="shared" si="9"/>
        <v>0</v>
      </c>
      <c r="AA11" s="379"/>
      <c r="AB11" s="384">
        <f t="shared" si="9"/>
        <v>0</v>
      </c>
      <c r="AC11" s="379"/>
      <c r="AD11" s="384">
        <f t="shared" si="10"/>
        <v>0</v>
      </c>
      <c r="AE11" s="379"/>
      <c r="AF11" s="384">
        <f t="shared" si="11"/>
        <v>0</v>
      </c>
      <c r="AG11" s="379"/>
      <c r="AH11" s="384">
        <f t="shared" si="12"/>
        <v>0</v>
      </c>
      <c r="AI11" s="379"/>
      <c r="AJ11" s="384">
        <f t="shared" si="13"/>
        <v>0</v>
      </c>
      <c r="AK11" s="379"/>
      <c r="AL11" s="384">
        <f t="shared" si="14"/>
        <v>0</v>
      </c>
      <c r="AM11" s="379"/>
      <c r="AN11" s="384">
        <f t="shared" si="15"/>
        <v>0</v>
      </c>
      <c r="AO11" s="379"/>
      <c r="AP11" s="384">
        <f t="shared" si="16"/>
        <v>0</v>
      </c>
      <c r="AQ11" s="379">
        <v>1</v>
      </c>
      <c r="AR11" s="384">
        <f t="shared" si="17"/>
        <v>85.227272727272734</v>
      </c>
      <c r="AS11" s="379">
        <v>1</v>
      </c>
      <c r="AT11" s="384">
        <f t="shared" si="18"/>
        <v>85.227272727272734</v>
      </c>
      <c r="AU11" s="379">
        <v>1</v>
      </c>
      <c r="AV11" s="384">
        <f t="shared" si="19"/>
        <v>85.227272727272734</v>
      </c>
      <c r="AW11" s="379">
        <v>1</v>
      </c>
      <c r="AX11" s="384">
        <f t="shared" si="20"/>
        <v>85.227272727272734</v>
      </c>
      <c r="AY11" s="379">
        <v>1</v>
      </c>
      <c r="AZ11" s="384">
        <f t="shared" si="21"/>
        <v>85.227272727272734</v>
      </c>
      <c r="BA11" s="379">
        <v>1</v>
      </c>
      <c r="BB11" s="384">
        <f t="shared" si="22"/>
        <v>85.227272727272734</v>
      </c>
      <c r="BC11" s="379">
        <v>1</v>
      </c>
      <c r="BD11" s="384">
        <f t="shared" si="23"/>
        <v>85.227272727272734</v>
      </c>
      <c r="BE11" s="379">
        <v>1</v>
      </c>
      <c r="BF11" s="384">
        <f t="shared" si="24"/>
        <v>85.227272727272734</v>
      </c>
      <c r="BG11" s="379">
        <v>1</v>
      </c>
      <c r="BH11" s="384">
        <f t="shared" si="25"/>
        <v>85.227272727272734</v>
      </c>
      <c r="BI11" s="379">
        <v>1</v>
      </c>
      <c r="BJ11" s="384">
        <f t="shared" si="26"/>
        <v>85.227272727272734</v>
      </c>
      <c r="BK11" s="379">
        <v>1</v>
      </c>
      <c r="BL11" s="384">
        <f t="shared" si="27"/>
        <v>85.227272727272734</v>
      </c>
      <c r="BM11" s="379">
        <v>1</v>
      </c>
      <c r="BN11" s="384">
        <f t="shared" si="28"/>
        <v>85.227272727272734</v>
      </c>
      <c r="BO11" s="379">
        <v>1</v>
      </c>
      <c r="BP11" s="384">
        <f t="shared" si="29"/>
        <v>85.227272727272734</v>
      </c>
      <c r="BQ11" s="379">
        <v>1</v>
      </c>
      <c r="BR11" s="384">
        <f t="shared" si="30"/>
        <v>85.227272727272734</v>
      </c>
      <c r="BS11" s="379">
        <v>1</v>
      </c>
      <c r="BT11" s="384">
        <f t="shared" si="31"/>
        <v>85.227272727272734</v>
      </c>
      <c r="BU11" s="379">
        <v>1</v>
      </c>
      <c r="BV11" s="384">
        <f t="shared" si="32"/>
        <v>85.227272727272734</v>
      </c>
      <c r="BW11" s="379">
        <v>1</v>
      </c>
      <c r="BX11" s="384">
        <f t="shared" si="33"/>
        <v>85.227272727272734</v>
      </c>
      <c r="BY11" s="379">
        <v>1</v>
      </c>
      <c r="BZ11" s="384">
        <f t="shared" si="34"/>
        <v>85.227272727272734</v>
      </c>
      <c r="CA11" s="379">
        <v>1</v>
      </c>
      <c r="CB11" s="384">
        <f t="shared" si="35"/>
        <v>85.227272727272734</v>
      </c>
      <c r="CC11" s="379">
        <v>1</v>
      </c>
      <c r="CD11" s="384">
        <f t="shared" si="36"/>
        <v>85.227272727272734</v>
      </c>
      <c r="CE11" s="379">
        <v>1</v>
      </c>
      <c r="CF11" s="384">
        <f t="shared" si="37"/>
        <v>85.227272727272734</v>
      </c>
      <c r="CG11" s="379">
        <v>1</v>
      </c>
      <c r="CH11" s="384">
        <f t="shared" si="38"/>
        <v>85.227272727272734</v>
      </c>
      <c r="CI11" s="379">
        <v>1</v>
      </c>
      <c r="CJ11" s="384">
        <f t="shared" si="39"/>
        <v>85.227272727272734</v>
      </c>
      <c r="CK11" s="379">
        <v>1</v>
      </c>
      <c r="CL11" s="384">
        <f t="shared" si="40"/>
        <v>85.227272727272734</v>
      </c>
      <c r="CM11" s="379">
        <v>1</v>
      </c>
      <c r="CN11" s="384">
        <f t="shared" si="41"/>
        <v>85.227272727272734</v>
      </c>
      <c r="CO11" s="379">
        <v>1</v>
      </c>
      <c r="CP11" s="384">
        <f t="shared" si="42"/>
        <v>85.227272727272734</v>
      </c>
      <c r="CQ11" s="379">
        <v>1</v>
      </c>
      <c r="CR11" s="384">
        <f t="shared" si="43"/>
        <v>85.227272727272734</v>
      </c>
      <c r="CS11" s="379">
        <v>1</v>
      </c>
      <c r="CT11" s="384">
        <f t="shared" si="44"/>
        <v>85.227272727272734</v>
      </c>
      <c r="CU11" s="379">
        <v>1</v>
      </c>
      <c r="CV11" s="384">
        <f t="shared" si="45"/>
        <v>85.227272727272734</v>
      </c>
      <c r="CW11" s="379">
        <v>1</v>
      </c>
      <c r="CX11" s="384">
        <f t="shared" si="46"/>
        <v>85.227272727272734</v>
      </c>
      <c r="CY11" s="379"/>
      <c r="CZ11" s="384">
        <f t="shared" si="47"/>
        <v>0</v>
      </c>
      <c r="DA11" s="379">
        <v>1</v>
      </c>
      <c r="DB11" s="384">
        <f t="shared" si="48"/>
        <v>85.227272727272734</v>
      </c>
      <c r="DC11" s="379">
        <v>1</v>
      </c>
      <c r="DD11" s="384">
        <f t="shared" si="49"/>
        <v>85.227272727272734</v>
      </c>
      <c r="DE11" s="379">
        <v>1</v>
      </c>
      <c r="DF11" s="384">
        <f t="shared" si="50"/>
        <v>85.227272727272734</v>
      </c>
      <c r="DG11" s="379">
        <v>1</v>
      </c>
      <c r="DH11" s="384">
        <f t="shared" si="51"/>
        <v>85.227272727272734</v>
      </c>
      <c r="DI11" s="379"/>
      <c r="DJ11" s="384">
        <f t="shared" si="52"/>
        <v>0</v>
      </c>
      <c r="DK11" s="379"/>
      <c r="DL11" s="384">
        <f t="shared" si="53"/>
        <v>0</v>
      </c>
      <c r="DM11" s="379"/>
      <c r="DN11" s="384">
        <f t="shared" si="54"/>
        <v>0</v>
      </c>
      <c r="DO11" s="379"/>
      <c r="DP11" s="384">
        <f t="shared" si="55"/>
        <v>0</v>
      </c>
      <c r="DQ11" s="379"/>
      <c r="DR11" s="384">
        <f t="shared" si="56"/>
        <v>0</v>
      </c>
      <c r="DS11" s="379"/>
      <c r="DT11" s="384">
        <f t="shared" si="57"/>
        <v>0</v>
      </c>
      <c r="DU11" s="379"/>
      <c r="DV11" s="384">
        <f t="shared" si="58"/>
        <v>0</v>
      </c>
      <c r="DW11" s="379"/>
      <c r="DX11" s="384">
        <f t="shared" si="59"/>
        <v>0</v>
      </c>
      <c r="DY11" s="379"/>
      <c r="DZ11" s="384">
        <f t="shared" si="60"/>
        <v>0</v>
      </c>
      <c r="EA11" s="379"/>
      <c r="EB11" s="384">
        <f t="shared" si="61"/>
        <v>0</v>
      </c>
      <c r="EC11" s="379"/>
      <c r="ED11" s="384">
        <f t="shared" si="62"/>
        <v>0</v>
      </c>
      <c r="EE11" s="379"/>
      <c r="EF11" s="384">
        <f t="shared" si="63"/>
        <v>0</v>
      </c>
      <c r="EG11" s="379">
        <v>3</v>
      </c>
      <c r="EH11" s="384">
        <f t="shared" si="64"/>
        <v>255.68181818181819</v>
      </c>
      <c r="EI11" s="379">
        <v>2</v>
      </c>
      <c r="EJ11" s="384">
        <f t="shared" si="65"/>
        <v>170.45454545454547</v>
      </c>
      <c r="EK11" s="379">
        <v>1</v>
      </c>
      <c r="EL11" s="384">
        <f t="shared" si="66"/>
        <v>85.227272727272734</v>
      </c>
      <c r="EM11" s="379">
        <v>3</v>
      </c>
      <c r="EN11" s="384">
        <f t="shared" si="67"/>
        <v>255.68181818181819</v>
      </c>
      <c r="EO11" s="379">
        <v>2</v>
      </c>
      <c r="EP11" s="384">
        <f t="shared" si="68"/>
        <v>170.45454545454547</v>
      </c>
      <c r="EQ11" s="379">
        <v>2</v>
      </c>
      <c r="ER11" s="384">
        <f t="shared" si="69"/>
        <v>170.45454545454547</v>
      </c>
      <c r="ES11" s="379">
        <v>2</v>
      </c>
      <c r="ET11" s="384">
        <f t="shared" si="70"/>
        <v>170.45454545454547</v>
      </c>
      <c r="EU11" s="379">
        <v>2</v>
      </c>
      <c r="EV11" s="384">
        <f t="shared" si="71"/>
        <v>170.45454545454547</v>
      </c>
      <c r="EW11" s="379">
        <v>2</v>
      </c>
      <c r="EX11" s="384">
        <f t="shared" si="72"/>
        <v>170.45454545454547</v>
      </c>
      <c r="EY11" s="379">
        <v>2</v>
      </c>
      <c r="EZ11" s="384">
        <f t="shared" si="73"/>
        <v>170.45454545454547</v>
      </c>
      <c r="FA11" s="379">
        <v>2</v>
      </c>
      <c r="FB11" s="384">
        <f t="shared" si="74"/>
        <v>170.45454545454547</v>
      </c>
      <c r="FC11" s="379">
        <v>2</v>
      </c>
      <c r="FD11" s="384">
        <f t="shared" si="75"/>
        <v>170.45454545454547</v>
      </c>
      <c r="FE11" s="379">
        <v>2</v>
      </c>
      <c r="FF11" s="384">
        <f t="shared" si="76"/>
        <v>170.45454545454547</v>
      </c>
      <c r="FG11" s="379">
        <v>2</v>
      </c>
      <c r="FH11" s="384">
        <f t="shared" si="77"/>
        <v>170.45454545454547</v>
      </c>
      <c r="FI11" s="379">
        <v>2</v>
      </c>
      <c r="FJ11" s="384">
        <f t="shared" si="78"/>
        <v>170.45454545454547</v>
      </c>
      <c r="FK11" s="379">
        <v>2</v>
      </c>
      <c r="FL11" s="384">
        <f t="shared" si="79"/>
        <v>170.45454545454547</v>
      </c>
      <c r="FM11" s="379">
        <v>2</v>
      </c>
      <c r="FN11" s="384">
        <f t="shared" si="80"/>
        <v>170.45454545454547</v>
      </c>
      <c r="FO11" s="379">
        <v>1</v>
      </c>
      <c r="FP11" s="384">
        <f t="shared" si="81"/>
        <v>85.227272727272734</v>
      </c>
      <c r="FQ11" s="379">
        <v>1</v>
      </c>
      <c r="FR11" s="384">
        <f t="shared" si="82"/>
        <v>85.227272727272734</v>
      </c>
      <c r="FS11" s="379">
        <v>1</v>
      </c>
      <c r="FT11" s="384">
        <f t="shared" si="83"/>
        <v>85.227272727272734</v>
      </c>
      <c r="FU11" s="379"/>
      <c r="FV11" s="384">
        <f t="shared" si="84"/>
        <v>0</v>
      </c>
      <c r="FW11" s="379"/>
      <c r="FX11" s="384">
        <f t="shared" si="85"/>
        <v>0</v>
      </c>
      <c r="FY11" s="379"/>
      <c r="FZ11" s="384">
        <f t="shared" si="86"/>
        <v>0</v>
      </c>
      <c r="GA11" s="379"/>
      <c r="GB11" s="384">
        <f t="shared" si="87"/>
        <v>0</v>
      </c>
      <c r="GC11" s="379"/>
      <c r="GD11" s="384">
        <f t="shared" si="88"/>
        <v>0</v>
      </c>
      <c r="GE11" s="379"/>
      <c r="GF11" s="384">
        <f t="shared" si="89"/>
        <v>0</v>
      </c>
      <c r="GG11" s="379">
        <v>1</v>
      </c>
      <c r="GH11" s="384">
        <f t="shared" si="90"/>
        <v>85.227272727272734</v>
      </c>
      <c r="GI11" s="379">
        <v>1</v>
      </c>
      <c r="GJ11" s="384">
        <f t="shared" si="91"/>
        <v>85.227272727272734</v>
      </c>
      <c r="GK11" s="379">
        <v>1</v>
      </c>
      <c r="GL11" s="384">
        <f t="shared" si="92"/>
        <v>85.227272727272734</v>
      </c>
      <c r="GM11" s="379"/>
      <c r="GN11" s="384">
        <f t="shared" si="93"/>
        <v>0</v>
      </c>
      <c r="GO11" s="379"/>
      <c r="GP11" s="384">
        <f t="shared" si="94"/>
        <v>0</v>
      </c>
      <c r="GQ11" s="379"/>
      <c r="GR11" s="384">
        <f t="shared" si="95"/>
        <v>0</v>
      </c>
      <c r="GS11" s="379"/>
      <c r="GT11" s="384">
        <f t="shared" si="96"/>
        <v>0</v>
      </c>
      <c r="GU11" s="379">
        <v>1</v>
      </c>
      <c r="GV11" s="384">
        <f t="shared" si="97"/>
        <v>85.227272727272734</v>
      </c>
      <c r="GW11" s="379"/>
      <c r="GX11" s="384">
        <f t="shared" si="98"/>
        <v>0</v>
      </c>
      <c r="GY11" s="379"/>
      <c r="GZ11" s="384">
        <f t="shared" si="99"/>
        <v>0</v>
      </c>
      <c r="HA11" s="379">
        <v>1</v>
      </c>
      <c r="HB11" s="384">
        <f t="shared" si="100"/>
        <v>85.227272727272734</v>
      </c>
      <c r="HC11" s="379">
        <v>1</v>
      </c>
      <c r="HD11" s="384">
        <f t="shared" si="101"/>
        <v>85.227272727272734</v>
      </c>
      <c r="HE11" s="379"/>
      <c r="HF11" s="384">
        <f t="shared" si="102"/>
        <v>0</v>
      </c>
      <c r="HG11" s="379"/>
      <c r="HH11" s="384">
        <f t="shared" si="103"/>
        <v>0</v>
      </c>
      <c r="HI11" s="379"/>
      <c r="HJ11" s="384">
        <f t="shared" si="104"/>
        <v>0</v>
      </c>
      <c r="HK11" s="379"/>
      <c r="HL11" s="384">
        <f t="shared" si="105"/>
        <v>0</v>
      </c>
      <c r="HM11" s="379">
        <v>1</v>
      </c>
      <c r="HN11" s="384">
        <f t="shared" si="106"/>
        <v>85.227272727272734</v>
      </c>
      <c r="HO11" s="415">
        <v>1</v>
      </c>
      <c r="HP11" s="384">
        <f t="shared" si="107"/>
        <v>85.227272727272734</v>
      </c>
      <c r="HQ11" s="379">
        <v>1</v>
      </c>
      <c r="HR11" s="384">
        <f t="shared" si="108"/>
        <v>85.227272727272734</v>
      </c>
      <c r="HS11" s="415">
        <v>1</v>
      </c>
      <c r="HT11" s="384">
        <f t="shared" si="109"/>
        <v>85.227272727272734</v>
      </c>
      <c r="HU11" s="379">
        <v>1</v>
      </c>
      <c r="HV11" s="384">
        <f t="shared" si="110"/>
        <v>85.227272727272734</v>
      </c>
      <c r="HW11" s="379">
        <v>1</v>
      </c>
      <c r="HX11" s="384">
        <f t="shared" si="111"/>
        <v>85.227272727272734</v>
      </c>
      <c r="HY11" s="379">
        <v>1</v>
      </c>
      <c r="HZ11" s="384">
        <f t="shared" si="112"/>
        <v>85.227272727272734</v>
      </c>
      <c r="IA11" s="379">
        <v>1</v>
      </c>
      <c r="IB11" s="384">
        <f t="shared" si="113"/>
        <v>85.227272727272734</v>
      </c>
      <c r="IC11" s="379">
        <v>1</v>
      </c>
      <c r="ID11" s="384">
        <f t="shared" si="114"/>
        <v>85.227272727272734</v>
      </c>
      <c r="IE11" s="379">
        <v>1</v>
      </c>
      <c r="IF11" s="384">
        <f t="shared" si="115"/>
        <v>85.227272727272734</v>
      </c>
      <c r="IG11" s="379">
        <v>1</v>
      </c>
      <c r="IH11" s="384">
        <f t="shared" si="116"/>
        <v>85.227272727272734</v>
      </c>
      <c r="II11" s="379">
        <v>1</v>
      </c>
      <c r="IJ11" s="384">
        <f t="shared" si="117"/>
        <v>85.227272727272734</v>
      </c>
      <c r="IK11" s="379">
        <v>1</v>
      </c>
      <c r="IL11" s="384">
        <f t="shared" si="118"/>
        <v>85.227272727272734</v>
      </c>
      <c r="IM11" s="379">
        <v>1</v>
      </c>
      <c r="IN11" s="384">
        <f t="shared" si="119"/>
        <v>85.227272727272734</v>
      </c>
      <c r="IO11" s="379">
        <v>1</v>
      </c>
      <c r="IP11" s="384">
        <f t="shared" si="120"/>
        <v>85.227272727272734</v>
      </c>
      <c r="IQ11" s="379">
        <v>1</v>
      </c>
      <c r="IR11" s="384">
        <f t="shared" si="121"/>
        <v>85.227272727272734</v>
      </c>
      <c r="IS11" s="379">
        <v>1</v>
      </c>
      <c r="IT11" s="384">
        <f t="shared" si="122"/>
        <v>85.227272727272734</v>
      </c>
      <c r="IU11" s="379">
        <v>1</v>
      </c>
      <c r="IV11" s="384">
        <f t="shared" si="123"/>
        <v>85.227272727272734</v>
      </c>
      <c r="IW11" s="379">
        <v>1</v>
      </c>
      <c r="IX11" s="384">
        <f t="shared" si="124"/>
        <v>85.227272727272734</v>
      </c>
      <c r="IY11" s="379">
        <v>1</v>
      </c>
      <c r="IZ11" s="384">
        <f t="shared" si="125"/>
        <v>85.227272727272734</v>
      </c>
      <c r="JA11" s="379">
        <v>1</v>
      </c>
      <c r="JB11" s="384">
        <f t="shared" si="126"/>
        <v>85.227272727272734</v>
      </c>
      <c r="JC11" s="379">
        <v>1</v>
      </c>
      <c r="JD11" s="384">
        <f t="shared" si="127"/>
        <v>85.227272727272734</v>
      </c>
      <c r="JE11" s="379">
        <v>1</v>
      </c>
      <c r="JF11" s="384">
        <f t="shared" si="128"/>
        <v>85.227272727272734</v>
      </c>
      <c r="JG11" s="379">
        <v>1</v>
      </c>
      <c r="JH11" s="384">
        <f t="shared" si="129"/>
        <v>85.227272727272734</v>
      </c>
      <c r="JI11" s="379">
        <v>1</v>
      </c>
      <c r="JJ11" s="384">
        <f t="shared" si="130"/>
        <v>85.227272727272734</v>
      </c>
      <c r="JK11" s="379">
        <v>1</v>
      </c>
      <c r="JL11" s="384">
        <f t="shared" si="131"/>
        <v>85.227272727272734</v>
      </c>
      <c r="JM11" s="379">
        <v>1</v>
      </c>
      <c r="JN11" s="384">
        <f t="shared" si="132"/>
        <v>85.227272727272734</v>
      </c>
      <c r="JO11" s="379">
        <v>1</v>
      </c>
      <c r="JP11" s="384">
        <f t="shared" si="133"/>
        <v>85.227272727272734</v>
      </c>
      <c r="JQ11" s="379">
        <v>1</v>
      </c>
      <c r="JR11" s="384">
        <f t="shared" si="134"/>
        <v>85.227272727272734</v>
      </c>
      <c r="JS11" s="379">
        <v>1</v>
      </c>
      <c r="JT11" s="384">
        <f t="shared" si="135"/>
        <v>85.227272727272734</v>
      </c>
      <c r="JU11" s="379">
        <v>1</v>
      </c>
      <c r="JV11" s="384">
        <f t="shared" si="136"/>
        <v>85.227272727272734</v>
      </c>
      <c r="JW11" s="379"/>
      <c r="JX11" s="384">
        <f t="shared" si="137"/>
        <v>0</v>
      </c>
      <c r="JY11" s="379">
        <v>1</v>
      </c>
      <c r="JZ11" s="384">
        <f t="shared" si="138"/>
        <v>85.227272727272734</v>
      </c>
    </row>
    <row r="12" spans="1:286" s="4" customFormat="1" x14ac:dyDescent="0.25">
      <c r="A12" s="268" t="s">
        <v>265</v>
      </c>
      <c r="B12" s="268" t="s">
        <v>269</v>
      </c>
      <c r="C12" s="470">
        <v>1361</v>
      </c>
      <c r="D12" s="467"/>
      <c r="E12" s="466"/>
      <c r="F12" s="471"/>
      <c r="G12" s="387">
        <v>0</v>
      </c>
      <c r="H12" s="388">
        <f t="shared" si="0"/>
        <v>1361</v>
      </c>
      <c r="I12" s="513">
        <v>100</v>
      </c>
      <c r="J12" s="390">
        <f t="shared" si="1"/>
        <v>13.61</v>
      </c>
      <c r="K12" s="379"/>
      <c r="L12" s="384">
        <f t="shared" si="2"/>
        <v>0</v>
      </c>
      <c r="M12" s="379"/>
      <c r="N12" s="384">
        <f t="shared" si="3"/>
        <v>0</v>
      </c>
      <c r="O12" s="379">
        <v>2</v>
      </c>
      <c r="P12" s="384">
        <f t="shared" si="4"/>
        <v>27.22</v>
      </c>
      <c r="Q12" s="379"/>
      <c r="R12" s="384">
        <f t="shared" si="5"/>
        <v>0</v>
      </c>
      <c r="S12" s="379">
        <v>2</v>
      </c>
      <c r="T12" s="384">
        <f t="shared" si="6"/>
        <v>27.22</v>
      </c>
      <c r="U12" s="379"/>
      <c r="V12" s="384">
        <f t="shared" si="7"/>
        <v>0</v>
      </c>
      <c r="W12" s="379"/>
      <c r="X12" s="384">
        <f t="shared" si="8"/>
        <v>0</v>
      </c>
      <c r="Y12" s="379"/>
      <c r="Z12" s="384">
        <f t="shared" si="9"/>
        <v>0</v>
      </c>
      <c r="AA12" s="379"/>
      <c r="AB12" s="384">
        <f t="shared" si="9"/>
        <v>0</v>
      </c>
      <c r="AC12" s="379"/>
      <c r="AD12" s="384">
        <f t="shared" si="10"/>
        <v>0</v>
      </c>
      <c r="AE12" s="379"/>
      <c r="AF12" s="384">
        <f t="shared" si="11"/>
        <v>0</v>
      </c>
      <c r="AG12" s="379"/>
      <c r="AH12" s="384">
        <f t="shared" si="12"/>
        <v>0</v>
      </c>
      <c r="AI12" s="379"/>
      <c r="AJ12" s="384">
        <f t="shared" si="13"/>
        <v>0</v>
      </c>
      <c r="AK12" s="379"/>
      <c r="AL12" s="384">
        <f t="shared" si="14"/>
        <v>0</v>
      </c>
      <c r="AM12" s="379"/>
      <c r="AN12" s="384">
        <f t="shared" si="15"/>
        <v>0</v>
      </c>
      <c r="AO12" s="379"/>
      <c r="AP12" s="384">
        <f t="shared" si="16"/>
        <v>0</v>
      </c>
      <c r="AQ12" s="379"/>
      <c r="AR12" s="384">
        <f t="shared" si="17"/>
        <v>0</v>
      </c>
      <c r="AS12" s="379"/>
      <c r="AT12" s="384">
        <f t="shared" si="18"/>
        <v>0</v>
      </c>
      <c r="AU12" s="379"/>
      <c r="AV12" s="384">
        <f t="shared" si="19"/>
        <v>0</v>
      </c>
      <c r="AW12" s="379"/>
      <c r="AX12" s="384">
        <f t="shared" si="20"/>
        <v>0</v>
      </c>
      <c r="AY12" s="379"/>
      <c r="AZ12" s="384">
        <f t="shared" si="21"/>
        <v>0</v>
      </c>
      <c r="BA12" s="379"/>
      <c r="BB12" s="384">
        <f t="shared" si="22"/>
        <v>0</v>
      </c>
      <c r="BC12" s="379"/>
      <c r="BD12" s="384">
        <f t="shared" si="23"/>
        <v>0</v>
      </c>
      <c r="BE12" s="379"/>
      <c r="BF12" s="384">
        <f t="shared" si="24"/>
        <v>0</v>
      </c>
      <c r="BG12" s="379"/>
      <c r="BH12" s="384">
        <f t="shared" si="25"/>
        <v>0</v>
      </c>
      <c r="BI12" s="379"/>
      <c r="BJ12" s="384">
        <f t="shared" si="26"/>
        <v>0</v>
      </c>
      <c r="BK12" s="379"/>
      <c r="BL12" s="384">
        <f t="shared" si="27"/>
        <v>0</v>
      </c>
      <c r="BM12" s="379"/>
      <c r="BN12" s="384">
        <f t="shared" si="28"/>
        <v>0</v>
      </c>
      <c r="BO12" s="379">
        <v>2</v>
      </c>
      <c r="BP12" s="384">
        <f t="shared" si="29"/>
        <v>27.22</v>
      </c>
      <c r="BQ12" s="379">
        <v>2</v>
      </c>
      <c r="BR12" s="384">
        <f t="shared" si="30"/>
        <v>27.22</v>
      </c>
      <c r="BS12" s="379">
        <v>2</v>
      </c>
      <c r="BT12" s="384">
        <f t="shared" si="31"/>
        <v>27.22</v>
      </c>
      <c r="BU12" s="379">
        <v>2</v>
      </c>
      <c r="BV12" s="384">
        <f t="shared" si="32"/>
        <v>27.22</v>
      </c>
      <c r="BW12" s="379">
        <v>4</v>
      </c>
      <c r="BX12" s="384">
        <f t="shared" si="33"/>
        <v>54.44</v>
      </c>
      <c r="BY12" s="379">
        <v>2</v>
      </c>
      <c r="BZ12" s="384">
        <f t="shared" si="34"/>
        <v>27.22</v>
      </c>
      <c r="CA12" s="379">
        <v>4</v>
      </c>
      <c r="CB12" s="384">
        <f t="shared" si="35"/>
        <v>54.44</v>
      </c>
      <c r="CC12" s="379"/>
      <c r="CD12" s="384">
        <f t="shared" si="36"/>
        <v>0</v>
      </c>
      <c r="CE12" s="379"/>
      <c r="CF12" s="384">
        <f t="shared" si="37"/>
        <v>0</v>
      </c>
      <c r="CG12" s="379"/>
      <c r="CH12" s="384">
        <f t="shared" si="38"/>
        <v>0</v>
      </c>
      <c r="CI12" s="379"/>
      <c r="CJ12" s="384">
        <f t="shared" si="39"/>
        <v>0</v>
      </c>
      <c r="CK12" s="379"/>
      <c r="CL12" s="384">
        <f t="shared" si="40"/>
        <v>0</v>
      </c>
      <c r="CM12" s="379"/>
      <c r="CN12" s="384">
        <f t="shared" si="41"/>
        <v>0</v>
      </c>
      <c r="CO12" s="379"/>
      <c r="CP12" s="384">
        <f t="shared" si="42"/>
        <v>0</v>
      </c>
      <c r="CQ12" s="379"/>
      <c r="CR12" s="384">
        <f t="shared" si="43"/>
        <v>0</v>
      </c>
      <c r="CS12" s="379"/>
      <c r="CT12" s="384">
        <f t="shared" si="44"/>
        <v>0</v>
      </c>
      <c r="CU12" s="379"/>
      <c r="CV12" s="384">
        <f t="shared" si="45"/>
        <v>0</v>
      </c>
      <c r="CW12" s="379"/>
      <c r="CX12" s="384">
        <f t="shared" si="46"/>
        <v>0</v>
      </c>
      <c r="CY12" s="379"/>
      <c r="CZ12" s="384">
        <f t="shared" si="47"/>
        <v>0</v>
      </c>
      <c r="DA12" s="379">
        <v>2</v>
      </c>
      <c r="DB12" s="384">
        <f t="shared" si="48"/>
        <v>27.22</v>
      </c>
      <c r="DC12" s="379">
        <v>2</v>
      </c>
      <c r="DD12" s="384">
        <f t="shared" si="49"/>
        <v>27.22</v>
      </c>
      <c r="DE12" s="379"/>
      <c r="DF12" s="384">
        <f t="shared" si="50"/>
        <v>0</v>
      </c>
      <c r="DG12" s="379"/>
      <c r="DH12" s="384">
        <f t="shared" si="51"/>
        <v>0</v>
      </c>
      <c r="DI12" s="379"/>
      <c r="DJ12" s="384">
        <f t="shared" si="52"/>
        <v>0</v>
      </c>
      <c r="DK12" s="379"/>
      <c r="DL12" s="384">
        <f t="shared" si="53"/>
        <v>0</v>
      </c>
      <c r="DM12" s="379"/>
      <c r="DN12" s="384">
        <f t="shared" si="54"/>
        <v>0</v>
      </c>
      <c r="DO12" s="379"/>
      <c r="DP12" s="384">
        <f t="shared" si="55"/>
        <v>0</v>
      </c>
      <c r="DQ12" s="379"/>
      <c r="DR12" s="384">
        <f t="shared" si="56"/>
        <v>0</v>
      </c>
      <c r="DS12" s="379"/>
      <c r="DT12" s="384">
        <f t="shared" si="57"/>
        <v>0</v>
      </c>
      <c r="DU12" s="379"/>
      <c r="DV12" s="384">
        <f t="shared" si="58"/>
        <v>0</v>
      </c>
      <c r="DW12" s="379"/>
      <c r="DX12" s="384">
        <f t="shared" si="59"/>
        <v>0</v>
      </c>
      <c r="DY12" s="379"/>
      <c r="DZ12" s="384">
        <f t="shared" si="60"/>
        <v>0</v>
      </c>
      <c r="EA12" s="379"/>
      <c r="EB12" s="384">
        <f t="shared" si="61"/>
        <v>0</v>
      </c>
      <c r="EC12" s="379"/>
      <c r="ED12" s="384">
        <f t="shared" si="62"/>
        <v>0</v>
      </c>
      <c r="EE12" s="379"/>
      <c r="EF12" s="384">
        <f t="shared" si="63"/>
        <v>0</v>
      </c>
      <c r="EG12" s="379">
        <v>10</v>
      </c>
      <c r="EH12" s="384">
        <f t="shared" si="64"/>
        <v>136.1</v>
      </c>
      <c r="EI12" s="379">
        <v>6</v>
      </c>
      <c r="EJ12" s="384">
        <f t="shared" si="65"/>
        <v>81.66</v>
      </c>
      <c r="EK12" s="379"/>
      <c r="EL12" s="384">
        <f t="shared" si="66"/>
        <v>0</v>
      </c>
      <c r="EM12" s="379">
        <v>10</v>
      </c>
      <c r="EN12" s="384">
        <f t="shared" si="67"/>
        <v>136.1</v>
      </c>
      <c r="EO12" s="379"/>
      <c r="EP12" s="384">
        <f t="shared" si="68"/>
        <v>0</v>
      </c>
      <c r="EQ12" s="379"/>
      <c r="ER12" s="384">
        <f t="shared" si="69"/>
        <v>0</v>
      </c>
      <c r="ES12" s="379"/>
      <c r="ET12" s="384">
        <f t="shared" si="70"/>
        <v>0</v>
      </c>
      <c r="EU12" s="379"/>
      <c r="EV12" s="384">
        <f t="shared" si="71"/>
        <v>0</v>
      </c>
      <c r="EW12" s="379"/>
      <c r="EX12" s="384">
        <f t="shared" si="72"/>
        <v>0</v>
      </c>
      <c r="EY12" s="379"/>
      <c r="EZ12" s="384">
        <f t="shared" si="73"/>
        <v>0</v>
      </c>
      <c r="FA12" s="379"/>
      <c r="FB12" s="384">
        <f t="shared" si="74"/>
        <v>0</v>
      </c>
      <c r="FC12" s="379"/>
      <c r="FD12" s="384">
        <f t="shared" si="75"/>
        <v>0</v>
      </c>
      <c r="FE12" s="379"/>
      <c r="FF12" s="384">
        <f t="shared" si="76"/>
        <v>0</v>
      </c>
      <c r="FG12" s="379"/>
      <c r="FH12" s="384">
        <f t="shared" si="77"/>
        <v>0</v>
      </c>
      <c r="FI12" s="379"/>
      <c r="FJ12" s="384">
        <f t="shared" si="78"/>
        <v>0</v>
      </c>
      <c r="FK12" s="379"/>
      <c r="FL12" s="384">
        <f t="shared" si="79"/>
        <v>0</v>
      </c>
      <c r="FM12" s="379"/>
      <c r="FN12" s="384">
        <f t="shared" si="80"/>
        <v>0</v>
      </c>
      <c r="FO12" s="379">
        <v>1</v>
      </c>
      <c r="FP12" s="384">
        <f t="shared" si="81"/>
        <v>13.61</v>
      </c>
      <c r="FQ12" s="379">
        <v>4</v>
      </c>
      <c r="FR12" s="384">
        <f t="shared" si="82"/>
        <v>54.44</v>
      </c>
      <c r="FS12" s="379"/>
      <c r="FT12" s="384">
        <f t="shared" si="83"/>
        <v>0</v>
      </c>
      <c r="FU12" s="379"/>
      <c r="FV12" s="384">
        <f t="shared" si="84"/>
        <v>0</v>
      </c>
      <c r="FW12" s="379">
        <v>2</v>
      </c>
      <c r="FX12" s="384">
        <f t="shared" si="85"/>
        <v>27.22</v>
      </c>
      <c r="FY12" s="379"/>
      <c r="FZ12" s="384">
        <f t="shared" si="86"/>
        <v>0</v>
      </c>
      <c r="GA12" s="379"/>
      <c r="GB12" s="384">
        <f t="shared" si="87"/>
        <v>0</v>
      </c>
      <c r="GC12" s="379"/>
      <c r="GD12" s="384">
        <f t="shared" si="88"/>
        <v>0</v>
      </c>
      <c r="GE12" s="379">
        <v>6</v>
      </c>
      <c r="GF12" s="384">
        <f t="shared" si="89"/>
        <v>81.66</v>
      </c>
      <c r="GG12" s="379">
        <v>6</v>
      </c>
      <c r="GH12" s="384">
        <f t="shared" si="90"/>
        <v>81.66</v>
      </c>
      <c r="GI12" s="379">
        <v>6</v>
      </c>
      <c r="GJ12" s="384">
        <f t="shared" si="91"/>
        <v>81.66</v>
      </c>
      <c r="GK12" s="379">
        <v>6</v>
      </c>
      <c r="GL12" s="384">
        <f t="shared" si="92"/>
        <v>81.66</v>
      </c>
      <c r="GM12" s="379"/>
      <c r="GN12" s="384">
        <f t="shared" si="93"/>
        <v>0</v>
      </c>
      <c r="GO12" s="379"/>
      <c r="GP12" s="384">
        <f t="shared" si="94"/>
        <v>0</v>
      </c>
      <c r="GQ12" s="379"/>
      <c r="GR12" s="384">
        <f t="shared" si="95"/>
        <v>0</v>
      </c>
      <c r="GS12" s="379"/>
      <c r="GT12" s="384">
        <f t="shared" si="96"/>
        <v>0</v>
      </c>
      <c r="GU12" s="379"/>
      <c r="GV12" s="384">
        <f t="shared" si="97"/>
        <v>0</v>
      </c>
      <c r="GW12" s="379"/>
      <c r="GX12" s="384">
        <f t="shared" si="98"/>
        <v>0</v>
      </c>
      <c r="GY12" s="379"/>
      <c r="GZ12" s="384">
        <f t="shared" si="99"/>
        <v>0</v>
      </c>
      <c r="HA12" s="379"/>
      <c r="HB12" s="384">
        <f t="shared" si="100"/>
        <v>0</v>
      </c>
      <c r="HC12" s="379"/>
      <c r="HD12" s="384">
        <f t="shared" si="101"/>
        <v>0</v>
      </c>
      <c r="HE12" s="379"/>
      <c r="HF12" s="384">
        <f t="shared" si="102"/>
        <v>0</v>
      </c>
      <c r="HG12" s="379"/>
      <c r="HH12" s="384">
        <f t="shared" si="103"/>
        <v>0</v>
      </c>
      <c r="HI12" s="379"/>
      <c r="HJ12" s="384">
        <f t="shared" si="104"/>
        <v>0</v>
      </c>
      <c r="HK12" s="379"/>
      <c r="HL12" s="384">
        <f t="shared" si="105"/>
        <v>0</v>
      </c>
      <c r="HM12" s="379"/>
      <c r="HN12" s="384">
        <f t="shared" si="106"/>
        <v>0</v>
      </c>
      <c r="HO12" s="415">
        <v>4</v>
      </c>
      <c r="HP12" s="384">
        <f t="shared" si="107"/>
        <v>54.44</v>
      </c>
      <c r="HQ12" s="379"/>
      <c r="HR12" s="384">
        <f t="shared" si="108"/>
        <v>0</v>
      </c>
      <c r="HS12" s="415">
        <v>4</v>
      </c>
      <c r="HT12" s="384">
        <f t="shared" si="109"/>
        <v>54.44</v>
      </c>
      <c r="HU12" s="379">
        <v>6</v>
      </c>
      <c r="HV12" s="384">
        <f t="shared" si="110"/>
        <v>81.66</v>
      </c>
      <c r="HW12" s="379">
        <v>6</v>
      </c>
      <c r="HX12" s="384">
        <f t="shared" si="111"/>
        <v>81.66</v>
      </c>
      <c r="HY12" s="379">
        <v>6</v>
      </c>
      <c r="HZ12" s="384">
        <f t="shared" si="112"/>
        <v>81.66</v>
      </c>
      <c r="IA12" s="379">
        <v>6</v>
      </c>
      <c r="IB12" s="384">
        <f t="shared" si="113"/>
        <v>81.66</v>
      </c>
      <c r="IC12" s="379">
        <v>6</v>
      </c>
      <c r="ID12" s="384">
        <f t="shared" si="114"/>
        <v>81.66</v>
      </c>
      <c r="IE12" s="379">
        <v>6</v>
      </c>
      <c r="IF12" s="384">
        <f t="shared" si="115"/>
        <v>81.66</v>
      </c>
      <c r="IG12" s="379">
        <v>10</v>
      </c>
      <c r="IH12" s="384">
        <f t="shared" si="116"/>
        <v>136.1</v>
      </c>
      <c r="II12" s="379">
        <v>10</v>
      </c>
      <c r="IJ12" s="384">
        <f t="shared" si="117"/>
        <v>136.1</v>
      </c>
      <c r="IK12" s="379">
        <v>10</v>
      </c>
      <c r="IL12" s="384">
        <f t="shared" si="118"/>
        <v>136.1</v>
      </c>
      <c r="IM12" s="379">
        <v>10</v>
      </c>
      <c r="IN12" s="384">
        <f t="shared" si="119"/>
        <v>136.1</v>
      </c>
      <c r="IO12" s="379">
        <v>10</v>
      </c>
      <c r="IP12" s="384">
        <f t="shared" si="120"/>
        <v>136.1</v>
      </c>
      <c r="IQ12" s="379">
        <v>10</v>
      </c>
      <c r="IR12" s="384">
        <f t="shared" si="121"/>
        <v>136.1</v>
      </c>
      <c r="IS12" s="379">
        <v>6</v>
      </c>
      <c r="IT12" s="384">
        <f t="shared" si="122"/>
        <v>81.66</v>
      </c>
      <c r="IU12" s="379">
        <v>6</v>
      </c>
      <c r="IV12" s="384">
        <f t="shared" si="123"/>
        <v>81.66</v>
      </c>
      <c r="IW12" s="379">
        <v>6</v>
      </c>
      <c r="IX12" s="384">
        <f t="shared" si="124"/>
        <v>81.66</v>
      </c>
      <c r="IY12" s="379">
        <v>6</v>
      </c>
      <c r="IZ12" s="384">
        <f t="shared" si="125"/>
        <v>81.66</v>
      </c>
      <c r="JA12" s="379">
        <v>6</v>
      </c>
      <c r="JB12" s="384">
        <f t="shared" si="126"/>
        <v>81.66</v>
      </c>
      <c r="JC12" s="379">
        <v>6</v>
      </c>
      <c r="JD12" s="384">
        <f t="shared" si="127"/>
        <v>81.66</v>
      </c>
      <c r="JE12" s="379">
        <v>6</v>
      </c>
      <c r="JF12" s="384">
        <f t="shared" si="128"/>
        <v>81.66</v>
      </c>
      <c r="JG12" s="379">
        <v>6</v>
      </c>
      <c r="JH12" s="384">
        <f t="shared" si="129"/>
        <v>81.66</v>
      </c>
      <c r="JI12" s="379">
        <v>6</v>
      </c>
      <c r="JJ12" s="384">
        <f t="shared" si="130"/>
        <v>81.66</v>
      </c>
      <c r="JK12" s="379">
        <v>6</v>
      </c>
      <c r="JL12" s="384">
        <f t="shared" si="131"/>
        <v>81.66</v>
      </c>
      <c r="JM12" s="379">
        <v>6</v>
      </c>
      <c r="JN12" s="384">
        <f t="shared" si="132"/>
        <v>81.66</v>
      </c>
      <c r="JO12" s="379">
        <v>6</v>
      </c>
      <c r="JP12" s="384">
        <f t="shared" si="133"/>
        <v>81.66</v>
      </c>
      <c r="JQ12" s="379">
        <v>6</v>
      </c>
      <c r="JR12" s="384">
        <f t="shared" si="134"/>
        <v>81.66</v>
      </c>
      <c r="JS12" s="379"/>
      <c r="JT12" s="384">
        <f t="shared" si="135"/>
        <v>0</v>
      </c>
      <c r="JU12" s="379"/>
      <c r="JV12" s="384">
        <f t="shared" si="136"/>
        <v>0</v>
      </c>
      <c r="JW12" s="379">
        <v>4</v>
      </c>
      <c r="JX12" s="384">
        <f t="shared" si="137"/>
        <v>54.44</v>
      </c>
      <c r="JY12" s="379"/>
      <c r="JZ12" s="384">
        <f t="shared" si="138"/>
        <v>0</v>
      </c>
    </row>
    <row r="13" spans="1:286" customFormat="1" x14ac:dyDescent="0.25">
      <c r="A13" s="268" t="s">
        <v>265</v>
      </c>
      <c r="B13" s="268" t="s">
        <v>270</v>
      </c>
      <c r="C13" s="466">
        <v>2080</v>
      </c>
      <c r="D13" s="467">
        <v>3000</v>
      </c>
      <c r="E13" s="467">
        <v>3350</v>
      </c>
      <c r="F13" s="472"/>
      <c r="G13" s="387">
        <v>0</v>
      </c>
      <c r="H13" s="388">
        <f t="shared" si="0"/>
        <v>2810</v>
      </c>
      <c r="I13" s="513">
        <v>100</v>
      </c>
      <c r="J13" s="390">
        <f t="shared" si="1"/>
        <v>28.1</v>
      </c>
      <c r="K13" s="379">
        <v>1</v>
      </c>
      <c r="L13" s="384">
        <f t="shared" si="2"/>
        <v>28.1</v>
      </c>
      <c r="M13" s="379">
        <v>1</v>
      </c>
      <c r="N13" s="384">
        <f t="shared" si="3"/>
        <v>28.1</v>
      </c>
      <c r="O13" s="379">
        <v>1</v>
      </c>
      <c r="P13" s="384">
        <f t="shared" si="4"/>
        <v>28.1</v>
      </c>
      <c r="Q13" s="379">
        <v>1</v>
      </c>
      <c r="R13" s="384">
        <f t="shared" si="5"/>
        <v>28.1</v>
      </c>
      <c r="S13" s="379">
        <v>1</v>
      </c>
      <c r="T13" s="384">
        <f t="shared" si="6"/>
        <v>28.1</v>
      </c>
      <c r="U13" s="379"/>
      <c r="V13" s="384">
        <f t="shared" si="7"/>
        <v>0</v>
      </c>
      <c r="W13" s="379">
        <v>1</v>
      </c>
      <c r="X13" s="384">
        <f t="shared" si="8"/>
        <v>28.1</v>
      </c>
      <c r="Y13" s="379">
        <v>1</v>
      </c>
      <c r="Z13" s="384">
        <f t="shared" si="9"/>
        <v>28.1</v>
      </c>
      <c r="AA13" s="379"/>
      <c r="AB13" s="384">
        <f t="shared" si="9"/>
        <v>0</v>
      </c>
      <c r="AC13" s="379"/>
      <c r="AD13" s="384">
        <f t="shared" si="10"/>
        <v>0</v>
      </c>
      <c r="AE13" s="379"/>
      <c r="AF13" s="384">
        <f t="shared" si="11"/>
        <v>0</v>
      </c>
      <c r="AG13" s="379"/>
      <c r="AH13" s="384">
        <f t="shared" si="12"/>
        <v>0</v>
      </c>
      <c r="AI13" s="379"/>
      <c r="AJ13" s="384">
        <f t="shared" si="13"/>
        <v>0</v>
      </c>
      <c r="AK13" s="379"/>
      <c r="AL13" s="384">
        <f t="shared" si="14"/>
        <v>0</v>
      </c>
      <c r="AM13" s="379"/>
      <c r="AN13" s="384">
        <f t="shared" si="15"/>
        <v>0</v>
      </c>
      <c r="AO13" s="379"/>
      <c r="AP13" s="384">
        <f t="shared" si="16"/>
        <v>0</v>
      </c>
      <c r="AQ13" s="379">
        <v>1</v>
      </c>
      <c r="AR13" s="384">
        <f t="shared" si="17"/>
        <v>28.1</v>
      </c>
      <c r="AS13" s="379">
        <v>1</v>
      </c>
      <c r="AT13" s="384">
        <f t="shared" si="18"/>
        <v>28.1</v>
      </c>
      <c r="AU13" s="379">
        <v>1</v>
      </c>
      <c r="AV13" s="384">
        <f t="shared" si="19"/>
        <v>28.1</v>
      </c>
      <c r="AW13" s="379">
        <v>1</v>
      </c>
      <c r="AX13" s="384">
        <f t="shared" si="20"/>
        <v>28.1</v>
      </c>
      <c r="AY13" s="379">
        <v>1</v>
      </c>
      <c r="AZ13" s="384">
        <f t="shared" si="21"/>
        <v>28.1</v>
      </c>
      <c r="BA13" s="379">
        <v>1</v>
      </c>
      <c r="BB13" s="384">
        <f t="shared" si="22"/>
        <v>28.1</v>
      </c>
      <c r="BC13" s="379">
        <v>1</v>
      </c>
      <c r="BD13" s="384">
        <f t="shared" si="23"/>
        <v>28.1</v>
      </c>
      <c r="BE13" s="379">
        <v>1</v>
      </c>
      <c r="BF13" s="384">
        <f t="shared" si="24"/>
        <v>28.1</v>
      </c>
      <c r="BG13" s="379">
        <v>1</v>
      </c>
      <c r="BH13" s="384">
        <f t="shared" si="25"/>
        <v>28.1</v>
      </c>
      <c r="BI13" s="379">
        <v>1</v>
      </c>
      <c r="BJ13" s="384">
        <f t="shared" si="26"/>
        <v>28.1</v>
      </c>
      <c r="BK13" s="379">
        <v>1</v>
      </c>
      <c r="BL13" s="384">
        <f t="shared" si="27"/>
        <v>28.1</v>
      </c>
      <c r="BM13" s="379">
        <v>1</v>
      </c>
      <c r="BN13" s="384">
        <f t="shared" si="28"/>
        <v>28.1</v>
      </c>
      <c r="BO13" s="379">
        <v>1</v>
      </c>
      <c r="BP13" s="384">
        <f t="shared" si="29"/>
        <v>28.1</v>
      </c>
      <c r="BQ13" s="379">
        <v>1</v>
      </c>
      <c r="BR13" s="384">
        <f t="shared" si="30"/>
        <v>28.1</v>
      </c>
      <c r="BS13" s="379">
        <v>1</v>
      </c>
      <c r="BT13" s="384">
        <f t="shared" si="31"/>
        <v>28.1</v>
      </c>
      <c r="BU13" s="379">
        <v>1</v>
      </c>
      <c r="BV13" s="384">
        <f t="shared" si="32"/>
        <v>28.1</v>
      </c>
      <c r="BW13" s="379">
        <v>2</v>
      </c>
      <c r="BX13" s="384">
        <f t="shared" si="33"/>
        <v>56.2</v>
      </c>
      <c r="BY13" s="379">
        <v>1</v>
      </c>
      <c r="BZ13" s="384">
        <f t="shared" si="34"/>
        <v>28.1</v>
      </c>
      <c r="CA13" s="379">
        <v>1</v>
      </c>
      <c r="CB13" s="384">
        <f t="shared" si="35"/>
        <v>28.1</v>
      </c>
      <c r="CC13" s="379">
        <v>2</v>
      </c>
      <c r="CD13" s="384">
        <f t="shared" si="36"/>
        <v>56.2</v>
      </c>
      <c r="CE13" s="379">
        <v>2</v>
      </c>
      <c r="CF13" s="384">
        <f t="shared" si="37"/>
        <v>56.2</v>
      </c>
      <c r="CG13" s="379">
        <v>3</v>
      </c>
      <c r="CH13" s="384">
        <f t="shared" si="38"/>
        <v>84.300000000000011</v>
      </c>
      <c r="CI13" s="379">
        <v>3</v>
      </c>
      <c r="CJ13" s="384">
        <f t="shared" si="39"/>
        <v>84.300000000000011</v>
      </c>
      <c r="CK13" s="379">
        <v>2</v>
      </c>
      <c r="CL13" s="384">
        <f t="shared" si="40"/>
        <v>56.2</v>
      </c>
      <c r="CM13" s="379">
        <v>2</v>
      </c>
      <c r="CN13" s="384">
        <f t="shared" si="41"/>
        <v>56.2</v>
      </c>
      <c r="CO13" s="379">
        <v>1</v>
      </c>
      <c r="CP13" s="384">
        <f t="shared" si="42"/>
        <v>28.1</v>
      </c>
      <c r="CQ13" s="379">
        <v>2</v>
      </c>
      <c r="CR13" s="384">
        <f t="shared" si="43"/>
        <v>56.2</v>
      </c>
      <c r="CS13" s="379">
        <v>2</v>
      </c>
      <c r="CT13" s="384">
        <f t="shared" si="44"/>
        <v>56.2</v>
      </c>
      <c r="CU13" s="379">
        <v>2</v>
      </c>
      <c r="CV13" s="384">
        <f t="shared" si="45"/>
        <v>56.2</v>
      </c>
      <c r="CW13" s="379">
        <v>2</v>
      </c>
      <c r="CX13" s="384">
        <f t="shared" si="46"/>
        <v>56.2</v>
      </c>
      <c r="CY13" s="379"/>
      <c r="CZ13" s="384">
        <f t="shared" si="47"/>
        <v>0</v>
      </c>
      <c r="DA13" s="379">
        <v>1</v>
      </c>
      <c r="DB13" s="384">
        <f t="shared" si="48"/>
        <v>28.1</v>
      </c>
      <c r="DC13" s="379">
        <v>1</v>
      </c>
      <c r="DD13" s="384">
        <f t="shared" si="49"/>
        <v>28.1</v>
      </c>
      <c r="DE13" s="379">
        <v>1</v>
      </c>
      <c r="DF13" s="384">
        <f t="shared" si="50"/>
        <v>28.1</v>
      </c>
      <c r="DG13" s="379">
        <v>1</v>
      </c>
      <c r="DH13" s="384">
        <f t="shared" si="51"/>
        <v>28.1</v>
      </c>
      <c r="DI13" s="379">
        <v>4</v>
      </c>
      <c r="DJ13" s="384">
        <f t="shared" si="52"/>
        <v>112.4</v>
      </c>
      <c r="DK13" s="379">
        <v>2</v>
      </c>
      <c r="DL13" s="384">
        <f t="shared" si="53"/>
        <v>56.2</v>
      </c>
      <c r="DM13" s="379">
        <v>2</v>
      </c>
      <c r="DN13" s="384">
        <f t="shared" si="54"/>
        <v>56.2</v>
      </c>
      <c r="DO13" s="379">
        <v>5</v>
      </c>
      <c r="DP13" s="384">
        <f t="shared" si="55"/>
        <v>140.5</v>
      </c>
      <c r="DQ13" s="379">
        <v>5</v>
      </c>
      <c r="DR13" s="384">
        <f t="shared" si="56"/>
        <v>140.5</v>
      </c>
      <c r="DS13" s="379">
        <v>5</v>
      </c>
      <c r="DT13" s="384">
        <f t="shared" si="57"/>
        <v>140.5</v>
      </c>
      <c r="DU13" s="379">
        <v>3</v>
      </c>
      <c r="DV13" s="384">
        <f t="shared" si="58"/>
        <v>84.300000000000011</v>
      </c>
      <c r="DW13" s="379">
        <v>2</v>
      </c>
      <c r="DX13" s="384">
        <f t="shared" si="59"/>
        <v>56.2</v>
      </c>
      <c r="DY13" s="379">
        <v>2</v>
      </c>
      <c r="DZ13" s="384">
        <f t="shared" si="60"/>
        <v>56.2</v>
      </c>
      <c r="EA13" s="379">
        <v>2</v>
      </c>
      <c r="EB13" s="384">
        <f t="shared" si="61"/>
        <v>56.2</v>
      </c>
      <c r="EC13" s="379">
        <v>2</v>
      </c>
      <c r="ED13" s="384">
        <f t="shared" si="62"/>
        <v>56.2</v>
      </c>
      <c r="EE13" s="379">
        <v>2</v>
      </c>
      <c r="EF13" s="384">
        <f t="shared" si="63"/>
        <v>56.2</v>
      </c>
      <c r="EG13" s="379">
        <v>3</v>
      </c>
      <c r="EH13" s="384">
        <f t="shared" si="64"/>
        <v>84.300000000000011</v>
      </c>
      <c r="EI13" s="379">
        <v>1</v>
      </c>
      <c r="EJ13" s="384">
        <f t="shared" si="65"/>
        <v>28.1</v>
      </c>
      <c r="EK13" s="379">
        <v>1</v>
      </c>
      <c r="EL13" s="384">
        <f t="shared" si="66"/>
        <v>28.1</v>
      </c>
      <c r="EM13" s="379">
        <v>3</v>
      </c>
      <c r="EN13" s="384">
        <f t="shared" si="67"/>
        <v>84.300000000000011</v>
      </c>
      <c r="EO13" s="379">
        <v>6</v>
      </c>
      <c r="EP13" s="384">
        <f t="shared" si="68"/>
        <v>168.60000000000002</v>
      </c>
      <c r="EQ13" s="379">
        <v>4</v>
      </c>
      <c r="ER13" s="384">
        <f t="shared" si="69"/>
        <v>112.4</v>
      </c>
      <c r="ES13" s="379">
        <v>4</v>
      </c>
      <c r="ET13" s="384">
        <f t="shared" si="70"/>
        <v>112.4</v>
      </c>
      <c r="EU13" s="379">
        <v>4</v>
      </c>
      <c r="EV13" s="384">
        <f t="shared" si="71"/>
        <v>112.4</v>
      </c>
      <c r="EW13" s="379">
        <v>4</v>
      </c>
      <c r="EX13" s="384">
        <f t="shared" si="72"/>
        <v>112.4</v>
      </c>
      <c r="EY13" s="379">
        <v>4</v>
      </c>
      <c r="EZ13" s="384">
        <f t="shared" si="73"/>
        <v>112.4</v>
      </c>
      <c r="FA13" s="379">
        <v>4</v>
      </c>
      <c r="FB13" s="384">
        <f t="shared" si="74"/>
        <v>112.4</v>
      </c>
      <c r="FC13" s="379">
        <v>2</v>
      </c>
      <c r="FD13" s="384">
        <f t="shared" si="75"/>
        <v>56.2</v>
      </c>
      <c r="FE13" s="379">
        <v>2</v>
      </c>
      <c r="FF13" s="384">
        <f t="shared" si="76"/>
        <v>56.2</v>
      </c>
      <c r="FG13" s="379">
        <v>2</v>
      </c>
      <c r="FH13" s="384">
        <f t="shared" si="77"/>
        <v>56.2</v>
      </c>
      <c r="FI13" s="379">
        <v>6</v>
      </c>
      <c r="FJ13" s="384">
        <f t="shared" si="78"/>
        <v>168.60000000000002</v>
      </c>
      <c r="FK13" s="379">
        <v>6</v>
      </c>
      <c r="FL13" s="384">
        <f t="shared" si="79"/>
        <v>168.60000000000002</v>
      </c>
      <c r="FM13" s="379">
        <v>6</v>
      </c>
      <c r="FN13" s="384">
        <f t="shared" si="80"/>
        <v>168.60000000000002</v>
      </c>
      <c r="FO13" s="379">
        <v>1</v>
      </c>
      <c r="FP13" s="384">
        <f t="shared" si="81"/>
        <v>28.1</v>
      </c>
      <c r="FQ13" s="379">
        <v>1</v>
      </c>
      <c r="FR13" s="384">
        <f t="shared" si="82"/>
        <v>28.1</v>
      </c>
      <c r="FS13" s="379">
        <v>1</v>
      </c>
      <c r="FT13" s="384">
        <f t="shared" si="83"/>
        <v>28.1</v>
      </c>
      <c r="FU13" s="379"/>
      <c r="FV13" s="384">
        <f t="shared" si="84"/>
        <v>0</v>
      </c>
      <c r="FW13" s="379">
        <v>1</v>
      </c>
      <c r="FX13" s="384">
        <f t="shared" si="85"/>
        <v>28.1</v>
      </c>
      <c r="FY13" s="379">
        <v>1</v>
      </c>
      <c r="FZ13" s="384">
        <f t="shared" si="86"/>
        <v>28.1</v>
      </c>
      <c r="GA13" s="379">
        <v>2</v>
      </c>
      <c r="GB13" s="384">
        <f t="shared" si="87"/>
        <v>56.2</v>
      </c>
      <c r="GC13" s="379">
        <v>2</v>
      </c>
      <c r="GD13" s="384">
        <f t="shared" si="88"/>
        <v>56.2</v>
      </c>
      <c r="GE13" s="379">
        <v>1</v>
      </c>
      <c r="GF13" s="384">
        <f t="shared" si="89"/>
        <v>28.1</v>
      </c>
      <c r="GG13" s="379">
        <v>1</v>
      </c>
      <c r="GH13" s="384">
        <f t="shared" si="90"/>
        <v>28.1</v>
      </c>
      <c r="GI13" s="379">
        <v>1</v>
      </c>
      <c r="GJ13" s="384">
        <f t="shared" si="91"/>
        <v>28.1</v>
      </c>
      <c r="GK13" s="379">
        <v>1</v>
      </c>
      <c r="GL13" s="384">
        <f t="shared" si="92"/>
        <v>28.1</v>
      </c>
      <c r="GM13" s="379">
        <v>1</v>
      </c>
      <c r="GN13" s="384">
        <f t="shared" si="93"/>
        <v>28.1</v>
      </c>
      <c r="GO13" s="379">
        <v>1</v>
      </c>
      <c r="GP13" s="384">
        <f t="shared" si="94"/>
        <v>28.1</v>
      </c>
      <c r="GQ13" s="379">
        <v>1</v>
      </c>
      <c r="GR13" s="384">
        <f t="shared" si="95"/>
        <v>28.1</v>
      </c>
      <c r="GS13" s="379">
        <v>1</v>
      </c>
      <c r="GT13" s="384">
        <f t="shared" si="96"/>
        <v>28.1</v>
      </c>
      <c r="GU13" s="379">
        <v>2</v>
      </c>
      <c r="GV13" s="384">
        <f t="shared" si="97"/>
        <v>56.2</v>
      </c>
      <c r="GW13" s="379">
        <v>1</v>
      </c>
      <c r="GX13" s="384">
        <f t="shared" si="98"/>
        <v>28.1</v>
      </c>
      <c r="GY13" s="379">
        <v>2</v>
      </c>
      <c r="GZ13" s="384">
        <f t="shared" si="99"/>
        <v>56.2</v>
      </c>
      <c r="HA13" s="379">
        <v>1</v>
      </c>
      <c r="HB13" s="384">
        <f t="shared" si="100"/>
        <v>28.1</v>
      </c>
      <c r="HC13" s="379">
        <v>1</v>
      </c>
      <c r="HD13" s="384">
        <f t="shared" si="101"/>
        <v>28.1</v>
      </c>
      <c r="HE13" s="379">
        <v>1</v>
      </c>
      <c r="HF13" s="384">
        <f t="shared" si="102"/>
        <v>28.1</v>
      </c>
      <c r="HG13" s="379">
        <v>1</v>
      </c>
      <c r="HH13" s="384">
        <f t="shared" si="103"/>
        <v>28.1</v>
      </c>
      <c r="HI13" s="379">
        <v>1</v>
      </c>
      <c r="HJ13" s="384">
        <f t="shared" si="104"/>
        <v>28.1</v>
      </c>
      <c r="HK13" s="379">
        <v>1</v>
      </c>
      <c r="HL13" s="384">
        <f t="shared" si="105"/>
        <v>28.1</v>
      </c>
      <c r="HM13" s="379">
        <v>3</v>
      </c>
      <c r="HN13" s="384">
        <f t="shared" si="106"/>
        <v>84.300000000000011</v>
      </c>
      <c r="HO13" s="415">
        <v>1</v>
      </c>
      <c r="HP13" s="384">
        <f t="shared" si="107"/>
        <v>28.1</v>
      </c>
      <c r="HQ13" s="379">
        <v>1</v>
      </c>
      <c r="HR13" s="384">
        <f t="shared" si="108"/>
        <v>28.1</v>
      </c>
      <c r="HS13" s="415">
        <v>1</v>
      </c>
      <c r="HT13" s="384">
        <f t="shared" si="109"/>
        <v>28.1</v>
      </c>
      <c r="HU13" s="379">
        <v>1</v>
      </c>
      <c r="HV13" s="384">
        <f t="shared" si="110"/>
        <v>28.1</v>
      </c>
      <c r="HW13" s="379">
        <v>1</v>
      </c>
      <c r="HX13" s="384">
        <f t="shared" si="111"/>
        <v>28.1</v>
      </c>
      <c r="HY13" s="379">
        <v>1</v>
      </c>
      <c r="HZ13" s="384">
        <f t="shared" si="112"/>
        <v>28.1</v>
      </c>
      <c r="IA13" s="379">
        <v>1</v>
      </c>
      <c r="IB13" s="384">
        <f t="shared" si="113"/>
        <v>28.1</v>
      </c>
      <c r="IC13" s="379">
        <v>1</v>
      </c>
      <c r="ID13" s="384">
        <f t="shared" si="114"/>
        <v>28.1</v>
      </c>
      <c r="IE13" s="379">
        <v>1</v>
      </c>
      <c r="IF13" s="384">
        <f t="shared" si="115"/>
        <v>28.1</v>
      </c>
      <c r="IG13" s="379">
        <v>1</v>
      </c>
      <c r="IH13" s="384">
        <f t="shared" si="116"/>
        <v>28.1</v>
      </c>
      <c r="II13" s="379">
        <v>1</v>
      </c>
      <c r="IJ13" s="384">
        <f t="shared" si="117"/>
        <v>28.1</v>
      </c>
      <c r="IK13" s="379">
        <v>1</v>
      </c>
      <c r="IL13" s="384">
        <f t="shared" si="118"/>
        <v>28.1</v>
      </c>
      <c r="IM13" s="379">
        <v>1</v>
      </c>
      <c r="IN13" s="384">
        <f t="shared" si="119"/>
        <v>28.1</v>
      </c>
      <c r="IO13" s="379">
        <v>1</v>
      </c>
      <c r="IP13" s="384">
        <f t="shared" si="120"/>
        <v>28.1</v>
      </c>
      <c r="IQ13" s="379">
        <v>1</v>
      </c>
      <c r="IR13" s="384">
        <f t="shared" si="121"/>
        <v>28.1</v>
      </c>
      <c r="IS13" s="379">
        <v>1</v>
      </c>
      <c r="IT13" s="384">
        <f t="shared" si="122"/>
        <v>28.1</v>
      </c>
      <c r="IU13" s="379">
        <v>1</v>
      </c>
      <c r="IV13" s="384">
        <f t="shared" si="123"/>
        <v>28.1</v>
      </c>
      <c r="IW13" s="379">
        <v>1</v>
      </c>
      <c r="IX13" s="384">
        <f t="shared" si="124"/>
        <v>28.1</v>
      </c>
      <c r="IY13" s="379">
        <v>1</v>
      </c>
      <c r="IZ13" s="384">
        <f t="shared" si="125"/>
        <v>28.1</v>
      </c>
      <c r="JA13" s="379">
        <v>2</v>
      </c>
      <c r="JB13" s="384">
        <f t="shared" si="126"/>
        <v>56.2</v>
      </c>
      <c r="JC13" s="379">
        <v>2</v>
      </c>
      <c r="JD13" s="384">
        <f t="shared" si="127"/>
        <v>56.2</v>
      </c>
      <c r="JE13" s="379">
        <v>2</v>
      </c>
      <c r="JF13" s="384">
        <f t="shared" si="128"/>
        <v>56.2</v>
      </c>
      <c r="JG13" s="379">
        <v>2</v>
      </c>
      <c r="JH13" s="384">
        <f t="shared" si="129"/>
        <v>56.2</v>
      </c>
      <c r="JI13" s="379">
        <v>2</v>
      </c>
      <c r="JJ13" s="384">
        <f t="shared" si="130"/>
        <v>56.2</v>
      </c>
      <c r="JK13" s="379">
        <v>2</v>
      </c>
      <c r="JL13" s="384">
        <f t="shared" si="131"/>
        <v>56.2</v>
      </c>
      <c r="JM13" s="379">
        <v>2</v>
      </c>
      <c r="JN13" s="384">
        <f t="shared" si="132"/>
        <v>56.2</v>
      </c>
      <c r="JO13" s="379">
        <v>2</v>
      </c>
      <c r="JP13" s="384">
        <f t="shared" si="133"/>
        <v>56.2</v>
      </c>
      <c r="JQ13" s="379">
        <v>2</v>
      </c>
      <c r="JR13" s="384">
        <f t="shared" si="134"/>
        <v>56.2</v>
      </c>
      <c r="JS13" s="379">
        <v>3</v>
      </c>
      <c r="JT13" s="384">
        <f t="shared" si="135"/>
        <v>84.300000000000011</v>
      </c>
      <c r="JU13" s="379">
        <v>3</v>
      </c>
      <c r="JV13" s="384">
        <f t="shared" si="136"/>
        <v>84.300000000000011</v>
      </c>
      <c r="JW13" s="379">
        <v>1</v>
      </c>
      <c r="JX13" s="384">
        <f t="shared" si="137"/>
        <v>28.1</v>
      </c>
      <c r="JY13" s="379">
        <v>1</v>
      </c>
      <c r="JZ13" s="384">
        <f t="shared" si="138"/>
        <v>28.1</v>
      </c>
    </row>
    <row r="14" spans="1:286" customFormat="1" x14ac:dyDescent="0.25">
      <c r="A14" s="268" t="s">
        <v>265</v>
      </c>
      <c r="B14" s="268" t="s">
        <v>271</v>
      </c>
      <c r="C14" s="466">
        <v>13000</v>
      </c>
      <c r="D14" s="467"/>
      <c r="E14" s="467"/>
      <c r="F14" s="472"/>
      <c r="G14" s="387">
        <v>0</v>
      </c>
      <c r="H14" s="388">
        <f t="shared" si="0"/>
        <v>13000</v>
      </c>
      <c r="I14" s="513">
        <v>50</v>
      </c>
      <c r="J14" s="390">
        <f t="shared" si="1"/>
        <v>260</v>
      </c>
      <c r="K14" s="379">
        <v>1</v>
      </c>
      <c r="L14" s="384">
        <f t="shared" si="2"/>
        <v>260</v>
      </c>
      <c r="M14" s="379">
        <v>1</v>
      </c>
      <c r="N14" s="384">
        <f t="shared" si="3"/>
        <v>260</v>
      </c>
      <c r="O14" s="379">
        <v>1</v>
      </c>
      <c r="P14" s="384">
        <f t="shared" si="4"/>
        <v>260</v>
      </c>
      <c r="Q14" s="379">
        <v>1</v>
      </c>
      <c r="R14" s="384">
        <f t="shared" si="5"/>
        <v>260</v>
      </c>
      <c r="S14" s="379">
        <v>1</v>
      </c>
      <c r="T14" s="384">
        <f t="shared" si="6"/>
        <v>260</v>
      </c>
      <c r="U14" s="379"/>
      <c r="V14" s="384">
        <f t="shared" si="7"/>
        <v>0</v>
      </c>
      <c r="W14" s="379">
        <v>1</v>
      </c>
      <c r="X14" s="384">
        <f t="shared" si="8"/>
        <v>260</v>
      </c>
      <c r="Y14" s="379">
        <v>1</v>
      </c>
      <c r="Z14" s="384">
        <f t="shared" si="9"/>
        <v>260</v>
      </c>
      <c r="AA14" s="379"/>
      <c r="AB14" s="384">
        <f t="shared" si="9"/>
        <v>0</v>
      </c>
      <c r="AC14" s="379"/>
      <c r="AD14" s="384">
        <f t="shared" si="10"/>
        <v>0</v>
      </c>
      <c r="AE14" s="379"/>
      <c r="AF14" s="384">
        <f t="shared" si="11"/>
        <v>0</v>
      </c>
      <c r="AG14" s="379"/>
      <c r="AH14" s="384">
        <f t="shared" si="12"/>
        <v>0</v>
      </c>
      <c r="AI14" s="379"/>
      <c r="AJ14" s="384">
        <f t="shared" si="13"/>
        <v>0</v>
      </c>
      <c r="AK14" s="379"/>
      <c r="AL14" s="384">
        <f t="shared" si="14"/>
        <v>0</v>
      </c>
      <c r="AM14" s="379"/>
      <c r="AN14" s="384">
        <f t="shared" si="15"/>
        <v>0</v>
      </c>
      <c r="AO14" s="379"/>
      <c r="AP14" s="384">
        <f t="shared" si="16"/>
        <v>0</v>
      </c>
      <c r="AQ14" s="379">
        <v>1</v>
      </c>
      <c r="AR14" s="384">
        <f t="shared" si="17"/>
        <v>260</v>
      </c>
      <c r="AS14" s="379">
        <v>1</v>
      </c>
      <c r="AT14" s="384">
        <f t="shared" si="18"/>
        <v>260</v>
      </c>
      <c r="AU14" s="379">
        <v>1</v>
      </c>
      <c r="AV14" s="384">
        <f t="shared" si="19"/>
        <v>260</v>
      </c>
      <c r="AW14" s="379">
        <v>1</v>
      </c>
      <c r="AX14" s="384">
        <f t="shared" si="20"/>
        <v>260</v>
      </c>
      <c r="AY14" s="379">
        <v>1</v>
      </c>
      <c r="AZ14" s="384">
        <f t="shared" si="21"/>
        <v>260</v>
      </c>
      <c r="BA14" s="379">
        <v>1</v>
      </c>
      <c r="BB14" s="384">
        <f t="shared" si="22"/>
        <v>260</v>
      </c>
      <c r="BC14" s="379">
        <v>1</v>
      </c>
      <c r="BD14" s="384">
        <f t="shared" si="23"/>
        <v>260</v>
      </c>
      <c r="BE14" s="379">
        <v>1</v>
      </c>
      <c r="BF14" s="384">
        <f t="shared" si="24"/>
        <v>260</v>
      </c>
      <c r="BG14" s="379">
        <v>1</v>
      </c>
      <c r="BH14" s="384">
        <f t="shared" si="25"/>
        <v>260</v>
      </c>
      <c r="BI14" s="379">
        <v>1</v>
      </c>
      <c r="BJ14" s="384">
        <f t="shared" si="26"/>
        <v>260</v>
      </c>
      <c r="BK14" s="379">
        <v>1</v>
      </c>
      <c r="BL14" s="384">
        <f t="shared" si="27"/>
        <v>260</v>
      </c>
      <c r="BM14" s="379">
        <v>1</v>
      </c>
      <c r="BN14" s="384">
        <f t="shared" si="28"/>
        <v>260</v>
      </c>
      <c r="BO14" s="379">
        <v>1</v>
      </c>
      <c r="BP14" s="384">
        <f t="shared" si="29"/>
        <v>260</v>
      </c>
      <c r="BQ14" s="379">
        <v>1</v>
      </c>
      <c r="BR14" s="384">
        <f t="shared" si="30"/>
        <v>260</v>
      </c>
      <c r="BS14" s="379">
        <v>1</v>
      </c>
      <c r="BT14" s="384">
        <f t="shared" si="31"/>
        <v>260</v>
      </c>
      <c r="BU14" s="379">
        <v>1</v>
      </c>
      <c r="BV14" s="384">
        <f t="shared" si="32"/>
        <v>260</v>
      </c>
      <c r="BW14" s="379">
        <v>2</v>
      </c>
      <c r="BX14" s="384">
        <f t="shared" si="33"/>
        <v>520</v>
      </c>
      <c r="BY14" s="379">
        <v>1</v>
      </c>
      <c r="BZ14" s="384">
        <f t="shared" si="34"/>
        <v>260</v>
      </c>
      <c r="CA14" s="379">
        <v>1</v>
      </c>
      <c r="CB14" s="384">
        <f t="shared" si="35"/>
        <v>260</v>
      </c>
      <c r="CC14" s="379">
        <v>2</v>
      </c>
      <c r="CD14" s="384">
        <f t="shared" si="36"/>
        <v>520</v>
      </c>
      <c r="CE14" s="379">
        <v>2</v>
      </c>
      <c r="CF14" s="384">
        <f t="shared" si="37"/>
        <v>520</v>
      </c>
      <c r="CG14" s="379">
        <v>3</v>
      </c>
      <c r="CH14" s="384">
        <f t="shared" si="38"/>
        <v>780</v>
      </c>
      <c r="CI14" s="379">
        <v>3</v>
      </c>
      <c r="CJ14" s="384">
        <f t="shared" si="39"/>
        <v>780</v>
      </c>
      <c r="CK14" s="379">
        <v>2</v>
      </c>
      <c r="CL14" s="384">
        <f t="shared" si="40"/>
        <v>520</v>
      </c>
      <c r="CM14" s="379">
        <v>2</v>
      </c>
      <c r="CN14" s="384">
        <f t="shared" si="41"/>
        <v>520</v>
      </c>
      <c r="CO14" s="379">
        <v>1</v>
      </c>
      <c r="CP14" s="384">
        <f t="shared" si="42"/>
        <v>260</v>
      </c>
      <c r="CQ14" s="379">
        <v>2</v>
      </c>
      <c r="CR14" s="384">
        <f t="shared" si="43"/>
        <v>520</v>
      </c>
      <c r="CS14" s="379">
        <v>2</v>
      </c>
      <c r="CT14" s="384">
        <f t="shared" si="44"/>
        <v>520</v>
      </c>
      <c r="CU14" s="379">
        <v>2</v>
      </c>
      <c r="CV14" s="384">
        <f t="shared" si="45"/>
        <v>520</v>
      </c>
      <c r="CW14" s="379">
        <v>2</v>
      </c>
      <c r="CX14" s="384">
        <f t="shared" si="46"/>
        <v>520</v>
      </c>
      <c r="CY14" s="379"/>
      <c r="CZ14" s="384">
        <f t="shared" si="47"/>
        <v>0</v>
      </c>
      <c r="DA14" s="379">
        <v>1</v>
      </c>
      <c r="DB14" s="384">
        <f t="shared" si="48"/>
        <v>260</v>
      </c>
      <c r="DC14" s="379">
        <v>1</v>
      </c>
      <c r="DD14" s="384">
        <f t="shared" si="49"/>
        <v>260</v>
      </c>
      <c r="DE14" s="379">
        <v>1</v>
      </c>
      <c r="DF14" s="384">
        <f t="shared" si="50"/>
        <v>260</v>
      </c>
      <c r="DG14" s="379">
        <v>1</v>
      </c>
      <c r="DH14" s="384">
        <f t="shared" si="51"/>
        <v>260</v>
      </c>
      <c r="DI14" s="379">
        <v>4</v>
      </c>
      <c r="DJ14" s="384">
        <f t="shared" si="52"/>
        <v>1040</v>
      </c>
      <c r="DK14" s="379">
        <v>2</v>
      </c>
      <c r="DL14" s="384">
        <f t="shared" si="53"/>
        <v>520</v>
      </c>
      <c r="DM14" s="379">
        <v>2</v>
      </c>
      <c r="DN14" s="384">
        <f t="shared" si="54"/>
        <v>520</v>
      </c>
      <c r="DO14" s="379">
        <v>5</v>
      </c>
      <c r="DP14" s="384">
        <f t="shared" si="55"/>
        <v>1300</v>
      </c>
      <c r="DQ14" s="379">
        <v>5</v>
      </c>
      <c r="DR14" s="384">
        <f t="shared" si="56"/>
        <v>1300</v>
      </c>
      <c r="DS14" s="379">
        <v>5</v>
      </c>
      <c r="DT14" s="384">
        <f t="shared" si="57"/>
        <v>1300</v>
      </c>
      <c r="DU14" s="379">
        <v>3</v>
      </c>
      <c r="DV14" s="384">
        <f t="shared" si="58"/>
        <v>780</v>
      </c>
      <c r="DW14" s="379">
        <v>2</v>
      </c>
      <c r="DX14" s="384">
        <f t="shared" si="59"/>
        <v>520</v>
      </c>
      <c r="DY14" s="379">
        <v>2</v>
      </c>
      <c r="DZ14" s="384">
        <f t="shared" si="60"/>
        <v>520</v>
      </c>
      <c r="EA14" s="379">
        <v>2</v>
      </c>
      <c r="EB14" s="384">
        <f t="shared" si="61"/>
        <v>520</v>
      </c>
      <c r="EC14" s="379">
        <v>2</v>
      </c>
      <c r="ED14" s="384">
        <f t="shared" si="62"/>
        <v>520</v>
      </c>
      <c r="EE14" s="379">
        <v>2</v>
      </c>
      <c r="EF14" s="384">
        <f t="shared" si="63"/>
        <v>520</v>
      </c>
      <c r="EG14" s="379">
        <v>3</v>
      </c>
      <c r="EH14" s="384">
        <f t="shared" si="64"/>
        <v>780</v>
      </c>
      <c r="EI14" s="379">
        <v>1</v>
      </c>
      <c r="EJ14" s="384">
        <f t="shared" si="65"/>
        <v>260</v>
      </c>
      <c r="EK14" s="379">
        <v>1</v>
      </c>
      <c r="EL14" s="384">
        <f t="shared" si="66"/>
        <v>260</v>
      </c>
      <c r="EM14" s="379">
        <v>3</v>
      </c>
      <c r="EN14" s="384">
        <f t="shared" si="67"/>
        <v>780</v>
      </c>
      <c r="EO14" s="379">
        <v>6</v>
      </c>
      <c r="EP14" s="384">
        <f t="shared" si="68"/>
        <v>1560</v>
      </c>
      <c r="EQ14" s="379">
        <v>4</v>
      </c>
      <c r="ER14" s="384">
        <f t="shared" si="69"/>
        <v>1040</v>
      </c>
      <c r="ES14" s="379">
        <v>4</v>
      </c>
      <c r="ET14" s="384">
        <f t="shared" si="70"/>
        <v>1040</v>
      </c>
      <c r="EU14" s="379">
        <v>4</v>
      </c>
      <c r="EV14" s="384">
        <f t="shared" si="71"/>
        <v>1040</v>
      </c>
      <c r="EW14" s="379">
        <v>4</v>
      </c>
      <c r="EX14" s="384">
        <f t="shared" si="72"/>
        <v>1040</v>
      </c>
      <c r="EY14" s="379">
        <v>4</v>
      </c>
      <c r="EZ14" s="384">
        <f t="shared" si="73"/>
        <v>1040</v>
      </c>
      <c r="FA14" s="379">
        <v>4</v>
      </c>
      <c r="FB14" s="384">
        <f t="shared" si="74"/>
        <v>1040</v>
      </c>
      <c r="FC14" s="379">
        <v>2</v>
      </c>
      <c r="FD14" s="384">
        <f t="shared" si="75"/>
        <v>520</v>
      </c>
      <c r="FE14" s="379">
        <v>2</v>
      </c>
      <c r="FF14" s="384">
        <f t="shared" si="76"/>
        <v>520</v>
      </c>
      <c r="FG14" s="379">
        <v>2</v>
      </c>
      <c r="FH14" s="384">
        <f t="shared" si="77"/>
        <v>520</v>
      </c>
      <c r="FI14" s="379">
        <v>6</v>
      </c>
      <c r="FJ14" s="384">
        <f t="shared" si="78"/>
        <v>1560</v>
      </c>
      <c r="FK14" s="379">
        <v>6</v>
      </c>
      <c r="FL14" s="384">
        <f t="shared" si="79"/>
        <v>1560</v>
      </c>
      <c r="FM14" s="379">
        <v>6</v>
      </c>
      <c r="FN14" s="384">
        <f t="shared" si="80"/>
        <v>1560</v>
      </c>
      <c r="FO14" s="379">
        <v>1</v>
      </c>
      <c r="FP14" s="384">
        <f t="shared" si="81"/>
        <v>260</v>
      </c>
      <c r="FQ14" s="379">
        <v>1</v>
      </c>
      <c r="FR14" s="384">
        <f t="shared" si="82"/>
        <v>260</v>
      </c>
      <c r="FS14" s="379">
        <v>1</v>
      </c>
      <c r="FT14" s="384">
        <f t="shared" si="83"/>
        <v>260</v>
      </c>
      <c r="FU14" s="379"/>
      <c r="FV14" s="384">
        <f t="shared" si="84"/>
        <v>0</v>
      </c>
      <c r="FW14" s="379">
        <v>1</v>
      </c>
      <c r="FX14" s="384">
        <f t="shared" si="85"/>
        <v>260</v>
      </c>
      <c r="FY14" s="379">
        <v>1</v>
      </c>
      <c r="FZ14" s="384">
        <f t="shared" si="86"/>
        <v>260</v>
      </c>
      <c r="GA14" s="379">
        <v>2</v>
      </c>
      <c r="GB14" s="384">
        <f t="shared" si="87"/>
        <v>520</v>
      </c>
      <c r="GC14" s="379">
        <v>2</v>
      </c>
      <c r="GD14" s="384">
        <f t="shared" si="88"/>
        <v>520</v>
      </c>
      <c r="GE14" s="379">
        <v>1</v>
      </c>
      <c r="GF14" s="384">
        <f t="shared" si="89"/>
        <v>260</v>
      </c>
      <c r="GG14" s="379">
        <v>1</v>
      </c>
      <c r="GH14" s="384">
        <f t="shared" si="90"/>
        <v>260</v>
      </c>
      <c r="GI14" s="379">
        <v>1</v>
      </c>
      <c r="GJ14" s="384">
        <f t="shared" si="91"/>
        <v>260</v>
      </c>
      <c r="GK14" s="379">
        <v>1</v>
      </c>
      <c r="GL14" s="384">
        <f t="shared" si="92"/>
        <v>260</v>
      </c>
      <c r="GM14" s="379">
        <v>1</v>
      </c>
      <c r="GN14" s="384">
        <f t="shared" si="93"/>
        <v>260</v>
      </c>
      <c r="GO14" s="379">
        <v>1</v>
      </c>
      <c r="GP14" s="384">
        <f t="shared" si="94"/>
        <v>260</v>
      </c>
      <c r="GQ14" s="379">
        <v>1</v>
      </c>
      <c r="GR14" s="384">
        <f t="shared" si="95"/>
        <v>260</v>
      </c>
      <c r="GS14" s="379">
        <v>1</v>
      </c>
      <c r="GT14" s="384">
        <f t="shared" si="96"/>
        <v>260</v>
      </c>
      <c r="GU14" s="379">
        <v>2</v>
      </c>
      <c r="GV14" s="384">
        <f t="shared" si="97"/>
        <v>520</v>
      </c>
      <c r="GW14" s="379">
        <v>1</v>
      </c>
      <c r="GX14" s="384">
        <f t="shared" si="98"/>
        <v>260</v>
      </c>
      <c r="GY14" s="379">
        <v>2</v>
      </c>
      <c r="GZ14" s="384">
        <f t="shared" si="99"/>
        <v>520</v>
      </c>
      <c r="HA14" s="379">
        <v>1</v>
      </c>
      <c r="HB14" s="384">
        <f t="shared" si="100"/>
        <v>260</v>
      </c>
      <c r="HC14" s="379">
        <v>1</v>
      </c>
      <c r="HD14" s="384">
        <f t="shared" si="101"/>
        <v>260</v>
      </c>
      <c r="HE14" s="379">
        <v>1</v>
      </c>
      <c r="HF14" s="384">
        <f t="shared" si="102"/>
        <v>260</v>
      </c>
      <c r="HG14" s="379">
        <v>1</v>
      </c>
      <c r="HH14" s="384">
        <f t="shared" si="103"/>
        <v>260</v>
      </c>
      <c r="HI14" s="379">
        <v>1</v>
      </c>
      <c r="HJ14" s="384">
        <f t="shared" si="104"/>
        <v>260</v>
      </c>
      <c r="HK14" s="379">
        <v>1</v>
      </c>
      <c r="HL14" s="384">
        <f t="shared" si="105"/>
        <v>260</v>
      </c>
      <c r="HM14" s="379">
        <v>3</v>
      </c>
      <c r="HN14" s="384">
        <f t="shared" si="106"/>
        <v>780</v>
      </c>
      <c r="HO14" s="415">
        <v>1</v>
      </c>
      <c r="HP14" s="384">
        <f t="shared" si="107"/>
        <v>260</v>
      </c>
      <c r="HQ14" s="379">
        <v>1</v>
      </c>
      <c r="HR14" s="384">
        <f t="shared" si="108"/>
        <v>260</v>
      </c>
      <c r="HS14" s="415">
        <v>1</v>
      </c>
      <c r="HT14" s="384">
        <f t="shared" si="109"/>
        <v>260</v>
      </c>
      <c r="HU14" s="379">
        <v>1</v>
      </c>
      <c r="HV14" s="384">
        <f t="shared" si="110"/>
        <v>260</v>
      </c>
      <c r="HW14" s="379">
        <v>1</v>
      </c>
      <c r="HX14" s="384">
        <f t="shared" si="111"/>
        <v>260</v>
      </c>
      <c r="HY14" s="379">
        <v>1</v>
      </c>
      <c r="HZ14" s="384">
        <f t="shared" si="112"/>
        <v>260</v>
      </c>
      <c r="IA14" s="379">
        <v>1</v>
      </c>
      <c r="IB14" s="384">
        <f t="shared" si="113"/>
        <v>260</v>
      </c>
      <c r="IC14" s="379">
        <v>1</v>
      </c>
      <c r="ID14" s="384">
        <f t="shared" si="114"/>
        <v>260</v>
      </c>
      <c r="IE14" s="379">
        <v>1</v>
      </c>
      <c r="IF14" s="384">
        <f t="shared" si="115"/>
        <v>260</v>
      </c>
      <c r="IG14" s="379">
        <v>1</v>
      </c>
      <c r="IH14" s="384">
        <f t="shared" si="116"/>
        <v>260</v>
      </c>
      <c r="II14" s="379">
        <v>1</v>
      </c>
      <c r="IJ14" s="384">
        <f t="shared" si="117"/>
        <v>260</v>
      </c>
      <c r="IK14" s="379">
        <v>1</v>
      </c>
      <c r="IL14" s="384">
        <f t="shared" si="118"/>
        <v>260</v>
      </c>
      <c r="IM14" s="379">
        <v>1</v>
      </c>
      <c r="IN14" s="384">
        <f t="shared" si="119"/>
        <v>260</v>
      </c>
      <c r="IO14" s="379">
        <v>1</v>
      </c>
      <c r="IP14" s="384">
        <f t="shared" si="120"/>
        <v>260</v>
      </c>
      <c r="IQ14" s="379">
        <v>1</v>
      </c>
      <c r="IR14" s="384">
        <f t="shared" si="121"/>
        <v>260</v>
      </c>
      <c r="IS14" s="379">
        <v>1</v>
      </c>
      <c r="IT14" s="384">
        <f t="shared" si="122"/>
        <v>260</v>
      </c>
      <c r="IU14" s="379">
        <v>1</v>
      </c>
      <c r="IV14" s="384">
        <f t="shared" si="123"/>
        <v>260</v>
      </c>
      <c r="IW14" s="379">
        <v>1</v>
      </c>
      <c r="IX14" s="384">
        <f t="shared" si="124"/>
        <v>260</v>
      </c>
      <c r="IY14" s="379">
        <v>1</v>
      </c>
      <c r="IZ14" s="384">
        <f t="shared" si="125"/>
        <v>260</v>
      </c>
      <c r="JA14" s="379">
        <v>2</v>
      </c>
      <c r="JB14" s="384">
        <f t="shared" si="126"/>
        <v>520</v>
      </c>
      <c r="JC14" s="379">
        <v>2</v>
      </c>
      <c r="JD14" s="384">
        <f t="shared" si="127"/>
        <v>520</v>
      </c>
      <c r="JE14" s="379">
        <v>2</v>
      </c>
      <c r="JF14" s="384">
        <f t="shared" si="128"/>
        <v>520</v>
      </c>
      <c r="JG14" s="379">
        <v>2</v>
      </c>
      <c r="JH14" s="384">
        <f t="shared" si="129"/>
        <v>520</v>
      </c>
      <c r="JI14" s="379">
        <v>2</v>
      </c>
      <c r="JJ14" s="384">
        <f t="shared" si="130"/>
        <v>520</v>
      </c>
      <c r="JK14" s="379">
        <v>2</v>
      </c>
      <c r="JL14" s="384">
        <f t="shared" si="131"/>
        <v>520</v>
      </c>
      <c r="JM14" s="379">
        <v>2</v>
      </c>
      <c r="JN14" s="384">
        <f t="shared" si="132"/>
        <v>520</v>
      </c>
      <c r="JO14" s="379">
        <v>2</v>
      </c>
      <c r="JP14" s="384">
        <f t="shared" si="133"/>
        <v>520</v>
      </c>
      <c r="JQ14" s="379">
        <v>2</v>
      </c>
      <c r="JR14" s="384">
        <f t="shared" si="134"/>
        <v>520</v>
      </c>
      <c r="JS14" s="379">
        <v>3</v>
      </c>
      <c r="JT14" s="384">
        <f t="shared" si="135"/>
        <v>780</v>
      </c>
      <c r="JU14" s="379">
        <v>3</v>
      </c>
      <c r="JV14" s="384">
        <f t="shared" si="136"/>
        <v>780</v>
      </c>
      <c r="JW14" s="379">
        <v>1</v>
      </c>
      <c r="JX14" s="384">
        <f t="shared" si="137"/>
        <v>260</v>
      </c>
      <c r="JY14" s="379">
        <v>1</v>
      </c>
      <c r="JZ14" s="384">
        <f t="shared" si="138"/>
        <v>260</v>
      </c>
    </row>
    <row r="15" spans="1:286" customFormat="1" x14ac:dyDescent="0.25">
      <c r="A15" s="268" t="s">
        <v>265</v>
      </c>
      <c r="B15" s="412" t="s">
        <v>1119</v>
      </c>
      <c r="C15" s="466">
        <v>0</v>
      </c>
      <c r="D15" s="467"/>
      <c r="E15" s="467"/>
      <c r="F15" s="473"/>
      <c r="G15" s="387">
        <v>0</v>
      </c>
      <c r="H15" s="388">
        <f t="shared" si="0"/>
        <v>0</v>
      </c>
      <c r="I15" s="513">
        <v>1</v>
      </c>
      <c r="J15" s="390">
        <f t="shared" si="1"/>
        <v>0</v>
      </c>
      <c r="K15" s="379">
        <v>1</v>
      </c>
      <c r="L15" s="384">
        <f t="shared" si="2"/>
        <v>0</v>
      </c>
      <c r="M15" s="379">
        <v>1</v>
      </c>
      <c r="N15" s="384">
        <f t="shared" si="3"/>
        <v>0</v>
      </c>
      <c r="O15" s="379">
        <v>1</v>
      </c>
      <c r="P15" s="384">
        <f t="shared" si="4"/>
        <v>0</v>
      </c>
      <c r="Q15" s="379">
        <v>1</v>
      </c>
      <c r="R15" s="384">
        <f t="shared" si="5"/>
        <v>0</v>
      </c>
      <c r="S15" s="379">
        <v>1</v>
      </c>
      <c r="T15" s="384">
        <f t="shared" si="6"/>
        <v>0</v>
      </c>
      <c r="U15" s="379"/>
      <c r="V15" s="384">
        <f t="shared" si="7"/>
        <v>0</v>
      </c>
      <c r="W15" s="379">
        <v>1</v>
      </c>
      <c r="X15" s="384">
        <f t="shared" si="8"/>
        <v>0</v>
      </c>
      <c r="Y15" s="379">
        <v>1</v>
      </c>
      <c r="Z15" s="384">
        <f t="shared" si="9"/>
        <v>0</v>
      </c>
      <c r="AA15" s="379">
        <v>0</v>
      </c>
      <c r="AB15" s="384">
        <f t="shared" si="9"/>
        <v>0</v>
      </c>
      <c r="AC15" s="379">
        <v>0</v>
      </c>
      <c r="AD15" s="384">
        <f t="shared" si="10"/>
        <v>0</v>
      </c>
      <c r="AE15" s="379">
        <v>0</v>
      </c>
      <c r="AF15" s="384">
        <f t="shared" si="11"/>
        <v>0</v>
      </c>
      <c r="AG15" s="379">
        <v>0</v>
      </c>
      <c r="AH15" s="384">
        <f t="shared" si="12"/>
        <v>0</v>
      </c>
      <c r="AI15" s="379">
        <v>0</v>
      </c>
      <c r="AJ15" s="384">
        <f t="shared" si="13"/>
        <v>0</v>
      </c>
      <c r="AK15" s="379">
        <v>0</v>
      </c>
      <c r="AL15" s="384">
        <f t="shared" si="14"/>
        <v>0</v>
      </c>
      <c r="AM15" s="379">
        <v>0</v>
      </c>
      <c r="AN15" s="384">
        <f t="shared" si="15"/>
        <v>0</v>
      </c>
      <c r="AO15" s="379"/>
      <c r="AP15" s="384">
        <f t="shared" si="16"/>
        <v>0</v>
      </c>
      <c r="AQ15" s="379">
        <v>1</v>
      </c>
      <c r="AR15" s="384">
        <f t="shared" si="17"/>
        <v>0</v>
      </c>
      <c r="AS15" s="379">
        <v>1</v>
      </c>
      <c r="AT15" s="384">
        <f t="shared" si="18"/>
        <v>0</v>
      </c>
      <c r="AU15" s="379">
        <v>1</v>
      </c>
      <c r="AV15" s="384">
        <f t="shared" si="19"/>
        <v>0</v>
      </c>
      <c r="AW15" s="379">
        <v>1</v>
      </c>
      <c r="AX15" s="384">
        <f t="shared" si="20"/>
        <v>0</v>
      </c>
      <c r="AY15" s="379">
        <v>1</v>
      </c>
      <c r="AZ15" s="384">
        <f t="shared" si="21"/>
        <v>0</v>
      </c>
      <c r="BA15" s="379">
        <v>1</v>
      </c>
      <c r="BB15" s="384">
        <f t="shared" si="22"/>
        <v>0</v>
      </c>
      <c r="BC15" s="379">
        <v>1</v>
      </c>
      <c r="BD15" s="384">
        <f t="shared" si="23"/>
        <v>0</v>
      </c>
      <c r="BE15" s="379">
        <v>1</v>
      </c>
      <c r="BF15" s="384">
        <f t="shared" si="24"/>
        <v>0</v>
      </c>
      <c r="BG15" s="379">
        <v>1</v>
      </c>
      <c r="BH15" s="384">
        <f t="shared" si="25"/>
        <v>0</v>
      </c>
      <c r="BI15" s="379">
        <v>1</v>
      </c>
      <c r="BJ15" s="384">
        <f t="shared" si="26"/>
        <v>0</v>
      </c>
      <c r="BK15" s="379">
        <v>1</v>
      </c>
      <c r="BL15" s="384">
        <f t="shared" si="27"/>
        <v>0</v>
      </c>
      <c r="BM15" s="379">
        <v>1</v>
      </c>
      <c r="BN15" s="384">
        <f t="shared" si="28"/>
        <v>0</v>
      </c>
      <c r="BO15" s="379">
        <v>1</v>
      </c>
      <c r="BP15" s="384">
        <f t="shared" si="29"/>
        <v>0</v>
      </c>
      <c r="BQ15" s="379">
        <v>1</v>
      </c>
      <c r="BR15" s="384">
        <f t="shared" si="30"/>
        <v>0</v>
      </c>
      <c r="BS15" s="379">
        <v>1</v>
      </c>
      <c r="BT15" s="384">
        <f t="shared" si="31"/>
        <v>0</v>
      </c>
      <c r="BU15" s="379">
        <v>1</v>
      </c>
      <c r="BV15" s="384">
        <f t="shared" si="32"/>
        <v>0</v>
      </c>
      <c r="BW15" s="379">
        <v>1</v>
      </c>
      <c r="BX15" s="384">
        <f t="shared" si="33"/>
        <v>0</v>
      </c>
      <c r="BY15" s="379">
        <v>1</v>
      </c>
      <c r="BZ15" s="384">
        <f t="shared" si="34"/>
        <v>0</v>
      </c>
      <c r="CA15" s="379">
        <v>1</v>
      </c>
      <c r="CB15" s="384">
        <f t="shared" si="35"/>
        <v>0</v>
      </c>
      <c r="CC15" s="379">
        <v>1</v>
      </c>
      <c r="CD15" s="384">
        <f t="shared" si="36"/>
        <v>0</v>
      </c>
      <c r="CE15" s="379">
        <v>1</v>
      </c>
      <c r="CF15" s="384">
        <f t="shared" si="37"/>
        <v>0</v>
      </c>
      <c r="CG15" s="379">
        <v>1</v>
      </c>
      <c r="CH15" s="384">
        <f t="shared" si="38"/>
        <v>0</v>
      </c>
      <c r="CI15" s="379">
        <v>1</v>
      </c>
      <c r="CJ15" s="384">
        <f t="shared" si="39"/>
        <v>0</v>
      </c>
      <c r="CK15" s="379">
        <v>1</v>
      </c>
      <c r="CL15" s="384">
        <f t="shared" si="40"/>
        <v>0</v>
      </c>
      <c r="CM15" s="379">
        <v>1</v>
      </c>
      <c r="CN15" s="384">
        <f t="shared" si="41"/>
        <v>0</v>
      </c>
      <c r="CO15" s="379">
        <v>1</v>
      </c>
      <c r="CP15" s="384">
        <f t="shared" si="42"/>
        <v>0</v>
      </c>
      <c r="CQ15" s="379">
        <v>1</v>
      </c>
      <c r="CR15" s="384">
        <f t="shared" si="43"/>
        <v>0</v>
      </c>
      <c r="CS15" s="379">
        <v>1</v>
      </c>
      <c r="CT15" s="384">
        <f t="shared" si="44"/>
        <v>0</v>
      </c>
      <c r="CU15" s="379">
        <v>1</v>
      </c>
      <c r="CV15" s="384">
        <f t="shared" si="45"/>
        <v>0</v>
      </c>
      <c r="CW15" s="379">
        <v>1</v>
      </c>
      <c r="CX15" s="384">
        <f t="shared" si="46"/>
        <v>0</v>
      </c>
      <c r="CY15" s="379"/>
      <c r="CZ15" s="384">
        <f t="shared" si="47"/>
        <v>0</v>
      </c>
      <c r="DA15" s="379">
        <v>1</v>
      </c>
      <c r="DB15" s="384">
        <f t="shared" si="48"/>
        <v>0</v>
      </c>
      <c r="DC15" s="379">
        <v>1</v>
      </c>
      <c r="DD15" s="384">
        <f t="shared" si="49"/>
        <v>0</v>
      </c>
      <c r="DE15" s="379">
        <v>1</v>
      </c>
      <c r="DF15" s="384">
        <f t="shared" si="50"/>
        <v>0</v>
      </c>
      <c r="DG15" s="379">
        <v>1</v>
      </c>
      <c r="DH15" s="384">
        <f t="shared" si="51"/>
        <v>0</v>
      </c>
      <c r="DI15" s="379">
        <v>1</v>
      </c>
      <c r="DJ15" s="384">
        <f t="shared" si="52"/>
        <v>0</v>
      </c>
      <c r="DK15" s="379">
        <v>1</v>
      </c>
      <c r="DL15" s="384">
        <f t="shared" si="53"/>
        <v>0</v>
      </c>
      <c r="DM15" s="379">
        <v>1</v>
      </c>
      <c r="DN15" s="384">
        <f t="shared" si="54"/>
        <v>0</v>
      </c>
      <c r="DO15" s="379">
        <v>1</v>
      </c>
      <c r="DP15" s="384">
        <f t="shared" si="55"/>
        <v>0</v>
      </c>
      <c r="DQ15" s="379">
        <v>1</v>
      </c>
      <c r="DR15" s="384">
        <f t="shared" si="56"/>
        <v>0</v>
      </c>
      <c r="DS15" s="379">
        <v>1</v>
      </c>
      <c r="DT15" s="384">
        <f t="shared" si="57"/>
        <v>0</v>
      </c>
      <c r="DU15" s="379">
        <v>1</v>
      </c>
      <c r="DV15" s="384">
        <f t="shared" si="58"/>
        <v>0</v>
      </c>
      <c r="DW15" s="379">
        <v>1</v>
      </c>
      <c r="DX15" s="384">
        <f t="shared" si="59"/>
        <v>0</v>
      </c>
      <c r="DY15" s="379">
        <v>1</v>
      </c>
      <c r="DZ15" s="384">
        <f t="shared" si="60"/>
        <v>0</v>
      </c>
      <c r="EA15" s="379">
        <v>1</v>
      </c>
      <c r="EB15" s="384">
        <f t="shared" si="61"/>
        <v>0</v>
      </c>
      <c r="EC15" s="379">
        <v>1</v>
      </c>
      <c r="ED15" s="384">
        <f t="shared" si="62"/>
        <v>0</v>
      </c>
      <c r="EE15" s="379">
        <v>1</v>
      </c>
      <c r="EF15" s="384">
        <f t="shared" si="63"/>
        <v>0</v>
      </c>
      <c r="EG15" s="379">
        <v>1</v>
      </c>
      <c r="EH15" s="384">
        <f t="shared" si="64"/>
        <v>0</v>
      </c>
      <c r="EI15" s="379">
        <v>1</v>
      </c>
      <c r="EJ15" s="384">
        <f t="shared" si="65"/>
        <v>0</v>
      </c>
      <c r="EK15" s="379">
        <v>1</v>
      </c>
      <c r="EL15" s="384">
        <f t="shared" si="66"/>
        <v>0</v>
      </c>
      <c r="EM15" s="379">
        <v>1</v>
      </c>
      <c r="EN15" s="384">
        <f t="shared" si="67"/>
        <v>0</v>
      </c>
      <c r="EO15" s="379">
        <v>1</v>
      </c>
      <c r="EP15" s="384">
        <f t="shared" si="68"/>
        <v>0</v>
      </c>
      <c r="EQ15" s="379">
        <v>1</v>
      </c>
      <c r="ER15" s="384">
        <f t="shared" si="69"/>
        <v>0</v>
      </c>
      <c r="ES15" s="379">
        <v>1</v>
      </c>
      <c r="ET15" s="384">
        <f t="shared" si="70"/>
        <v>0</v>
      </c>
      <c r="EU15" s="379">
        <v>1</v>
      </c>
      <c r="EV15" s="384">
        <f t="shared" si="71"/>
        <v>0</v>
      </c>
      <c r="EW15" s="379">
        <v>1</v>
      </c>
      <c r="EX15" s="384">
        <f t="shared" si="72"/>
        <v>0</v>
      </c>
      <c r="EY15" s="379">
        <v>1</v>
      </c>
      <c r="EZ15" s="384">
        <f t="shared" si="73"/>
        <v>0</v>
      </c>
      <c r="FA15" s="379">
        <v>1</v>
      </c>
      <c r="FB15" s="384">
        <f t="shared" si="74"/>
        <v>0</v>
      </c>
      <c r="FC15" s="379">
        <v>1</v>
      </c>
      <c r="FD15" s="384">
        <f t="shared" si="75"/>
        <v>0</v>
      </c>
      <c r="FE15" s="379">
        <v>1</v>
      </c>
      <c r="FF15" s="384">
        <f t="shared" si="76"/>
        <v>0</v>
      </c>
      <c r="FG15" s="379">
        <v>1</v>
      </c>
      <c r="FH15" s="384">
        <f t="shared" si="77"/>
        <v>0</v>
      </c>
      <c r="FI15" s="379">
        <v>1</v>
      </c>
      <c r="FJ15" s="384">
        <f t="shared" si="78"/>
        <v>0</v>
      </c>
      <c r="FK15" s="379">
        <v>1</v>
      </c>
      <c r="FL15" s="384">
        <f t="shared" si="79"/>
        <v>0</v>
      </c>
      <c r="FM15" s="379">
        <v>1</v>
      </c>
      <c r="FN15" s="384">
        <f t="shared" si="80"/>
        <v>0</v>
      </c>
      <c r="FO15" s="379">
        <v>1</v>
      </c>
      <c r="FP15" s="384">
        <f t="shared" si="81"/>
        <v>0</v>
      </c>
      <c r="FQ15" s="379">
        <v>1</v>
      </c>
      <c r="FR15" s="384">
        <f t="shared" si="82"/>
        <v>0</v>
      </c>
      <c r="FS15" s="379">
        <v>1</v>
      </c>
      <c r="FT15" s="384">
        <f t="shared" si="83"/>
        <v>0</v>
      </c>
      <c r="FU15" s="379">
        <v>1</v>
      </c>
      <c r="FV15" s="384">
        <f t="shared" si="84"/>
        <v>0</v>
      </c>
      <c r="FW15" s="379">
        <v>1</v>
      </c>
      <c r="FX15" s="384">
        <f t="shared" si="85"/>
        <v>0</v>
      </c>
      <c r="FY15" s="379">
        <v>1</v>
      </c>
      <c r="FZ15" s="384">
        <f t="shared" si="86"/>
        <v>0</v>
      </c>
      <c r="GA15" s="379">
        <v>1</v>
      </c>
      <c r="GB15" s="384">
        <f t="shared" si="87"/>
        <v>0</v>
      </c>
      <c r="GC15" s="379">
        <v>1</v>
      </c>
      <c r="GD15" s="384">
        <f t="shared" si="88"/>
        <v>0</v>
      </c>
      <c r="GE15" s="379">
        <v>1</v>
      </c>
      <c r="GF15" s="384">
        <f t="shared" si="89"/>
        <v>0</v>
      </c>
      <c r="GG15" s="379">
        <v>1</v>
      </c>
      <c r="GH15" s="384">
        <f t="shared" si="90"/>
        <v>0</v>
      </c>
      <c r="GI15" s="379">
        <v>1</v>
      </c>
      <c r="GJ15" s="384">
        <f t="shared" si="91"/>
        <v>0</v>
      </c>
      <c r="GK15" s="379">
        <v>1</v>
      </c>
      <c r="GL15" s="384">
        <f t="shared" si="92"/>
        <v>0</v>
      </c>
      <c r="GM15" s="379">
        <v>1</v>
      </c>
      <c r="GN15" s="384">
        <f t="shared" si="93"/>
        <v>0</v>
      </c>
      <c r="GO15" s="379">
        <v>1</v>
      </c>
      <c r="GP15" s="384">
        <f t="shared" si="94"/>
        <v>0</v>
      </c>
      <c r="GQ15" s="379">
        <v>1</v>
      </c>
      <c r="GR15" s="384">
        <f t="shared" si="95"/>
        <v>0</v>
      </c>
      <c r="GS15" s="379">
        <v>1</v>
      </c>
      <c r="GT15" s="384">
        <f t="shared" si="96"/>
        <v>0</v>
      </c>
      <c r="GU15" s="379">
        <v>1</v>
      </c>
      <c r="GV15" s="384">
        <f t="shared" si="97"/>
        <v>0</v>
      </c>
      <c r="GW15" s="379">
        <v>1</v>
      </c>
      <c r="GX15" s="384">
        <f t="shared" si="98"/>
        <v>0</v>
      </c>
      <c r="GY15" s="379">
        <v>1</v>
      </c>
      <c r="GZ15" s="384">
        <f t="shared" si="99"/>
        <v>0</v>
      </c>
      <c r="HA15" s="379">
        <v>1</v>
      </c>
      <c r="HB15" s="384">
        <f t="shared" si="100"/>
        <v>0</v>
      </c>
      <c r="HC15" s="379">
        <v>1</v>
      </c>
      <c r="HD15" s="384">
        <f t="shared" si="101"/>
        <v>0</v>
      </c>
      <c r="HE15" s="379">
        <v>1</v>
      </c>
      <c r="HF15" s="384">
        <f t="shared" si="102"/>
        <v>0</v>
      </c>
      <c r="HG15" s="379">
        <v>1</v>
      </c>
      <c r="HH15" s="384">
        <f t="shared" si="103"/>
        <v>0</v>
      </c>
      <c r="HI15" s="379">
        <v>1</v>
      </c>
      <c r="HJ15" s="384">
        <f t="shared" si="104"/>
        <v>0</v>
      </c>
      <c r="HK15" s="379">
        <v>1</v>
      </c>
      <c r="HL15" s="384">
        <f t="shared" si="105"/>
        <v>0</v>
      </c>
      <c r="HM15" s="379">
        <v>1</v>
      </c>
      <c r="HN15" s="384">
        <f t="shared" si="106"/>
        <v>0</v>
      </c>
      <c r="HO15" s="415">
        <v>1</v>
      </c>
      <c r="HP15" s="384">
        <f t="shared" si="107"/>
        <v>0</v>
      </c>
      <c r="HQ15" s="379">
        <v>1</v>
      </c>
      <c r="HR15" s="384">
        <f t="shared" si="108"/>
        <v>0</v>
      </c>
      <c r="HS15" s="415">
        <v>1</v>
      </c>
      <c r="HT15" s="384">
        <f t="shared" si="109"/>
        <v>0</v>
      </c>
      <c r="HU15" s="379">
        <v>1</v>
      </c>
      <c r="HV15" s="384">
        <f t="shared" si="110"/>
        <v>0</v>
      </c>
      <c r="HW15" s="379">
        <v>1</v>
      </c>
      <c r="HX15" s="384">
        <f t="shared" si="111"/>
        <v>0</v>
      </c>
      <c r="HY15" s="379">
        <v>1</v>
      </c>
      <c r="HZ15" s="384">
        <f t="shared" si="112"/>
        <v>0</v>
      </c>
      <c r="IA15" s="379">
        <v>1</v>
      </c>
      <c r="IB15" s="384">
        <f t="shared" si="113"/>
        <v>0</v>
      </c>
      <c r="IC15" s="379">
        <v>1</v>
      </c>
      <c r="ID15" s="384">
        <f t="shared" si="114"/>
        <v>0</v>
      </c>
      <c r="IE15" s="379">
        <v>1</v>
      </c>
      <c r="IF15" s="384">
        <f t="shared" si="115"/>
        <v>0</v>
      </c>
      <c r="IG15" s="379">
        <v>1</v>
      </c>
      <c r="IH15" s="384">
        <f t="shared" si="116"/>
        <v>0</v>
      </c>
      <c r="II15" s="379">
        <v>1</v>
      </c>
      <c r="IJ15" s="384">
        <f t="shared" si="117"/>
        <v>0</v>
      </c>
      <c r="IK15" s="379">
        <v>1</v>
      </c>
      <c r="IL15" s="384">
        <f t="shared" si="118"/>
        <v>0</v>
      </c>
      <c r="IM15" s="379">
        <v>1</v>
      </c>
      <c r="IN15" s="384">
        <f t="shared" si="119"/>
        <v>0</v>
      </c>
      <c r="IO15" s="379">
        <v>1</v>
      </c>
      <c r="IP15" s="384">
        <f t="shared" si="120"/>
        <v>0</v>
      </c>
      <c r="IQ15" s="379">
        <v>1</v>
      </c>
      <c r="IR15" s="384">
        <f t="shared" si="121"/>
        <v>0</v>
      </c>
      <c r="IS15" s="379">
        <v>1</v>
      </c>
      <c r="IT15" s="384">
        <f t="shared" si="122"/>
        <v>0</v>
      </c>
      <c r="IU15" s="379">
        <v>1</v>
      </c>
      <c r="IV15" s="384">
        <f t="shared" si="123"/>
        <v>0</v>
      </c>
      <c r="IW15" s="379">
        <v>1</v>
      </c>
      <c r="IX15" s="384">
        <f t="shared" si="124"/>
        <v>0</v>
      </c>
      <c r="IY15" s="379">
        <v>1</v>
      </c>
      <c r="IZ15" s="384">
        <f t="shared" si="125"/>
        <v>0</v>
      </c>
      <c r="JA15" s="379">
        <v>1</v>
      </c>
      <c r="JB15" s="384">
        <f t="shared" si="126"/>
        <v>0</v>
      </c>
      <c r="JC15" s="379">
        <v>1</v>
      </c>
      <c r="JD15" s="384">
        <f t="shared" si="127"/>
        <v>0</v>
      </c>
      <c r="JE15" s="379">
        <v>1</v>
      </c>
      <c r="JF15" s="384">
        <f t="shared" si="128"/>
        <v>0</v>
      </c>
      <c r="JG15" s="379">
        <v>1</v>
      </c>
      <c r="JH15" s="384">
        <f t="shared" si="129"/>
        <v>0</v>
      </c>
      <c r="JI15" s="379">
        <v>1</v>
      </c>
      <c r="JJ15" s="384">
        <f t="shared" si="130"/>
        <v>0</v>
      </c>
      <c r="JK15" s="379">
        <v>1</v>
      </c>
      <c r="JL15" s="384">
        <f t="shared" si="131"/>
        <v>0</v>
      </c>
      <c r="JM15" s="379">
        <v>1</v>
      </c>
      <c r="JN15" s="384">
        <f t="shared" si="132"/>
        <v>0</v>
      </c>
      <c r="JO15" s="379">
        <v>1</v>
      </c>
      <c r="JP15" s="384">
        <f t="shared" si="133"/>
        <v>0</v>
      </c>
      <c r="JQ15" s="379">
        <v>1</v>
      </c>
      <c r="JR15" s="384">
        <f t="shared" si="134"/>
        <v>0</v>
      </c>
      <c r="JS15" s="379">
        <v>1</v>
      </c>
      <c r="JT15" s="384">
        <f t="shared" si="135"/>
        <v>0</v>
      </c>
      <c r="JU15" s="379">
        <v>1</v>
      </c>
      <c r="JV15" s="384">
        <f t="shared" si="136"/>
        <v>0</v>
      </c>
      <c r="JW15" s="379">
        <v>1</v>
      </c>
      <c r="JX15" s="384">
        <f t="shared" si="137"/>
        <v>0</v>
      </c>
      <c r="JY15" s="379">
        <v>1</v>
      </c>
      <c r="JZ15" s="384">
        <f t="shared" si="138"/>
        <v>0</v>
      </c>
    </row>
    <row r="16" spans="1:286" customFormat="1" x14ac:dyDescent="0.25">
      <c r="A16" s="268" t="s">
        <v>265</v>
      </c>
      <c r="B16" s="268" t="s">
        <v>275</v>
      </c>
      <c r="C16" s="466">
        <v>4590</v>
      </c>
      <c r="D16" s="467"/>
      <c r="E16" s="467"/>
      <c r="F16" s="472"/>
      <c r="G16" s="387">
        <v>0</v>
      </c>
      <c r="H16" s="388">
        <f t="shared" si="0"/>
        <v>4590</v>
      </c>
      <c r="I16" s="513">
        <v>1000</v>
      </c>
      <c r="J16" s="390">
        <f t="shared" si="1"/>
        <v>4.59</v>
      </c>
      <c r="K16" s="379"/>
      <c r="L16" s="384">
        <f t="shared" si="2"/>
        <v>0</v>
      </c>
      <c r="M16" s="379"/>
      <c r="N16" s="384">
        <f t="shared" si="3"/>
        <v>0</v>
      </c>
      <c r="O16" s="379"/>
      <c r="P16" s="384">
        <f t="shared" si="4"/>
        <v>0</v>
      </c>
      <c r="Q16" s="379"/>
      <c r="R16" s="384">
        <f t="shared" si="5"/>
        <v>0</v>
      </c>
      <c r="S16" s="379"/>
      <c r="T16" s="384">
        <f t="shared" si="6"/>
        <v>0</v>
      </c>
      <c r="U16" s="379"/>
      <c r="V16" s="384">
        <f t="shared" si="7"/>
        <v>0</v>
      </c>
      <c r="W16" s="379"/>
      <c r="X16" s="384">
        <f t="shared" si="8"/>
        <v>0</v>
      </c>
      <c r="Y16" s="379"/>
      <c r="Z16" s="384">
        <f t="shared" si="9"/>
        <v>0</v>
      </c>
      <c r="AA16" s="379"/>
      <c r="AB16" s="384">
        <f t="shared" si="9"/>
        <v>0</v>
      </c>
      <c r="AC16" s="379"/>
      <c r="AD16" s="384">
        <f t="shared" si="10"/>
        <v>0</v>
      </c>
      <c r="AE16" s="379"/>
      <c r="AF16" s="384">
        <f t="shared" si="11"/>
        <v>0</v>
      </c>
      <c r="AG16" s="379"/>
      <c r="AH16" s="384">
        <f t="shared" si="12"/>
        <v>0</v>
      </c>
      <c r="AI16" s="379"/>
      <c r="AJ16" s="384">
        <f t="shared" si="13"/>
        <v>0</v>
      </c>
      <c r="AK16" s="379"/>
      <c r="AL16" s="384">
        <f t="shared" si="14"/>
        <v>0</v>
      </c>
      <c r="AM16" s="379"/>
      <c r="AN16" s="384">
        <f t="shared" si="15"/>
        <v>0</v>
      </c>
      <c r="AO16" s="379"/>
      <c r="AP16" s="384">
        <f t="shared" si="16"/>
        <v>0</v>
      </c>
      <c r="AQ16" s="379">
        <v>2</v>
      </c>
      <c r="AR16" s="384">
        <f t="shared" si="17"/>
        <v>9.18</v>
      </c>
      <c r="AS16" s="379">
        <v>4</v>
      </c>
      <c r="AT16" s="384">
        <f t="shared" si="18"/>
        <v>18.36</v>
      </c>
      <c r="AU16" s="379">
        <v>2</v>
      </c>
      <c r="AV16" s="384">
        <f t="shared" si="19"/>
        <v>9.18</v>
      </c>
      <c r="AW16" s="379">
        <v>4</v>
      </c>
      <c r="AX16" s="384">
        <f t="shared" si="20"/>
        <v>18.36</v>
      </c>
      <c r="AY16" s="379">
        <v>2</v>
      </c>
      <c r="AZ16" s="384">
        <f t="shared" si="21"/>
        <v>9.18</v>
      </c>
      <c r="BA16" s="379">
        <v>2</v>
      </c>
      <c r="BB16" s="384">
        <f t="shared" si="22"/>
        <v>9.18</v>
      </c>
      <c r="BC16" s="379">
        <v>2</v>
      </c>
      <c r="BD16" s="384">
        <f t="shared" si="23"/>
        <v>9.18</v>
      </c>
      <c r="BE16" s="379">
        <v>2</v>
      </c>
      <c r="BF16" s="384">
        <f t="shared" si="24"/>
        <v>9.18</v>
      </c>
      <c r="BG16" s="379">
        <v>2</v>
      </c>
      <c r="BH16" s="384">
        <f t="shared" si="25"/>
        <v>9.18</v>
      </c>
      <c r="BI16" s="379">
        <v>2</v>
      </c>
      <c r="BJ16" s="384">
        <f t="shared" si="26"/>
        <v>9.18</v>
      </c>
      <c r="BK16" s="379">
        <v>2</v>
      </c>
      <c r="BL16" s="384">
        <f t="shared" si="27"/>
        <v>9.18</v>
      </c>
      <c r="BM16" s="379">
        <v>2</v>
      </c>
      <c r="BN16" s="384">
        <f t="shared" si="28"/>
        <v>9.18</v>
      </c>
      <c r="BO16" s="379">
        <v>2</v>
      </c>
      <c r="BP16" s="384">
        <f t="shared" si="29"/>
        <v>9.18</v>
      </c>
      <c r="BQ16" s="379">
        <v>2</v>
      </c>
      <c r="BR16" s="384">
        <f t="shared" si="30"/>
        <v>9.18</v>
      </c>
      <c r="BS16" s="379">
        <v>2</v>
      </c>
      <c r="BT16" s="384">
        <f t="shared" si="31"/>
        <v>9.18</v>
      </c>
      <c r="BU16" s="379">
        <v>4</v>
      </c>
      <c r="BV16" s="384">
        <f t="shared" si="32"/>
        <v>18.36</v>
      </c>
      <c r="BW16" s="379">
        <v>4</v>
      </c>
      <c r="BX16" s="384">
        <f t="shared" si="33"/>
        <v>18.36</v>
      </c>
      <c r="BY16" s="379">
        <v>2</v>
      </c>
      <c r="BZ16" s="384">
        <f t="shared" si="34"/>
        <v>9.18</v>
      </c>
      <c r="CA16" s="379">
        <v>2</v>
      </c>
      <c r="CB16" s="384">
        <f t="shared" si="35"/>
        <v>9.18</v>
      </c>
      <c r="CC16" s="379">
        <v>6</v>
      </c>
      <c r="CD16" s="384">
        <f t="shared" si="36"/>
        <v>27.54</v>
      </c>
      <c r="CE16" s="379">
        <v>6</v>
      </c>
      <c r="CF16" s="384">
        <f t="shared" si="37"/>
        <v>27.54</v>
      </c>
      <c r="CG16" s="379">
        <v>6</v>
      </c>
      <c r="CH16" s="384">
        <f t="shared" si="38"/>
        <v>27.54</v>
      </c>
      <c r="CI16" s="379">
        <v>6</v>
      </c>
      <c r="CJ16" s="384">
        <f t="shared" si="39"/>
        <v>27.54</v>
      </c>
      <c r="CK16" s="379">
        <v>6</v>
      </c>
      <c r="CL16" s="384">
        <f t="shared" si="40"/>
        <v>27.54</v>
      </c>
      <c r="CM16" s="379">
        <v>6</v>
      </c>
      <c r="CN16" s="384">
        <f t="shared" si="41"/>
        <v>27.54</v>
      </c>
      <c r="CO16" s="379"/>
      <c r="CP16" s="384">
        <f t="shared" si="42"/>
        <v>0</v>
      </c>
      <c r="CQ16" s="379">
        <v>6</v>
      </c>
      <c r="CR16" s="384">
        <f t="shared" si="43"/>
        <v>27.54</v>
      </c>
      <c r="CS16" s="379">
        <v>6</v>
      </c>
      <c r="CT16" s="384">
        <f t="shared" si="44"/>
        <v>27.54</v>
      </c>
      <c r="CU16" s="379">
        <v>6</v>
      </c>
      <c r="CV16" s="384">
        <f t="shared" si="45"/>
        <v>27.54</v>
      </c>
      <c r="CW16" s="379">
        <v>6</v>
      </c>
      <c r="CX16" s="384">
        <f t="shared" si="46"/>
        <v>27.54</v>
      </c>
      <c r="CY16" s="379"/>
      <c r="CZ16" s="384">
        <f t="shared" si="47"/>
        <v>0</v>
      </c>
      <c r="DA16" s="379">
        <v>2</v>
      </c>
      <c r="DB16" s="384">
        <f t="shared" si="48"/>
        <v>9.18</v>
      </c>
      <c r="DC16" s="379">
        <v>2</v>
      </c>
      <c r="DD16" s="384">
        <f t="shared" si="49"/>
        <v>9.18</v>
      </c>
      <c r="DE16" s="379">
        <v>1</v>
      </c>
      <c r="DF16" s="384">
        <f t="shared" si="50"/>
        <v>4.59</v>
      </c>
      <c r="DG16" s="379">
        <v>1</v>
      </c>
      <c r="DH16" s="384">
        <f t="shared" si="51"/>
        <v>4.59</v>
      </c>
      <c r="DI16" s="379"/>
      <c r="DJ16" s="384">
        <f t="shared" si="52"/>
        <v>0</v>
      </c>
      <c r="DK16" s="379"/>
      <c r="DL16" s="384">
        <f t="shared" si="53"/>
        <v>0</v>
      </c>
      <c r="DM16" s="379"/>
      <c r="DN16" s="384">
        <f t="shared" si="54"/>
        <v>0</v>
      </c>
      <c r="DO16" s="379"/>
      <c r="DP16" s="384">
        <f t="shared" si="55"/>
        <v>0</v>
      </c>
      <c r="DQ16" s="379"/>
      <c r="DR16" s="384">
        <f t="shared" si="56"/>
        <v>0</v>
      </c>
      <c r="DS16" s="379"/>
      <c r="DT16" s="384">
        <f t="shared" si="57"/>
        <v>0</v>
      </c>
      <c r="DU16" s="379"/>
      <c r="DV16" s="384">
        <f t="shared" si="58"/>
        <v>0</v>
      </c>
      <c r="DW16" s="379"/>
      <c r="DX16" s="384">
        <f t="shared" si="59"/>
        <v>0</v>
      </c>
      <c r="DY16" s="379"/>
      <c r="DZ16" s="384">
        <f t="shared" si="60"/>
        <v>0</v>
      </c>
      <c r="EA16" s="379"/>
      <c r="EB16" s="384">
        <f t="shared" si="61"/>
        <v>0</v>
      </c>
      <c r="EC16" s="379"/>
      <c r="ED16" s="384">
        <f t="shared" si="62"/>
        <v>0</v>
      </c>
      <c r="EE16" s="379"/>
      <c r="EF16" s="384">
        <f t="shared" si="63"/>
        <v>0</v>
      </c>
      <c r="EG16" s="379"/>
      <c r="EH16" s="384">
        <f t="shared" si="64"/>
        <v>0</v>
      </c>
      <c r="EI16" s="379"/>
      <c r="EJ16" s="384">
        <f t="shared" si="65"/>
        <v>0</v>
      </c>
      <c r="EK16" s="379"/>
      <c r="EL16" s="384">
        <f t="shared" si="66"/>
        <v>0</v>
      </c>
      <c r="EM16" s="379"/>
      <c r="EN16" s="384">
        <f t="shared" si="67"/>
        <v>0</v>
      </c>
      <c r="EO16" s="379"/>
      <c r="EP16" s="384">
        <f t="shared" si="68"/>
        <v>0</v>
      </c>
      <c r="EQ16" s="379"/>
      <c r="ER16" s="384">
        <f t="shared" si="69"/>
        <v>0</v>
      </c>
      <c r="ES16" s="379"/>
      <c r="ET16" s="384">
        <f t="shared" si="70"/>
        <v>0</v>
      </c>
      <c r="EU16" s="379"/>
      <c r="EV16" s="384">
        <f t="shared" si="71"/>
        <v>0</v>
      </c>
      <c r="EW16" s="379"/>
      <c r="EX16" s="384">
        <f t="shared" si="72"/>
        <v>0</v>
      </c>
      <c r="EY16" s="379"/>
      <c r="EZ16" s="384">
        <f t="shared" si="73"/>
        <v>0</v>
      </c>
      <c r="FA16" s="379"/>
      <c r="FB16" s="384">
        <f t="shared" si="74"/>
        <v>0</v>
      </c>
      <c r="FC16" s="379"/>
      <c r="FD16" s="384">
        <f t="shared" si="75"/>
        <v>0</v>
      </c>
      <c r="FE16" s="379"/>
      <c r="FF16" s="384">
        <f t="shared" si="76"/>
        <v>0</v>
      </c>
      <c r="FG16" s="379"/>
      <c r="FH16" s="384">
        <f t="shared" si="77"/>
        <v>0</v>
      </c>
      <c r="FI16" s="379"/>
      <c r="FJ16" s="384">
        <f t="shared" si="78"/>
        <v>0</v>
      </c>
      <c r="FK16" s="379"/>
      <c r="FL16" s="384">
        <f t="shared" si="79"/>
        <v>0</v>
      </c>
      <c r="FM16" s="379"/>
      <c r="FN16" s="384">
        <f t="shared" si="80"/>
        <v>0</v>
      </c>
      <c r="FO16" s="379">
        <v>2</v>
      </c>
      <c r="FP16" s="384">
        <f t="shared" si="81"/>
        <v>9.18</v>
      </c>
      <c r="FQ16" s="379">
        <v>2</v>
      </c>
      <c r="FR16" s="384">
        <f t="shared" si="82"/>
        <v>9.18</v>
      </c>
      <c r="FS16" s="379">
        <v>2</v>
      </c>
      <c r="FT16" s="384">
        <f t="shared" si="83"/>
        <v>9.18</v>
      </c>
      <c r="FU16" s="379"/>
      <c r="FV16" s="384">
        <f t="shared" si="84"/>
        <v>0</v>
      </c>
      <c r="FW16" s="379">
        <v>4</v>
      </c>
      <c r="FX16" s="384">
        <f t="shared" si="85"/>
        <v>18.36</v>
      </c>
      <c r="FY16" s="379">
        <v>4</v>
      </c>
      <c r="FZ16" s="384">
        <f t="shared" si="86"/>
        <v>18.36</v>
      </c>
      <c r="GA16" s="379">
        <v>4</v>
      </c>
      <c r="GB16" s="384">
        <f t="shared" si="87"/>
        <v>18.36</v>
      </c>
      <c r="GC16" s="379">
        <v>4</v>
      </c>
      <c r="GD16" s="384">
        <f t="shared" si="88"/>
        <v>18.36</v>
      </c>
      <c r="GE16" s="379"/>
      <c r="GF16" s="384">
        <f t="shared" si="89"/>
        <v>0</v>
      </c>
      <c r="GG16" s="379"/>
      <c r="GH16" s="384">
        <f t="shared" si="90"/>
        <v>0</v>
      </c>
      <c r="GI16" s="379"/>
      <c r="GJ16" s="384">
        <f t="shared" si="91"/>
        <v>0</v>
      </c>
      <c r="GK16" s="379"/>
      <c r="GL16" s="384">
        <f t="shared" si="92"/>
        <v>0</v>
      </c>
      <c r="GM16" s="379">
        <v>0</v>
      </c>
      <c r="GN16" s="384">
        <f t="shared" si="93"/>
        <v>0</v>
      </c>
      <c r="GO16" s="379">
        <v>0</v>
      </c>
      <c r="GP16" s="384">
        <f t="shared" si="94"/>
        <v>0</v>
      </c>
      <c r="GQ16" s="379">
        <v>2</v>
      </c>
      <c r="GR16" s="384">
        <f t="shared" si="95"/>
        <v>9.18</v>
      </c>
      <c r="GS16" s="379">
        <v>2</v>
      </c>
      <c r="GT16" s="384">
        <f t="shared" si="96"/>
        <v>9.18</v>
      </c>
      <c r="GU16" s="379"/>
      <c r="GV16" s="384">
        <f t="shared" si="97"/>
        <v>0</v>
      </c>
      <c r="GW16" s="379"/>
      <c r="GX16" s="384">
        <f t="shared" si="98"/>
        <v>0</v>
      </c>
      <c r="GY16" s="379"/>
      <c r="GZ16" s="384">
        <f t="shared" si="99"/>
        <v>0</v>
      </c>
      <c r="HA16" s="379">
        <v>4</v>
      </c>
      <c r="HB16" s="384">
        <f t="shared" si="100"/>
        <v>18.36</v>
      </c>
      <c r="HC16" s="379"/>
      <c r="HD16" s="384">
        <f t="shared" si="101"/>
        <v>0</v>
      </c>
      <c r="HE16" s="379">
        <v>8</v>
      </c>
      <c r="HF16" s="384">
        <f t="shared" si="102"/>
        <v>36.72</v>
      </c>
      <c r="HG16" s="379">
        <v>8</v>
      </c>
      <c r="HH16" s="384">
        <f t="shared" si="103"/>
        <v>36.72</v>
      </c>
      <c r="HI16" s="379"/>
      <c r="HJ16" s="384">
        <f t="shared" si="104"/>
        <v>0</v>
      </c>
      <c r="HK16" s="379"/>
      <c r="HL16" s="384">
        <f t="shared" si="105"/>
        <v>0</v>
      </c>
      <c r="HM16" s="379"/>
      <c r="HN16" s="384">
        <f t="shared" si="106"/>
        <v>0</v>
      </c>
      <c r="HO16" s="415"/>
      <c r="HP16" s="384">
        <f t="shared" si="107"/>
        <v>0</v>
      </c>
      <c r="HQ16" s="379">
        <v>2</v>
      </c>
      <c r="HR16" s="384">
        <f t="shared" si="108"/>
        <v>9.18</v>
      </c>
      <c r="HS16" s="415"/>
      <c r="HT16" s="384">
        <f t="shared" si="109"/>
        <v>0</v>
      </c>
      <c r="HU16" s="379"/>
      <c r="HV16" s="384">
        <f t="shared" si="110"/>
        <v>0</v>
      </c>
      <c r="HW16" s="379"/>
      <c r="HX16" s="384">
        <f t="shared" si="111"/>
        <v>0</v>
      </c>
      <c r="HY16" s="379"/>
      <c r="HZ16" s="384">
        <f t="shared" si="112"/>
        <v>0</v>
      </c>
      <c r="IA16" s="379"/>
      <c r="IB16" s="384">
        <f t="shared" si="113"/>
        <v>0</v>
      </c>
      <c r="IC16" s="379"/>
      <c r="ID16" s="384">
        <f t="shared" si="114"/>
        <v>0</v>
      </c>
      <c r="IE16" s="379"/>
      <c r="IF16" s="384">
        <f t="shared" si="115"/>
        <v>0</v>
      </c>
      <c r="IG16" s="379"/>
      <c r="IH16" s="384">
        <f t="shared" si="116"/>
        <v>0</v>
      </c>
      <c r="II16" s="379"/>
      <c r="IJ16" s="384">
        <f t="shared" si="117"/>
        <v>0</v>
      </c>
      <c r="IK16" s="379"/>
      <c r="IL16" s="384">
        <f t="shared" si="118"/>
        <v>0</v>
      </c>
      <c r="IM16" s="379"/>
      <c r="IN16" s="384">
        <f t="shared" si="119"/>
        <v>0</v>
      </c>
      <c r="IO16" s="379"/>
      <c r="IP16" s="384">
        <f t="shared" si="120"/>
        <v>0</v>
      </c>
      <c r="IQ16" s="379"/>
      <c r="IR16" s="384">
        <f t="shared" si="121"/>
        <v>0</v>
      </c>
      <c r="IS16" s="379"/>
      <c r="IT16" s="384">
        <f t="shared" si="122"/>
        <v>0</v>
      </c>
      <c r="IU16" s="379"/>
      <c r="IV16" s="384">
        <f t="shared" si="123"/>
        <v>0</v>
      </c>
      <c r="IW16" s="379"/>
      <c r="IX16" s="384">
        <f t="shared" si="124"/>
        <v>0</v>
      </c>
      <c r="IY16" s="379"/>
      <c r="IZ16" s="384">
        <f t="shared" si="125"/>
        <v>0</v>
      </c>
      <c r="JA16" s="379"/>
      <c r="JB16" s="384">
        <f t="shared" si="126"/>
        <v>0</v>
      </c>
      <c r="JC16" s="379"/>
      <c r="JD16" s="384">
        <f t="shared" si="127"/>
        <v>0</v>
      </c>
      <c r="JE16" s="379"/>
      <c r="JF16" s="384">
        <f t="shared" si="128"/>
        <v>0</v>
      </c>
      <c r="JG16" s="379"/>
      <c r="JH16" s="384">
        <f t="shared" si="129"/>
        <v>0</v>
      </c>
      <c r="JI16" s="379"/>
      <c r="JJ16" s="384">
        <f t="shared" si="130"/>
        <v>0</v>
      </c>
      <c r="JK16" s="379"/>
      <c r="JL16" s="384">
        <f t="shared" si="131"/>
        <v>0</v>
      </c>
      <c r="JM16" s="379"/>
      <c r="JN16" s="384">
        <f t="shared" si="132"/>
        <v>0</v>
      </c>
      <c r="JO16" s="379"/>
      <c r="JP16" s="384">
        <f t="shared" si="133"/>
        <v>0</v>
      </c>
      <c r="JQ16" s="379"/>
      <c r="JR16" s="384">
        <f t="shared" si="134"/>
        <v>0</v>
      </c>
      <c r="JS16" s="379"/>
      <c r="JT16" s="384">
        <f t="shared" si="135"/>
        <v>0</v>
      </c>
      <c r="JU16" s="379"/>
      <c r="JV16" s="384">
        <f t="shared" si="136"/>
        <v>0</v>
      </c>
      <c r="JW16" s="379"/>
      <c r="JX16" s="384">
        <f t="shared" si="137"/>
        <v>0</v>
      </c>
      <c r="JY16" s="379">
        <v>2</v>
      </c>
      <c r="JZ16" s="384">
        <f t="shared" si="138"/>
        <v>9.18</v>
      </c>
    </row>
    <row r="17" spans="1:286" customFormat="1" x14ac:dyDescent="0.25">
      <c r="A17" s="268" t="s">
        <v>265</v>
      </c>
      <c r="B17" s="268" t="s">
        <v>274</v>
      </c>
      <c r="C17" s="470">
        <v>16650</v>
      </c>
      <c r="D17" s="474"/>
      <c r="E17" s="474"/>
      <c r="F17" s="475"/>
      <c r="G17" s="387">
        <v>0</v>
      </c>
      <c r="H17" s="388">
        <f t="shared" si="0"/>
        <v>16650</v>
      </c>
      <c r="I17" s="513">
        <v>500</v>
      </c>
      <c r="J17" s="391">
        <f t="shared" si="1"/>
        <v>33.299999999999997</v>
      </c>
      <c r="K17" s="379">
        <v>2</v>
      </c>
      <c r="L17" s="384">
        <f t="shared" si="2"/>
        <v>66.599999999999994</v>
      </c>
      <c r="M17" s="379">
        <v>2</v>
      </c>
      <c r="N17" s="384">
        <f t="shared" si="3"/>
        <v>66.599999999999994</v>
      </c>
      <c r="O17" s="379">
        <v>2</v>
      </c>
      <c r="P17" s="384">
        <f t="shared" si="4"/>
        <v>66.599999999999994</v>
      </c>
      <c r="Q17" s="379">
        <v>2</v>
      </c>
      <c r="R17" s="384">
        <f t="shared" si="5"/>
        <v>66.599999999999994</v>
      </c>
      <c r="S17" s="379">
        <v>2</v>
      </c>
      <c r="T17" s="384">
        <f t="shared" si="6"/>
        <v>66.599999999999994</v>
      </c>
      <c r="U17" s="379"/>
      <c r="V17" s="384">
        <f t="shared" si="7"/>
        <v>0</v>
      </c>
      <c r="W17" s="379">
        <v>2</v>
      </c>
      <c r="X17" s="384">
        <f t="shared" si="8"/>
        <v>66.599999999999994</v>
      </c>
      <c r="Y17" s="379">
        <v>2</v>
      </c>
      <c r="Z17" s="384">
        <f t="shared" si="9"/>
        <v>66.599999999999994</v>
      </c>
      <c r="AA17" s="379"/>
      <c r="AB17" s="384">
        <f t="shared" si="9"/>
        <v>0</v>
      </c>
      <c r="AC17" s="379"/>
      <c r="AD17" s="384">
        <f t="shared" si="10"/>
        <v>0</v>
      </c>
      <c r="AE17" s="379"/>
      <c r="AF17" s="384">
        <f t="shared" si="11"/>
        <v>0</v>
      </c>
      <c r="AG17" s="379"/>
      <c r="AH17" s="384">
        <f t="shared" si="12"/>
        <v>0</v>
      </c>
      <c r="AI17" s="379"/>
      <c r="AJ17" s="384">
        <f t="shared" si="13"/>
        <v>0</v>
      </c>
      <c r="AK17" s="379"/>
      <c r="AL17" s="384">
        <f t="shared" si="14"/>
        <v>0</v>
      </c>
      <c r="AM17" s="379"/>
      <c r="AN17" s="384">
        <f t="shared" si="15"/>
        <v>0</v>
      </c>
      <c r="AO17" s="379"/>
      <c r="AP17" s="384">
        <f t="shared" si="16"/>
        <v>0</v>
      </c>
      <c r="AQ17" s="379">
        <v>2</v>
      </c>
      <c r="AR17" s="384">
        <f t="shared" si="17"/>
        <v>66.599999999999994</v>
      </c>
      <c r="AS17" s="379">
        <v>2</v>
      </c>
      <c r="AT17" s="384">
        <f t="shared" si="18"/>
        <v>66.599999999999994</v>
      </c>
      <c r="AU17" s="379">
        <v>2</v>
      </c>
      <c r="AV17" s="384">
        <f t="shared" si="19"/>
        <v>66.599999999999994</v>
      </c>
      <c r="AW17" s="379">
        <v>2</v>
      </c>
      <c r="AX17" s="384">
        <f t="shared" si="20"/>
        <v>66.599999999999994</v>
      </c>
      <c r="AY17" s="379">
        <v>2</v>
      </c>
      <c r="AZ17" s="384">
        <f t="shared" si="21"/>
        <v>66.599999999999994</v>
      </c>
      <c r="BA17" s="379">
        <v>2</v>
      </c>
      <c r="BB17" s="384">
        <f t="shared" si="22"/>
        <v>66.599999999999994</v>
      </c>
      <c r="BC17" s="379">
        <v>2</v>
      </c>
      <c r="BD17" s="384">
        <f t="shared" si="23"/>
        <v>66.599999999999994</v>
      </c>
      <c r="BE17" s="379">
        <v>2</v>
      </c>
      <c r="BF17" s="384">
        <f t="shared" si="24"/>
        <v>66.599999999999994</v>
      </c>
      <c r="BG17" s="379">
        <v>2</v>
      </c>
      <c r="BH17" s="384">
        <f t="shared" si="25"/>
        <v>66.599999999999994</v>
      </c>
      <c r="BI17" s="379">
        <v>2</v>
      </c>
      <c r="BJ17" s="384">
        <f t="shared" si="26"/>
        <v>66.599999999999994</v>
      </c>
      <c r="BK17" s="379">
        <v>2</v>
      </c>
      <c r="BL17" s="384">
        <f t="shared" si="27"/>
        <v>66.599999999999994</v>
      </c>
      <c r="BM17" s="379">
        <v>2</v>
      </c>
      <c r="BN17" s="384">
        <f t="shared" si="28"/>
        <v>66.599999999999994</v>
      </c>
      <c r="BO17" s="379">
        <v>2</v>
      </c>
      <c r="BP17" s="384">
        <f t="shared" si="29"/>
        <v>66.599999999999994</v>
      </c>
      <c r="BQ17" s="379">
        <v>2</v>
      </c>
      <c r="BR17" s="384">
        <f t="shared" si="30"/>
        <v>66.599999999999994</v>
      </c>
      <c r="BS17" s="379">
        <v>2</v>
      </c>
      <c r="BT17" s="384">
        <f t="shared" si="31"/>
        <v>66.599999999999994</v>
      </c>
      <c r="BU17" s="379">
        <v>2</v>
      </c>
      <c r="BV17" s="384">
        <f t="shared" si="32"/>
        <v>66.599999999999994</v>
      </c>
      <c r="BW17" s="379">
        <v>4</v>
      </c>
      <c r="BX17" s="384">
        <f t="shared" si="33"/>
        <v>133.19999999999999</v>
      </c>
      <c r="BY17" s="379">
        <v>2</v>
      </c>
      <c r="BZ17" s="384">
        <f t="shared" si="34"/>
        <v>66.599999999999994</v>
      </c>
      <c r="CA17" s="379">
        <v>2</v>
      </c>
      <c r="CB17" s="384">
        <f t="shared" si="35"/>
        <v>66.599999999999994</v>
      </c>
      <c r="CC17" s="379">
        <v>4</v>
      </c>
      <c r="CD17" s="384">
        <f t="shared" si="36"/>
        <v>133.19999999999999</v>
      </c>
      <c r="CE17" s="379">
        <v>4</v>
      </c>
      <c r="CF17" s="384">
        <f t="shared" si="37"/>
        <v>133.19999999999999</v>
      </c>
      <c r="CG17" s="379">
        <v>4</v>
      </c>
      <c r="CH17" s="384">
        <f t="shared" si="38"/>
        <v>133.19999999999999</v>
      </c>
      <c r="CI17" s="379">
        <v>4</v>
      </c>
      <c r="CJ17" s="384">
        <f t="shared" si="39"/>
        <v>133.19999999999999</v>
      </c>
      <c r="CK17" s="379">
        <v>4</v>
      </c>
      <c r="CL17" s="384">
        <f t="shared" si="40"/>
        <v>133.19999999999999</v>
      </c>
      <c r="CM17" s="379">
        <v>4</v>
      </c>
      <c r="CN17" s="384">
        <f t="shared" si="41"/>
        <v>133.19999999999999</v>
      </c>
      <c r="CO17" s="379">
        <v>2</v>
      </c>
      <c r="CP17" s="384">
        <f t="shared" si="42"/>
        <v>66.599999999999994</v>
      </c>
      <c r="CQ17" s="379">
        <v>4</v>
      </c>
      <c r="CR17" s="384">
        <f t="shared" si="43"/>
        <v>133.19999999999999</v>
      </c>
      <c r="CS17" s="379">
        <v>4</v>
      </c>
      <c r="CT17" s="384">
        <f t="shared" si="44"/>
        <v>133.19999999999999</v>
      </c>
      <c r="CU17" s="379">
        <v>4</v>
      </c>
      <c r="CV17" s="384">
        <f t="shared" si="45"/>
        <v>133.19999999999999</v>
      </c>
      <c r="CW17" s="379">
        <v>4</v>
      </c>
      <c r="CX17" s="384">
        <f t="shared" si="46"/>
        <v>133.19999999999999</v>
      </c>
      <c r="CY17" s="379"/>
      <c r="CZ17" s="384">
        <f t="shared" si="47"/>
        <v>0</v>
      </c>
      <c r="DA17" s="379">
        <v>2</v>
      </c>
      <c r="DB17" s="384">
        <f t="shared" si="48"/>
        <v>66.599999999999994</v>
      </c>
      <c r="DC17" s="379">
        <v>2</v>
      </c>
      <c r="DD17" s="384">
        <f t="shared" si="49"/>
        <v>66.599999999999994</v>
      </c>
      <c r="DE17" s="379">
        <v>2</v>
      </c>
      <c r="DF17" s="384">
        <f t="shared" si="50"/>
        <v>66.599999999999994</v>
      </c>
      <c r="DG17" s="379">
        <v>2</v>
      </c>
      <c r="DH17" s="384">
        <f t="shared" si="51"/>
        <v>66.599999999999994</v>
      </c>
      <c r="DI17" s="379">
        <v>8</v>
      </c>
      <c r="DJ17" s="384">
        <f t="shared" si="52"/>
        <v>266.39999999999998</v>
      </c>
      <c r="DK17" s="379">
        <v>4</v>
      </c>
      <c r="DL17" s="384">
        <f t="shared" si="53"/>
        <v>133.19999999999999</v>
      </c>
      <c r="DM17" s="379">
        <v>4</v>
      </c>
      <c r="DN17" s="384">
        <f t="shared" si="54"/>
        <v>133.19999999999999</v>
      </c>
      <c r="DO17" s="379">
        <v>10</v>
      </c>
      <c r="DP17" s="384">
        <f t="shared" si="55"/>
        <v>333</v>
      </c>
      <c r="DQ17" s="379">
        <v>10</v>
      </c>
      <c r="DR17" s="384">
        <f t="shared" si="56"/>
        <v>333</v>
      </c>
      <c r="DS17" s="379">
        <v>10</v>
      </c>
      <c r="DT17" s="384">
        <f t="shared" si="57"/>
        <v>333</v>
      </c>
      <c r="DU17" s="379">
        <v>6</v>
      </c>
      <c r="DV17" s="384">
        <f t="shared" si="58"/>
        <v>199.79999999999998</v>
      </c>
      <c r="DW17" s="379">
        <v>4</v>
      </c>
      <c r="DX17" s="384">
        <f t="shared" si="59"/>
        <v>133.19999999999999</v>
      </c>
      <c r="DY17" s="379">
        <v>4</v>
      </c>
      <c r="DZ17" s="384">
        <f t="shared" si="60"/>
        <v>133.19999999999999</v>
      </c>
      <c r="EA17" s="379">
        <v>4</v>
      </c>
      <c r="EB17" s="384">
        <f t="shared" si="61"/>
        <v>133.19999999999999</v>
      </c>
      <c r="EC17" s="379">
        <v>4</v>
      </c>
      <c r="ED17" s="384">
        <f t="shared" si="62"/>
        <v>133.19999999999999</v>
      </c>
      <c r="EE17" s="379">
        <v>4</v>
      </c>
      <c r="EF17" s="384">
        <f t="shared" si="63"/>
        <v>133.19999999999999</v>
      </c>
      <c r="EG17" s="379">
        <v>6</v>
      </c>
      <c r="EH17" s="384">
        <f t="shared" si="64"/>
        <v>199.79999999999998</v>
      </c>
      <c r="EI17" s="379">
        <v>2</v>
      </c>
      <c r="EJ17" s="384">
        <f t="shared" si="65"/>
        <v>66.599999999999994</v>
      </c>
      <c r="EK17" s="379">
        <v>2</v>
      </c>
      <c r="EL17" s="384">
        <f t="shared" si="66"/>
        <v>66.599999999999994</v>
      </c>
      <c r="EM17" s="379">
        <v>6</v>
      </c>
      <c r="EN17" s="384">
        <f t="shared" si="67"/>
        <v>199.79999999999998</v>
      </c>
      <c r="EO17" s="379">
        <v>12</v>
      </c>
      <c r="EP17" s="384">
        <f t="shared" si="68"/>
        <v>399.59999999999997</v>
      </c>
      <c r="EQ17" s="379">
        <v>8</v>
      </c>
      <c r="ER17" s="384">
        <f t="shared" si="69"/>
        <v>266.39999999999998</v>
      </c>
      <c r="ES17" s="379">
        <v>8</v>
      </c>
      <c r="ET17" s="384">
        <f t="shared" si="70"/>
        <v>266.39999999999998</v>
      </c>
      <c r="EU17" s="379">
        <v>8</v>
      </c>
      <c r="EV17" s="384">
        <f t="shared" si="71"/>
        <v>266.39999999999998</v>
      </c>
      <c r="EW17" s="379">
        <v>8</v>
      </c>
      <c r="EX17" s="384">
        <f t="shared" si="72"/>
        <v>266.39999999999998</v>
      </c>
      <c r="EY17" s="379">
        <v>8</v>
      </c>
      <c r="EZ17" s="384">
        <f t="shared" si="73"/>
        <v>266.39999999999998</v>
      </c>
      <c r="FA17" s="379">
        <v>8</v>
      </c>
      <c r="FB17" s="384">
        <f t="shared" si="74"/>
        <v>266.39999999999998</v>
      </c>
      <c r="FC17" s="379">
        <v>4</v>
      </c>
      <c r="FD17" s="384">
        <f t="shared" si="75"/>
        <v>133.19999999999999</v>
      </c>
      <c r="FE17" s="379">
        <v>4</v>
      </c>
      <c r="FF17" s="384">
        <f t="shared" si="76"/>
        <v>133.19999999999999</v>
      </c>
      <c r="FG17" s="379">
        <v>4</v>
      </c>
      <c r="FH17" s="384">
        <f t="shared" si="77"/>
        <v>133.19999999999999</v>
      </c>
      <c r="FI17" s="379">
        <v>12</v>
      </c>
      <c r="FJ17" s="384">
        <f t="shared" si="78"/>
        <v>399.59999999999997</v>
      </c>
      <c r="FK17" s="379">
        <v>12</v>
      </c>
      <c r="FL17" s="384">
        <f t="shared" si="79"/>
        <v>399.59999999999997</v>
      </c>
      <c r="FM17" s="379">
        <v>12</v>
      </c>
      <c r="FN17" s="384">
        <f t="shared" si="80"/>
        <v>399.59999999999997</v>
      </c>
      <c r="FO17" s="379">
        <v>2</v>
      </c>
      <c r="FP17" s="384">
        <f t="shared" si="81"/>
        <v>66.599999999999994</v>
      </c>
      <c r="FQ17" s="379">
        <v>2</v>
      </c>
      <c r="FR17" s="384">
        <f t="shared" si="82"/>
        <v>66.599999999999994</v>
      </c>
      <c r="FS17" s="379">
        <v>2</v>
      </c>
      <c r="FT17" s="384">
        <f t="shared" si="83"/>
        <v>66.599999999999994</v>
      </c>
      <c r="FU17" s="379"/>
      <c r="FV17" s="384">
        <f t="shared" si="84"/>
        <v>0</v>
      </c>
      <c r="FW17" s="379">
        <v>2</v>
      </c>
      <c r="FX17" s="384">
        <f t="shared" si="85"/>
        <v>66.599999999999994</v>
      </c>
      <c r="FY17" s="379">
        <v>2</v>
      </c>
      <c r="FZ17" s="384">
        <f t="shared" si="86"/>
        <v>66.599999999999994</v>
      </c>
      <c r="GA17" s="379">
        <v>4</v>
      </c>
      <c r="GB17" s="384">
        <f t="shared" si="87"/>
        <v>133.19999999999999</v>
      </c>
      <c r="GC17" s="379">
        <v>4</v>
      </c>
      <c r="GD17" s="384">
        <f t="shared" si="88"/>
        <v>133.19999999999999</v>
      </c>
      <c r="GE17" s="379">
        <v>2</v>
      </c>
      <c r="GF17" s="384">
        <f t="shared" si="89"/>
        <v>66.599999999999994</v>
      </c>
      <c r="GG17" s="379">
        <v>2</v>
      </c>
      <c r="GH17" s="384">
        <f t="shared" si="90"/>
        <v>66.599999999999994</v>
      </c>
      <c r="GI17" s="379">
        <v>2</v>
      </c>
      <c r="GJ17" s="384">
        <f t="shared" si="91"/>
        <v>66.599999999999994</v>
      </c>
      <c r="GK17" s="379">
        <v>2</v>
      </c>
      <c r="GL17" s="384">
        <f t="shared" si="92"/>
        <v>66.599999999999994</v>
      </c>
      <c r="GM17" s="379">
        <v>2</v>
      </c>
      <c r="GN17" s="384">
        <f t="shared" si="93"/>
        <v>66.599999999999994</v>
      </c>
      <c r="GO17" s="379">
        <v>2</v>
      </c>
      <c r="GP17" s="384">
        <f t="shared" si="94"/>
        <v>66.599999999999994</v>
      </c>
      <c r="GQ17" s="379">
        <v>2</v>
      </c>
      <c r="GR17" s="384">
        <f t="shared" si="95"/>
        <v>66.599999999999994</v>
      </c>
      <c r="GS17" s="379">
        <v>2</v>
      </c>
      <c r="GT17" s="384">
        <f t="shared" si="96"/>
        <v>66.599999999999994</v>
      </c>
      <c r="GU17" s="379">
        <v>2</v>
      </c>
      <c r="GV17" s="384">
        <f t="shared" si="97"/>
        <v>66.599999999999994</v>
      </c>
      <c r="GW17" s="379">
        <v>2</v>
      </c>
      <c r="GX17" s="384">
        <f t="shared" si="98"/>
        <v>66.599999999999994</v>
      </c>
      <c r="GY17" s="379">
        <v>3</v>
      </c>
      <c r="GZ17" s="384">
        <f t="shared" si="99"/>
        <v>99.899999999999991</v>
      </c>
      <c r="HA17" s="379">
        <v>2</v>
      </c>
      <c r="HB17" s="384">
        <f t="shared" si="100"/>
        <v>66.599999999999994</v>
      </c>
      <c r="HC17" s="379">
        <v>2</v>
      </c>
      <c r="HD17" s="384">
        <f t="shared" si="101"/>
        <v>66.599999999999994</v>
      </c>
      <c r="HE17" s="379">
        <v>2</v>
      </c>
      <c r="HF17" s="384">
        <f t="shared" si="102"/>
        <v>66.599999999999994</v>
      </c>
      <c r="HG17" s="379">
        <v>2</v>
      </c>
      <c r="HH17" s="384">
        <f t="shared" si="103"/>
        <v>66.599999999999994</v>
      </c>
      <c r="HI17" s="379">
        <v>2</v>
      </c>
      <c r="HJ17" s="384">
        <f t="shared" si="104"/>
        <v>66.599999999999994</v>
      </c>
      <c r="HK17" s="379">
        <v>2</v>
      </c>
      <c r="HL17" s="384">
        <f t="shared" si="105"/>
        <v>66.599999999999994</v>
      </c>
      <c r="HM17" s="379">
        <v>3</v>
      </c>
      <c r="HN17" s="384">
        <f t="shared" si="106"/>
        <v>99.899999999999991</v>
      </c>
      <c r="HO17" s="415">
        <v>2</v>
      </c>
      <c r="HP17" s="384">
        <f t="shared" si="107"/>
        <v>66.599999999999994</v>
      </c>
      <c r="HQ17" s="379">
        <v>2</v>
      </c>
      <c r="HR17" s="384">
        <f t="shared" si="108"/>
        <v>66.599999999999994</v>
      </c>
      <c r="HS17" s="415">
        <v>3</v>
      </c>
      <c r="HT17" s="384">
        <f t="shared" si="109"/>
        <v>99.899999999999991</v>
      </c>
      <c r="HU17" s="379">
        <v>2</v>
      </c>
      <c r="HV17" s="384">
        <f t="shared" si="110"/>
        <v>66.599999999999994</v>
      </c>
      <c r="HW17" s="379">
        <v>2</v>
      </c>
      <c r="HX17" s="384">
        <f t="shared" si="111"/>
        <v>66.599999999999994</v>
      </c>
      <c r="HY17" s="379">
        <v>2</v>
      </c>
      <c r="HZ17" s="384">
        <f t="shared" si="112"/>
        <v>66.599999999999994</v>
      </c>
      <c r="IA17" s="379">
        <v>2</v>
      </c>
      <c r="IB17" s="384">
        <f t="shared" si="113"/>
        <v>66.599999999999994</v>
      </c>
      <c r="IC17" s="379">
        <v>2</v>
      </c>
      <c r="ID17" s="384">
        <f t="shared" si="114"/>
        <v>66.599999999999994</v>
      </c>
      <c r="IE17" s="379">
        <v>2</v>
      </c>
      <c r="IF17" s="384">
        <f t="shared" si="115"/>
        <v>66.599999999999994</v>
      </c>
      <c r="IG17" s="379">
        <v>2</v>
      </c>
      <c r="IH17" s="384">
        <f t="shared" si="116"/>
        <v>66.599999999999994</v>
      </c>
      <c r="II17" s="379">
        <v>2</v>
      </c>
      <c r="IJ17" s="384">
        <f t="shared" si="117"/>
        <v>66.599999999999994</v>
      </c>
      <c r="IK17" s="379">
        <v>2</v>
      </c>
      <c r="IL17" s="384">
        <f t="shared" si="118"/>
        <v>66.599999999999994</v>
      </c>
      <c r="IM17" s="379">
        <v>2</v>
      </c>
      <c r="IN17" s="384">
        <f t="shared" si="119"/>
        <v>66.599999999999994</v>
      </c>
      <c r="IO17" s="379">
        <v>2</v>
      </c>
      <c r="IP17" s="384">
        <f t="shared" si="120"/>
        <v>66.599999999999994</v>
      </c>
      <c r="IQ17" s="379">
        <v>2</v>
      </c>
      <c r="IR17" s="384">
        <f t="shared" si="121"/>
        <v>66.599999999999994</v>
      </c>
      <c r="IS17" s="379">
        <v>2</v>
      </c>
      <c r="IT17" s="384">
        <f t="shared" si="122"/>
        <v>66.599999999999994</v>
      </c>
      <c r="IU17" s="379">
        <v>2</v>
      </c>
      <c r="IV17" s="384">
        <f t="shared" si="123"/>
        <v>66.599999999999994</v>
      </c>
      <c r="IW17" s="379">
        <v>2</v>
      </c>
      <c r="IX17" s="384">
        <f t="shared" si="124"/>
        <v>66.599999999999994</v>
      </c>
      <c r="IY17" s="379">
        <v>2</v>
      </c>
      <c r="IZ17" s="384">
        <f t="shared" si="125"/>
        <v>66.599999999999994</v>
      </c>
      <c r="JA17" s="379">
        <v>3</v>
      </c>
      <c r="JB17" s="384">
        <f t="shared" si="126"/>
        <v>99.899999999999991</v>
      </c>
      <c r="JC17" s="379">
        <v>3</v>
      </c>
      <c r="JD17" s="384">
        <f t="shared" si="127"/>
        <v>99.899999999999991</v>
      </c>
      <c r="JE17" s="379">
        <v>3</v>
      </c>
      <c r="JF17" s="384">
        <f t="shared" si="128"/>
        <v>99.899999999999991</v>
      </c>
      <c r="JG17" s="379">
        <v>3</v>
      </c>
      <c r="JH17" s="384">
        <f t="shared" si="129"/>
        <v>99.899999999999991</v>
      </c>
      <c r="JI17" s="379">
        <v>3</v>
      </c>
      <c r="JJ17" s="384">
        <f t="shared" si="130"/>
        <v>99.899999999999991</v>
      </c>
      <c r="JK17" s="379">
        <v>3</v>
      </c>
      <c r="JL17" s="384">
        <f t="shared" si="131"/>
        <v>99.899999999999991</v>
      </c>
      <c r="JM17" s="379">
        <v>3</v>
      </c>
      <c r="JN17" s="384">
        <f t="shared" si="132"/>
        <v>99.899999999999991</v>
      </c>
      <c r="JO17" s="379">
        <v>3</v>
      </c>
      <c r="JP17" s="384">
        <f t="shared" si="133"/>
        <v>99.899999999999991</v>
      </c>
      <c r="JQ17" s="379">
        <v>3</v>
      </c>
      <c r="JR17" s="384">
        <f t="shared" si="134"/>
        <v>99.899999999999991</v>
      </c>
      <c r="JS17" s="379">
        <v>6</v>
      </c>
      <c r="JT17" s="384">
        <f t="shared" si="135"/>
        <v>199.79999999999998</v>
      </c>
      <c r="JU17" s="379">
        <v>6</v>
      </c>
      <c r="JV17" s="384">
        <f t="shared" si="136"/>
        <v>199.79999999999998</v>
      </c>
      <c r="JW17" s="379">
        <v>2</v>
      </c>
      <c r="JX17" s="384">
        <f t="shared" si="137"/>
        <v>66.599999999999994</v>
      </c>
      <c r="JY17" s="379">
        <v>2</v>
      </c>
      <c r="JZ17" s="384">
        <f t="shared" si="138"/>
        <v>66.599999999999994</v>
      </c>
    </row>
    <row r="18" spans="1:286" s="4" customFormat="1" x14ac:dyDescent="0.25">
      <c r="A18" s="268" t="s">
        <v>265</v>
      </c>
      <c r="B18" s="268" t="s">
        <v>272</v>
      </c>
      <c r="C18" s="470">
        <v>1594</v>
      </c>
      <c r="D18" s="469"/>
      <c r="E18" s="476"/>
      <c r="F18" s="477"/>
      <c r="G18" s="387">
        <f>+AVERAGE(C18:F18)*5%</f>
        <v>79.7</v>
      </c>
      <c r="H18" s="388">
        <f t="shared" si="0"/>
        <v>1673.7</v>
      </c>
      <c r="I18" s="513">
        <v>100</v>
      </c>
      <c r="J18" s="392">
        <f t="shared" si="1"/>
        <v>16.737000000000002</v>
      </c>
      <c r="K18" s="379">
        <v>1</v>
      </c>
      <c r="L18" s="384">
        <f t="shared" si="2"/>
        <v>16.737000000000002</v>
      </c>
      <c r="M18" s="379">
        <v>1</v>
      </c>
      <c r="N18" s="384">
        <f t="shared" si="3"/>
        <v>16.737000000000002</v>
      </c>
      <c r="O18" s="379">
        <v>1</v>
      </c>
      <c r="P18" s="384">
        <f t="shared" si="4"/>
        <v>16.737000000000002</v>
      </c>
      <c r="Q18" s="379">
        <v>1</v>
      </c>
      <c r="R18" s="384">
        <f t="shared" si="5"/>
        <v>16.737000000000002</v>
      </c>
      <c r="S18" s="379">
        <v>1</v>
      </c>
      <c r="T18" s="384">
        <f t="shared" si="6"/>
        <v>16.737000000000002</v>
      </c>
      <c r="U18" s="379"/>
      <c r="V18" s="384">
        <f t="shared" si="7"/>
        <v>0</v>
      </c>
      <c r="W18" s="379"/>
      <c r="X18" s="384">
        <f t="shared" si="8"/>
        <v>0</v>
      </c>
      <c r="Y18" s="379"/>
      <c r="Z18" s="384">
        <f t="shared" si="9"/>
        <v>0</v>
      </c>
      <c r="AA18" s="379"/>
      <c r="AB18" s="384">
        <f t="shared" si="9"/>
        <v>0</v>
      </c>
      <c r="AC18" s="379"/>
      <c r="AD18" s="384">
        <f t="shared" si="10"/>
        <v>0</v>
      </c>
      <c r="AE18" s="379"/>
      <c r="AF18" s="384">
        <f t="shared" si="11"/>
        <v>0</v>
      </c>
      <c r="AG18" s="379"/>
      <c r="AH18" s="384">
        <f t="shared" si="12"/>
        <v>0</v>
      </c>
      <c r="AI18" s="379"/>
      <c r="AJ18" s="384">
        <f t="shared" si="13"/>
        <v>0</v>
      </c>
      <c r="AK18" s="379"/>
      <c r="AL18" s="384">
        <f t="shared" si="14"/>
        <v>0</v>
      </c>
      <c r="AM18" s="379"/>
      <c r="AN18" s="384">
        <f t="shared" si="15"/>
        <v>0</v>
      </c>
      <c r="AO18" s="379"/>
      <c r="AP18" s="384">
        <f t="shared" si="16"/>
        <v>0</v>
      </c>
      <c r="AQ18" s="379">
        <v>1</v>
      </c>
      <c r="AR18" s="384">
        <f t="shared" si="17"/>
        <v>16.737000000000002</v>
      </c>
      <c r="AS18" s="379">
        <v>1</v>
      </c>
      <c r="AT18" s="384">
        <f t="shared" si="18"/>
        <v>16.737000000000002</v>
      </c>
      <c r="AU18" s="379">
        <v>1</v>
      </c>
      <c r="AV18" s="384">
        <f t="shared" si="19"/>
        <v>16.737000000000002</v>
      </c>
      <c r="AW18" s="379">
        <v>1</v>
      </c>
      <c r="AX18" s="384">
        <f t="shared" si="20"/>
        <v>16.737000000000002</v>
      </c>
      <c r="AY18" s="379">
        <v>1</v>
      </c>
      <c r="AZ18" s="384">
        <f t="shared" si="21"/>
        <v>16.737000000000002</v>
      </c>
      <c r="BA18" s="379">
        <v>1</v>
      </c>
      <c r="BB18" s="384">
        <f t="shared" si="22"/>
        <v>16.737000000000002</v>
      </c>
      <c r="BC18" s="379">
        <v>1</v>
      </c>
      <c r="BD18" s="384">
        <f t="shared" si="23"/>
        <v>16.737000000000002</v>
      </c>
      <c r="BE18" s="379">
        <v>1</v>
      </c>
      <c r="BF18" s="384">
        <f t="shared" si="24"/>
        <v>16.737000000000002</v>
      </c>
      <c r="BG18" s="379">
        <v>1</v>
      </c>
      <c r="BH18" s="384">
        <f t="shared" si="25"/>
        <v>16.737000000000002</v>
      </c>
      <c r="BI18" s="379">
        <v>1</v>
      </c>
      <c r="BJ18" s="384">
        <f t="shared" si="26"/>
        <v>16.737000000000002</v>
      </c>
      <c r="BK18" s="379">
        <v>1</v>
      </c>
      <c r="BL18" s="384">
        <f t="shared" si="27"/>
        <v>16.737000000000002</v>
      </c>
      <c r="BM18" s="379">
        <v>1</v>
      </c>
      <c r="BN18" s="384">
        <f t="shared" si="28"/>
        <v>16.737000000000002</v>
      </c>
      <c r="BO18" s="379">
        <v>1</v>
      </c>
      <c r="BP18" s="384">
        <f t="shared" si="29"/>
        <v>16.737000000000002</v>
      </c>
      <c r="BQ18" s="379">
        <v>1</v>
      </c>
      <c r="BR18" s="384">
        <f t="shared" si="30"/>
        <v>16.737000000000002</v>
      </c>
      <c r="BS18" s="379">
        <v>1</v>
      </c>
      <c r="BT18" s="384">
        <f t="shared" si="31"/>
        <v>16.737000000000002</v>
      </c>
      <c r="BU18" s="379">
        <v>1</v>
      </c>
      <c r="BV18" s="384">
        <f t="shared" si="32"/>
        <v>16.737000000000002</v>
      </c>
      <c r="BW18" s="379">
        <v>2</v>
      </c>
      <c r="BX18" s="384">
        <f t="shared" si="33"/>
        <v>33.474000000000004</v>
      </c>
      <c r="BY18" s="379">
        <v>1</v>
      </c>
      <c r="BZ18" s="384">
        <f t="shared" si="34"/>
        <v>16.737000000000002</v>
      </c>
      <c r="CA18" s="379">
        <v>1</v>
      </c>
      <c r="CB18" s="384">
        <f t="shared" si="35"/>
        <v>16.737000000000002</v>
      </c>
      <c r="CC18" s="379">
        <v>2</v>
      </c>
      <c r="CD18" s="384">
        <f t="shared" si="36"/>
        <v>33.474000000000004</v>
      </c>
      <c r="CE18" s="379">
        <v>2</v>
      </c>
      <c r="CF18" s="384">
        <f t="shared" si="37"/>
        <v>33.474000000000004</v>
      </c>
      <c r="CG18" s="379">
        <v>2</v>
      </c>
      <c r="CH18" s="384">
        <f t="shared" si="38"/>
        <v>33.474000000000004</v>
      </c>
      <c r="CI18" s="379">
        <v>2</v>
      </c>
      <c r="CJ18" s="384">
        <f t="shared" si="39"/>
        <v>33.474000000000004</v>
      </c>
      <c r="CK18" s="379">
        <v>2</v>
      </c>
      <c r="CL18" s="384">
        <f t="shared" si="40"/>
        <v>33.474000000000004</v>
      </c>
      <c r="CM18" s="379">
        <v>2</v>
      </c>
      <c r="CN18" s="384">
        <f t="shared" si="41"/>
        <v>33.474000000000004</v>
      </c>
      <c r="CO18" s="379">
        <v>1</v>
      </c>
      <c r="CP18" s="384">
        <f t="shared" si="42"/>
        <v>16.737000000000002</v>
      </c>
      <c r="CQ18" s="379">
        <v>2</v>
      </c>
      <c r="CR18" s="384">
        <f t="shared" si="43"/>
        <v>33.474000000000004</v>
      </c>
      <c r="CS18" s="379">
        <v>2</v>
      </c>
      <c r="CT18" s="384">
        <f t="shared" si="44"/>
        <v>33.474000000000004</v>
      </c>
      <c r="CU18" s="379">
        <v>2</v>
      </c>
      <c r="CV18" s="384">
        <f t="shared" si="45"/>
        <v>33.474000000000004</v>
      </c>
      <c r="CW18" s="379">
        <v>2</v>
      </c>
      <c r="CX18" s="384">
        <f t="shared" si="46"/>
        <v>33.474000000000004</v>
      </c>
      <c r="CY18" s="379"/>
      <c r="CZ18" s="384">
        <f t="shared" si="47"/>
        <v>0</v>
      </c>
      <c r="DA18" s="379">
        <v>1</v>
      </c>
      <c r="DB18" s="384">
        <f t="shared" si="48"/>
        <v>16.737000000000002</v>
      </c>
      <c r="DC18" s="379">
        <v>1</v>
      </c>
      <c r="DD18" s="384">
        <f t="shared" si="49"/>
        <v>16.737000000000002</v>
      </c>
      <c r="DE18" s="379">
        <v>1</v>
      </c>
      <c r="DF18" s="384">
        <f t="shared" si="50"/>
        <v>16.737000000000002</v>
      </c>
      <c r="DG18" s="379">
        <v>1</v>
      </c>
      <c r="DH18" s="384">
        <f t="shared" si="51"/>
        <v>16.737000000000002</v>
      </c>
      <c r="DI18" s="379"/>
      <c r="DJ18" s="384">
        <f t="shared" si="52"/>
        <v>0</v>
      </c>
      <c r="DK18" s="379"/>
      <c r="DL18" s="384">
        <f t="shared" si="53"/>
        <v>0</v>
      </c>
      <c r="DM18" s="379"/>
      <c r="DN18" s="384">
        <f t="shared" si="54"/>
        <v>0</v>
      </c>
      <c r="DO18" s="379"/>
      <c r="DP18" s="384">
        <f t="shared" si="55"/>
        <v>0</v>
      </c>
      <c r="DQ18" s="379"/>
      <c r="DR18" s="384">
        <f t="shared" si="56"/>
        <v>0</v>
      </c>
      <c r="DS18" s="379"/>
      <c r="DT18" s="384">
        <f t="shared" si="57"/>
        <v>0</v>
      </c>
      <c r="DU18" s="379"/>
      <c r="DV18" s="384">
        <f t="shared" si="58"/>
        <v>0</v>
      </c>
      <c r="DW18" s="379">
        <v>1</v>
      </c>
      <c r="DX18" s="384">
        <f t="shared" si="59"/>
        <v>16.737000000000002</v>
      </c>
      <c r="DY18" s="379">
        <v>1</v>
      </c>
      <c r="DZ18" s="384">
        <f t="shared" si="60"/>
        <v>16.737000000000002</v>
      </c>
      <c r="EA18" s="379">
        <v>1</v>
      </c>
      <c r="EB18" s="384">
        <f t="shared" si="61"/>
        <v>16.737000000000002</v>
      </c>
      <c r="EC18" s="379">
        <v>1</v>
      </c>
      <c r="ED18" s="384">
        <f t="shared" si="62"/>
        <v>16.737000000000002</v>
      </c>
      <c r="EE18" s="379">
        <v>1</v>
      </c>
      <c r="EF18" s="384">
        <f t="shared" si="63"/>
        <v>16.737000000000002</v>
      </c>
      <c r="EG18" s="379">
        <v>3</v>
      </c>
      <c r="EH18" s="384">
        <f t="shared" si="64"/>
        <v>50.211000000000006</v>
      </c>
      <c r="EI18" s="379">
        <v>1</v>
      </c>
      <c r="EJ18" s="384">
        <f t="shared" si="65"/>
        <v>16.737000000000002</v>
      </c>
      <c r="EK18" s="379">
        <v>1</v>
      </c>
      <c r="EL18" s="384">
        <f t="shared" si="66"/>
        <v>16.737000000000002</v>
      </c>
      <c r="EM18" s="379">
        <v>3</v>
      </c>
      <c r="EN18" s="384">
        <f t="shared" si="67"/>
        <v>50.211000000000006</v>
      </c>
      <c r="EO18" s="379">
        <v>6</v>
      </c>
      <c r="EP18" s="384">
        <f t="shared" si="68"/>
        <v>100.42200000000001</v>
      </c>
      <c r="EQ18" s="379">
        <v>4</v>
      </c>
      <c r="ER18" s="384">
        <f t="shared" si="69"/>
        <v>66.948000000000008</v>
      </c>
      <c r="ES18" s="379">
        <v>4</v>
      </c>
      <c r="ET18" s="384">
        <f t="shared" si="70"/>
        <v>66.948000000000008</v>
      </c>
      <c r="EU18" s="379">
        <v>4</v>
      </c>
      <c r="EV18" s="384">
        <f t="shared" si="71"/>
        <v>66.948000000000008</v>
      </c>
      <c r="EW18" s="379">
        <v>4</v>
      </c>
      <c r="EX18" s="384">
        <f t="shared" si="72"/>
        <v>66.948000000000008</v>
      </c>
      <c r="EY18" s="379">
        <v>4</v>
      </c>
      <c r="EZ18" s="384">
        <f t="shared" si="73"/>
        <v>66.948000000000008</v>
      </c>
      <c r="FA18" s="379">
        <v>4</v>
      </c>
      <c r="FB18" s="384">
        <f t="shared" si="74"/>
        <v>66.948000000000008</v>
      </c>
      <c r="FC18" s="379">
        <v>2</v>
      </c>
      <c r="FD18" s="384">
        <f t="shared" si="75"/>
        <v>33.474000000000004</v>
      </c>
      <c r="FE18" s="379">
        <v>2</v>
      </c>
      <c r="FF18" s="384">
        <f t="shared" si="76"/>
        <v>33.474000000000004</v>
      </c>
      <c r="FG18" s="379">
        <v>2</v>
      </c>
      <c r="FH18" s="384">
        <f t="shared" si="77"/>
        <v>33.474000000000004</v>
      </c>
      <c r="FI18" s="379">
        <v>6</v>
      </c>
      <c r="FJ18" s="384">
        <f t="shared" si="78"/>
        <v>100.42200000000001</v>
      </c>
      <c r="FK18" s="379">
        <v>6</v>
      </c>
      <c r="FL18" s="384">
        <f t="shared" si="79"/>
        <v>100.42200000000001</v>
      </c>
      <c r="FM18" s="379">
        <v>6</v>
      </c>
      <c r="FN18" s="384">
        <f t="shared" si="80"/>
        <v>100.42200000000001</v>
      </c>
      <c r="FO18" s="379">
        <v>1</v>
      </c>
      <c r="FP18" s="384">
        <f t="shared" si="81"/>
        <v>16.737000000000002</v>
      </c>
      <c r="FQ18" s="379">
        <v>1</v>
      </c>
      <c r="FR18" s="384">
        <f t="shared" si="82"/>
        <v>16.737000000000002</v>
      </c>
      <c r="FS18" s="379">
        <v>1</v>
      </c>
      <c r="FT18" s="384">
        <f t="shared" si="83"/>
        <v>16.737000000000002</v>
      </c>
      <c r="FU18" s="379"/>
      <c r="FV18" s="384">
        <f t="shared" si="84"/>
        <v>0</v>
      </c>
      <c r="FW18" s="379">
        <v>1</v>
      </c>
      <c r="FX18" s="384">
        <f t="shared" si="85"/>
        <v>16.737000000000002</v>
      </c>
      <c r="FY18" s="379">
        <v>1</v>
      </c>
      <c r="FZ18" s="384">
        <f t="shared" si="86"/>
        <v>16.737000000000002</v>
      </c>
      <c r="GA18" s="379">
        <v>2</v>
      </c>
      <c r="GB18" s="384">
        <f t="shared" si="87"/>
        <v>33.474000000000004</v>
      </c>
      <c r="GC18" s="379">
        <v>2</v>
      </c>
      <c r="GD18" s="384">
        <f t="shared" si="88"/>
        <v>33.474000000000004</v>
      </c>
      <c r="GE18" s="379">
        <v>1</v>
      </c>
      <c r="GF18" s="384">
        <f t="shared" si="89"/>
        <v>16.737000000000002</v>
      </c>
      <c r="GG18" s="379">
        <v>1</v>
      </c>
      <c r="GH18" s="384">
        <f t="shared" si="90"/>
        <v>16.737000000000002</v>
      </c>
      <c r="GI18" s="379">
        <v>1</v>
      </c>
      <c r="GJ18" s="384">
        <f t="shared" si="91"/>
        <v>16.737000000000002</v>
      </c>
      <c r="GK18" s="379">
        <v>1</v>
      </c>
      <c r="GL18" s="384">
        <f t="shared" si="92"/>
        <v>16.737000000000002</v>
      </c>
      <c r="GM18" s="379">
        <v>1</v>
      </c>
      <c r="GN18" s="384">
        <f t="shared" si="93"/>
        <v>16.737000000000002</v>
      </c>
      <c r="GO18" s="379">
        <v>1</v>
      </c>
      <c r="GP18" s="384">
        <f t="shared" si="94"/>
        <v>16.737000000000002</v>
      </c>
      <c r="GQ18" s="379">
        <v>1</v>
      </c>
      <c r="GR18" s="384">
        <f t="shared" si="95"/>
        <v>16.737000000000002</v>
      </c>
      <c r="GS18" s="379">
        <v>1</v>
      </c>
      <c r="GT18" s="384">
        <f t="shared" si="96"/>
        <v>16.737000000000002</v>
      </c>
      <c r="GU18" s="379">
        <v>1</v>
      </c>
      <c r="GV18" s="384">
        <f t="shared" si="97"/>
        <v>16.737000000000002</v>
      </c>
      <c r="GW18" s="379">
        <v>1</v>
      </c>
      <c r="GX18" s="384">
        <f t="shared" si="98"/>
        <v>16.737000000000002</v>
      </c>
      <c r="GY18" s="379">
        <v>1</v>
      </c>
      <c r="GZ18" s="384">
        <f t="shared" si="99"/>
        <v>16.737000000000002</v>
      </c>
      <c r="HA18" s="379">
        <v>1</v>
      </c>
      <c r="HB18" s="384">
        <f t="shared" si="100"/>
        <v>16.737000000000002</v>
      </c>
      <c r="HC18" s="379">
        <v>1</v>
      </c>
      <c r="HD18" s="384">
        <f t="shared" si="101"/>
        <v>16.737000000000002</v>
      </c>
      <c r="HE18" s="379">
        <v>1</v>
      </c>
      <c r="HF18" s="384">
        <f t="shared" si="102"/>
        <v>16.737000000000002</v>
      </c>
      <c r="HG18" s="379">
        <v>1</v>
      </c>
      <c r="HH18" s="384">
        <f t="shared" si="103"/>
        <v>16.737000000000002</v>
      </c>
      <c r="HI18" s="379">
        <v>1</v>
      </c>
      <c r="HJ18" s="384">
        <f t="shared" si="104"/>
        <v>16.737000000000002</v>
      </c>
      <c r="HK18" s="379">
        <v>1</v>
      </c>
      <c r="HL18" s="384">
        <f t="shared" si="105"/>
        <v>16.737000000000002</v>
      </c>
      <c r="HM18" s="379">
        <v>6</v>
      </c>
      <c r="HN18" s="384">
        <f t="shared" si="106"/>
        <v>100.42200000000001</v>
      </c>
      <c r="HO18" s="415">
        <v>1</v>
      </c>
      <c r="HP18" s="384">
        <f t="shared" si="107"/>
        <v>16.737000000000002</v>
      </c>
      <c r="HQ18" s="379">
        <v>1</v>
      </c>
      <c r="HR18" s="384">
        <f t="shared" si="108"/>
        <v>16.737000000000002</v>
      </c>
      <c r="HS18" s="415">
        <v>6</v>
      </c>
      <c r="HT18" s="384">
        <f t="shared" si="109"/>
        <v>100.42200000000001</v>
      </c>
      <c r="HU18" s="379">
        <v>1</v>
      </c>
      <c r="HV18" s="384">
        <f t="shared" si="110"/>
        <v>16.737000000000002</v>
      </c>
      <c r="HW18" s="379">
        <v>1</v>
      </c>
      <c r="HX18" s="384">
        <f t="shared" si="111"/>
        <v>16.737000000000002</v>
      </c>
      <c r="HY18" s="379">
        <v>1</v>
      </c>
      <c r="HZ18" s="384">
        <f t="shared" si="112"/>
        <v>16.737000000000002</v>
      </c>
      <c r="IA18" s="379">
        <v>1</v>
      </c>
      <c r="IB18" s="384">
        <f t="shared" si="113"/>
        <v>16.737000000000002</v>
      </c>
      <c r="IC18" s="379">
        <v>1</v>
      </c>
      <c r="ID18" s="384">
        <f t="shared" si="114"/>
        <v>16.737000000000002</v>
      </c>
      <c r="IE18" s="379">
        <v>1</v>
      </c>
      <c r="IF18" s="384">
        <f t="shared" si="115"/>
        <v>16.737000000000002</v>
      </c>
      <c r="IG18" s="379">
        <v>1</v>
      </c>
      <c r="IH18" s="384">
        <f t="shared" si="116"/>
        <v>16.737000000000002</v>
      </c>
      <c r="II18" s="379">
        <v>1</v>
      </c>
      <c r="IJ18" s="384">
        <f t="shared" si="117"/>
        <v>16.737000000000002</v>
      </c>
      <c r="IK18" s="379">
        <v>1</v>
      </c>
      <c r="IL18" s="384">
        <f t="shared" si="118"/>
        <v>16.737000000000002</v>
      </c>
      <c r="IM18" s="379">
        <v>1</v>
      </c>
      <c r="IN18" s="384">
        <f t="shared" si="119"/>
        <v>16.737000000000002</v>
      </c>
      <c r="IO18" s="379">
        <v>1</v>
      </c>
      <c r="IP18" s="384">
        <f t="shared" si="120"/>
        <v>16.737000000000002</v>
      </c>
      <c r="IQ18" s="379">
        <v>1</v>
      </c>
      <c r="IR18" s="384">
        <f t="shared" si="121"/>
        <v>16.737000000000002</v>
      </c>
      <c r="IS18" s="379">
        <v>1</v>
      </c>
      <c r="IT18" s="384">
        <f t="shared" si="122"/>
        <v>16.737000000000002</v>
      </c>
      <c r="IU18" s="379">
        <v>1</v>
      </c>
      <c r="IV18" s="384">
        <f t="shared" si="123"/>
        <v>16.737000000000002</v>
      </c>
      <c r="IW18" s="379">
        <v>1</v>
      </c>
      <c r="IX18" s="384">
        <f t="shared" si="124"/>
        <v>16.737000000000002</v>
      </c>
      <c r="IY18" s="379">
        <v>1</v>
      </c>
      <c r="IZ18" s="384">
        <f t="shared" si="125"/>
        <v>16.737000000000002</v>
      </c>
      <c r="JA18" s="379">
        <v>1</v>
      </c>
      <c r="JB18" s="384">
        <f t="shared" si="126"/>
        <v>16.737000000000002</v>
      </c>
      <c r="JC18" s="379">
        <v>1</v>
      </c>
      <c r="JD18" s="384">
        <f t="shared" si="127"/>
        <v>16.737000000000002</v>
      </c>
      <c r="JE18" s="379">
        <v>1</v>
      </c>
      <c r="JF18" s="384">
        <f t="shared" si="128"/>
        <v>16.737000000000002</v>
      </c>
      <c r="JG18" s="379">
        <v>1</v>
      </c>
      <c r="JH18" s="384">
        <f t="shared" si="129"/>
        <v>16.737000000000002</v>
      </c>
      <c r="JI18" s="379">
        <v>1</v>
      </c>
      <c r="JJ18" s="384">
        <f t="shared" si="130"/>
        <v>16.737000000000002</v>
      </c>
      <c r="JK18" s="379">
        <v>1</v>
      </c>
      <c r="JL18" s="384">
        <f t="shared" si="131"/>
        <v>16.737000000000002</v>
      </c>
      <c r="JM18" s="379">
        <v>1</v>
      </c>
      <c r="JN18" s="384">
        <f t="shared" si="132"/>
        <v>16.737000000000002</v>
      </c>
      <c r="JO18" s="379">
        <v>1</v>
      </c>
      <c r="JP18" s="384">
        <f t="shared" si="133"/>
        <v>16.737000000000002</v>
      </c>
      <c r="JQ18" s="379">
        <v>1</v>
      </c>
      <c r="JR18" s="384">
        <f t="shared" si="134"/>
        <v>16.737000000000002</v>
      </c>
      <c r="JS18" s="379"/>
      <c r="JT18" s="384">
        <f t="shared" si="135"/>
        <v>0</v>
      </c>
      <c r="JU18" s="379"/>
      <c r="JV18" s="384">
        <f t="shared" si="136"/>
        <v>0</v>
      </c>
      <c r="JW18" s="379"/>
      <c r="JX18" s="384">
        <f t="shared" si="137"/>
        <v>0</v>
      </c>
      <c r="JY18" s="379">
        <v>1</v>
      </c>
      <c r="JZ18" s="384">
        <f t="shared" si="138"/>
        <v>16.737000000000002</v>
      </c>
    </row>
    <row r="19" spans="1:286" s="4" customFormat="1" x14ac:dyDescent="0.25">
      <c r="A19" s="352" t="s">
        <v>265</v>
      </c>
      <c r="B19" s="352" t="s">
        <v>276</v>
      </c>
      <c r="C19" s="470">
        <v>1500</v>
      </c>
      <c r="D19" s="469"/>
      <c r="E19" s="469"/>
      <c r="F19" s="478"/>
      <c r="G19" s="387">
        <v>0</v>
      </c>
      <c r="H19" s="388">
        <f t="shared" si="0"/>
        <v>1500</v>
      </c>
      <c r="I19" s="513">
        <v>100</v>
      </c>
      <c r="J19" s="390">
        <f t="shared" si="1"/>
        <v>15</v>
      </c>
      <c r="K19" s="379">
        <v>1</v>
      </c>
      <c r="L19" s="384">
        <f t="shared" si="2"/>
        <v>15</v>
      </c>
      <c r="M19" s="379">
        <v>1</v>
      </c>
      <c r="N19" s="384">
        <f t="shared" si="3"/>
        <v>15</v>
      </c>
      <c r="O19" s="379">
        <v>1</v>
      </c>
      <c r="P19" s="384">
        <f t="shared" si="4"/>
        <v>15</v>
      </c>
      <c r="Q19" s="379">
        <v>1</v>
      </c>
      <c r="R19" s="384">
        <f t="shared" si="5"/>
        <v>15</v>
      </c>
      <c r="S19" s="379">
        <v>1</v>
      </c>
      <c r="T19" s="384">
        <f t="shared" si="6"/>
        <v>15</v>
      </c>
      <c r="U19" s="379"/>
      <c r="V19" s="384">
        <f t="shared" si="7"/>
        <v>0</v>
      </c>
      <c r="W19" s="379">
        <v>1</v>
      </c>
      <c r="X19" s="384">
        <f t="shared" si="8"/>
        <v>15</v>
      </c>
      <c r="Y19" s="379">
        <v>1</v>
      </c>
      <c r="Z19" s="384">
        <f t="shared" si="9"/>
        <v>15</v>
      </c>
      <c r="AA19" s="379"/>
      <c r="AB19" s="384">
        <f t="shared" si="9"/>
        <v>0</v>
      </c>
      <c r="AC19" s="379"/>
      <c r="AD19" s="384">
        <f t="shared" si="10"/>
        <v>0</v>
      </c>
      <c r="AE19" s="379"/>
      <c r="AF19" s="384">
        <f t="shared" si="11"/>
        <v>0</v>
      </c>
      <c r="AG19" s="379"/>
      <c r="AH19" s="384">
        <f t="shared" si="12"/>
        <v>0</v>
      </c>
      <c r="AI19" s="379"/>
      <c r="AJ19" s="384">
        <f t="shared" si="13"/>
        <v>0</v>
      </c>
      <c r="AK19" s="379"/>
      <c r="AL19" s="384">
        <f t="shared" si="14"/>
        <v>0</v>
      </c>
      <c r="AM19" s="379"/>
      <c r="AN19" s="384">
        <f t="shared" si="15"/>
        <v>0</v>
      </c>
      <c r="AO19" s="379"/>
      <c r="AP19" s="384">
        <f t="shared" si="16"/>
        <v>0</v>
      </c>
      <c r="AQ19" s="379">
        <v>1</v>
      </c>
      <c r="AR19" s="384">
        <f t="shared" si="17"/>
        <v>15</v>
      </c>
      <c r="AS19" s="379">
        <v>1</v>
      </c>
      <c r="AT19" s="384">
        <f t="shared" si="18"/>
        <v>15</v>
      </c>
      <c r="AU19" s="379">
        <v>1</v>
      </c>
      <c r="AV19" s="384">
        <f t="shared" si="19"/>
        <v>15</v>
      </c>
      <c r="AW19" s="379">
        <v>1</v>
      </c>
      <c r="AX19" s="384">
        <f t="shared" si="20"/>
        <v>15</v>
      </c>
      <c r="AY19" s="379">
        <v>1</v>
      </c>
      <c r="AZ19" s="384">
        <f t="shared" si="21"/>
        <v>15</v>
      </c>
      <c r="BA19" s="379">
        <v>1</v>
      </c>
      <c r="BB19" s="384">
        <f t="shared" si="22"/>
        <v>15</v>
      </c>
      <c r="BC19" s="379">
        <v>1</v>
      </c>
      <c r="BD19" s="384">
        <f t="shared" si="23"/>
        <v>15</v>
      </c>
      <c r="BE19" s="379">
        <v>1</v>
      </c>
      <c r="BF19" s="384">
        <f t="shared" si="24"/>
        <v>15</v>
      </c>
      <c r="BG19" s="379">
        <v>1</v>
      </c>
      <c r="BH19" s="384">
        <f t="shared" si="25"/>
        <v>15</v>
      </c>
      <c r="BI19" s="379">
        <v>1</v>
      </c>
      <c r="BJ19" s="384">
        <f t="shared" si="26"/>
        <v>15</v>
      </c>
      <c r="BK19" s="379">
        <v>1</v>
      </c>
      <c r="BL19" s="384">
        <f t="shared" si="27"/>
        <v>15</v>
      </c>
      <c r="BM19" s="379">
        <v>1</v>
      </c>
      <c r="BN19" s="384">
        <f t="shared" si="28"/>
        <v>15</v>
      </c>
      <c r="BO19" s="379">
        <v>1</v>
      </c>
      <c r="BP19" s="384">
        <f t="shared" si="29"/>
        <v>15</v>
      </c>
      <c r="BQ19" s="379">
        <v>1</v>
      </c>
      <c r="BR19" s="384">
        <f t="shared" si="30"/>
        <v>15</v>
      </c>
      <c r="BS19" s="379">
        <v>1</v>
      </c>
      <c r="BT19" s="384">
        <f t="shared" si="31"/>
        <v>15</v>
      </c>
      <c r="BU19" s="379">
        <v>1</v>
      </c>
      <c r="BV19" s="384">
        <f t="shared" si="32"/>
        <v>15</v>
      </c>
      <c r="BW19" s="379">
        <v>2</v>
      </c>
      <c r="BX19" s="384">
        <f t="shared" si="33"/>
        <v>30</v>
      </c>
      <c r="BY19" s="379">
        <v>1</v>
      </c>
      <c r="BZ19" s="384">
        <f t="shared" si="34"/>
        <v>15</v>
      </c>
      <c r="CA19" s="379">
        <v>1</v>
      </c>
      <c r="CB19" s="384">
        <f t="shared" si="35"/>
        <v>15</v>
      </c>
      <c r="CC19" s="379">
        <v>2</v>
      </c>
      <c r="CD19" s="384">
        <f t="shared" si="36"/>
        <v>30</v>
      </c>
      <c r="CE19" s="379">
        <v>2</v>
      </c>
      <c r="CF19" s="384">
        <f t="shared" si="37"/>
        <v>30</v>
      </c>
      <c r="CG19" s="379">
        <v>2</v>
      </c>
      <c r="CH19" s="384">
        <f t="shared" si="38"/>
        <v>30</v>
      </c>
      <c r="CI19" s="379">
        <v>2</v>
      </c>
      <c r="CJ19" s="384">
        <f t="shared" si="39"/>
        <v>30</v>
      </c>
      <c r="CK19" s="379">
        <v>2</v>
      </c>
      <c r="CL19" s="384">
        <f t="shared" si="40"/>
        <v>30</v>
      </c>
      <c r="CM19" s="379">
        <v>2</v>
      </c>
      <c r="CN19" s="384">
        <f t="shared" si="41"/>
        <v>30</v>
      </c>
      <c r="CO19" s="379">
        <v>1</v>
      </c>
      <c r="CP19" s="384">
        <f t="shared" si="42"/>
        <v>15</v>
      </c>
      <c r="CQ19" s="379">
        <v>2</v>
      </c>
      <c r="CR19" s="384">
        <f t="shared" si="43"/>
        <v>30</v>
      </c>
      <c r="CS19" s="379">
        <v>2</v>
      </c>
      <c r="CT19" s="384">
        <f t="shared" si="44"/>
        <v>30</v>
      </c>
      <c r="CU19" s="379">
        <v>2</v>
      </c>
      <c r="CV19" s="384">
        <f t="shared" si="45"/>
        <v>30</v>
      </c>
      <c r="CW19" s="379">
        <v>2</v>
      </c>
      <c r="CX19" s="384">
        <f t="shared" si="46"/>
        <v>30</v>
      </c>
      <c r="CY19" s="379"/>
      <c r="CZ19" s="384">
        <f t="shared" si="47"/>
        <v>0</v>
      </c>
      <c r="DA19" s="379">
        <v>1</v>
      </c>
      <c r="DB19" s="384">
        <f t="shared" si="48"/>
        <v>15</v>
      </c>
      <c r="DC19" s="379">
        <v>1</v>
      </c>
      <c r="DD19" s="384">
        <f t="shared" si="49"/>
        <v>15</v>
      </c>
      <c r="DE19" s="379">
        <v>1</v>
      </c>
      <c r="DF19" s="384">
        <f t="shared" si="50"/>
        <v>15</v>
      </c>
      <c r="DG19" s="379">
        <v>1</v>
      </c>
      <c r="DH19" s="384">
        <f t="shared" si="51"/>
        <v>15</v>
      </c>
      <c r="DI19" s="379">
        <v>4</v>
      </c>
      <c r="DJ19" s="384">
        <f t="shared" si="52"/>
        <v>60</v>
      </c>
      <c r="DK19" s="379">
        <v>2</v>
      </c>
      <c r="DL19" s="384">
        <f t="shared" si="53"/>
        <v>30</v>
      </c>
      <c r="DM19" s="379">
        <v>2</v>
      </c>
      <c r="DN19" s="384">
        <f t="shared" si="54"/>
        <v>30</v>
      </c>
      <c r="DO19" s="379">
        <v>5</v>
      </c>
      <c r="DP19" s="384">
        <f t="shared" si="55"/>
        <v>75</v>
      </c>
      <c r="DQ19" s="379">
        <v>5</v>
      </c>
      <c r="DR19" s="384">
        <f t="shared" si="56"/>
        <v>75</v>
      </c>
      <c r="DS19" s="379">
        <v>5</v>
      </c>
      <c r="DT19" s="384">
        <f t="shared" si="57"/>
        <v>75</v>
      </c>
      <c r="DU19" s="379">
        <v>3</v>
      </c>
      <c r="DV19" s="384">
        <f t="shared" si="58"/>
        <v>45</v>
      </c>
      <c r="DW19" s="379">
        <v>1</v>
      </c>
      <c r="DX19" s="384">
        <f t="shared" si="59"/>
        <v>15</v>
      </c>
      <c r="DY19" s="379">
        <v>1</v>
      </c>
      <c r="DZ19" s="384">
        <f t="shared" si="60"/>
        <v>15</v>
      </c>
      <c r="EA19" s="379">
        <v>1</v>
      </c>
      <c r="EB19" s="384">
        <f t="shared" si="61"/>
        <v>15</v>
      </c>
      <c r="EC19" s="379">
        <v>1</v>
      </c>
      <c r="ED19" s="384">
        <f t="shared" si="62"/>
        <v>15</v>
      </c>
      <c r="EE19" s="379">
        <v>1</v>
      </c>
      <c r="EF19" s="384">
        <f t="shared" si="63"/>
        <v>15</v>
      </c>
      <c r="EG19" s="379">
        <v>3</v>
      </c>
      <c r="EH19" s="384">
        <f t="shared" si="64"/>
        <v>45</v>
      </c>
      <c r="EI19" s="379">
        <v>1</v>
      </c>
      <c r="EJ19" s="384">
        <f t="shared" si="65"/>
        <v>15</v>
      </c>
      <c r="EK19" s="379">
        <v>1</v>
      </c>
      <c r="EL19" s="384">
        <f t="shared" si="66"/>
        <v>15</v>
      </c>
      <c r="EM19" s="379">
        <v>3</v>
      </c>
      <c r="EN19" s="384">
        <f t="shared" si="67"/>
        <v>45</v>
      </c>
      <c r="EO19" s="379">
        <v>6</v>
      </c>
      <c r="EP19" s="384">
        <f t="shared" si="68"/>
        <v>90</v>
      </c>
      <c r="EQ19" s="379">
        <v>4</v>
      </c>
      <c r="ER19" s="384">
        <f t="shared" si="69"/>
        <v>60</v>
      </c>
      <c r="ES19" s="379">
        <v>4</v>
      </c>
      <c r="ET19" s="384">
        <f t="shared" si="70"/>
        <v>60</v>
      </c>
      <c r="EU19" s="379">
        <v>4</v>
      </c>
      <c r="EV19" s="384">
        <f t="shared" si="71"/>
        <v>60</v>
      </c>
      <c r="EW19" s="379">
        <v>4</v>
      </c>
      <c r="EX19" s="384">
        <f t="shared" si="72"/>
        <v>60</v>
      </c>
      <c r="EY19" s="379">
        <v>4</v>
      </c>
      <c r="EZ19" s="384">
        <f t="shared" si="73"/>
        <v>60</v>
      </c>
      <c r="FA19" s="379">
        <v>4</v>
      </c>
      <c r="FB19" s="384">
        <f t="shared" si="74"/>
        <v>60</v>
      </c>
      <c r="FC19" s="379">
        <v>2</v>
      </c>
      <c r="FD19" s="384">
        <f t="shared" si="75"/>
        <v>30</v>
      </c>
      <c r="FE19" s="379">
        <v>2</v>
      </c>
      <c r="FF19" s="384">
        <f t="shared" si="76"/>
        <v>30</v>
      </c>
      <c r="FG19" s="379">
        <v>2</v>
      </c>
      <c r="FH19" s="384">
        <f t="shared" si="77"/>
        <v>30</v>
      </c>
      <c r="FI19" s="379">
        <v>6</v>
      </c>
      <c r="FJ19" s="384">
        <f t="shared" si="78"/>
        <v>90</v>
      </c>
      <c r="FK19" s="379">
        <v>6</v>
      </c>
      <c r="FL19" s="384">
        <f t="shared" si="79"/>
        <v>90</v>
      </c>
      <c r="FM19" s="379">
        <v>6</v>
      </c>
      <c r="FN19" s="384">
        <f t="shared" si="80"/>
        <v>90</v>
      </c>
      <c r="FO19" s="379">
        <v>1</v>
      </c>
      <c r="FP19" s="384">
        <f t="shared" si="81"/>
        <v>15</v>
      </c>
      <c r="FQ19" s="379">
        <v>1</v>
      </c>
      <c r="FR19" s="384">
        <f t="shared" si="82"/>
        <v>15</v>
      </c>
      <c r="FS19" s="379">
        <v>1</v>
      </c>
      <c r="FT19" s="384">
        <f t="shared" si="83"/>
        <v>15</v>
      </c>
      <c r="FU19" s="379"/>
      <c r="FV19" s="384">
        <f t="shared" si="84"/>
        <v>0</v>
      </c>
      <c r="FW19" s="379">
        <v>1</v>
      </c>
      <c r="FX19" s="384">
        <f t="shared" si="85"/>
        <v>15</v>
      </c>
      <c r="FY19" s="379">
        <v>1</v>
      </c>
      <c r="FZ19" s="384">
        <f t="shared" si="86"/>
        <v>15</v>
      </c>
      <c r="GA19" s="379">
        <v>2</v>
      </c>
      <c r="GB19" s="384">
        <f t="shared" si="87"/>
        <v>30</v>
      </c>
      <c r="GC19" s="379">
        <v>2</v>
      </c>
      <c r="GD19" s="384">
        <f t="shared" si="88"/>
        <v>30</v>
      </c>
      <c r="GE19" s="379">
        <v>1</v>
      </c>
      <c r="GF19" s="384">
        <f t="shared" si="89"/>
        <v>15</v>
      </c>
      <c r="GG19" s="379">
        <v>1</v>
      </c>
      <c r="GH19" s="384">
        <f t="shared" si="90"/>
        <v>15</v>
      </c>
      <c r="GI19" s="379">
        <v>1</v>
      </c>
      <c r="GJ19" s="384">
        <f t="shared" si="91"/>
        <v>15</v>
      </c>
      <c r="GK19" s="379">
        <v>1</v>
      </c>
      <c r="GL19" s="384">
        <f t="shared" si="92"/>
        <v>15</v>
      </c>
      <c r="GM19" s="379">
        <v>1</v>
      </c>
      <c r="GN19" s="384">
        <f t="shared" si="93"/>
        <v>15</v>
      </c>
      <c r="GO19" s="379">
        <v>1</v>
      </c>
      <c r="GP19" s="384">
        <f t="shared" si="94"/>
        <v>15</v>
      </c>
      <c r="GQ19" s="379">
        <v>1</v>
      </c>
      <c r="GR19" s="384">
        <f t="shared" si="95"/>
        <v>15</v>
      </c>
      <c r="GS19" s="379">
        <v>1</v>
      </c>
      <c r="GT19" s="384">
        <f t="shared" si="96"/>
        <v>15</v>
      </c>
      <c r="GU19" s="379">
        <v>1</v>
      </c>
      <c r="GV19" s="384">
        <f t="shared" si="97"/>
        <v>15</v>
      </c>
      <c r="GW19" s="379">
        <v>1</v>
      </c>
      <c r="GX19" s="384">
        <f t="shared" si="98"/>
        <v>15</v>
      </c>
      <c r="GY19" s="379">
        <v>1</v>
      </c>
      <c r="GZ19" s="384">
        <f t="shared" si="99"/>
        <v>15</v>
      </c>
      <c r="HA19" s="379">
        <v>1</v>
      </c>
      <c r="HB19" s="384">
        <f t="shared" si="100"/>
        <v>15</v>
      </c>
      <c r="HC19" s="379">
        <v>1</v>
      </c>
      <c r="HD19" s="384">
        <f t="shared" si="101"/>
        <v>15</v>
      </c>
      <c r="HE19" s="379">
        <v>1</v>
      </c>
      <c r="HF19" s="384">
        <f t="shared" si="102"/>
        <v>15</v>
      </c>
      <c r="HG19" s="379">
        <v>1</v>
      </c>
      <c r="HH19" s="384">
        <f t="shared" si="103"/>
        <v>15</v>
      </c>
      <c r="HI19" s="379">
        <v>1</v>
      </c>
      <c r="HJ19" s="384">
        <f t="shared" si="104"/>
        <v>15</v>
      </c>
      <c r="HK19" s="379">
        <v>1</v>
      </c>
      <c r="HL19" s="384">
        <f t="shared" si="105"/>
        <v>15</v>
      </c>
      <c r="HM19" s="379">
        <v>3</v>
      </c>
      <c r="HN19" s="384">
        <f t="shared" si="106"/>
        <v>45</v>
      </c>
      <c r="HO19" s="415">
        <v>1</v>
      </c>
      <c r="HP19" s="384">
        <f t="shared" si="107"/>
        <v>15</v>
      </c>
      <c r="HQ19" s="379">
        <v>1</v>
      </c>
      <c r="HR19" s="384">
        <f t="shared" si="108"/>
        <v>15</v>
      </c>
      <c r="HS19" s="415">
        <v>3</v>
      </c>
      <c r="HT19" s="384">
        <f t="shared" si="109"/>
        <v>45</v>
      </c>
      <c r="HU19" s="379">
        <v>1</v>
      </c>
      <c r="HV19" s="384">
        <f t="shared" si="110"/>
        <v>15</v>
      </c>
      <c r="HW19" s="379">
        <v>1</v>
      </c>
      <c r="HX19" s="384">
        <f t="shared" si="111"/>
        <v>15</v>
      </c>
      <c r="HY19" s="379">
        <v>1</v>
      </c>
      <c r="HZ19" s="384">
        <f t="shared" si="112"/>
        <v>15</v>
      </c>
      <c r="IA19" s="379">
        <v>1</v>
      </c>
      <c r="IB19" s="384">
        <f t="shared" si="113"/>
        <v>15</v>
      </c>
      <c r="IC19" s="379">
        <v>1</v>
      </c>
      <c r="ID19" s="384">
        <f t="shared" si="114"/>
        <v>15</v>
      </c>
      <c r="IE19" s="379">
        <v>1</v>
      </c>
      <c r="IF19" s="384">
        <f t="shared" si="115"/>
        <v>15</v>
      </c>
      <c r="IG19" s="379">
        <v>1</v>
      </c>
      <c r="IH19" s="384">
        <f t="shared" si="116"/>
        <v>15</v>
      </c>
      <c r="II19" s="379">
        <v>1</v>
      </c>
      <c r="IJ19" s="384">
        <f t="shared" si="117"/>
        <v>15</v>
      </c>
      <c r="IK19" s="379">
        <v>1</v>
      </c>
      <c r="IL19" s="384">
        <f t="shared" si="118"/>
        <v>15</v>
      </c>
      <c r="IM19" s="379">
        <v>1</v>
      </c>
      <c r="IN19" s="384">
        <f t="shared" si="119"/>
        <v>15</v>
      </c>
      <c r="IO19" s="379">
        <v>1</v>
      </c>
      <c r="IP19" s="384">
        <f t="shared" si="120"/>
        <v>15</v>
      </c>
      <c r="IQ19" s="379">
        <v>1</v>
      </c>
      <c r="IR19" s="384">
        <f t="shared" si="121"/>
        <v>15</v>
      </c>
      <c r="IS19" s="379">
        <v>1</v>
      </c>
      <c r="IT19" s="384">
        <f t="shared" si="122"/>
        <v>15</v>
      </c>
      <c r="IU19" s="379">
        <v>1</v>
      </c>
      <c r="IV19" s="384">
        <f t="shared" si="123"/>
        <v>15</v>
      </c>
      <c r="IW19" s="379">
        <v>1</v>
      </c>
      <c r="IX19" s="384">
        <f t="shared" si="124"/>
        <v>15</v>
      </c>
      <c r="IY19" s="379">
        <v>1</v>
      </c>
      <c r="IZ19" s="384">
        <f t="shared" si="125"/>
        <v>15</v>
      </c>
      <c r="JA19" s="379">
        <v>1</v>
      </c>
      <c r="JB19" s="384">
        <f t="shared" si="126"/>
        <v>15</v>
      </c>
      <c r="JC19" s="379">
        <v>1</v>
      </c>
      <c r="JD19" s="384">
        <f t="shared" si="127"/>
        <v>15</v>
      </c>
      <c r="JE19" s="379">
        <v>1</v>
      </c>
      <c r="JF19" s="384">
        <f t="shared" si="128"/>
        <v>15</v>
      </c>
      <c r="JG19" s="379">
        <v>1</v>
      </c>
      <c r="JH19" s="384">
        <f t="shared" si="129"/>
        <v>15</v>
      </c>
      <c r="JI19" s="379">
        <v>1</v>
      </c>
      <c r="JJ19" s="384">
        <f t="shared" si="130"/>
        <v>15</v>
      </c>
      <c r="JK19" s="379">
        <v>1</v>
      </c>
      <c r="JL19" s="384">
        <f t="shared" si="131"/>
        <v>15</v>
      </c>
      <c r="JM19" s="379">
        <v>1</v>
      </c>
      <c r="JN19" s="384">
        <f t="shared" si="132"/>
        <v>15</v>
      </c>
      <c r="JO19" s="379">
        <v>1</v>
      </c>
      <c r="JP19" s="384">
        <f t="shared" si="133"/>
        <v>15</v>
      </c>
      <c r="JQ19" s="379">
        <v>1</v>
      </c>
      <c r="JR19" s="384">
        <f t="shared" si="134"/>
        <v>15</v>
      </c>
      <c r="JS19" s="379">
        <v>3</v>
      </c>
      <c r="JT19" s="384">
        <f t="shared" si="135"/>
        <v>45</v>
      </c>
      <c r="JU19" s="379">
        <v>3</v>
      </c>
      <c r="JV19" s="384">
        <f t="shared" si="136"/>
        <v>45</v>
      </c>
      <c r="JW19" s="379">
        <v>1</v>
      </c>
      <c r="JX19" s="384">
        <f t="shared" si="137"/>
        <v>15</v>
      </c>
      <c r="JY19" s="379">
        <v>1</v>
      </c>
      <c r="JZ19" s="384">
        <f t="shared" si="138"/>
        <v>15</v>
      </c>
    </row>
    <row r="20" spans="1:286" s="4" customFormat="1" x14ac:dyDescent="0.25">
      <c r="A20" s="268" t="s">
        <v>387</v>
      </c>
      <c r="B20" s="268" t="s">
        <v>412</v>
      </c>
      <c r="C20" s="470">
        <v>36400</v>
      </c>
      <c r="D20" s="467">
        <f>70*520</f>
        <v>36400</v>
      </c>
      <c r="E20" s="466"/>
      <c r="F20" s="471"/>
      <c r="G20" s="387">
        <f>+AVERAGE(C20:F20)*5%</f>
        <v>1820</v>
      </c>
      <c r="H20" s="388">
        <f t="shared" si="0"/>
        <v>38220</v>
      </c>
      <c r="I20" s="513">
        <v>200</v>
      </c>
      <c r="J20" s="390">
        <f t="shared" si="1"/>
        <v>191.1</v>
      </c>
      <c r="K20" s="379"/>
      <c r="L20" s="384">
        <f t="shared" si="2"/>
        <v>0</v>
      </c>
      <c r="M20" s="379"/>
      <c r="N20" s="384">
        <f t="shared" si="3"/>
        <v>0</v>
      </c>
      <c r="O20" s="379"/>
      <c r="P20" s="384">
        <f t="shared" si="4"/>
        <v>0</v>
      </c>
      <c r="Q20" s="379"/>
      <c r="R20" s="384">
        <f t="shared" si="5"/>
        <v>0</v>
      </c>
      <c r="S20" s="379"/>
      <c r="T20" s="384">
        <f t="shared" si="6"/>
        <v>0</v>
      </c>
      <c r="U20" s="379"/>
      <c r="V20" s="384">
        <f t="shared" si="7"/>
        <v>0</v>
      </c>
      <c r="W20" s="379"/>
      <c r="X20" s="384">
        <f t="shared" si="8"/>
        <v>0</v>
      </c>
      <c r="Y20" s="379"/>
      <c r="Z20" s="384">
        <f t="shared" si="9"/>
        <v>0</v>
      </c>
      <c r="AA20" s="379"/>
      <c r="AB20" s="384">
        <f t="shared" si="9"/>
        <v>0</v>
      </c>
      <c r="AC20" s="379"/>
      <c r="AD20" s="384">
        <f t="shared" si="10"/>
        <v>0</v>
      </c>
      <c r="AE20" s="379"/>
      <c r="AF20" s="384">
        <f t="shared" si="11"/>
        <v>0</v>
      </c>
      <c r="AG20" s="379"/>
      <c r="AH20" s="384">
        <f t="shared" si="12"/>
        <v>0</v>
      </c>
      <c r="AI20" s="379"/>
      <c r="AJ20" s="384">
        <f t="shared" si="13"/>
        <v>0</v>
      </c>
      <c r="AK20" s="379"/>
      <c r="AL20" s="384">
        <f t="shared" si="14"/>
        <v>0</v>
      </c>
      <c r="AM20" s="379"/>
      <c r="AN20" s="384">
        <f t="shared" si="15"/>
        <v>0</v>
      </c>
      <c r="AO20" s="379"/>
      <c r="AP20" s="384">
        <f t="shared" si="16"/>
        <v>0</v>
      </c>
      <c r="AQ20" s="379">
        <v>2</v>
      </c>
      <c r="AR20" s="384">
        <f t="shared" si="17"/>
        <v>382.2</v>
      </c>
      <c r="AS20" s="379">
        <v>2</v>
      </c>
      <c r="AT20" s="384">
        <f t="shared" si="18"/>
        <v>382.2</v>
      </c>
      <c r="AU20" s="379">
        <v>2</v>
      </c>
      <c r="AV20" s="384">
        <f t="shared" si="19"/>
        <v>382.2</v>
      </c>
      <c r="AW20" s="379">
        <v>2</v>
      </c>
      <c r="AX20" s="384">
        <f t="shared" si="20"/>
        <v>382.2</v>
      </c>
      <c r="AY20" s="379">
        <v>2</v>
      </c>
      <c r="AZ20" s="384">
        <f t="shared" si="21"/>
        <v>382.2</v>
      </c>
      <c r="BA20" s="379">
        <v>2</v>
      </c>
      <c r="BB20" s="384">
        <f t="shared" si="22"/>
        <v>382.2</v>
      </c>
      <c r="BC20" s="379">
        <v>2</v>
      </c>
      <c r="BD20" s="384">
        <f t="shared" si="23"/>
        <v>382.2</v>
      </c>
      <c r="BE20" s="379">
        <v>2</v>
      </c>
      <c r="BF20" s="384">
        <f t="shared" si="24"/>
        <v>382.2</v>
      </c>
      <c r="BG20" s="379">
        <v>2</v>
      </c>
      <c r="BH20" s="384">
        <f t="shared" si="25"/>
        <v>382.2</v>
      </c>
      <c r="BI20" s="379">
        <v>2</v>
      </c>
      <c r="BJ20" s="384">
        <f t="shared" si="26"/>
        <v>382.2</v>
      </c>
      <c r="BK20" s="379">
        <v>2</v>
      </c>
      <c r="BL20" s="384">
        <f t="shared" si="27"/>
        <v>382.2</v>
      </c>
      <c r="BM20" s="379">
        <v>1</v>
      </c>
      <c r="BN20" s="384">
        <f t="shared" si="28"/>
        <v>191.1</v>
      </c>
      <c r="BO20" s="379">
        <v>1</v>
      </c>
      <c r="BP20" s="384">
        <f t="shared" si="29"/>
        <v>191.1</v>
      </c>
      <c r="BQ20" s="379">
        <v>1</v>
      </c>
      <c r="BR20" s="384">
        <f t="shared" si="30"/>
        <v>191.1</v>
      </c>
      <c r="BS20" s="379">
        <v>1</v>
      </c>
      <c r="BT20" s="384">
        <f t="shared" si="31"/>
        <v>191.1</v>
      </c>
      <c r="BU20" s="379">
        <v>1</v>
      </c>
      <c r="BV20" s="384">
        <f t="shared" si="32"/>
        <v>191.1</v>
      </c>
      <c r="BW20" s="379">
        <v>1</v>
      </c>
      <c r="BX20" s="384">
        <f t="shared" si="33"/>
        <v>191.1</v>
      </c>
      <c r="BY20" s="379">
        <v>1</v>
      </c>
      <c r="BZ20" s="384">
        <f t="shared" si="34"/>
        <v>191.1</v>
      </c>
      <c r="CA20" s="379">
        <v>1</v>
      </c>
      <c r="CB20" s="384">
        <f t="shared" si="35"/>
        <v>191.1</v>
      </c>
      <c r="CC20" s="379">
        <v>2</v>
      </c>
      <c r="CD20" s="384">
        <f t="shared" si="36"/>
        <v>382.2</v>
      </c>
      <c r="CE20" s="379">
        <v>2</v>
      </c>
      <c r="CF20" s="384">
        <f t="shared" si="37"/>
        <v>382.2</v>
      </c>
      <c r="CG20" s="379">
        <v>2</v>
      </c>
      <c r="CH20" s="384">
        <f t="shared" si="38"/>
        <v>382.2</v>
      </c>
      <c r="CI20" s="379">
        <v>2</v>
      </c>
      <c r="CJ20" s="384">
        <f t="shared" si="39"/>
        <v>382.2</v>
      </c>
      <c r="CK20" s="379">
        <v>2</v>
      </c>
      <c r="CL20" s="384">
        <f t="shared" si="40"/>
        <v>382.2</v>
      </c>
      <c r="CM20" s="379">
        <v>2</v>
      </c>
      <c r="CN20" s="384">
        <f t="shared" si="41"/>
        <v>382.2</v>
      </c>
      <c r="CO20" s="379">
        <v>1</v>
      </c>
      <c r="CP20" s="384">
        <f t="shared" si="42"/>
        <v>191.1</v>
      </c>
      <c r="CQ20" s="379">
        <v>2</v>
      </c>
      <c r="CR20" s="384">
        <f t="shared" si="43"/>
        <v>382.2</v>
      </c>
      <c r="CS20" s="379">
        <v>2</v>
      </c>
      <c r="CT20" s="384">
        <f t="shared" si="44"/>
        <v>382.2</v>
      </c>
      <c r="CU20" s="379">
        <v>2</v>
      </c>
      <c r="CV20" s="384">
        <f t="shared" si="45"/>
        <v>382.2</v>
      </c>
      <c r="CW20" s="379">
        <v>2</v>
      </c>
      <c r="CX20" s="384">
        <f t="shared" si="46"/>
        <v>382.2</v>
      </c>
      <c r="CY20" s="379"/>
      <c r="CZ20" s="384">
        <f t="shared" si="47"/>
        <v>0</v>
      </c>
      <c r="DA20" s="379">
        <v>1</v>
      </c>
      <c r="DB20" s="384">
        <f t="shared" si="48"/>
        <v>191.1</v>
      </c>
      <c r="DC20" s="379">
        <v>1</v>
      </c>
      <c r="DD20" s="384">
        <f t="shared" si="49"/>
        <v>191.1</v>
      </c>
      <c r="DE20" s="379">
        <v>1</v>
      </c>
      <c r="DF20" s="384">
        <f t="shared" si="50"/>
        <v>191.1</v>
      </c>
      <c r="DG20" s="379">
        <v>1</v>
      </c>
      <c r="DH20" s="384">
        <f t="shared" si="51"/>
        <v>191.1</v>
      </c>
      <c r="DI20" s="379">
        <v>2</v>
      </c>
      <c r="DJ20" s="384">
        <f t="shared" si="52"/>
        <v>382.2</v>
      </c>
      <c r="DK20" s="379">
        <v>1</v>
      </c>
      <c r="DL20" s="384">
        <f t="shared" si="53"/>
        <v>191.1</v>
      </c>
      <c r="DM20" s="379">
        <v>1</v>
      </c>
      <c r="DN20" s="384">
        <f t="shared" si="54"/>
        <v>191.1</v>
      </c>
      <c r="DO20" s="379">
        <v>2</v>
      </c>
      <c r="DP20" s="384">
        <f t="shared" si="55"/>
        <v>382.2</v>
      </c>
      <c r="DQ20" s="379">
        <v>2</v>
      </c>
      <c r="DR20" s="384">
        <f t="shared" si="56"/>
        <v>382.2</v>
      </c>
      <c r="DS20" s="379">
        <v>2</v>
      </c>
      <c r="DT20" s="384">
        <f t="shared" si="57"/>
        <v>382.2</v>
      </c>
      <c r="DU20" s="379">
        <v>2</v>
      </c>
      <c r="DV20" s="384">
        <f t="shared" si="58"/>
        <v>382.2</v>
      </c>
      <c r="DW20" s="379">
        <v>1</v>
      </c>
      <c r="DX20" s="384">
        <f t="shared" si="59"/>
        <v>191.1</v>
      </c>
      <c r="DY20" s="379">
        <v>1</v>
      </c>
      <c r="DZ20" s="384">
        <f t="shared" si="60"/>
        <v>191.1</v>
      </c>
      <c r="EA20" s="379">
        <v>1</v>
      </c>
      <c r="EB20" s="384">
        <f t="shared" si="61"/>
        <v>191.1</v>
      </c>
      <c r="EC20" s="379">
        <v>1</v>
      </c>
      <c r="ED20" s="384">
        <f t="shared" si="62"/>
        <v>191.1</v>
      </c>
      <c r="EE20" s="379">
        <v>1</v>
      </c>
      <c r="EF20" s="384">
        <f t="shared" si="63"/>
        <v>191.1</v>
      </c>
      <c r="EG20" s="379">
        <v>1</v>
      </c>
      <c r="EH20" s="384">
        <f t="shared" si="64"/>
        <v>191.1</v>
      </c>
      <c r="EI20" s="379"/>
      <c r="EJ20" s="384">
        <f t="shared" si="65"/>
        <v>0</v>
      </c>
      <c r="EK20" s="379"/>
      <c r="EL20" s="384">
        <f t="shared" si="66"/>
        <v>0</v>
      </c>
      <c r="EM20" s="379">
        <v>1</v>
      </c>
      <c r="EN20" s="384">
        <f t="shared" si="67"/>
        <v>191.1</v>
      </c>
      <c r="EO20" s="379">
        <v>1</v>
      </c>
      <c r="EP20" s="384">
        <f t="shared" si="68"/>
        <v>191.1</v>
      </c>
      <c r="EQ20" s="379">
        <v>2</v>
      </c>
      <c r="ER20" s="384">
        <f t="shared" si="69"/>
        <v>382.2</v>
      </c>
      <c r="ES20" s="379">
        <v>4</v>
      </c>
      <c r="ET20" s="384">
        <f t="shared" si="70"/>
        <v>764.4</v>
      </c>
      <c r="EU20" s="379">
        <v>4</v>
      </c>
      <c r="EV20" s="384">
        <f t="shared" si="71"/>
        <v>764.4</v>
      </c>
      <c r="EW20" s="379">
        <v>4</v>
      </c>
      <c r="EX20" s="384">
        <f t="shared" si="72"/>
        <v>764.4</v>
      </c>
      <c r="EY20" s="379">
        <v>4</v>
      </c>
      <c r="EZ20" s="384">
        <f t="shared" si="73"/>
        <v>764.4</v>
      </c>
      <c r="FA20" s="379">
        <v>4</v>
      </c>
      <c r="FB20" s="384">
        <f t="shared" si="74"/>
        <v>764.4</v>
      </c>
      <c r="FC20" s="379">
        <v>4</v>
      </c>
      <c r="FD20" s="384">
        <f t="shared" si="75"/>
        <v>764.4</v>
      </c>
      <c r="FE20" s="379">
        <v>4</v>
      </c>
      <c r="FF20" s="384">
        <f t="shared" si="76"/>
        <v>764.4</v>
      </c>
      <c r="FG20" s="379">
        <v>1</v>
      </c>
      <c r="FH20" s="384">
        <f t="shared" si="77"/>
        <v>191.1</v>
      </c>
      <c r="FI20" s="379">
        <v>2</v>
      </c>
      <c r="FJ20" s="384">
        <f t="shared" si="78"/>
        <v>382.2</v>
      </c>
      <c r="FK20" s="379">
        <v>2</v>
      </c>
      <c r="FL20" s="384">
        <f t="shared" si="79"/>
        <v>382.2</v>
      </c>
      <c r="FM20" s="379">
        <v>2</v>
      </c>
      <c r="FN20" s="384">
        <f t="shared" si="80"/>
        <v>382.2</v>
      </c>
      <c r="FO20" s="379">
        <v>1</v>
      </c>
      <c r="FP20" s="384">
        <f t="shared" si="81"/>
        <v>191.1</v>
      </c>
      <c r="FQ20" s="379">
        <v>1</v>
      </c>
      <c r="FR20" s="384">
        <f t="shared" si="82"/>
        <v>191.1</v>
      </c>
      <c r="FS20" s="379">
        <v>1</v>
      </c>
      <c r="FT20" s="384">
        <f t="shared" si="83"/>
        <v>191.1</v>
      </c>
      <c r="FU20" s="379"/>
      <c r="FV20" s="384">
        <f t="shared" si="84"/>
        <v>0</v>
      </c>
      <c r="FW20" s="379">
        <v>1</v>
      </c>
      <c r="FX20" s="384">
        <f t="shared" si="85"/>
        <v>191.1</v>
      </c>
      <c r="FY20" s="379">
        <v>1</v>
      </c>
      <c r="FZ20" s="384">
        <f t="shared" si="86"/>
        <v>191.1</v>
      </c>
      <c r="GA20" s="379">
        <v>1</v>
      </c>
      <c r="GB20" s="384">
        <f t="shared" si="87"/>
        <v>191.1</v>
      </c>
      <c r="GC20" s="379">
        <v>1</v>
      </c>
      <c r="GD20" s="384">
        <f t="shared" si="88"/>
        <v>191.1</v>
      </c>
      <c r="GE20" s="379"/>
      <c r="GF20" s="384">
        <f t="shared" si="89"/>
        <v>0</v>
      </c>
      <c r="GG20" s="379"/>
      <c r="GH20" s="384">
        <f t="shared" si="90"/>
        <v>0</v>
      </c>
      <c r="GI20" s="379">
        <v>1</v>
      </c>
      <c r="GJ20" s="384">
        <f t="shared" si="91"/>
        <v>191.1</v>
      </c>
      <c r="GK20" s="379"/>
      <c r="GL20" s="384">
        <f t="shared" si="92"/>
        <v>0</v>
      </c>
      <c r="GM20" s="379">
        <v>0</v>
      </c>
      <c r="GN20" s="384">
        <f t="shared" si="93"/>
        <v>0</v>
      </c>
      <c r="GO20" s="379">
        <v>1</v>
      </c>
      <c r="GP20" s="384">
        <f t="shared" si="94"/>
        <v>191.1</v>
      </c>
      <c r="GQ20" s="379">
        <v>1</v>
      </c>
      <c r="GR20" s="384">
        <f t="shared" si="95"/>
        <v>191.1</v>
      </c>
      <c r="GS20" s="379">
        <v>1</v>
      </c>
      <c r="GT20" s="384">
        <f t="shared" si="96"/>
        <v>191.1</v>
      </c>
      <c r="GU20" s="379">
        <v>1</v>
      </c>
      <c r="GV20" s="384">
        <f t="shared" si="97"/>
        <v>191.1</v>
      </c>
      <c r="GW20" s="379"/>
      <c r="GX20" s="384">
        <f t="shared" si="98"/>
        <v>0</v>
      </c>
      <c r="GY20" s="379"/>
      <c r="GZ20" s="384">
        <f t="shared" si="99"/>
        <v>0</v>
      </c>
      <c r="HA20" s="379">
        <v>1</v>
      </c>
      <c r="HB20" s="384">
        <f t="shared" si="100"/>
        <v>191.1</v>
      </c>
      <c r="HC20" s="379">
        <v>1</v>
      </c>
      <c r="HD20" s="384">
        <f t="shared" si="101"/>
        <v>191.1</v>
      </c>
      <c r="HE20" s="379">
        <v>1</v>
      </c>
      <c r="HF20" s="384">
        <f t="shared" si="102"/>
        <v>191.1</v>
      </c>
      <c r="HG20" s="379">
        <v>1</v>
      </c>
      <c r="HH20" s="384">
        <f t="shared" si="103"/>
        <v>191.1</v>
      </c>
      <c r="HI20" s="379"/>
      <c r="HJ20" s="384">
        <f t="shared" si="104"/>
        <v>0</v>
      </c>
      <c r="HK20" s="379"/>
      <c r="HL20" s="384">
        <f t="shared" si="105"/>
        <v>0</v>
      </c>
      <c r="HM20" s="379"/>
      <c r="HN20" s="384">
        <f t="shared" si="106"/>
        <v>0</v>
      </c>
      <c r="HO20" s="415">
        <v>1</v>
      </c>
      <c r="HP20" s="384">
        <f t="shared" si="107"/>
        <v>191.1</v>
      </c>
      <c r="HQ20" s="379">
        <v>1</v>
      </c>
      <c r="HR20" s="384">
        <f t="shared" si="108"/>
        <v>191.1</v>
      </c>
      <c r="HS20" s="415">
        <v>1</v>
      </c>
      <c r="HT20" s="384">
        <f t="shared" si="109"/>
        <v>191.1</v>
      </c>
      <c r="HU20" s="379"/>
      <c r="HV20" s="384">
        <f t="shared" si="110"/>
        <v>0</v>
      </c>
      <c r="HW20" s="379">
        <v>1</v>
      </c>
      <c r="HX20" s="384">
        <f t="shared" si="111"/>
        <v>191.1</v>
      </c>
      <c r="HY20" s="379">
        <v>1</v>
      </c>
      <c r="HZ20" s="384">
        <f t="shared" si="112"/>
        <v>191.1</v>
      </c>
      <c r="IA20" s="379">
        <v>1</v>
      </c>
      <c r="IB20" s="384">
        <f t="shared" si="113"/>
        <v>191.1</v>
      </c>
      <c r="IC20" s="379"/>
      <c r="ID20" s="384">
        <f t="shared" si="114"/>
        <v>0</v>
      </c>
      <c r="IE20" s="379"/>
      <c r="IF20" s="384">
        <f t="shared" si="115"/>
        <v>0</v>
      </c>
      <c r="IG20" s="379"/>
      <c r="IH20" s="384">
        <f t="shared" si="116"/>
        <v>0</v>
      </c>
      <c r="II20" s="379">
        <v>1</v>
      </c>
      <c r="IJ20" s="384">
        <f t="shared" si="117"/>
        <v>191.1</v>
      </c>
      <c r="IK20" s="379">
        <v>1</v>
      </c>
      <c r="IL20" s="384">
        <f t="shared" si="118"/>
        <v>191.1</v>
      </c>
      <c r="IM20" s="379">
        <v>1</v>
      </c>
      <c r="IN20" s="384">
        <f t="shared" si="119"/>
        <v>191.1</v>
      </c>
      <c r="IO20" s="379">
        <v>1</v>
      </c>
      <c r="IP20" s="384">
        <f t="shared" si="120"/>
        <v>191.1</v>
      </c>
      <c r="IQ20" s="379">
        <v>1</v>
      </c>
      <c r="IR20" s="384">
        <f t="shared" si="121"/>
        <v>191.1</v>
      </c>
      <c r="IS20" s="379"/>
      <c r="IT20" s="384">
        <f t="shared" si="122"/>
        <v>0</v>
      </c>
      <c r="IU20" s="379"/>
      <c r="IV20" s="384">
        <f t="shared" si="123"/>
        <v>0</v>
      </c>
      <c r="IW20" s="379">
        <v>1</v>
      </c>
      <c r="IX20" s="384">
        <f t="shared" si="124"/>
        <v>191.1</v>
      </c>
      <c r="IY20" s="379">
        <v>2</v>
      </c>
      <c r="IZ20" s="384">
        <f t="shared" si="125"/>
        <v>382.2</v>
      </c>
      <c r="JA20" s="379">
        <v>1</v>
      </c>
      <c r="JB20" s="384">
        <f t="shared" si="126"/>
        <v>191.1</v>
      </c>
      <c r="JC20" s="379">
        <v>1</v>
      </c>
      <c r="JD20" s="384">
        <f t="shared" si="127"/>
        <v>191.1</v>
      </c>
      <c r="JE20" s="379">
        <v>2</v>
      </c>
      <c r="JF20" s="384">
        <f t="shared" si="128"/>
        <v>382.2</v>
      </c>
      <c r="JG20" s="379">
        <v>2</v>
      </c>
      <c r="JH20" s="384">
        <f t="shared" si="129"/>
        <v>382.2</v>
      </c>
      <c r="JI20" s="379">
        <v>2</v>
      </c>
      <c r="JJ20" s="384">
        <f t="shared" si="130"/>
        <v>382.2</v>
      </c>
      <c r="JK20" s="379">
        <v>1</v>
      </c>
      <c r="JL20" s="384">
        <f t="shared" si="131"/>
        <v>191.1</v>
      </c>
      <c r="JM20" s="379">
        <v>2</v>
      </c>
      <c r="JN20" s="384">
        <f t="shared" si="132"/>
        <v>382.2</v>
      </c>
      <c r="JO20" s="379">
        <v>2</v>
      </c>
      <c r="JP20" s="384">
        <f t="shared" si="133"/>
        <v>382.2</v>
      </c>
      <c r="JQ20" s="379"/>
      <c r="JR20" s="384">
        <f t="shared" si="134"/>
        <v>0</v>
      </c>
      <c r="JS20" s="379">
        <v>1</v>
      </c>
      <c r="JT20" s="384">
        <f t="shared" si="135"/>
        <v>191.1</v>
      </c>
      <c r="JU20" s="379">
        <v>1</v>
      </c>
      <c r="JV20" s="384">
        <f t="shared" si="136"/>
        <v>191.1</v>
      </c>
      <c r="JW20" s="379"/>
      <c r="JX20" s="384">
        <f t="shared" si="137"/>
        <v>0</v>
      </c>
      <c r="JY20" s="379">
        <v>1</v>
      </c>
      <c r="JZ20" s="384">
        <f t="shared" si="138"/>
        <v>191.1</v>
      </c>
    </row>
    <row r="21" spans="1:286" s="4" customFormat="1" x14ac:dyDescent="0.25">
      <c r="A21" s="268" t="s">
        <v>387</v>
      </c>
      <c r="B21" s="268" t="s">
        <v>388</v>
      </c>
      <c r="C21" s="470">
        <v>15100</v>
      </c>
      <c r="D21" s="467">
        <f>+'Cotizacion Rino'!B43</f>
        <v>9907</v>
      </c>
      <c r="E21" s="466"/>
      <c r="F21" s="471"/>
      <c r="G21" s="387">
        <v>0</v>
      </c>
      <c r="H21" s="388">
        <f t="shared" si="0"/>
        <v>12503.5</v>
      </c>
      <c r="I21" s="513">
        <v>200</v>
      </c>
      <c r="J21" s="390">
        <f t="shared" si="1"/>
        <v>62.517499999999998</v>
      </c>
      <c r="K21" s="379"/>
      <c r="L21" s="384">
        <f t="shared" si="2"/>
        <v>0</v>
      </c>
      <c r="M21" s="379"/>
      <c r="N21" s="384">
        <f t="shared" si="3"/>
        <v>0</v>
      </c>
      <c r="O21" s="379"/>
      <c r="P21" s="384">
        <f t="shared" si="4"/>
        <v>0</v>
      </c>
      <c r="Q21" s="379"/>
      <c r="R21" s="384">
        <f t="shared" si="5"/>
        <v>0</v>
      </c>
      <c r="S21" s="379"/>
      <c r="T21" s="384">
        <f t="shared" si="6"/>
        <v>0</v>
      </c>
      <c r="U21" s="379"/>
      <c r="V21" s="384">
        <f t="shared" si="7"/>
        <v>0</v>
      </c>
      <c r="W21" s="379"/>
      <c r="X21" s="384">
        <f t="shared" si="8"/>
        <v>0</v>
      </c>
      <c r="Y21" s="379"/>
      <c r="Z21" s="384">
        <f t="shared" si="9"/>
        <v>0</v>
      </c>
      <c r="AA21" s="379"/>
      <c r="AB21" s="384">
        <f t="shared" si="9"/>
        <v>0</v>
      </c>
      <c r="AC21" s="379"/>
      <c r="AD21" s="384">
        <f t="shared" si="10"/>
        <v>0</v>
      </c>
      <c r="AE21" s="379"/>
      <c r="AF21" s="384">
        <f t="shared" si="11"/>
        <v>0</v>
      </c>
      <c r="AG21" s="379"/>
      <c r="AH21" s="384">
        <f t="shared" si="12"/>
        <v>0</v>
      </c>
      <c r="AI21" s="379"/>
      <c r="AJ21" s="384">
        <f t="shared" si="13"/>
        <v>0</v>
      </c>
      <c r="AK21" s="379"/>
      <c r="AL21" s="384">
        <f t="shared" si="14"/>
        <v>0</v>
      </c>
      <c r="AM21" s="379"/>
      <c r="AN21" s="384">
        <f t="shared" si="15"/>
        <v>0</v>
      </c>
      <c r="AO21" s="379"/>
      <c r="AP21" s="384">
        <f t="shared" si="16"/>
        <v>0</v>
      </c>
      <c r="AQ21" s="379"/>
      <c r="AR21" s="384">
        <f t="shared" si="17"/>
        <v>0</v>
      </c>
      <c r="AS21" s="379"/>
      <c r="AT21" s="384">
        <f t="shared" si="18"/>
        <v>0</v>
      </c>
      <c r="AU21" s="379"/>
      <c r="AV21" s="384">
        <f t="shared" si="19"/>
        <v>0</v>
      </c>
      <c r="AW21" s="379"/>
      <c r="AX21" s="384">
        <f t="shared" si="20"/>
        <v>0</v>
      </c>
      <c r="AY21" s="379"/>
      <c r="AZ21" s="384">
        <f t="shared" si="21"/>
        <v>0</v>
      </c>
      <c r="BA21" s="379"/>
      <c r="BB21" s="384">
        <f t="shared" si="22"/>
        <v>0</v>
      </c>
      <c r="BC21" s="379"/>
      <c r="BD21" s="384">
        <f t="shared" si="23"/>
        <v>0</v>
      </c>
      <c r="BE21" s="379"/>
      <c r="BF21" s="384">
        <f t="shared" si="24"/>
        <v>0</v>
      </c>
      <c r="BG21" s="379"/>
      <c r="BH21" s="384">
        <f t="shared" si="25"/>
        <v>0</v>
      </c>
      <c r="BI21" s="379"/>
      <c r="BJ21" s="384">
        <f t="shared" si="26"/>
        <v>0</v>
      </c>
      <c r="BK21" s="379"/>
      <c r="BL21" s="384">
        <f t="shared" si="27"/>
        <v>0</v>
      </c>
      <c r="BM21" s="379"/>
      <c r="BN21" s="384">
        <f t="shared" si="28"/>
        <v>0</v>
      </c>
      <c r="BO21" s="379"/>
      <c r="BP21" s="384">
        <f t="shared" si="29"/>
        <v>0</v>
      </c>
      <c r="BQ21" s="379"/>
      <c r="BR21" s="384">
        <f t="shared" si="30"/>
        <v>0</v>
      </c>
      <c r="BS21" s="379"/>
      <c r="BT21" s="384">
        <f t="shared" si="31"/>
        <v>0</v>
      </c>
      <c r="BU21" s="379"/>
      <c r="BV21" s="384">
        <f t="shared" si="32"/>
        <v>0</v>
      </c>
      <c r="BW21" s="379"/>
      <c r="BX21" s="384">
        <f t="shared" si="33"/>
        <v>0</v>
      </c>
      <c r="BY21" s="379"/>
      <c r="BZ21" s="384">
        <f t="shared" si="34"/>
        <v>0</v>
      </c>
      <c r="CA21" s="379"/>
      <c r="CB21" s="384">
        <f t="shared" si="35"/>
        <v>0</v>
      </c>
      <c r="CC21" s="379"/>
      <c r="CD21" s="384">
        <f t="shared" si="36"/>
        <v>0</v>
      </c>
      <c r="CE21" s="379"/>
      <c r="CF21" s="384">
        <f t="shared" si="37"/>
        <v>0</v>
      </c>
      <c r="CG21" s="379"/>
      <c r="CH21" s="384">
        <f t="shared" si="38"/>
        <v>0</v>
      </c>
      <c r="CI21" s="379"/>
      <c r="CJ21" s="384">
        <f t="shared" si="39"/>
        <v>0</v>
      </c>
      <c r="CK21" s="379"/>
      <c r="CL21" s="384">
        <f t="shared" si="40"/>
        <v>0</v>
      </c>
      <c r="CM21" s="379"/>
      <c r="CN21" s="384">
        <f t="shared" si="41"/>
        <v>0</v>
      </c>
      <c r="CO21" s="379"/>
      <c r="CP21" s="384">
        <f t="shared" si="42"/>
        <v>0</v>
      </c>
      <c r="CQ21" s="379"/>
      <c r="CR21" s="384">
        <f t="shared" si="43"/>
        <v>0</v>
      </c>
      <c r="CS21" s="379"/>
      <c r="CT21" s="384">
        <f t="shared" si="44"/>
        <v>0</v>
      </c>
      <c r="CU21" s="379"/>
      <c r="CV21" s="384">
        <f t="shared" si="45"/>
        <v>0</v>
      </c>
      <c r="CW21" s="379"/>
      <c r="CX21" s="384">
        <f t="shared" si="46"/>
        <v>0</v>
      </c>
      <c r="CY21" s="379"/>
      <c r="CZ21" s="384">
        <f t="shared" si="47"/>
        <v>0</v>
      </c>
      <c r="DA21" s="379"/>
      <c r="DB21" s="384">
        <f t="shared" si="48"/>
        <v>0</v>
      </c>
      <c r="DC21" s="379"/>
      <c r="DD21" s="384">
        <f t="shared" si="49"/>
        <v>0</v>
      </c>
      <c r="DE21" s="379"/>
      <c r="DF21" s="384">
        <f t="shared" si="50"/>
        <v>0</v>
      </c>
      <c r="DG21" s="379"/>
      <c r="DH21" s="384">
        <f t="shared" si="51"/>
        <v>0</v>
      </c>
      <c r="DI21" s="379"/>
      <c r="DJ21" s="384">
        <f t="shared" si="52"/>
        <v>0</v>
      </c>
      <c r="DK21" s="379"/>
      <c r="DL21" s="384">
        <f t="shared" si="53"/>
        <v>0</v>
      </c>
      <c r="DM21" s="379"/>
      <c r="DN21" s="384">
        <f t="shared" si="54"/>
        <v>0</v>
      </c>
      <c r="DO21" s="379"/>
      <c r="DP21" s="384">
        <f t="shared" si="55"/>
        <v>0</v>
      </c>
      <c r="DQ21" s="379"/>
      <c r="DR21" s="384">
        <f t="shared" si="56"/>
        <v>0</v>
      </c>
      <c r="DS21" s="379"/>
      <c r="DT21" s="384">
        <f t="shared" si="57"/>
        <v>0</v>
      </c>
      <c r="DU21" s="379"/>
      <c r="DV21" s="384">
        <f t="shared" si="58"/>
        <v>0</v>
      </c>
      <c r="DW21" s="379"/>
      <c r="DX21" s="384">
        <f t="shared" si="59"/>
        <v>0</v>
      </c>
      <c r="DY21" s="379"/>
      <c r="DZ21" s="384">
        <f t="shared" si="60"/>
        <v>0</v>
      </c>
      <c r="EA21" s="379"/>
      <c r="EB21" s="384">
        <f t="shared" si="61"/>
        <v>0</v>
      </c>
      <c r="EC21" s="379"/>
      <c r="ED21" s="384">
        <f t="shared" si="62"/>
        <v>0</v>
      </c>
      <c r="EE21" s="379"/>
      <c r="EF21" s="384">
        <f t="shared" si="63"/>
        <v>0</v>
      </c>
      <c r="EG21" s="379"/>
      <c r="EH21" s="384">
        <f t="shared" si="64"/>
        <v>0</v>
      </c>
      <c r="EI21" s="379"/>
      <c r="EJ21" s="384">
        <f t="shared" si="65"/>
        <v>0</v>
      </c>
      <c r="EK21" s="379"/>
      <c r="EL21" s="384">
        <f t="shared" si="66"/>
        <v>0</v>
      </c>
      <c r="EM21" s="379"/>
      <c r="EN21" s="384">
        <f t="shared" si="67"/>
        <v>0</v>
      </c>
      <c r="EO21" s="379"/>
      <c r="EP21" s="384">
        <f t="shared" si="68"/>
        <v>0</v>
      </c>
      <c r="EQ21" s="379"/>
      <c r="ER21" s="384">
        <f t="shared" si="69"/>
        <v>0</v>
      </c>
      <c r="ES21" s="379"/>
      <c r="ET21" s="384">
        <f t="shared" si="70"/>
        <v>0</v>
      </c>
      <c r="EU21" s="379"/>
      <c r="EV21" s="384">
        <f t="shared" si="71"/>
        <v>0</v>
      </c>
      <c r="EW21" s="379"/>
      <c r="EX21" s="384">
        <f t="shared" si="72"/>
        <v>0</v>
      </c>
      <c r="EY21" s="379"/>
      <c r="EZ21" s="384">
        <f t="shared" si="73"/>
        <v>0</v>
      </c>
      <c r="FA21" s="379"/>
      <c r="FB21" s="384">
        <f t="shared" si="74"/>
        <v>0</v>
      </c>
      <c r="FC21" s="379"/>
      <c r="FD21" s="384">
        <f t="shared" si="75"/>
        <v>0</v>
      </c>
      <c r="FE21" s="379"/>
      <c r="FF21" s="384">
        <f t="shared" si="76"/>
        <v>0</v>
      </c>
      <c r="FG21" s="379"/>
      <c r="FH21" s="384">
        <f t="shared" si="77"/>
        <v>0</v>
      </c>
      <c r="FI21" s="379"/>
      <c r="FJ21" s="384">
        <f t="shared" si="78"/>
        <v>0</v>
      </c>
      <c r="FK21" s="379"/>
      <c r="FL21" s="384">
        <f t="shared" si="79"/>
        <v>0</v>
      </c>
      <c r="FM21" s="379"/>
      <c r="FN21" s="384">
        <f t="shared" si="80"/>
        <v>0</v>
      </c>
      <c r="FO21" s="379"/>
      <c r="FP21" s="384">
        <f t="shared" si="81"/>
        <v>0</v>
      </c>
      <c r="FQ21" s="379"/>
      <c r="FR21" s="384">
        <f t="shared" si="82"/>
        <v>0</v>
      </c>
      <c r="FS21" s="379"/>
      <c r="FT21" s="384">
        <f t="shared" si="83"/>
        <v>0</v>
      </c>
      <c r="FU21" s="379"/>
      <c r="FV21" s="384">
        <f t="shared" si="84"/>
        <v>0</v>
      </c>
      <c r="FW21" s="379"/>
      <c r="FX21" s="384">
        <f t="shared" si="85"/>
        <v>0</v>
      </c>
      <c r="FY21" s="379"/>
      <c r="FZ21" s="384">
        <f t="shared" si="86"/>
        <v>0</v>
      </c>
      <c r="GA21" s="379"/>
      <c r="GB21" s="384">
        <f t="shared" si="87"/>
        <v>0</v>
      </c>
      <c r="GC21" s="379"/>
      <c r="GD21" s="384">
        <f t="shared" si="88"/>
        <v>0</v>
      </c>
      <c r="GE21" s="379"/>
      <c r="GF21" s="384">
        <f t="shared" si="89"/>
        <v>0</v>
      </c>
      <c r="GG21" s="379"/>
      <c r="GH21" s="384">
        <f t="shared" si="90"/>
        <v>0</v>
      </c>
      <c r="GI21" s="379"/>
      <c r="GJ21" s="384">
        <f t="shared" si="91"/>
        <v>0</v>
      </c>
      <c r="GK21" s="379"/>
      <c r="GL21" s="384">
        <f t="shared" si="92"/>
        <v>0</v>
      </c>
      <c r="GM21" s="379">
        <v>1</v>
      </c>
      <c r="GN21" s="384">
        <f t="shared" si="93"/>
        <v>62.517499999999998</v>
      </c>
      <c r="GO21" s="379">
        <v>1</v>
      </c>
      <c r="GP21" s="384">
        <f t="shared" si="94"/>
        <v>62.517499999999998</v>
      </c>
      <c r="GQ21" s="379"/>
      <c r="GR21" s="384">
        <f t="shared" si="95"/>
        <v>0</v>
      </c>
      <c r="GS21" s="379"/>
      <c r="GT21" s="384">
        <f t="shared" si="96"/>
        <v>0</v>
      </c>
      <c r="GU21" s="379"/>
      <c r="GV21" s="384">
        <f t="shared" si="97"/>
        <v>0</v>
      </c>
      <c r="GW21" s="379"/>
      <c r="GX21" s="384">
        <f t="shared" si="98"/>
        <v>0</v>
      </c>
      <c r="GY21" s="379"/>
      <c r="GZ21" s="384">
        <f t="shared" si="99"/>
        <v>0</v>
      </c>
      <c r="HA21" s="379"/>
      <c r="HB21" s="384">
        <f t="shared" si="100"/>
        <v>0</v>
      </c>
      <c r="HC21" s="379"/>
      <c r="HD21" s="384">
        <f t="shared" si="101"/>
        <v>0</v>
      </c>
      <c r="HE21" s="379"/>
      <c r="HF21" s="384">
        <f t="shared" si="102"/>
        <v>0</v>
      </c>
      <c r="HG21" s="379"/>
      <c r="HH21" s="384">
        <f t="shared" si="103"/>
        <v>0</v>
      </c>
      <c r="HI21" s="379"/>
      <c r="HJ21" s="384">
        <f t="shared" si="104"/>
        <v>0</v>
      </c>
      <c r="HK21" s="379"/>
      <c r="HL21" s="384">
        <f t="shared" si="105"/>
        <v>0</v>
      </c>
      <c r="HM21" s="379"/>
      <c r="HN21" s="384">
        <f t="shared" si="106"/>
        <v>0</v>
      </c>
      <c r="HO21" s="415"/>
      <c r="HP21" s="384">
        <f t="shared" si="107"/>
        <v>0</v>
      </c>
      <c r="HQ21" s="379"/>
      <c r="HR21" s="384">
        <f t="shared" si="108"/>
        <v>0</v>
      </c>
      <c r="HS21" s="415"/>
      <c r="HT21" s="384">
        <f t="shared" si="109"/>
        <v>0</v>
      </c>
      <c r="HU21" s="379"/>
      <c r="HV21" s="384">
        <f t="shared" si="110"/>
        <v>0</v>
      </c>
      <c r="HW21" s="379"/>
      <c r="HX21" s="384">
        <f t="shared" si="111"/>
        <v>0</v>
      </c>
      <c r="HY21" s="379"/>
      <c r="HZ21" s="384">
        <f t="shared" si="112"/>
        <v>0</v>
      </c>
      <c r="IA21" s="379"/>
      <c r="IB21" s="384">
        <f t="shared" si="113"/>
        <v>0</v>
      </c>
      <c r="IC21" s="379"/>
      <c r="ID21" s="384">
        <f t="shared" si="114"/>
        <v>0</v>
      </c>
      <c r="IE21" s="379"/>
      <c r="IF21" s="384">
        <f t="shared" si="115"/>
        <v>0</v>
      </c>
      <c r="IG21" s="379"/>
      <c r="IH21" s="384">
        <f t="shared" si="116"/>
        <v>0</v>
      </c>
      <c r="II21" s="379"/>
      <c r="IJ21" s="384">
        <f t="shared" si="117"/>
        <v>0</v>
      </c>
      <c r="IK21" s="379"/>
      <c r="IL21" s="384">
        <f t="shared" si="118"/>
        <v>0</v>
      </c>
      <c r="IM21" s="379"/>
      <c r="IN21" s="384">
        <f t="shared" si="119"/>
        <v>0</v>
      </c>
      <c r="IO21" s="379"/>
      <c r="IP21" s="384">
        <f t="shared" si="120"/>
        <v>0</v>
      </c>
      <c r="IQ21" s="379"/>
      <c r="IR21" s="384">
        <f t="shared" si="121"/>
        <v>0</v>
      </c>
      <c r="IS21" s="379"/>
      <c r="IT21" s="384">
        <f t="shared" si="122"/>
        <v>0</v>
      </c>
      <c r="IU21" s="379"/>
      <c r="IV21" s="384">
        <f t="shared" si="123"/>
        <v>0</v>
      </c>
      <c r="IW21" s="379"/>
      <c r="IX21" s="384">
        <f t="shared" si="124"/>
        <v>0</v>
      </c>
      <c r="IY21" s="379"/>
      <c r="IZ21" s="384">
        <f t="shared" si="125"/>
        <v>0</v>
      </c>
      <c r="JA21" s="379"/>
      <c r="JB21" s="384">
        <f t="shared" si="126"/>
        <v>0</v>
      </c>
      <c r="JC21" s="379"/>
      <c r="JD21" s="384">
        <f t="shared" si="127"/>
        <v>0</v>
      </c>
      <c r="JE21" s="379"/>
      <c r="JF21" s="384">
        <f t="shared" si="128"/>
        <v>0</v>
      </c>
      <c r="JG21" s="379"/>
      <c r="JH21" s="384">
        <f t="shared" si="129"/>
        <v>0</v>
      </c>
      <c r="JI21" s="379"/>
      <c r="JJ21" s="384">
        <f t="shared" si="130"/>
        <v>0</v>
      </c>
      <c r="JK21" s="379"/>
      <c r="JL21" s="384">
        <f t="shared" si="131"/>
        <v>0</v>
      </c>
      <c r="JM21" s="379"/>
      <c r="JN21" s="384">
        <f t="shared" si="132"/>
        <v>0</v>
      </c>
      <c r="JO21" s="379"/>
      <c r="JP21" s="384">
        <f t="shared" si="133"/>
        <v>0</v>
      </c>
      <c r="JQ21" s="379"/>
      <c r="JR21" s="384">
        <f t="shared" si="134"/>
        <v>0</v>
      </c>
      <c r="JS21" s="379"/>
      <c r="JT21" s="384">
        <f t="shared" si="135"/>
        <v>0</v>
      </c>
      <c r="JU21" s="379"/>
      <c r="JV21" s="384">
        <f t="shared" si="136"/>
        <v>0</v>
      </c>
      <c r="JW21" s="379"/>
      <c r="JX21" s="384">
        <f t="shared" si="137"/>
        <v>0</v>
      </c>
      <c r="JY21" s="379"/>
      <c r="JZ21" s="384">
        <f t="shared" si="138"/>
        <v>0</v>
      </c>
    </row>
    <row r="22" spans="1:286" s="4" customFormat="1" x14ac:dyDescent="0.25">
      <c r="A22" s="268" t="s">
        <v>387</v>
      </c>
      <c r="B22" s="268" t="s">
        <v>391</v>
      </c>
      <c r="C22" s="470">
        <v>7730</v>
      </c>
      <c r="D22" s="467">
        <f>+'Cotizacion Rino'!B44</f>
        <v>4728</v>
      </c>
      <c r="E22" s="466"/>
      <c r="F22" s="471"/>
      <c r="G22" s="387">
        <v>0</v>
      </c>
      <c r="H22" s="388">
        <f t="shared" si="0"/>
        <v>6229</v>
      </c>
      <c r="I22" s="513">
        <v>200</v>
      </c>
      <c r="J22" s="390">
        <f t="shared" si="1"/>
        <v>31.145</v>
      </c>
      <c r="K22" s="379"/>
      <c r="L22" s="384">
        <f t="shared" si="2"/>
        <v>0</v>
      </c>
      <c r="M22" s="379"/>
      <c r="N22" s="384">
        <f t="shared" si="3"/>
        <v>0</v>
      </c>
      <c r="O22" s="379"/>
      <c r="P22" s="384">
        <f t="shared" si="4"/>
        <v>0</v>
      </c>
      <c r="Q22" s="379"/>
      <c r="R22" s="384">
        <f t="shared" si="5"/>
        <v>0</v>
      </c>
      <c r="S22" s="379"/>
      <c r="T22" s="384">
        <f t="shared" si="6"/>
        <v>0</v>
      </c>
      <c r="U22" s="379"/>
      <c r="V22" s="384">
        <f t="shared" si="7"/>
        <v>0</v>
      </c>
      <c r="W22" s="379"/>
      <c r="X22" s="384">
        <f t="shared" si="8"/>
        <v>0</v>
      </c>
      <c r="Y22" s="379"/>
      <c r="Z22" s="384">
        <f t="shared" si="9"/>
        <v>0</v>
      </c>
      <c r="AA22" s="379"/>
      <c r="AB22" s="384">
        <f t="shared" si="9"/>
        <v>0</v>
      </c>
      <c r="AC22" s="379"/>
      <c r="AD22" s="384">
        <f t="shared" si="10"/>
        <v>0</v>
      </c>
      <c r="AE22" s="379"/>
      <c r="AF22" s="384">
        <f t="shared" si="11"/>
        <v>0</v>
      </c>
      <c r="AG22" s="379"/>
      <c r="AH22" s="384">
        <f t="shared" si="12"/>
        <v>0</v>
      </c>
      <c r="AI22" s="379"/>
      <c r="AJ22" s="384">
        <f t="shared" si="13"/>
        <v>0</v>
      </c>
      <c r="AK22" s="379"/>
      <c r="AL22" s="384">
        <f t="shared" si="14"/>
        <v>0</v>
      </c>
      <c r="AM22" s="379"/>
      <c r="AN22" s="384">
        <f t="shared" si="15"/>
        <v>0</v>
      </c>
      <c r="AO22" s="379"/>
      <c r="AP22" s="384">
        <f t="shared" si="16"/>
        <v>0</v>
      </c>
      <c r="AQ22" s="379"/>
      <c r="AR22" s="384">
        <f t="shared" si="17"/>
        <v>0</v>
      </c>
      <c r="AS22" s="379"/>
      <c r="AT22" s="384">
        <f t="shared" si="18"/>
        <v>0</v>
      </c>
      <c r="AU22" s="379"/>
      <c r="AV22" s="384">
        <f t="shared" si="19"/>
        <v>0</v>
      </c>
      <c r="AW22" s="379"/>
      <c r="AX22" s="384">
        <f t="shared" si="20"/>
        <v>0</v>
      </c>
      <c r="AY22" s="379"/>
      <c r="AZ22" s="384">
        <f t="shared" si="21"/>
        <v>0</v>
      </c>
      <c r="BA22" s="379"/>
      <c r="BB22" s="384">
        <f t="shared" si="22"/>
        <v>0</v>
      </c>
      <c r="BC22" s="379"/>
      <c r="BD22" s="384">
        <f t="shared" si="23"/>
        <v>0</v>
      </c>
      <c r="BE22" s="379"/>
      <c r="BF22" s="384">
        <f t="shared" si="24"/>
        <v>0</v>
      </c>
      <c r="BG22" s="379"/>
      <c r="BH22" s="384">
        <f t="shared" si="25"/>
        <v>0</v>
      </c>
      <c r="BI22" s="379"/>
      <c r="BJ22" s="384">
        <f t="shared" si="26"/>
        <v>0</v>
      </c>
      <c r="BK22" s="379"/>
      <c r="BL22" s="384">
        <f t="shared" si="27"/>
        <v>0</v>
      </c>
      <c r="BM22" s="379"/>
      <c r="BN22" s="384">
        <f t="shared" si="28"/>
        <v>0</v>
      </c>
      <c r="BO22" s="379"/>
      <c r="BP22" s="384">
        <f t="shared" si="29"/>
        <v>0</v>
      </c>
      <c r="BQ22" s="379"/>
      <c r="BR22" s="384">
        <f t="shared" si="30"/>
        <v>0</v>
      </c>
      <c r="BS22" s="379"/>
      <c r="BT22" s="384">
        <f t="shared" si="31"/>
        <v>0</v>
      </c>
      <c r="BU22" s="379"/>
      <c r="BV22" s="384">
        <f t="shared" si="32"/>
        <v>0</v>
      </c>
      <c r="BW22" s="379"/>
      <c r="BX22" s="384">
        <f t="shared" si="33"/>
        <v>0</v>
      </c>
      <c r="BY22" s="379"/>
      <c r="BZ22" s="384">
        <f t="shared" si="34"/>
        <v>0</v>
      </c>
      <c r="CA22" s="379"/>
      <c r="CB22" s="384">
        <f t="shared" si="35"/>
        <v>0</v>
      </c>
      <c r="CC22" s="379"/>
      <c r="CD22" s="384">
        <f t="shared" si="36"/>
        <v>0</v>
      </c>
      <c r="CE22" s="379"/>
      <c r="CF22" s="384">
        <f t="shared" si="37"/>
        <v>0</v>
      </c>
      <c r="CG22" s="379"/>
      <c r="CH22" s="384">
        <f t="shared" si="38"/>
        <v>0</v>
      </c>
      <c r="CI22" s="379"/>
      <c r="CJ22" s="384">
        <f t="shared" si="39"/>
        <v>0</v>
      </c>
      <c r="CK22" s="379"/>
      <c r="CL22" s="384">
        <f t="shared" si="40"/>
        <v>0</v>
      </c>
      <c r="CM22" s="379"/>
      <c r="CN22" s="384">
        <f t="shared" si="41"/>
        <v>0</v>
      </c>
      <c r="CO22" s="379"/>
      <c r="CP22" s="384">
        <f t="shared" si="42"/>
        <v>0</v>
      </c>
      <c r="CQ22" s="379"/>
      <c r="CR22" s="384">
        <f t="shared" si="43"/>
        <v>0</v>
      </c>
      <c r="CS22" s="379"/>
      <c r="CT22" s="384">
        <f t="shared" si="44"/>
        <v>0</v>
      </c>
      <c r="CU22" s="379"/>
      <c r="CV22" s="384">
        <f t="shared" si="45"/>
        <v>0</v>
      </c>
      <c r="CW22" s="379"/>
      <c r="CX22" s="384">
        <f t="shared" si="46"/>
        <v>0</v>
      </c>
      <c r="CY22" s="379"/>
      <c r="CZ22" s="384">
        <f t="shared" si="47"/>
        <v>0</v>
      </c>
      <c r="DA22" s="379"/>
      <c r="DB22" s="384">
        <f t="shared" si="48"/>
        <v>0</v>
      </c>
      <c r="DC22" s="379"/>
      <c r="DD22" s="384">
        <f t="shared" si="49"/>
        <v>0</v>
      </c>
      <c r="DE22" s="379"/>
      <c r="DF22" s="384">
        <f t="shared" si="50"/>
        <v>0</v>
      </c>
      <c r="DG22" s="379"/>
      <c r="DH22" s="384">
        <f t="shared" si="51"/>
        <v>0</v>
      </c>
      <c r="DI22" s="379"/>
      <c r="DJ22" s="384">
        <f t="shared" si="52"/>
        <v>0</v>
      </c>
      <c r="DK22" s="379"/>
      <c r="DL22" s="384">
        <f t="shared" si="53"/>
        <v>0</v>
      </c>
      <c r="DM22" s="379"/>
      <c r="DN22" s="384">
        <f t="shared" si="54"/>
        <v>0</v>
      </c>
      <c r="DO22" s="379"/>
      <c r="DP22" s="384">
        <f t="shared" si="55"/>
        <v>0</v>
      </c>
      <c r="DQ22" s="379"/>
      <c r="DR22" s="384">
        <f t="shared" si="56"/>
        <v>0</v>
      </c>
      <c r="DS22" s="379"/>
      <c r="DT22" s="384">
        <f t="shared" si="57"/>
        <v>0</v>
      </c>
      <c r="DU22" s="379"/>
      <c r="DV22" s="384">
        <f t="shared" si="58"/>
        <v>0</v>
      </c>
      <c r="DW22" s="379"/>
      <c r="DX22" s="384">
        <f t="shared" si="59"/>
        <v>0</v>
      </c>
      <c r="DY22" s="379"/>
      <c r="DZ22" s="384">
        <f t="shared" si="60"/>
        <v>0</v>
      </c>
      <c r="EA22" s="379"/>
      <c r="EB22" s="384">
        <f t="shared" si="61"/>
        <v>0</v>
      </c>
      <c r="EC22" s="379"/>
      <c r="ED22" s="384">
        <f t="shared" si="62"/>
        <v>0</v>
      </c>
      <c r="EE22" s="379"/>
      <c r="EF22" s="384">
        <f t="shared" si="63"/>
        <v>0</v>
      </c>
      <c r="EG22" s="379"/>
      <c r="EH22" s="384">
        <f t="shared" si="64"/>
        <v>0</v>
      </c>
      <c r="EI22" s="379"/>
      <c r="EJ22" s="384">
        <f t="shared" si="65"/>
        <v>0</v>
      </c>
      <c r="EK22" s="379"/>
      <c r="EL22" s="384">
        <f t="shared" si="66"/>
        <v>0</v>
      </c>
      <c r="EM22" s="379"/>
      <c r="EN22" s="384">
        <f t="shared" si="67"/>
        <v>0</v>
      </c>
      <c r="EO22" s="379"/>
      <c r="EP22" s="384">
        <f t="shared" si="68"/>
        <v>0</v>
      </c>
      <c r="EQ22" s="379"/>
      <c r="ER22" s="384">
        <f t="shared" si="69"/>
        <v>0</v>
      </c>
      <c r="ES22" s="379"/>
      <c r="ET22" s="384">
        <f t="shared" si="70"/>
        <v>0</v>
      </c>
      <c r="EU22" s="379"/>
      <c r="EV22" s="384">
        <f t="shared" si="71"/>
        <v>0</v>
      </c>
      <c r="EW22" s="379"/>
      <c r="EX22" s="384">
        <f t="shared" si="72"/>
        <v>0</v>
      </c>
      <c r="EY22" s="379"/>
      <c r="EZ22" s="384">
        <f t="shared" si="73"/>
        <v>0</v>
      </c>
      <c r="FA22" s="379"/>
      <c r="FB22" s="384">
        <f t="shared" si="74"/>
        <v>0</v>
      </c>
      <c r="FC22" s="379"/>
      <c r="FD22" s="384">
        <f t="shared" si="75"/>
        <v>0</v>
      </c>
      <c r="FE22" s="379"/>
      <c r="FF22" s="384">
        <f t="shared" si="76"/>
        <v>0</v>
      </c>
      <c r="FG22" s="379"/>
      <c r="FH22" s="384">
        <f t="shared" si="77"/>
        <v>0</v>
      </c>
      <c r="FI22" s="379"/>
      <c r="FJ22" s="384">
        <f t="shared" si="78"/>
        <v>0</v>
      </c>
      <c r="FK22" s="379"/>
      <c r="FL22" s="384">
        <f t="shared" si="79"/>
        <v>0</v>
      </c>
      <c r="FM22" s="379"/>
      <c r="FN22" s="384">
        <f t="shared" si="80"/>
        <v>0</v>
      </c>
      <c r="FO22" s="379"/>
      <c r="FP22" s="384">
        <f t="shared" si="81"/>
        <v>0</v>
      </c>
      <c r="FQ22" s="379"/>
      <c r="FR22" s="384">
        <f t="shared" si="82"/>
        <v>0</v>
      </c>
      <c r="FS22" s="379"/>
      <c r="FT22" s="384">
        <f t="shared" si="83"/>
        <v>0</v>
      </c>
      <c r="FU22" s="379"/>
      <c r="FV22" s="384">
        <f t="shared" si="84"/>
        <v>0</v>
      </c>
      <c r="FW22" s="379"/>
      <c r="FX22" s="384">
        <f t="shared" si="85"/>
        <v>0</v>
      </c>
      <c r="FY22" s="379"/>
      <c r="FZ22" s="384">
        <f t="shared" si="86"/>
        <v>0</v>
      </c>
      <c r="GA22" s="379"/>
      <c r="GB22" s="384">
        <f t="shared" si="87"/>
        <v>0</v>
      </c>
      <c r="GC22" s="379"/>
      <c r="GD22" s="384">
        <f t="shared" si="88"/>
        <v>0</v>
      </c>
      <c r="GE22" s="379"/>
      <c r="GF22" s="384">
        <f t="shared" si="89"/>
        <v>0</v>
      </c>
      <c r="GG22" s="379"/>
      <c r="GH22" s="384">
        <f t="shared" si="90"/>
        <v>0</v>
      </c>
      <c r="GI22" s="379"/>
      <c r="GJ22" s="384">
        <f t="shared" si="91"/>
        <v>0</v>
      </c>
      <c r="GK22" s="379"/>
      <c r="GL22" s="384">
        <f t="shared" si="92"/>
        <v>0</v>
      </c>
      <c r="GM22" s="379"/>
      <c r="GN22" s="384">
        <f t="shared" si="93"/>
        <v>0</v>
      </c>
      <c r="GO22" s="379"/>
      <c r="GP22" s="384">
        <f t="shared" si="94"/>
        <v>0</v>
      </c>
      <c r="GQ22" s="379"/>
      <c r="GR22" s="384">
        <f t="shared" si="95"/>
        <v>0</v>
      </c>
      <c r="GS22" s="379"/>
      <c r="GT22" s="384">
        <f t="shared" si="96"/>
        <v>0</v>
      </c>
      <c r="GU22" s="379"/>
      <c r="GV22" s="384">
        <f t="shared" si="97"/>
        <v>0</v>
      </c>
      <c r="GW22" s="379"/>
      <c r="GX22" s="384">
        <f t="shared" si="98"/>
        <v>0</v>
      </c>
      <c r="GY22" s="379"/>
      <c r="GZ22" s="384">
        <f t="shared" si="99"/>
        <v>0</v>
      </c>
      <c r="HA22" s="379"/>
      <c r="HB22" s="384">
        <f t="shared" si="100"/>
        <v>0</v>
      </c>
      <c r="HC22" s="379"/>
      <c r="HD22" s="384">
        <f t="shared" si="101"/>
        <v>0</v>
      </c>
      <c r="HE22" s="379"/>
      <c r="HF22" s="384">
        <f t="shared" si="102"/>
        <v>0</v>
      </c>
      <c r="HG22" s="379"/>
      <c r="HH22" s="384">
        <f t="shared" si="103"/>
        <v>0</v>
      </c>
      <c r="HI22" s="379"/>
      <c r="HJ22" s="384">
        <f t="shared" si="104"/>
        <v>0</v>
      </c>
      <c r="HK22" s="379"/>
      <c r="HL22" s="384">
        <f t="shared" si="105"/>
        <v>0</v>
      </c>
      <c r="HM22" s="379"/>
      <c r="HN22" s="384">
        <f t="shared" si="106"/>
        <v>0</v>
      </c>
      <c r="HO22" s="415"/>
      <c r="HP22" s="384">
        <f t="shared" si="107"/>
        <v>0</v>
      </c>
      <c r="HQ22" s="379"/>
      <c r="HR22" s="384">
        <f t="shared" si="108"/>
        <v>0</v>
      </c>
      <c r="HS22" s="415"/>
      <c r="HT22" s="384">
        <f t="shared" si="109"/>
        <v>0</v>
      </c>
      <c r="HU22" s="379"/>
      <c r="HV22" s="384">
        <f t="shared" si="110"/>
        <v>0</v>
      </c>
      <c r="HW22" s="379"/>
      <c r="HX22" s="384">
        <f t="shared" si="111"/>
        <v>0</v>
      </c>
      <c r="HY22" s="379"/>
      <c r="HZ22" s="384">
        <f t="shared" si="112"/>
        <v>0</v>
      </c>
      <c r="IA22" s="379"/>
      <c r="IB22" s="384">
        <f t="shared" si="113"/>
        <v>0</v>
      </c>
      <c r="IC22" s="379"/>
      <c r="ID22" s="384">
        <f t="shared" si="114"/>
        <v>0</v>
      </c>
      <c r="IE22" s="379"/>
      <c r="IF22" s="384">
        <f t="shared" si="115"/>
        <v>0</v>
      </c>
      <c r="IG22" s="379"/>
      <c r="IH22" s="384">
        <f t="shared" si="116"/>
        <v>0</v>
      </c>
      <c r="II22" s="379"/>
      <c r="IJ22" s="384">
        <f t="shared" si="117"/>
        <v>0</v>
      </c>
      <c r="IK22" s="379"/>
      <c r="IL22" s="384">
        <f t="shared" si="118"/>
        <v>0</v>
      </c>
      <c r="IM22" s="379"/>
      <c r="IN22" s="384">
        <f t="shared" si="119"/>
        <v>0</v>
      </c>
      <c r="IO22" s="379"/>
      <c r="IP22" s="384">
        <f t="shared" si="120"/>
        <v>0</v>
      </c>
      <c r="IQ22" s="379"/>
      <c r="IR22" s="384">
        <f t="shared" si="121"/>
        <v>0</v>
      </c>
      <c r="IS22" s="379"/>
      <c r="IT22" s="384">
        <f t="shared" si="122"/>
        <v>0</v>
      </c>
      <c r="IU22" s="379"/>
      <c r="IV22" s="384">
        <f t="shared" si="123"/>
        <v>0</v>
      </c>
      <c r="IW22" s="379"/>
      <c r="IX22" s="384">
        <f t="shared" si="124"/>
        <v>0</v>
      </c>
      <c r="IY22" s="379"/>
      <c r="IZ22" s="384">
        <f t="shared" si="125"/>
        <v>0</v>
      </c>
      <c r="JA22" s="379"/>
      <c r="JB22" s="384">
        <f t="shared" si="126"/>
        <v>0</v>
      </c>
      <c r="JC22" s="379"/>
      <c r="JD22" s="384">
        <f t="shared" si="127"/>
        <v>0</v>
      </c>
      <c r="JE22" s="379"/>
      <c r="JF22" s="384">
        <f t="shared" si="128"/>
        <v>0</v>
      </c>
      <c r="JG22" s="379"/>
      <c r="JH22" s="384">
        <f t="shared" si="129"/>
        <v>0</v>
      </c>
      <c r="JI22" s="379"/>
      <c r="JJ22" s="384">
        <f t="shared" si="130"/>
        <v>0</v>
      </c>
      <c r="JK22" s="379"/>
      <c r="JL22" s="384">
        <f t="shared" si="131"/>
        <v>0</v>
      </c>
      <c r="JM22" s="379"/>
      <c r="JN22" s="384">
        <f t="shared" si="132"/>
        <v>0</v>
      </c>
      <c r="JO22" s="379"/>
      <c r="JP22" s="384">
        <f t="shared" si="133"/>
        <v>0</v>
      </c>
      <c r="JQ22" s="379"/>
      <c r="JR22" s="384">
        <f t="shared" si="134"/>
        <v>0</v>
      </c>
      <c r="JS22" s="379"/>
      <c r="JT22" s="384">
        <f t="shared" si="135"/>
        <v>0</v>
      </c>
      <c r="JU22" s="379"/>
      <c r="JV22" s="384">
        <f t="shared" si="136"/>
        <v>0</v>
      </c>
      <c r="JW22" s="379"/>
      <c r="JX22" s="384">
        <f t="shared" si="137"/>
        <v>0</v>
      </c>
      <c r="JY22" s="379"/>
      <c r="JZ22" s="384">
        <f t="shared" si="138"/>
        <v>0</v>
      </c>
    </row>
    <row r="23" spans="1:286" s="4" customFormat="1" x14ac:dyDescent="0.25">
      <c r="A23" s="268" t="s">
        <v>387</v>
      </c>
      <c r="B23" s="268" t="s">
        <v>390</v>
      </c>
      <c r="C23" s="470">
        <v>9100</v>
      </c>
      <c r="D23" s="467"/>
      <c r="E23" s="466"/>
      <c r="F23" s="471"/>
      <c r="G23" s="387">
        <v>0</v>
      </c>
      <c r="H23" s="388">
        <f t="shared" si="0"/>
        <v>9100</v>
      </c>
      <c r="I23" s="513">
        <v>800</v>
      </c>
      <c r="J23" s="390">
        <f t="shared" si="1"/>
        <v>11.375</v>
      </c>
      <c r="K23" s="379"/>
      <c r="L23" s="384">
        <f t="shared" si="2"/>
        <v>0</v>
      </c>
      <c r="M23" s="379"/>
      <c r="N23" s="384">
        <f t="shared" si="3"/>
        <v>0</v>
      </c>
      <c r="O23" s="379"/>
      <c r="P23" s="384">
        <f t="shared" si="4"/>
        <v>0</v>
      </c>
      <c r="Q23" s="379"/>
      <c r="R23" s="384">
        <f t="shared" si="5"/>
        <v>0</v>
      </c>
      <c r="S23" s="379"/>
      <c r="T23" s="384">
        <f t="shared" si="6"/>
        <v>0</v>
      </c>
      <c r="U23" s="379"/>
      <c r="V23" s="384">
        <f t="shared" si="7"/>
        <v>0</v>
      </c>
      <c r="W23" s="379"/>
      <c r="X23" s="384">
        <f t="shared" si="8"/>
        <v>0</v>
      </c>
      <c r="Y23" s="379"/>
      <c r="Z23" s="384">
        <f t="shared" si="9"/>
        <v>0</v>
      </c>
      <c r="AA23" s="379"/>
      <c r="AB23" s="384">
        <f t="shared" si="9"/>
        <v>0</v>
      </c>
      <c r="AC23" s="379"/>
      <c r="AD23" s="384">
        <f t="shared" si="10"/>
        <v>0</v>
      </c>
      <c r="AE23" s="379"/>
      <c r="AF23" s="384">
        <f t="shared" si="11"/>
        <v>0</v>
      </c>
      <c r="AG23" s="379"/>
      <c r="AH23" s="384">
        <f t="shared" si="12"/>
        <v>0</v>
      </c>
      <c r="AI23" s="379"/>
      <c r="AJ23" s="384">
        <f t="shared" si="13"/>
        <v>0</v>
      </c>
      <c r="AK23" s="379"/>
      <c r="AL23" s="384">
        <f t="shared" si="14"/>
        <v>0</v>
      </c>
      <c r="AM23" s="379"/>
      <c r="AN23" s="384">
        <f t="shared" si="15"/>
        <v>0</v>
      </c>
      <c r="AO23" s="379"/>
      <c r="AP23" s="384">
        <f t="shared" si="16"/>
        <v>0</v>
      </c>
      <c r="AQ23" s="379"/>
      <c r="AR23" s="384">
        <f t="shared" si="17"/>
        <v>0</v>
      </c>
      <c r="AS23" s="379"/>
      <c r="AT23" s="384">
        <f t="shared" si="18"/>
        <v>0</v>
      </c>
      <c r="AU23" s="379"/>
      <c r="AV23" s="384">
        <f t="shared" si="19"/>
        <v>0</v>
      </c>
      <c r="AW23" s="379"/>
      <c r="AX23" s="384">
        <f t="shared" si="20"/>
        <v>0</v>
      </c>
      <c r="AY23" s="379"/>
      <c r="AZ23" s="384">
        <f t="shared" si="21"/>
        <v>0</v>
      </c>
      <c r="BA23" s="379"/>
      <c r="BB23" s="384">
        <f t="shared" si="22"/>
        <v>0</v>
      </c>
      <c r="BC23" s="379"/>
      <c r="BD23" s="384">
        <f t="shared" si="23"/>
        <v>0</v>
      </c>
      <c r="BE23" s="379"/>
      <c r="BF23" s="384">
        <f t="shared" si="24"/>
        <v>0</v>
      </c>
      <c r="BG23" s="379"/>
      <c r="BH23" s="384">
        <f t="shared" si="25"/>
        <v>0</v>
      </c>
      <c r="BI23" s="379"/>
      <c r="BJ23" s="384">
        <f t="shared" si="26"/>
        <v>0</v>
      </c>
      <c r="BK23" s="379"/>
      <c r="BL23" s="384">
        <f t="shared" si="27"/>
        <v>0</v>
      </c>
      <c r="BM23" s="379"/>
      <c r="BN23" s="384">
        <f t="shared" si="28"/>
        <v>0</v>
      </c>
      <c r="BO23" s="379"/>
      <c r="BP23" s="384">
        <f t="shared" si="29"/>
        <v>0</v>
      </c>
      <c r="BQ23" s="379"/>
      <c r="BR23" s="384">
        <f t="shared" si="30"/>
        <v>0</v>
      </c>
      <c r="BS23" s="379"/>
      <c r="BT23" s="384">
        <f t="shared" si="31"/>
        <v>0</v>
      </c>
      <c r="BU23" s="379"/>
      <c r="BV23" s="384">
        <f t="shared" si="32"/>
        <v>0</v>
      </c>
      <c r="BW23" s="379"/>
      <c r="BX23" s="384">
        <f t="shared" si="33"/>
        <v>0</v>
      </c>
      <c r="BY23" s="379"/>
      <c r="BZ23" s="384">
        <f t="shared" si="34"/>
        <v>0</v>
      </c>
      <c r="CA23" s="379"/>
      <c r="CB23" s="384">
        <f t="shared" si="35"/>
        <v>0</v>
      </c>
      <c r="CC23" s="379"/>
      <c r="CD23" s="384">
        <f t="shared" si="36"/>
        <v>0</v>
      </c>
      <c r="CE23" s="379"/>
      <c r="CF23" s="384">
        <f t="shared" si="37"/>
        <v>0</v>
      </c>
      <c r="CG23" s="379"/>
      <c r="CH23" s="384">
        <f t="shared" si="38"/>
        <v>0</v>
      </c>
      <c r="CI23" s="379"/>
      <c r="CJ23" s="384">
        <f t="shared" si="39"/>
        <v>0</v>
      </c>
      <c r="CK23" s="379"/>
      <c r="CL23" s="384">
        <f t="shared" si="40"/>
        <v>0</v>
      </c>
      <c r="CM23" s="379"/>
      <c r="CN23" s="384">
        <f t="shared" si="41"/>
        <v>0</v>
      </c>
      <c r="CO23" s="379"/>
      <c r="CP23" s="384">
        <f t="shared" si="42"/>
        <v>0</v>
      </c>
      <c r="CQ23" s="379"/>
      <c r="CR23" s="384">
        <f t="shared" si="43"/>
        <v>0</v>
      </c>
      <c r="CS23" s="379"/>
      <c r="CT23" s="384">
        <f t="shared" si="44"/>
        <v>0</v>
      </c>
      <c r="CU23" s="379"/>
      <c r="CV23" s="384">
        <f t="shared" si="45"/>
        <v>0</v>
      </c>
      <c r="CW23" s="379"/>
      <c r="CX23" s="384">
        <f t="shared" si="46"/>
        <v>0</v>
      </c>
      <c r="CY23" s="379"/>
      <c r="CZ23" s="384">
        <f t="shared" si="47"/>
        <v>0</v>
      </c>
      <c r="DA23" s="379"/>
      <c r="DB23" s="384">
        <f t="shared" si="48"/>
        <v>0</v>
      </c>
      <c r="DC23" s="379"/>
      <c r="DD23" s="384">
        <f t="shared" si="49"/>
        <v>0</v>
      </c>
      <c r="DE23" s="379"/>
      <c r="DF23" s="384">
        <f t="shared" si="50"/>
        <v>0</v>
      </c>
      <c r="DG23" s="379"/>
      <c r="DH23" s="384">
        <f t="shared" si="51"/>
        <v>0</v>
      </c>
      <c r="DI23" s="379"/>
      <c r="DJ23" s="384">
        <f t="shared" si="52"/>
        <v>0</v>
      </c>
      <c r="DK23" s="379"/>
      <c r="DL23" s="384">
        <f t="shared" si="53"/>
        <v>0</v>
      </c>
      <c r="DM23" s="379"/>
      <c r="DN23" s="384">
        <f t="shared" si="54"/>
        <v>0</v>
      </c>
      <c r="DO23" s="379"/>
      <c r="DP23" s="384">
        <f t="shared" si="55"/>
        <v>0</v>
      </c>
      <c r="DQ23" s="379"/>
      <c r="DR23" s="384">
        <f t="shared" si="56"/>
        <v>0</v>
      </c>
      <c r="DS23" s="379"/>
      <c r="DT23" s="384">
        <f t="shared" si="57"/>
        <v>0</v>
      </c>
      <c r="DU23" s="379"/>
      <c r="DV23" s="384">
        <f t="shared" si="58"/>
        <v>0</v>
      </c>
      <c r="DW23" s="379"/>
      <c r="DX23" s="384">
        <f t="shared" si="59"/>
        <v>0</v>
      </c>
      <c r="DY23" s="379"/>
      <c r="DZ23" s="384">
        <f t="shared" si="60"/>
        <v>0</v>
      </c>
      <c r="EA23" s="379"/>
      <c r="EB23" s="384">
        <f t="shared" si="61"/>
        <v>0</v>
      </c>
      <c r="EC23" s="379"/>
      <c r="ED23" s="384">
        <f t="shared" si="62"/>
        <v>0</v>
      </c>
      <c r="EE23" s="379"/>
      <c r="EF23" s="384">
        <f t="shared" si="63"/>
        <v>0</v>
      </c>
      <c r="EG23" s="379"/>
      <c r="EH23" s="384">
        <f t="shared" si="64"/>
        <v>0</v>
      </c>
      <c r="EI23" s="379"/>
      <c r="EJ23" s="384">
        <f t="shared" si="65"/>
        <v>0</v>
      </c>
      <c r="EK23" s="379"/>
      <c r="EL23" s="384">
        <f t="shared" si="66"/>
        <v>0</v>
      </c>
      <c r="EM23" s="379"/>
      <c r="EN23" s="384">
        <f t="shared" si="67"/>
        <v>0</v>
      </c>
      <c r="EO23" s="379"/>
      <c r="EP23" s="384">
        <f t="shared" si="68"/>
        <v>0</v>
      </c>
      <c r="EQ23" s="379"/>
      <c r="ER23" s="384">
        <f t="shared" si="69"/>
        <v>0</v>
      </c>
      <c r="ES23" s="379"/>
      <c r="ET23" s="384">
        <f t="shared" si="70"/>
        <v>0</v>
      </c>
      <c r="EU23" s="379"/>
      <c r="EV23" s="384">
        <f t="shared" si="71"/>
        <v>0</v>
      </c>
      <c r="EW23" s="379"/>
      <c r="EX23" s="384">
        <f t="shared" si="72"/>
        <v>0</v>
      </c>
      <c r="EY23" s="379"/>
      <c r="EZ23" s="384">
        <f t="shared" si="73"/>
        <v>0</v>
      </c>
      <c r="FA23" s="379"/>
      <c r="FB23" s="384">
        <f t="shared" si="74"/>
        <v>0</v>
      </c>
      <c r="FC23" s="379"/>
      <c r="FD23" s="384">
        <f t="shared" si="75"/>
        <v>0</v>
      </c>
      <c r="FE23" s="379"/>
      <c r="FF23" s="384">
        <f t="shared" si="76"/>
        <v>0</v>
      </c>
      <c r="FG23" s="379"/>
      <c r="FH23" s="384">
        <f t="shared" si="77"/>
        <v>0</v>
      </c>
      <c r="FI23" s="379"/>
      <c r="FJ23" s="384">
        <f t="shared" si="78"/>
        <v>0</v>
      </c>
      <c r="FK23" s="379"/>
      <c r="FL23" s="384">
        <f t="shared" si="79"/>
        <v>0</v>
      </c>
      <c r="FM23" s="379"/>
      <c r="FN23" s="384">
        <f t="shared" si="80"/>
        <v>0</v>
      </c>
      <c r="FO23" s="379"/>
      <c r="FP23" s="384">
        <f t="shared" si="81"/>
        <v>0</v>
      </c>
      <c r="FQ23" s="379"/>
      <c r="FR23" s="384">
        <f t="shared" si="82"/>
        <v>0</v>
      </c>
      <c r="FS23" s="379"/>
      <c r="FT23" s="384">
        <f t="shared" si="83"/>
        <v>0</v>
      </c>
      <c r="FU23" s="379"/>
      <c r="FV23" s="384">
        <f t="shared" si="84"/>
        <v>0</v>
      </c>
      <c r="FW23" s="379"/>
      <c r="FX23" s="384">
        <f t="shared" si="85"/>
        <v>0</v>
      </c>
      <c r="FY23" s="379"/>
      <c r="FZ23" s="384">
        <f t="shared" si="86"/>
        <v>0</v>
      </c>
      <c r="GA23" s="379"/>
      <c r="GB23" s="384">
        <f t="shared" si="87"/>
        <v>0</v>
      </c>
      <c r="GC23" s="379"/>
      <c r="GD23" s="384">
        <f t="shared" si="88"/>
        <v>0</v>
      </c>
      <c r="GE23" s="379"/>
      <c r="GF23" s="384">
        <f t="shared" si="89"/>
        <v>0</v>
      </c>
      <c r="GG23" s="379"/>
      <c r="GH23" s="384">
        <f t="shared" si="90"/>
        <v>0</v>
      </c>
      <c r="GI23" s="379"/>
      <c r="GJ23" s="384">
        <f t="shared" si="91"/>
        <v>0</v>
      </c>
      <c r="GK23" s="379"/>
      <c r="GL23" s="384">
        <f t="shared" si="92"/>
        <v>0</v>
      </c>
      <c r="GM23" s="379"/>
      <c r="GN23" s="384">
        <f t="shared" si="93"/>
        <v>0</v>
      </c>
      <c r="GO23" s="379"/>
      <c r="GP23" s="384">
        <f t="shared" si="94"/>
        <v>0</v>
      </c>
      <c r="GQ23" s="379"/>
      <c r="GR23" s="384">
        <f t="shared" si="95"/>
        <v>0</v>
      </c>
      <c r="GS23" s="379"/>
      <c r="GT23" s="384">
        <f t="shared" si="96"/>
        <v>0</v>
      </c>
      <c r="GU23" s="379"/>
      <c r="GV23" s="384">
        <f t="shared" si="97"/>
        <v>0</v>
      </c>
      <c r="GW23" s="379"/>
      <c r="GX23" s="384">
        <f t="shared" si="98"/>
        <v>0</v>
      </c>
      <c r="GY23" s="379"/>
      <c r="GZ23" s="384">
        <f t="shared" si="99"/>
        <v>0</v>
      </c>
      <c r="HA23" s="379"/>
      <c r="HB23" s="384">
        <f t="shared" si="100"/>
        <v>0</v>
      </c>
      <c r="HC23" s="379"/>
      <c r="HD23" s="384">
        <f t="shared" si="101"/>
        <v>0</v>
      </c>
      <c r="HE23" s="379"/>
      <c r="HF23" s="384">
        <f t="shared" si="102"/>
        <v>0</v>
      </c>
      <c r="HG23" s="379"/>
      <c r="HH23" s="384">
        <f t="shared" si="103"/>
        <v>0</v>
      </c>
      <c r="HI23" s="379"/>
      <c r="HJ23" s="384">
        <f t="shared" si="104"/>
        <v>0</v>
      </c>
      <c r="HK23" s="379"/>
      <c r="HL23" s="384">
        <f t="shared" si="105"/>
        <v>0</v>
      </c>
      <c r="HM23" s="379"/>
      <c r="HN23" s="384">
        <f t="shared" si="106"/>
        <v>0</v>
      </c>
      <c r="HO23" s="415"/>
      <c r="HP23" s="384">
        <f t="shared" si="107"/>
        <v>0</v>
      </c>
      <c r="HQ23" s="379"/>
      <c r="HR23" s="384">
        <f t="shared" si="108"/>
        <v>0</v>
      </c>
      <c r="HS23" s="415"/>
      <c r="HT23" s="384">
        <f t="shared" si="109"/>
        <v>0</v>
      </c>
      <c r="HU23" s="379"/>
      <c r="HV23" s="384">
        <f t="shared" si="110"/>
        <v>0</v>
      </c>
      <c r="HW23" s="379"/>
      <c r="HX23" s="384">
        <f t="shared" si="111"/>
        <v>0</v>
      </c>
      <c r="HY23" s="379"/>
      <c r="HZ23" s="384">
        <f t="shared" si="112"/>
        <v>0</v>
      </c>
      <c r="IA23" s="379"/>
      <c r="IB23" s="384">
        <f t="shared" si="113"/>
        <v>0</v>
      </c>
      <c r="IC23" s="379"/>
      <c r="ID23" s="384">
        <f t="shared" si="114"/>
        <v>0</v>
      </c>
      <c r="IE23" s="379"/>
      <c r="IF23" s="384">
        <f t="shared" si="115"/>
        <v>0</v>
      </c>
      <c r="IG23" s="379"/>
      <c r="IH23" s="384">
        <f t="shared" si="116"/>
        <v>0</v>
      </c>
      <c r="II23" s="379"/>
      <c r="IJ23" s="384">
        <f t="shared" si="117"/>
        <v>0</v>
      </c>
      <c r="IK23" s="379"/>
      <c r="IL23" s="384">
        <f t="shared" si="118"/>
        <v>0</v>
      </c>
      <c r="IM23" s="379"/>
      <c r="IN23" s="384">
        <f t="shared" si="119"/>
        <v>0</v>
      </c>
      <c r="IO23" s="379"/>
      <c r="IP23" s="384">
        <f t="shared" si="120"/>
        <v>0</v>
      </c>
      <c r="IQ23" s="379"/>
      <c r="IR23" s="384">
        <f t="shared" si="121"/>
        <v>0</v>
      </c>
      <c r="IS23" s="379"/>
      <c r="IT23" s="384">
        <f t="shared" si="122"/>
        <v>0</v>
      </c>
      <c r="IU23" s="379"/>
      <c r="IV23" s="384">
        <f t="shared" si="123"/>
        <v>0</v>
      </c>
      <c r="IW23" s="379"/>
      <c r="IX23" s="384">
        <f t="shared" si="124"/>
        <v>0</v>
      </c>
      <c r="IY23" s="379"/>
      <c r="IZ23" s="384">
        <f t="shared" si="125"/>
        <v>0</v>
      </c>
      <c r="JA23" s="379"/>
      <c r="JB23" s="384">
        <f t="shared" si="126"/>
        <v>0</v>
      </c>
      <c r="JC23" s="379"/>
      <c r="JD23" s="384">
        <f t="shared" si="127"/>
        <v>0</v>
      </c>
      <c r="JE23" s="379"/>
      <c r="JF23" s="384">
        <f t="shared" si="128"/>
        <v>0</v>
      </c>
      <c r="JG23" s="379"/>
      <c r="JH23" s="384">
        <f t="shared" si="129"/>
        <v>0</v>
      </c>
      <c r="JI23" s="379"/>
      <c r="JJ23" s="384">
        <f t="shared" si="130"/>
        <v>0</v>
      </c>
      <c r="JK23" s="379"/>
      <c r="JL23" s="384">
        <f t="shared" si="131"/>
        <v>0</v>
      </c>
      <c r="JM23" s="379"/>
      <c r="JN23" s="384">
        <f t="shared" si="132"/>
        <v>0</v>
      </c>
      <c r="JO23" s="379"/>
      <c r="JP23" s="384">
        <f t="shared" si="133"/>
        <v>0</v>
      </c>
      <c r="JQ23" s="379"/>
      <c r="JR23" s="384">
        <f t="shared" si="134"/>
        <v>0</v>
      </c>
      <c r="JS23" s="379"/>
      <c r="JT23" s="384">
        <f t="shared" si="135"/>
        <v>0</v>
      </c>
      <c r="JU23" s="379"/>
      <c r="JV23" s="384">
        <f t="shared" si="136"/>
        <v>0</v>
      </c>
      <c r="JW23" s="379"/>
      <c r="JX23" s="384">
        <f t="shared" si="137"/>
        <v>0</v>
      </c>
      <c r="JY23" s="379"/>
      <c r="JZ23" s="384">
        <f t="shared" si="138"/>
        <v>0</v>
      </c>
    </row>
    <row r="24" spans="1:286" s="4" customFormat="1" x14ac:dyDescent="0.25">
      <c r="A24" s="268" t="s">
        <v>387</v>
      </c>
      <c r="B24" s="268" t="s">
        <v>389</v>
      </c>
      <c r="C24" s="470">
        <v>6290</v>
      </c>
      <c r="D24" s="474">
        <f>+'Cotizacion Rino'!B46</f>
        <v>6284</v>
      </c>
      <c r="E24" s="479"/>
      <c r="F24" s="480"/>
      <c r="G24" s="387">
        <v>0</v>
      </c>
      <c r="H24" s="388">
        <f t="shared" si="0"/>
        <v>6287</v>
      </c>
      <c r="I24" s="513">
        <v>200</v>
      </c>
      <c r="J24" s="391">
        <f t="shared" si="1"/>
        <v>31.434999999999999</v>
      </c>
      <c r="K24" s="379">
        <v>2</v>
      </c>
      <c r="L24" s="384">
        <f t="shared" si="2"/>
        <v>62.87</v>
      </c>
      <c r="M24" s="379">
        <v>2</v>
      </c>
      <c r="N24" s="384">
        <f t="shared" si="3"/>
        <v>62.87</v>
      </c>
      <c r="O24" s="379">
        <v>2</v>
      </c>
      <c r="P24" s="384">
        <f t="shared" si="4"/>
        <v>62.87</v>
      </c>
      <c r="Q24" s="379">
        <v>2</v>
      </c>
      <c r="R24" s="384">
        <f t="shared" si="5"/>
        <v>62.87</v>
      </c>
      <c r="S24" s="379">
        <v>1</v>
      </c>
      <c r="T24" s="384">
        <f t="shared" si="6"/>
        <v>31.434999999999999</v>
      </c>
      <c r="U24" s="379"/>
      <c r="V24" s="384">
        <f t="shared" si="7"/>
        <v>0</v>
      </c>
      <c r="W24" s="379">
        <v>1</v>
      </c>
      <c r="X24" s="384">
        <f t="shared" si="8"/>
        <v>31.434999999999999</v>
      </c>
      <c r="Y24" s="379">
        <v>1</v>
      </c>
      <c r="Z24" s="384">
        <f t="shared" si="9"/>
        <v>31.434999999999999</v>
      </c>
      <c r="AA24" s="379"/>
      <c r="AB24" s="384">
        <f t="shared" si="9"/>
        <v>0</v>
      </c>
      <c r="AC24" s="379"/>
      <c r="AD24" s="384">
        <f t="shared" si="10"/>
        <v>0</v>
      </c>
      <c r="AE24" s="379"/>
      <c r="AF24" s="384">
        <f t="shared" si="11"/>
        <v>0</v>
      </c>
      <c r="AG24" s="379"/>
      <c r="AH24" s="384">
        <f t="shared" si="12"/>
        <v>0</v>
      </c>
      <c r="AI24" s="379"/>
      <c r="AJ24" s="384">
        <f t="shared" si="13"/>
        <v>0</v>
      </c>
      <c r="AK24" s="379"/>
      <c r="AL24" s="384">
        <f t="shared" si="14"/>
        <v>0</v>
      </c>
      <c r="AM24" s="379"/>
      <c r="AN24" s="384">
        <f t="shared" si="15"/>
        <v>0</v>
      </c>
      <c r="AO24" s="379"/>
      <c r="AP24" s="384">
        <f t="shared" si="16"/>
        <v>0</v>
      </c>
      <c r="AQ24" s="379">
        <v>4</v>
      </c>
      <c r="AR24" s="384">
        <f t="shared" si="17"/>
        <v>125.74</v>
      </c>
      <c r="AS24" s="379">
        <v>4</v>
      </c>
      <c r="AT24" s="384">
        <f t="shared" si="18"/>
        <v>125.74</v>
      </c>
      <c r="AU24" s="379">
        <v>4</v>
      </c>
      <c r="AV24" s="384">
        <f t="shared" si="19"/>
        <v>125.74</v>
      </c>
      <c r="AW24" s="379">
        <v>4</v>
      </c>
      <c r="AX24" s="384">
        <f t="shared" si="20"/>
        <v>125.74</v>
      </c>
      <c r="AY24" s="379">
        <v>4</v>
      </c>
      <c r="AZ24" s="384">
        <f t="shared" si="21"/>
        <v>125.74</v>
      </c>
      <c r="BA24" s="379">
        <v>4</v>
      </c>
      <c r="BB24" s="384">
        <f t="shared" si="22"/>
        <v>125.74</v>
      </c>
      <c r="BC24" s="379">
        <v>4</v>
      </c>
      <c r="BD24" s="384">
        <f t="shared" si="23"/>
        <v>125.74</v>
      </c>
      <c r="BE24" s="379">
        <v>4</v>
      </c>
      <c r="BF24" s="384">
        <f t="shared" si="24"/>
        <v>125.74</v>
      </c>
      <c r="BG24" s="379">
        <v>4</v>
      </c>
      <c r="BH24" s="384">
        <f t="shared" si="25"/>
        <v>125.74</v>
      </c>
      <c r="BI24" s="379">
        <v>4</v>
      </c>
      <c r="BJ24" s="384">
        <f t="shared" si="26"/>
        <v>125.74</v>
      </c>
      <c r="BK24" s="379">
        <v>4</v>
      </c>
      <c r="BL24" s="384">
        <f t="shared" si="27"/>
        <v>125.74</v>
      </c>
      <c r="BM24" s="379">
        <v>1</v>
      </c>
      <c r="BN24" s="384">
        <f t="shared" si="28"/>
        <v>31.434999999999999</v>
      </c>
      <c r="BO24" s="379">
        <v>5</v>
      </c>
      <c r="BP24" s="384">
        <f t="shared" si="29"/>
        <v>157.17499999999998</v>
      </c>
      <c r="BQ24" s="379">
        <v>5</v>
      </c>
      <c r="BR24" s="384">
        <f t="shared" si="30"/>
        <v>157.17499999999998</v>
      </c>
      <c r="BS24" s="379">
        <v>5</v>
      </c>
      <c r="BT24" s="384">
        <f t="shared" si="31"/>
        <v>157.17499999999998</v>
      </c>
      <c r="BU24" s="379">
        <v>5</v>
      </c>
      <c r="BV24" s="384">
        <f t="shared" si="32"/>
        <v>157.17499999999998</v>
      </c>
      <c r="BW24" s="379">
        <v>5</v>
      </c>
      <c r="BX24" s="384">
        <f t="shared" si="33"/>
        <v>157.17499999999998</v>
      </c>
      <c r="BY24" s="379">
        <v>5</v>
      </c>
      <c r="BZ24" s="384">
        <f t="shared" si="34"/>
        <v>157.17499999999998</v>
      </c>
      <c r="CA24" s="379">
        <v>5</v>
      </c>
      <c r="CB24" s="384">
        <f t="shared" si="35"/>
        <v>157.17499999999998</v>
      </c>
      <c r="CC24" s="379">
        <v>7</v>
      </c>
      <c r="CD24" s="384">
        <f t="shared" si="36"/>
        <v>220.04499999999999</v>
      </c>
      <c r="CE24" s="379">
        <v>7</v>
      </c>
      <c r="CF24" s="384">
        <f t="shared" si="37"/>
        <v>220.04499999999999</v>
      </c>
      <c r="CG24" s="379">
        <v>7</v>
      </c>
      <c r="CH24" s="384">
        <f t="shared" si="38"/>
        <v>220.04499999999999</v>
      </c>
      <c r="CI24" s="379">
        <v>7</v>
      </c>
      <c r="CJ24" s="384">
        <f t="shared" si="39"/>
        <v>220.04499999999999</v>
      </c>
      <c r="CK24" s="379">
        <v>7</v>
      </c>
      <c r="CL24" s="384">
        <f t="shared" si="40"/>
        <v>220.04499999999999</v>
      </c>
      <c r="CM24" s="379">
        <v>7</v>
      </c>
      <c r="CN24" s="384">
        <f t="shared" si="41"/>
        <v>220.04499999999999</v>
      </c>
      <c r="CO24" s="379">
        <v>4</v>
      </c>
      <c r="CP24" s="384">
        <f t="shared" si="42"/>
        <v>125.74</v>
      </c>
      <c r="CQ24" s="379">
        <v>7</v>
      </c>
      <c r="CR24" s="384">
        <f t="shared" si="43"/>
        <v>220.04499999999999</v>
      </c>
      <c r="CS24" s="379">
        <v>7</v>
      </c>
      <c r="CT24" s="384">
        <f t="shared" si="44"/>
        <v>220.04499999999999</v>
      </c>
      <c r="CU24" s="379">
        <v>7</v>
      </c>
      <c r="CV24" s="384">
        <f t="shared" si="45"/>
        <v>220.04499999999999</v>
      </c>
      <c r="CW24" s="379">
        <v>7</v>
      </c>
      <c r="CX24" s="384">
        <f t="shared" si="46"/>
        <v>220.04499999999999</v>
      </c>
      <c r="CY24" s="379"/>
      <c r="CZ24" s="384">
        <f t="shared" si="47"/>
        <v>0</v>
      </c>
      <c r="DA24" s="379">
        <v>5</v>
      </c>
      <c r="DB24" s="384">
        <f t="shared" si="48"/>
        <v>157.17499999999998</v>
      </c>
      <c r="DC24" s="379">
        <v>2</v>
      </c>
      <c r="DD24" s="384">
        <f t="shared" si="49"/>
        <v>62.87</v>
      </c>
      <c r="DE24" s="379">
        <v>4</v>
      </c>
      <c r="DF24" s="384">
        <f t="shared" si="50"/>
        <v>125.74</v>
      </c>
      <c r="DG24" s="379">
        <v>4</v>
      </c>
      <c r="DH24" s="384">
        <f t="shared" si="51"/>
        <v>125.74</v>
      </c>
      <c r="DI24" s="379">
        <v>9</v>
      </c>
      <c r="DJ24" s="384">
        <f t="shared" si="52"/>
        <v>282.91499999999996</v>
      </c>
      <c r="DK24" s="379">
        <v>6</v>
      </c>
      <c r="DL24" s="384">
        <f t="shared" si="53"/>
        <v>188.60999999999999</v>
      </c>
      <c r="DM24" s="379">
        <v>4</v>
      </c>
      <c r="DN24" s="384">
        <f t="shared" si="54"/>
        <v>125.74</v>
      </c>
      <c r="DO24" s="379">
        <v>9</v>
      </c>
      <c r="DP24" s="384">
        <f t="shared" si="55"/>
        <v>282.91499999999996</v>
      </c>
      <c r="DQ24" s="379">
        <v>10</v>
      </c>
      <c r="DR24" s="384">
        <f t="shared" si="56"/>
        <v>314.34999999999997</v>
      </c>
      <c r="DS24" s="379">
        <v>10</v>
      </c>
      <c r="DT24" s="384">
        <f t="shared" si="57"/>
        <v>314.34999999999997</v>
      </c>
      <c r="DU24" s="379">
        <v>10</v>
      </c>
      <c r="DV24" s="384">
        <f t="shared" si="58"/>
        <v>314.34999999999997</v>
      </c>
      <c r="DW24" s="379">
        <v>2</v>
      </c>
      <c r="DX24" s="384">
        <f t="shared" si="59"/>
        <v>62.87</v>
      </c>
      <c r="DY24" s="379">
        <v>2</v>
      </c>
      <c r="DZ24" s="384">
        <f t="shared" si="60"/>
        <v>62.87</v>
      </c>
      <c r="EA24" s="379">
        <v>2</v>
      </c>
      <c r="EB24" s="384">
        <f t="shared" si="61"/>
        <v>62.87</v>
      </c>
      <c r="EC24" s="379">
        <v>4</v>
      </c>
      <c r="ED24" s="384">
        <f t="shared" si="62"/>
        <v>125.74</v>
      </c>
      <c r="EE24" s="379">
        <v>2</v>
      </c>
      <c r="EF24" s="384">
        <f t="shared" si="63"/>
        <v>62.87</v>
      </c>
      <c r="EG24" s="379">
        <v>14</v>
      </c>
      <c r="EH24" s="384">
        <f t="shared" si="64"/>
        <v>440.09</v>
      </c>
      <c r="EI24" s="379">
        <v>5</v>
      </c>
      <c r="EJ24" s="384">
        <f t="shared" si="65"/>
        <v>157.17499999999998</v>
      </c>
      <c r="EK24" s="379">
        <v>3</v>
      </c>
      <c r="EL24" s="384">
        <f t="shared" si="66"/>
        <v>94.304999999999993</v>
      </c>
      <c r="EM24" s="379">
        <v>14</v>
      </c>
      <c r="EN24" s="384">
        <f t="shared" si="67"/>
        <v>440.09</v>
      </c>
      <c r="EO24" s="379">
        <v>10</v>
      </c>
      <c r="EP24" s="384">
        <f t="shared" si="68"/>
        <v>314.34999999999997</v>
      </c>
      <c r="EQ24" s="379">
        <v>10</v>
      </c>
      <c r="ER24" s="384">
        <f t="shared" si="69"/>
        <v>314.34999999999997</v>
      </c>
      <c r="ES24" s="379">
        <v>10</v>
      </c>
      <c r="ET24" s="384">
        <f t="shared" si="70"/>
        <v>314.34999999999997</v>
      </c>
      <c r="EU24" s="379">
        <v>10</v>
      </c>
      <c r="EV24" s="384">
        <f t="shared" si="71"/>
        <v>314.34999999999997</v>
      </c>
      <c r="EW24" s="379">
        <v>10</v>
      </c>
      <c r="EX24" s="384">
        <f t="shared" si="72"/>
        <v>314.34999999999997</v>
      </c>
      <c r="EY24" s="379">
        <v>10</v>
      </c>
      <c r="EZ24" s="384">
        <f t="shared" si="73"/>
        <v>314.34999999999997</v>
      </c>
      <c r="FA24" s="379">
        <v>10</v>
      </c>
      <c r="FB24" s="384">
        <f t="shared" si="74"/>
        <v>314.34999999999997</v>
      </c>
      <c r="FC24" s="379">
        <v>6</v>
      </c>
      <c r="FD24" s="384">
        <f t="shared" si="75"/>
        <v>188.60999999999999</v>
      </c>
      <c r="FE24" s="379">
        <v>6</v>
      </c>
      <c r="FF24" s="384">
        <f t="shared" si="76"/>
        <v>188.60999999999999</v>
      </c>
      <c r="FG24" s="379">
        <v>5</v>
      </c>
      <c r="FH24" s="384">
        <f t="shared" si="77"/>
        <v>157.17499999999998</v>
      </c>
      <c r="FI24" s="379">
        <v>15</v>
      </c>
      <c r="FJ24" s="384">
        <f t="shared" si="78"/>
        <v>471.52499999999998</v>
      </c>
      <c r="FK24" s="379">
        <v>15</v>
      </c>
      <c r="FL24" s="384">
        <f t="shared" si="79"/>
        <v>471.52499999999998</v>
      </c>
      <c r="FM24" s="379">
        <v>15</v>
      </c>
      <c r="FN24" s="384">
        <f t="shared" si="80"/>
        <v>471.52499999999998</v>
      </c>
      <c r="FO24" s="379">
        <v>3</v>
      </c>
      <c r="FP24" s="384">
        <f t="shared" si="81"/>
        <v>94.304999999999993</v>
      </c>
      <c r="FQ24" s="379">
        <v>5</v>
      </c>
      <c r="FR24" s="384">
        <f t="shared" si="82"/>
        <v>157.17499999999998</v>
      </c>
      <c r="FS24" s="379">
        <v>3</v>
      </c>
      <c r="FT24" s="384">
        <f t="shared" si="83"/>
        <v>94.304999999999993</v>
      </c>
      <c r="FU24" s="379"/>
      <c r="FV24" s="384">
        <f t="shared" si="84"/>
        <v>0</v>
      </c>
      <c r="FW24" s="379">
        <v>5</v>
      </c>
      <c r="FX24" s="384">
        <f t="shared" si="85"/>
        <v>157.17499999999998</v>
      </c>
      <c r="FY24" s="379">
        <v>5</v>
      </c>
      <c r="FZ24" s="384">
        <f t="shared" si="86"/>
        <v>157.17499999999998</v>
      </c>
      <c r="GA24" s="379">
        <v>5</v>
      </c>
      <c r="GB24" s="384">
        <f t="shared" si="87"/>
        <v>157.17499999999998</v>
      </c>
      <c r="GC24" s="379">
        <v>5</v>
      </c>
      <c r="GD24" s="384">
        <f t="shared" si="88"/>
        <v>157.17499999999998</v>
      </c>
      <c r="GE24" s="379">
        <v>2</v>
      </c>
      <c r="GF24" s="384">
        <f t="shared" si="89"/>
        <v>62.87</v>
      </c>
      <c r="GG24" s="379">
        <v>2</v>
      </c>
      <c r="GH24" s="384">
        <f t="shared" si="90"/>
        <v>62.87</v>
      </c>
      <c r="GI24" s="379">
        <v>5</v>
      </c>
      <c r="GJ24" s="384">
        <f t="shared" si="91"/>
        <v>157.17499999999998</v>
      </c>
      <c r="GK24" s="379">
        <v>2</v>
      </c>
      <c r="GL24" s="384">
        <f t="shared" si="92"/>
        <v>62.87</v>
      </c>
      <c r="GM24" s="379">
        <v>1</v>
      </c>
      <c r="GN24" s="384">
        <f t="shared" si="93"/>
        <v>31.434999999999999</v>
      </c>
      <c r="GO24" s="379">
        <v>1</v>
      </c>
      <c r="GP24" s="384">
        <f t="shared" si="94"/>
        <v>31.434999999999999</v>
      </c>
      <c r="GQ24" s="379">
        <v>2</v>
      </c>
      <c r="GR24" s="384">
        <f t="shared" si="95"/>
        <v>62.87</v>
      </c>
      <c r="GS24" s="379">
        <v>2</v>
      </c>
      <c r="GT24" s="384">
        <f t="shared" si="96"/>
        <v>62.87</v>
      </c>
      <c r="GU24" s="379">
        <v>2</v>
      </c>
      <c r="GV24" s="384">
        <f t="shared" si="97"/>
        <v>62.87</v>
      </c>
      <c r="GW24" s="379">
        <v>2</v>
      </c>
      <c r="GX24" s="384">
        <f t="shared" si="98"/>
        <v>62.87</v>
      </c>
      <c r="GY24" s="379">
        <v>4</v>
      </c>
      <c r="GZ24" s="384">
        <f t="shared" si="99"/>
        <v>125.74</v>
      </c>
      <c r="HA24" s="379">
        <v>5</v>
      </c>
      <c r="HB24" s="384">
        <f t="shared" si="100"/>
        <v>157.17499999999998</v>
      </c>
      <c r="HC24" s="379">
        <v>5</v>
      </c>
      <c r="HD24" s="384">
        <f t="shared" si="101"/>
        <v>157.17499999999998</v>
      </c>
      <c r="HE24" s="379">
        <v>1</v>
      </c>
      <c r="HF24" s="384">
        <f t="shared" si="102"/>
        <v>31.434999999999999</v>
      </c>
      <c r="HG24" s="379">
        <v>1</v>
      </c>
      <c r="HH24" s="384">
        <f t="shared" si="103"/>
        <v>31.434999999999999</v>
      </c>
      <c r="HI24" s="379"/>
      <c r="HJ24" s="384">
        <f t="shared" si="104"/>
        <v>0</v>
      </c>
      <c r="HK24" s="379"/>
      <c r="HL24" s="384">
        <f t="shared" si="105"/>
        <v>0</v>
      </c>
      <c r="HM24" s="379">
        <v>3</v>
      </c>
      <c r="HN24" s="384">
        <f t="shared" si="106"/>
        <v>94.304999999999993</v>
      </c>
      <c r="HO24" s="415">
        <v>3</v>
      </c>
      <c r="HP24" s="384">
        <f t="shared" si="107"/>
        <v>94.304999999999993</v>
      </c>
      <c r="HQ24" s="379">
        <v>3</v>
      </c>
      <c r="HR24" s="384">
        <f t="shared" si="108"/>
        <v>94.304999999999993</v>
      </c>
      <c r="HS24" s="415">
        <v>3</v>
      </c>
      <c r="HT24" s="384">
        <f t="shared" si="109"/>
        <v>94.304999999999993</v>
      </c>
      <c r="HU24" s="379">
        <v>5</v>
      </c>
      <c r="HV24" s="384">
        <f t="shared" si="110"/>
        <v>157.17499999999998</v>
      </c>
      <c r="HW24" s="379">
        <v>6</v>
      </c>
      <c r="HX24" s="384">
        <f t="shared" si="111"/>
        <v>188.60999999999999</v>
      </c>
      <c r="HY24" s="379">
        <v>6</v>
      </c>
      <c r="HZ24" s="384">
        <f t="shared" si="112"/>
        <v>188.60999999999999</v>
      </c>
      <c r="IA24" s="379">
        <v>3</v>
      </c>
      <c r="IB24" s="384">
        <f t="shared" si="113"/>
        <v>94.304999999999993</v>
      </c>
      <c r="IC24" s="379">
        <v>3</v>
      </c>
      <c r="ID24" s="384">
        <f t="shared" si="114"/>
        <v>94.304999999999993</v>
      </c>
      <c r="IE24" s="379">
        <v>5</v>
      </c>
      <c r="IF24" s="384">
        <f t="shared" si="115"/>
        <v>157.17499999999998</v>
      </c>
      <c r="IG24" s="379">
        <v>1</v>
      </c>
      <c r="IH24" s="384">
        <f t="shared" si="116"/>
        <v>31.434999999999999</v>
      </c>
      <c r="II24" s="379">
        <v>5</v>
      </c>
      <c r="IJ24" s="384">
        <f t="shared" si="117"/>
        <v>157.17499999999998</v>
      </c>
      <c r="IK24" s="379">
        <v>5</v>
      </c>
      <c r="IL24" s="384">
        <f t="shared" si="118"/>
        <v>157.17499999999998</v>
      </c>
      <c r="IM24" s="379">
        <v>3</v>
      </c>
      <c r="IN24" s="384">
        <f t="shared" si="119"/>
        <v>94.304999999999993</v>
      </c>
      <c r="IO24" s="379">
        <v>5</v>
      </c>
      <c r="IP24" s="384">
        <f t="shared" si="120"/>
        <v>157.17499999999998</v>
      </c>
      <c r="IQ24" s="379">
        <v>5</v>
      </c>
      <c r="IR24" s="384">
        <f t="shared" si="121"/>
        <v>157.17499999999998</v>
      </c>
      <c r="IS24" s="379">
        <v>4</v>
      </c>
      <c r="IT24" s="384">
        <f t="shared" si="122"/>
        <v>125.74</v>
      </c>
      <c r="IU24" s="379">
        <v>3</v>
      </c>
      <c r="IV24" s="384">
        <f t="shared" si="123"/>
        <v>94.304999999999993</v>
      </c>
      <c r="IW24" s="379">
        <v>3</v>
      </c>
      <c r="IX24" s="384">
        <f t="shared" si="124"/>
        <v>94.304999999999993</v>
      </c>
      <c r="IY24" s="379">
        <v>6</v>
      </c>
      <c r="IZ24" s="384">
        <f t="shared" si="125"/>
        <v>188.60999999999999</v>
      </c>
      <c r="JA24" s="379">
        <v>3</v>
      </c>
      <c r="JB24" s="384">
        <f t="shared" si="126"/>
        <v>94.304999999999993</v>
      </c>
      <c r="JC24" s="379">
        <v>5</v>
      </c>
      <c r="JD24" s="384">
        <f t="shared" si="127"/>
        <v>157.17499999999998</v>
      </c>
      <c r="JE24" s="379">
        <v>6</v>
      </c>
      <c r="JF24" s="384">
        <f t="shared" si="128"/>
        <v>188.60999999999999</v>
      </c>
      <c r="JG24" s="379">
        <v>6</v>
      </c>
      <c r="JH24" s="384">
        <f t="shared" si="129"/>
        <v>188.60999999999999</v>
      </c>
      <c r="JI24" s="379">
        <v>3</v>
      </c>
      <c r="JJ24" s="384">
        <f t="shared" si="130"/>
        <v>94.304999999999993</v>
      </c>
      <c r="JK24" s="379">
        <v>5</v>
      </c>
      <c r="JL24" s="384">
        <f t="shared" si="131"/>
        <v>157.17499999999998</v>
      </c>
      <c r="JM24" s="379">
        <v>6</v>
      </c>
      <c r="JN24" s="384">
        <f t="shared" si="132"/>
        <v>188.60999999999999</v>
      </c>
      <c r="JO24" s="379">
        <v>6</v>
      </c>
      <c r="JP24" s="384">
        <f t="shared" si="133"/>
        <v>188.60999999999999</v>
      </c>
      <c r="JQ24" s="379">
        <v>5</v>
      </c>
      <c r="JR24" s="384">
        <f t="shared" si="134"/>
        <v>157.17499999999998</v>
      </c>
      <c r="JS24" s="379">
        <v>3</v>
      </c>
      <c r="JT24" s="384">
        <f t="shared" si="135"/>
        <v>94.304999999999993</v>
      </c>
      <c r="JU24" s="379">
        <v>4</v>
      </c>
      <c r="JV24" s="384">
        <f t="shared" si="136"/>
        <v>125.74</v>
      </c>
      <c r="JW24" s="379">
        <v>3</v>
      </c>
      <c r="JX24" s="384">
        <f t="shared" si="137"/>
        <v>94.304999999999993</v>
      </c>
      <c r="JY24" s="379">
        <v>3</v>
      </c>
      <c r="JZ24" s="384">
        <f t="shared" si="138"/>
        <v>94.304999999999993</v>
      </c>
    </row>
    <row r="25" spans="1:286" customFormat="1" x14ac:dyDescent="0.25">
      <c r="A25" s="268" t="s">
        <v>387</v>
      </c>
      <c r="B25" s="268" t="s">
        <v>392</v>
      </c>
      <c r="C25" s="470">
        <v>17800</v>
      </c>
      <c r="D25" s="481"/>
      <c r="E25" s="481"/>
      <c r="F25" s="482"/>
      <c r="G25" s="387">
        <v>0</v>
      </c>
      <c r="H25" s="388">
        <f t="shared" si="0"/>
        <v>17800</v>
      </c>
      <c r="I25" s="513">
        <v>100</v>
      </c>
      <c r="J25" s="393">
        <f t="shared" si="1"/>
        <v>178</v>
      </c>
      <c r="K25" s="379">
        <v>2</v>
      </c>
      <c r="L25" s="384">
        <f t="shared" si="2"/>
        <v>356</v>
      </c>
      <c r="M25" s="379">
        <v>2</v>
      </c>
      <c r="N25" s="384">
        <f t="shared" si="3"/>
        <v>356</v>
      </c>
      <c r="O25" s="379">
        <v>2</v>
      </c>
      <c r="P25" s="384">
        <f t="shared" si="4"/>
        <v>356</v>
      </c>
      <c r="Q25" s="379">
        <v>2</v>
      </c>
      <c r="R25" s="384">
        <f t="shared" si="5"/>
        <v>356</v>
      </c>
      <c r="S25" s="379">
        <v>1</v>
      </c>
      <c r="T25" s="384">
        <f t="shared" si="6"/>
        <v>178</v>
      </c>
      <c r="U25" s="379"/>
      <c r="V25" s="384">
        <f t="shared" si="7"/>
        <v>0</v>
      </c>
      <c r="W25" s="379">
        <v>1</v>
      </c>
      <c r="X25" s="384">
        <f t="shared" si="8"/>
        <v>178</v>
      </c>
      <c r="Y25" s="379">
        <v>1</v>
      </c>
      <c r="Z25" s="384">
        <f t="shared" si="9"/>
        <v>178</v>
      </c>
      <c r="AA25" s="379"/>
      <c r="AB25" s="384">
        <f t="shared" si="9"/>
        <v>0</v>
      </c>
      <c r="AC25" s="379"/>
      <c r="AD25" s="384">
        <f t="shared" si="10"/>
        <v>0</v>
      </c>
      <c r="AE25" s="379"/>
      <c r="AF25" s="384">
        <f t="shared" si="11"/>
        <v>0</v>
      </c>
      <c r="AG25" s="379"/>
      <c r="AH25" s="384">
        <f t="shared" si="12"/>
        <v>0</v>
      </c>
      <c r="AI25" s="379"/>
      <c r="AJ25" s="384">
        <f t="shared" si="13"/>
        <v>0</v>
      </c>
      <c r="AK25" s="379"/>
      <c r="AL25" s="384">
        <f t="shared" si="14"/>
        <v>0</v>
      </c>
      <c r="AM25" s="379"/>
      <c r="AN25" s="384">
        <f t="shared" si="15"/>
        <v>0</v>
      </c>
      <c r="AO25" s="379"/>
      <c r="AP25" s="384">
        <f t="shared" si="16"/>
        <v>0</v>
      </c>
      <c r="AQ25" s="379">
        <v>4</v>
      </c>
      <c r="AR25" s="384">
        <f t="shared" si="17"/>
        <v>712</v>
      </c>
      <c r="AS25" s="379">
        <v>4</v>
      </c>
      <c r="AT25" s="384">
        <f t="shared" si="18"/>
        <v>712</v>
      </c>
      <c r="AU25" s="379">
        <v>4</v>
      </c>
      <c r="AV25" s="384">
        <f t="shared" si="19"/>
        <v>712</v>
      </c>
      <c r="AW25" s="379">
        <v>4</v>
      </c>
      <c r="AX25" s="384">
        <f t="shared" si="20"/>
        <v>712</v>
      </c>
      <c r="AY25" s="379">
        <v>4</v>
      </c>
      <c r="AZ25" s="384">
        <f t="shared" si="21"/>
        <v>712</v>
      </c>
      <c r="BA25" s="379">
        <v>4</v>
      </c>
      <c r="BB25" s="384">
        <f t="shared" si="22"/>
        <v>712</v>
      </c>
      <c r="BC25" s="379">
        <v>4</v>
      </c>
      <c r="BD25" s="384">
        <f t="shared" si="23"/>
        <v>712</v>
      </c>
      <c r="BE25" s="379">
        <v>4</v>
      </c>
      <c r="BF25" s="384">
        <f t="shared" si="24"/>
        <v>712</v>
      </c>
      <c r="BG25" s="379">
        <v>4</v>
      </c>
      <c r="BH25" s="384">
        <f t="shared" si="25"/>
        <v>712</v>
      </c>
      <c r="BI25" s="379">
        <v>4</v>
      </c>
      <c r="BJ25" s="384">
        <f t="shared" si="26"/>
        <v>712</v>
      </c>
      <c r="BK25" s="379">
        <v>4</v>
      </c>
      <c r="BL25" s="384">
        <f t="shared" si="27"/>
        <v>712</v>
      </c>
      <c r="BM25" s="379">
        <v>1</v>
      </c>
      <c r="BN25" s="384">
        <f t="shared" si="28"/>
        <v>178</v>
      </c>
      <c r="BO25" s="379">
        <v>5</v>
      </c>
      <c r="BP25" s="384">
        <f t="shared" si="29"/>
        <v>890</v>
      </c>
      <c r="BQ25" s="379">
        <v>5</v>
      </c>
      <c r="BR25" s="384">
        <f t="shared" si="30"/>
        <v>890</v>
      </c>
      <c r="BS25" s="379">
        <v>5</v>
      </c>
      <c r="BT25" s="384">
        <f t="shared" si="31"/>
        <v>890</v>
      </c>
      <c r="BU25" s="379">
        <v>5</v>
      </c>
      <c r="BV25" s="384">
        <f t="shared" si="32"/>
        <v>890</v>
      </c>
      <c r="BW25" s="379">
        <v>5</v>
      </c>
      <c r="BX25" s="384">
        <f t="shared" si="33"/>
        <v>890</v>
      </c>
      <c r="BY25" s="379">
        <v>5</v>
      </c>
      <c r="BZ25" s="384">
        <f t="shared" si="34"/>
        <v>890</v>
      </c>
      <c r="CA25" s="379">
        <v>5</v>
      </c>
      <c r="CB25" s="384">
        <f t="shared" si="35"/>
        <v>890</v>
      </c>
      <c r="CC25" s="379">
        <v>7</v>
      </c>
      <c r="CD25" s="384">
        <f t="shared" si="36"/>
        <v>1246</v>
      </c>
      <c r="CE25" s="379">
        <v>7</v>
      </c>
      <c r="CF25" s="384">
        <f t="shared" si="37"/>
        <v>1246</v>
      </c>
      <c r="CG25" s="379">
        <v>7</v>
      </c>
      <c r="CH25" s="384">
        <f t="shared" si="38"/>
        <v>1246</v>
      </c>
      <c r="CI25" s="379">
        <v>7</v>
      </c>
      <c r="CJ25" s="384">
        <f t="shared" si="39"/>
        <v>1246</v>
      </c>
      <c r="CK25" s="379">
        <v>7</v>
      </c>
      <c r="CL25" s="384">
        <f t="shared" si="40"/>
        <v>1246</v>
      </c>
      <c r="CM25" s="379">
        <v>7</v>
      </c>
      <c r="CN25" s="384">
        <f t="shared" si="41"/>
        <v>1246</v>
      </c>
      <c r="CO25" s="379">
        <v>4</v>
      </c>
      <c r="CP25" s="384">
        <f t="shared" si="42"/>
        <v>712</v>
      </c>
      <c r="CQ25" s="379">
        <v>7</v>
      </c>
      <c r="CR25" s="384">
        <f t="shared" si="43"/>
        <v>1246</v>
      </c>
      <c r="CS25" s="379">
        <v>7</v>
      </c>
      <c r="CT25" s="384">
        <f t="shared" si="44"/>
        <v>1246</v>
      </c>
      <c r="CU25" s="379">
        <v>7</v>
      </c>
      <c r="CV25" s="384">
        <f t="shared" si="45"/>
        <v>1246</v>
      </c>
      <c r="CW25" s="379">
        <v>7</v>
      </c>
      <c r="CX25" s="384">
        <f t="shared" si="46"/>
        <v>1246</v>
      </c>
      <c r="CY25" s="379"/>
      <c r="CZ25" s="384">
        <f t="shared" si="47"/>
        <v>0</v>
      </c>
      <c r="DA25" s="379">
        <v>5</v>
      </c>
      <c r="DB25" s="384">
        <f t="shared" si="48"/>
        <v>890</v>
      </c>
      <c r="DC25" s="379">
        <v>2</v>
      </c>
      <c r="DD25" s="384">
        <f t="shared" si="49"/>
        <v>356</v>
      </c>
      <c r="DE25" s="379">
        <v>4</v>
      </c>
      <c r="DF25" s="384">
        <f t="shared" si="50"/>
        <v>712</v>
      </c>
      <c r="DG25" s="379">
        <v>4</v>
      </c>
      <c r="DH25" s="384">
        <f t="shared" si="51"/>
        <v>712</v>
      </c>
      <c r="DI25" s="379">
        <v>9</v>
      </c>
      <c r="DJ25" s="384">
        <f t="shared" si="52"/>
        <v>1602</v>
      </c>
      <c r="DK25" s="379">
        <v>6</v>
      </c>
      <c r="DL25" s="384">
        <f t="shared" si="53"/>
        <v>1068</v>
      </c>
      <c r="DM25" s="379">
        <v>4</v>
      </c>
      <c r="DN25" s="384">
        <f t="shared" si="54"/>
        <v>712</v>
      </c>
      <c r="DO25" s="379">
        <v>9</v>
      </c>
      <c r="DP25" s="384">
        <f t="shared" si="55"/>
        <v>1602</v>
      </c>
      <c r="DQ25" s="379">
        <v>10</v>
      </c>
      <c r="DR25" s="384">
        <f t="shared" si="56"/>
        <v>1780</v>
      </c>
      <c r="DS25" s="379">
        <v>10</v>
      </c>
      <c r="DT25" s="384">
        <f t="shared" si="57"/>
        <v>1780</v>
      </c>
      <c r="DU25" s="379">
        <v>10</v>
      </c>
      <c r="DV25" s="384">
        <f t="shared" si="58"/>
        <v>1780</v>
      </c>
      <c r="DW25" s="379">
        <v>2</v>
      </c>
      <c r="DX25" s="384">
        <f t="shared" si="59"/>
        <v>356</v>
      </c>
      <c r="DY25" s="379">
        <v>2</v>
      </c>
      <c r="DZ25" s="384">
        <f t="shared" si="60"/>
        <v>356</v>
      </c>
      <c r="EA25" s="379">
        <v>2</v>
      </c>
      <c r="EB25" s="384">
        <f t="shared" si="61"/>
        <v>356</v>
      </c>
      <c r="EC25" s="379">
        <v>4</v>
      </c>
      <c r="ED25" s="384">
        <f t="shared" si="62"/>
        <v>712</v>
      </c>
      <c r="EE25" s="379">
        <v>2</v>
      </c>
      <c r="EF25" s="384">
        <f t="shared" si="63"/>
        <v>356</v>
      </c>
      <c r="EG25" s="379">
        <v>14</v>
      </c>
      <c r="EH25" s="384">
        <f t="shared" si="64"/>
        <v>2492</v>
      </c>
      <c r="EI25" s="379">
        <v>5</v>
      </c>
      <c r="EJ25" s="384">
        <f t="shared" si="65"/>
        <v>890</v>
      </c>
      <c r="EK25" s="379">
        <v>3</v>
      </c>
      <c r="EL25" s="384">
        <f t="shared" si="66"/>
        <v>534</v>
      </c>
      <c r="EM25" s="379">
        <v>14</v>
      </c>
      <c r="EN25" s="384">
        <f t="shared" si="67"/>
        <v>2492</v>
      </c>
      <c r="EO25" s="379">
        <v>10</v>
      </c>
      <c r="EP25" s="384">
        <f t="shared" si="68"/>
        <v>1780</v>
      </c>
      <c r="EQ25" s="379">
        <v>10</v>
      </c>
      <c r="ER25" s="384">
        <f t="shared" si="69"/>
        <v>1780</v>
      </c>
      <c r="ES25" s="379">
        <v>10</v>
      </c>
      <c r="ET25" s="384">
        <f t="shared" si="70"/>
        <v>1780</v>
      </c>
      <c r="EU25" s="379">
        <v>10</v>
      </c>
      <c r="EV25" s="384">
        <f t="shared" si="71"/>
        <v>1780</v>
      </c>
      <c r="EW25" s="379">
        <v>10</v>
      </c>
      <c r="EX25" s="384">
        <f t="shared" si="72"/>
        <v>1780</v>
      </c>
      <c r="EY25" s="379">
        <v>10</v>
      </c>
      <c r="EZ25" s="384">
        <f t="shared" si="73"/>
        <v>1780</v>
      </c>
      <c r="FA25" s="379">
        <v>10</v>
      </c>
      <c r="FB25" s="384">
        <f t="shared" si="74"/>
        <v>1780</v>
      </c>
      <c r="FC25" s="379">
        <v>6</v>
      </c>
      <c r="FD25" s="384">
        <f t="shared" si="75"/>
        <v>1068</v>
      </c>
      <c r="FE25" s="379">
        <v>6</v>
      </c>
      <c r="FF25" s="384">
        <f t="shared" si="76"/>
        <v>1068</v>
      </c>
      <c r="FG25" s="379">
        <v>5</v>
      </c>
      <c r="FH25" s="384">
        <f t="shared" si="77"/>
        <v>890</v>
      </c>
      <c r="FI25" s="379">
        <v>15</v>
      </c>
      <c r="FJ25" s="384">
        <f t="shared" si="78"/>
        <v>2670</v>
      </c>
      <c r="FK25" s="379">
        <v>15</v>
      </c>
      <c r="FL25" s="384">
        <f t="shared" si="79"/>
        <v>2670</v>
      </c>
      <c r="FM25" s="379">
        <v>15</v>
      </c>
      <c r="FN25" s="384">
        <f t="shared" si="80"/>
        <v>2670</v>
      </c>
      <c r="FO25" s="379">
        <v>3</v>
      </c>
      <c r="FP25" s="384">
        <f t="shared" si="81"/>
        <v>534</v>
      </c>
      <c r="FQ25" s="379">
        <v>5</v>
      </c>
      <c r="FR25" s="384">
        <f t="shared" si="82"/>
        <v>890</v>
      </c>
      <c r="FS25" s="379">
        <v>3</v>
      </c>
      <c r="FT25" s="384">
        <f t="shared" si="83"/>
        <v>534</v>
      </c>
      <c r="FU25" s="379"/>
      <c r="FV25" s="384">
        <f t="shared" si="84"/>
        <v>0</v>
      </c>
      <c r="FW25" s="379">
        <v>5</v>
      </c>
      <c r="FX25" s="384">
        <f t="shared" si="85"/>
        <v>890</v>
      </c>
      <c r="FY25" s="379">
        <v>5</v>
      </c>
      <c r="FZ25" s="384">
        <f t="shared" si="86"/>
        <v>890</v>
      </c>
      <c r="GA25" s="379">
        <v>5</v>
      </c>
      <c r="GB25" s="384">
        <f t="shared" si="87"/>
        <v>890</v>
      </c>
      <c r="GC25" s="379">
        <v>5</v>
      </c>
      <c r="GD25" s="384">
        <f t="shared" si="88"/>
        <v>890</v>
      </c>
      <c r="GE25" s="379">
        <v>2</v>
      </c>
      <c r="GF25" s="384">
        <f t="shared" si="89"/>
        <v>356</v>
      </c>
      <c r="GG25" s="379">
        <v>2</v>
      </c>
      <c r="GH25" s="384">
        <f t="shared" si="90"/>
        <v>356</v>
      </c>
      <c r="GI25" s="379">
        <v>5</v>
      </c>
      <c r="GJ25" s="384">
        <f t="shared" si="91"/>
        <v>890</v>
      </c>
      <c r="GK25" s="379">
        <v>2</v>
      </c>
      <c r="GL25" s="384">
        <f t="shared" si="92"/>
        <v>356</v>
      </c>
      <c r="GM25" s="379">
        <v>2</v>
      </c>
      <c r="GN25" s="384">
        <f t="shared" si="93"/>
        <v>356</v>
      </c>
      <c r="GO25" s="379">
        <v>2</v>
      </c>
      <c r="GP25" s="384">
        <f t="shared" si="94"/>
        <v>356</v>
      </c>
      <c r="GQ25" s="379">
        <v>2</v>
      </c>
      <c r="GR25" s="384">
        <f t="shared" si="95"/>
        <v>356</v>
      </c>
      <c r="GS25" s="379">
        <v>2</v>
      </c>
      <c r="GT25" s="384">
        <f t="shared" si="96"/>
        <v>356</v>
      </c>
      <c r="GU25" s="379">
        <v>2</v>
      </c>
      <c r="GV25" s="384">
        <f t="shared" si="97"/>
        <v>356</v>
      </c>
      <c r="GW25" s="379">
        <v>2</v>
      </c>
      <c r="GX25" s="384">
        <f t="shared" si="98"/>
        <v>356</v>
      </c>
      <c r="GY25" s="379">
        <v>4</v>
      </c>
      <c r="GZ25" s="384">
        <f t="shared" si="99"/>
        <v>712</v>
      </c>
      <c r="HA25" s="379">
        <v>5</v>
      </c>
      <c r="HB25" s="384">
        <f t="shared" si="100"/>
        <v>890</v>
      </c>
      <c r="HC25" s="379">
        <v>5</v>
      </c>
      <c r="HD25" s="384">
        <f t="shared" si="101"/>
        <v>890</v>
      </c>
      <c r="HE25" s="379">
        <v>1</v>
      </c>
      <c r="HF25" s="384">
        <f t="shared" si="102"/>
        <v>178</v>
      </c>
      <c r="HG25" s="379">
        <v>1</v>
      </c>
      <c r="HH25" s="384">
        <f t="shared" si="103"/>
        <v>178</v>
      </c>
      <c r="HI25" s="379"/>
      <c r="HJ25" s="384">
        <f t="shared" si="104"/>
        <v>0</v>
      </c>
      <c r="HK25" s="379"/>
      <c r="HL25" s="384">
        <f t="shared" si="105"/>
        <v>0</v>
      </c>
      <c r="HM25" s="379">
        <v>3</v>
      </c>
      <c r="HN25" s="384">
        <f t="shared" si="106"/>
        <v>534</v>
      </c>
      <c r="HO25" s="415">
        <v>3</v>
      </c>
      <c r="HP25" s="384">
        <f t="shared" si="107"/>
        <v>534</v>
      </c>
      <c r="HQ25" s="379">
        <v>3</v>
      </c>
      <c r="HR25" s="384">
        <f t="shared" si="108"/>
        <v>534</v>
      </c>
      <c r="HS25" s="415">
        <v>3</v>
      </c>
      <c r="HT25" s="384">
        <f t="shared" si="109"/>
        <v>534</v>
      </c>
      <c r="HU25" s="379">
        <v>5</v>
      </c>
      <c r="HV25" s="384">
        <f t="shared" si="110"/>
        <v>890</v>
      </c>
      <c r="HW25" s="379">
        <v>6</v>
      </c>
      <c r="HX25" s="384">
        <f t="shared" si="111"/>
        <v>1068</v>
      </c>
      <c r="HY25" s="379">
        <v>6</v>
      </c>
      <c r="HZ25" s="384">
        <f t="shared" si="112"/>
        <v>1068</v>
      </c>
      <c r="IA25" s="379">
        <v>3</v>
      </c>
      <c r="IB25" s="384">
        <f t="shared" si="113"/>
        <v>534</v>
      </c>
      <c r="IC25" s="379">
        <v>3</v>
      </c>
      <c r="ID25" s="384">
        <f t="shared" si="114"/>
        <v>534</v>
      </c>
      <c r="IE25" s="379">
        <v>5</v>
      </c>
      <c r="IF25" s="384">
        <f t="shared" si="115"/>
        <v>890</v>
      </c>
      <c r="IG25" s="379">
        <v>1</v>
      </c>
      <c r="IH25" s="384">
        <f t="shared" si="116"/>
        <v>178</v>
      </c>
      <c r="II25" s="379">
        <v>5</v>
      </c>
      <c r="IJ25" s="384">
        <f t="shared" si="117"/>
        <v>890</v>
      </c>
      <c r="IK25" s="379">
        <v>5</v>
      </c>
      <c r="IL25" s="384">
        <f t="shared" si="118"/>
        <v>890</v>
      </c>
      <c r="IM25" s="379">
        <v>3</v>
      </c>
      <c r="IN25" s="384">
        <f t="shared" si="119"/>
        <v>534</v>
      </c>
      <c r="IO25" s="379">
        <v>5</v>
      </c>
      <c r="IP25" s="384">
        <f t="shared" si="120"/>
        <v>890</v>
      </c>
      <c r="IQ25" s="379">
        <v>5</v>
      </c>
      <c r="IR25" s="384">
        <f t="shared" si="121"/>
        <v>890</v>
      </c>
      <c r="IS25" s="379">
        <v>4</v>
      </c>
      <c r="IT25" s="384">
        <f t="shared" si="122"/>
        <v>712</v>
      </c>
      <c r="IU25" s="379">
        <v>3</v>
      </c>
      <c r="IV25" s="384">
        <f t="shared" si="123"/>
        <v>534</v>
      </c>
      <c r="IW25" s="379">
        <v>3</v>
      </c>
      <c r="IX25" s="384">
        <f t="shared" si="124"/>
        <v>534</v>
      </c>
      <c r="IY25" s="379">
        <v>6</v>
      </c>
      <c r="IZ25" s="384">
        <f t="shared" si="125"/>
        <v>1068</v>
      </c>
      <c r="JA25" s="379">
        <v>3</v>
      </c>
      <c r="JB25" s="384">
        <f t="shared" si="126"/>
        <v>534</v>
      </c>
      <c r="JC25" s="379">
        <v>5</v>
      </c>
      <c r="JD25" s="384">
        <f t="shared" si="127"/>
        <v>890</v>
      </c>
      <c r="JE25" s="379">
        <v>6</v>
      </c>
      <c r="JF25" s="384">
        <f t="shared" si="128"/>
        <v>1068</v>
      </c>
      <c r="JG25" s="379">
        <v>6</v>
      </c>
      <c r="JH25" s="384">
        <f t="shared" si="129"/>
        <v>1068</v>
      </c>
      <c r="JI25" s="379">
        <v>3</v>
      </c>
      <c r="JJ25" s="384">
        <f t="shared" si="130"/>
        <v>534</v>
      </c>
      <c r="JK25" s="379">
        <v>5</v>
      </c>
      <c r="JL25" s="384">
        <f t="shared" si="131"/>
        <v>890</v>
      </c>
      <c r="JM25" s="379">
        <v>6</v>
      </c>
      <c r="JN25" s="384">
        <f t="shared" si="132"/>
        <v>1068</v>
      </c>
      <c r="JO25" s="379">
        <v>6</v>
      </c>
      <c r="JP25" s="384">
        <f t="shared" si="133"/>
        <v>1068</v>
      </c>
      <c r="JQ25" s="379">
        <v>5</v>
      </c>
      <c r="JR25" s="384">
        <f t="shared" si="134"/>
        <v>890</v>
      </c>
      <c r="JS25" s="379">
        <v>3</v>
      </c>
      <c r="JT25" s="384">
        <f t="shared" si="135"/>
        <v>534</v>
      </c>
      <c r="JU25" s="379">
        <v>4</v>
      </c>
      <c r="JV25" s="384">
        <f t="shared" si="136"/>
        <v>712</v>
      </c>
      <c r="JW25" s="379">
        <v>4</v>
      </c>
      <c r="JX25" s="384">
        <f t="shared" si="137"/>
        <v>712</v>
      </c>
      <c r="JY25" s="379">
        <v>3</v>
      </c>
      <c r="JZ25" s="384">
        <f t="shared" si="138"/>
        <v>534</v>
      </c>
    </row>
    <row r="26" spans="1:286" customFormat="1" x14ac:dyDescent="0.25">
      <c r="A26" s="352" t="s">
        <v>387</v>
      </c>
      <c r="B26" s="352" t="s">
        <v>393</v>
      </c>
      <c r="C26" s="470">
        <v>10897</v>
      </c>
      <c r="D26" s="467"/>
      <c r="E26" s="467"/>
      <c r="F26" s="472"/>
      <c r="G26" s="387">
        <v>0</v>
      </c>
      <c r="H26" s="388">
        <f t="shared" si="0"/>
        <v>10897</v>
      </c>
      <c r="I26" s="513">
        <v>1500</v>
      </c>
      <c r="J26" s="390">
        <f t="shared" si="1"/>
        <v>7.2646666666666668</v>
      </c>
      <c r="K26" s="379">
        <v>2</v>
      </c>
      <c r="L26" s="384">
        <f t="shared" si="2"/>
        <v>14.529333333333334</v>
      </c>
      <c r="M26" s="379">
        <v>2</v>
      </c>
      <c r="N26" s="384">
        <f t="shared" si="3"/>
        <v>14.529333333333334</v>
      </c>
      <c r="O26" s="379">
        <v>2</v>
      </c>
      <c r="P26" s="384">
        <f t="shared" si="4"/>
        <v>14.529333333333334</v>
      </c>
      <c r="Q26" s="379">
        <v>2</v>
      </c>
      <c r="R26" s="384">
        <f t="shared" si="5"/>
        <v>14.529333333333334</v>
      </c>
      <c r="S26" s="379">
        <v>1</v>
      </c>
      <c r="T26" s="384">
        <f t="shared" si="6"/>
        <v>7.2646666666666668</v>
      </c>
      <c r="U26" s="379"/>
      <c r="V26" s="384">
        <f t="shared" si="7"/>
        <v>0</v>
      </c>
      <c r="W26" s="379">
        <v>1</v>
      </c>
      <c r="X26" s="384">
        <f t="shared" si="8"/>
        <v>7.2646666666666668</v>
      </c>
      <c r="Y26" s="379">
        <v>1</v>
      </c>
      <c r="Z26" s="384">
        <f t="shared" si="9"/>
        <v>7.2646666666666668</v>
      </c>
      <c r="AA26" s="379"/>
      <c r="AB26" s="384">
        <f t="shared" si="9"/>
        <v>0</v>
      </c>
      <c r="AC26" s="379"/>
      <c r="AD26" s="384">
        <f t="shared" si="10"/>
        <v>0</v>
      </c>
      <c r="AE26" s="379"/>
      <c r="AF26" s="384">
        <f t="shared" si="11"/>
        <v>0</v>
      </c>
      <c r="AG26" s="379"/>
      <c r="AH26" s="384">
        <f t="shared" si="12"/>
        <v>0</v>
      </c>
      <c r="AI26" s="379"/>
      <c r="AJ26" s="384">
        <f t="shared" si="13"/>
        <v>0</v>
      </c>
      <c r="AK26" s="379"/>
      <c r="AL26" s="384">
        <f t="shared" si="14"/>
        <v>0</v>
      </c>
      <c r="AM26" s="379"/>
      <c r="AN26" s="384">
        <f t="shared" si="15"/>
        <v>0</v>
      </c>
      <c r="AO26" s="379"/>
      <c r="AP26" s="384">
        <f t="shared" si="16"/>
        <v>0</v>
      </c>
      <c r="AQ26" s="379">
        <v>4</v>
      </c>
      <c r="AR26" s="384">
        <f t="shared" si="17"/>
        <v>29.058666666666667</v>
      </c>
      <c r="AS26" s="379">
        <v>4</v>
      </c>
      <c r="AT26" s="384">
        <f t="shared" si="18"/>
        <v>29.058666666666667</v>
      </c>
      <c r="AU26" s="379">
        <v>4</v>
      </c>
      <c r="AV26" s="384">
        <f t="shared" si="19"/>
        <v>29.058666666666667</v>
      </c>
      <c r="AW26" s="379">
        <v>4</v>
      </c>
      <c r="AX26" s="384">
        <f t="shared" si="20"/>
        <v>29.058666666666667</v>
      </c>
      <c r="AY26" s="379">
        <v>4</v>
      </c>
      <c r="AZ26" s="384">
        <f t="shared" si="21"/>
        <v>29.058666666666667</v>
      </c>
      <c r="BA26" s="379">
        <v>4</v>
      </c>
      <c r="BB26" s="384">
        <f t="shared" si="22"/>
        <v>29.058666666666667</v>
      </c>
      <c r="BC26" s="379">
        <v>4</v>
      </c>
      <c r="BD26" s="384">
        <f t="shared" si="23"/>
        <v>29.058666666666667</v>
      </c>
      <c r="BE26" s="379">
        <v>4</v>
      </c>
      <c r="BF26" s="384">
        <f t="shared" si="24"/>
        <v>29.058666666666667</v>
      </c>
      <c r="BG26" s="379">
        <v>4</v>
      </c>
      <c r="BH26" s="384">
        <f t="shared" si="25"/>
        <v>29.058666666666667</v>
      </c>
      <c r="BI26" s="379">
        <v>4</v>
      </c>
      <c r="BJ26" s="384">
        <f t="shared" si="26"/>
        <v>29.058666666666667</v>
      </c>
      <c r="BK26" s="379">
        <v>4</v>
      </c>
      <c r="BL26" s="384">
        <f t="shared" si="27"/>
        <v>29.058666666666667</v>
      </c>
      <c r="BM26" s="379">
        <v>1</v>
      </c>
      <c r="BN26" s="384">
        <f t="shared" si="28"/>
        <v>7.2646666666666668</v>
      </c>
      <c r="BO26" s="379">
        <v>5</v>
      </c>
      <c r="BP26" s="384">
        <f t="shared" si="29"/>
        <v>36.323333333333338</v>
      </c>
      <c r="BQ26" s="379">
        <v>5</v>
      </c>
      <c r="BR26" s="384">
        <f t="shared" si="30"/>
        <v>36.323333333333338</v>
      </c>
      <c r="BS26" s="379">
        <v>5</v>
      </c>
      <c r="BT26" s="384">
        <f t="shared" si="31"/>
        <v>36.323333333333338</v>
      </c>
      <c r="BU26" s="379">
        <v>5</v>
      </c>
      <c r="BV26" s="384">
        <f t="shared" si="32"/>
        <v>36.323333333333338</v>
      </c>
      <c r="BW26" s="379">
        <v>5</v>
      </c>
      <c r="BX26" s="384">
        <f t="shared" si="33"/>
        <v>36.323333333333338</v>
      </c>
      <c r="BY26" s="379">
        <v>5</v>
      </c>
      <c r="BZ26" s="384">
        <f t="shared" si="34"/>
        <v>36.323333333333338</v>
      </c>
      <c r="CA26" s="379">
        <v>5</v>
      </c>
      <c r="CB26" s="384">
        <f t="shared" si="35"/>
        <v>36.323333333333338</v>
      </c>
      <c r="CC26" s="379">
        <v>7</v>
      </c>
      <c r="CD26" s="384">
        <f t="shared" si="36"/>
        <v>50.852666666666664</v>
      </c>
      <c r="CE26" s="379">
        <v>7</v>
      </c>
      <c r="CF26" s="384">
        <f t="shared" si="37"/>
        <v>50.852666666666664</v>
      </c>
      <c r="CG26" s="379">
        <v>7</v>
      </c>
      <c r="CH26" s="384">
        <f t="shared" si="38"/>
        <v>50.852666666666664</v>
      </c>
      <c r="CI26" s="379">
        <v>7</v>
      </c>
      <c r="CJ26" s="384">
        <f t="shared" si="39"/>
        <v>50.852666666666664</v>
      </c>
      <c r="CK26" s="379">
        <v>7</v>
      </c>
      <c r="CL26" s="384">
        <f t="shared" si="40"/>
        <v>50.852666666666664</v>
      </c>
      <c r="CM26" s="379">
        <v>7</v>
      </c>
      <c r="CN26" s="384">
        <f t="shared" si="41"/>
        <v>50.852666666666664</v>
      </c>
      <c r="CO26" s="379">
        <v>4</v>
      </c>
      <c r="CP26" s="384">
        <f t="shared" si="42"/>
        <v>29.058666666666667</v>
      </c>
      <c r="CQ26" s="379">
        <v>7</v>
      </c>
      <c r="CR26" s="384">
        <f t="shared" si="43"/>
        <v>50.852666666666664</v>
      </c>
      <c r="CS26" s="379">
        <v>7</v>
      </c>
      <c r="CT26" s="384">
        <f t="shared" si="44"/>
        <v>50.852666666666664</v>
      </c>
      <c r="CU26" s="379">
        <v>7</v>
      </c>
      <c r="CV26" s="384">
        <f t="shared" si="45"/>
        <v>50.852666666666664</v>
      </c>
      <c r="CW26" s="379">
        <v>7</v>
      </c>
      <c r="CX26" s="384">
        <f t="shared" si="46"/>
        <v>50.852666666666664</v>
      </c>
      <c r="CY26" s="379"/>
      <c r="CZ26" s="384">
        <f t="shared" si="47"/>
        <v>0</v>
      </c>
      <c r="DA26" s="379">
        <v>5</v>
      </c>
      <c r="DB26" s="384">
        <f t="shared" si="48"/>
        <v>36.323333333333338</v>
      </c>
      <c r="DC26" s="379">
        <v>2</v>
      </c>
      <c r="DD26" s="384">
        <f t="shared" si="49"/>
        <v>14.529333333333334</v>
      </c>
      <c r="DE26" s="379">
        <v>4</v>
      </c>
      <c r="DF26" s="384">
        <f t="shared" si="50"/>
        <v>29.058666666666667</v>
      </c>
      <c r="DG26" s="379">
        <v>4</v>
      </c>
      <c r="DH26" s="384">
        <f t="shared" si="51"/>
        <v>29.058666666666667</v>
      </c>
      <c r="DI26" s="379">
        <v>9</v>
      </c>
      <c r="DJ26" s="384">
        <f t="shared" si="52"/>
        <v>65.382000000000005</v>
      </c>
      <c r="DK26" s="379">
        <v>6</v>
      </c>
      <c r="DL26" s="384">
        <f t="shared" si="53"/>
        <v>43.588000000000001</v>
      </c>
      <c r="DM26" s="379">
        <v>4</v>
      </c>
      <c r="DN26" s="384">
        <f t="shared" si="54"/>
        <v>29.058666666666667</v>
      </c>
      <c r="DO26" s="379">
        <v>9</v>
      </c>
      <c r="DP26" s="384">
        <f t="shared" si="55"/>
        <v>65.382000000000005</v>
      </c>
      <c r="DQ26" s="379">
        <v>10</v>
      </c>
      <c r="DR26" s="384">
        <f t="shared" si="56"/>
        <v>72.646666666666675</v>
      </c>
      <c r="DS26" s="379">
        <v>10</v>
      </c>
      <c r="DT26" s="384">
        <f t="shared" si="57"/>
        <v>72.646666666666675</v>
      </c>
      <c r="DU26" s="379">
        <v>10</v>
      </c>
      <c r="DV26" s="384">
        <f t="shared" si="58"/>
        <v>72.646666666666675</v>
      </c>
      <c r="DW26" s="379">
        <v>2</v>
      </c>
      <c r="DX26" s="384">
        <f t="shared" si="59"/>
        <v>14.529333333333334</v>
      </c>
      <c r="DY26" s="379">
        <v>2</v>
      </c>
      <c r="DZ26" s="384">
        <f t="shared" si="60"/>
        <v>14.529333333333334</v>
      </c>
      <c r="EA26" s="379">
        <v>2</v>
      </c>
      <c r="EB26" s="384">
        <f t="shared" si="61"/>
        <v>14.529333333333334</v>
      </c>
      <c r="EC26" s="379">
        <v>4</v>
      </c>
      <c r="ED26" s="384">
        <f t="shared" si="62"/>
        <v>29.058666666666667</v>
      </c>
      <c r="EE26" s="379">
        <v>2</v>
      </c>
      <c r="EF26" s="384">
        <f t="shared" si="63"/>
        <v>14.529333333333334</v>
      </c>
      <c r="EG26" s="379">
        <v>14</v>
      </c>
      <c r="EH26" s="384">
        <f t="shared" si="64"/>
        <v>101.70533333333333</v>
      </c>
      <c r="EI26" s="379">
        <v>5</v>
      </c>
      <c r="EJ26" s="384">
        <f t="shared" si="65"/>
        <v>36.323333333333338</v>
      </c>
      <c r="EK26" s="379">
        <v>3</v>
      </c>
      <c r="EL26" s="384">
        <f t="shared" si="66"/>
        <v>21.794</v>
      </c>
      <c r="EM26" s="379">
        <v>14</v>
      </c>
      <c r="EN26" s="384">
        <f t="shared" si="67"/>
        <v>101.70533333333333</v>
      </c>
      <c r="EO26" s="379">
        <v>10</v>
      </c>
      <c r="EP26" s="384">
        <f t="shared" si="68"/>
        <v>72.646666666666675</v>
      </c>
      <c r="EQ26" s="379">
        <v>10</v>
      </c>
      <c r="ER26" s="384">
        <f t="shared" si="69"/>
        <v>72.646666666666675</v>
      </c>
      <c r="ES26" s="379">
        <v>10</v>
      </c>
      <c r="ET26" s="384">
        <f t="shared" si="70"/>
        <v>72.646666666666675</v>
      </c>
      <c r="EU26" s="379">
        <v>10</v>
      </c>
      <c r="EV26" s="384">
        <f t="shared" si="71"/>
        <v>72.646666666666675</v>
      </c>
      <c r="EW26" s="379">
        <v>10</v>
      </c>
      <c r="EX26" s="384">
        <f t="shared" si="72"/>
        <v>72.646666666666675</v>
      </c>
      <c r="EY26" s="379">
        <v>10</v>
      </c>
      <c r="EZ26" s="384">
        <f t="shared" si="73"/>
        <v>72.646666666666675</v>
      </c>
      <c r="FA26" s="379">
        <v>10</v>
      </c>
      <c r="FB26" s="384">
        <f t="shared" si="74"/>
        <v>72.646666666666675</v>
      </c>
      <c r="FC26" s="379">
        <v>6</v>
      </c>
      <c r="FD26" s="384">
        <f t="shared" si="75"/>
        <v>43.588000000000001</v>
      </c>
      <c r="FE26" s="379">
        <v>6</v>
      </c>
      <c r="FF26" s="384">
        <f t="shared" si="76"/>
        <v>43.588000000000001</v>
      </c>
      <c r="FG26" s="379">
        <v>5</v>
      </c>
      <c r="FH26" s="384">
        <f t="shared" si="77"/>
        <v>36.323333333333338</v>
      </c>
      <c r="FI26" s="379">
        <v>15</v>
      </c>
      <c r="FJ26" s="384">
        <f t="shared" si="78"/>
        <v>108.97</v>
      </c>
      <c r="FK26" s="379">
        <v>15</v>
      </c>
      <c r="FL26" s="384">
        <f t="shared" si="79"/>
        <v>108.97</v>
      </c>
      <c r="FM26" s="379">
        <v>15</v>
      </c>
      <c r="FN26" s="384">
        <f t="shared" si="80"/>
        <v>108.97</v>
      </c>
      <c r="FO26" s="379">
        <v>3</v>
      </c>
      <c r="FP26" s="384">
        <f t="shared" si="81"/>
        <v>21.794</v>
      </c>
      <c r="FQ26" s="379">
        <v>5</v>
      </c>
      <c r="FR26" s="384">
        <f t="shared" si="82"/>
        <v>36.323333333333338</v>
      </c>
      <c r="FS26" s="379">
        <v>3</v>
      </c>
      <c r="FT26" s="384">
        <f t="shared" si="83"/>
        <v>21.794</v>
      </c>
      <c r="FU26" s="379"/>
      <c r="FV26" s="384">
        <f t="shared" si="84"/>
        <v>0</v>
      </c>
      <c r="FW26" s="379">
        <v>5</v>
      </c>
      <c r="FX26" s="384">
        <f t="shared" si="85"/>
        <v>36.323333333333338</v>
      </c>
      <c r="FY26" s="379">
        <v>5</v>
      </c>
      <c r="FZ26" s="384">
        <f t="shared" si="86"/>
        <v>36.323333333333338</v>
      </c>
      <c r="GA26" s="379">
        <v>5</v>
      </c>
      <c r="GB26" s="384">
        <f t="shared" si="87"/>
        <v>36.323333333333338</v>
      </c>
      <c r="GC26" s="379">
        <v>5</v>
      </c>
      <c r="GD26" s="384">
        <f t="shared" si="88"/>
        <v>36.323333333333338</v>
      </c>
      <c r="GE26" s="379">
        <v>2</v>
      </c>
      <c r="GF26" s="384">
        <f t="shared" si="89"/>
        <v>14.529333333333334</v>
      </c>
      <c r="GG26" s="379">
        <v>2</v>
      </c>
      <c r="GH26" s="384">
        <f t="shared" si="90"/>
        <v>14.529333333333334</v>
      </c>
      <c r="GI26" s="379">
        <v>5</v>
      </c>
      <c r="GJ26" s="384">
        <f t="shared" si="91"/>
        <v>36.323333333333338</v>
      </c>
      <c r="GK26" s="379">
        <v>2</v>
      </c>
      <c r="GL26" s="384">
        <f t="shared" si="92"/>
        <v>14.529333333333334</v>
      </c>
      <c r="GM26" s="379">
        <v>1</v>
      </c>
      <c r="GN26" s="384">
        <f t="shared" si="93"/>
        <v>7.2646666666666668</v>
      </c>
      <c r="GO26" s="379">
        <v>1</v>
      </c>
      <c r="GP26" s="384">
        <f t="shared" si="94"/>
        <v>7.2646666666666668</v>
      </c>
      <c r="GQ26" s="379">
        <v>2</v>
      </c>
      <c r="GR26" s="384">
        <f t="shared" si="95"/>
        <v>14.529333333333334</v>
      </c>
      <c r="GS26" s="379">
        <v>2</v>
      </c>
      <c r="GT26" s="384">
        <f t="shared" si="96"/>
        <v>14.529333333333334</v>
      </c>
      <c r="GU26" s="379">
        <v>2</v>
      </c>
      <c r="GV26" s="384">
        <f t="shared" si="97"/>
        <v>14.529333333333334</v>
      </c>
      <c r="GW26" s="379">
        <v>2</v>
      </c>
      <c r="GX26" s="384">
        <f t="shared" si="98"/>
        <v>14.529333333333334</v>
      </c>
      <c r="GY26" s="379">
        <v>4</v>
      </c>
      <c r="GZ26" s="384">
        <f t="shared" si="99"/>
        <v>29.058666666666667</v>
      </c>
      <c r="HA26" s="379">
        <v>5</v>
      </c>
      <c r="HB26" s="384">
        <f t="shared" si="100"/>
        <v>36.323333333333338</v>
      </c>
      <c r="HC26" s="379">
        <v>5</v>
      </c>
      <c r="HD26" s="384">
        <f t="shared" si="101"/>
        <v>36.323333333333338</v>
      </c>
      <c r="HE26" s="379">
        <v>1</v>
      </c>
      <c r="HF26" s="384">
        <f t="shared" si="102"/>
        <v>7.2646666666666668</v>
      </c>
      <c r="HG26" s="379">
        <v>1</v>
      </c>
      <c r="HH26" s="384">
        <f t="shared" si="103"/>
        <v>7.2646666666666668</v>
      </c>
      <c r="HI26" s="379"/>
      <c r="HJ26" s="384">
        <f t="shared" si="104"/>
        <v>0</v>
      </c>
      <c r="HK26" s="379"/>
      <c r="HL26" s="384">
        <f t="shared" si="105"/>
        <v>0</v>
      </c>
      <c r="HM26" s="379">
        <v>3</v>
      </c>
      <c r="HN26" s="384">
        <f t="shared" si="106"/>
        <v>21.794</v>
      </c>
      <c r="HO26" s="415">
        <v>3</v>
      </c>
      <c r="HP26" s="384">
        <f t="shared" si="107"/>
        <v>21.794</v>
      </c>
      <c r="HQ26" s="379">
        <v>3</v>
      </c>
      <c r="HR26" s="384">
        <f t="shared" si="108"/>
        <v>21.794</v>
      </c>
      <c r="HS26" s="415">
        <v>3</v>
      </c>
      <c r="HT26" s="384">
        <f t="shared" si="109"/>
        <v>21.794</v>
      </c>
      <c r="HU26" s="379">
        <v>5</v>
      </c>
      <c r="HV26" s="384">
        <f t="shared" si="110"/>
        <v>36.323333333333338</v>
      </c>
      <c r="HW26" s="379">
        <v>6</v>
      </c>
      <c r="HX26" s="384">
        <f t="shared" si="111"/>
        <v>43.588000000000001</v>
      </c>
      <c r="HY26" s="379">
        <v>6</v>
      </c>
      <c r="HZ26" s="384">
        <f t="shared" si="112"/>
        <v>43.588000000000001</v>
      </c>
      <c r="IA26" s="379">
        <v>3</v>
      </c>
      <c r="IB26" s="384">
        <f t="shared" si="113"/>
        <v>21.794</v>
      </c>
      <c r="IC26" s="379">
        <v>3</v>
      </c>
      <c r="ID26" s="384">
        <f t="shared" si="114"/>
        <v>21.794</v>
      </c>
      <c r="IE26" s="379">
        <v>5</v>
      </c>
      <c r="IF26" s="384">
        <f t="shared" si="115"/>
        <v>36.323333333333338</v>
      </c>
      <c r="IG26" s="379">
        <v>1</v>
      </c>
      <c r="IH26" s="384">
        <f t="shared" si="116"/>
        <v>7.2646666666666668</v>
      </c>
      <c r="II26" s="379">
        <v>5</v>
      </c>
      <c r="IJ26" s="384">
        <f t="shared" si="117"/>
        <v>36.323333333333338</v>
      </c>
      <c r="IK26" s="379">
        <v>5</v>
      </c>
      <c r="IL26" s="384">
        <f t="shared" si="118"/>
        <v>36.323333333333338</v>
      </c>
      <c r="IM26" s="379">
        <v>3</v>
      </c>
      <c r="IN26" s="384">
        <f t="shared" si="119"/>
        <v>21.794</v>
      </c>
      <c r="IO26" s="379">
        <v>5</v>
      </c>
      <c r="IP26" s="384">
        <f t="shared" si="120"/>
        <v>36.323333333333338</v>
      </c>
      <c r="IQ26" s="379">
        <v>5</v>
      </c>
      <c r="IR26" s="384">
        <f t="shared" si="121"/>
        <v>36.323333333333338</v>
      </c>
      <c r="IS26" s="379">
        <v>4</v>
      </c>
      <c r="IT26" s="384">
        <f t="shared" si="122"/>
        <v>29.058666666666667</v>
      </c>
      <c r="IU26" s="379">
        <v>3</v>
      </c>
      <c r="IV26" s="384">
        <f t="shared" si="123"/>
        <v>21.794</v>
      </c>
      <c r="IW26" s="379">
        <v>3</v>
      </c>
      <c r="IX26" s="384">
        <f t="shared" si="124"/>
        <v>21.794</v>
      </c>
      <c r="IY26" s="379">
        <v>6</v>
      </c>
      <c r="IZ26" s="384">
        <f t="shared" si="125"/>
        <v>43.588000000000001</v>
      </c>
      <c r="JA26" s="379">
        <v>3</v>
      </c>
      <c r="JB26" s="384">
        <f t="shared" si="126"/>
        <v>21.794</v>
      </c>
      <c r="JC26" s="379">
        <v>5</v>
      </c>
      <c r="JD26" s="384">
        <f t="shared" si="127"/>
        <v>36.323333333333338</v>
      </c>
      <c r="JE26" s="379">
        <v>6</v>
      </c>
      <c r="JF26" s="384">
        <f t="shared" si="128"/>
        <v>43.588000000000001</v>
      </c>
      <c r="JG26" s="379">
        <v>6</v>
      </c>
      <c r="JH26" s="384">
        <f t="shared" si="129"/>
        <v>43.588000000000001</v>
      </c>
      <c r="JI26" s="379">
        <v>3</v>
      </c>
      <c r="JJ26" s="384">
        <f t="shared" si="130"/>
        <v>21.794</v>
      </c>
      <c r="JK26" s="379">
        <v>5</v>
      </c>
      <c r="JL26" s="384">
        <f t="shared" si="131"/>
        <v>36.323333333333338</v>
      </c>
      <c r="JM26" s="379">
        <v>6</v>
      </c>
      <c r="JN26" s="384">
        <f t="shared" si="132"/>
        <v>43.588000000000001</v>
      </c>
      <c r="JO26" s="379">
        <v>6</v>
      </c>
      <c r="JP26" s="384">
        <f t="shared" si="133"/>
        <v>43.588000000000001</v>
      </c>
      <c r="JQ26" s="379">
        <v>5</v>
      </c>
      <c r="JR26" s="384">
        <f t="shared" si="134"/>
        <v>36.323333333333338</v>
      </c>
      <c r="JS26" s="379">
        <v>3</v>
      </c>
      <c r="JT26" s="384">
        <f t="shared" si="135"/>
        <v>21.794</v>
      </c>
      <c r="JU26" s="379">
        <v>4</v>
      </c>
      <c r="JV26" s="384">
        <f t="shared" si="136"/>
        <v>29.058666666666667</v>
      </c>
      <c r="JW26" s="379">
        <v>3</v>
      </c>
      <c r="JX26" s="384">
        <f t="shared" si="137"/>
        <v>21.794</v>
      </c>
      <c r="JY26" s="379">
        <v>3</v>
      </c>
      <c r="JZ26" s="384">
        <f t="shared" si="138"/>
        <v>21.794</v>
      </c>
    </row>
    <row r="27" spans="1:286" s="4" customFormat="1" x14ac:dyDescent="0.25">
      <c r="A27" s="268" t="s">
        <v>277</v>
      </c>
      <c r="B27" s="412" t="s">
        <v>1206</v>
      </c>
      <c r="C27" s="470">
        <v>6910</v>
      </c>
      <c r="D27" s="467"/>
      <c r="E27" s="467"/>
      <c r="F27" s="472"/>
      <c r="G27" s="387">
        <f>+AVERAGE(C27:F27)*5%</f>
        <v>345.5</v>
      </c>
      <c r="H27" s="388">
        <f t="shared" si="0"/>
        <v>7255.5</v>
      </c>
      <c r="I27" s="513">
        <v>25</v>
      </c>
      <c r="J27" s="390">
        <f t="shared" ref="J27" si="139">+H27/I27</f>
        <v>290.22000000000003</v>
      </c>
      <c r="K27" s="379"/>
      <c r="L27" s="384">
        <f t="shared" ref="L27" si="140">K27*$J27</f>
        <v>0</v>
      </c>
      <c r="M27" s="379"/>
      <c r="N27" s="384">
        <f t="shared" ref="N27" si="141">M27*$J27</f>
        <v>0</v>
      </c>
      <c r="O27" s="379"/>
      <c r="P27" s="384">
        <f t="shared" ref="P27" si="142">O27*$J27</f>
        <v>0</v>
      </c>
      <c r="Q27" s="379"/>
      <c r="R27" s="384">
        <f t="shared" ref="R27" si="143">Q27*$J27</f>
        <v>0</v>
      </c>
      <c r="S27" s="379"/>
      <c r="T27" s="384">
        <f t="shared" ref="T27" si="144">S27*$J27</f>
        <v>0</v>
      </c>
      <c r="U27" s="379"/>
      <c r="V27" s="384">
        <f t="shared" ref="V27" si="145">U27*$J27</f>
        <v>0</v>
      </c>
      <c r="W27" s="379"/>
      <c r="X27" s="384">
        <f t="shared" ref="X27" si="146">W27*$J27</f>
        <v>0</v>
      </c>
      <c r="Y27" s="379"/>
      <c r="Z27" s="384">
        <f t="shared" si="9"/>
        <v>0</v>
      </c>
      <c r="AA27" s="379"/>
      <c r="AB27" s="384">
        <f t="shared" ref="AB27" si="147">AA27*$J27</f>
        <v>0</v>
      </c>
      <c r="AC27" s="379"/>
      <c r="AD27" s="384">
        <f t="shared" ref="AD27" si="148">AC27*$J27</f>
        <v>0</v>
      </c>
      <c r="AE27" s="379"/>
      <c r="AF27" s="384">
        <f t="shared" ref="AF27" si="149">AE27*$J27</f>
        <v>0</v>
      </c>
      <c r="AG27" s="379"/>
      <c r="AH27" s="384">
        <f t="shared" ref="AH27" si="150">AG27*$J27</f>
        <v>0</v>
      </c>
      <c r="AI27" s="379"/>
      <c r="AJ27" s="384">
        <f t="shared" ref="AJ27" si="151">AI27*$J27</f>
        <v>0</v>
      </c>
      <c r="AK27" s="379"/>
      <c r="AL27" s="384">
        <f t="shared" ref="AL27" si="152">AK27*$J27</f>
        <v>0</v>
      </c>
      <c r="AM27" s="379"/>
      <c r="AN27" s="384">
        <f t="shared" ref="AN27" si="153">AM27*$J27</f>
        <v>0</v>
      </c>
      <c r="AO27" s="379"/>
      <c r="AP27" s="384">
        <f t="shared" ref="AP27" si="154">AO27*$J27</f>
        <v>0</v>
      </c>
      <c r="AQ27" s="379"/>
      <c r="AR27" s="384">
        <f t="shared" ref="AR27" si="155">AQ27*$J27</f>
        <v>0</v>
      </c>
      <c r="AS27" s="379"/>
      <c r="AT27" s="384">
        <f t="shared" ref="AT27" si="156">AS27*$J27</f>
        <v>0</v>
      </c>
      <c r="AU27" s="379">
        <v>1</v>
      </c>
      <c r="AV27" s="384">
        <f t="shared" ref="AV27" si="157">AU27*$J27</f>
        <v>290.22000000000003</v>
      </c>
      <c r="AW27" s="379">
        <v>2</v>
      </c>
      <c r="AX27" s="384">
        <f t="shared" ref="AX27" si="158">AW27*$J27</f>
        <v>580.44000000000005</v>
      </c>
      <c r="AY27" s="379">
        <v>1</v>
      </c>
      <c r="AZ27" s="384">
        <f t="shared" ref="AZ27" si="159">AY27*$J27</f>
        <v>290.22000000000003</v>
      </c>
      <c r="BA27" s="379">
        <v>1</v>
      </c>
      <c r="BB27" s="384">
        <f t="shared" ref="BB27" si="160">BA27*$J27</f>
        <v>290.22000000000003</v>
      </c>
      <c r="BC27" s="379">
        <v>1</v>
      </c>
      <c r="BD27" s="384">
        <f t="shared" ref="BD27" si="161">BC27*$J27</f>
        <v>290.22000000000003</v>
      </c>
      <c r="BE27" s="379">
        <v>1</v>
      </c>
      <c r="BF27" s="384">
        <f t="shared" ref="BF27" si="162">BE27*$J27</f>
        <v>290.22000000000003</v>
      </c>
      <c r="BG27" s="379"/>
      <c r="BH27" s="384">
        <f t="shared" ref="BH27" si="163">BG27*$J27</f>
        <v>0</v>
      </c>
      <c r="BI27" s="379"/>
      <c r="BJ27" s="384">
        <f t="shared" ref="BJ27" si="164">BI27*$J27</f>
        <v>0</v>
      </c>
      <c r="BK27" s="379">
        <v>2</v>
      </c>
      <c r="BL27" s="384">
        <f t="shared" ref="BL27" si="165">BK27*$J27</f>
        <v>580.44000000000005</v>
      </c>
      <c r="BM27" s="379"/>
      <c r="BN27" s="384">
        <f t="shared" ref="BN27" si="166">BM27*$J27</f>
        <v>0</v>
      </c>
      <c r="BO27" s="379"/>
      <c r="BP27" s="384">
        <f t="shared" ref="BP27" si="167">BO27*$J27</f>
        <v>0</v>
      </c>
      <c r="BQ27" s="379"/>
      <c r="BR27" s="384">
        <f t="shared" ref="BR27" si="168">BQ27*$J27</f>
        <v>0</v>
      </c>
      <c r="BS27" s="379"/>
      <c r="BT27" s="384">
        <f t="shared" ref="BT27" si="169">BS27*$J27</f>
        <v>0</v>
      </c>
      <c r="BU27" s="379"/>
      <c r="BV27" s="384">
        <f t="shared" ref="BV27" si="170">BU27*$J27</f>
        <v>0</v>
      </c>
      <c r="BW27" s="379"/>
      <c r="BX27" s="384">
        <f t="shared" ref="BX27" si="171">BW27*$J27</f>
        <v>0</v>
      </c>
      <c r="BY27" s="379"/>
      <c r="BZ27" s="384">
        <f t="shared" ref="BZ27" si="172">BY27*$J27</f>
        <v>0</v>
      </c>
      <c r="CA27" s="379"/>
      <c r="CB27" s="384">
        <f t="shared" ref="CB27" si="173">CA27*$J27</f>
        <v>0</v>
      </c>
      <c r="CC27" s="379"/>
      <c r="CD27" s="384">
        <f t="shared" ref="CD27" si="174">CC27*$J27</f>
        <v>0</v>
      </c>
      <c r="CE27" s="379"/>
      <c r="CF27" s="384">
        <f t="shared" ref="CF27" si="175">CE27*$J27</f>
        <v>0</v>
      </c>
      <c r="CG27" s="379"/>
      <c r="CH27" s="384">
        <f t="shared" ref="CH27" si="176">CG27*$J27</f>
        <v>0</v>
      </c>
      <c r="CI27" s="379"/>
      <c r="CJ27" s="384">
        <f t="shared" ref="CJ27" si="177">CI27*$J27</f>
        <v>0</v>
      </c>
      <c r="CK27" s="379"/>
      <c r="CL27" s="384">
        <f t="shared" ref="CL27" si="178">CK27*$J27</f>
        <v>0</v>
      </c>
      <c r="CM27" s="379"/>
      <c r="CN27" s="384">
        <f t="shared" ref="CN27" si="179">CM27*$J27</f>
        <v>0</v>
      </c>
      <c r="CO27" s="379"/>
      <c r="CP27" s="384">
        <f t="shared" ref="CP27" si="180">CO27*$J27</f>
        <v>0</v>
      </c>
      <c r="CQ27" s="379"/>
      <c r="CR27" s="384">
        <f t="shared" ref="CR27" si="181">CQ27*$J27</f>
        <v>0</v>
      </c>
      <c r="CS27" s="379"/>
      <c r="CT27" s="384">
        <f t="shared" ref="CT27" si="182">CS27*$J27</f>
        <v>0</v>
      </c>
      <c r="CU27" s="379"/>
      <c r="CV27" s="384">
        <f t="shared" ref="CV27" si="183">CU27*$J27</f>
        <v>0</v>
      </c>
      <c r="CW27" s="379"/>
      <c r="CX27" s="384">
        <f t="shared" ref="CX27" si="184">CW27*$J27</f>
        <v>0</v>
      </c>
      <c r="CY27" s="379"/>
      <c r="CZ27" s="384">
        <f t="shared" ref="CZ27" si="185">CY27*$J27</f>
        <v>0</v>
      </c>
      <c r="DA27" s="379">
        <v>1</v>
      </c>
      <c r="DB27" s="384">
        <f t="shared" si="48"/>
        <v>290.22000000000003</v>
      </c>
      <c r="DC27" s="379"/>
      <c r="DD27" s="384">
        <f t="shared" ref="DD27" si="186">DC27*$J27</f>
        <v>0</v>
      </c>
      <c r="DE27" s="379"/>
      <c r="DF27" s="384">
        <f t="shared" ref="DF27" si="187">DE27*$J27</f>
        <v>0</v>
      </c>
      <c r="DG27" s="379"/>
      <c r="DH27" s="384">
        <f t="shared" ref="DH27" si="188">DG27*$J27</f>
        <v>0</v>
      </c>
      <c r="DI27" s="379"/>
      <c r="DJ27" s="384">
        <f t="shared" ref="DJ27" si="189">DI27*$J27</f>
        <v>0</v>
      </c>
      <c r="DK27" s="379"/>
      <c r="DL27" s="384">
        <f t="shared" ref="DL27" si="190">DK27*$J27</f>
        <v>0</v>
      </c>
      <c r="DM27" s="379"/>
      <c r="DN27" s="384">
        <f t="shared" ref="DN27" si="191">DM27*$J27</f>
        <v>0</v>
      </c>
      <c r="DO27" s="379"/>
      <c r="DP27" s="384">
        <f t="shared" ref="DP27" si="192">DO27*$J27</f>
        <v>0</v>
      </c>
      <c r="DQ27" s="379"/>
      <c r="DR27" s="384">
        <f t="shared" ref="DR27" si="193">DQ27*$J27</f>
        <v>0</v>
      </c>
      <c r="DS27" s="379"/>
      <c r="DT27" s="384">
        <f t="shared" ref="DT27" si="194">DS27*$J27</f>
        <v>0</v>
      </c>
      <c r="DU27" s="379"/>
      <c r="DV27" s="384">
        <f t="shared" ref="DV27" si="195">DU27*$J27</f>
        <v>0</v>
      </c>
      <c r="DW27" s="379"/>
      <c r="DX27" s="384">
        <f t="shared" ref="DX27" si="196">DW27*$J27</f>
        <v>0</v>
      </c>
      <c r="DY27" s="379"/>
      <c r="DZ27" s="384">
        <f t="shared" ref="DZ27" si="197">DY27*$J27</f>
        <v>0</v>
      </c>
      <c r="EA27" s="379"/>
      <c r="EB27" s="384">
        <f t="shared" ref="EB27" si="198">EA27*$J27</f>
        <v>0</v>
      </c>
      <c r="EC27" s="379"/>
      <c r="ED27" s="384">
        <f t="shared" ref="ED27" si="199">EC27*$J27</f>
        <v>0</v>
      </c>
      <c r="EE27" s="379"/>
      <c r="EF27" s="384">
        <f t="shared" ref="EF27" si="200">EE27*$J27</f>
        <v>0</v>
      </c>
      <c r="EG27" s="379"/>
      <c r="EH27" s="384">
        <f t="shared" ref="EH27" si="201">EG27*$J27</f>
        <v>0</v>
      </c>
      <c r="EI27" s="379"/>
      <c r="EJ27" s="384">
        <f t="shared" ref="EJ27" si="202">EI27*$J27</f>
        <v>0</v>
      </c>
      <c r="EK27" s="379"/>
      <c r="EL27" s="384">
        <f t="shared" ref="EL27" si="203">EK27*$J27</f>
        <v>0</v>
      </c>
      <c r="EM27" s="379"/>
      <c r="EN27" s="384">
        <f t="shared" ref="EN27" si="204">EM27*$J27</f>
        <v>0</v>
      </c>
      <c r="EO27" s="379"/>
      <c r="EP27" s="384">
        <f t="shared" ref="EP27" si="205">EO27*$J27</f>
        <v>0</v>
      </c>
      <c r="EQ27" s="379"/>
      <c r="ER27" s="384">
        <f t="shared" ref="ER27" si="206">EQ27*$J27</f>
        <v>0</v>
      </c>
      <c r="ES27" s="379"/>
      <c r="ET27" s="384">
        <f t="shared" ref="ET27" si="207">ES27*$J27</f>
        <v>0</v>
      </c>
      <c r="EU27" s="379"/>
      <c r="EV27" s="384">
        <f t="shared" ref="EV27" si="208">EU27*$J27</f>
        <v>0</v>
      </c>
      <c r="EW27" s="379"/>
      <c r="EX27" s="384">
        <f t="shared" ref="EX27" si="209">EW27*$J27</f>
        <v>0</v>
      </c>
      <c r="EY27" s="379"/>
      <c r="EZ27" s="384">
        <f t="shared" ref="EZ27" si="210">EY27*$J27</f>
        <v>0</v>
      </c>
      <c r="FA27" s="379"/>
      <c r="FB27" s="384">
        <f t="shared" ref="FB27" si="211">FA27*$J27</f>
        <v>0</v>
      </c>
      <c r="FC27" s="379"/>
      <c r="FD27" s="384">
        <f t="shared" ref="FD27" si="212">FC27*$J27</f>
        <v>0</v>
      </c>
      <c r="FE27" s="379"/>
      <c r="FF27" s="384">
        <f t="shared" ref="FF27" si="213">FE27*$J27</f>
        <v>0</v>
      </c>
      <c r="FG27" s="379"/>
      <c r="FH27" s="384">
        <f t="shared" ref="FH27" si="214">FG27*$J27</f>
        <v>0</v>
      </c>
      <c r="FI27" s="379"/>
      <c r="FJ27" s="384">
        <f t="shared" ref="FJ27" si="215">FI27*$J27</f>
        <v>0</v>
      </c>
      <c r="FK27" s="379"/>
      <c r="FL27" s="384">
        <f t="shared" ref="FL27" si="216">FK27*$J27</f>
        <v>0</v>
      </c>
      <c r="FM27" s="379"/>
      <c r="FN27" s="384">
        <f t="shared" ref="FN27" si="217">FM27*$J27</f>
        <v>0</v>
      </c>
      <c r="FO27" s="379"/>
      <c r="FP27" s="384">
        <f t="shared" ref="FP27" si="218">FO27*$J27</f>
        <v>0</v>
      </c>
      <c r="FQ27" s="379"/>
      <c r="FR27" s="384">
        <f t="shared" ref="FR27" si="219">FQ27*$J27</f>
        <v>0</v>
      </c>
      <c r="FS27" s="379">
        <v>1</v>
      </c>
      <c r="FT27" s="384">
        <f t="shared" ref="FT27" si="220">FS27*$J27</f>
        <v>290.22000000000003</v>
      </c>
      <c r="FU27" s="379"/>
      <c r="FV27" s="384">
        <f t="shared" ref="FV27" si="221">FU27*$J27</f>
        <v>0</v>
      </c>
      <c r="FW27" s="379"/>
      <c r="FX27" s="384">
        <f t="shared" ref="FX27" si="222">FW27*$J27</f>
        <v>0</v>
      </c>
      <c r="FY27" s="379">
        <v>3</v>
      </c>
      <c r="FZ27" s="384">
        <f t="shared" ref="FZ27" si="223">FY27*$J27</f>
        <v>870.66000000000008</v>
      </c>
      <c r="GA27" s="379">
        <v>3</v>
      </c>
      <c r="GB27" s="384">
        <f t="shared" ref="GB27" si="224">GA27*$J27</f>
        <v>870.66000000000008</v>
      </c>
      <c r="GC27" s="379">
        <v>3</v>
      </c>
      <c r="GD27" s="384">
        <f t="shared" ref="GD27" si="225">GC27*$J27</f>
        <v>870.66000000000008</v>
      </c>
      <c r="GE27" s="379"/>
      <c r="GF27" s="384">
        <f t="shared" ref="GF27" si="226">GE27*$J27</f>
        <v>0</v>
      </c>
      <c r="GG27" s="379"/>
      <c r="GH27" s="384">
        <f t="shared" ref="GH27" si="227">GG27*$J27</f>
        <v>0</v>
      </c>
      <c r="GI27" s="379"/>
      <c r="GJ27" s="384">
        <f t="shared" ref="GJ27" si="228">GI27*$J27</f>
        <v>0</v>
      </c>
      <c r="GK27" s="379"/>
      <c r="GL27" s="384">
        <f t="shared" ref="GL27" si="229">GK27*$J27</f>
        <v>0</v>
      </c>
      <c r="GM27" s="379">
        <v>0</v>
      </c>
      <c r="GN27" s="384">
        <f t="shared" ref="GN27" si="230">GM27*$J27</f>
        <v>0</v>
      </c>
      <c r="GO27" s="379">
        <v>0</v>
      </c>
      <c r="GP27" s="384">
        <f t="shared" ref="GP27" si="231">GO27*$J27</f>
        <v>0</v>
      </c>
      <c r="GQ27" s="379">
        <v>1</v>
      </c>
      <c r="GR27" s="384">
        <f t="shared" ref="GR27" si="232">GQ27*$J27</f>
        <v>290.22000000000003</v>
      </c>
      <c r="GS27" s="379">
        <v>1</v>
      </c>
      <c r="GT27" s="384">
        <f t="shared" ref="GT27" si="233">GS27*$J27</f>
        <v>290.22000000000003</v>
      </c>
      <c r="GU27" s="379"/>
      <c r="GV27" s="384">
        <f t="shared" ref="GV27" si="234">GU27*$J27</f>
        <v>0</v>
      </c>
      <c r="GW27" s="379"/>
      <c r="GX27" s="384">
        <f t="shared" ref="GX27" si="235">GW27*$J27</f>
        <v>0</v>
      </c>
      <c r="GY27" s="379"/>
      <c r="GZ27" s="384">
        <f t="shared" ref="GZ27" si="236">GY27*$J27</f>
        <v>0</v>
      </c>
      <c r="HA27" s="379"/>
      <c r="HB27" s="384">
        <f t="shared" ref="HB27" si="237">HA27*$J27</f>
        <v>0</v>
      </c>
      <c r="HC27" s="379"/>
      <c r="HD27" s="384">
        <f t="shared" ref="HD27" si="238">HC27*$J27</f>
        <v>0</v>
      </c>
      <c r="HE27" s="379">
        <v>24</v>
      </c>
      <c r="HF27" s="384">
        <f t="shared" ref="HF27" si="239">HE27*$J27</f>
        <v>6965.2800000000007</v>
      </c>
      <c r="HG27" s="379">
        <v>24</v>
      </c>
      <c r="HH27" s="384">
        <f t="shared" ref="HH27" si="240">HG27*$J27</f>
        <v>6965.2800000000007</v>
      </c>
      <c r="HI27" s="379"/>
      <c r="HJ27" s="384">
        <f t="shared" ref="HJ27" si="241">HI27*$J27</f>
        <v>0</v>
      </c>
      <c r="HK27" s="379"/>
      <c r="HL27" s="384">
        <f t="shared" ref="HL27" si="242">HK27*$J27</f>
        <v>0</v>
      </c>
      <c r="HM27" s="379"/>
      <c r="HN27" s="384">
        <f t="shared" ref="HN27" si="243">HM27*$J27</f>
        <v>0</v>
      </c>
      <c r="HO27" s="415"/>
      <c r="HP27" s="384">
        <f t="shared" ref="HP27" si="244">HO27*$J27</f>
        <v>0</v>
      </c>
      <c r="HQ27" s="379"/>
      <c r="HR27" s="384">
        <f t="shared" ref="HR27" si="245">HQ27*$J27</f>
        <v>0</v>
      </c>
      <c r="HS27" s="415"/>
      <c r="HT27" s="384">
        <f t="shared" ref="HT27" si="246">HS27*$J27</f>
        <v>0</v>
      </c>
      <c r="HU27" s="379"/>
      <c r="HV27" s="384">
        <f t="shared" ref="HV27" si="247">HU27*$J27</f>
        <v>0</v>
      </c>
      <c r="HW27" s="379"/>
      <c r="HX27" s="384">
        <f t="shared" ref="HX27" si="248">HW27*$J27</f>
        <v>0</v>
      </c>
      <c r="HY27" s="379"/>
      <c r="HZ27" s="384">
        <f t="shared" ref="HZ27" si="249">HY27*$J27</f>
        <v>0</v>
      </c>
      <c r="IA27" s="379"/>
      <c r="IB27" s="384">
        <f t="shared" ref="IB27" si="250">IA27*$J27</f>
        <v>0</v>
      </c>
      <c r="IC27" s="379">
        <v>3</v>
      </c>
      <c r="ID27" s="384">
        <f t="shared" ref="ID27" si="251">IC27*$J27</f>
        <v>870.66000000000008</v>
      </c>
      <c r="IE27" s="379"/>
      <c r="IF27" s="384">
        <f t="shared" ref="IF27" si="252">IE27*$J27</f>
        <v>0</v>
      </c>
      <c r="IG27" s="379"/>
      <c r="IH27" s="384">
        <f t="shared" ref="IH27" si="253">IG27*$J27</f>
        <v>0</v>
      </c>
      <c r="II27" s="379"/>
      <c r="IJ27" s="384">
        <f t="shared" ref="IJ27" si="254">II27*$J27</f>
        <v>0</v>
      </c>
      <c r="IK27" s="379"/>
      <c r="IL27" s="384">
        <f t="shared" ref="IL27" si="255">IK27*$J27</f>
        <v>0</v>
      </c>
      <c r="IM27" s="379"/>
      <c r="IN27" s="384">
        <f t="shared" ref="IN27" si="256">IM27*$J27</f>
        <v>0</v>
      </c>
      <c r="IO27" s="379"/>
      <c r="IP27" s="384">
        <f t="shared" ref="IP27" si="257">IO27*$J27</f>
        <v>0</v>
      </c>
      <c r="IQ27" s="379"/>
      <c r="IR27" s="384">
        <f t="shared" ref="IR27" si="258">IQ27*$J27</f>
        <v>0</v>
      </c>
      <c r="IS27" s="379"/>
      <c r="IT27" s="384">
        <f t="shared" ref="IT27" si="259">IS27*$J27</f>
        <v>0</v>
      </c>
      <c r="IU27" s="379"/>
      <c r="IV27" s="384">
        <f t="shared" ref="IV27" si="260">IU27*$J27</f>
        <v>0</v>
      </c>
      <c r="IW27" s="379">
        <v>1</v>
      </c>
      <c r="IX27" s="384">
        <f t="shared" ref="IX27" si="261">IW27*$J27</f>
        <v>290.22000000000003</v>
      </c>
      <c r="IY27" s="379"/>
      <c r="IZ27" s="384">
        <f t="shared" ref="IZ27" si="262">IY27*$J27</f>
        <v>0</v>
      </c>
      <c r="JA27" s="379"/>
      <c r="JB27" s="384">
        <f t="shared" ref="JB27" si="263">JA27*$J27</f>
        <v>0</v>
      </c>
      <c r="JC27" s="379"/>
      <c r="JD27" s="384">
        <f t="shared" ref="JD27" si="264">JC27*$J27</f>
        <v>0</v>
      </c>
      <c r="JE27" s="379"/>
      <c r="JF27" s="384">
        <f t="shared" ref="JF27" si="265">JE27*$J27</f>
        <v>0</v>
      </c>
      <c r="JG27" s="379"/>
      <c r="JH27" s="384">
        <f t="shared" ref="JH27" si="266">JG27*$J27</f>
        <v>0</v>
      </c>
      <c r="JI27" s="379"/>
      <c r="JJ27" s="384">
        <f t="shared" ref="JJ27" si="267">JI27*$J27</f>
        <v>0</v>
      </c>
      <c r="JK27" s="379"/>
      <c r="JL27" s="384">
        <f t="shared" ref="JL27" si="268">JK27*$J27</f>
        <v>0</v>
      </c>
      <c r="JM27" s="379"/>
      <c r="JN27" s="384">
        <f t="shared" ref="JN27" si="269">JM27*$J27</f>
        <v>0</v>
      </c>
      <c r="JO27" s="379"/>
      <c r="JP27" s="384">
        <f t="shared" ref="JP27" si="270">JO27*$J27</f>
        <v>0</v>
      </c>
      <c r="JQ27" s="379"/>
      <c r="JR27" s="384">
        <f t="shared" ref="JR27" si="271">JQ27*$J27</f>
        <v>0</v>
      </c>
      <c r="JS27" s="379"/>
      <c r="JT27" s="384">
        <f t="shared" ref="JT27" si="272">JS27*$J27</f>
        <v>0</v>
      </c>
      <c r="JU27" s="379"/>
      <c r="JV27" s="384">
        <f t="shared" ref="JV27" si="273">JU27*$J27</f>
        <v>0</v>
      </c>
      <c r="JW27" s="379"/>
      <c r="JX27" s="384">
        <f t="shared" ref="JX27" si="274">JW27*$J27</f>
        <v>0</v>
      </c>
      <c r="JY27" s="379">
        <v>3</v>
      </c>
      <c r="JZ27" s="384">
        <f t="shared" ref="JZ27" si="275">JY27*$J27</f>
        <v>870.66000000000008</v>
      </c>
    </row>
    <row r="28" spans="1:286" s="4" customFormat="1" x14ac:dyDescent="0.25">
      <c r="A28" s="268" t="s">
        <v>277</v>
      </c>
      <c r="B28" s="268" t="s">
        <v>278</v>
      </c>
      <c r="C28" s="470">
        <v>8531</v>
      </c>
      <c r="D28" s="467"/>
      <c r="E28" s="467"/>
      <c r="F28" s="472"/>
      <c r="G28" s="387">
        <f>+AVERAGE(C28:F28)*5%</f>
        <v>426.55</v>
      </c>
      <c r="H28" s="388">
        <f t="shared" si="0"/>
        <v>8957.5499999999993</v>
      </c>
      <c r="I28" s="513">
        <v>25</v>
      </c>
      <c r="J28" s="390">
        <f t="shared" si="1"/>
        <v>358.30199999999996</v>
      </c>
      <c r="K28" s="379"/>
      <c r="L28" s="384">
        <f t="shared" si="2"/>
        <v>0</v>
      </c>
      <c r="M28" s="379"/>
      <c r="N28" s="384">
        <f t="shared" si="3"/>
        <v>0</v>
      </c>
      <c r="O28" s="379"/>
      <c r="P28" s="384">
        <f t="shared" si="4"/>
        <v>0</v>
      </c>
      <c r="Q28" s="379"/>
      <c r="R28" s="384">
        <f t="shared" si="5"/>
        <v>0</v>
      </c>
      <c r="S28" s="379"/>
      <c r="T28" s="384">
        <f t="shared" si="6"/>
        <v>0</v>
      </c>
      <c r="U28" s="379"/>
      <c r="V28" s="384">
        <f t="shared" si="7"/>
        <v>0</v>
      </c>
      <c r="W28" s="379"/>
      <c r="X28" s="384">
        <f t="shared" si="8"/>
        <v>0</v>
      </c>
      <c r="Y28" s="379"/>
      <c r="Z28" s="384">
        <f t="shared" si="9"/>
        <v>0</v>
      </c>
      <c r="AA28" s="379"/>
      <c r="AB28" s="384">
        <f t="shared" si="9"/>
        <v>0</v>
      </c>
      <c r="AC28" s="379"/>
      <c r="AD28" s="384">
        <f t="shared" si="10"/>
        <v>0</v>
      </c>
      <c r="AE28" s="379"/>
      <c r="AF28" s="384">
        <f t="shared" si="11"/>
        <v>0</v>
      </c>
      <c r="AG28" s="379"/>
      <c r="AH28" s="384">
        <f t="shared" si="12"/>
        <v>0</v>
      </c>
      <c r="AI28" s="379"/>
      <c r="AJ28" s="384">
        <f t="shared" si="13"/>
        <v>0</v>
      </c>
      <c r="AK28" s="379"/>
      <c r="AL28" s="384">
        <f t="shared" si="14"/>
        <v>0</v>
      </c>
      <c r="AM28" s="379"/>
      <c r="AN28" s="384">
        <f t="shared" si="15"/>
        <v>0</v>
      </c>
      <c r="AO28" s="379"/>
      <c r="AP28" s="384">
        <f t="shared" si="16"/>
        <v>0</v>
      </c>
      <c r="AQ28" s="379"/>
      <c r="AR28" s="384">
        <f t="shared" si="17"/>
        <v>0</v>
      </c>
      <c r="AS28" s="379"/>
      <c r="AT28" s="384">
        <f t="shared" si="18"/>
        <v>0</v>
      </c>
      <c r="AU28" s="379"/>
      <c r="AV28" s="384">
        <f t="shared" si="19"/>
        <v>0</v>
      </c>
      <c r="AW28" s="379"/>
      <c r="AX28" s="384">
        <f t="shared" si="20"/>
        <v>0</v>
      </c>
      <c r="AY28" s="379"/>
      <c r="AZ28" s="384">
        <f t="shared" si="21"/>
        <v>0</v>
      </c>
      <c r="BA28" s="379"/>
      <c r="BB28" s="384">
        <f t="shared" si="22"/>
        <v>0</v>
      </c>
      <c r="BC28" s="379"/>
      <c r="BD28" s="384">
        <f t="shared" si="23"/>
        <v>0</v>
      </c>
      <c r="BE28" s="379">
        <v>1</v>
      </c>
      <c r="BF28" s="384">
        <f t="shared" si="24"/>
        <v>358.30199999999996</v>
      </c>
      <c r="BG28" s="379"/>
      <c r="BH28" s="384">
        <f t="shared" si="25"/>
        <v>0</v>
      </c>
      <c r="BI28" s="379"/>
      <c r="BJ28" s="384">
        <f t="shared" si="26"/>
        <v>0</v>
      </c>
      <c r="BK28" s="379">
        <v>2</v>
      </c>
      <c r="BL28" s="384">
        <f t="shared" si="27"/>
        <v>716.60399999999993</v>
      </c>
      <c r="BM28" s="379"/>
      <c r="BN28" s="384">
        <f t="shared" si="28"/>
        <v>0</v>
      </c>
      <c r="BO28" s="379"/>
      <c r="BP28" s="384">
        <f t="shared" si="29"/>
        <v>0</v>
      </c>
      <c r="BQ28" s="379"/>
      <c r="BR28" s="384">
        <f t="shared" si="30"/>
        <v>0</v>
      </c>
      <c r="BS28" s="379"/>
      <c r="BT28" s="384">
        <f t="shared" si="31"/>
        <v>0</v>
      </c>
      <c r="BU28" s="379"/>
      <c r="BV28" s="384">
        <f t="shared" si="32"/>
        <v>0</v>
      </c>
      <c r="BW28" s="379"/>
      <c r="BX28" s="384">
        <f t="shared" si="33"/>
        <v>0</v>
      </c>
      <c r="BY28" s="379"/>
      <c r="BZ28" s="384">
        <f t="shared" si="34"/>
        <v>0</v>
      </c>
      <c r="CA28" s="379"/>
      <c r="CB28" s="384">
        <f t="shared" si="35"/>
        <v>0</v>
      </c>
      <c r="CC28" s="379"/>
      <c r="CD28" s="384">
        <f t="shared" si="36"/>
        <v>0</v>
      </c>
      <c r="CE28" s="379"/>
      <c r="CF28" s="384">
        <f t="shared" si="37"/>
        <v>0</v>
      </c>
      <c r="CG28" s="379"/>
      <c r="CH28" s="384">
        <f t="shared" si="38"/>
        <v>0</v>
      </c>
      <c r="CI28" s="379"/>
      <c r="CJ28" s="384">
        <f t="shared" si="39"/>
        <v>0</v>
      </c>
      <c r="CK28" s="379"/>
      <c r="CL28" s="384">
        <f t="shared" si="40"/>
        <v>0</v>
      </c>
      <c r="CM28" s="379"/>
      <c r="CN28" s="384">
        <f t="shared" si="41"/>
        <v>0</v>
      </c>
      <c r="CO28" s="379"/>
      <c r="CP28" s="384">
        <f t="shared" si="42"/>
        <v>0</v>
      </c>
      <c r="CQ28" s="379"/>
      <c r="CR28" s="384">
        <f t="shared" si="43"/>
        <v>0</v>
      </c>
      <c r="CS28" s="379"/>
      <c r="CT28" s="384">
        <f t="shared" si="44"/>
        <v>0</v>
      </c>
      <c r="CU28" s="379"/>
      <c r="CV28" s="384">
        <f t="shared" si="45"/>
        <v>0</v>
      </c>
      <c r="CW28" s="379"/>
      <c r="CX28" s="384">
        <f t="shared" si="46"/>
        <v>0</v>
      </c>
      <c r="CY28" s="379"/>
      <c r="CZ28" s="384">
        <f t="shared" si="47"/>
        <v>0</v>
      </c>
      <c r="DA28" s="379">
        <v>1</v>
      </c>
      <c r="DB28" s="384">
        <f t="shared" si="48"/>
        <v>358.30199999999996</v>
      </c>
      <c r="DC28" s="379"/>
      <c r="DD28" s="384">
        <f t="shared" si="49"/>
        <v>0</v>
      </c>
      <c r="DE28" s="379"/>
      <c r="DF28" s="384">
        <f t="shared" si="50"/>
        <v>0</v>
      </c>
      <c r="DG28" s="379"/>
      <c r="DH28" s="384">
        <f t="shared" si="51"/>
        <v>0</v>
      </c>
      <c r="DI28" s="379"/>
      <c r="DJ28" s="384">
        <f t="shared" si="52"/>
        <v>0</v>
      </c>
      <c r="DK28" s="379"/>
      <c r="DL28" s="384">
        <f t="shared" si="53"/>
        <v>0</v>
      </c>
      <c r="DM28" s="379"/>
      <c r="DN28" s="384">
        <f t="shared" si="54"/>
        <v>0</v>
      </c>
      <c r="DO28" s="379"/>
      <c r="DP28" s="384">
        <f t="shared" si="55"/>
        <v>0</v>
      </c>
      <c r="DQ28" s="379"/>
      <c r="DR28" s="384">
        <f t="shared" si="56"/>
        <v>0</v>
      </c>
      <c r="DS28" s="379"/>
      <c r="DT28" s="384">
        <f t="shared" si="57"/>
        <v>0</v>
      </c>
      <c r="DU28" s="379"/>
      <c r="DV28" s="384">
        <f t="shared" si="58"/>
        <v>0</v>
      </c>
      <c r="DW28" s="379"/>
      <c r="DX28" s="384">
        <f t="shared" si="59"/>
        <v>0</v>
      </c>
      <c r="DY28" s="379"/>
      <c r="DZ28" s="384">
        <f t="shared" si="60"/>
        <v>0</v>
      </c>
      <c r="EA28" s="379"/>
      <c r="EB28" s="384">
        <f t="shared" si="61"/>
        <v>0</v>
      </c>
      <c r="EC28" s="379"/>
      <c r="ED28" s="384">
        <f t="shared" si="62"/>
        <v>0</v>
      </c>
      <c r="EE28" s="379"/>
      <c r="EF28" s="384">
        <f t="shared" si="63"/>
        <v>0</v>
      </c>
      <c r="EG28" s="379"/>
      <c r="EH28" s="384">
        <f t="shared" si="64"/>
        <v>0</v>
      </c>
      <c r="EI28" s="379"/>
      <c r="EJ28" s="384">
        <f t="shared" si="65"/>
        <v>0</v>
      </c>
      <c r="EK28" s="379"/>
      <c r="EL28" s="384">
        <f t="shared" si="66"/>
        <v>0</v>
      </c>
      <c r="EM28" s="379"/>
      <c r="EN28" s="384">
        <f t="shared" si="67"/>
        <v>0</v>
      </c>
      <c r="EO28" s="379"/>
      <c r="EP28" s="384">
        <f t="shared" si="68"/>
        <v>0</v>
      </c>
      <c r="EQ28" s="379"/>
      <c r="ER28" s="384">
        <f t="shared" si="69"/>
        <v>0</v>
      </c>
      <c r="ES28" s="379"/>
      <c r="ET28" s="384">
        <f t="shared" si="70"/>
        <v>0</v>
      </c>
      <c r="EU28" s="379"/>
      <c r="EV28" s="384">
        <f t="shared" si="71"/>
        <v>0</v>
      </c>
      <c r="EW28" s="379"/>
      <c r="EX28" s="384">
        <f t="shared" si="72"/>
        <v>0</v>
      </c>
      <c r="EY28" s="379"/>
      <c r="EZ28" s="384">
        <f t="shared" si="73"/>
        <v>0</v>
      </c>
      <c r="FA28" s="379"/>
      <c r="FB28" s="384">
        <f t="shared" si="74"/>
        <v>0</v>
      </c>
      <c r="FC28" s="379"/>
      <c r="FD28" s="384">
        <f t="shared" si="75"/>
        <v>0</v>
      </c>
      <c r="FE28" s="379"/>
      <c r="FF28" s="384">
        <f t="shared" si="76"/>
        <v>0</v>
      </c>
      <c r="FG28" s="379"/>
      <c r="FH28" s="384">
        <f t="shared" si="77"/>
        <v>0</v>
      </c>
      <c r="FI28" s="379"/>
      <c r="FJ28" s="384">
        <f t="shared" si="78"/>
        <v>0</v>
      </c>
      <c r="FK28" s="379"/>
      <c r="FL28" s="384">
        <f t="shared" si="79"/>
        <v>0</v>
      </c>
      <c r="FM28" s="379"/>
      <c r="FN28" s="384">
        <f t="shared" si="80"/>
        <v>0</v>
      </c>
      <c r="FO28" s="379"/>
      <c r="FP28" s="384">
        <f t="shared" si="81"/>
        <v>0</v>
      </c>
      <c r="FQ28" s="379"/>
      <c r="FR28" s="384">
        <f t="shared" si="82"/>
        <v>0</v>
      </c>
      <c r="FS28" s="379">
        <v>1</v>
      </c>
      <c r="FT28" s="384">
        <f t="shared" si="83"/>
        <v>358.30199999999996</v>
      </c>
      <c r="FU28" s="379"/>
      <c r="FV28" s="384">
        <f t="shared" si="84"/>
        <v>0</v>
      </c>
      <c r="FW28" s="379"/>
      <c r="FX28" s="384">
        <f t="shared" si="85"/>
        <v>0</v>
      </c>
      <c r="FY28" s="379">
        <v>3</v>
      </c>
      <c r="FZ28" s="384">
        <f t="shared" si="86"/>
        <v>1074.9059999999999</v>
      </c>
      <c r="GA28" s="379">
        <v>3</v>
      </c>
      <c r="GB28" s="384">
        <f t="shared" si="87"/>
        <v>1074.9059999999999</v>
      </c>
      <c r="GC28" s="379">
        <v>3</v>
      </c>
      <c r="GD28" s="384">
        <f t="shared" si="88"/>
        <v>1074.9059999999999</v>
      </c>
      <c r="GE28" s="379"/>
      <c r="GF28" s="384">
        <f t="shared" si="89"/>
        <v>0</v>
      </c>
      <c r="GG28" s="379"/>
      <c r="GH28" s="384">
        <f t="shared" si="90"/>
        <v>0</v>
      </c>
      <c r="GI28" s="379"/>
      <c r="GJ28" s="384">
        <f t="shared" si="91"/>
        <v>0</v>
      </c>
      <c r="GK28" s="379"/>
      <c r="GL28" s="384">
        <f t="shared" si="92"/>
        <v>0</v>
      </c>
      <c r="GM28" s="379">
        <v>0</v>
      </c>
      <c r="GN28" s="384">
        <f t="shared" si="93"/>
        <v>0</v>
      </c>
      <c r="GO28" s="379">
        <v>0</v>
      </c>
      <c r="GP28" s="384">
        <f t="shared" si="94"/>
        <v>0</v>
      </c>
      <c r="GQ28" s="379">
        <v>1</v>
      </c>
      <c r="GR28" s="384">
        <f t="shared" si="95"/>
        <v>358.30199999999996</v>
      </c>
      <c r="GS28" s="379">
        <v>1</v>
      </c>
      <c r="GT28" s="384">
        <f t="shared" si="96"/>
        <v>358.30199999999996</v>
      </c>
      <c r="GU28" s="379"/>
      <c r="GV28" s="384">
        <f t="shared" si="97"/>
        <v>0</v>
      </c>
      <c r="GW28" s="379"/>
      <c r="GX28" s="384">
        <f t="shared" si="98"/>
        <v>0</v>
      </c>
      <c r="GY28" s="379"/>
      <c r="GZ28" s="384">
        <f t="shared" si="99"/>
        <v>0</v>
      </c>
      <c r="HA28" s="379"/>
      <c r="HB28" s="384">
        <f t="shared" si="100"/>
        <v>0</v>
      </c>
      <c r="HC28" s="379"/>
      <c r="HD28" s="384">
        <f t="shared" si="101"/>
        <v>0</v>
      </c>
      <c r="HE28" s="379">
        <v>24</v>
      </c>
      <c r="HF28" s="384">
        <f t="shared" si="102"/>
        <v>8599.2479999999996</v>
      </c>
      <c r="HG28" s="379">
        <v>24</v>
      </c>
      <c r="HH28" s="384">
        <f t="shared" si="103"/>
        <v>8599.2479999999996</v>
      </c>
      <c r="HI28" s="379"/>
      <c r="HJ28" s="384">
        <f t="shared" si="104"/>
        <v>0</v>
      </c>
      <c r="HK28" s="379"/>
      <c r="HL28" s="384">
        <f t="shared" si="105"/>
        <v>0</v>
      </c>
      <c r="HM28" s="379"/>
      <c r="HN28" s="384">
        <f t="shared" si="106"/>
        <v>0</v>
      </c>
      <c r="HO28" s="415"/>
      <c r="HP28" s="384">
        <f t="shared" si="107"/>
        <v>0</v>
      </c>
      <c r="HQ28" s="379"/>
      <c r="HR28" s="384">
        <f t="shared" si="108"/>
        <v>0</v>
      </c>
      <c r="HS28" s="415"/>
      <c r="HT28" s="384">
        <f t="shared" si="109"/>
        <v>0</v>
      </c>
      <c r="HU28" s="379"/>
      <c r="HV28" s="384">
        <f t="shared" si="110"/>
        <v>0</v>
      </c>
      <c r="HW28" s="379"/>
      <c r="HX28" s="384">
        <f t="shared" si="111"/>
        <v>0</v>
      </c>
      <c r="HY28" s="379"/>
      <c r="HZ28" s="384">
        <f t="shared" si="112"/>
        <v>0</v>
      </c>
      <c r="IA28" s="379"/>
      <c r="IB28" s="384">
        <f t="shared" si="113"/>
        <v>0</v>
      </c>
      <c r="IC28" s="379">
        <v>3</v>
      </c>
      <c r="ID28" s="384">
        <f t="shared" si="114"/>
        <v>1074.9059999999999</v>
      </c>
      <c r="IE28" s="379"/>
      <c r="IF28" s="384">
        <f t="shared" si="115"/>
        <v>0</v>
      </c>
      <c r="IG28" s="379"/>
      <c r="IH28" s="384">
        <f t="shared" si="116"/>
        <v>0</v>
      </c>
      <c r="II28" s="379"/>
      <c r="IJ28" s="384">
        <f t="shared" si="117"/>
        <v>0</v>
      </c>
      <c r="IK28" s="379"/>
      <c r="IL28" s="384">
        <f t="shared" si="118"/>
        <v>0</v>
      </c>
      <c r="IM28" s="379"/>
      <c r="IN28" s="384">
        <f t="shared" si="119"/>
        <v>0</v>
      </c>
      <c r="IO28" s="379"/>
      <c r="IP28" s="384">
        <f t="shared" si="120"/>
        <v>0</v>
      </c>
      <c r="IQ28" s="379"/>
      <c r="IR28" s="384">
        <f t="shared" si="121"/>
        <v>0</v>
      </c>
      <c r="IS28" s="379"/>
      <c r="IT28" s="384">
        <f t="shared" si="122"/>
        <v>0</v>
      </c>
      <c r="IU28" s="379"/>
      <c r="IV28" s="384">
        <f t="shared" si="123"/>
        <v>0</v>
      </c>
      <c r="IW28" s="379">
        <v>1</v>
      </c>
      <c r="IX28" s="384">
        <f t="shared" si="124"/>
        <v>358.30199999999996</v>
      </c>
      <c r="IY28" s="379"/>
      <c r="IZ28" s="384">
        <f t="shared" si="125"/>
        <v>0</v>
      </c>
      <c r="JA28" s="379"/>
      <c r="JB28" s="384">
        <f t="shared" si="126"/>
        <v>0</v>
      </c>
      <c r="JC28" s="379"/>
      <c r="JD28" s="384">
        <f t="shared" si="127"/>
        <v>0</v>
      </c>
      <c r="JE28" s="379"/>
      <c r="JF28" s="384">
        <f t="shared" si="128"/>
        <v>0</v>
      </c>
      <c r="JG28" s="379"/>
      <c r="JH28" s="384">
        <f t="shared" si="129"/>
        <v>0</v>
      </c>
      <c r="JI28" s="379"/>
      <c r="JJ28" s="384">
        <f t="shared" si="130"/>
        <v>0</v>
      </c>
      <c r="JK28" s="379"/>
      <c r="JL28" s="384">
        <f t="shared" si="131"/>
        <v>0</v>
      </c>
      <c r="JM28" s="379"/>
      <c r="JN28" s="384">
        <f t="shared" si="132"/>
        <v>0</v>
      </c>
      <c r="JO28" s="379"/>
      <c r="JP28" s="384">
        <f t="shared" si="133"/>
        <v>0</v>
      </c>
      <c r="JQ28" s="379"/>
      <c r="JR28" s="384">
        <f t="shared" si="134"/>
        <v>0</v>
      </c>
      <c r="JS28" s="379"/>
      <c r="JT28" s="384">
        <f t="shared" si="135"/>
        <v>0</v>
      </c>
      <c r="JU28" s="379"/>
      <c r="JV28" s="384">
        <f t="shared" si="136"/>
        <v>0</v>
      </c>
      <c r="JW28" s="379"/>
      <c r="JX28" s="384">
        <f t="shared" si="137"/>
        <v>0</v>
      </c>
      <c r="JY28" s="379">
        <v>3</v>
      </c>
      <c r="JZ28" s="384">
        <f t="shared" si="138"/>
        <v>1074.9059999999999</v>
      </c>
    </row>
    <row r="29" spans="1:286" s="4" customFormat="1" x14ac:dyDescent="0.25">
      <c r="A29" s="268" t="s">
        <v>277</v>
      </c>
      <c r="B29" s="268" t="s">
        <v>279</v>
      </c>
      <c r="C29" s="470">
        <v>9050</v>
      </c>
      <c r="D29" s="467">
        <f>+'Cotizacion Rino'!B12</f>
        <v>11132</v>
      </c>
      <c r="E29" s="467">
        <v>20750</v>
      </c>
      <c r="F29" s="472"/>
      <c r="G29" s="387">
        <f>+AVERAGE(C29:F29)*5%</f>
        <v>682.2</v>
      </c>
      <c r="H29" s="388">
        <f t="shared" si="0"/>
        <v>14326.2</v>
      </c>
      <c r="I29" s="513">
        <v>50</v>
      </c>
      <c r="J29" s="390">
        <f t="shared" si="1"/>
        <v>286.524</v>
      </c>
      <c r="K29" s="379"/>
      <c r="L29" s="384">
        <f t="shared" si="2"/>
        <v>0</v>
      </c>
      <c r="M29" s="379"/>
      <c r="N29" s="384">
        <f t="shared" si="3"/>
        <v>0</v>
      </c>
      <c r="O29" s="379"/>
      <c r="P29" s="384">
        <f t="shared" si="4"/>
        <v>0</v>
      </c>
      <c r="Q29" s="379"/>
      <c r="R29" s="384">
        <f t="shared" si="5"/>
        <v>0</v>
      </c>
      <c r="S29" s="379"/>
      <c r="T29" s="384">
        <f t="shared" si="6"/>
        <v>0</v>
      </c>
      <c r="U29" s="379"/>
      <c r="V29" s="384">
        <f t="shared" si="7"/>
        <v>0</v>
      </c>
      <c r="W29" s="379"/>
      <c r="X29" s="384">
        <f t="shared" si="8"/>
        <v>0</v>
      </c>
      <c r="Y29" s="379"/>
      <c r="Z29" s="384">
        <f t="shared" si="9"/>
        <v>0</v>
      </c>
      <c r="AA29" s="379"/>
      <c r="AB29" s="384">
        <f t="shared" si="9"/>
        <v>0</v>
      </c>
      <c r="AC29" s="379"/>
      <c r="AD29" s="384">
        <f t="shared" si="10"/>
        <v>0</v>
      </c>
      <c r="AE29" s="379"/>
      <c r="AF29" s="384">
        <f t="shared" si="11"/>
        <v>0</v>
      </c>
      <c r="AG29" s="379"/>
      <c r="AH29" s="384">
        <f t="shared" si="12"/>
        <v>0</v>
      </c>
      <c r="AI29" s="379"/>
      <c r="AJ29" s="384">
        <f t="shared" si="13"/>
        <v>0</v>
      </c>
      <c r="AK29" s="379"/>
      <c r="AL29" s="384">
        <f t="shared" si="14"/>
        <v>0</v>
      </c>
      <c r="AM29" s="379"/>
      <c r="AN29" s="384">
        <f t="shared" si="15"/>
        <v>0</v>
      </c>
      <c r="AO29" s="379"/>
      <c r="AP29" s="384">
        <f t="shared" si="16"/>
        <v>0</v>
      </c>
      <c r="AQ29" s="379"/>
      <c r="AR29" s="384">
        <f t="shared" si="17"/>
        <v>0</v>
      </c>
      <c r="AS29" s="379"/>
      <c r="AT29" s="384">
        <f t="shared" si="18"/>
        <v>0</v>
      </c>
      <c r="AU29" s="379">
        <v>1</v>
      </c>
      <c r="AV29" s="384">
        <f t="shared" si="19"/>
        <v>286.524</v>
      </c>
      <c r="AW29" s="379">
        <v>2</v>
      </c>
      <c r="AX29" s="384">
        <f t="shared" si="20"/>
        <v>573.048</v>
      </c>
      <c r="AY29" s="379">
        <v>1</v>
      </c>
      <c r="AZ29" s="384">
        <f t="shared" si="21"/>
        <v>286.524</v>
      </c>
      <c r="BA29" s="379">
        <v>1</v>
      </c>
      <c r="BB29" s="384">
        <f t="shared" si="22"/>
        <v>286.524</v>
      </c>
      <c r="BC29" s="379">
        <v>1</v>
      </c>
      <c r="BD29" s="384">
        <f t="shared" si="23"/>
        <v>286.524</v>
      </c>
      <c r="BE29" s="379">
        <v>1</v>
      </c>
      <c r="BF29" s="384">
        <f t="shared" si="24"/>
        <v>286.524</v>
      </c>
      <c r="BG29" s="379"/>
      <c r="BH29" s="384">
        <f t="shared" si="25"/>
        <v>0</v>
      </c>
      <c r="BI29" s="379"/>
      <c r="BJ29" s="384">
        <f t="shared" si="26"/>
        <v>0</v>
      </c>
      <c r="BK29" s="379">
        <v>2</v>
      </c>
      <c r="BL29" s="384">
        <f t="shared" si="27"/>
        <v>573.048</v>
      </c>
      <c r="BM29" s="379"/>
      <c r="BN29" s="384">
        <f t="shared" si="28"/>
        <v>0</v>
      </c>
      <c r="BO29" s="379"/>
      <c r="BP29" s="384">
        <f t="shared" si="29"/>
        <v>0</v>
      </c>
      <c r="BQ29" s="379"/>
      <c r="BR29" s="384">
        <f t="shared" si="30"/>
        <v>0</v>
      </c>
      <c r="BS29" s="379"/>
      <c r="BT29" s="384">
        <f t="shared" si="31"/>
        <v>0</v>
      </c>
      <c r="BU29" s="379"/>
      <c r="BV29" s="384">
        <f t="shared" si="32"/>
        <v>0</v>
      </c>
      <c r="BW29" s="379"/>
      <c r="BX29" s="384">
        <f t="shared" si="33"/>
        <v>0</v>
      </c>
      <c r="BY29" s="379"/>
      <c r="BZ29" s="384">
        <f t="shared" si="34"/>
        <v>0</v>
      </c>
      <c r="CA29" s="379"/>
      <c r="CB29" s="384">
        <f t="shared" si="35"/>
        <v>0</v>
      </c>
      <c r="CC29" s="379"/>
      <c r="CD29" s="384">
        <f t="shared" si="36"/>
        <v>0</v>
      </c>
      <c r="CE29" s="379"/>
      <c r="CF29" s="384">
        <f t="shared" si="37"/>
        <v>0</v>
      </c>
      <c r="CG29" s="379"/>
      <c r="CH29" s="384">
        <f t="shared" si="38"/>
        <v>0</v>
      </c>
      <c r="CI29" s="379"/>
      <c r="CJ29" s="384">
        <f t="shared" si="39"/>
        <v>0</v>
      </c>
      <c r="CK29" s="379"/>
      <c r="CL29" s="384">
        <f t="shared" si="40"/>
        <v>0</v>
      </c>
      <c r="CM29" s="379"/>
      <c r="CN29" s="384">
        <f t="shared" si="41"/>
        <v>0</v>
      </c>
      <c r="CO29" s="379"/>
      <c r="CP29" s="384">
        <f t="shared" si="42"/>
        <v>0</v>
      </c>
      <c r="CQ29" s="379"/>
      <c r="CR29" s="384">
        <f t="shared" si="43"/>
        <v>0</v>
      </c>
      <c r="CS29" s="379"/>
      <c r="CT29" s="384">
        <f t="shared" si="44"/>
        <v>0</v>
      </c>
      <c r="CU29" s="379"/>
      <c r="CV29" s="384">
        <f t="shared" si="45"/>
        <v>0</v>
      </c>
      <c r="CW29" s="379"/>
      <c r="CX29" s="384">
        <f t="shared" si="46"/>
        <v>0</v>
      </c>
      <c r="CY29" s="379"/>
      <c r="CZ29" s="384">
        <f t="shared" si="47"/>
        <v>0</v>
      </c>
      <c r="DA29" s="379">
        <v>1</v>
      </c>
      <c r="DB29" s="384">
        <f t="shared" si="48"/>
        <v>286.524</v>
      </c>
      <c r="DC29" s="379"/>
      <c r="DD29" s="384">
        <f t="shared" si="49"/>
        <v>0</v>
      </c>
      <c r="DE29" s="379"/>
      <c r="DF29" s="384">
        <f t="shared" si="50"/>
        <v>0</v>
      </c>
      <c r="DG29" s="379"/>
      <c r="DH29" s="384">
        <f t="shared" si="51"/>
        <v>0</v>
      </c>
      <c r="DI29" s="379"/>
      <c r="DJ29" s="384">
        <f t="shared" si="52"/>
        <v>0</v>
      </c>
      <c r="DK29" s="379"/>
      <c r="DL29" s="384">
        <f t="shared" si="53"/>
        <v>0</v>
      </c>
      <c r="DM29" s="379"/>
      <c r="DN29" s="384">
        <f t="shared" si="54"/>
        <v>0</v>
      </c>
      <c r="DO29" s="379"/>
      <c r="DP29" s="384">
        <f t="shared" si="55"/>
        <v>0</v>
      </c>
      <c r="DQ29" s="379"/>
      <c r="DR29" s="384">
        <f t="shared" si="56"/>
        <v>0</v>
      </c>
      <c r="DS29" s="379"/>
      <c r="DT29" s="384">
        <f t="shared" si="57"/>
        <v>0</v>
      </c>
      <c r="DU29" s="379"/>
      <c r="DV29" s="384">
        <f t="shared" si="58"/>
        <v>0</v>
      </c>
      <c r="DW29" s="379"/>
      <c r="DX29" s="384">
        <f t="shared" si="59"/>
        <v>0</v>
      </c>
      <c r="DY29" s="379"/>
      <c r="DZ29" s="384">
        <f t="shared" si="60"/>
        <v>0</v>
      </c>
      <c r="EA29" s="379"/>
      <c r="EB29" s="384">
        <f t="shared" si="61"/>
        <v>0</v>
      </c>
      <c r="EC29" s="379"/>
      <c r="ED29" s="384">
        <f t="shared" si="62"/>
        <v>0</v>
      </c>
      <c r="EE29" s="379"/>
      <c r="EF29" s="384">
        <f t="shared" si="63"/>
        <v>0</v>
      </c>
      <c r="EG29" s="379"/>
      <c r="EH29" s="384">
        <f t="shared" si="64"/>
        <v>0</v>
      </c>
      <c r="EI29" s="379"/>
      <c r="EJ29" s="384">
        <f t="shared" si="65"/>
        <v>0</v>
      </c>
      <c r="EK29" s="379"/>
      <c r="EL29" s="384">
        <f t="shared" si="66"/>
        <v>0</v>
      </c>
      <c r="EM29" s="379"/>
      <c r="EN29" s="384">
        <f t="shared" si="67"/>
        <v>0</v>
      </c>
      <c r="EO29" s="379"/>
      <c r="EP29" s="384">
        <f t="shared" si="68"/>
        <v>0</v>
      </c>
      <c r="EQ29" s="379"/>
      <c r="ER29" s="384">
        <f t="shared" si="69"/>
        <v>0</v>
      </c>
      <c r="ES29" s="379"/>
      <c r="ET29" s="384">
        <f t="shared" si="70"/>
        <v>0</v>
      </c>
      <c r="EU29" s="379"/>
      <c r="EV29" s="384">
        <f t="shared" si="71"/>
        <v>0</v>
      </c>
      <c r="EW29" s="379"/>
      <c r="EX29" s="384">
        <f t="shared" si="72"/>
        <v>0</v>
      </c>
      <c r="EY29" s="379"/>
      <c r="EZ29" s="384">
        <f t="shared" si="73"/>
        <v>0</v>
      </c>
      <c r="FA29" s="379"/>
      <c r="FB29" s="384">
        <f t="shared" si="74"/>
        <v>0</v>
      </c>
      <c r="FC29" s="379"/>
      <c r="FD29" s="384">
        <f t="shared" si="75"/>
        <v>0</v>
      </c>
      <c r="FE29" s="379"/>
      <c r="FF29" s="384">
        <f t="shared" si="76"/>
        <v>0</v>
      </c>
      <c r="FG29" s="379"/>
      <c r="FH29" s="384">
        <f t="shared" si="77"/>
        <v>0</v>
      </c>
      <c r="FI29" s="379"/>
      <c r="FJ29" s="384">
        <f t="shared" si="78"/>
        <v>0</v>
      </c>
      <c r="FK29" s="379"/>
      <c r="FL29" s="384">
        <f t="shared" si="79"/>
        <v>0</v>
      </c>
      <c r="FM29" s="379"/>
      <c r="FN29" s="384">
        <f t="shared" si="80"/>
        <v>0</v>
      </c>
      <c r="FO29" s="379"/>
      <c r="FP29" s="384">
        <f t="shared" si="81"/>
        <v>0</v>
      </c>
      <c r="FQ29" s="379"/>
      <c r="FR29" s="384">
        <f t="shared" si="82"/>
        <v>0</v>
      </c>
      <c r="FS29" s="379">
        <v>1</v>
      </c>
      <c r="FT29" s="384">
        <f t="shared" si="83"/>
        <v>286.524</v>
      </c>
      <c r="FU29" s="379"/>
      <c r="FV29" s="384">
        <f t="shared" si="84"/>
        <v>0</v>
      </c>
      <c r="FW29" s="379"/>
      <c r="FX29" s="384">
        <f t="shared" si="85"/>
        <v>0</v>
      </c>
      <c r="FY29" s="379">
        <v>3</v>
      </c>
      <c r="FZ29" s="384">
        <f t="shared" si="86"/>
        <v>859.572</v>
      </c>
      <c r="GA29" s="379">
        <v>3</v>
      </c>
      <c r="GB29" s="384">
        <f t="shared" si="87"/>
        <v>859.572</v>
      </c>
      <c r="GC29" s="379">
        <v>3</v>
      </c>
      <c r="GD29" s="384">
        <f t="shared" si="88"/>
        <v>859.572</v>
      </c>
      <c r="GE29" s="379"/>
      <c r="GF29" s="384">
        <f t="shared" si="89"/>
        <v>0</v>
      </c>
      <c r="GG29" s="379"/>
      <c r="GH29" s="384">
        <f t="shared" si="90"/>
        <v>0</v>
      </c>
      <c r="GI29" s="379"/>
      <c r="GJ29" s="384">
        <f t="shared" si="91"/>
        <v>0</v>
      </c>
      <c r="GK29" s="379"/>
      <c r="GL29" s="384">
        <f t="shared" si="92"/>
        <v>0</v>
      </c>
      <c r="GM29" s="379">
        <v>0</v>
      </c>
      <c r="GN29" s="384">
        <f t="shared" si="93"/>
        <v>0</v>
      </c>
      <c r="GO29" s="379">
        <v>0</v>
      </c>
      <c r="GP29" s="384">
        <f t="shared" si="94"/>
        <v>0</v>
      </c>
      <c r="GQ29" s="379">
        <v>1</v>
      </c>
      <c r="GR29" s="384">
        <f t="shared" si="95"/>
        <v>286.524</v>
      </c>
      <c r="GS29" s="379">
        <v>1</v>
      </c>
      <c r="GT29" s="384">
        <f t="shared" si="96"/>
        <v>286.524</v>
      </c>
      <c r="GU29" s="379"/>
      <c r="GV29" s="384">
        <f t="shared" si="97"/>
        <v>0</v>
      </c>
      <c r="GW29" s="379"/>
      <c r="GX29" s="384">
        <f t="shared" si="98"/>
        <v>0</v>
      </c>
      <c r="GY29" s="379"/>
      <c r="GZ29" s="384">
        <f t="shared" si="99"/>
        <v>0</v>
      </c>
      <c r="HA29" s="379"/>
      <c r="HB29" s="384">
        <f t="shared" si="100"/>
        <v>0</v>
      </c>
      <c r="HC29" s="379"/>
      <c r="HD29" s="384">
        <f t="shared" si="101"/>
        <v>0</v>
      </c>
      <c r="HE29" s="379">
        <v>24</v>
      </c>
      <c r="HF29" s="384">
        <f t="shared" si="102"/>
        <v>6876.576</v>
      </c>
      <c r="HG29" s="379">
        <v>24</v>
      </c>
      <c r="HH29" s="384">
        <f t="shared" si="103"/>
        <v>6876.576</v>
      </c>
      <c r="HI29" s="379"/>
      <c r="HJ29" s="384">
        <f t="shared" si="104"/>
        <v>0</v>
      </c>
      <c r="HK29" s="379"/>
      <c r="HL29" s="384">
        <f t="shared" si="105"/>
        <v>0</v>
      </c>
      <c r="HM29" s="379"/>
      <c r="HN29" s="384">
        <f t="shared" si="106"/>
        <v>0</v>
      </c>
      <c r="HO29" s="415"/>
      <c r="HP29" s="384">
        <f t="shared" si="107"/>
        <v>0</v>
      </c>
      <c r="HQ29" s="379"/>
      <c r="HR29" s="384">
        <f t="shared" si="108"/>
        <v>0</v>
      </c>
      <c r="HS29" s="415"/>
      <c r="HT29" s="384">
        <f t="shared" si="109"/>
        <v>0</v>
      </c>
      <c r="HU29" s="379"/>
      <c r="HV29" s="384">
        <f t="shared" si="110"/>
        <v>0</v>
      </c>
      <c r="HW29" s="379"/>
      <c r="HX29" s="384">
        <f t="shared" si="111"/>
        <v>0</v>
      </c>
      <c r="HY29" s="379"/>
      <c r="HZ29" s="384">
        <f t="shared" si="112"/>
        <v>0</v>
      </c>
      <c r="IA29" s="379"/>
      <c r="IB29" s="384">
        <f t="shared" si="113"/>
        <v>0</v>
      </c>
      <c r="IC29" s="379">
        <v>3</v>
      </c>
      <c r="ID29" s="384">
        <f t="shared" si="114"/>
        <v>859.572</v>
      </c>
      <c r="IE29" s="379"/>
      <c r="IF29" s="384">
        <f t="shared" si="115"/>
        <v>0</v>
      </c>
      <c r="IG29" s="379"/>
      <c r="IH29" s="384">
        <f t="shared" si="116"/>
        <v>0</v>
      </c>
      <c r="II29" s="379"/>
      <c r="IJ29" s="384">
        <f t="shared" si="117"/>
        <v>0</v>
      </c>
      <c r="IK29" s="379"/>
      <c r="IL29" s="384">
        <f t="shared" si="118"/>
        <v>0</v>
      </c>
      <c r="IM29" s="379"/>
      <c r="IN29" s="384">
        <f t="shared" si="119"/>
        <v>0</v>
      </c>
      <c r="IO29" s="379"/>
      <c r="IP29" s="384">
        <f t="shared" si="120"/>
        <v>0</v>
      </c>
      <c r="IQ29" s="379"/>
      <c r="IR29" s="384">
        <f t="shared" si="121"/>
        <v>0</v>
      </c>
      <c r="IS29" s="379"/>
      <c r="IT29" s="384">
        <f t="shared" si="122"/>
        <v>0</v>
      </c>
      <c r="IU29" s="379"/>
      <c r="IV29" s="384">
        <f t="shared" si="123"/>
        <v>0</v>
      </c>
      <c r="IW29" s="379">
        <v>1</v>
      </c>
      <c r="IX29" s="384">
        <f t="shared" si="124"/>
        <v>286.524</v>
      </c>
      <c r="IY29" s="379"/>
      <c r="IZ29" s="384">
        <f t="shared" si="125"/>
        <v>0</v>
      </c>
      <c r="JA29" s="379"/>
      <c r="JB29" s="384">
        <f t="shared" si="126"/>
        <v>0</v>
      </c>
      <c r="JC29" s="379"/>
      <c r="JD29" s="384">
        <f t="shared" si="127"/>
        <v>0</v>
      </c>
      <c r="JE29" s="379"/>
      <c r="JF29" s="384">
        <f t="shared" si="128"/>
        <v>0</v>
      </c>
      <c r="JG29" s="379"/>
      <c r="JH29" s="384">
        <f t="shared" si="129"/>
        <v>0</v>
      </c>
      <c r="JI29" s="379"/>
      <c r="JJ29" s="384">
        <f t="shared" si="130"/>
        <v>0</v>
      </c>
      <c r="JK29" s="379"/>
      <c r="JL29" s="384">
        <f t="shared" si="131"/>
        <v>0</v>
      </c>
      <c r="JM29" s="379"/>
      <c r="JN29" s="384">
        <f t="shared" si="132"/>
        <v>0</v>
      </c>
      <c r="JO29" s="379"/>
      <c r="JP29" s="384">
        <f t="shared" si="133"/>
        <v>0</v>
      </c>
      <c r="JQ29" s="379"/>
      <c r="JR29" s="384">
        <f t="shared" si="134"/>
        <v>0</v>
      </c>
      <c r="JS29" s="379"/>
      <c r="JT29" s="384">
        <f t="shared" si="135"/>
        <v>0</v>
      </c>
      <c r="JU29" s="379"/>
      <c r="JV29" s="384">
        <f t="shared" si="136"/>
        <v>0</v>
      </c>
      <c r="JW29" s="379"/>
      <c r="JX29" s="384">
        <f t="shared" si="137"/>
        <v>0</v>
      </c>
      <c r="JY29" s="379">
        <v>3</v>
      </c>
      <c r="JZ29" s="384">
        <f t="shared" si="138"/>
        <v>859.572</v>
      </c>
    </row>
    <row r="30" spans="1:286" s="4" customFormat="1" x14ac:dyDescent="0.25">
      <c r="A30" s="268" t="s">
        <v>277</v>
      </c>
      <c r="B30" s="268" t="s">
        <v>280</v>
      </c>
      <c r="C30" s="470">
        <v>6240</v>
      </c>
      <c r="D30" s="467"/>
      <c r="E30" s="467"/>
      <c r="F30" s="472"/>
      <c r="G30" s="387">
        <v>0</v>
      </c>
      <c r="H30" s="388">
        <f t="shared" si="0"/>
        <v>6240</v>
      </c>
      <c r="I30" s="513">
        <v>100</v>
      </c>
      <c r="J30" s="390">
        <f t="shared" si="1"/>
        <v>62.4</v>
      </c>
      <c r="K30" s="379"/>
      <c r="L30" s="384">
        <f t="shared" si="2"/>
        <v>0</v>
      </c>
      <c r="M30" s="379"/>
      <c r="N30" s="384">
        <f t="shared" si="3"/>
        <v>0</v>
      </c>
      <c r="O30" s="379"/>
      <c r="P30" s="384">
        <f t="shared" si="4"/>
        <v>0</v>
      </c>
      <c r="Q30" s="379"/>
      <c r="R30" s="384">
        <f t="shared" si="5"/>
        <v>0</v>
      </c>
      <c r="S30" s="379"/>
      <c r="T30" s="384">
        <f t="shared" si="6"/>
        <v>0</v>
      </c>
      <c r="U30" s="379"/>
      <c r="V30" s="384">
        <f t="shared" si="7"/>
        <v>0</v>
      </c>
      <c r="W30" s="379"/>
      <c r="X30" s="384">
        <f t="shared" si="8"/>
        <v>0</v>
      </c>
      <c r="Y30" s="379"/>
      <c r="Z30" s="384">
        <f t="shared" si="9"/>
        <v>0</v>
      </c>
      <c r="AA30" s="379"/>
      <c r="AB30" s="384">
        <f t="shared" si="9"/>
        <v>0</v>
      </c>
      <c r="AC30" s="379"/>
      <c r="AD30" s="384">
        <f t="shared" si="10"/>
        <v>0</v>
      </c>
      <c r="AE30" s="379"/>
      <c r="AF30" s="384">
        <f t="shared" si="11"/>
        <v>0</v>
      </c>
      <c r="AG30" s="379"/>
      <c r="AH30" s="384">
        <f t="shared" si="12"/>
        <v>0</v>
      </c>
      <c r="AI30" s="379"/>
      <c r="AJ30" s="384">
        <f t="shared" si="13"/>
        <v>0</v>
      </c>
      <c r="AK30" s="379"/>
      <c r="AL30" s="384">
        <f t="shared" si="14"/>
        <v>0</v>
      </c>
      <c r="AM30" s="379"/>
      <c r="AN30" s="384">
        <f t="shared" si="15"/>
        <v>0</v>
      </c>
      <c r="AO30" s="379"/>
      <c r="AP30" s="384">
        <f t="shared" si="16"/>
        <v>0</v>
      </c>
      <c r="AQ30" s="379">
        <v>1</v>
      </c>
      <c r="AR30" s="384">
        <f t="shared" si="17"/>
        <v>62.4</v>
      </c>
      <c r="AS30" s="379">
        <v>1</v>
      </c>
      <c r="AT30" s="384">
        <f t="shared" si="18"/>
        <v>62.4</v>
      </c>
      <c r="AU30" s="379">
        <v>1</v>
      </c>
      <c r="AV30" s="384">
        <f t="shared" si="19"/>
        <v>62.4</v>
      </c>
      <c r="AW30" s="379">
        <v>1</v>
      </c>
      <c r="AX30" s="384">
        <f t="shared" si="20"/>
        <v>62.4</v>
      </c>
      <c r="AY30" s="379">
        <v>1</v>
      </c>
      <c r="AZ30" s="384">
        <f t="shared" si="21"/>
        <v>62.4</v>
      </c>
      <c r="BA30" s="379">
        <v>1</v>
      </c>
      <c r="BB30" s="384">
        <f t="shared" si="22"/>
        <v>62.4</v>
      </c>
      <c r="BC30" s="379">
        <v>1</v>
      </c>
      <c r="BD30" s="384">
        <f t="shared" si="23"/>
        <v>62.4</v>
      </c>
      <c r="BE30" s="379">
        <v>1</v>
      </c>
      <c r="BF30" s="384">
        <f t="shared" si="24"/>
        <v>62.4</v>
      </c>
      <c r="BG30" s="379">
        <v>1</v>
      </c>
      <c r="BH30" s="384">
        <f t="shared" si="25"/>
        <v>62.4</v>
      </c>
      <c r="BI30" s="379">
        <v>1</v>
      </c>
      <c r="BJ30" s="384">
        <f t="shared" si="26"/>
        <v>62.4</v>
      </c>
      <c r="BK30" s="379">
        <v>1</v>
      </c>
      <c r="BL30" s="384">
        <f t="shared" si="27"/>
        <v>62.4</v>
      </c>
      <c r="BM30" s="379"/>
      <c r="BN30" s="384">
        <f t="shared" si="28"/>
        <v>0</v>
      </c>
      <c r="BO30" s="379">
        <v>1</v>
      </c>
      <c r="BP30" s="384">
        <f t="shared" si="29"/>
        <v>62.4</v>
      </c>
      <c r="BQ30" s="379">
        <v>1</v>
      </c>
      <c r="BR30" s="384">
        <f t="shared" si="30"/>
        <v>62.4</v>
      </c>
      <c r="BS30" s="379">
        <v>1</v>
      </c>
      <c r="BT30" s="384">
        <f t="shared" si="31"/>
        <v>62.4</v>
      </c>
      <c r="BU30" s="379">
        <v>1</v>
      </c>
      <c r="BV30" s="384">
        <f t="shared" si="32"/>
        <v>62.4</v>
      </c>
      <c r="BW30" s="379">
        <v>2</v>
      </c>
      <c r="BX30" s="384">
        <f t="shared" si="33"/>
        <v>124.8</v>
      </c>
      <c r="BY30" s="379">
        <v>1</v>
      </c>
      <c r="BZ30" s="384">
        <f t="shared" si="34"/>
        <v>62.4</v>
      </c>
      <c r="CA30" s="379">
        <v>1</v>
      </c>
      <c r="CB30" s="384">
        <f t="shared" si="35"/>
        <v>62.4</v>
      </c>
      <c r="CC30" s="379">
        <v>1</v>
      </c>
      <c r="CD30" s="384">
        <f t="shared" si="36"/>
        <v>62.4</v>
      </c>
      <c r="CE30" s="379">
        <v>1</v>
      </c>
      <c r="CF30" s="384">
        <f t="shared" si="37"/>
        <v>62.4</v>
      </c>
      <c r="CG30" s="379">
        <v>1</v>
      </c>
      <c r="CH30" s="384">
        <f t="shared" si="38"/>
        <v>62.4</v>
      </c>
      <c r="CI30" s="379">
        <v>1</v>
      </c>
      <c r="CJ30" s="384">
        <f t="shared" si="39"/>
        <v>62.4</v>
      </c>
      <c r="CK30" s="379">
        <v>1</v>
      </c>
      <c r="CL30" s="384">
        <f t="shared" si="40"/>
        <v>62.4</v>
      </c>
      <c r="CM30" s="379">
        <v>1</v>
      </c>
      <c r="CN30" s="384">
        <f t="shared" si="41"/>
        <v>62.4</v>
      </c>
      <c r="CO30" s="379">
        <v>1</v>
      </c>
      <c r="CP30" s="384">
        <f t="shared" si="42"/>
        <v>62.4</v>
      </c>
      <c r="CQ30" s="379">
        <v>1</v>
      </c>
      <c r="CR30" s="384">
        <f t="shared" si="43"/>
        <v>62.4</v>
      </c>
      <c r="CS30" s="379">
        <v>1</v>
      </c>
      <c r="CT30" s="384">
        <f t="shared" si="44"/>
        <v>62.4</v>
      </c>
      <c r="CU30" s="379">
        <v>1</v>
      </c>
      <c r="CV30" s="384">
        <f t="shared" si="45"/>
        <v>62.4</v>
      </c>
      <c r="CW30" s="379">
        <v>1</v>
      </c>
      <c r="CX30" s="384">
        <f t="shared" si="46"/>
        <v>62.4</v>
      </c>
      <c r="CY30" s="379"/>
      <c r="CZ30" s="384">
        <f t="shared" si="47"/>
        <v>0</v>
      </c>
      <c r="DA30" s="379">
        <v>1</v>
      </c>
      <c r="DB30" s="384">
        <f t="shared" si="48"/>
        <v>62.4</v>
      </c>
      <c r="DC30" s="379">
        <v>1</v>
      </c>
      <c r="DD30" s="384">
        <f t="shared" si="49"/>
        <v>62.4</v>
      </c>
      <c r="DE30" s="379">
        <v>1</v>
      </c>
      <c r="DF30" s="384">
        <f t="shared" si="50"/>
        <v>62.4</v>
      </c>
      <c r="DG30" s="379">
        <v>1</v>
      </c>
      <c r="DH30" s="384">
        <f t="shared" si="51"/>
        <v>62.4</v>
      </c>
      <c r="DI30" s="379"/>
      <c r="DJ30" s="384">
        <f t="shared" si="52"/>
        <v>0</v>
      </c>
      <c r="DK30" s="379"/>
      <c r="DL30" s="384">
        <f t="shared" si="53"/>
        <v>0</v>
      </c>
      <c r="DM30" s="379"/>
      <c r="DN30" s="384">
        <f t="shared" si="54"/>
        <v>0</v>
      </c>
      <c r="DO30" s="379"/>
      <c r="DP30" s="384">
        <f t="shared" si="55"/>
        <v>0</v>
      </c>
      <c r="DQ30" s="379"/>
      <c r="DR30" s="384">
        <f t="shared" si="56"/>
        <v>0</v>
      </c>
      <c r="DS30" s="379"/>
      <c r="DT30" s="384">
        <f t="shared" si="57"/>
        <v>0</v>
      </c>
      <c r="DU30" s="379"/>
      <c r="DV30" s="384">
        <f t="shared" si="58"/>
        <v>0</v>
      </c>
      <c r="DW30" s="379"/>
      <c r="DX30" s="384">
        <f t="shared" si="59"/>
        <v>0</v>
      </c>
      <c r="DY30" s="379"/>
      <c r="DZ30" s="384">
        <f t="shared" si="60"/>
        <v>0</v>
      </c>
      <c r="EA30" s="379"/>
      <c r="EB30" s="384">
        <f t="shared" si="61"/>
        <v>0</v>
      </c>
      <c r="EC30" s="379"/>
      <c r="ED30" s="384">
        <f t="shared" si="62"/>
        <v>0</v>
      </c>
      <c r="EE30" s="379"/>
      <c r="EF30" s="384">
        <f t="shared" si="63"/>
        <v>0</v>
      </c>
      <c r="EG30" s="379">
        <v>1</v>
      </c>
      <c r="EH30" s="384">
        <f t="shared" si="64"/>
        <v>62.4</v>
      </c>
      <c r="EI30" s="379">
        <v>1</v>
      </c>
      <c r="EJ30" s="384">
        <f t="shared" si="65"/>
        <v>62.4</v>
      </c>
      <c r="EK30" s="379"/>
      <c r="EL30" s="384">
        <f t="shared" si="66"/>
        <v>0</v>
      </c>
      <c r="EM30" s="379">
        <v>1</v>
      </c>
      <c r="EN30" s="384">
        <f t="shared" si="67"/>
        <v>62.4</v>
      </c>
      <c r="EO30" s="379"/>
      <c r="EP30" s="384">
        <f t="shared" si="68"/>
        <v>0</v>
      </c>
      <c r="EQ30" s="379"/>
      <c r="ER30" s="384">
        <f t="shared" si="69"/>
        <v>0</v>
      </c>
      <c r="ES30" s="379"/>
      <c r="ET30" s="384">
        <f t="shared" si="70"/>
        <v>0</v>
      </c>
      <c r="EU30" s="379"/>
      <c r="EV30" s="384">
        <f t="shared" si="71"/>
        <v>0</v>
      </c>
      <c r="EW30" s="379"/>
      <c r="EX30" s="384">
        <f t="shared" si="72"/>
        <v>0</v>
      </c>
      <c r="EY30" s="379"/>
      <c r="EZ30" s="384">
        <f t="shared" si="73"/>
        <v>0</v>
      </c>
      <c r="FA30" s="379"/>
      <c r="FB30" s="384">
        <f t="shared" si="74"/>
        <v>0</v>
      </c>
      <c r="FC30" s="379"/>
      <c r="FD30" s="384">
        <f t="shared" si="75"/>
        <v>0</v>
      </c>
      <c r="FE30" s="379"/>
      <c r="FF30" s="384">
        <f t="shared" si="76"/>
        <v>0</v>
      </c>
      <c r="FG30" s="379"/>
      <c r="FH30" s="384">
        <f t="shared" si="77"/>
        <v>0</v>
      </c>
      <c r="FI30" s="379"/>
      <c r="FJ30" s="384">
        <f t="shared" si="78"/>
        <v>0</v>
      </c>
      <c r="FK30" s="379"/>
      <c r="FL30" s="384">
        <f t="shared" si="79"/>
        <v>0</v>
      </c>
      <c r="FM30" s="379"/>
      <c r="FN30" s="384">
        <f t="shared" si="80"/>
        <v>0</v>
      </c>
      <c r="FO30" s="379"/>
      <c r="FP30" s="384">
        <f t="shared" si="81"/>
        <v>0</v>
      </c>
      <c r="FQ30" s="379">
        <v>1</v>
      </c>
      <c r="FR30" s="384">
        <f t="shared" si="82"/>
        <v>62.4</v>
      </c>
      <c r="FS30" s="379"/>
      <c r="FT30" s="384">
        <f t="shared" si="83"/>
        <v>0</v>
      </c>
      <c r="FU30" s="379"/>
      <c r="FV30" s="384">
        <f t="shared" si="84"/>
        <v>0</v>
      </c>
      <c r="FW30" s="379">
        <v>1</v>
      </c>
      <c r="FX30" s="384">
        <f t="shared" si="85"/>
        <v>62.4</v>
      </c>
      <c r="FY30" s="379">
        <v>1</v>
      </c>
      <c r="FZ30" s="384">
        <f t="shared" si="86"/>
        <v>62.4</v>
      </c>
      <c r="GA30" s="379">
        <v>1</v>
      </c>
      <c r="GB30" s="384">
        <f t="shared" si="87"/>
        <v>62.4</v>
      </c>
      <c r="GC30" s="379">
        <v>1</v>
      </c>
      <c r="GD30" s="384">
        <f t="shared" si="88"/>
        <v>62.4</v>
      </c>
      <c r="GE30" s="379">
        <v>1</v>
      </c>
      <c r="GF30" s="384">
        <f t="shared" si="89"/>
        <v>62.4</v>
      </c>
      <c r="GG30" s="379">
        <v>1</v>
      </c>
      <c r="GH30" s="384">
        <f t="shared" si="90"/>
        <v>62.4</v>
      </c>
      <c r="GI30" s="379">
        <v>1</v>
      </c>
      <c r="GJ30" s="384">
        <f t="shared" si="91"/>
        <v>62.4</v>
      </c>
      <c r="GK30" s="379">
        <v>1</v>
      </c>
      <c r="GL30" s="384">
        <f t="shared" si="92"/>
        <v>62.4</v>
      </c>
      <c r="GM30" s="379"/>
      <c r="GN30" s="384">
        <f t="shared" si="93"/>
        <v>0</v>
      </c>
      <c r="GO30" s="379"/>
      <c r="GP30" s="384">
        <f t="shared" si="94"/>
        <v>0</v>
      </c>
      <c r="GQ30" s="379"/>
      <c r="GR30" s="384">
        <f t="shared" si="95"/>
        <v>0</v>
      </c>
      <c r="GS30" s="379"/>
      <c r="GT30" s="384">
        <f t="shared" si="96"/>
        <v>0</v>
      </c>
      <c r="GU30" s="379"/>
      <c r="GV30" s="384">
        <f t="shared" si="97"/>
        <v>0</v>
      </c>
      <c r="GW30" s="379"/>
      <c r="GX30" s="384">
        <f t="shared" si="98"/>
        <v>0</v>
      </c>
      <c r="GY30" s="379"/>
      <c r="GZ30" s="384">
        <f t="shared" si="99"/>
        <v>0</v>
      </c>
      <c r="HA30" s="379"/>
      <c r="HB30" s="384">
        <f t="shared" si="100"/>
        <v>0</v>
      </c>
      <c r="HC30" s="379"/>
      <c r="HD30" s="384">
        <f t="shared" si="101"/>
        <v>0</v>
      </c>
      <c r="HE30" s="379"/>
      <c r="HF30" s="384">
        <f t="shared" si="102"/>
        <v>0</v>
      </c>
      <c r="HG30" s="379"/>
      <c r="HH30" s="384">
        <f t="shared" si="103"/>
        <v>0</v>
      </c>
      <c r="HI30" s="379"/>
      <c r="HJ30" s="384">
        <f t="shared" si="104"/>
        <v>0</v>
      </c>
      <c r="HK30" s="379"/>
      <c r="HL30" s="384">
        <f t="shared" si="105"/>
        <v>0</v>
      </c>
      <c r="HM30" s="379"/>
      <c r="HN30" s="384">
        <f t="shared" si="106"/>
        <v>0</v>
      </c>
      <c r="HO30" s="415"/>
      <c r="HP30" s="384">
        <f t="shared" si="107"/>
        <v>0</v>
      </c>
      <c r="HQ30" s="379">
        <v>1</v>
      </c>
      <c r="HR30" s="384">
        <f t="shared" si="108"/>
        <v>62.4</v>
      </c>
      <c r="HS30" s="415"/>
      <c r="HT30" s="384">
        <f t="shared" si="109"/>
        <v>0</v>
      </c>
      <c r="HU30" s="379">
        <v>1</v>
      </c>
      <c r="HV30" s="384">
        <f t="shared" si="110"/>
        <v>62.4</v>
      </c>
      <c r="HW30" s="379">
        <v>1</v>
      </c>
      <c r="HX30" s="384">
        <f t="shared" si="111"/>
        <v>62.4</v>
      </c>
      <c r="HY30" s="379">
        <v>1</v>
      </c>
      <c r="HZ30" s="384">
        <f t="shared" si="112"/>
        <v>62.4</v>
      </c>
      <c r="IA30" s="379">
        <v>1</v>
      </c>
      <c r="IB30" s="384">
        <f t="shared" si="113"/>
        <v>62.4</v>
      </c>
      <c r="IC30" s="379">
        <v>1</v>
      </c>
      <c r="ID30" s="384">
        <f t="shared" si="114"/>
        <v>62.4</v>
      </c>
      <c r="IE30" s="379">
        <v>1</v>
      </c>
      <c r="IF30" s="384">
        <f t="shared" si="115"/>
        <v>62.4</v>
      </c>
      <c r="IG30" s="379">
        <v>1</v>
      </c>
      <c r="IH30" s="384">
        <f t="shared" si="116"/>
        <v>62.4</v>
      </c>
      <c r="II30" s="379">
        <v>1</v>
      </c>
      <c r="IJ30" s="384">
        <f t="shared" si="117"/>
        <v>62.4</v>
      </c>
      <c r="IK30" s="379">
        <v>1</v>
      </c>
      <c r="IL30" s="384">
        <f t="shared" si="118"/>
        <v>62.4</v>
      </c>
      <c r="IM30" s="379">
        <v>1</v>
      </c>
      <c r="IN30" s="384">
        <f t="shared" si="119"/>
        <v>62.4</v>
      </c>
      <c r="IO30" s="379">
        <v>1</v>
      </c>
      <c r="IP30" s="384">
        <f t="shared" si="120"/>
        <v>62.4</v>
      </c>
      <c r="IQ30" s="379">
        <v>1</v>
      </c>
      <c r="IR30" s="384">
        <f t="shared" si="121"/>
        <v>62.4</v>
      </c>
      <c r="IS30" s="379">
        <v>1</v>
      </c>
      <c r="IT30" s="384">
        <f t="shared" si="122"/>
        <v>62.4</v>
      </c>
      <c r="IU30" s="379">
        <v>1</v>
      </c>
      <c r="IV30" s="384">
        <f t="shared" si="123"/>
        <v>62.4</v>
      </c>
      <c r="IW30" s="379">
        <v>1</v>
      </c>
      <c r="IX30" s="384">
        <f t="shared" si="124"/>
        <v>62.4</v>
      </c>
      <c r="IY30" s="379">
        <v>1</v>
      </c>
      <c r="IZ30" s="384">
        <f t="shared" si="125"/>
        <v>62.4</v>
      </c>
      <c r="JA30" s="379">
        <v>1</v>
      </c>
      <c r="JB30" s="384">
        <f t="shared" si="126"/>
        <v>62.4</v>
      </c>
      <c r="JC30" s="379">
        <v>1</v>
      </c>
      <c r="JD30" s="384">
        <f t="shared" si="127"/>
        <v>62.4</v>
      </c>
      <c r="JE30" s="379">
        <v>1</v>
      </c>
      <c r="JF30" s="384">
        <f t="shared" si="128"/>
        <v>62.4</v>
      </c>
      <c r="JG30" s="379">
        <v>1</v>
      </c>
      <c r="JH30" s="384">
        <f t="shared" si="129"/>
        <v>62.4</v>
      </c>
      <c r="JI30" s="379">
        <v>1</v>
      </c>
      <c r="JJ30" s="384">
        <f t="shared" si="130"/>
        <v>62.4</v>
      </c>
      <c r="JK30" s="379">
        <v>1</v>
      </c>
      <c r="JL30" s="384">
        <f t="shared" si="131"/>
        <v>62.4</v>
      </c>
      <c r="JM30" s="379">
        <v>1</v>
      </c>
      <c r="JN30" s="384">
        <f t="shared" si="132"/>
        <v>62.4</v>
      </c>
      <c r="JO30" s="379">
        <v>1</v>
      </c>
      <c r="JP30" s="384">
        <f t="shared" si="133"/>
        <v>62.4</v>
      </c>
      <c r="JQ30" s="379">
        <v>1</v>
      </c>
      <c r="JR30" s="384">
        <f t="shared" si="134"/>
        <v>62.4</v>
      </c>
      <c r="JS30" s="379"/>
      <c r="JT30" s="384">
        <f t="shared" si="135"/>
        <v>0</v>
      </c>
      <c r="JU30" s="379"/>
      <c r="JV30" s="384">
        <f t="shared" si="136"/>
        <v>0</v>
      </c>
      <c r="JW30" s="379"/>
      <c r="JX30" s="384">
        <f t="shared" si="137"/>
        <v>0</v>
      </c>
      <c r="JY30" s="379"/>
      <c r="JZ30" s="384">
        <f t="shared" si="138"/>
        <v>0</v>
      </c>
    </row>
    <row r="31" spans="1:286" s="4" customFormat="1" x14ac:dyDescent="0.25">
      <c r="A31" s="268" t="s">
        <v>277</v>
      </c>
      <c r="B31" s="268" t="s">
        <v>281</v>
      </c>
      <c r="C31" s="470">
        <v>5610</v>
      </c>
      <c r="D31" s="467"/>
      <c r="E31" s="467"/>
      <c r="F31" s="472"/>
      <c r="G31" s="387">
        <v>0</v>
      </c>
      <c r="H31" s="388">
        <f t="shared" si="0"/>
        <v>5610</v>
      </c>
      <c r="I31" s="513">
        <v>100</v>
      </c>
      <c r="J31" s="390">
        <f t="shared" si="1"/>
        <v>56.1</v>
      </c>
      <c r="K31" s="379"/>
      <c r="L31" s="384">
        <f t="shared" si="2"/>
        <v>0</v>
      </c>
      <c r="M31" s="379"/>
      <c r="N31" s="384">
        <f t="shared" si="3"/>
        <v>0</v>
      </c>
      <c r="O31" s="379"/>
      <c r="P31" s="384">
        <f t="shared" si="4"/>
        <v>0</v>
      </c>
      <c r="Q31" s="379"/>
      <c r="R31" s="384">
        <f t="shared" si="5"/>
        <v>0</v>
      </c>
      <c r="S31" s="379"/>
      <c r="T31" s="384">
        <f t="shared" si="6"/>
        <v>0</v>
      </c>
      <c r="U31" s="379"/>
      <c r="V31" s="384">
        <f t="shared" si="7"/>
        <v>0</v>
      </c>
      <c r="W31" s="379"/>
      <c r="X31" s="384">
        <f t="shared" si="8"/>
        <v>0</v>
      </c>
      <c r="Y31" s="379"/>
      <c r="Z31" s="384">
        <f t="shared" si="9"/>
        <v>0</v>
      </c>
      <c r="AA31" s="379"/>
      <c r="AB31" s="384">
        <f t="shared" si="9"/>
        <v>0</v>
      </c>
      <c r="AC31" s="379"/>
      <c r="AD31" s="384">
        <f t="shared" si="10"/>
        <v>0</v>
      </c>
      <c r="AE31" s="379"/>
      <c r="AF31" s="384">
        <f t="shared" si="11"/>
        <v>0</v>
      </c>
      <c r="AG31" s="379"/>
      <c r="AH31" s="384">
        <f t="shared" si="12"/>
        <v>0</v>
      </c>
      <c r="AI31" s="379"/>
      <c r="AJ31" s="384">
        <f t="shared" si="13"/>
        <v>0</v>
      </c>
      <c r="AK31" s="379"/>
      <c r="AL31" s="384">
        <f t="shared" si="14"/>
        <v>0</v>
      </c>
      <c r="AM31" s="379"/>
      <c r="AN31" s="384">
        <f t="shared" si="15"/>
        <v>0</v>
      </c>
      <c r="AO31" s="379"/>
      <c r="AP31" s="384">
        <f t="shared" si="16"/>
        <v>0</v>
      </c>
      <c r="AQ31" s="379"/>
      <c r="AR31" s="384">
        <f t="shared" si="17"/>
        <v>0</v>
      </c>
      <c r="AS31" s="379"/>
      <c r="AT31" s="384">
        <f t="shared" si="18"/>
        <v>0</v>
      </c>
      <c r="AU31" s="379"/>
      <c r="AV31" s="384">
        <f t="shared" si="19"/>
        <v>0</v>
      </c>
      <c r="AW31" s="379"/>
      <c r="AX31" s="384">
        <f t="shared" si="20"/>
        <v>0</v>
      </c>
      <c r="AY31" s="379"/>
      <c r="AZ31" s="384">
        <f t="shared" si="21"/>
        <v>0</v>
      </c>
      <c r="BA31" s="379"/>
      <c r="BB31" s="384">
        <f t="shared" si="22"/>
        <v>0</v>
      </c>
      <c r="BC31" s="379"/>
      <c r="BD31" s="384">
        <f t="shared" si="23"/>
        <v>0</v>
      </c>
      <c r="BE31" s="379"/>
      <c r="BF31" s="384">
        <f t="shared" si="24"/>
        <v>0</v>
      </c>
      <c r="BG31" s="379"/>
      <c r="BH31" s="384">
        <f t="shared" si="25"/>
        <v>0</v>
      </c>
      <c r="BI31" s="379"/>
      <c r="BJ31" s="384">
        <f t="shared" si="26"/>
        <v>0</v>
      </c>
      <c r="BK31" s="379"/>
      <c r="BL31" s="384">
        <f t="shared" si="27"/>
        <v>0</v>
      </c>
      <c r="BM31" s="379"/>
      <c r="BN31" s="384">
        <f t="shared" si="28"/>
        <v>0</v>
      </c>
      <c r="BO31" s="379"/>
      <c r="BP31" s="384">
        <f t="shared" si="29"/>
        <v>0</v>
      </c>
      <c r="BQ31" s="379"/>
      <c r="BR31" s="384">
        <f t="shared" si="30"/>
        <v>0</v>
      </c>
      <c r="BS31" s="379"/>
      <c r="BT31" s="384">
        <f t="shared" si="31"/>
        <v>0</v>
      </c>
      <c r="BU31" s="379"/>
      <c r="BV31" s="384">
        <f t="shared" si="32"/>
        <v>0</v>
      </c>
      <c r="BW31" s="379"/>
      <c r="BX31" s="384">
        <f t="shared" si="33"/>
        <v>0</v>
      </c>
      <c r="BY31" s="379"/>
      <c r="BZ31" s="384">
        <f t="shared" si="34"/>
        <v>0</v>
      </c>
      <c r="CA31" s="379"/>
      <c r="CB31" s="384">
        <f t="shared" si="35"/>
        <v>0</v>
      </c>
      <c r="CC31" s="379"/>
      <c r="CD31" s="384">
        <f t="shared" si="36"/>
        <v>0</v>
      </c>
      <c r="CE31" s="379"/>
      <c r="CF31" s="384">
        <f t="shared" si="37"/>
        <v>0</v>
      </c>
      <c r="CG31" s="379"/>
      <c r="CH31" s="384">
        <f t="shared" si="38"/>
        <v>0</v>
      </c>
      <c r="CI31" s="379"/>
      <c r="CJ31" s="384">
        <f t="shared" si="39"/>
        <v>0</v>
      </c>
      <c r="CK31" s="379"/>
      <c r="CL31" s="384">
        <f t="shared" si="40"/>
        <v>0</v>
      </c>
      <c r="CM31" s="379"/>
      <c r="CN31" s="384">
        <f t="shared" si="41"/>
        <v>0</v>
      </c>
      <c r="CO31" s="379"/>
      <c r="CP31" s="384">
        <f t="shared" si="42"/>
        <v>0</v>
      </c>
      <c r="CQ31" s="379"/>
      <c r="CR31" s="384">
        <f t="shared" si="43"/>
        <v>0</v>
      </c>
      <c r="CS31" s="379"/>
      <c r="CT31" s="384">
        <f t="shared" si="44"/>
        <v>0</v>
      </c>
      <c r="CU31" s="379"/>
      <c r="CV31" s="384">
        <f t="shared" si="45"/>
        <v>0</v>
      </c>
      <c r="CW31" s="379"/>
      <c r="CX31" s="384">
        <f t="shared" si="46"/>
        <v>0</v>
      </c>
      <c r="CY31" s="379"/>
      <c r="CZ31" s="384">
        <f t="shared" si="47"/>
        <v>0</v>
      </c>
      <c r="DA31" s="379"/>
      <c r="DB31" s="384">
        <f t="shared" si="48"/>
        <v>0</v>
      </c>
      <c r="DC31" s="379"/>
      <c r="DD31" s="384">
        <f t="shared" si="49"/>
        <v>0</v>
      </c>
      <c r="DE31" s="379"/>
      <c r="DF31" s="384">
        <f t="shared" si="50"/>
        <v>0</v>
      </c>
      <c r="DG31" s="379"/>
      <c r="DH31" s="384">
        <f t="shared" si="51"/>
        <v>0</v>
      </c>
      <c r="DI31" s="379"/>
      <c r="DJ31" s="384">
        <f t="shared" si="52"/>
        <v>0</v>
      </c>
      <c r="DK31" s="379"/>
      <c r="DL31" s="384">
        <f t="shared" si="53"/>
        <v>0</v>
      </c>
      <c r="DM31" s="379"/>
      <c r="DN31" s="384">
        <f t="shared" si="54"/>
        <v>0</v>
      </c>
      <c r="DO31" s="379"/>
      <c r="DP31" s="384">
        <f t="shared" si="55"/>
        <v>0</v>
      </c>
      <c r="DQ31" s="379"/>
      <c r="DR31" s="384">
        <f t="shared" si="56"/>
        <v>0</v>
      </c>
      <c r="DS31" s="379"/>
      <c r="DT31" s="384">
        <f t="shared" si="57"/>
        <v>0</v>
      </c>
      <c r="DU31" s="379"/>
      <c r="DV31" s="384">
        <f t="shared" si="58"/>
        <v>0</v>
      </c>
      <c r="DW31" s="379"/>
      <c r="DX31" s="384">
        <f t="shared" si="59"/>
        <v>0</v>
      </c>
      <c r="DY31" s="379"/>
      <c r="DZ31" s="384">
        <f t="shared" si="60"/>
        <v>0</v>
      </c>
      <c r="EA31" s="379"/>
      <c r="EB31" s="384">
        <f t="shared" si="61"/>
        <v>0</v>
      </c>
      <c r="EC31" s="379"/>
      <c r="ED31" s="384">
        <f t="shared" si="62"/>
        <v>0</v>
      </c>
      <c r="EE31" s="379"/>
      <c r="EF31" s="384">
        <f t="shared" si="63"/>
        <v>0</v>
      </c>
      <c r="EG31" s="379"/>
      <c r="EH31" s="384">
        <f t="shared" si="64"/>
        <v>0</v>
      </c>
      <c r="EI31" s="379"/>
      <c r="EJ31" s="384">
        <f t="shared" si="65"/>
        <v>0</v>
      </c>
      <c r="EK31" s="379"/>
      <c r="EL31" s="384">
        <f t="shared" si="66"/>
        <v>0</v>
      </c>
      <c r="EM31" s="379"/>
      <c r="EN31" s="384">
        <f t="shared" si="67"/>
        <v>0</v>
      </c>
      <c r="EO31" s="379"/>
      <c r="EP31" s="384">
        <f t="shared" si="68"/>
        <v>0</v>
      </c>
      <c r="EQ31" s="379"/>
      <c r="ER31" s="384">
        <f t="shared" si="69"/>
        <v>0</v>
      </c>
      <c r="ES31" s="379"/>
      <c r="ET31" s="384">
        <f t="shared" si="70"/>
        <v>0</v>
      </c>
      <c r="EU31" s="379"/>
      <c r="EV31" s="384">
        <f t="shared" si="71"/>
        <v>0</v>
      </c>
      <c r="EW31" s="379"/>
      <c r="EX31" s="384">
        <f t="shared" si="72"/>
        <v>0</v>
      </c>
      <c r="EY31" s="379"/>
      <c r="EZ31" s="384">
        <f t="shared" si="73"/>
        <v>0</v>
      </c>
      <c r="FA31" s="379"/>
      <c r="FB31" s="384">
        <f t="shared" si="74"/>
        <v>0</v>
      </c>
      <c r="FC31" s="379"/>
      <c r="FD31" s="384">
        <f t="shared" si="75"/>
        <v>0</v>
      </c>
      <c r="FE31" s="379"/>
      <c r="FF31" s="384">
        <f t="shared" si="76"/>
        <v>0</v>
      </c>
      <c r="FG31" s="379"/>
      <c r="FH31" s="384">
        <f t="shared" si="77"/>
        <v>0</v>
      </c>
      <c r="FI31" s="379"/>
      <c r="FJ31" s="384">
        <f t="shared" si="78"/>
        <v>0</v>
      </c>
      <c r="FK31" s="379"/>
      <c r="FL31" s="384">
        <f t="shared" si="79"/>
        <v>0</v>
      </c>
      <c r="FM31" s="379"/>
      <c r="FN31" s="384">
        <f t="shared" si="80"/>
        <v>0</v>
      </c>
      <c r="FO31" s="379"/>
      <c r="FP31" s="384">
        <f t="shared" si="81"/>
        <v>0</v>
      </c>
      <c r="FQ31" s="379"/>
      <c r="FR31" s="384">
        <f t="shared" si="82"/>
        <v>0</v>
      </c>
      <c r="FS31" s="379"/>
      <c r="FT31" s="384">
        <f t="shared" si="83"/>
        <v>0</v>
      </c>
      <c r="FU31" s="379"/>
      <c r="FV31" s="384">
        <f t="shared" si="84"/>
        <v>0</v>
      </c>
      <c r="FW31" s="379"/>
      <c r="FX31" s="384">
        <f t="shared" si="85"/>
        <v>0</v>
      </c>
      <c r="FY31" s="379"/>
      <c r="FZ31" s="384">
        <f t="shared" si="86"/>
        <v>0</v>
      </c>
      <c r="GA31" s="379"/>
      <c r="GB31" s="384">
        <f t="shared" si="87"/>
        <v>0</v>
      </c>
      <c r="GC31" s="379"/>
      <c r="GD31" s="384">
        <f t="shared" si="88"/>
        <v>0</v>
      </c>
      <c r="GE31" s="379"/>
      <c r="GF31" s="384">
        <f t="shared" si="89"/>
        <v>0</v>
      </c>
      <c r="GG31" s="379"/>
      <c r="GH31" s="384">
        <f t="shared" si="90"/>
        <v>0</v>
      </c>
      <c r="GI31" s="379"/>
      <c r="GJ31" s="384">
        <f t="shared" si="91"/>
        <v>0</v>
      </c>
      <c r="GK31" s="379"/>
      <c r="GL31" s="384">
        <f t="shared" si="92"/>
        <v>0</v>
      </c>
      <c r="GM31" s="379"/>
      <c r="GN31" s="384">
        <f t="shared" si="93"/>
        <v>0</v>
      </c>
      <c r="GO31" s="379"/>
      <c r="GP31" s="384">
        <f t="shared" si="94"/>
        <v>0</v>
      </c>
      <c r="GQ31" s="379"/>
      <c r="GR31" s="384">
        <f t="shared" si="95"/>
        <v>0</v>
      </c>
      <c r="GS31" s="379"/>
      <c r="GT31" s="384">
        <f t="shared" si="96"/>
        <v>0</v>
      </c>
      <c r="GU31" s="379"/>
      <c r="GV31" s="384">
        <f t="shared" si="97"/>
        <v>0</v>
      </c>
      <c r="GW31" s="379"/>
      <c r="GX31" s="384">
        <f t="shared" si="98"/>
        <v>0</v>
      </c>
      <c r="GY31" s="379"/>
      <c r="GZ31" s="384">
        <f t="shared" si="99"/>
        <v>0</v>
      </c>
      <c r="HA31" s="379"/>
      <c r="HB31" s="384">
        <f t="shared" si="100"/>
        <v>0</v>
      </c>
      <c r="HC31" s="379"/>
      <c r="HD31" s="384">
        <f t="shared" si="101"/>
        <v>0</v>
      </c>
      <c r="HE31" s="379"/>
      <c r="HF31" s="384">
        <f t="shared" si="102"/>
        <v>0</v>
      </c>
      <c r="HG31" s="379"/>
      <c r="HH31" s="384">
        <f t="shared" si="103"/>
        <v>0</v>
      </c>
      <c r="HI31" s="379"/>
      <c r="HJ31" s="384">
        <f t="shared" si="104"/>
        <v>0</v>
      </c>
      <c r="HK31" s="379"/>
      <c r="HL31" s="384">
        <f t="shared" si="105"/>
        <v>0</v>
      </c>
      <c r="HM31" s="379"/>
      <c r="HN31" s="384">
        <f t="shared" si="106"/>
        <v>0</v>
      </c>
      <c r="HO31" s="415"/>
      <c r="HP31" s="384">
        <f t="shared" si="107"/>
        <v>0</v>
      </c>
      <c r="HQ31" s="379"/>
      <c r="HR31" s="384">
        <f t="shared" si="108"/>
        <v>0</v>
      </c>
      <c r="HS31" s="415"/>
      <c r="HT31" s="384">
        <f t="shared" si="109"/>
        <v>0</v>
      </c>
      <c r="HU31" s="379"/>
      <c r="HV31" s="384">
        <f t="shared" si="110"/>
        <v>0</v>
      </c>
      <c r="HW31" s="379"/>
      <c r="HX31" s="384">
        <f t="shared" si="111"/>
        <v>0</v>
      </c>
      <c r="HY31" s="379"/>
      <c r="HZ31" s="384">
        <f t="shared" si="112"/>
        <v>0</v>
      </c>
      <c r="IA31" s="379"/>
      <c r="IB31" s="384">
        <f t="shared" si="113"/>
        <v>0</v>
      </c>
      <c r="IC31" s="379"/>
      <c r="ID31" s="384">
        <f t="shared" si="114"/>
        <v>0</v>
      </c>
      <c r="IE31" s="379"/>
      <c r="IF31" s="384">
        <f t="shared" si="115"/>
        <v>0</v>
      </c>
      <c r="IG31" s="379"/>
      <c r="IH31" s="384">
        <f t="shared" si="116"/>
        <v>0</v>
      </c>
      <c r="II31" s="379"/>
      <c r="IJ31" s="384">
        <f t="shared" si="117"/>
        <v>0</v>
      </c>
      <c r="IK31" s="379"/>
      <c r="IL31" s="384">
        <f t="shared" si="118"/>
        <v>0</v>
      </c>
      <c r="IM31" s="379"/>
      <c r="IN31" s="384">
        <f t="shared" si="119"/>
        <v>0</v>
      </c>
      <c r="IO31" s="379"/>
      <c r="IP31" s="384">
        <f t="shared" si="120"/>
        <v>0</v>
      </c>
      <c r="IQ31" s="379"/>
      <c r="IR31" s="384">
        <f t="shared" si="121"/>
        <v>0</v>
      </c>
      <c r="IS31" s="379"/>
      <c r="IT31" s="384">
        <f t="shared" si="122"/>
        <v>0</v>
      </c>
      <c r="IU31" s="379"/>
      <c r="IV31" s="384">
        <f t="shared" si="123"/>
        <v>0</v>
      </c>
      <c r="IW31" s="379"/>
      <c r="IX31" s="384">
        <f t="shared" si="124"/>
        <v>0</v>
      </c>
      <c r="IY31" s="379"/>
      <c r="IZ31" s="384">
        <f t="shared" si="125"/>
        <v>0</v>
      </c>
      <c r="JA31" s="379"/>
      <c r="JB31" s="384">
        <f t="shared" si="126"/>
        <v>0</v>
      </c>
      <c r="JC31" s="379"/>
      <c r="JD31" s="384">
        <f t="shared" si="127"/>
        <v>0</v>
      </c>
      <c r="JE31" s="379"/>
      <c r="JF31" s="384">
        <f t="shared" si="128"/>
        <v>0</v>
      </c>
      <c r="JG31" s="379"/>
      <c r="JH31" s="384">
        <f t="shared" si="129"/>
        <v>0</v>
      </c>
      <c r="JI31" s="379"/>
      <c r="JJ31" s="384">
        <f t="shared" si="130"/>
        <v>0</v>
      </c>
      <c r="JK31" s="379"/>
      <c r="JL31" s="384">
        <f t="shared" si="131"/>
        <v>0</v>
      </c>
      <c r="JM31" s="379"/>
      <c r="JN31" s="384">
        <f t="shared" si="132"/>
        <v>0</v>
      </c>
      <c r="JO31" s="379"/>
      <c r="JP31" s="384">
        <f t="shared" si="133"/>
        <v>0</v>
      </c>
      <c r="JQ31" s="379"/>
      <c r="JR31" s="384">
        <f t="shared" si="134"/>
        <v>0</v>
      </c>
      <c r="JS31" s="379"/>
      <c r="JT31" s="384">
        <f t="shared" si="135"/>
        <v>0</v>
      </c>
      <c r="JU31" s="379"/>
      <c r="JV31" s="384">
        <f t="shared" si="136"/>
        <v>0</v>
      </c>
      <c r="JW31" s="379"/>
      <c r="JX31" s="384">
        <f t="shared" si="137"/>
        <v>0</v>
      </c>
      <c r="JY31" s="379"/>
      <c r="JZ31" s="384">
        <f t="shared" si="138"/>
        <v>0</v>
      </c>
    </row>
    <row r="32" spans="1:286" s="4" customFormat="1" x14ac:dyDescent="0.25">
      <c r="A32" s="268" t="s">
        <v>277</v>
      </c>
      <c r="B32" s="268" t="s">
        <v>282</v>
      </c>
      <c r="C32" s="470">
        <v>5850</v>
      </c>
      <c r="D32" s="467"/>
      <c r="E32" s="467"/>
      <c r="F32" s="472"/>
      <c r="G32" s="387">
        <v>0</v>
      </c>
      <c r="H32" s="388">
        <f t="shared" si="0"/>
        <v>5850</v>
      </c>
      <c r="I32" s="513">
        <v>100</v>
      </c>
      <c r="J32" s="390">
        <f t="shared" si="1"/>
        <v>58.5</v>
      </c>
      <c r="K32" s="379"/>
      <c r="L32" s="384">
        <f t="shared" si="2"/>
        <v>0</v>
      </c>
      <c r="M32" s="379"/>
      <c r="N32" s="384">
        <f t="shared" si="3"/>
        <v>0</v>
      </c>
      <c r="O32" s="379"/>
      <c r="P32" s="384">
        <f t="shared" si="4"/>
        <v>0</v>
      </c>
      <c r="Q32" s="379"/>
      <c r="R32" s="384">
        <f t="shared" si="5"/>
        <v>0</v>
      </c>
      <c r="S32" s="379"/>
      <c r="T32" s="384">
        <f t="shared" si="6"/>
        <v>0</v>
      </c>
      <c r="U32" s="379"/>
      <c r="V32" s="384">
        <f t="shared" si="7"/>
        <v>0</v>
      </c>
      <c r="W32" s="379"/>
      <c r="X32" s="384">
        <f t="shared" si="8"/>
        <v>0</v>
      </c>
      <c r="Y32" s="379"/>
      <c r="Z32" s="384">
        <f t="shared" si="9"/>
        <v>0</v>
      </c>
      <c r="AA32" s="379"/>
      <c r="AB32" s="384">
        <f t="shared" si="9"/>
        <v>0</v>
      </c>
      <c r="AC32" s="379"/>
      <c r="AD32" s="384">
        <f t="shared" si="10"/>
        <v>0</v>
      </c>
      <c r="AE32" s="379"/>
      <c r="AF32" s="384">
        <f t="shared" si="11"/>
        <v>0</v>
      </c>
      <c r="AG32" s="379"/>
      <c r="AH32" s="384">
        <f t="shared" si="12"/>
        <v>0</v>
      </c>
      <c r="AI32" s="379"/>
      <c r="AJ32" s="384">
        <f t="shared" si="13"/>
        <v>0</v>
      </c>
      <c r="AK32" s="379"/>
      <c r="AL32" s="384">
        <f t="shared" si="14"/>
        <v>0</v>
      </c>
      <c r="AM32" s="379"/>
      <c r="AN32" s="384">
        <f t="shared" si="15"/>
        <v>0</v>
      </c>
      <c r="AO32" s="379"/>
      <c r="AP32" s="384">
        <f t="shared" si="16"/>
        <v>0</v>
      </c>
      <c r="AQ32" s="379"/>
      <c r="AR32" s="384">
        <f t="shared" si="17"/>
        <v>0</v>
      </c>
      <c r="AS32" s="379"/>
      <c r="AT32" s="384">
        <f t="shared" si="18"/>
        <v>0</v>
      </c>
      <c r="AU32" s="379"/>
      <c r="AV32" s="384">
        <f t="shared" si="19"/>
        <v>0</v>
      </c>
      <c r="AW32" s="379"/>
      <c r="AX32" s="384">
        <f t="shared" si="20"/>
        <v>0</v>
      </c>
      <c r="AY32" s="379"/>
      <c r="AZ32" s="384">
        <f t="shared" si="21"/>
        <v>0</v>
      </c>
      <c r="BA32" s="379"/>
      <c r="BB32" s="384">
        <f t="shared" si="22"/>
        <v>0</v>
      </c>
      <c r="BC32" s="379"/>
      <c r="BD32" s="384">
        <f t="shared" si="23"/>
        <v>0</v>
      </c>
      <c r="BE32" s="379"/>
      <c r="BF32" s="384">
        <f t="shared" si="24"/>
        <v>0</v>
      </c>
      <c r="BG32" s="379"/>
      <c r="BH32" s="384">
        <f t="shared" si="25"/>
        <v>0</v>
      </c>
      <c r="BI32" s="379"/>
      <c r="BJ32" s="384">
        <f t="shared" si="26"/>
        <v>0</v>
      </c>
      <c r="BK32" s="379"/>
      <c r="BL32" s="384">
        <f t="shared" si="27"/>
        <v>0</v>
      </c>
      <c r="BM32" s="379"/>
      <c r="BN32" s="384">
        <f t="shared" si="28"/>
        <v>0</v>
      </c>
      <c r="BO32" s="379"/>
      <c r="BP32" s="384">
        <f t="shared" si="29"/>
        <v>0</v>
      </c>
      <c r="BQ32" s="379"/>
      <c r="BR32" s="384">
        <f t="shared" si="30"/>
        <v>0</v>
      </c>
      <c r="BS32" s="379"/>
      <c r="BT32" s="384">
        <f t="shared" si="31"/>
        <v>0</v>
      </c>
      <c r="BU32" s="379"/>
      <c r="BV32" s="384">
        <f t="shared" si="32"/>
        <v>0</v>
      </c>
      <c r="BW32" s="379"/>
      <c r="BX32" s="384">
        <f t="shared" si="33"/>
        <v>0</v>
      </c>
      <c r="BY32" s="379"/>
      <c r="BZ32" s="384">
        <f t="shared" si="34"/>
        <v>0</v>
      </c>
      <c r="CA32" s="379"/>
      <c r="CB32" s="384">
        <f t="shared" si="35"/>
        <v>0</v>
      </c>
      <c r="CC32" s="379"/>
      <c r="CD32" s="384">
        <f t="shared" si="36"/>
        <v>0</v>
      </c>
      <c r="CE32" s="379"/>
      <c r="CF32" s="384">
        <f t="shared" si="37"/>
        <v>0</v>
      </c>
      <c r="CG32" s="379"/>
      <c r="CH32" s="384">
        <f t="shared" si="38"/>
        <v>0</v>
      </c>
      <c r="CI32" s="379"/>
      <c r="CJ32" s="384">
        <f t="shared" si="39"/>
        <v>0</v>
      </c>
      <c r="CK32" s="379"/>
      <c r="CL32" s="384">
        <f t="shared" si="40"/>
        <v>0</v>
      </c>
      <c r="CM32" s="379"/>
      <c r="CN32" s="384">
        <f t="shared" si="41"/>
        <v>0</v>
      </c>
      <c r="CO32" s="379"/>
      <c r="CP32" s="384">
        <f t="shared" si="42"/>
        <v>0</v>
      </c>
      <c r="CQ32" s="379"/>
      <c r="CR32" s="384">
        <f t="shared" si="43"/>
        <v>0</v>
      </c>
      <c r="CS32" s="379"/>
      <c r="CT32" s="384">
        <f t="shared" si="44"/>
        <v>0</v>
      </c>
      <c r="CU32" s="379"/>
      <c r="CV32" s="384">
        <f t="shared" si="45"/>
        <v>0</v>
      </c>
      <c r="CW32" s="379"/>
      <c r="CX32" s="384">
        <f t="shared" si="46"/>
        <v>0</v>
      </c>
      <c r="CY32" s="379"/>
      <c r="CZ32" s="384">
        <f t="shared" si="47"/>
        <v>0</v>
      </c>
      <c r="DA32" s="379"/>
      <c r="DB32" s="384">
        <f t="shared" si="48"/>
        <v>0</v>
      </c>
      <c r="DC32" s="379"/>
      <c r="DD32" s="384">
        <f t="shared" si="49"/>
        <v>0</v>
      </c>
      <c r="DE32" s="379"/>
      <c r="DF32" s="384">
        <f t="shared" si="50"/>
        <v>0</v>
      </c>
      <c r="DG32" s="379"/>
      <c r="DH32" s="384">
        <f t="shared" si="51"/>
        <v>0</v>
      </c>
      <c r="DI32" s="379"/>
      <c r="DJ32" s="384">
        <f t="shared" si="52"/>
        <v>0</v>
      </c>
      <c r="DK32" s="379"/>
      <c r="DL32" s="384">
        <f t="shared" si="53"/>
        <v>0</v>
      </c>
      <c r="DM32" s="379"/>
      <c r="DN32" s="384">
        <f t="shared" si="54"/>
        <v>0</v>
      </c>
      <c r="DO32" s="379"/>
      <c r="DP32" s="384">
        <f t="shared" si="55"/>
        <v>0</v>
      </c>
      <c r="DQ32" s="379"/>
      <c r="DR32" s="384">
        <f t="shared" si="56"/>
        <v>0</v>
      </c>
      <c r="DS32" s="379"/>
      <c r="DT32" s="384">
        <f t="shared" si="57"/>
        <v>0</v>
      </c>
      <c r="DU32" s="379"/>
      <c r="DV32" s="384">
        <f t="shared" si="58"/>
        <v>0</v>
      </c>
      <c r="DW32" s="379"/>
      <c r="DX32" s="384">
        <f t="shared" si="59"/>
        <v>0</v>
      </c>
      <c r="DY32" s="379"/>
      <c r="DZ32" s="384">
        <f t="shared" si="60"/>
        <v>0</v>
      </c>
      <c r="EA32" s="379"/>
      <c r="EB32" s="384">
        <f t="shared" si="61"/>
        <v>0</v>
      </c>
      <c r="EC32" s="379"/>
      <c r="ED32" s="384">
        <f t="shared" si="62"/>
        <v>0</v>
      </c>
      <c r="EE32" s="379"/>
      <c r="EF32" s="384">
        <f t="shared" si="63"/>
        <v>0</v>
      </c>
      <c r="EG32" s="379"/>
      <c r="EH32" s="384">
        <f t="shared" si="64"/>
        <v>0</v>
      </c>
      <c r="EI32" s="379"/>
      <c r="EJ32" s="384">
        <f t="shared" si="65"/>
        <v>0</v>
      </c>
      <c r="EK32" s="379"/>
      <c r="EL32" s="384">
        <f t="shared" si="66"/>
        <v>0</v>
      </c>
      <c r="EM32" s="379"/>
      <c r="EN32" s="384">
        <f t="shared" si="67"/>
        <v>0</v>
      </c>
      <c r="EO32" s="379"/>
      <c r="EP32" s="384">
        <f t="shared" si="68"/>
        <v>0</v>
      </c>
      <c r="EQ32" s="379"/>
      <c r="ER32" s="384">
        <f t="shared" si="69"/>
        <v>0</v>
      </c>
      <c r="ES32" s="379"/>
      <c r="ET32" s="384">
        <f t="shared" si="70"/>
        <v>0</v>
      </c>
      <c r="EU32" s="379"/>
      <c r="EV32" s="384">
        <f t="shared" si="71"/>
        <v>0</v>
      </c>
      <c r="EW32" s="379"/>
      <c r="EX32" s="384">
        <f t="shared" si="72"/>
        <v>0</v>
      </c>
      <c r="EY32" s="379"/>
      <c r="EZ32" s="384">
        <f t="shared" si="73"/>
        <v>0</v>
      </c>
      <c r="FA32" s="379"/>
      <c r="FB32" s="384">
        <f t="shared" si="74"/>
        <v>0</v>
      </c>
      <c r="FC32" s="379"/>
      <c r="FD32" s="384">
        <f t="shared" si="75"/>
        <v>0</v>
      </c>
      <c r="FE32" s="379"/>
      <c r="FF32" s="384">
        <f t="shared" si="76"/>
        <v>0</v>
      </c>
      <c r="FG32" s="379"/>
      <c r="FH32" s="384">
        <f t="shared" si="77"/>
        <v>0</v>
      </c>
      <c r="FI32" s="379"/>
      <c r="FJ32" s="384">
        <f t="shared" si="78"/>
        <v>0</v>
      </c>
      <c r="FK32" s="379"/>
      <c r="FL32" s="384">
        <f t="shared" si="79"/>
        <v>0</v>
      </c>
      <c r="FM32" s="379"/>
      <c r="FN32" s="384">
        <f t="shared" si="80"/>
        <v>0</v>
      </c>
      <c r="FO32" s="379"/>
      <c r="FP32" s="384">
        <f t="shared" si="81"/>
        <v>0</v>
      </c>
      <c r="FQ32" s="379"/>
      <c r="FR32" s="384">
        <f t="shared" si="82"/>
        <v>0</v>
      </c>
      <c r="FS32" s="379"/>
      <c r="FT32" s="384">
        <f t="shared" si="83"/>
        <v>0</v>
      </c>
      <c r="FU32" s="379"/>
      <c r="FV32" s="384">
        <f t="shared" si="84"/>
        <v>0</v>
      </c>
      <c r="FW32" s="379"/>
      <c r="FX32" s="384">
        <f t="shared" si="85"/>
        <v>0</v>
      </c>
      <c r="FY32" s="379"/>
      <c r="FZ32" s="384">
        <f t="shared" si="86"/>
        <v>0</v>
      </c>
      <c r="GA32" s="379"/>
      <c r="GB32" s="384">
        <f t="shared" si="87"/>
        <v>0</v>
      </c>
      <c r="GC32" s="379"/>
      <c r="GD32" s="384">
        <f t="shared" si="88"/>
        <v>0</v>
      </c>
      <c r="GE32" s="379"/>
      <c r="GF32" s="384">
        <f t="shared" si="89"/>
        <v>0</v>
      </c>
      <c r="GG32" s="379"/>
      <c r="GH32" s="384">
        <f t="shared" si="90"/>
        <v>0</v>
      </c>
      <c r="GI32" s="379"/>
      <c r="GJ32" s="384">
        <f t="shared" si="91"/>
        <v>0</v>
      </c>
      <c r="GK32" s="379"/>
      <c r="GL32" s="384">
        <f t="shared" si="92"/>
        <v>0</v>
      </c>
      <c r="GM32" s="379"/>
      <c r="GN32" s="384">
        <f t="shared" si="93"/>
        <v>0</v>
      </c>
      <c r="GO32" s="379"/>
      <c r="GP32" s="384">
        <f t="shared" si="94"/>
        <v>0</v>
      </c>
      <c r="GQ32" s="379"/>
      <c r="GR32" s="384">
        <f t="shared" si="95"/>
        <v>0</v>
      </c>
      <c r="GS32" s="379"/>
      <c r="GT32" s="384">
        <f t="shared" si="96"/>
        <v>0</v>
      </c>
      <c r="GU32" s="379"/>
      <c r="GV32" s="384">
        <f t="shared" si="97"/>
        <v>0</v>
      </c>
      <c r="GW32" s="379"/>
      <c r="GX32" s="384">
        <f t="shared" si="98"/>
        <v>0</v>
      </c>
      <c r="GY32" s="379"/>
      <c r="GZ32" s="384">
        <f t="shared" si="99"/>
        <v>0</v>
      </c>
      <c r="HA32" s="379"/>
      <c r="HB32" s="384">
        <f t="shared" si="100"/>
        <v>0</v>
      </c>
      <c r="HC32" s="379"/>
      <c r="HD32" s="384">
        <f t="shared" si="101"/>
        <v>0</v>
      </c>
      <c r="HE32" s="379"/>
      <c r="HF32" s="384">
        <f t="shared" si="102"/>
        <v>0</v>
      </c>
      <c r="HG32" s="379"/>
      <c r="HH32" s="384">
        <f t="shared" si="103"/>
        <v>0</v>
      </c>
      <c r="HI32" s="379"/>
      <c r="HJ32" s="384">
        <f t="shared" si="104"/>
        <v>0</v>
      </c>
      <c r="HK32" s="379"/>
      <c r="HL32" s="384">
        <f t="shared" si="105"/>
        <v>0</v>
      </c>
      <c r="HM32" s="379"/>
      <c r="HN32" s="384">
        <f t="shared" si="106"/>
        <v>0</v>
      </c>
      <c r="HO32" s="415"/>
      <c r="HP32" s="384">
        <f t="shared" si="107"/>
        <v>0</v>
      </c>
      <c r="HQ32" s="379"/>
      <c r="HR32" s="384">
        <f t="shared" si="108"/>
        <v>0</v>
      </c>
      <c r="HS32" s="415"/>
      <c r="HT32" s="384">
        <f t="shared" si="109"/>
        <v>0</v>
      </c>
      <c r="HU32" s="379"/>
      <c r="HV32" s="384">
        <f t="shared" si="110"/>
        <v>0</v>
      </c>
      <c r="HW32" s="379"/>
      <c r="HX32" s="384">
        <f t="shared" si="111"/>
        <v>0</v>
      </c>
      <c r="HY32" s="379"/>
      <c r="HZ32" s="384">
        <f t="shared" si="112"/>
        <v>0</v>
      </c>
      <c r="IA32" s="379"/>
      <c r="IB32" s="384">
        <f t="shared" si="113"/>
        <v>0</v>
      </c>
      <c r="IC32" s="379"/>
      <c r="ID32" s="384">
        <f t="shared" si="114"/>
        <v>0</v>
      </c>
      <c r="IE32" s="379"/>
      <c r="IF32" s="384">
        <f t="shared" si="115"/>
        <v>0</v>
      </c>
      <c r="IG32" s="379"/>
      <c r="IH32" s="384">
        <f t="shared" si="116"/>
        <v>0</v>
      </c>
      <c r="II32" s="379"/>
      <c r="IJ32" s="384">
        <f t="shared" si="117"/>
        <v>0</v>
      </c>
      <c r="IK32" s="379"/>
      <c r="IL32" s="384">
        <f t="shared" si="118"/>
        <v>0</v>
      </c>
      <c r="IM32" s="379"/>
      <c r="IN32" s="384">
        <f t="shared" si="119"/>
        <v>0</v>
      </c>
      <c r="IO32" s="379"/>
      <c r="IP32" s="384">
        <f t="shared" si="120"/>
        <v>0</v>
      </c>
      <c r="IQ32" s="379"/>
      <c r="IR32" s="384">
        <f t="shared" si="121"/>
        <v>0</v>
      </c>
      <c r="IS32" s="379"/>
      <c r="IT32" s="384">
        <f t="shared" si="122"/>
        <v>0</v>
      </c>
      <c r="IU32" s="379"/>
      <c r="IV32" s="384">
        <f t="shared" si="123"/>
        <v>0</v>
      </c>
      <c r="IW32" s="379"/>
      <c r="IX32" s="384">
        <f t="shared" si="124"/>
        <v>0</v>
      </c>
      <c r="IY32" s="379"/>
      <c r="IZ32" s="384">
        <f t="shared" si="125"/>
        <v>0</v>
      </c>
      <c r="JA32" s="379"/>
      <c r="JB32" s="384">
        <f t="shared" si="126"/>
        <v>0</v>
      </c>
      <c r="JC32" s="379"/>
      <c r="JD32" s="384">
        <f t="shared" si="127"/>
        <v>0</v>
      </c>
      <c r="JE32" s="379"/>
      <c r="JF32" s="384">
        <f t="shared" si="128"/>
        <v>0</v>
      </c>
      <c r="JG32" s="379"/>
      <c r="JH32" s="384">
        <f t="shared" si="129"/>
        <v>0</v>
      </c>
      <c r="JI32" s="379"/>
      <c r="JJ32" s="384">
        <f t="shared" si="130"/>
        <v>0</v>
      </c>
      <c r="JK32" s="379"/>
      <c r="JL32" s="384">
        <f t="shared" si="131"/>
        <v>0</v>
      </c>
      <c r="JM32" s="379"/>
      <c r="JN32" s="384">
        <f t="shared" si="132"/>
        <v>0</v>
      </c>
      <c r="JO32" s="379"/>
      <c r="JP32" s="384">
        <f t="shared" si="133"/>
        <v>0</v>
      </c>
      <c r="JQ32" s="379"/>
      <c r="JR32" s="384">
        <f t="shared" si="134"/>
        <v>0</v>
      </c>
      <c r="JS32" s="379"/>
      <c r="JT32" s="384">
        <f t="shared" si="135"/>
        <v>0</v>
      </c>
      <c r="JU32" s="379"/>
      <c r="JV32" s="384">
        <f t="shared" si="136"/>
        <v>0</v>
      </c>
      <c r="JW32" s="379"/>
      <c r="JX32" s="384">
        <f t="shared" si="137"/>
        <v>0</v>
      </c>
      <c r="JY32" s="379"/>
      <c r="JZ32" s="384">
        <f t="shared" si="138"/>
        <v>0</v>
      </c>
    </row>
    <row r="33" spans="1:286" s="4" customFormat="1" x14ac:dyDescent="0.25">
      <c r="A33" s="268" t="s">
        <v>277</v>
      </c>
      <c r="B33" s="268" t="s">
        <v>283</v>
      </c>
      <c r="C33" s="470">
        <v>55902</v>
      </c>
      <c r="D33" s="467"/>
      <c r="E33" s="467"/>
      <c r="F33" s="472"/>
      <c r="G33" s="387">
        <f t="shared" ref="G33:G45" si="276">+AVERAGE(C33:F33)*5%</f>
        <v>2795.1000000000004</v>
      </c>
      <c r="H33" s="388">
        <f t="shared" si="0"/>
        <v>58697.1</v>
      </c>
      <c r="I33" s="513">
        <v>50</v>
      </c>
      <c r="J33" s="390">
        <f t="shared" si="1"/>
        <v>1173.942</v>
      </c>
      <c r="K33" s="379"/>
      <c r="L33" s="384">
        <f t="shared" si="2"/>
        <v>0</v>
      </c>
      <c r="M33" s="379"/>
      <c r="N33" s="384">
        <f t="shared" si="3"/>
        <v>0</v>
      </c>
      <c r="O33" s="379"/>
      <c r="P33" s="384">
        <f t="shared" si="4"/>
        <v>0</v>
      </c>
      <c r="Q33" s="379"/>
      <c r="R33" s="384">
        <f t="shared" si="5"/>
        <v>0</v>
      </c>
      <c r="S33" s="379"/>
      <c r="T33" s="384">
        <f t="shared" si="6"/>
        <v>0</v>
      </c>
      <c r="U33" s="379"/>
      <c r="V33" s="384">
        <f t="shared" si="7"/>
        <v>0</v>
      </c>
      <c r="W33" s="379"/>
      <c r="X33" s="384">
        <f t="shared" si="8"/>
        <v>0</v>
      </c>
      <c r="Y33" s="379"/>
      <c r="Z33" s="384">
        <f t="shared" si="9"/>
        <v>0</v>
      </c>
      <c r="AA33" s="379"/>
      <c r="AB33" s="384">
        <f t="shared" si="9"/>
        <v>0</v>
      </c>
      <c r="AC33" s="379"/>
      <c r="AD33" s="384">
        <f t="shared" si="10"/>
        <v>0</v>
      </c>
      <c r="AE33" s="379"/>
      <c r="AF33" s="384">
        <f t="shared" si="11"/>
        <v>0</v>
      </c>
      <c r="AG33" s="379"/>
      <c r="AH33" s="384">
        <f t="shared" si="12"/>
        <v>0</v>
      </c>
      <c r="AI33" s="379"/>
      <c r="AJ33" s="384">
        <f t="shared" si="13"/>
        <v>0</v>
      </c>
      <c r="AK33" s="379"/>
      <c r="AL33" s="384">
        <f t="shared" si="14"/>
        <v>0</v>
      </c>
      <c r="AM33" s="379"/>
      <c r="AN33" s="384">
        <f t="shared" si="15"/>
        <v>0</v>
      </c>
      <c r="AO33" s="379"/>
      <c r="AP33" s="384">
        <f t="shared" si="16"/>
        <v>0</v>
      </c>
      <c r="AQ33" s="379">
        <v>1</v>
      </c>
      <c r="AR33" s="384">
        <f t="shared" si="17"/>
        <v>1173.942</v>
      </c>
      <c r="AS33" s="379">
        <v>1</v>
      </c>
      <c r="AT33" s="384">
        <f t="shared" si="18"/>
        <v>1173.942</v>
      </c>
      <c r="AU33" s="379"/>
      <c r="AV33" s="384">
        <f t="shared" si="19"/>
        <v>0</v>
      </c>
      <c r="AW33" s="379"/>
      <c r="AX33" s="384">
        <f t="shared" si="20"/>
        <v>0</v>
      </c>
      <c r="AY33" s="379"/>
      <c r="AZ33" s="384">
        <f t="shared" si="21"/>
        <v>0</v>
      </c>
      <c r="BA33" s="379"/>
      <c r="BB33" s="384">
        <f t="shared" si="22"/>
        <v>0</v>
      </c>
      <c r="BC33" s="379"/>
      <c r="BD33" s="384">
        <f t="shared" si="23"/>
        <v>0</v>
      </c>
      <c r="BE33" s="379"/>
      <c r="BF33" s="384">
        <f t="shared" si="24"/>
        <v>0</v>
      </c>
      <c r="BG33" s="379"/>
      <c r="BH33" s="384">
        <f t="shared" si="25"/>
        <v>0</v>
      </c>
      <c r="BI33" s="379"/>
      <c r="BJ33" s="384">
        <f t="shared" si="26"/>
        <v>0</v>
      </c>
      <c r="BK33" s="379"/>
      <c r="BL33" s="384">
        <f t="shared" si="27"/>
        <v>0</v>
      </c>
      <c r="BM33" s="379"/>
      <c r="BN33" s="384">
        <f t="shared" si="28"/>
        <v>0</v>
      </c>
      <c r="BO33" s="379"/>
      <c r="BP33" s="384">
        <f t="shared" si="29"/>
        <v>0</v>
      </c>
      <c r="BQ33" s="379"/>
      <c r="BR33" s="384">
        <f t="shared" si="30"/>
        <v>0</v>
      </c>
      <c r="BS33" s="379"/>
      <c r="BT33" s="384">
        <f t="shared" si="31"/>
        <v>0</v>
      </c>
      <c r="BU33" s="379"/>
      <c r="BV33" s="384">
        <f t="shared" si="32"/>
        <v>0</v>
      </c>
      <c r="BW33" s="379"/>
      <c r="BX33" s="384">
        <f t="shared" si="33"/>
        <v>0</v>
      </c>
      <c r="BY33" s="379"/>
      <c r="BZ33" s="384">
        <f t="shared" si="34"/>
        <v>0</v>
      </c>
      <c r="CA33" s="379"/>
      <c r="CB33" s="384">
        <f t="shared" si="35"/>
        <v>0</v>
      </c>
      <c r="CC33" s="379"/>
      <c r="CD33" s="384">
        <f t="shared" si="36"/>
        <v>0</v>
      </c>
      <c r="CE33" s="379"/>
      <c r="CF33" s="384">
        <f t="shared" si="37"/>
        <v>0</v>
      </c>
      <c r="CG33" s="379"/>
      <c r="CH33" s="384">
        <f t="shared" si="38"/>
        <v>0</v>
      </c>
      <c r="CI33" s="379"/>
      <c r="CJ33" s="384">
        <f t="shared" si="39"/>
        <v>0</v>
      </c>
      <c r="CK33" s="379"/>
      <c r="CL33" s="384">
        <f t="shared" si="40"/>
        <v>0</v>
      </c>
      <c r="CM33" s="379"/>
      <c r="CN33" s="384">
        <f t="shared" si="41"/>
        <v>0</v>
      </c>
      <c r="CO33" s="379"/>
      <c r="CP33" s="384">
        <f t="shared" si="42"/>
        <v>0</v>
      </c>
      <c r="CQ33" s="379"/>
      <c r="CR33" s="384">
        <f t="shared" si="43"/>
        <v>0</v>
      </c>
      <c r="CS33" s="379"/>
      <c r="CT33" s="384">
        <f t="shared" si="44"/>
        <v>0</v>
      </c>
      <c r="CU33" s="379"/>
      <c r="CV33" s="384">
        <f t="shared" si="45"/>
        <v>0</v>
      </c>
      <c r="CW33" s="379"/>
      <c r="CX33" s="384">
        <f t="shared" si="46"/>
        <v>0</v>
      </c>
      <c r="CY33" s="379"/>
      <c r="CZ33" s="384">
        <f t="shared" si="47"/>
        <v>0</v>
      </c>
      <c r="DA33" s="379"/>
      <c r="DB33" s="384">
        <f t="shared" si="48"/>
        <v>0</v>
      </c>
      <c r="DC33" s="379"/>
      <c r="DD33" s="384">
        <f t="shared" si="49"/>
        <v>0</v>
      </c>
      <c r="DE33" s="379"/>
      <c r="DF33" s="384">
        <f t="shared" si="50"/>
        <v>0</v>
      </c>
      <c r="DG33" s="379"/>
      <c r="DH33" s="384">
        <f t="shared" si="51"/>
        <v>0</v>
      </c>
      <c r="DI33" s="379"/>
      <c r="DJ33" s="384">
        <f t="shared" si="52"/>
        <v>0</v>
      </c>
      <c r="DK33" s="379"/>
      <c r="DL33" s="384">
        <f t="shared" si="53"/>
        <v>0</v>
      </c>
      <c r="DM33" s="379"/>
      <c r="DN33" s="384">
        <f t="shared" si="54"/>
        <v>0</v>
      </c>
      <c r="DO33" s="379"/>
      <c r="DP33" s="384">
        <f t="shared" si="55"/>
        <v>0</v>
      </c>
      <c r="DQ33" s="379"/>
      <c r="DR33" s="384">
        <f t="shared" si="56"/>
        <v>0</v>
      </c>
      <c r="DS33" s="379"/>
      <c r="DT33" s="384">
        <f t="shared" si="57"/>
        <v>0</v>
      </c>
      <c r="DU33" s="379"/>
      <c r="DV33" s="384">
        <f t="shared" si="58"/>
        <v>0</v>
      </c>
      <c r="DW33" s="379"/>
      <c r="DX33" s="384">
        <f t="shared" si="59"/>
        <v>0</v>
      </c>
      <c r="DY33" s="379"/>
      <c r="DZ33" s="384">
        <f t="shared" si="60"/>
        <v>0</v>
      </c>
      <c r="EA33" s="379"/>
      <c r="EB33" s="384">
        <f t="shared" si="61"/>
        <v>0</v>
      </c>
      <c r="EC33" s="379"/>
      <c r="ED33" s="384">
        <f t="shared" si="62"/>
        <v>0</v>
      </c>
      <c r="EE33" s="379"/>
      <c r="EF33" s="384">
        <f t="shared" si="63"/>
        <v>0</v>
      </c>
      <c r="EG33" s="379"/>
      <c r="EH33" s="384">
        <f t="shared" si="64"/>
        <v>0</v>
      </c>
      <c r="EI33" s="379"/>
      <c r="EJ33" s="384">
        <f t="shared" si="65"/>
        <v>0</v>
      </c>
      <c r="EK33" s="379"/>
      <c r="EL33" s="384">
        <f t="shared" si="66"/>
        <v>0</v>
      </c>
      <c r="EM33" s="379"/>
      <c r="EN33" s="384">
        <f t="shared" si="67"/>
        <v>0</v>
      </c>
      <c r="EO33" s="379"/>
      <c r="EP33" s="384">
        <f t="shared" si="68"/>
        <v>0</v>
      </c>
      <c r="EQ33" s="379"/>
      <c r="ER33" s="384">
        <f t="shared" si="69"/>
        <v>0</v>
      </c>
      <c r="ES33" s="379"/>
      <c r="ET33" s="384">
        <f t="shared" si="70"/>
        <v>0</v>
      </c>
      <c r="EU33" s="379"/>
      <c r="EV33" s="384">
        <f t="shared" si="71"/>
        <v>0</v>
      </c>
      <c r="EW33" s="379"/>
      <c r="EX33" s="384">
        <f t="shared" si="72"/>
        <v>0</v>
      </c>
      <c r="EY33" s="379"/>
      <c r="EZ33" s="384">
        <f t="shared" si="73"/>
        <v>0</v>
      </c>
      <c r="FA33" s="379"/>
      <c r="FB33" s="384">
        <f t="shared" si="74"/>
        <v>0</v>
      </c>
      <c r="FC33" s="379"/>
      <c r="FD33" s="384">
        <f t="shared" si="75"/>
        <v>0</v>
      </c>
      <c r="FE33" s="379"/>
      <c r="FF33" s="384">
        <f t="shared" si="76"/>
        <v>0</v>
      </c>
      <c r="FG33" s="379"/>
      <c r="FH33" s="384">
        <f t="shared" si="77"/>
        <v>0</v>
      </c>
      <c r="FI33" s="379"/>
      <c r="FJ33" s="384">
        <f t="shared" si="78"/>
        <v>0</v>
      </c>
      <c r="FK33" s="379"/>
      <c r="FL33" s="384">
        <f t="shared" si="79"/>
        <v>0</v>
      </c>
      <c r="FM33" s="379"/>
      <c r="FN33" s="384">
        <f t="shared" si="80"/>
        <v>0</v>
      </c>
      <c r="FO33" s="379"/>
      <c r="FP33" s="384">
        <f t="shared" si="81"/>
        <v>0</v>
      </c>
      <c r="FQ33" s="379"/>
      <c r="FR33" s="384">
        <f t="shared" si="82"/>
        <v>0</v>
      </c>
      <c r="FS33" s="379"/>
      <c r="FT33" s="384">
        <f t="shared" si="83"/>
        <v>0</v>
      </c>
      <c r="FU33" s="379"/>
      <c r="FV33" s="384">
        <f t="shared" si="84"/>
        <v>0</v>
      </c>
      <c r="FW33" s="379"/>
      <c r="FX33" s="384">
        <f t="shared" si="85"/>
        <v>0</v>
      </c>
      <c r="FY33" s="379"/>
      <c r="FZ33" s="384">
        <f t="shared" si="86"/>
        <v>0</v>
      </c>
      <c r="GA33" s="379"/>
      <c r="GB33" s="384">
        <f t="shared" si="87"/>
        <v>0</v>
      </c>
      <c r="GC33" s="379"/>
      <c r="GD33" s="384">
        <f t="shared" si="88"/>
        <v>0</v>
      </c>
      <c r="GE33" s="379"/>
      <c r="GF33" s="384">
        <f t="shared" si="89"/>
        <v>0</v>
      </c>
      <c r="GG33" s="379"/>
      <c r="GH33" s="384">
        <f t="shared" si="90"/>
        <v>0</v>
      </c>
      <c r="GI33" s="379"/>
      <c r="GJ33" s="384">
        <f t="shared" si="91"/>
        <v>0</v>
      </c>
      <c r="GK33" s="379"/>
      <c r="GL33" s="384">
        <f t="shared" si="92"/>
        <v>0</v>
      </c>
      <c r="GM33" s="379"/>
      <c r="GN33" s="384">
        <f t="shared" si="93"/>
        <v>0</v>
      </c>
      <c r="GO33" s="379"/>
      <c r="GP33" s="384">
        <f t="shared" si="94"/>
        <v>0</v>
      </c>
      <c r="GQ33" s="379"/>
      <c r="GR33" s="384">
        <f t="shared" si="95"/>
        <v>0</v>
      </c>
      <c r="GS33" s="379"/>
      <c r="GT33" s="384">
        <f t="shared" si="96"/>
        <v>0</v>
      </c>
      <c r="GU33" s="379"/>
      <c r="GV33" s="384">
        <f t="shared" si="97"/>
        <v>0</v>
      </c>
      <c r="GW33" s="379"/>
      <c r="GX33" s="384">
        <f t="shared" si="98"/>
        <v>0</v>
      </c>
      <c r="GY33" s="379"/>
      <c r="GZ33" s="384">
        <f t="shared" si="99"/>
        <v>0</v>
      </c>
      <c r="HA33" s="379"/>
      <c r="HB33" s="384">
        <f t="shared" si="100"/>
        <v>0</v>
      </c>
      <c r="HC33" s="379"/>
      <c r="HD33" s="384">
        <f t="shared" si="101"/>
        <v>0</v>
      </c>
      <c r="HE33" s="379"/>
      <c r="HF33" s="384">
        <f t="shared" si="102"/>
        <v>0</v>
      </c>
      <c r="HG33" s="379"/>
      <c r="HH33" s="384">
        <f t="shared" si="103"/>
        <v>0</v>
      </c>
      <c r="HI33" s="379"/>
      <c r="HJ33" s="384">
        <f t="shared" si="104"/>
        <v>0</v>
      </c>
      <c r="HK33" s="379"/>
      <c r="HL33" s="384">
        <f t="shared" si="105"/>
        <v>0</v>
      </c>
      <c r="HM33" s="379"/>
      <c r="HN33" s="384">
        <f t="shared" si="106"/>
        <v>0</v>
      </c>
      <c r="HO33" s="415"/>
      <c r="HP33" s="384">
        <f t="shared" si="107"/>
        <v>0</v>
      </c>
      <c r="HQ33" s="379"/>
      <c r="HR33" s="384">
        <f t="shared" si="108"/>
        <v>0</v>
      </c>
      <c r="HS33" s="415"/>
      <c r="HT33" s="384">
        <f t="shared" si="109"/>
        <v>0</v>
      </c>
      <c r="HU33" s="379"/>
      <c r="HV33" s="384">
        <f t="shared" si="110"/>
        <v>0</v>
      </c>
      <c r="HW33" s="379"/>
      <c r="HX33" s="384">
        <f t="shared" si="111"/>
        <v>0</v>
      </c>
      <c r="HY33" s="379"/>
      <c r="HZ33" s="384">
        <f t="shared" si="112"/>
        <v>0</v>
      </c>
      <c r="IA33" s="379"/>
      <c r="IB33" s="384">
        <f t="shared" si="113"/>
        <v>0</v>
      </c>
      <c r="IC33" s="379"/>
      <c r="ID33" s="384">
        <f t="shared" si="114"/>
        <v>0</v>
      </c>
      <c r="IE33" s="379"/>
      <c r="IF33" s="384">
        <f t="shared" si="115"/>
        <v>0</v>
      </c>
      <c r="IG33" s="379"/>
      <c r="IH33" s="384">
        <f t="shared" si="116"/>
        <v>0</v>
      </c>
      <c r="II33" s="379"/>
      <c r="IJ33" s="384">
        <f t="shared" si="117"/>
        <v>0</v>
      </c>
      <c r="IK33" s="379"/>
      <c r="IL33" s="384">
        <f t="shared" si="118"/>
        <v>0</v>
      </c>
      <c r="IM33" s="379"/>
      <c r="IN33" s="384">
        <f t="shared" si="119"/>
        <v>0</v>
      </c>
      <c r="IO33" s="379"/>
      <c r="IP33" s="384">
        <f t="shared" si="120"/>
        <v>0</v>
      </c>
      <c r="IQ33" s="379"/>
      <c r="IR33" s="384">
        <f t="shared" si="121"/>
        <v>0</v>
      </c>
      <c r="IS33" s="379">
        <v>1</v>
      </c>
      <c r="IT33" s="384">
        <f t="shared" si="122"/>
        <v>1173.942</v>
      </c>
      <c r="IU33" s="379">
        <v>1</v>
      </c>
      <c r="IV33" s="384">
        <f t="shared" si="123"/>
        <v>1173.942</v>
      </c>
      <c r="IW33" s="379"/>
      <c r="IX33" s="384">
        <f t="shared" si="124"/>
        <v>0</v>
      </c>
      <c r="IY33" s="379"/>
      <c r="IZ33" s="384">
        <f t="shared" si="125"/>
        <v>0</v>
      </c>
      <c r="JA33" s="379"/>
      <c r="JB33" s="384">
        <f t="shared" si="126"/>
        <v>0</v>
      </c>
      <c r="JC33" s="379"/>
      <c r="JD33" s="384">
        <f t="shared" si="127"/>
        <v>0</v>
      </c>
      <c r="JE33" s="379"/>
      <c r="JF33" s="384">
        <f t="shared" si="128"/>
        <v>0</v>
      </c>
      <c r="JG33" s="379"/>
      <c r="JH33" s="384">
        <f t="shared" si="129"/>
        <v>0</v>
      </c>
      <c r="JI33" s="379"/>
      <c r="JJ33" s="384">
        <f t="shared" si="130"/>
        <v>0</v>
      </c>
      <c r="JK33" s="379"/>
      <c r="JL33" s="384">
        <f t="shared" si="131"/>
        <v>0</v>
      </c>
      <c r="JM33" s="379"/>
      <c r="JN33" s="384">
        <f t="shared" si="132"/>
        <v>0</v>
      </c>
      <c r="JO33" s="379"/>
      <c r="JP33" s="384">
        <f t="shared" si="133"/>
        <v>0</v>
      </c>
      <c r="JQ33" s="379"/>
      <c r="JR33" s="384">
        <f t="shared" si="134"/>
        <v>0</v>
      </c>
      <c r="JS33" s="379"/>
      <c r="JT33" s="384">
        <f t="shared" si="135"/>
        <v>0</v>
      </c>
      <c r="JU33" s="379"/>
      <c r="JV33" s="384">
        <f t="shared" si="136"/>
        <v>0</v>
      </c>
      <c r="JW33" s="379"/>
      <c r="JX33" s="384">
        <f t="shared" si="137"/>
        <v>0</v>
      </c>
      <c r="JY33" s="379"/>
      <c r="JZ33" s="384">
        <f t="shared" si="138"/>
        <v>0</v>
      </c>
    </row>
    <row r="34" spans="1:286" s="4" customFormat="1" x14ac:dyDescent="0.25">
      <c r="A34" s="268" t="s">
        <v>277</v>
      </c>
      <c r="B34" s="268" t="s">
        <v>284</v>
      </c>
      <c r="C34" s="466">
        <v>9600</v>
      </c>
      <c r="D34" s="466"/>
      <c r="E34" s="467"/>
      <c r="F34" s="472"/>
      <c r="G34" s="387">
        <f t="shared" si="276"/>
        <v>480</v>
      </c>
      <c r="H34" s="388">
        <f t="shared" si="0"/>
        <v>10080</v>
      </c>
      <c r="I34" s="513">
        <v>50</v>
      </c>
      <c r="J34" s="390">
        <f t="shared" si="1"/>
        <v>201.6</v>
      </c>
      <c r="K34" s="379"/>
      <c r="L34" s="384">
        <f t="shared" si="2"/>
        <v>0</v>
      </c>
      <c r="M34" s="379"/>
      <c r="N34" s="384">
        <f t="shared" si="3"/>
        <v>0</v>
      </c>
      <c r="O34" s="379"/>
      <c r="P34" s="384">
        <f t="shared" si="4"/>
        <v>0</v>
      </c>
      <c r="Q34" s="379"/>
      <c r="R34" s="384">
        <f t="shared" si="5"/>
        <v>0</v>
      </c>
      <c r="S34" s="379"/>
      <c r="T34" s="384">
        <f t="shared" si="6"/>
        <v>0</v>
      </c>
      <c r="U34" s="379"/>
      <c r="V34" s="384">
        <f t="shared" si="7"/>
        <v>0</v>
      </c>
      <c r="W34" s="379"/>
      <c r="X34" s="384">
        <f t="shared" si="8"/>
        <v>0</v>
      </c>
      <c r="Y34" s="379"/>
      <c r="Z34" s="384">
        <f t="shared" si="9"/>
        <v>0</v>
      </c>
      <c r="AA34" s="379"/>
      <c r="AB34" s="384">
        <f t="shared" si="9"/>
        <v>0</v>
      </c>
      <c r="AC34" s="379"/>
      <c r="AD34" s="384">
        <f t="shared" si="10"/>
        <v>0</v>
      </c>
      <c r="AE34" s="379"/>
      <c r="AF34" s="384">
        <f t="shared" si="11"/>
        <v>0</v>
      </c>
      <c r="AG34" s="379"/>
      <c r="AH34" s="384">
        <f t="shared" si="12"/>
        <v>0</v>
      </c>
      <c r="AI34" s="379"/>
      <c r="AJ34" s="384">
        <f t="shared" si="13"/>
        <v>0</v>
      </c>
      <c r="AK34" s="379"/>
      <c r="AL34" s="384">
        <f t="shared" si="14"/>
        <v>0</v>
      </c>
      <c r="AM34" s="379"/>
      <c r="AN34" s="384">
        <f t="shared" si="15"/>
        <v>0</v>
      </c>
      <c r="AO34" s="379"/>
      <c r="AP34" s="384">
        <f t="shared" si="16"/>
        <v>0</v>
      </c>
      <c r="AQ34" s="379">
        <v>1</v>
      </c>
      <c r="AR34" s="384">
        <f t="shared" si="17"/>
        <v>201.6</v>
      </c>
      <c r="AS34" s="379">
        <v>1</v>
      </c>
      <c r="AT34" s="384">
        <f t="shared" si="18"/>
        <v>201.6</v>
      </c>
      <c r="AU34" s="379">
        <v>1</v>
      </c>
      <c r="AV34" s="384">
        <f t="shared" si="19"/>
        <v>201.6</v>
      </c>
      <c r="AW34" s="379">
        <v>1</v>
      </c>
      <c r="AX34" s="384">
        <f t="shared" si="20"/>
        <v>201.6</v>
      </c>
      <c r="AY34" s="379">
        <v>1</v>
      </c>
      <c r="AZ34" s="384">
        <f t="shared" si="21"/>
        <v>201.6</v>
      </c>
      <c r="BA34" s="379">
        <v>1</v>
      </c>
      <c r="BB34" s="384">
        <f t="shared" si="22"/>
        <v>201.6</v>
      </c>
      <c r="BC34" s="379">
        <v>1</v>
      </c>
      <c r="BD34" s="384">
        <f t="shared" si="23"/>
        <v>201.6</v>
      </c>
      <c r="BE34" s="379">
        <v>1</v>
      </c>
      <c r="BF34" s="384">
        <f t="shared" si="24"/>
        <v>201.6</v>
      </c>
      <c r="BG34" s="379">
        <v>1</v>
      </c>
      <c r="BH34" s="384">
        <f t="shared" si="25"/>
        <v>201.6</v>
      </c>
      <c r="BI34" s="379">
        <v>1</v>
      </c>
      <c r="BJ34" s="384">
        <f t="shared" si="26"/>
        <v>201.6</v>
      </c>
      <c r="BK34" s="379">
        <v>1</v>
      </c>
      <c r="BL34" s="384">
        <f t="shared" si="27"/>
        <v>201.6</v>
      </c>
      <c r="BM34" s="379"/>
      <c r="BN34" s="384">
        <f t="shared" si="28"/>
        <v>0</v>
      </c>
      <c r="BO34" s="379">
        <v>2</v>
      </c>
      <c r="BP34" s="384">
        <f t="shared" si="29"/>
        <v>403.2</v>
      </c>
      <c r="BQ34" s="379">
        <v>2</v>
      </c>
      <c r="BR34" s="384">
        <f t="shared" si="30"/>
        <v>403.2</v>
      </c>
      <c r="BS34" s="379">
        <v>2</v>
      </c>
      <c r="BT34" s="384">
        <f t="shared" si="31"/>
        <v>403.2</v>
      </c>
      <c r="BU34" s="379">
        <v>1</v>
      </c>
      <c r="BV34" s="384">
        <f t="shared" si="32"/>
        <v>201.6</v>
      </c>
      <c r="BW34" s="379">
        <v>2</v>
      </c>
      <c r="BX34" s="384">
        <f t="shared" si="33"/>
        <v>403.2</v>
      </c>
      <c r="BY34" s="379">
        <v>1</v>
      </c>
      <c r="BZ34" s="384">
        <f t="shared" si="34"/>
        <v>201.6</v>
      </c>
      <c r="CA34" s="379">
        <v>2</v>
      </c>
      <c r="CB34" s="384">
        <f t="shared" si="35"/>
        <v>403.2</v>
      </c>
      <c r="CC34" s="379">
        <v>1</v>
      </c>
      <c r="CD34" s="384">
        <f t="shared" si="36"/>
        <v>201.6</v>
      </c>
      <c r="CE34" s="379">
        <v>1</v>
      </c>
      <c r="CF34" s="384">
        <f t="shared" si="37"/>
        <v>201.6</v>
      </c>
      <c r="CG34" s="379">
        <v>1</v>
      </c>
      <c r="CH34" s="384">
        <f t="shared" si="38"/>
        <v>201.6</v>
      </c>
      <c r="CI34" s="379">
        <v>1</v>
      </c>
      <c r="CJ34" s="384">
        <f t="shared" si="39"/>
        <v>201.6</v>
      </c>
      <c r="CK34" s="379">
        <v>1</v>
      </c>
      <c r="CL34" s="384">
        <f t="shared" si="40"/>
        <v>201.6</v>
      </c>
      <c r="CM34" s="379">
        <v>1</v>
      </c>
      <c r="CN34" s="384">
        <f t="shared" si="41"/>
        <v>201.6</v>
      </c>
      <c r="CO34" s="379"/>
      <c r="CP34" s="384">
        <f t="shared" si="42"/>
        <v>0</v>
      </c>
      <c r="CQ34" s="379">
        <v>1</v>
      </c>
      <c r="CR34" s="384">
        <f t="shared" si="43"/>
        <v>201.6</v>
      </c>
      <c r="CS34" s="379">
        <v>1</v>
      </c>
      <c r="CT34" s="384">
        <f t="shared" si="44"/>
        <v>201.6</v>
      </c>
      <c r="CU34" s="379">
        <v>1</v>
      </c>
      <c r="CV34" s="384">
        <f t="shared" si="45"/>
        <v>201.6</v>
      </c>
      <c r="CW34" s="379">
        <v>1</v>
      </c>
      <c r="CX34" s="384">
        <f t="shared" si="46"/>
        <v>201.6</v>
      </c>
      <c r="CY34" s="379"/>
      <c r="CZ34" s="384">
        <f t="shared" si="47"/>
        <v>0</v>
      </c>
      <c r="DA34" s="379">
        <v>1</v>
      </c>
      <c r="DB34" s="384">
        <f t="shared" si="48"/>
        <v>201.6</v>
      </c>
      <c r="DC34" s="379">
        <v>1</v>
      </c>
      <c r="DD34" s="384">
        <f t="shared" si="49"/>
        <v>201.6</v>
      </c>
      <c r="DE34" s="379">
        <v>1</v>
      </c>
      <c r="DF34" s="384">
        <f t="shared" si="50"/>
        <v>201.6</v>
      </c>
      <c r="DG34" s="379">
        <v>1</v>
      </c>
      <c r="DH34" s="384">
        <f t="shared" si="51"/>
        <v>201.6</v>
      </c>
      <c r="DI34" s="379"/>
      <c r="DJ34" s="384">
        <f t="shared" si="52"/>
        <v>0</v>
      </c>
      <c r="DK34" s="379"/>
      <c r="DL34" s="384">
        <f t="shared" si="53"/>
        <v>0</v>
      </c>
      <c r="DM34" s="379"/>
      <c r="DN34" s="384">
        <f t="shared" si="54"/>
        <v>0</v>
      </c>
      <c r="DO34" s="379"/>
      <c r="DP34" s="384">
        <f t="shared" si="55"/>
        <v>0</v>
      </c>
      <c r="DQ34" s="379"/>
      <c r="DR34" s="384">
        <f t="shared" si="56"/>
        <v>0</v>
      </c>
      <c r="DS34" s="379"/>
      <c r="DT34" s="384">
        <f t="shared" si="57"/>
        <v>0</v>
      </c>
      <c r="DU34" s="379"/>
      <c r="DV34" s="384">
        <f t="shared" si="58"/>
        <v>0</v>
      </c>
      <c r="DW34" s="379"/>
      <c r="DX34" s="384">
        <f t="shared" si="59"/>
        <v>0</v>
      </c>
      <c r="DY34" s="379"/>
      <c r="DZ34" s="384">
        <f t="shared" si="60"/>
        <v>0</v>
      </c>
      <c r="EA34" s="379"/>
      <c r="EB34" s="384">
        <f t="shared" si="61"/>
        <v>0</v>
      </c>
      <c r="EC34" s="379"/>
      <c r="ED34" s="384">
        <f t="shared" si="62"/>
        <v>0</v>
      </c>
      <c r="EE34" s="379"/>
      <c r="EF34" s="384">
        <f t="shared" si="63"/>
        <v>0</v>
      </c>
      <c r="EG34" s="379">
        <v>2</v>
      </c>
      <c r="EH34" s="384">
        <f t="shared" si="64"/>
        <v>403.2</v>
      </c>
      <c r="EI34" s="379">
        <v>1</v>
      </c>
      <c r="EJ34" s="384">
        <f t="shared" si="65"/>
        <v>201.6</v>
      </c>
      <c r="EK34" s="379"/>
      <c r="EL34" s="384">
        <f t="shared" si="66"/>
        <v>0</v>
      </c>
      <c r="EM34" s="379">
        <v>2</v>
      </c>
      <c r="EN34" s="384">
        <f t="shared" si="67"/>
        <v>403.2</v>
      </c>
      <c r="EO34" s="379"/>
      <c r="EP34" s="384">
        <f t="shared" si="68"/>
        <v>0</v>
      </c>
      <c r="EQ34" s="379"/>
      <c r="ER34" s="384">
        <f t="shared" si="69"/>
        <v>0</v>
      </c>
      <c r="ES34" s="379"/>
      <c r="ET34" s="384">
        <f t="shared" si="70"/>
        <v>0</v>
      </c>
      <c r="EU34" s="379"/>
      <c r="EV34" s="384">
        <f t="shared" si="71"/>
        <v>0</v>
      </c>
      <c r="EW34" s="379"/>
      <c r="EX34" s="384">
        <f t="shared" si="72"/>
        <v>0</v>
      </c>
      <c r="EY34" s="379"/>
      <c r="EZ34" s="384">
        <f t="shared" si="73"/>
        <v>0</v>
      </c>
      <c r="FA34" s="379"/>
      <c r="FB34" s="384">
        <f t="shared" si="74"/>
        <v>0</v>
      </c>
      <c r="FC34" s="379"/>
      <c r="FD34" s="384">
        <f t="shared" si="75"/>
        <v>0</v>
      </c>
      <c r="FE34" s="379"/>
      <c r="FF34" s="384">
        <f t="shared" si="76"/>
        <v>0</v>
      </c>
      <c r="FG34" s="379"/>
      <c r="FH34" s="384">
        <f t="shared" si="77"/>
        <v>0</v>
      </c>
      <c r="FI34" s="379"/>
      <c r="FJ34" s="384">
        <f t="shared" si="78"/>
        <v>0</v>
      </c>
      <c r="FK34" s="379"/>
      <c r="FL34" s="384">
        <f t="shared" si="79"/>
        <v>0</v>
      </c>
      <c r="FM34" s="379"/>
      <c r="FN34" s="384">
        <f t="shared" si="80"/>
        <v>0</v>
      </c>
      <c r="FO34" s="379"/>
      <c r="FP34" s="384">
        <f t="shared" si="81"/>
        <v>0</v>
      </c>
      <c r="FQ34" s="379">
        <v>1</v>
      </c>
      <c r="FR34" s="384">
        <f t="shared" si="82"/>
        <v>201.6</v>
      </c>
      <c r="FS34" s="379"/>
      <c r="FT34" s="384">
        <f t="shared" si="83"/>
        <v>0</v>
      </c>
      <c r="FU34" s="379"/>
      <c r="FV34" s="384">
        <f t="shared" si="84"/>
        <v>0</v>
      </c>
      <c r="FW34" s="379">
        <v>1</v>
      </c>
      <c r="FX34" s="384">
        <f t="shared" si="85"/>
        <v>201.6</v>
      </c>
      <c r="FY34" s="379">
        <v>1</v>
      </c>
      <c r="FZ34" s="384">
        <f t="shared" si="86"/>
        <v>201.6</v>
      </c>
      <c r="GA34" s="379">
        <v>1</v>
      </c>
      <c r="GB34" s="384">
        <f t="shared" si="87"/>
        <v>201.6</v>
      </c>
      <c r="GC34" s="379">
        <v>1</v>
      </c>
      <c r="GD34" s="384">
        <f t="shared" si="88"/>
        <v>201.6</v>
      </c>
      <c r="GE34" s="379">
        <v>1</v>
      </c>
      <c r="GF34" s="384">
        <f t="shared" si="89"/>
        <v>201.6</v>
      </c>
      <c r="GG34" s="379">
        <v>1</v>
      </c>
      <c r="GH34" s="384">
        <f t="shared" si="90"/>
        <v>201.6</v>
      </c>
      <c r="GI34" s="379">
        <v>1</v>
      </c>
      <c r="GJ34" s="384">
        <f t="shared" si="91"/>
        <v>201.6</v>
      </c>
      <c r="GK34" s="379">
        <v>1</v>
      </c>
      <c r="GL34" s="384">
        <f t="shared" si="92"/>
        <v>201.6</v>
      </c>
      <c r="GM34" s="379"/>
      <c r="GN34" s="384">
        <f t="shared" si="93"/>
        <v>0</v>
      </c>
      <c r="GO34" s="379"/>
      <c r="GP34" s="384">
        <f t="shared" si="94"/>
        <v>0</v>
      </c>
      <c r="GQ34" s="379"/>
      <c r="GR34" s="384">
        <f t="shared" si="95"/>
        <v>0</v>
      </c>
      <c r="GS34" s="379"/>
      <c r="GT34" s="384">
        <f t="shared" si="96"/>
        <v>0</v>
      </c>
      <c r="GU34" s="379"/>
      <c r="GV34" s="384">
        <f t="shared" si="97"/>
        <v>0</v>
      </c>
      <c r="GW34" s="379"/>
      <c r="GX34" s="384">
        <f t="shared" si="98"/>
        <v>0</v>
      </c>
      <c r="GY34" s="379"/>
      <c r="GZ34" s="384">
        <f t="shared" si="99"/>
        <v>0</v>
      </c>
      <c r="HA34" s="379"/>
      <c r="HB34" s="384">
        <f t="shared" si="100"/>
        <v>0</v>
      </c>
      <c r="HC34" s="379"/>
      <c r="HD34" s="384">
        <f t="shared" si="101"/>
        <v>0</v>
      </c>
      <c r="HE34" s="379"/>
      <c r="HF34" s="384">
        <f t="shared" si="102"/>
        <v>0</v>
      </c>
      <c r="HG34" s="379"/>
      <c r="HH34" s="384">
        <f t="shared" si="103"/>
        <v>0</v>
      </c>
      <c r="HI34" s="379"/>
      <c r="HJ34" s="384">
        <f t="shared" si="104"/>
        <v>0</v>
      </c>
      <c r="HK34" s="379"/>
      <c r="HL34" s="384">
        <f t="shared" si="105"/>
        <v>0</v>
      </c>
      <c r="HM34" s="379"/>
      <c r="HN34" s="384">
        <f t="shared" si="106"/>
        <v>0</v>
      </c>
      <c r="HO34" s="415"/>
      <c r="HP34" s="384">
        <f t="shared" si="107"/>
        <v>0</v>
      </c>
      <c r="HQ34" s="379">
        <v>1</v>
      </c>
      <c r="HR34" s="384">
        <f t="shared" si="108"/>
        <v>201.6</v>
      </c>
      <c r="HS34" s="415"/>
      <c r="HT34" s="384">
        <f t="shared" si="109"/>
        <v>0</v>
      </c>
      <c r="HU34" s="379">
        <v>1</v>
      </c>
      <c r="HV34" s="384">
        <f t="shared" si="110"/>
        <v>201.6</v>
      </c>
      <c r="HW34" s="379">
        <v>2</v>
      </c>
      <c r="HX34" s="384">
        <f t="shared" si="111"/>
        <v>403.2</v>
      </c>
      <c r="HY34" s="379">
        <v>2</v>
      </c>
      <c r="HZ34" s="384">
        <f t="shared" si="112"/>
        <v>403.2</v>
      </c>
      <c r="IA34" s="379">
        <v>1</v>
      </c>
      <c r="IB34" s="384">
        <f t="shared" si="113"/>
        <v>201.6</v>
      </c>
      <c r="IC34" s="379">
        <v>1</v>
      </c>
      <c r="ID34" s="384">
        <f t="shared" si="114"/>
        <v>201.6</v>
      </c>
      <c r="IE34" s="379">
        <v>1</v>
      </c>
      <c r="IF34" s="384">
        <f t="shared" si="115"/>
        <v>201.6</v>
      </c>
      <c r="IG34" s="379">
        <v>1</v>
      </c>
      <c r="IH34" s="384">
        <f t="shared" si="116"/>
        <v>201.6</v>
      </c>
      <c r="II34" s="379">
        <v>1</v>
      </c>
      <c r="IJ34" s="384">
        <f t="shared" si="117"/>
        <v>201.6</v>
      </c>
      <c r="IK34" s="379">
        <v>1</v>
      </c>
      <c r="IL34" s="384">
        <f t="shared" si="118"/>
        <v>201.6</v>
      </c>
      <c r="IM34" s="379">
        <v>1</v>
      </c>
      <c r="IN34" s="384">
        <f t="shared" si="119"/>
        <v>201.6</v>
      </c>
      <c r="IO34" s="379">
        <v>1</v>
      </c>
      <c r="IP34" s="384">
        <f t="shared" si="120"/>
        <v>201.6</v>
      </c>
      <c r="IQ34" s="379">
        <v>1</v>
      </c>
      <c r="IR34" s="384">
        <f t="shared" si="121"/>
        <v>201.6</v>
      </c>
      <c r="IS34" s="379"/>
      <c r="IT34" s="384">
        <f t="shared" si="122"/>
        <v>0</v>
      </c>
      <c r="IU34" s="379"/>
      <c r="IV34" s="384">
        <f t="shared" si="123"/>
        <v>0</v>
      </c>
      <c r="IW34" s="379">
        <v>1</v>
      </c>
      <c r="IX34" s="384">
        <f t="shared" si="124"/>
        <v>201.6</v>
      </c>
      <c r="IY34" s="379">
        <v>2</v>
      </c>
      <c r="IZ34" s="384">
        <f t="shared" si="125"/>
        <v>403.2</v>
      </c>
      <c r="JA34" s="379">
        <v>1</v>
      </c>
      <c r="JB34" s="384">
        <f t="shared" si="126"/>
        <v>201.6</v>
      </c>
      <c r="JC34" s="379">
        <v>2</v>
      </c>
      <c r="JD34" s="384">
        <f t="shared" si="127"/>
        <v>403.2</v>
      </c>
      <c r="JE34" s="379">
        <v>2</v>
      </c>
      <c r="JF34" s="384">
        <f t="shared" si="128"/>
        <v>403.2</v>
      </c>
      <c r="JG34" s="379">
        <v>2</v>
      </c>
      <c r="JH34" s="384">
        <f t="shared" si="129"/>
        <v>403.2</v>
      </c>
      <c r="JI34" s="379">
        <v>1</v>
      </c>
      <c r="JJ34" s="384">
        <f t="shared" si="130"/>
        <v>201.6</v>
      </c>
      <c r="JK34" s="379">
        <v>1</v>
      </c>
      <c r="JL34" s="384">
        <f t="shared" si="131"/>
        <v>201.6</v>
      </c>
      <c r="JM34" s="379">
        <v>2</v>
      </c>
      <c r="JN34" s="384">
        <f t="shared" si="132"/>
        <v>403.2</v>
      </c>
      <c r="JO34" s="379">
        <v>2</v>
      </c>
      <c r="JP34" s="384">
        <f t="shared" si="133"/>
        <v>403.2</v>
      </c>
      <c r="JQ34" s="379">
        <v>1</v>
      </c>
      <c r="JR34" s="384">
        <f t="shared" si="134"/>
        <v>201.6</v>
      </c>
      <c r="JS34" s="379"/>
      <c r="JT34" s="384">
        <f t="shared" si="135"/>
        <v>0</v>
      </c>
      <c r="JU34" s="379"/>
      <c r="JV34" s="384">
        <f t="shared" si="136"/>
        <v>0</v>
      </c>
      <c r="JW34" s="379"/>
      <c r="JX34" s="384">
        <f t="shared" si="137"/>
        <v>0</v>
      </c>
      <c r="JY34" s="379"/>
      <c r="JZ34" s="384">
        <f t="shared" si="138"/>
        <v>0</v>
      </c>
    </row>
    <row r="35" spans="1:286" s="4" customFormat="1" x14ac:dyDescent="0.25">
      <c r="A35" s="268" t="s">
        <v>277</v>
      </c>
      <c r="B35" s="268" t="s">
        <v>285</v>
      </c>
      <c r="C35" s="467">
        <v>13270</v>
      </c>
      <c r="D35" s="467"/>
      <c r="E35" s="467"/>
      <c r="F35" s="472"/>
      <c r="G35" s="387">
        <f t="shared" si="276"/>
        <v>663.5</v>
      </c>
      <c r="H35" s="388">
        <f t="shared" si="0"/>
        <v>13933.5</v>
      </c>
      <c r="I35" s="513">
        <v>50</v>
      </c>
      <c r="J35" s="390">
        <f t="shared" si="1"/>
        <v>278.67</v>
      </c>
      <c r="K35" s="379"/>
      <c r="L35" s="384">
        <f t="shared" si="2"/>
        <v>0</v>
      </c>
      <c r="M35" s="379"/>
      <c r="N35" s="384">
        <f t="shared" si="3"/>
        <v>0</v>
      </c>
      <c r="O35" s="379"/>
      <c r="P35" s="384">
        <f t="shared" si="4"/>
        <v>0</v>
      </c>
      <c r="Q35" s="379"/>
      <c r="R35" s="384">
        <f t="shared" si="5"/>
        <v>0</v>
      </c>
      <c r="S35" s="379"/>
      <c r="T35" s="384">
        <f t="shared" si="6"/>
        <v>0</v>
      </c>
      <c r="U35" s="379"/>
      <c r="V35" s="384">
        <f t="shared" si="7"/>
        <v>0</v>
      </c>
      <c r="W35" s="379"/>
      <c r="X35" s="384">
        <f t="shared" si="8"/>
        <v>0</v>
      </c>
      <c r="Y35" s="379"/>
      <c r="Z35" s="384">
        <f t="shared" si="9"/>
        <v>0</v>
      </c>
      <c r="AA35" s="379"/>
      <c r="AB35" s="384">
        <f t="shared" si="9"/>
        <v>0</v>
      </c>
      <c r="AC35" s="379"/>
      <c r="AD35" s="384">
        <f t="shared" si="10"/>
        <v>0</v>
      </c>
      <c r="AE35" s="379"/>
      <c r="AF35" s="384">
        <f t="shared" si="11"/>
        <v>0</v>
      </c>
      <c r="AG35" s="379"/>
      <c r="AH35" s="384">
        <f t="shared" si="12"/>
        <v>0</v>
      </c>
      <c r="AI35" s="379"/>
      <c r="AJ35" s="384">
        <f t="shared" si="13"/>
        <v>0</v>
      </c>
      <c r="AK35" s="379"/>
      <c r="AL35" s="384">
        <f t="shared" si="14"/>
        <v>0</v>
      </c>
      <c r="AM35" s="379"/>
      <c r="AN35" s="384">
        <f t="shared" si="15"/>
        <v>0</v>
      </c>
      <c r="AO35" s="379"/>
      <c r="AP35" s="384">
        <f t="shared" si="16"/>
        <v>0</v>
      </c>
      <c r="AQ35" s="379"/>
      <c r="AR35" s="384">
        <f t="shared" si="17"/>
        <v>0</v>
      </c>
      <c r="AS35" s="379"/>
      <c r="AT35" s="384">
        <f t="shared" si="18"/>
        <v>0</v>
      </c>
      <c r="AU35" s="379"/>
      <c r="AV35" s="384">
        <f t="shared" si="19"/>
        <v>0</v>
      </c>
      <c r="AW35" s="379"/>
      <c r="AX35" s="384">
        <f t="shared" si="20"/>
        <v>0</v>
      </c>
      <c r="AY35" s="379"/>
      <c r="AZ35" s="384">
        <f t="shared" si="21"/>
        <v>0</v>
      </c>
      <c r="BA35" s="379"/>
      <c r="BB35" s="384">
        <f t="shared" si="22"/>
        <v>0</v>
      </c>
      <c r="BC35" s="379"/>
      <c r="BD35" s="384">
        <f t="shared" si="23"/>
        <v>0</v>
      </c>
      <c r="BE35" s="379"/>
      <c r="BF35" s="384">
        <f t="shared" si="24"/>
        <v>0</v>
      </c>
      <c r="BG35" s="379"/>
      <c r="BH35" s="384">
        <f t="shared" si="25"/>
        <v>0</v>
      </c>
      <c r="BI35" s="379"/>
      <c r="BJ35" s="384">
        <f t="shared" si="26"/>
        <v>0</v>
      </c>
      <c r="BK35" s="379"/>
      <c r="BL35" s="384">
        <f t="shared" si="27"/>
        <v>0</v>
      </c>
      <c r="BM35" s="379"/>
      <c r="BN35" s="384">
        <f t="shared" si="28"/>
        <v>0</v>
      </c>
      <c r="BO35" s="379"/>
      <c r="BP35" s="384">
        <f t="shared" si="29"/>
        <v>0</v>
      </c>
      <c r="BQ35" s="379"/>
      <c r="BR35" s="384">
        <f t="shared" si="30"/>
        <v>0</v>
      </c>
      <c r="BS35" s="379"/>
      <c r="BT35" s="384">
        <f t="shared" si="31"/>
        <v>0</v>
      </c>
      <c r="BU35" s="379"/>
      <c r="BV35" s="384">
        <f t="shared" si="32"/>
        <v>0</v>
      </c>
      <c r="BW35" s="379"/>
      <c r="BX35" s="384">
        <f t="shared" si="33"/>
        <v>0</v>
      </c>
      <c r="BY35" s="379"/>
      <c r="BZ35" s="384">
        <f t="shared" si="34"/>
        <v>0</v>
      </c>
      <c r="CA35" s="379"/>
      <c r="CB35" s="384">
        <f t="shared" si="35"/>
        <v>0</v>
      </c>
      <c r="CC35" s="379"/>
      <c r="CD35" s="384">
        <f t="shared" si="36"/>
        <v>0</v>
      </c>
      <c r="CE35" s="379"/>
      <c r="CF35" s="384">
        <f t="shared" si="37"/>
        <v>0</v>
      </c>
      <c r="CG35" s="379"/>
      <c r="CH35" s="384">
        <f t="shared" si="38"/>
        <v>0</v>
      </c>
      <c r="CI35" s="379"/>
      <c r="CJ35" s="384">
        <f t="shared" si="39"/>
        <v>0</v>
      </c>
      <c r="CK35" s="379"/>
      <c r="CL35" s="384">
        <f t="shared" si="40"/>
        <v>0</v>
      </c>
      <c r="CM35" s="379"/>
      <c r="CN35" s="384">
        <f t="shared" si="41"/>
        <v>0</v>
      </c>
      <c r="CO35" s="379"/>
      <c r="CP35" s="384">
        <f t="shared" si="42"/>
        <v>0</v>
      </c>
      <c r="CQ35" s="379"/>
      <c r="CR35" s="384">
        <f t="shared" si="43"/>
        <v>0</v>
      </c>
      <c r="CS35" s="379"/>
      <c r="CT35" s="384">
        <f t="shared" si="44"/>
        <v>0</v>
      </c>
      <c r="CU35" s="379"/>
      <c r="CV35" s="384">
        <f t="shared" si="45"/>
        <v>0</v>
      </c>
      <c r="CW35" s="379"/>
      <c r="CX35" s="384">
        <f t="shared" si="46"/>
        <v>0</v>
      </c>
      <c r="CY35" s="379"/>
      <c r="CZ35" s="384">
        <f t="shared" si="47"/>
        <v>0</v>
      </c>
      <c r="DA35" s="379"/>
      <c r="DB35" s="384">
        <f t="shared" si="48"/>
        <v>0</v>
      </c>
      <c r="DC35" s="379"/>
      <c r="DD35" s="384">
        <f t="shared" si="49"/>
        <v>0</v>
      </c>
      <c r="DE35" s="379"/>
      <c r="DF35" s="384">
        <f t="shared" si="50"/>
        <v>0</v>
      </c>
      <c r="DG35" s="379"/>
      <c r="DH35" s="384">
        <f t="shared" si="51"/>
        <v>0</v>
      </c>
      <c r="DI35" s="379"/>
      <c r="DJ35" s="384">
        <f t="shared" si="52"/>
        <v>0</v>
      </c>
      <c r="DK35" s="379"/>
      <c r="DL35" s="384">
        <f t="shared" si="53"/>
        <v>0</v>
      </c>
      <c r="DM35" s="379"/>
      <c r="DN35" s="384">
        <f t="shared" si="54"/>
        <v>0</v>
      </c>
      <c r="DO35" s="379"/>
      <c r="DP35" s="384">
        <f t="shared" si="55"/>
        <v>0</v>
      </c>
      <c r="DQ35" s="379"/>
      <c r="DR35" s="384">
        <f t="shared" si="56"/>
        <v>0</v>
      </c>
      <c r="DS35" s="379"/>
      <c r="DT35" s="384">
        <f t="shared" si="57"/>
        <v>0</v>
      </c>
      <c r="DU35" s="379"/>
      <c r="DV35" s="384">
        <f t="shared" si="58"/>
        <v>0</v>
      </c>
      <c r="DW35" s="379"/>
      <c r="DX35" s="384">
        <f t="shared" si="59"/>
        <v>0</v>
      </c>
      <c r="DY35" s="379"/>
      <c r="DZ35" s="384">
        <f t="shared" si="60"/>
        <v>0</v>
      </c>
      <c r="EA35" s="379"/>
      <c r="EB35" s="384">
        <f t="shared" si="61"/>
        <v>0</v>
      </c>
      <c r="EC35" s="379"/>
      <c r="ED35" s="384">
        <f t="shared" si="62"/>
        <v>0</v>
      </c>
      <c r="EE35" s="379"/>
      <c r="EF35" s="384">
        <f t="shared" si="63"/>
        <v>0</v>
      </c>
      <c r="EG35" s="379"/>
      <c r="EH35" s="384">
        <f t="shared" si="64"/>
        <v>0</v>
      </c>
      <c r="EI35" s="379"/>
      <c r="EJ35" s="384">
        <f t="shared" si="65"/>
        <v>0</v>
      </c>
      <c r="EK35" s="379"/>
      <c r="EL35" s="384">
        <f t="shared" si="66"/>
        <v>0</v>
      </c>
      <c r="EM35" s="379"/>
      <c r="EN35" s="384">
        <f t="shared" si="67"/>
        <v>0</v>
      </c>
      <c r="EO35" s="379"/>
      <c r="EP35" s="384">
        <f t="shared" si="68"/>
        <v>0</v>
      </c>
      <c r="EQ35" s="379"/>
      <c r="ER35" s="384">
        <f t="shared" si="69"/>
        <v>0</v>
      </c>
      <c r="ES35" s="379"/>
      <c r="ET35" s="384">
        <f t="shared" si="70"/>
        <v>0</v>
      </c>
      <c r="EU35" s="379"/>
      <c r="EV35" s="384">
        <f t="shared" si="71"/>
        <v>0</v>
      </c>
      <c r="EW35" s="379"/>
      <c r="EX35" s="384">
        <f t="shared" si="72"/>
        <v>0</v>
      </c>
      <c r="EY35" s="379"/>
      <c r="EZ35" s="384">
        <f t="shared" si="73"/>
        <v>0</v>
      </c>
      <c r="FA35" s="379"/>
      <c r="FB35" s="384">
        <f t="shared" si="74"/>
        <v>0</v>
      </c>
      <c r="FC35" s="379"/>
      <c r="FD35" s="384">
        <f t="shared" si="75"/>
        <v>0</v>
      </c>
      <c r="FE35" s="379"/>
      <c r="FF35" s="384">
        <f t="shared" si="76"/>
        <v>0</v>
      </c>
      <c r="FG35" s="379"/>
      <c r="FH35" s="384">
        <f t="shared" si="77"/>
        <v>0</v>
      </c>
      <c r="FI35" s="379"/>
      <c r="FJ35" s="384">
        <f t="shared" si="78"/>
        <v>0</v>
      </c>
      <c r="FK35" s="379"/>
      <c r="FL35" s="384">
        <f t="shared" si="79"/>
        <v>0</v>
      </c>
      <c r="FM35" s="379"/>
      <c r="FN35" s="384">
        <f t="shared" si="80"/>
        <v>0</v>
      </c>
      <c r="FO35" s="379"/>
      <c r="FP35" s="384">
        <f t="shared" si="81"/>
        <v>0</v>
      </c>
      <c r="FQ35" s="379"/>
      <c r="FR35" s="384">
        <f t="shared" si="82"/>
        <v>0</v>
      </c>
      <c r="FS35" s="379"/>
      <c r="FT35" s="384">
        <f t="shared" si="83"/>
        <v>0</v>
      </c>
      <c r="FU35" s="379"/>
      <c r="FV35" s="384">
        <f t="shared" si="84"/>
        <v>0</v>
      </c>
      <c r="FW35" s="379"/>
      <c r="FX35" s="384">
        <f t="shared" si="85"/>
        <v>0</v>
      </c>
      <c r="FY35" s="379"/>
      <c r="FZ35" s="384">
        <f t="shared" si="86"/>
        <v>0</v>
      </c>
      <c r="GA35" s="379"/>
      <c r="GB35" s="384">
        <f t="shared" si="87"/>
        <v>0</v>
      </c>
      <c r="GC35" s="379"/>
      <c r="GD35" s="384">
        <f t="shared" si="88"/>
        <v>0</v>
      </c>
      <c r="GE35" s="379"/>
      <c r="GF35" s="384">
        <f t="shared" si="89"/>
        <v>0</v>
      </c>
      <c r="GG35" s="379"/>
      <c r="GH35" s="384">
        <f t="shared" si="90"/>
        <v>0</v>
      </c>
      <c r="GI35" s="379"/>
      <c r="GJ35" s="384">
        <f t="shared" si="91"/>
        <v>0</v>
      </c>
      <c r="GK35" s="379"/>
      <c r="GL35" s="384">
        <f t="shared" si="92"/>
        <v>0</v>
      </c>
      <c r="GM35" s="379"/>
      <c r="GN35" s="384">
        <f t="shared" si="93"/>
        <v>0</v>
      </c>
      <c r="GO35" s="379"/>
      <c r="GP35" s="384">
        <f t="shared" si="94"/>
        <v>0</v>
      </c>
      <c r="GQ35" s="379"/>
      <c r="GR35" s="384">
        <f t="shared" si="95"/>
        <v>0</v>
      </c>
      <c r="GS35" s="379"/>
      <c r="GT35" s="384">
        <f t="shared" si="96"/>
        <v>0</v>
      </c>
      <c r="GU35" s="379"/>
      <c r="GV35" s="384">
        <f t="shared" si="97"/>
        <v>0</v>
      </c>
      <c r="GW35" s="379"/>
      <c r="GX35" s="384">
        <f t="shared" si="98"/>
        <v>0</v>
      </c>
      <c r="GY35" s="379"/>
      <c r="GZ35" s="384">
        <f t="shared" si="99"/>
        <v>0</v>
      </c>
      <c r="HA35" s="379"/>
      <c r="HB35" s="384">
        <f t="shared" si="100"/>
        <v>0</v>
      </c>
      <c r="HC35" s="379"/>
      <c r="HD35" s="384">
        <f t="shared" si="101"/>
        <v>0</v>
      </c>
      <c r="HE35" s="379"/>
      <c r="HF35" s="384">
        <f t="shared" si="102"/>
        <v>0</v>
      </c>
      <c r="HG35" s="379"/>
      <c r="HH35" s="384">
        <f t="shared" si="103"/>
        <v>0</v>
      </c>
      <c r="HI35" s="379"/>
      <c r="HJ35" s="384">
        <f t="shared" si="104"/>
        <v>0</v>
      </c>
      <c r="HK35" s="379"/>
      <c r="HL35" s="384">
        <f t="shared" si="105"/>
        <v>0</v>
      </c>
      <c r="HM35" s="379"/>
      <c r="HN35" s="384">
        <f t="shared" si="106"/>
        <v>0</v>
      </c>
      <c r="HO35" s="415"/>
      <c r="HP35" s="384">
        <f t="shared" si="107"/>
        <v>0</v>
      </c>
      <c r="HQ35" s="379"/>
      <c r="HR35" s="384">
        <f t="shared" si="108"/>
        <v>0</v>
      </c>
      <c r="HS35" s="415"/>
      <c r="HT35" s="384">
        <f t="shared" si="109"/>
        <v>0</v>
      </c>
      <c r="HU35" s="379"/>
      <c r="HV35" s="384">
        <f t="shared" si="110"/>
        <v>0</v>
      </c>
      <c r="HW35" s="379"/>
      <c r="HX35" s="384">
        <f t="shared" si="111"/>
        <v>0</v>
      </c>
      <c r="HY35" s="379"/>
      <c r="HZ35" s="384">
        <f t="shared" si="112"/>
        <v>0</v>
      </c>
      <c r="IA35" s="379"/>
      <c r="IB35" s="384">
        <f t="shared" si="113"/>
        <v>0</v>
      </c>
      <c r="IC35" s="379"/>
      <c r="ID35" s="384">
        <f t="shared" si="114"/>
        <v>0</v>
      </c>
      <c r="IE35" s="379"/>
      <c r="IF35" s="384">
        <f t="shared" si="115"/>
        <v>0</v>
      </c>
      <c r="IG35" s="379"/>
      <c r="IH35" s="384">
        <f t="shared" si="116"/>
        <v>0</v>
      </c>
      <c r="II35" s="379"/>
      <c r="IJ35" s="384">
        <f t="shared" si="117"/>
        <v>0</v>
      </c>
      <c r="IK35" s="379"/>
      <c r="IL35" s="384">
        <f t="shared" si="118"/>
        <v>0</v>
      </c>
      <c r="IM35" s="379"/>
      <c r="IN35" s="384">
        <f t="shared" si="119"/>
        <v>0</v>
      </c>
      <c r="IO35" s="379"/>
      <c r="IP35" s="384">
        <f t="shared" si="120"/>
        <v>0</v>
      </c>
      <c r="IQ35" s="379"/>
      <c r="IR35" s="384">
        <f t="shared" si="121"/>
        <v>0</v>
      </c>
      <c r="IS35" s="379"/>
      <c r="IT35" s="384">
        <f t="shared" si="122"/>
        <v>0</v>
      </c>
      <c r="IU35" s="379"/>
      <c r="IV35" s="384">
        <f t="shared" si="123"/>
        <v>0</v>
      </c>
      <c r="IW35" s="379"/>
      <c r="IX35" s="384">
        <f t="shared" si="124"/>
        <v>0</v>
      </c>
      <c r="IY35" s="379"/>
      <c r="IZ35" s="384">
        <f t="shared" si="125"/>
        <v>0</v>
      </c>
      <c r="JA35" s="379"/>
      <c r="JB35" s="384">
        <f t="shared" si="126"/>
        <v>0</v>
      </c>
      <c r="JC35" s="379"/>
      <c r="JD35" s="384">
        <f t="shared" si="127"/>
        <v>0</v>
      </c>
      <c r="JE35" s="379"/>
      <c r="JF35" s="384">
        <f t="shared" si="128"/>
        <v>0</v>
      </c>
      <c r="JG35" s="379"/>
      <c r="JH35" s="384">
        <f t="shared" si="129"/>
        <v>0</v>
      </c>
      <c r="JI35" s="379"/>
      <c r="JJ35" s="384">
        <f t="shared" si="130"/>
        <v>0</v>
      </c>
      <c r="JK35" s="379"/>
      <c r="JL35" s="384">
        <f t="shared" si="131"/>
        <v>0</v>
      </c>
      <c r="JM35" s="379"/>
      <c r="JN35" s="384">
        <f t="shared" si="132"/>
        <v>0</v>
      </c>
      <c r="JO35" s="379"/>
      <c r="JP35" s="384">
        <f t="shared" si="133"/>
        <v>0</v>
      </c>
      <c r="JQ35" s="379"/>
      <c r="JR35" s="384">
        <f t="shared" si="134"/>
        <v>0</v>
      </c>
      <c r="JS35" s="379"/>
      <c r="JT35" s="384">
        <f t="shared" si="135"/>
        <v>0</v>
      </c>
      <c r="JU35" s="379"/>
      <c r="JV35" s="384">
        <f t="shared" si="136"/>
        <v>0</v>
      </c>
      <c r="JW35" s="379"/>
      <c r="JX35" s="384">
        <f t="shared" si="137"/>
        <v>0</v>
      </c>
      <c r="JY35" s="379"/>
      <c r="JZ35" s="384">
        <f t="shared" si="138"/>
        <v>0</v>
      </c>
    </row>
    <row r="36" spans="1:286" s="4" customFormat="1" x14ac:dyDescent="0.25">
      <c r="A36" s="268" t="s">
        <v>277</v>
      </c>
      <c r="B36" s="268" t="s">
        <v>286</v>
      </c>
      <c r="C36" s="467">
        <v>3900</v>
      </c>
      <c r="D36" s="467"/>
      <c r="E36" s="483"/>
      <c r="F36" s="472"/>
      <c r="G36" s="387">
        <f t="shared" si="276"/>
        <v>195</v>
      </c>
      <c r="H36" s="388">
        <f t="shared" si="0"/>
        <v>4095</v>
      </c>
      <c r="I36" s="513">
        <v>150</v>
      </c>
      <c r="J36" s="390">
        <f t="shared" si="1"/>
        <v>27.3</v>
      </c>
      <c r="K36" s="379"/>
      <c r="L36" s="384">
        <f t="shared" si="2"/>
        <v>0</v>
      </c>
      <c r="M36" s="379"/>
      <c r="N36" s="384">
        <f t="shared" si="3"/>
        <v>0</v>
      </c>
      <c r="O36" s="379"/>
      <c r="P36" s="384">
        <f t="shared" si="4"/>
        <v>0</v>
      </c>
      <c r="Q36" s="379"/>
      <c r="R36" s="384">
        <f t="shared" si="5"/>
        <v>0</v>
      </c>
      <c r="S36" s="379"/>
      <c r="T36" s="384">
        <f t="shared" si="6"/>
        <v>0</v>
      </c>
      <c r="U36" s="379"/>
      <c r="V36" s="384">
        <f t="shared" si="7"/>
        <v>0</v>
      </c>
      <c r="W36" s="379"/>
      <c r="X36" s="384">
        <f t="shared" si="8"/>
        <v>0</v>
      </c>
      <c r="Y36" s="379"/>
      <c r="Z36" s="384">
        <f t="shared" si="9"/>
        <v>0</v>
      </c>
      <c r="AA36" s="379"/>
      <c r="AB36" s="384">
        <f t="shared" si="9"/>
        <v>0</v>
      </c>
      <c r="AC36" s="379"/>
      <c r="AD36" s="384">
        <f t="shared" si="10"/>
        <v>0</v>
      </c>
      <c r="AE36" s="379"/>
      <c r="AF36" s="384">
        <f t="shared" si="11"/>
        <v>0</v>
      </c>
      <c r="AG36" s="379"/>
      <c r="AH36" s="384">
        <f t="shared" si="12"/>
        <v>0</v>
      </c>
      <c r="AI36" s="379"/>
      <c r="AJ36" s="384">
        <f t="shared" si="13"/>
        <v>0</v>
      </c>
      <c r="AK36" s="379"/>
      <c r="AL36" s="384">
        <f t="shared" si="14"/>
        <v>0</v>
      </c>
      <c r="AM36" s="379"/>
      <c r="AN36" s="384">
        <f t="shared" si="15"/>
        <v>0</v>
      </c>
      <c r="AO36" s="379"/>
      <c r="AP36" s="384">
        <f t="shared" si="16"/>
        <v>0</v>
      </c>
      <c r="AQ36" s="379">
        <v>1</v>
      </c>
      <c r="AR36" s="384">
        <f t="shared" si="17"/>
        <v>27.3</v>
      </c>
      <c r="AS36" s="379">
        <v>1</v>
      </c>
      <c r="AT36" s="384">
        <f t="shared" si="18"/>
        <v>27.3</v>
      </c>
      <c r="AU36" s="379">
        <v>1</v>
      </c>
      <c r="AV36" s="384">
        <f t="shared" si="19"/>
        <v>27.3</v>
      </c>
      <c r="AW36" s="379">
        <v>1</v>
      </c>
      <c r="AX36" s="384">
        <f t="shared" si="20"/>
        <v>27.3</v>
      </c>
      <c r="AY36" s="379">
        <v>1</v>
      </c>
      <c r="AZ36" s="384">
        <f t="shared" si="21"/>
        <v>27.3</v>
      </c>
      <c r="BA36" s="379">
        <v>1</v>
      </c>
      <c r="BB36" s="384">
        <f t="shared" si="22"/>
        <v>27.3</v>
      </c>
      <c r="BC36" s="379">
        <v>1</v>
      </c>
      <c r="BD36" s="384">
        <f t="shared" si="23"/>
        <v>27.3</v>
      </c>
      <c r="BE36" s="379">
        <v>1</v>
      </c>
      <c r="BF36" s="384">
        <f t="shared" si="24"/>
        <v>27.3</v>
      </c>
      <c r="BG36" s="379">
        <v>1</v>
      </c>
      <c r="BH36" s="384">
        <f t="shared" si="25"/>
        <v>27.3</v>
      </c>
      <c r="BI36" s="379">
        <v>1</v>
      </c>
      <c r="BJ36" s="384">
        <f t="shared" si="26"/>
        <v>27.3</v>
      </c>
      <c r="BK36" s="379">
        <v>1</v>
      </c>
      <c r="BL36" s="384">
        <f t="shared" si="27"/>
        <v>27.3</v>
      </c>
      <c r="BM36" s="379"/>
      <c r="BN36" s="384">
        <f t="shared" si="28"/>
        <v>0</v>
      </c>
      <c r="BO36" s="379">
        <v>1</v>
      </c>
      <c r="BP36" s="384">
        <f t="shared" si="29"/>
        <v>27.3</v>
      </c>
      <c r="BQ36" s="379">
        <v>1</v>
      </c>
      <c r="BR36" s="384">
        <f t="shared" si="30"/>
        <v>27.3</v>
      </c>
      <c r="BS36" s="379">
        <v>1</v>
      </c>
      <c r="BT36" s="384">
        <f t="shared" si="31"/>
        <v>27.3</v>
      </c>
      <c r="BU36" s="379">
        <v>1</v>
      </c>
      <c r="BV36" s="384">
        <f t="shared" si="32"/>
        <v>27.3</v>
      </c>
      <c r="BW36" s="379">
        <v>2</v>
      </c>
      <c r="BX36" s="384">
        <f t="shared" si="33"/>
        <v>54.6</v>
      </c>
      <c r="BY36" s="379">
        <v>1</v>
      </c>
      <c r="BZ36" s="384">
        <f t="shared" si="34"/>
        <v>27.3</v>
      </c>
      <c r="CA36" s="379">
        <v>1</v>
      </c>
      <c r="CB36" s="384">
        <f t="shared" si="35"/>
        <v>27.3</v>
      </c>
      <c r="CC36" s="379">
        <v>1</v>
      </c>
      <c r="CD36" s="384">
        <f t="shared" si="36"/>
        <v>27.3</v>
      </c>
      <c r="CE36" s="379">
        <v>1</v>
      </c>
      <c r="CF36" s="384">
        <f t="shared" si="37"/>
        <v>27.3</v>
      </c>
      <c r="CG36" s="379">
        <v>1</v>
      </c>
      <c r="CH36" s="384">
        <f t="shared" si="38"/>
        <v>27.3</v>
      </c>
      <c r="CI36" s="379">
        <v>1</v>
      </c>
      <c r="CJ36" s="384">
        <f t="shared" si="39"/>
        <v>27.3</v>
      </c>
      <c r="CK36" s="379">
        <v>1</v>
      </c>
      <c r="CL36" s="384">
        <f t="shared" si="40"/>
        <v>27.3</v>
      </c>
      <c r="CM36" s="379">
        <v>1</v>
      </c>
      <c r="CN36" s="384">
        <f t="shared" si="41"/>
        <v>27.3</v>
      </c>
      <c r="CO36" s="379">
        <v>1</v>
      </c>
      <c r="CP36" s="384">
        <f t="shared" si="42"/>
        <v>27.3</v>
      </c>
      <c r="CQ36" s="379">
        <v>1</v>
      </c>
      <c r="CR36" s="384">
        <f t="shared" si="43"/>
        <v>27.3</v>
      </c>
      <c r="CS36" s="379">
        <v>1</v>
      </c>
      <c r="CT36" s="384">
        <f t="shared" si="44"/>
        <v>27.3</v>
      </c>
      <c r="CU36" s="379">
        <v>1</v>
      </c>
      <c r="CV36" s="384">
        <f t="shared" si="45"/>
        <v>27.3</v>
      </c>
      <c r="CW36" s="379">
        <v>1</v>
      </c>
      <c r="CX36" s="384">
        <f t="shared" si="46"/>
        <v>27.3</v>
      </c>
      <c r="CY36" s="379"/>
      <c r="CZ36" s="384">
        <f t="shared" si="47"/>
        <v>0</v>
      </c>
      <c r="DA36" s="379">
        <v>1</v>
      </c>
      <c r="DB36" s="384">
        <f t="shared" si="48"/>
        <v>27.3</v>
      </c>
      <c r="DC36" s="379">
        <v>1</v>
      </c>
      <c r="DD36" s="384">
        <f t="shared" si="49"/>
        <v>27.3</v>
      </c>
      <c r="DE36" s="379">
        <v>1</v>
      </c>
      <c r="DF36" s="384">
        <f t="shared" si="50"/>
        <v>27.3</v>
      </c>
      <c r="DG36" s="379">
        <v>1</v>
      </c>
      <c r="DH36" s="384">
        <f t="shared" si="51"/>
        <v>27.3</v>
      </c>
      <c r="DI36" s="379"/>
      <c r="DJ36" s="384">
        <f t="shared" si="52"/>
        <v>0</v>
      </c>
      <c r="DK36" s="379"/>
      <c r="DL36" s="384">
        <f t="shared" si="53"/>
        <v>0</v>
      </c>
      <c r="DM36" s="379"/>
      <c r="DN36" s="384">
        <f t="shared" si="54"/>
        <v>0</v>
      </c>
      <c r="DO36" s="379"/>
      <c r="DP36" s="384">
        <f t="shared" si="55"/>
        <v>0</v>
      </c>
      <c r="DQ36" s="379"/>
      <c r="DR36" s="384">
        <f t="shared" si="56"/>
        <v>0</v>
      </c>
      <c r="DS36" s="379"/>
      <c r="DT36" s="384">
        <f t="shared" si="57"/>
        <v>0</v>
      </c>
      <c r="DU36" s="379"/>
      <c r="DV36" s="384">
        <f t="shared" si="58"/>
        <v>0</v>
      </c>
      <c r="DW36" s="379"/>
      <c r="DX36" s="384">
        <f t="shared" si="59"/>
        <v>0</v>
      </c>
      <c r="DY36" s="379"/>
      <c r="DZ36" s="384">
        <f t="shared" si="60"/>
        <v>0</v>
      </c>
      <c r="EA36" s="379"/>
      <c r="EB36" s="384">
        <f t="shared" si="61"/>
        <v>0</v>
      </c>
      <c r="EC36" s="379"/>
      <c r="ED36" s="384">
        <f t="shared" si="62"/>
        <v>0</v>
      </c>
      <c r="EE36" s="379"/>
      <c r="EF36" s="384">
        <f t="shared" si="63"/>
        <v>0</v>
      </c>
      <c r="EG36" s="379">
        <v>2</v>
      </c>
      <c r="EH36" s="384">
        <f t="shared" si="64"/>
        <v>54.6</v>
      </c>
      <c r="EI36" s="379">
        <v>1</v>
      </c>
      <c r="EJ36" s="384">
        <f t="shared" si="65"/>
        <v>27.3</v>
      </c>
      <c r="EK36" s="379"/>
      <c r="EL36" s="384">
        <f t="shared" si="66"/>
        <v>0</v>
      </c>
      <c r="EM36" s="379">
        <v>2</v>
      </c>
      <c r="EN36" s="384">
        <f t="shared" si="67"/>
        <v>54.6</v>
      </c>
      <c r="EO36" s="379"/>
      <c r="EP36" s="384">
        <f t="shared" si="68"/>
        <v>0</v>
      </c>
      <c r="EQ36" s="379"/>
      <c r="ER36" s="384">
        <f t="shared" si="69"/>
        <v>0</v>
      </c>
      <c r="ES36" s="379"/>
      <c r="ET36" s="384">
        <f t="shared" si="70"/>
        <v>0</v>
      </c>
      <c r="EU36" s="379"/>
      <c r="EV36" s="384">
        <f t="shared" si="71"/>
        <v>0</v>
      </c>
      <c r="EW36" s="379"/>
      <c r="EX36" s="384">
        <f t="shared" si="72"/>
        <v>0</v>
      </c>
      <c r="EY36" s="379"/>
      <c r="EZ36" s="384">
        <f t="shared" si="73"/>
        <v>0</v>
      </c>
      <c r="FA36" s="379"/>
      <c r="FB36" s="384">
        <f t="shared" si="74"/>
        <v>0</v>
      </c>
      <c r="FC36" s="379"/>
      <c r="FD36" s="384">
        <f t="shared" si="75"/>
        <v>0</v>
      </c>
      <c r="FE36" s="379"/>
      <c r="FF36" s="384">
        <f t="shared" si="76"/>
        <v>0</v>
      </c>
      <c r="FG36" s="379"/>
      <c r="FH36" s="384">
        <f t="shared" si="77"/>
        <v>0</v>
      </c>
      <c r="FI36" s="379"/>
      <c r="FJ36" s="384">
        <f t="shared" si="78"/>
        <v>0</v>
      </c>
      <c r="FK36" s="379"/>
      <c r="FL36" s="384">
        <f t="shared" si="79"/>
        <v>0</v>
      </c>
      <c r="FM36" s="379"/>
      <c r="FN36" s="384">
        <f t="shared" si="80"/>
        <v>0</v>
      </c>
      <c r="FO36" s="379"/>
      <c r="FP36" s="384">
        <f t="shared" si="81"/>
        <v>0</v>
      </c>
      <c r="FQ36" s="379">
        <v>1</v>
      </c>
      <c r="FR36" s="384">
        <f t="shared" si="82"/>
        <v>27.3</v>
      </c>
      <c r="FS36" s="379"/>
      <c r="FT36" s="384">
        <f t="shared" si="83"/>
        <v>0</v>
      </c>
      <c r="FU36" s="379"/>
      <c r="FV36" s="384">
        <f t="shared" si="84"/>
        <v>0</v>
      </c>
      <c r="FW36" s="379">
        <v>1</v>
      </c>
      <c r="FX36" s="384">
        <f t="shared" si="85"/>
        <v>27.3</v>
      </c>
      <c r="FY36" s="379">
        <v>1</v>
      </c>
      <c r="FZ36" s="384">
        <f t="shared" si="86"/>
        <v>27.3</v>
      </c>
      <c r="GA36" s="379">
        <v>1</v>
      </c>
      <c r="GB36" s="384">
        <f t="shared" si="87"/>
        <v>27.3</v>
      </c>
      <c r="GC36" s="379">
        <v>1</v>
      </c>
      <c r="GD36" s="384">
        <f t="shared" si="88"/>
        <v>27.3</v>
      </c>
      <c r="GE36" s="379">
        <v>1</v>
      </c>
      <c r="GF36" s="384">
        <f t="shared" si="89"/>
        <v>27.3</v>
      </c>
      <c r="GG36" s="379">
        <v>1</v>
      </c>
      <c r="GH36" s="384">
        <f t="shared" si="90"/>
        <v>27.3</v>
      </c>
      <c r="GI36" s="379">
        <v>1</v>
      </c>
      <c r="GJ36" s="384">
        <f t="shared" si="91"/>
        <v>27.3</v>
      </c>
      <c r="GK36" s="379">
        <v>1</v>
      </c>
      <c r="GL36" s="384">
        <f t="shared" si="92"/>
        <v>27.3</v>
      </c>
      <c r="GM36" s="379"/>
      <c r="GN36" s="384">
        <f t="shared" si="93"/>
        <v>0</v>
      </c>
      <c r="GO36" s="379"/>
      <c r="GP36" s="384">
        <f t="shared" si="94"/>
        <v>0</v>
      </c>
      <c r="GQ36" s="379"/>
      <c r="GR36" s="384">
        <f t="shared" si="95"/>
        <v>0</v>
      </c>
      <c r="GS36" s="379"/>
      <c r="GT36" s="384">
        <f t="shared" si="96"/>
        <v>0</v>
      </c>
      <c r="GU36" s="379"/>
      <c r="GV36" s="384">
        <f t="shared" si="97"/>
        <v>0</v>
      </c>
      <c r="GW36" s="379"/>
      <c r="GX36" s="384">
        <f t="shared" si="98"/>
        <v>0</v>
      </c>
      <c r="GY36" s="379"/>
      <c r="GZ36" s="384">
        <f t="shared" si="99"/>
        <v>0</v>
      </c>
      <c r="HA36" s="379"/>
      <c r="HB36" s="384">
        <f t="shared" si="100"/>
        <v>0</v>
      </c>
      <c r="HC36" s="379"/>
      <c r="HD36" s="384">
        <f t="shared" si="101"/>
        <v>0</v>
      </c>
      <c r="HE36" s="379"/>
      <c r="HF36" s="384">
        <f t="shared" si="102"/>
        <v>0</v>
      </c>
      <c r="HG36" s="379"/>
      <c r="HH36" s="384">
        <f t="shared" si="103"/>
        <v>0</v>
      </c>
      <c r="HI36" s="379"/>
      <c r="HJ36" s="384">
        <f t="shared" si="104"/>
        <v>0</v>
      </c>
      <c r="HK36" s="379"/>
      <c r="HL36" s="384">
        <f t="shared" si="105"/>
        <v>0</v>
      </c>
      <c r="HM36" s="379"/>
      <c r="HN36" s="384">
        <f t="shared" si="106"/>
        <v>0</v>
      </c>
      <c r="HO36" s="415"/>
      <c r="HP36" s="384">
        <f t="shared" si="107"/>
        <v>0</v>
      </c>
      <c r="HQ36" s="379">
        <v>1</v>
      </c>
      <c r="HR36" s="384">
        <f t="shared" si="108"/>
        <v>27.3</v>
      </c>
      <c r="HS36" s="415"/>
      <c r="HT36" s="384">
        <f t="shared" si="109"/>
        <v>0</v>
      </c>
      <c r="HU36" s="379">
        <v>1</v>
      </c>
      <c r="HV36" s="384">
        <f t="shared" si="110"/>
        <v>27.3</v>
      </c>
      <c r="HW36" s="379">
        <v>1</v>
      </c>
      <c r="HX36" s="384">
        <f t="shared" si="111"/>
        <v>27.3</v>
      </c>
      <c r="HY36" s="379">
        <v>1</v>
      </c>
      <c r="HZ36" s="384">
        <f t="shared" si="112"/>
        <v>27.3</v>
      </c>
      <c r="IA36" s="379">
        <v>1</v>
      </c>
      <c r="IB36" s="384">
        <f t="shared" si="113"/>
        <v>27.3</v>
      </c>
      <c r="IC36" s="379">
        <v>1</v>
      </c>
      <c r="ID36" s="384">
        <f t="shared" si="114"/>
        <v>27.3</v>
      </c>
      <c r="IE36" s="379">
        <v>1</v>
      </c>
      <c r="IF36" s="384">
        <f t="shared" si="115"/>
        <v>27.3</v>
      </c>
      <c r="IG36" s="379">
        <v>1</v>
      </c>
      <c r="IH36" s="384">
        <f t="shared" si="116"/>
        <v>27.3</v>
      </c>
      <c r="II36" s="379">
        <v>1</v>
      </c>
      <c r="IJ36" s="384">
        <f t="shared" si="117"/>
        <v>27.3</v>
      </c>
      <c r="IK36" s="379">
        <v>1</v>
      </c>
      <c r="IL36" s="384">
        <f t="shared" si="118"/>
        <v>27.3</v>
      </c>
      <c r="IM36" s="379">
        <v>1</v>
      </c>
      <c r="IN36" s="384">
        <f t="shared" si="119"/>
        <v>27.3</v>
      </c>
      <c r="IO36" s="379">
        <v>1</v>
      </c>
      <c r="IP36" s="384">
        <f t="shared" si="120"/>
        <v>27.3</v>
      </c>
      <c r="IQ36" s="379">
        <v>1</v>
      </c>
      <c r="IR36" s="384">
        <f t="shared" si="121"/>
        <v>27.3</v>
      </c>
      <c r="IS36" s="379">
        <v>1</v>
      </c>
      <c r="IT36" s="384">
        <f t="shared" si="122"/>
        <v>27.3</v>
      </c>
      <c r="IU36" s="379">
        <v>1</v>
      </c>
      <c r="IV36" s="384">
        <f t="shared" si="123"/>
        <v>27.3</v>
      </c>
      <c r="IW36" s="379">
        <v>1</v>
      </c>
      <c r="IX36" s="384">
        <f t="shared" si="124"/>
        <v>27.3</v>
      </c>
      <c r="IY36" s="379">
        <v>1</v>
      </c>
      <c r="IZ36" s="384">
        <f t="shared" si="125"/>
        <v>27.3</v>
      </c>
      <c r="JA36" s="379">
        <v>1</v>
      </c>
      <c r="JB36" s="384">
        <f t="shared" si="126"/>
        <v>27.3</v>
      </c>
      <c r="JC36" s="379">
        <v>1</v>
      </c>
      <c r="JD36" s="384">
        <f t="shared" si="127"/>
        <v>27.3</v>
      </c>
      <c r="JE36" s="379">
        <v>1</v>
      </c>
      <c r="JF36" s="384">
        <f t="shared" si="128"/>
        <v>27.3</v>
      </c>
      <c r="JG36" s="379">
        <v>1</v>
      </c>
      <c r="JH36" s="384">
        <f t="shared" si="129"/>
        <v>27.3</v>
      </c>
      <c r="JI36" s="379">
        <v>1</v>
      </c>
      <c r="JJ36" s="384">
        <f t="shared" si="130"/>
        <v>27.3</v>
      </c>
      <c r="JK36" s="379">
        <v>1</v>
      </c>
      <c r="JL36" s="384">
        <f t="shared" si="131"/>
        <v>27.3</v>
      </c>
      <c r="JM36" s="379">
        <v>1</v>
      </c>
      <c r="JN36" s="384">
        <f t="shared" si="132"/>
        <v>27.3</v>
      </c>
      <c r="JO36" s="379">
        <v>1</v>
      </c>
      <c r="JP36" s="384">
        <f t="shared" si="133"/>
        <v>27.3</v>
      </c>
      <c r="JQ36" s="379">
        <v>1</v>
      </c>
      <c r="JR36" s="384">
        <f t="shared" si="134"/>
        <v>27.3</v>
      </c>
      <c r="JS36" s="379"/>
      <c r="JT36" s="384">
        <f t="shared" si="135"/>
        <v>0</v>
      </c>
      <c r="JU36" s="379"/>
      <c r="JV36" s="384">
        <f t="shared" si="136"/>
        <v>0</v>
      </c>
      <c r="JW36" s="379"/>
      <c r="JX36" s="384">
        <f t="shared" si="137"/>
        <v>0</v>
      </c>
      <c r="JY36" s="379"/>
      <c r="JZ36" s="384">
        <f t="shared" si="138"/>
        <v>0</v>
      </c>
    </row>
    <row r="37" spans="1:286" s="4" customFormat="1" x14ac:dyDescent="0.25">
      <c r="A37" s="268" t="s">
        <v>277</v>
      </c>
      <c r="B37" s="268" t="s">
        <v>287</v>
      </c>
      <c r="C37" s="467">
        <v>950</v>
      </c>
      <c r="D37" s="467"/>
      <c r="E37" s="467"/>
      <c r="F37" s="472"/>
      <c r="G37" s="387">
        <f t="shared" si="276"/>
        <v>47.5</v>
      </c>
      <c r="H37" s="388">
        <f t="shared" si="0"/>
        <v>997.5</v>
      </c>
      <c r="I37" s="513">
        <v>50</v>
      </c>
      <c r="J37" s="390">
        <f t="shared" si="1"/>
        <v>19.95</v>
      </c>
      <c r="K37" s="379"/>
      <c r="L37" s="384">
        <f t="shared" si="2"/>
        <v>0</v>
      </c>
      <c r="M37" s="379"/>
      <c r="N37" s="384">
        <f t="shared" si="3"/>
        <v>0</v>
      </c>
      <c r="O37" s="379"/>
      <c r="P37" s="384">
        <f t="shared" si="4"/>
        <v>0</v>
      </c>
      <c r="Q37" s="379"/>
      <c r="R37" s="384">
        <f t="shared" si="5"/>
        <v>0</v>
      </c>
      <c r="S37" s="379"/>
      <c r="T37" s="384">
        <f t="shared" si="6"/>
        <v>0</v>
      </c>
      <c r="U37" s="379"/>
      <c r="V37" s="384">
        <f t="shared" si="7"/>
        <v>0</v>
      </c>
      <c r="W37" s="379"/>
      <c r="X37" s="384">
        <f t="shared" si="8"/>
        <v>0</v>
      </c>
      <c r="Y37" s="379"/>
      <c r="Z37" s="384">
        <f t="shared" si="9"/>
        <v>0</v>
      </c>
      <c r="AA37" s="379"/>
      <c r="AB37" s="384">
        <f t="shared" si="9"/>
        <v>0</v>
      </c>
      <c r="AC37" s="379"/>
      <c r="AD37" s="384">
        <f t="shared" si="10"/>
        <v>0</v>
      </c>
      <c r="AE37" s="379"/>
      <c r="AF37" s="384">
        <f t="shared" si="11"/>
        <v>0</v>
      </c>
      <c r="AG37" s="379"/>
      <c r="AH37" s="384">
        <f t="shared" si="12"/>
        <v>0</v>
      </c>
      <c r="AI37" s="379"/>
      <c r="AJ37" s="384">
        <f t="shared" si="13"/>
        <v>0</v>
      </c>
      <c r="AK37" s="379"/>
      <c r="AL37" s="384">
        <f t="shared" si="14"/>
        <v>0</v>
      </c>
      <c r="AM37" s="379"/>
      <c r="AN37" s="384">
        <f t="shared" si="15"/>
        <v>0</v>
      </c>
      <c r="AO37" s="379"/>
      <c r="AP37" s="384">
        <f t="shared" si="16"/>
        <v>0</v>
      </c>
      <c r="AQ37" s="379">
        <v>1</v>
      </c>
      <c r="AR37" s="384">
        <f t="shared" si="17"/>
        <v>19.95</v>
      </c>
      <c r="AS37" s="379">
        <v>1</v>
      </c>
      <c r="AT37" s="384">
        <f t="shared" si="18"/>
        <v>19.95</v>
      </c>
      <c r="AU37" s="379">
        <v>1</v>
      </c>
      <c r="AV37" s="384">
        <f t="shared" si="19"/>
        <v>19.95</v>
      </c>
      <c r="AW37" s="379">
        <v>1</v>
      </c>
      <c r="AX37" s="384">
        <f t="shared" si="20"/>
        <v>19.95</v>
      </c>
      <c r="AY37" s="379">
        <v>1</v>
      </c>
      <c r="AZ37" s="384">
        <f t="shared" si="21"/>
        <v>19.95</v>
      </c>
      <c r="BA37" s="379">
        <v>1</v>
      </c>
      <c r="BB37" s="384">
        <f t="shared" si="22"/>
        <v>19.95</v>
      </c>
      <c r="BC37" s="379">
        <v>1</v>
      </c>
      <c r="BD37" s="384">
        <f t="shared" si="23"/>
        <v>19.95</v>
      </c>
      <c r="BE37" s="379">
        <v>1</v>
      </c>
      <c r="BF37" s="384">
        <f t="shared" si="24"/>
        <v>19.95</v>
      </c>
      <c r="BG37" s="379">
        <v>1</v>
      </c>
      <c r="BH37" s="384">
        <f t="shared" si="25"/>
        <v>19.95</v>
      </c>
      <c r="BI37" s="379">
        <v>1</v>
      </c>
      <c r="BJ37" s="384">
        <f t="shared" si="26"/>
        <v>19.95</v>
      </c>
      <c r="BK37" s="379">
        <v>1</v>
      </c>
      <c r="BL37" s="384">
        <f t="shared" si="27"/>
        <v>19.95</v>
      </c>
      <c r="BM37" s="379"/>
      <c r="BN37" s="384">
        <f t="shared" si="28"/>
        <v>0</v>
      </c>
      <c r="BO37" s="379">
        <v>1</v>
      </c>
      <c r="BP37" s="384">
        <f t="shared" si="29"/>
        <v>19.95</v>
      </c>
      <c r="BQ37" s="379">
        <v>1</v>
      </c>
      <c r="BR37" s="384">
        <f t="shared" si="30"/>
        <v>19.95</v>
      </c>
      <c r="BS37" s="379">
        <v>1</v>
      </c>
      <c r="BT37" s="384">
        <f t="shared" si="31"/>
        <v>19.95</v>
      </c>
      <c r="BU37" s="379">
        <v>1</v>
      </c>
      <c r="BV37" s="384">
        <f t="shared" si="32"/>
        <v>19.95</v>
      </c>
      <c r="BW37" s="379">
        <v>2</v>
      </c>
      <c r="BX37" s="384">
        <f t="shared" si="33"/>
        <v>39.9</v>
      </c>
      <c r="BY37" s="379">
        <v>1</v>
      </c>
      <c r="BZ37" s="384">
        <f t="shared" si="34"/>
        <v>19.95</v>
      </c>
      <c r="CA37" s="379">
        <v>1</v>
      </c>
      <c r="CB37" s="384">
        <f t="shared" si="35"/>
        <v>19.95</v>
      </c>
      <c r="CC37" s="379">
        <v>1</v>
      </c>
      <c r="CD37" s="384">
        <f t="shared" si="36"/>
        <v>19.95</v>
      </c>
      <c r="CE37" s="379">
        <v>1</v>
      </c>
      <c r="CF37" s="384">
        <f t="shared" si="37"/>
        <v>19.95</v>
      </c>
      <c r="CG37" s="379">
        <v>1</v>
      </c>
      <c r="CH37" s="384">
        <f t="shared" si="38"/>
        <v>19.95</v>
      </c>
      <c r="CI37" s="379">
        <v>1</v>
      </c>
      <c r="CJ37" s="384">
        <f t="shared" si="39"/>
        <v>19.95</v>
      </c>
      <c r="CK37" s="379">
        <v>1</v>
      </c>
      <c r="CL37" s="384">
        <f t="shared" si="40"/>
        <v>19.95</v>
      </c>
      <c r="CM37" s="379">
        <v>1</v>
      </c>
      <c r="CN37" s="384">
        <f t="shared" si="41"/>
        <v>19.95</v>
      </c>
      <c r="CO37" s="379">
        <v>1</v>
      </c>
      <c r="CP37" s="384">
        <f t="shared" si="42"/>
        <v>19.95</v>
      </c>
      <c r="CQ37" s="379">
        <v>1</v>
      </c>
      <c r="CR37" s="384">
        <f t="shared" si="43"/>
        <v>19.95</v>
      </c>
      <c r="CS37" s="379">
        <v>1</v>
      </c>
      <c r="CT37" s="384">
        <f t="shared" si="44"/>
        <v>19.95</v>
      </c>
      <c r="CU37" s="379">
        <v>1</v>
      </c>
      <c r="CV37" s="384">
        <f t="shared" si="45"/>
        <v>19.95</v>
      </c>
      <c r="CW37" s="379">
        <v>1</v>
      </c>
      <c r="CX37" s="384">
        <f t="shared" si="46"/>
        <v>19.95</v>
      </c>
      <c r="CY37" s="379"/>
      <c r="CZ37" s="384">
        <f t="shared" si="47"/>
        <v>0</v>
      </c>
      <c r="DA37" s="379">
        <v>1</v>
      </c>
      <c r="DB37" s="384">
        <f t="shared" si="48"/>
        <v>19.95</v>
      </c>
      <c r="DC37" s="379">
        <v>1</v>
      </c>
      <c r="DD37" s="384">
        <f t="shared" si="49"/>
        <v>19.95</v>
      </c>
      <c r="DE37" s="379">
        <v>1</v>
      </c>
      <c r="DF37" s="384">
        <f t="shared" si="50"/>
        <v>19.95</v>
      </c>
      <c r="DG37" s="379">
        <v>1</v>
      </c>
      <c r="DH37" s="384">
        <f t="shared" si="51"/>
        <v>19.95</v>
      </c>
      <c r="DI37" s="379"/>
      <c r="DJ37" s="384">
        <f t="shared" si="52"/>
        <v>0</v>
      </c>
      <c r="DK37" s="379"/>
      <c r="DL37" s="384">
        <f t="shared" si="53"/>
        <v>0</v>
      </c>
      <c r="DM37" s="379"/>
      <c r="DN37" s="384">
        <f t="shared" si="54"/>
        <v>0</v>
      </c>
      <c r="DO37" s="379"/>
      <c r="DP37" s="384">
        <f t="shared" si="55"/>
        <v>0</v>
      </c>
      <c r="DQ37" s="379"/>
      <c r="DR37" s="384">
        <f t="shared" si="56"/>
        <v>0</v>
      </c>
      <c r="DS37" s="379"/>
      <c r="DT37" s="384">
        <f t="shared" si="57"/>
        <v>0</v>
      </c>
      <c r="DU37" s="379"/>
      <c r="DV37" s="384">
        <f t="shared" si="58"/>
        <v>0</v>
      </c>
      <c r="DW37" s="379"/>
      <c r="DX37" s="384">
        <f t="shared" si="59"/>
        <v>0</v>
      </c>
      <c r="DY37" s="379"/>
      <c r="DZ37" s="384">
        <f t="shared" si="60"/>
        <v>0</v>
      </c>
      <c r="EA37" s="379"/>
      <c r="EB37" s="384">
        <f t="shared" si="61"/>
        <v>0</v>
      </c>
      <c r="EC37" s="379"/>
      <c r="ED37" s="384">
        <f t="shared" si="62"/>
        <v>0</v>
      </c>
      <c r="EE37" s="379"/>
      <c r="EF37" s="384">
        <f t="shared" si="63"/>
        <v>0</v>
      </c>
      <c r="EG37" s="379">
        <v>1</v>
      </c>
      <c r="EH37" s="384">
        <f t="shared" si="64"/>
        <v>19.95</v>
      </c>
      <c r="EI37" s="379">
        <v>1</v>
      </c>
      <c r="EJ37" s="384">
        <f t="shared" si="65"/>
        <v>19.95</v>
      </c>
      <c r="EK37" s="379"/>
      <c r="EL37" s="384">
        <f t="shared" si="66"/>
        <v>0</v>
      </c>
      <c r="EM37" s="379">
        <v>1</v>
      </c>
      <c r="EN37" s="384">
        <f t="shared" si="67"/>
        <v>19.95</v>
      </c>
      <c r="EO37" s="379"/>
      <c r="EP37" s="384">
        <f t="shared" si="68"/>
        <v>0</v>
      </c>
      <c r="EQ37" s="379"/>
      <c r="ER37" s="384">
        <f t="shared" si="69"/>
        <v>0</v>
      </c>
      <c r="ES37" s="379"/>
      <c r="ET37" s="384">
        <f t="shared" si="70"/>
        <v>0</v>
      </c>
      <c r="EU37" s="379"/>
      <c r="EV37" s="384">
        <f t="shared" si="71"/>
        <v>0</v>
      </c>
      <c r="EW37" s="379"/>
      <c r="EX37" s="384">
        <f t="shared" si="72"/>
        <v>0</v>
      </c>
      <c r="EY37" s="379"/>
      <c r="EZ37" s="384">
        <f t="shared" si="73"/>
        <v>0</v>
      </c>
      <c r="FA37" s="379"/>
      <c r="FB37" s="384">
        <f t="shared" si="74"/>
        <v>0</v>
      </c>
      <c r="FC37" s="379"/>
      <c r="FD37" s="384">
        <f t="shared" si="75"/>
        <v>0</v>
      </c>
      <c r="FE37" s="379"/>
      <c r="FF37" s="384">
        <f t="shared" si="76"/>
        <v>0</v>
      </c>
      <c r="FG37" s="379"/>
      <c r="FH37" s="384">
        <f t="shared" si="77"/>
        <v>0</v>
      </c>
      <c r="FI37" s="379"/>
      <c r="FJ37" s="384">
        <f t="shared" si="78"/>
        <v>0</v>
      </c>
      <c r="FK37" s="379"/>
      <c r="FL37" s="384">
        <f t="shared" si="79"/>
        <v>0</v>
      </c>
      <c r="FM37" s="379"/>
      <c r="FN37" s="384">
        <f t="shared" si="80"/>
        <v>0</v>
      </c>
      <c r="FO37" s="379"/>
      <c r="FP37" s="384">
        <f t="shared" si="81"/>
        <v>0</v>
      </c>
      <c r="FQ37" s="379">
        <v>1</v>
      </c>
      <c r="FR37" s="384">
        <f t="shared" si="82"/>
        <v>19.95</v>
      </c>
      <c r="FS37" s="379"/>
      <c r="FT37" s="384">
        <f t="shared" si="83"/>
        <v>0</v>
      </c>
      <c r="FU37" s="379"/>
      <c r="FV37" s="384">
        <f t="shared" si="84"/>
        <v>0</v>
      </c>
      <c r="FW37" s="379">
        <v>1</v>
      </c>
      <c r="FX37" s="384">
        <f t="shared" si="85"/>
        <v>19.95</v>
      </c>
      <c r="FY37" s="379">
        <v>1</v>
      </c>
      <c r="FZ37" s="384">
        <f t="shared" si="86"/>
        <v>19.95</v>
      </c>
      <c r="GA37" s="379">
        <v>1</v>
      </c>
      <c r="GB37" s="384">
        <f t="shared" si="87"/>
        <v>19.95</v>
      </c>
      <c r="GC37" s="379">
        <v>1</v>
      </c>
      <c r="GD37" s="384">
        <f t="shared" si="88"/>
        <v>19.95</v>
      </c>
      <c r="GE37" s="379">
        <v>1</v>
      </c>
      <c r="GF37" s="384">
        <f t="shared" si="89"/>
        <v>19.95</v>
      </c>
      <c r="GG37" s="379">
        <v>1</v>
      </c>
      <c r="GH37" s="384">
        <f t="shared" si="90"/>
        <v>19.95</v>
      </c>
      <c r="GI37" s="379">
        <v>1</v>
      </c>
      <c r="GJ37" s="384">
        <f t="shared" si="91"/>
        <v>19.95</v>
      </c>
      <c r="GK37" s="379">
        <v>1</v>
      </c>
      <c r="GL37" s="384">
        <f t="shared" si="92"/>
        <v>19.95</v>
      </c>
      <c r="GM37" s="379"/>
      <c r="GN37" s="384">
        <f t="shared" si="93"/>
        <v>0</v>
      </c>
      <c r="GO37" s="379"/>
      <c r="GP37" s="384">
        <f t="shared" si="94"/>
        <v>0</v>
      </c>
      <c r="GQ37" s="379"/>
      <c r="GR37" s="384">
        <f t="shared" si="95"/>
        <v>0</v>
      </c>
      <c r="GS37" s="379"/>
      <c r="GT37" s="384">
        <f t="shared" si="96"/>
        <v>0</v>
      </c>
      <c r="GU37" s="379"/>
      <c r="GV37" s="384">
        <f t="shared" si="97"/>
        <v>0</v>
      </c>
      <c r="GW37" s="379"/>
      <c r="GX37" s="384">
        <f t="shared" si="98"/>
        <v>0</v>
      </c>
      <c r="GY37" s="379"/>
      <c r="GZ37" s="384">
        <f t="shared" si="99"/>
        <v>0</v>
      </c>
      <c r="HA37" s="379"/>
      <c r="HB37" s="384">
        <f t="shared" si="100"/>
        <v>0</v>
      </c>
      <c r="HC37" s="379"/>
      <c r="HD37" s="384">
        <f t="shared" si="101"/>
        <v>0</v>
      </c>
      <c r="HE37" s="379"/>
      <c r="HF37" s="384">
        <f t="shared" si="102"/>
        <v>0</v>
      </c>
      <c r="HG37" s="379"/>
      <c r="HH37" s="384">
        <f t="shared" si="103"/>
        <v>0</v>
      </c>
      <c r="HI37" s="379"/>
      <c r="HJ37" s="384">
        <f t="shared" si="104"/>
        <v>0</v>
      </c>
      <c r="HK37" s="379"/>
      <c r="HL37" s="384">
        <f t="shared" si="105"/>
        <v>0</v>
      </c>
      <c r="HM37" s="379"/>
      <c r="HN37" s="384">
        <f t="shared" si="106"/>
        <v>0</v>
      </c>
      <c r="HO37" s="415"/>
      <c r="HP37" s="384">
        <f t="shared" si="107"/>
        <v>0</v>
      </c>
      <c r="HQ37" s="379">
        <v>1</v>
      </c>
      <c r="HR37" s="384">
        <f t="shared" si="108"/>
        <v>19.95</v>
      </c>
      <c r="HS37" s="415"/>
      <c r="HT37" s="384">
        <f t="shared" si="109"/>
        <v>0</v>
      </c>
      <c r="HU37" s="379">
        <v>1</v>
      </c>
      <c r="HV37" s="384">
        <f t="shared" si="110"/>
        <v>19.95</v>
      </c>
      <c r="HW37" s="379">
        <v>1</v>
      </c>
      <c r="HX37" s="384">
        <f t="shared" si="111"/>
        <v>19.95</v>
      </c>
      <c r="HY37" s="379">
        <v>1</v>
      </c>
      <c r="HZ37" s="384">
        <f t="shared" si="112"/>
        <v>19.95</v>
      </c>
      <c r="IA37" s="379">
        <v>1</v>
      </c>
      <c r="IB37" s="384">
        <f t="shared" si="113"/>
        <v>19.95</v>
      </c>
      <c r="IC37" s="379">
        <v>1</v>
      </c>
      <c r="ID37" s="384">
        <f t="shared" si="114"/>
        <v>19.95</v>
      </c>
      <c r="IE37" s="379">
        <v>1</v>
      </c>
      <c r="IF37" s="384">
        <f t="shared" si="115"/>
        <v>19.95</v>
      </c>
      <c r="IG37" s="379">
        <v>1</v>
      </c>
      <c r="IH37" s="384">
        <f t="shared" si="116"/>
        <v>19.95</v>
      </c>
      <c r="II37" s="379">
        <v>1</v>
      </c>
      <c r="IJ37" s="384">
        <f t="shared" si="117"/>
        <v>19.95</v>
      </c>
      <c r="IK37" s="379">
        <v>1</v>
      </c>
      <c r="IL37" s="384">
        <f t="shared" si="118"/>
        <v>19.95</v>
      </c>
      <c r="IM37" s="379">
        <v>1</v>
      </c>
      <c r="IN37" s="384">
        <f t="shared" si="119"/>
        <v>19.95</v>
      </c>
      <c r="IO37" s="379">
        <v>1</v>
      </c>
      <c r="IP37" s="384">
        <f t="shared" si="120"/>
        <v>19.95</v>
      </c>
      <c r="IQ37" s="379">
        <v>1</v>
      </c>
      <c r="IR37" s="384">
        <f t="shared" si="121"/>
        <v>19.95</v>
      </c>
      <c r="IS37" s="379">
        <v>1</v>
      </c>
      <c r="IT37" s="384">
        <f t="shared" si="122"/>
        <v>19.95</v>
      </c>
      <c r="IU37" s="379">
        <v>1</v>
      </c>
      <c r="IV37" s="384">
        <f t="shared" si="123"/>
        <v>19.95</v>
      </c>
      <c r="IW37" s="379">
        <v>1</v>
      </c>
      <c r="IX37" s="384">
        <f t="shared" si="124"/>
        <v>19.95</v>
      </c>
      <c r="IY37" s="379">
        <v>1</v>
      </c>
      <c r="IZ37" s="384">
        <f t="shared" si="125"/>
        <v>19.95</v>
      </c>
      <c r="JA37" s="379">
        <v>1</v>
      </c>
      <c r="JB37" s="384">
        <f t="shared" si="126"/>
        <v>19.95</v>
      </c>
      <c r="JC37" s="379">
        <v>1</v>
      </c>
      <c r="JD37" s="384">
        <f t="shared" si="127"/>
        <v>19.95</v>
      </c>
      <c r="JE37" s="379">
        <v>1</v>
      </c>
      <c r="JF37" s="384">
        <f t="shared" si="128"/>
        <v>19.95</v>
      </c>
      <c r="JG37" s="379">
        <v>1</v>
      </c>
      <c r="JH37" s="384">
        <f t="shared" si="129"/>
        <v>19.95</v>
      </c>
      <c r="JI37" s="379">
        <v>1</v>
      </c>
      <c r="JJ37" s="384">
        <f t="shared" si="130"/>
        <v>19.95</v>
      </c>
      <c r="JK37" s="379">
        <v>1</v>
      </c>
      <c r="JL37" s="384">
        <f t="shared" si="131"/>
        <v>19.95</v>
      </c>
      <c r="JM37" s="379">
        <v>1</v>
      </c>
      <c r="JN37" s="384">
        <f t="shared" si="132"/>
        <v>19.95</v>
      </c>
      <c r="JO37" s="379">
        <v>1</v>
      </c>
      <c r="JP37" s="384">
        <f t="shared" si="133"/>
        <v>19.95</v>
      </c>
      <c r="JQ37" s="379">
        <v>1</v>
      </c>
      <c r="JR37" s="384">
        <f t="shared" si="134"/>
        <v>19.95</v>
      </c>
      <c r="JS37" s="379"/>
      <c r="JT37" s="384">
        <f t="shared" ref="JT37:JT68" si="277">JS37*$J37</f>
        <v>0</v>
      </c>
      <c r="JU37" s="379"/>
      <c r="JV37" s="384">
        <f t="shared" ref="JV37:JV68" si="278">JU37*$J37</f>
        <v>0</v>
      </c>
      <c r="JW37" s="379"/>
      <c r="JX37" s="384">
        <f t="shared" ref="JX37:JX68" si="279">JW37*$J37</f>
        <v>0</v>
      </c>
      <c r="JY37" s="379"/>
      <c r="JZ37" s="384">
        <f t="shared" ref="JZ37:JZ68" si="280">JY37*$J37</f>
        <v>0</v>
      </c>
    </row>
    <row r="38" spans="1:286" s="4" customFormat="1" x14ac:dyDescent="0.25">
      <c r="A38" s="268" t="s">
        <v>277</v>
      </c>
      <c r="B38" s="268" t="s">
        <v>638</v>
      </c>
      <c r="C38" s="467">
        <v>7245</v>
      </c>
      <c r="D38" s="467">
        <v>5700</v>
      </c>
      <c r="E38" s="467"/>
      <c r="F38" s="472"/>
      <c r="G38" s="387">
        <f t="shared" si="276"/>
        <v>323.625</v>
      </c>
      <c r="H38" s="388">
        <f t="shared" si="0"/>
        <v>6796.125</v>
      </c>
      <c r="I38" s="513">
        <f>25*52</f>
        <v>1300</v>
      </c>
      <c r="J38" s="390">
        <f t="shared" si="1"/>
        <v>5.2277884615384611</v>
      </c>
      <c r="K38" s="379"/>
      <c r="L38" s="384">
        <f t="shared" si="2"/>
        <v>0</v>
      </c>
      <c r="M38" s="379"/>
      <c r="N38" s="384">
        <f t="shared" si="3"/>
        <v>0</v>
      </c>
      <c r="O38" s="379"/>
      <c r="P38" s="384">
        <f t="shared" si="4"/>
        <v>0</v>
      </c>
      <c r="Q38" s="379"/>
      <c r="R38" s="384">
        <f t="shared" si="5"/>
        <v>0</v>
      </c>
      <c r="S38" s="379"/>
      <c r="T38" s="384">
        <f t="shared" si="6"/>
        <v>0</v>
      </c>
      <c r="U38" s="379"/>
      <c r="V38" s="384">
        <f t="shared" si="7"/>
        <v>0</v>
      </c>
      <c r="W38" s="379"/>
      <c r="X38" s="384">
        <f t="shared" si="8"/>
        <v>0</v>
      </c>
      <c r="Y38" s="379"/>
      <c r="Z38" s="384">
        <f t="shared" si="9"/>
        <v>0</v>
      </c>
      <c r="AA38" s="379"/>
      <c r="AB38" s="384">
        <f t="shared" si="9"/>
        <v>0</v>
      </c>
      <c r="AC38" s="379"/>
      <c r="AD38" s="384">
        <f t="shared" si="10"/>
        <v>0</v>
      </c>
      <c r="AE38" s="379"/>
      <c r="AF38" s="384">
        <f t="shared" si="11"/>
        <v>0</v>
      </c>
      <c r="AG38" s="379"/>
      <c r="AH38" s="384">
        <f t="shared" si="12"/>
        <v>0</v>
      </c>
      <c r="AI38" s="379"/>
      <c r="AJ38" s="384">
        <f t="shared" si="13"/>
        <v>0</v>
      </c>
      <c r="AK38" s="379"/>
      <c r="AL38" s="384">
        <f t="shared" si="14"/>
        <v>0</v>
      </c>
      <c r="AM38" s="379"/>
      <c r="AN38" s="384">
        <f t="shared" si="15"/>
        <v>0</v>
      </c>
      <c r="AO38" s="379"/>
      <c r="AP38" s="384">
        <f t="shared" si="16"/>
        <v>0</v>
      </c>
      <c r="AQ38" s="379"/>
      <c r="AR38" s="384">
        <f t="shared" si="17"/>
        <v>0</v>
      </c>
      <c r="AS38" s="379"/>
      <c r="AT38" s="384">
        <f t="shared" si="18"/>
        <v>0</v>
      </c>
      <c r="AU38" s="379"/>
      <c r="AV38" s="384">
        <f t="shared" si="19"/>
        <v>0</v>
      </c>
      <c r="AW38" s="379"/>
      <c r="AX38" s="384">
        <f t="shared" si="20"/>
        <v>0</v>
      </c>
      <c r="AY38" s="379"/>
      <c r="AZ38" s="384">
        <f t="shared" si="21"/>
        <v>0</v>
      </c>
      <c r="BA38" s="379"/>
      <c r="BB38" s="384">
        <f t="shared" si="22"/>
        <v>0</v>
      </c>
      <c r="BC38" s="379"/>
      <c r="BD38" s="384">
        <f t="shared" si="23"/>
        <v>0</v>
      </c>
      <c r="BE38" s="379"/>
      <c r="BF38" s="384">
        <f t="shared" si="24"/>
        <v>0</v>
      </c>
      <c r="BG38" s="379"/>
      <c r="BH38" s="384">
        <f t="shared" si="25"/>
        <v>0</v>
      </c>
      <c r="BI38" s="379"/>
      <c r="BJ38" s="384">
        <f t="shared" si="26"/>
        <v>0</v>
      </c>
      <c r="BK38" s="379"/>
      <c r="BL38" s="384">
        <f t="shared" si="27"/>
        <v>0</v>
      </c>
      <c r="BM38" s="379"/>
      <c r="BN38" s="384">
        <f t="shared" si="28"/>
        <v>0</v>
      </c>
      <c r="BO38" s="379"/>
      <c r="BP38" s="384">
        <f t="shared" si="29"/>
        <v>0</v>
      </c>
      <c r="BQ38" s="379"/>
      <c r="BR38" s="384">
        <f t="shared" si="30"/>
        <v>0</v>
      </c>
      <c r="BS38" s="379"/>
      <c r="BT38" s="384">
        <f t="shared" si="31"/>
        <v>0</v>
      </c>
      <c r="BU38" s="379"/>
      <c r="BV38" s="384">
        <f t="shared" si="32"/>
        <v>0</v>
      </c>
      <c r="BW38" s="379"/>
      <c r="BX38" s="384">
        <f t="shared" si="33"/>
        <v>0</v>
      </c>
      <c r="BY38" s="379"/>
      <c r="BZ38" s="384">
        <f t="shared" si="34"/>
        <v>0</v>
      </c>
      <c r="CA38" s="379"/>
      <c r="CB38" s="384">
        <f t="shared" si="35"/>
        <v>0</v>
      </c>
      <c r="CC38" s="379"/>
      <c r="CD38" s="384">
        <f t="shared" si="36"/>
        <v>0</v>
      </c>
      <c r="CE38" s="379">
        <v>1</v>
      </c>
      <c r="CF38" s="384">
        <f t="shared" si="37"/>
        <v>5.2277884615384611</v>
      </c>
      <c r="CG38" s="379">
        <v>1</v>
      </c>
      <c r="CH38" s="384">
        <f t="shared" si="38"/>
        <v>5.2277884615384611</v>
      </c>
      <c r="CI38" s="379">
        <v>1</v>
      </c>
      <c r="CJ38" s="384">
        <f t="shared" si="39"/>
        <v>5.2277884615384611</v>
      </c>
      <c r="CK38" s="379">
        <v>1</v>
      </c>
      <c r="CL38" s="384">
        <f t="shared" si="40"/>
        <v>5.2277884615384611</v>
      </c>
      <c r="CM38" s="379">
        <v>1</v>
      </c>
      <c r="CN38" s="384">
        <f t="shared" si="41"/>
        <v>5.2277884615384611</v>
      </c>
      <c r="CO38" s="379"/>
      <c r="CP38" s="384">
        <f t="shared" si="42"/>
        <v>0</v>
      </c>
      <c r="CQ38" s="379">
        <v>1</v>
      </c>
      <c r="CR38" s="384">
        <f t="shared" si="43"/>
        <v>5.2277884615384611</v>
      </c>
      <c r="CS38" s="379">
        <v>1</v>
      </c>
      <c r="CT38" s="384">
        <f t="shared" si="44"/>
        <v>5.2277884615384611</v>
      </c>
      <c r="CU38" s="379">
        <v>1</v>
      </c>
      <c r="CV38" s="384">
        <f t="shared" si="45"/>
        <v>5.2277884615384611</v>
      </c>
      <c r="CW38" s="379">
        <v>1</v>
      </c>
      <c r="CX38" s="384">
        <f t="shared" si="46"/>
        <v>5.2277884615384611</v>
      </c>
      <c r="CY38" s="379"/>
      <c r="CZ38" s="384">
        <f t="shared" si="47"/>
        <v>0</v>
      </c>
      <c r="DA38" s="379"/>
      <c r="DB38" s="384">
        <f t="shared" si="48"/>
        <v>0</v>
      </c>
      <c r="DC38" s="379"/>
      <c r="DD38" s="384">
        <f t="shared" si="49"/>
        <v>0</v>
      </c>
      <c r="DE38" s="379"/>
      <c r="DF38" s="384">
        <f t="shared" si="50"/>
        <v>0</v>
      </c>
      <c r="DG38" s="379">
        <v>1</v>
      </c>
      <c r="DH38" s="384">
        <f t="shared" si="51"/>
        <v>5.2277884615384611</v>
      </c>
      <c r="DI38" s="379"/>
      <c r="DJ38" s="384">
        <f t="shared" si="52"/>
        <v>0</v>
      </c>
      <c r="DK38" s="379"/>
      <c r="DL38" s="384">
        <f t="shared" si="53"/>
        <v>0</v>
      </c>
      <c r="DM38" s="379"/>
      <c r="DN38" s="384">
        <f t="shared" si="54"/>
        <v>0</v>
      </c>
      <c r="DO38" s="379"/>
      <c r="DP38" s="384">
        <f t="shared" si="55"/>
        <v>0</v>
      </c>
      <c r="DQ38" s="379"/>
      <c r="DR38" s="384">
        <f t="shared" si="56"/>
        <v>0</v>
      </c>
      <c r="DS38" s="379"/>
      <c r="DT38" s="384">
        <f t="shared" si="57"/>
        <v>0</v>
      </c>
      <c r="DU38" s="379"/>
      <c r="DV38" s="384">
        <f t="shared" si="58"/>
        <v>0</v>
      </c>
      <c r="DW38" s="379"/>
      <c r="DX38" s="384">
        <f t="shared" si="59"/>
        <v>0</v>
      </c>
      <c r="DY38" s="379"/>
      <c r="DZ38" s="384">
        <f t="shared" si="60"/>
        <v>0</v>
      </c>
      <c r="EA38" s="379"/>
      <c r="EB38" s="384">
        <f t="shared" si="61"/>
        <v>0</v>
      </c>
      <c r="EC38" s="379"/>
      <c r="ED38" s="384">
        <f t="shared" si="62"/>
        <v>0</v>
      </c>
      <c r="EE38" s="379"/>
      <c r="EF38" s="384">
        <f t="shared" si="63"/>
        <v>0</v>
      </c>
      <c r="EG38" s="379"/>
      <c r="EH38" s="384">
        <f t="shared" si="64"/>
        <v>0</v>
      </c>
      <c r="EI38" s="379"/>
      <c r="EJ38" s="384">
        <f t="shared" si="65"/>
        <v>0</v>
      </c>
      <c r="EK38" s="379"/>
      <c r="EL38" s="384">
        <f t="shared" si="66"/>
        <v>0</v>
      </c>
      <c r="EM38" s="379"/>
      <c r="EN38" s="384">
        <f t="shared" si="67"/>
        <v>0</v>
      </c>
      <c r="EO38" s="379"/>
      <c r="EP38" s="384">
        <f t="shared" si="68"/>
        <v>0</v>
      </c>
      <c r="EQ38" s="379"/>
      <c r="ER38" s="384">
        <f t="shared" si="69"/>
        <v>0</v>
      </c>
      <c r="ES38" s="379"/>
      <c r="ET38" s="384">
        <f t="shared" si="70"/>
        <v>0</v>
      </c>
      <c r="EU38" s="379"/>
      <c r="EV38" s="384">
        <f t="shared" si="71"/>
        <v>0</v>
      </c>
      <c r="EW38" s="379"/>
      <c r="EX38" s="384">
        <f t="shared" si="72"/>
        <v>0</v>
      </c>
      <c r="EY38" s="379"/>
      <c r="EZ38" s="384">
        <f t="shared" si="73"/>
        <v>0</v>
      </c>
      <c r="FA38" s="379"/>
      <c r="FB38" s="384">
        <f t="shared" si="74"/>
        <v>0</v>
      </c>
      <c r="FC38" s="379"/>
      <c r="FD38" s="384">
        <f t="shared" si="75"/>
        <v>0</v>
      </c>
      <c r="FE38" s="379"/>
      <c r="FF38" s="384">
        <f t="shared" si="76"/>
        <v>0</v>
      </c>
      <c r="FG38" s="379"/>
      <c r="FH38" s="384">
        <f t="shared" si="77"/>
        <v>0</v>
      </c>
      <c r="FI38" s="379"/>
      <c r="FJ38" s="384">
        <f t="shared" si="78"/>
        <v>0</v>
      </c>
      <c r="FK38" s="379"/>
      <c r="FL38" s="384">
        <f t="shared" si="79"/>
        <v>0</v>
      </c>
      <c r="FM38" s="379"/>
      <c r="FN38" s="384">
        <f t="shared" si="80"/>
        <v>0</v>
      </c>
      <c r="FO38" s="379"/>
      <c r="FP38" s="384">
        <f t="shared" si="81"/>
        <v>0</v>
      </c>
      <c r="FQ38" s="379"/>
      <c r="FR38" s="384">
        <f t="shared" si="82"/>
        <v>0</v>
      </c>
      <c r="FS38" s="379"/>
      <c r="FT38" s="384">
        <f t="shared" si="83"/>
        <v>0</v>
      </c>
      <c r="FU38" s="379"/>
      <c r="FV38" s="384">
        <f t="shared" si="84"/>
        <v>0</v>
      </c>
      <c r="FW38" s="379"/>
      <c r="FX38" s="384">
        <f t="shared" si="85"/>
        <v>0</v>
      </c>
      <c r="FY38" s="379"/>
      <c r="FZ38" s="384">
        <f t="shared" si="86"/>
        <v>0</v>
      </c>
      <c r="GA38" s="379"/>
      <c r="GB38" s="384">
        <f t="shared" si="87"/>
        <v>0</v>
      </c>
      <c r="GC38" s="379"/>
      <c r="GD38" s="384">
        <f t="shared" si="88"/>
        <v>0</v>
      </c>
      <c r="GE38" s="379"/>
      <c r="GF38" s="384">
        <f t="shared" si="89"/>
        <v>0</v>
      </c>
      <c r="GG38" s="379"/>
      <c r="GH38" s="384">
        <f t="shared" si="90"/>
        <v>0</v>
      </c>
      <c r="GI38" s="379"/>
      <c r="GJ38" s="384">
        <f t="shared" si="91"/>
        <v>0</v>
      </c>
      <c r="GK38" s="379"/>
      <c r="GL38" s="384">
        <f t="shared" si="92"/>
        <v>0</v>
      </c>
      <c r="GM38" s="379"/>
      <c r="GN38" s="384">
        <f t="shared" si="93"/>
        <v>0</v>
      </c>
      <c r="GO38" s="379"/>
      <c r="GP38" s="384">
        <f t="shared" si="94"/>
        <v>0</v>
      </c>
      <c r="GQ38" s="379"/>
      <c r="GR38" s="384">
        <f t="shared" si="95"/>
        <v>0</v>
      </c>
      <c r="GS38" s="379"/>
      <c r="GT38" s="384">
        <f t="shared" si="96"/>
        <v>0</v>
      </c>
      <c r="GU38" s="379"/>
      <c r="GV38" s="384">
        <f t="shared" si="97"/>
        <v>0</v>
      </c>
      <c r="GW38" s="379"/>
      <c r="GX38" s="384">
        <f t="shared" si="98"/>
        <v>0</v>
      </c>
      <c r="GY38" s="379"/>
      <c r="GZ38" s="384">
        <f t="shared" si="99"/>
        <v>0</v>
      </c>
      <c r="HA38" s="379"/>
      <c r="HB38" s="384">
        <f t="shared" si="100"/>
        <v>0</v>
      </c>
      <c r="HC38" s="379"/>
      <c r="HD38" s="384">
        <f t="shared" si="101"/>
        <v>0</v>
      </c>
      <c r="HE38" s="379"/>
      <c r="HF38" s="384">
        <f t="shared" si="102"/>
        <v>0</v>
      </c>
      <c r="HG38" s="379"/>
      <c r="HH38" s="384">
        <f t="shared" si="103"/>
        <v>0</v>
      </c>
      <c r="HI38" s="379"/>
      <c r="HJ38" s="384">
        <f t="shared" si="104"/>
        <v>0</v>
      </c>
      <c r="HK38" s="379"/>
      <c r="HL38" s="384">
        <f t="shared" si="105"/>
        <v>0</v>
      </c>
      <c r="HM38" s="379"/>
      <c r="HN38" s="384">
        <f t="shared" si="106"/>
        <v>0</v>
      </c>
      <c r="HO38" s="415"/>
      <c r="HP38" s="384">
        <f t="shared" si="107"/>
        <v>0</v>
      </c>
      <c r="HQ38" s="379"/>
      <c r="HR38" s="384">
        <f t="shared" si="108"/>
        <v>0</v>
      </c>
      <c r="HS38" s="415"/>
      <c r="HT38" s="384">
        <f t="shared" si="109"/>
        <v>0</v>
      </c>
      <c r="HU38" s="379"/>
      <c r="HV38" s="384">
        <f t="shared" si="110"/>
        <v>0</v>
      </c>
      <c r="HW38" s="379"/>
      <c r="HX38" s="384">
        <f t="shared" si="111"/>
        <v>0</v>
      </c>
      <c r="HY38" s="379"/>
      <c r="HZ38" s="384">
        <f t="shared" si="112"/>
        <v>0</v>
      </c>
      <c r="IA38" s="379"/>
      <c r="IB38" s="384">
        <f t="shared" si="113"/>
        <v>0</v>
      </c>
      <c r="IC38" s="379"/>
      <c r="ID38" s="384">
        <f t="shared" si="114"/>
        <v>0</v>
      </c>
      <c r="IE38" s="379"/>
      <c r="IF38" s="384">
        <f t="shared" si="115"/>
        <v>0</v>
      </c>
      <c r="IG38" s="379"/>
      <c r="IH38" s="384">
        <f t="shared" si="116"/>
        <v>0</v>
      </c>
      <c r="II38" s="379"/>
      <c r="IJ38" s="384">
        <f t="shared" si="117"/>
        <v>0</v>
      </c>
      <c r="IK38" s="379"/>
      <c r="IL38" s="384">
        <f t="shared" si="118"/>
        <v>0</v>
      </c>
      <c r="IM38" s="379"/>
      <c r="IN38" s="384">
        <f t="shared" si="119"/>
        <v>0</v>
      </c>
      <c r="IO38" s="379"/>
      <c r="IP38" s="384">
        <f t="shared" si="120"/>
        <v>0</v>
      </c>
      <c r="IQ38" s="379"/>
      <c r="IR38" s="384">
        <f t="shared" si="121"/>
        <v>0</v>
      </c>
      <c r="IS38" s="379"/>
      <c r="IT38" s="384">
        <f t="shared" si="122"/>
        <v>0</v>
      </c>
      <c r="IU38" s="379"/>
      <c r="IV38" s="384">
        <f t="shared" si="123"/>
        <v>0</v>
      </c>
      <c r="IW38" s="379"/>
      <c r="IX38" s="384">
        <f t="shared" si="124"/>
        <v>0</v>
      </c>
      <c r="IY38" s="379"/>
      <c r="IZ38" s="384">
        <f t="shared" si="125"/>
        <v>0</v>
      </c>
      <c r="JA38" s="379"/>
      <c r="JB38" s="384">
        <f t="shared" si="126"/>
        <v>0</v>
      </c>
      <c r="JC38" s="379"/>
      <c r="JD38" s="384">
        <f t="shared" si="127"/>
        <v>0</v>
      </c>
      <c r="JE38" s="379"/>
      <c r="JF38" s="384">
        <f t="shared" si="128"/>
        <v>0</v>
      </c>
      <c r="JG38" s="379"/>
      <c r="JH38" s="384">
        <f t="shared" si="129"/>
        <v>0</v>
      </c>
      <c r="JI38" s="379"/>
      <c r="JJ38" s="384">
        <f t="shared" si="130"/>
        <v>0</v>
      </c>
      <c r="JK38" s="379"/>
      <c r="JL38" s="384">
        <f t="shared" si="131"/>
        <v>0</v>
      </c>
      <c r="JM38" s="379"/>
      <c r="JN38" s="384">
        <f t="shared" si="132"/>
        <v>0</v>
      </c>
      <c r="JO38" s="379"/>
      <c r="JP38" s="384">
        <f t="shared" si="133"/>
        <v>0</v>
      </c>
      <c r="JQ38" s="379"/>
      <c r="JR38" s="384">
        <f t="shared" si="134"/>
        <v>0</v>
      </c>
      <c r="JS38" s="379"/>
      <c r="JT38" s="384">
        <f t="shared" si="277"/>
        <v>0</v>
      </c>
      <c r="JU38" s="379"/>
      <c r="JV38" s="384">
        <f t="shared" si="278"/>
        <v>0</v>
      </c>
      <c r="JW38" s="379"/>
      <c r="JX38" s="384">
        <f t="shared" si="279"/>
        <v>0</v>
      </c>
      <c r="JY38" s="379"/>
      <c r="JZ38" s="384">
        <f t="shared" si="280"/>
        <v>0</v>
      </c>
    </row>
    <row r="39" spans="1:286" s="4" customFormat="1" x14ac:dyDescent="0.25">
      <c r="A39" s="268" t="s">
        <v>277</v>
      </c>
      <c r="B39" s="268" t="s">
        <v>288</v>
      </c>
      <c r="C39" s="466">
        <v>208</v>
      </c>
      <c r="D39" s="467">
        <f>+'Cotizacion Rino'!B33/12</f>
        <v>46.333333333333336</v>
      </c>
      <c r="E39" s="467"/>
      <c r="F39" s="472"/>
      <c r="G39" s="387">
        <f t="shared" si="276"/>
        <v>6.3583333333333343</v>
      </c>
      <c r="H39" s="388">
        <f t="shared" si="0"/>
        <v>133.52500000000001</v>
      </c>
      <c r="I39" s="513">
        <v>20</v>
      </c>
      <c r="J39" s="390">
        <f t="shared" si="1"/>
        <v>6.6762500000000005</v>
      </c>
      <c r="K39" s="379"/>
      <c r="L39" s="384">
        <f t="shared" si="2"/>
        <v>0</v>
      </c>
      <c r="M39" s="379"/>
      <c r="N39" s="384">
        <f t="shared" si="3"/>
        <v>0</v>
      </c>
      <c r="O39" s="379"/>
      <c r="P39" s="384">
        <f t="shared" si="4"/>
        <v>0</v>
      </c>
      <c r="Q39" s="379"/>
      <c r="R39" s="384">
        <f t="shared" si="5"/>
        <v>0</v>
      </c>
      <c r="S39" s="379"/>
      <c r="T39" s="384">
        <f t="shared" si="6"/>
        <v>0</v>
      </c>
      <c r="U39" s="379"/>
      <c r="V39" s="384">
        <f t="shared" si="7"/>
        <v>0</v>
      </c>
      <c r="W39" s="379"/>
      <c r="X39" s="384">
        <f t="shared" si="8"/>
        <v>0</v>
      </c>
      <c r="Y39" s="379"/>
      <c r="Z39" s="384">
        <f t="shared" si="9"/>
        <v>0</v>
      </c>
      <c r="AA39" s="379"/>
      <c r="AB39" s="384">
        <f t="shared" si="9"/>
        <v>0</v>
      </c>
      <c r="AC39" s="379"/>
      <c r="AD39" s="384">
        <f t="shared" si="10"/>
        <v>0</v>
      </c>
      <c r="AE39" s="379"/>
      <c r="AF39" s="384">
        <f t="shared" si="11"/>
        <v>0</v>
      </c>
      <c r="AG39" s="379"/>
      <c r="AH39" s="384">
        <f t="shared" si="12"/>
        <v>0</v>
      </c>
      <c r="AI39" s="379"/>
      <c r="AJ39" s="384">
        <f t="shared" si="13"/>
        <v>0</v>
      </c>
      <c r="AK39" s="379"/>
      <c r="AL39" s="384">
        <f t="shared" si="14"/>
        <v>0</v>
      </c>
      <c r="AM39" s="379"/>
      <c r="AN39" s="384">
        <f t="shared" si="15"/>
        <v>0</v>
      </c>
      <c r="AO39" s="379"/>
      <c r="AP39" s="384">
        <f t="shared" si="16"/>
        <v>0</v>
      </c>
      <c r="AQ39" s="379"/>
      <c r="AR39" s="384">
        <f t="shared" si="17"/>
        <v>0</v>
      </c>
      <c r="AS39" s="379">
        <v>1</v>
      </c>
      <c r="AT39" s="384">
        <f t="shared" si="18"/>
        <v>6.6762500000000005</v>
      </c>
      <c r="AU39" s="379"/>
      <c r="AV39" s="384">
        <f t="shared" si="19"/>
        <v>0</v>
      </c>
      <c r="AW39" s="379">
        <v>1</v>
      </c>
      <c r="AX39" s="384">
        <f t="shared" si="20"/>
        <v>6.6762500000000005</v>
      </c>
      <c r="AY39" s="379"/>
      <c r="AZ39" s="384">
        <f t="shared" si="21"/>
        <v>0</v>
      </c>
      <c r="BA39" s="379"/>
      <c r="BB39" s="384">
        <f t="shared" si="22"/>
        <v>0</v>
      </c>
      <c r="BC39" s="379"/>
      <c r="BD39" s="384">
        <f t="shared" si="23"/>
        <v>0</v>
      </c>
      <c r="BE39" s="379"/>
      <c r="BF39" s="384">
        <f t="shared" si="24"/>
        <v>0</v>
      </c>
      <c r="BG39" s="379"/>
      <c r="BH39" s="384">
        <f t="shared" si="25"/>
        <v>0</v>
      </c>
      <c r="BI39" s="379">
        <v>1</v>
      </c>
      <c r="BJ39" s="384">
        <f t="shared" si="26"/>
        <v>6.6762500000000005</v>
      </c>
      <c r="BK39" s="379">
        <v>1</v>
      </c>
      <c r="BL39" s="384">
        <f t="shared" si="27"/>
        <v>6.6762500000000005</v>
      </c>
      <c r="BM39" s="379"/>
      <c r="BN39" s="384">
        <f t="shared" si="28"/>
        <v>0</v>
      </c>
      <c r="BO39" s="379"/>
      <c r="BP39" s="384">
        <f t="shared" si="29"/>
        <v>0</v>
      </c>
      <c r="BQ39" s="379"/>
      <c r="BR39" s="384">
        <f t="shared" si="30"/>
        <v>0</v>
      </c>
      <c r="BS39" s="379"/>
      <c r="BT39" s="384">
        <f t="shared" si="31"/>
        <v>0</v>
      </c>
      <c r="BU39" s="379"/>
      <c r="BV39" s="384">
        <f t="shared" si="32"/>
        <v>0</v>
      </c>
      <c r="BW39" s="379"/>
      <c r="BX39" s="384">
        <f t="shared" si="33"/>
        <v>0</v>
      </c>
      <c r="BY39" s="379"/>
      <c r="BZ39" s="384">
        <f t="shared" si="34"/>
        <v>0</v>
      </c>
      <c r="CA39" s="379"/>
      <c r="CB39" s="384">
        <f t="shared" si="35"/>
        <v>0</v>
      </c>
      <c r="CC39" s="379"/>
      <c r="CD39" s="384">
        <f t="shared" si="36"/>
        <v>0</v>
      </c>
      <c r="CE39" s="379"/>
      <c r="CF39" s="384">
        <f t="shared" si="37"/>
        <v>0</v>
      </c>
      <c r="CG39" s="379"/>
      <c r="CH39" s="384">
        <f t="shared" si="38"/>
        <v>0</v>
      </c>
      <c r="CI39" s="379"/>
      <c r="CJ39" s="384">
        <f t="shared" si="39"/>
        <v>0</v>
      </c>
      <c r="CK39" s="379"/>
      <c r="CL39" s="384">
        <f t="shared" si="40"/>
        <v>0</v>
      </c>
      <c r="CM39" s="379"/>
      <c r="CN39" s="384">
        <f t="shared" si="41"/>
        <v>0</v>
      </c>
      <c r="CO39" s="379"/>
      <c r="CP39" s="384">
        <f t="shared" si="42"/>
        <v>0</v>
      </c>
      <c r="CQ39" s="379"/>
      <c r="CR39" s="384">
        <f t="shared" si="43"/>
        <v>0</v>
      </c>
      <c r="CS39" s="379"/>
      <c r="CT39" s="384">
        <f t="shared" si="44"/>
        <v>0</v>
      </c>
      <c r="CU39" s="379"/>
      <c r="CV39" s="384">
        <f t="shared" si="45"/>
        <v>0</v>
      </c>
      <c r="CW39" s="379"/>
      <c r="CX39" s="384">
        <f t="shared" si="46"/>
        <v>0</v>
      </c>
      <c r="CY39" s="379"/>
      <c r="CZ39" s="384">
        <f t="shared" si="47"/>
        <v>0</v>
      </c>
      <c r="DA39" s="379"/>
      <c r="DB39" s="384">
        <f t="shared" si="48"/>
        <v>0</v>
      </c>
      <c r="DC39" s="379"/>
      <c r="DD39" s="384">
        <f t="shared" si="49"/>
        <v>0</v>
      </c>
      <c r="DE39" s="379"/>
      <c r="DF39" s="384">
        <f t="shared" si="50"/>
        <v>0</v>
      </c>
      <c r="DG39" s="379"/>
      <c r="DH39" s="384">
        <f t="shared" si="51"/>
        <v>0</v>
      </c>
      <c r="DI39" s="379"/>
      <c r="DJ39" s="384">
        <f t="shared" si="52"/>
        <v>0</v>
      </c>
      <c r="DK39" s="379"/>
      <c r="DL39" s="384">
        <f t="shared" si="53"/>
        <v>0</v>
      </c>
      <c r="DM39" s="379"/>
      <c r="DN39" s="384">
        <f t="shared" si="54"/>
        <v>0</v>
      </c>
      <c r="DO39" s="379"/>
      <c r="DP39" s="384">
        <f t="shared" si="55"/>
        <v>0</v>
      </c>
      <c r="DQ39" s="379"/>
      <c r="DR39" s="384">
        <f t="shared" si="56"/>
        <v>0</v>
      </c>
      <c r="DS39" s="379"/>
      <c r="DT39" s="384">
        <f t="shared" si="57"/>
        <v>0</v>
      </c>
      <c r="DU39" s="379"/>
      <c r="DV39" s="384">
        <f t="shared" si="58"/>
        <v>0</v>
      </c>
      <c r="DW39" s="379"/>
      <c r="DX39" s="384">
        <f t="shared" si="59"/>
        <v>0</v>
      </c>
      <c r="DY39" s="379"/>
      <c r="DZ39" s="384">
        <f t="shared" si="60"/>
        <v>0</v>
      </c>
      <c r="EA39" s="379"/>
      <c r="EB39" s="384">
        <f t="shared" si="61"/>
        <v>0</v>
      </c>
      <c r="EC39" s="379"/>
      <c r="ED39" s="384">
        <f t="shared" si="62"/>
        <v>0</v>
      </c>
      <c r="EE39" s="379"/>
      <c r="EF39" s="384">
        <f t="shared" si="63"/>
        <v>0</v>
      </c>
      <c r="EG39" s="379"/>
      <c r="EH39" s="384">
        <f t="shared" si="64"/>
        <v>0</v>
      </c>
      <c r="EI39" s="379"/>
      <c r="EJ39" s="384">
        <f t="shared" si="65"/>
        <v>0</v>
      </c>
      <c r="EK39" s="379"/>
      <c r="EL39" s="384">
        <f t="shared" si="66"/>
        <v>0</v>
      </c>
      <c r="EM39" s="379"/>
      <c r="EN39" s="384">
        <f t="shared" si="67"/>
        <v>0</v>
      </c>
      <c r="EO39" s="379"/>
      <c r="EP39" s="384">
        <f t="shared" si="68"/>
        <v>0</v>
      </c>
      <c r="EQ39" s="379"/>
      <c r="ER39" s="384">
        <f t="shared" si="69"/>
        <v>0</v>
      </c>
      <c r="ES39" s="379"/>
      <c r="ET39" s="384">
        <f t="shared" si="70"/>
        <v>0</v>
      </c>
      <c r="EU39" s="379"/>
      <c r="EV39" s="384">
        <f t="shared" si="71"/>
        <v>0</v>
      </c>
      <c r="EW39" s="379"/>
      <c r="EX39" s="384">
        <f t="shared" si="72"/>
        <v>0</v>
      </c>
      <c r="EY39" s="379"/>
      <c r="EZ39" s="384">
        <f t="shared" si="73"/>
        <v>0</v>
      </c>
      <c r="FA39" s="379"/>
      <c r="FB39" s="384">
        <f t="shared" si="74"/>
        <v>0</v>
      </c>
      <c r="FC39" s="379"/>
      <c r="FD39" s="384">
        <f t="shared" si="75"/>
        <v>0</v>
      </c>
      <c r="FE39" s="379"/>
      <c r="FF39" s="384">
        <f t="shared" si="76"/>
        <v>0</v>
      </c>
      <c r="FG39" s="379"/>
      <c r="FH39" s="384">
        <f t="shared" si="77"/>
        <v>0</v>
      </c>
      <c r="FI39" s="379"/>
      <c r="FJ39" s="384">
        <f t="shared" si="78"/>
        <v>0</v>
      </c>
      <c r="FK39" s="379"/>
      <c r="FL39" s="384">
        <f t="shared" si="79"/>
        <v>0</v>
      </c>
      <c r="FM39" s="379"/>
      <c r="FN39" s="384">
        <f t="shared" si="80"/>
        <v>0</v>
      </c>
      <c r="FO39" s="379"/>
      <c r="FP39" s="384">
        <f t="shared" si="81"/>
        <v>0</v>
      </c>
      <c r="FQ39" s="379"/>
      <c r="FR39" s="384">
        <f t="shared" si="82"/>
        <v>0</v>
      </c>
      <c r="FS39" s="379"/>
      <c r="FT39" s="384">
        <f t="shared" si="83"/>
        <v>0</v>
      </c>
      <c r="FU39" s="379"/>
      <c r="FV39" s="384">
        <f t="shared" si="84"/>
        <v>0</v>
      </c>
      <c r="FW39" s="379"/>
      <c r="FX39" s="384">
        <f t="shared" si="85"/>
        <v>0</v>
      </c>
      <c r="FY39" s="379"/>
      <c r="FZ39" s="384">
        <f t="shared" si="86"/>
        <v>0</v>
      </c>
      <c r="GA39" s="379"/>
      <c r="GB39" s="384">
        <f t="shared" si="87"/>
        <v>0</v>
      </c>
      <c r="GC39" s="379"/>
      <c r="GD39" s="384">
        <f t="shared" si="88"/>
        <v>0</v>
      </c>
      <c r="GE39" s="379"/>
      <c r="GF39" s="384">
        <f t="shared" si="89"/>
        <v>0</v>
      </c>
      <c r="GG39" s="379"/>
      <c r="GH39" s="384">
        <f t="shared" si="90"/>
        <v>0</v>
      </c>
      <c r="GI39" s="379"/>
      <c r="GJ39" s="384">
        <f t="shared" si="91"/>
        <v>0</v>
      </c>
      <c r="GK39" s="379"/>
      <c r="GL39" s="384">
        <f t="shared" si="92"/>
        <v>0</v>
      </c>
      <c r="GM39" s="379"/>
      <c r="GN39" s="384">
        <f t="shared" si="93"/>
        <v>0</v>
      </c>
      <c r="GO39" s="379"/>
      <c r="GP39" s="384">
        <f t="shared" si="94"/>
        <v>0</v>
      </c>
      <c r="GQ39" s="379"/>
      <c r="GR39" s="384">
        <f t="shared" si="95"/>
        <v>0</v>
      </c>
      <c r="GS39" s="379"/>
      <c r="GT39" s="384">
        <f t="shared" si="96"/>
        <v>0</v>
      </c>
      <c r="GU39" s="379"/>
      <c r="GV39" s="384">
        <f t="shared" si="97"/>
        <v>0</v>
      </c>
      <c r="GW39" s="379"/>
      <c r="GX39" s="384">
        <f t="shared" si="98"/>
        <v>0</v>
      </c>
      <c r="GY39" s="379"/>
      <c r="GZ39" s="384">
        <f t="shared" si="99"/>
        <v>0</v>
      </c>
      <c r="HA39" s="379"/>
      <c r="HB39" s="384">
        <f t="shared" si="100"/>
        <v>0</v>
      </c>
      <c r="HC39" s="379"/>
      <c r="HD39" s="384">
        <f t="shared" si="101"/>
        <v>0</v>
      </c>
      <c r="HE39" s="379"/>
      <c r="HF39" s="384">
        <f t="shared" si="102"/>
        <v>0</v>
      </c>
      <c r="HG39" s="379"/>
      <c r="HH39" s="384">
        <f t="shared" si="103"/>
        <v>0</v>
      </c>
      <c r="HI39" s="379"/>
      <c r="HJ39" s="384">
        <f t="shared" si="104"/>
        <v>0</v>
      </c>
      <c r="HK39" s="379"/>
      <c r="HL39" s="384">
        <f t="shared" si="105"/>
        <v>0</v>
      </c>
      <c r="HM39" s="379"/>
      <c r="HN39" s="384">
        <f t="shared" si="106"/>
        <v>0</v>
      </c>
      <c r="HO39" s="415"/>
      <c r="HP39" s="384">
        <f t="shared" si="107"/>
        <v>0</v>
      </c>
      <c r="HQ39" s="379"/>
      <c r="HR39" s="384">
        <f t="shared" si="108"/>
        <v>0</v>
      </c>
      <c r="HS39" s="415"/>
      <c r="HT39" s="384">
        <f t="shared" si="109"/>
        <v>0</v>
      </c>
      <c r="HU39" s="379"/>
      <c r="HV39" s="384">
        <f t="shared" si="110"/>
        <v>0</v>
      </c>
      <c r="HW39" s="379"/>
      <c r="HX39" s="384">
        <f t="shared" si="111"/>
        <v>0</v>
      </c>
      <c r="HY39" s="379"/>
      <c r="HZ39" s="384">
        <f t="shared" si="112"/>
        <v>0</v>
      </c>
      <c r="IA39" s="379"/>
      <c r="IB39" s="384">
        <f t="shared" si="113"/>
        <v>0</v>
      </c>
      <c r="IC39" s="379"/>
      <c r="ID39" s="384">
        <f t="shared" si="114"/>
        <v>0</v>
      </c>
      <c r="IE39" s="379"/>
      <c r="IF39" s="384">
        <f t="shared" si="115"/>
        <v>0</v>
      </c>
      <c r="IG39" s="379"/>
      <c r="IH39" s="384">
        <f t="shared" si="116"/>
        <v>0</v>
      </c>
      <c r="II39" s="379"/>
      <c r="IJ39" s="384">
        <f t="shared" si="117"/>
        <v>0</v>
      </c>
      <c r="IK39" s="379"/>
      <c r="IL39" s="384">
        <f t="shared" si="118"/>
        <v>0</v>
      </c>
      <c r="IM39" s="379"/>
      <c r="IN39" s="384">
        <f t="shared" si="119"/>
        <v>0</v>
      </c>
      <c r="IO39" s="379"/>
      <c r="IP39" s="384">
        <f t="shared" si="120"/>
        <v>0</v>
      </c>
      <c r="IQ39" s="379"/>
      <c r="IR39" s="384">
        <f t="shared" si="121"/>
        <v>0</v>
      </c>
      <c r="IS39" s="379"/>
      <c r="IT39" s="384">
        <f t="shared" si="122"/>
        <v>0</v>
      </c>
      <c r="IU39" s="379"/>
      <c r="IV39" s="384">
        <f t="shared" si="123"/>
        <v>0</v>
      </c>
      <c r="IW39" s="379"/>
      <c r="IX39" s="384">
        <f t="shared" si="124"/>
        <v>0</v>
      </c>
      <c r="IY39" s="379"/>
      <c r="IZ39" s="384">
        <f t="shared" si="125"/>
        <v>0</v>
      </c>
      <c r="JA39" s="379"/>
      <c r="JB39" s="384">
        <f t="shared" si="126"/>
        <v>0</v>
      </c>
      <c r="JC39" s="379"/>
      <c r="JD39" s="384">
        <f t="shared" si="127"/>
        <v>0</v>
      </c>
      <c r="JE39" s="379"/>
      <c r="JF39" s="384">
        <f t="shared" si="128"/>
        <v>0</v>
      </c>
      <c r="JG39" s="379"/>
      <c r="JH39" s="384">
        <f t="shared" si="129"/>
        <v>0</v>
      </c>
      <c r="JI39" s="379"/>
      <c r="JJ39" s="384">
        <f t="shared" si="130"/>
        <v>0</v>
      </c>
      <c r="JK39" s="379"/>
      <c r="JL39" s="384">
        <f t="shared" si="131"/>
        <v>0</v>
      </c>
      <c r="JM39" s="379"/>
      <c r="JN39" s="384">
        <f t="shared" si="132"/>
        <v>0</v>
      </c>
      <c r="JO39" s="379"/>
      <c r="JP39" s="384">
        <f t="shared" si="133"/>
        <v>0</v>
      </c>
      <c r="JQ39" s="379"/>
      <c r="JR39" s="384">
        <f t="shared" si="134"/>
        <v>0</v>
      </c>
      <c r="JS39" s="379"/>
      <c r="JT39" s="384">
        <f t="shared" si="277"/>
        <v>0</v>
      </c>
      <c r="JU39" s="379"/>
      <c r="JV39" s="384">
        <f t="shared" si="278"/>
        <v>0</v>
      </c>
      <c r="JW39" s="379"/>
      <c r="JX39" s="384">
        <f t="shared" si="279"/>
        <v>0</v>
      </c>
      <c r="JY39" s="379"/>
      <c r="JZ39" s="384">
        <f t="shared" si="280"/>
        <v>0</v>
      </c>
    </row>
    <row r="40" spans="1:286" s="4" customFormat="1" x14ac:dyDescent="0.25">
      <c r="A40" s="268" t="s">
        <v>277</v>
      </c>
      <c r="B40" s="268" t="s">
        <v>289</v>
      </c>
      <c r="C40" s="466">
        <v>9507</v>
      </c>
      <c r="D40" s="467"/>
      <c r="E40" s="467"/>
      <c r="F40" s="472"/>
      <c r="G40" s="387">
        <f t="shared" si="276"/>
        <v>475.35</v>
      </c>
      <c r="H40" s="388">
        <f t="shared" si="0"/>
        <v>9982.35</v>
      </c>
      <c r="I40" s="513">
        <v>200</v>
      </c>
      <c r="J40" s="390">
        <f t="shared" si="1"/>
        <v>49.911750000000005</v>
      </c>
      <c r="K40" s="379"/>
      <c r="L40" s="384">
        <f t="shared" si="2"/>
        <v>0</v>
      </c>
      <c r="M40" s="379"/>
      <c r="N40" s="384">
        <f t="shared" si="3"/>
        <v>0</v>
      </c>
      <c r="O40" s="379"/>
      <c r="P40" s="384">
        <f t="shared" si="4"/>
        <v>0</v>
      </c>
      <c r="Q40" s="379"/>
      <c r="R40" s="384">
        <f t="shared" si="5"/>
        <v>0</v>
      </c>
      <c r="S40" s="379"/>
      <c r="T40" s="384">
        <f t="shared" si="6"/>
        <v>0</v>
      </c>
      <c r="U40" s="379"/>
      <c r="V40" s="384">
        <f t="shared" si="7"/>
        <v>0</v>
      </c>
      <c r="W40" s="379"/>
      <c r="X40" s="384">
        <f t="shared" si="8"/>
        <v>0</v>
      </c>
      <c r="Y40" s="379"/>
      <c r="Z40" s="384">
        <f t="shared" si="9"/>
        <v>0</v>
      </c>
      <c r="AA40" s="379"/>
      <c r="AB40" s="384">
        <f t="shared" si="9"/>
        <v>0</v>
      </c>
      <c r="AC40" s="379"/>
      <c r="AD40" s="384">
        <f t="shared" si="10"/>
        <v>0</v>
      </c>
      <c r="AE40" s="379"/>
      <c r="AF40" s="384">
        <f t="shared" si="11"/>
        <v>0</v>
      </c>
      <c r="AG40" s="379"/>
      <c r="AH40" s="384">
        <f t="shared" si="12"/>
        <v>0</v>
      </c>
      <c r="AI40" s="379"/>
      <c r="AJ40" s="384">
        <f t="shared" si="13"/>
        <v>0</v>
      </c>
      <c r="AK40" s="379"/>
      <c r="AL40" s="384">
        <f t="shared" si="14"/>
        <v>0</v>
      </c>
      <c r="AM40" s="379"/>
      <c r="AN40" s="384">
        <f t="shared" si="15"/>
        <v>0</v>
      </c>
      <c r="AO40" s="379"/>
      <c r="AP40" s="384">
        <f t="shared" si="16"/>
        <v>0</v>
      </c>
      <c r="AQ40" s="379"/>
      <c r="AR40" s="384">
        <f t="shared" si="17"/>
        <v>0</v>
      </c>
      <c r="AS40" s="379"/>
      <c r="AT40" s="384">
        <f t="shared" si="18"/>
        <v>0</v>
      </c>
      <c r="AU40" s="379"/>
      <c r="AV40" s="384">
        <f t="shared" si="19"/>
        <v>0</v>
      </c>
      <c r="AW40" s="379"/>
      <c r="AX40" s="384">
        <f t="shared" si="20"/>
        <v>0</v>
      </c>
      <c r="AY40" s="379">
        <v>1</v>
      </c>
      <c r="AZ40" s="384">
        <f t="shared" si="21"/>
        <v>49.911750000000005</v>
      </c>
      <c r="BA40" s="379"/>
      <c r="BB40" s="384">
        <f t="shared" si="22"/>
        <v>0</v>
      </c>
      <c r="BC40" s="379">
        <v>1</v>
      </c>
      <c r="BD40" s="384">
        <f t="shared" si="23"/>
        <v>49.911750000000005</v>
      </c>
      <c r="BE40" s="379">
        <v>1</v>
      </c>
      <c r="BF40" s="384">
        <f t="shared" si="24"/>
        <v>49.911750000000005</v>
      </c>
      <c r="BG40" s="379"/>
      <c r="BH40" s="384">
        <f t="shared" si="25"/>
        <v>0</v>
      </c>
      <c r="BI40" s="379"/>
      <c r="BJ40" s="384">
        <f t="shared" si="26"/>
        <v>0</v>
      </c>
      <c r="BK40" s="379"/>
      <c r="BL40" s="384">
        <f t="shared" si="27"/>
        <v>0</v>
      </c>
      <c r="BM40" s="379"/>
      <c r="BN40" s="384">
        <f t="shared" si="28"/>
        <v>0</v>
      </c>
      <c r="BO40" s="379"/>
      <c r="BP40" s="384">
        <f t="shared" si="29"/>
        <v>0</v>
      </c>
      <c r="BQ40" s="379"/>
      <c r="BR40" s="384">
        <f t="shared" si="30"/>
        <v>0</v>
      </c>
      <c r="BS40" s="379"/>
      <c r="BT40" s="384">
        <f t="shared" si="31"/>
        <v>0</v>
      </c>
      <c r="BU40" s="379"/>
      <c r="BV40" s="384">
        <f t="shared" si="32"/>
        <v>0</v>
      </c>
      <c r="BW40" s="379"/>
      <c r="BX40" s="384">
        <f t="shared" si="33"/>
        <v>0</v>
      </c>
      <c r="BY40" s="379"/>
      <c r="BZ40" s="384">
        <f t="shared" si="34"/>
        <v>0</v>
      </c>
      <c r="CA40" s="379"/>
      <c r="CB40" s="384">
        <f t="shared" si="35"/>
        <v>0</v>
      </c>
      <c r="CC40" s="379"/>
      <c r="CD40" s="384">
        <f t="shared" si="36"/>
        <v>0</v>
      </c>
      <c r="CE40" s="379"/>
      <c r="CF40" s="384">
        <f t="shared" si="37"/>
        <v>0</v>
      </c>
      <c r="CG40" s="379"/>
      <c r="CH40" s="384">
        <f t="shared" si="38"/>
        <v>0</v>
      </c>
      <c r="CI40" s="379"/>
      <c r="CJ40" s="384">
        <f t="shared" si="39"/>
        <v>0</v>
      </c>
      <c r="CK40" s="379"/>
      <c r="CL40" s="384">
        <f t="shared" si="40"/>
        <v>0</v>
      </c>
      <c r="CM40" s="379"/>
      <c r="CN40" s="384">
        <f t="shared" si="41"/>
        <v>0</v>
      </c>
      <c r="CO40" s="379"/>
      <c r="CP40" s="384">
        <f t="shared" si="42"/>
        <v>0</v>
      </c>
      <c r="CQ40" s="379"/>
      <c r="CR40" s="384">
        <f t="shared" si="43"/>
        <v>0</v>
      </c>
      <c r="CS40" s="379"/>
      <c r="CT40" s="384">
        <f t="shared" si="44"/>
        <v>0</v>
      </c>
      <c r="CU40" s="379"/>
      <c r="CV40" s="384">
        <f t="shared" si="45"/>
        <v>0</v>
      </c>
      <c r="CW40" s="379"/>
      <c r="CX40" s="384">
        <f t="shared" si="46"/>
        <v>0</v>
      </c>
      <c r="CY40" s="379"/>
      <c r="CZ40" s="384">
        <f t="shared" si="47"/>
        <v>0</v>
      </c>
      <c r="DA40" s="379"/>
      <c r="DB40" s="384">
        <f t="shared" si="48"/>
        <v>0</v>
      </c>
      <c r="DC40" s="379"/>
      <c r="DD40" s="384">
        <f t="shared" si="49"/>
        <v>0</v>
      </c>
      <c r="DE40" s="379"/>
      <c r="DF40" s="384">
        <f t="shared" si="50"/>
        <v>0</v>
      </c>
      <c r="DG40" s="379"/>
      <c r="DH40" s="384">
        <f t="shared" si="51"/>
        <v>0</v>
      </c>
      <c r="DI40" s="379"/>
      <c r="DJ40" s="384">
        <f t="shared" si="52"/>
        <v>0</v>
      </c>
      <c r="DK40" s="379"/>
      <c r="DL40" s="384">
        <f t="shared" si="53"/>
        <v>0</v>
      </c>
      <c r="DM40" s="379"/>
      <c r="DN40" s="384">
        <f t="shared" si="54"/>
        <v>0</v>
      </c>
      <c r="DO40" s="379"/>
      <c r="DP40" s="384">
        <f t="shared" si="55"/>
        <v>0</v>
      </c>
      <c r="DQ40" s="379"/>
      <c r="DR40" s="384">
        <f t="shared" si="56"/>
        <v>0</v>
      </c>
      <c r="DS40" s="379"/>
      <c r="DT40" s="384">
        <f t="shared" si="57"/>
        <v>0</v>
      </c>
      <c r="DU40" s="379"/>
      <c r="DV40" s="384">
        <f t="shared" si="58"/>
        <v>0</v>
      </c>
      <c r="DW40" s="379"/>
      <c r="DX40" s="384">
        <f t="shared" si="59"/>
        <v>0</v>
      </c>
      <c r="DY40" s="379"/>
      <c r="DZ40" s="384">
        <f t="shared" si="60"/>
        <v>0</v>
      </c>
      <c r="EA40" s="379"/>
      <c r="EB40" s="384">
        <f t="shared" si="61"/>
        <v>0</v>
      </c>
      <c r="EC40" s="379"/>
      <c r="ED40" s="384">
        <f t="shared" si="62"/>
        <v>0</v>
      </c>
      <c r="EE40" s="379"/>
      <c r="EF40" s="384">
        <f t="shared" si="63"/>
        <v>0</v>
      </c>
      <c r="EG40" s="379"/>
      <c r="EH40" s="384">
        <f t="shared" si="64"/>
        <v>0</v>
      </c>
      <c r="EI40" s="379"/>
      <c r="EJ40" s="384">
        <f t="shared" si="65"/>
        <v>0</v>
      </c>
      <c r="EK40" s="379"/>
      <c r="EL40" s="384">
        <f t="shared" si="66"/>
        <v>0</v>
      </c>
      <c r="EM40" s="379"/>
      <c r="EN40" s="384">
        <f t="shared" si="67"/>
        <v>0</v>
      </c>
      <c r="EO40" s="379"/>
      <c r="EP40" s="384">
        <f t="shared" si="68"/>
        <v>0</v>
      </c>
      <c r="EQ40" s="379"/>
      <c r="ER40" s="384">
        <f t="shared" si="69"/>
        <v>0</v>
      </c>
      <c r="ES40" s="379"/>
      <c r="ET40" s="384">
        <f t="shared" si="70"/>
        <v>0</v>
      </c>
      <c r="EU40" s="379"/>
      <c r="EV40" s="384">
        <f t="shared" si="71"/>
        <v>0</v>
      </c>
      <c r="EW40" s="379"/>
      <c r="EX40" s="384">
        <f t="shared" si="72"/>
        <v>0</v>
      </c>
      <c r="EY40" s="379"/>
      <c r="EZ40" s="384">
        <f t="shared" si="73"/>
        <v>0</v>
      </c>
      <c r="FA40" s="379"/>
      <c r="FB40" s="384">
        <f t="shared" si="74"/>
        <v>0</v>
      </c>
      <c r="FC40" s="379"/>
      <c r="FD40" s="384">
        <f t="shared" si="75"/>
        <v>0</v>
      </c>
      <c r="FE40" s="379"/>
      <c r="FF40" s="384">
        <f t="shared" si="76"/>
        <v>0</v>
      </c>
      <c r="FG40" s="379"/>
      <c r="FH40" s="384">
        <f t="shared" si="77"/>
        <v>0</v>
      </c>
      <c r="FI40" s="379"/>
      <c r="FJ40" s="384">
        <f t="shared" si="78"/>
        <v>0</v>
      </c>
      <c r="FK40" s="379"/>
      <c r="FL40" s="384">
        <f t="shared" si="79"/>
        <v>0</v>
      </c>
      <c r="FM40" s="379"/>
      <c r="FN40" s="384">
        <f t="shared" si="80"/>
        <v>0</v>
      </c>
      <c r="FO40" s="379"/>
      <c r="FP40" s="384">
        <f t="shared" si="81"/>
        <v>0</v>
      </c>
      <c r="FQ40" s="379"/>
      <c r="FR40" s="384">
        <f t="shared" si="82"/>
        <v>0</v>
      </c>
      <c r="FS40" s="379"/>
      <c r="FT40" s="384">
        <f t="shared" si="83"/>
        <v>0</v>
      </c>
      <c r="FU40" s="379"/>
      <c r="FV40" s="384">
        <f t="shared" si="84"/>
        <v>0</v>
      </c>
      <c r="FW40" s="379"/>
      <c r="FX40" s="384">
        <f t="shared" si="85"/>
        <v>0</v>
      </c>
      <c r="FY40" s="379"/>
      <c r="FZ40" s="384">
        <f t="shared" si="86"/>
        <v>0</v>
      </c>
      <c r="GA40" s="379"/>
      <c r="GB40" s="384">
        <f t="shared" si="87"/>
        <v>0</v>
      </c>
      <c r="GC40" s="379"/>
      <c r="GD40" s="384">
        <f t="shared" si="88"/>
        <v>0</v>
      </c>
      <c r="GE40" s="379"/>
      <c r="GF40" s="384">
        <f t="shared" si="89"/>
        <v>0</v>
      </c>
      <c r="GG40" s="379"/>
      <c r="GH40" s="384">
        <f t="shared" si="90"/>
        <v>0</v>
      </c>
      <c r="GI40" s="379"/>
      <c r="GJ40" s="384">
        <f t="shared" si="91"/>
        <v>0</v>
      </c>
      <c r="GK40" s="379"/>
      <c r="GL40" s="384">
        <f t="shared" si="92"/>
        <v>0</v>
      </c>
      <c r="GM40" s="379"/>
      <c r="GN40" s="384">
        <f t="shared" si="93"/>
        <v>0</v>
      </c>
      <c r="GO40" s="379"/>
      <c r="GP40" s="384">
        <f t="shared" si="94"/>
        <v>0</v>
      </c>
      <c r="GQ40" s="379"/>
      <c r="GR40" s="384">
        <f t="shared" si="95"/>
        <v>0</v>
      </c>
      <c r="GS40" s="379"/>
      <c r="GT40" s="384">
        <f t="shared" si="96"/>
        <v>0</v>
      </c>
      <c r="GU40" s="379"/>
      <c r="GV40" s="384">
        <f t="shared" si="97"/>
        <v>0</v>
      </c>
      <c r="GW40" s="379"/>
      <c r="GX40" s="384">
        <f t="shared" si="98"/>
        <v>0</v>
      </c>
      <c r="GY40" s="379"/>
      <c r="GZ40" s="384">
        <f t="shared" si="99"/>
        <v>0</v>
      </c>
      <c r="HA40" s="379"/>
      <c r="HB40" s="384">
        <f t="shared" si="100"/>
        <v>0</v>
      </c>
      <c r="HC40" s="379"/>
      <c r="HD40" s="384">
        <f t="shared" si="101"/>
        <v>0</v>
      </c>
      <c r="HE40" s="379"/>
      <c r="HF40" s="384">
        <f t="shared" si="102"/>
        <v>0</v>
      </c>
      <c r="HG40" s="379"/>
      <c r="HH40" s="384">
        <f t="shared" si="103"/>
        <v>0</v>
      </c>
      <c r="HI40" s="379"/>
      <c r="HJ40" s="384">
        <f t="shared" si="104"/>
        <v>0</v>
      </c>
      <c r="HK40" s="379"/>
      <c r="HL40" s="384">
        <f t="shared" si="105"/>
        <v>0</v>
      </c>
      <c r="HM40" s="379"/>
      <c r="HN40" s="384">
        <f t="shared" si="106"/>
        <v>0</v>
      </c>
      <c r="HO40" s="415"/>
      <c r="HP40" s="384">
        <f t="shared" si="107"/>
        <v>0</v>
      </c>
      <c r="HQ40" s="379"/>
      <c r="HR40" s="384">
        <f t="shared" si="108"/>
        <v>0</v>
      </c>
      <c r="HS40" s="415"/>
      <c r="HT40" s="384">
        <f t="shared" si="109"/>
        <v>0</v>
      </c>
      <c r="HU40" s="379"/>
      <c r="HV40" s="384">
        <f t="shared" si="110"/>
        <v>0</v>
      </c>
      <c r="HW40" s="379"/>
      <c r="HX40" s="384">
        <f t="shared" si="111"/>
        <v>0</v>
      </c>
      <c r="HY40" s="379"/>
      <c r="HZ40" s="384">
        <f t="shared" si="112"/>
        <v>0</v>
      </c>
      <c r="IA40" s="379"/>
      <c r="IB40" s="384">
        <f t="shared" si="113"/>
        <v>0</v>
      </c>
      <c r="IC40" s="379"/>
      <c r="ID40" s="384">
        <f t="shared" si="114"/>
        <v>0</v>
      </c>
      <c r="IE40" s="379"/>
      <c r="IF40" s="384">
        <f t="shared" si="115"/>
        <v>0</v>
      </c>
      <c r="IG40" s="379"/>
      <c r="IH40" s="384">
        <f t="shared" si="116"/>
        <v>0</v>
      </c>
      <c r="II40" s="379"/>
      <c r="IJ40" s="384">
        <f t="shared" si="117"/>
        <v>0</v>
      </c>
      <c r="IK40" s="379"/>
      <c r="IL40" s="384">
        <f t="shared" si="118"/>
        <v>0</v>
      </c>
      <c r="IM40" s="379"/>
      <c r="IN40" s="384">
        <f t="shared" si="119"/>
        <v>0</v>
      </c>
      <c r="IO40" s="379"/>
      <c r="IP40" s="384">
        <f t="shared" si="120"/>
        <v>0</v>
      </c>
      <c r="IQ40" s="379"/>
      <c r="IR40" s="384">
        <f t="shared" si="121"/>
        <v>0</v>
      </c>
      <c r="IS40" s="379"/>
      <c r="IT40" s="384">
        <f t="shared" si="122"/>
        <v>0</v>
      </c>
      <c r="IU40" s="379"/>
      <c r="IV40" s="384">
        <f t="shared" si="123"/>
        <v>0</v>
      </c>
      <c r="IW40" s="379"/>
      <c r="IX40" s="384">
        <f t="shared" si="124"/>
        <v>0</v>
      </c>
      <c r="IY40" s="379"/>
      <c r="IZ40" s="384">
        <f t="shared" si="125"/>
        <v>0</v>
      </c>
      <c r="JA40" s="379"/>
      <c r="JB40" s="384">
        <f t="shared" si="126"/>
        <v>0</v>
      </c>
      <c r="JC40" s="379"/>
      <c r="JD40" s="384">
        <f t="shared" si="127"/>
        <v>0</v>
      </c>
      <c r="JE40" s="379"/>
      <c r="JF40" s="384">
        <f t="shared" si="128"/>
        <v>0</v>
      </c>
      <c r="JG40" s="379"/>
      <c r="JH40" s="384">
        <f t="shared" si="129"/>
        <v>0</v>
      </c>
      <c r="JI40" s="379"/>
      <c r="JJ40" s="384">
        <f t="shared" si="130"/>
        <v>0</v>
      </c>
      <c r="JK40" s="379"/>
      <c r="JL40" s="384">
        <f t="shared" si="131"/>
        <v>0</v>
      </c>
      <c r="JM40" s="379"/>
      <c r="JN40" s="384">
        <f t="shared" si="132"/>
        <v>0</v>
      </c>
      <c r="JO40" s="379"/>
      <c r="JP40" s="384">
        <f t="shared" si="133"/>
        <v>0</v>
      </c>
      <c r="JQ40" s="379"/>
      <c r="JR40" s="384">
        <f t="shared" si="134"/>
        <v>0</v>
      </c>
      <c r="JS40" s="379"/>
      <c r="JT40" s="384">
        <f t="shared" si="277"/>
        <v>0</v>
      </c>
      <c r="JU40" s="379"/>
      <c r="JV40" s="384">
        <f t="shared" si="278"/>
        <v>0</v>
      </c>
      <c r="JW40" s="379"/>
      <c r="JX40" s="384">
        <f t="shared" si="279"/>
        <v>0</v>
      </c>
      <c r="JY40" s="379"/>
      <c r="JZ40" s="384">
        <f t="shared" si="280"/>
        <v>0</v>
      </c>
    </row>
    <row r="41" spans="1:286" s="4" customFormat="1" x14ac:dyDescent="0.25">
      <c r="A41" s="268" t="s">
        <v>277</v>
      </c>
      <c r="B41" s="268" t="s">
        <v>497</v>
      </c>
      <c r="C41" s="466">
        <v>1760</v>
      </c>
      <c r="D41" s="467">
        <f>+'Cotizacion Rino'!B35</f>
        <v>798</v>
      </c>
      <c r="E41" s="467"/>
      <c r="F41" s="472"/>
      <c r="G41" s="387">
        <f t="shared" si="276"/>
        <v>63.95</v>
      </c>
      <c r="H41" s="388">
        <f t="shared" si="0"/>
        <v>1342.95</v>
      </c>
      <c r="I41" s="513">
        <v>1</v>
      </c>
      <c r="J41" s="390">
        <f t="shared" si="1"/>
        <v>1342.95</v>
      </c>
      <c r="K41" s="379"/>
      <c r="L41" s="384">
        <f t="shared" si="2"/>
        <v>0</v>
      </c>
      <c r="M41" s="379"/>
      <c r="N41" s="384">
        <f t="shared" si="3"/>
        <v>0</v>
      </c>
      <c r="O41" s="379"/>
      <c r="P41" s="384">
        <f t="shared" si="4"/>
        <v>0</v>
      </c>
      <c r="Q41" s="379"/>
      <c r="R41" s="384">
        <f t="shared" si="5"/>
        <v>0</v>
      </c>
      <c r="S41" s="379"/>
      <c r="T41" s="384">
        <f t="shared" si="6"/>
        <v>0</v>
      </c>
      <c r="U41" s="379"/>
      <c r="V41" s="384">
        <f t="shared" si="7"/>
        <v>0</v>
      </c>
      <c r="W41" s="379"/>
      <c r="X41" s="384">
        <f t="shared" si="8"/>
        <v>0</v>
      </c>
      <c r="Y41" s="379"/>
      <c r="Z41" s="384">
        <f t="shared" si="9"/>
        <v>0</v>
      </c>
      <c r="AA41" s="379"/>
      <c r="AB41" s="384">
        <f t="shared" si="9"/>
        <v>0</v>
      </c>
      <c r="AC41" s="379"/>
      <c r="AD41" s="384">
        <f t="shared" si="10"/>
        <v>0</v>
      </c>
      <c r="AE41" s="379"/>
      <c r="AF41" s="384">
        <f t="shared" si="11"/>
        <v>0</v>
      </c>
      <c r="AG41" s="379"/>
      <c r="AH41" s="384">
        <f t="shared" si="12"/>
        <v>0</v>
      </c>
      <c r="AI41" s="379"/>
      <c r="AJ41" s="384">
        <f t="shared" si="13"/>
        <v>0</v>
      </c>
      <c r="AK41" s="379"/>
      <c r="AL41" s="384">
        <f t="shared" si="14"/>
        <v>0</v>
      </c>
      <c r="AM41" s="379"/>
      <c r="AN41" s="384">
        <f t="shared" si="15"/>
        <v>0</v>
      </c>
      <c r="AO41" s="379"/>
      <c r="AP41" s="384">
        <f t="shared" si="16"/>
        <v>0</v>
      </c>
      <c r="AQ41" s="379"/>
      <c r="AR41" s="384">
        <f t="shared" si="17"/>
        <v>0</v>
      </c>
      <c r="AS41" s="379"/>
      <c r="AT41" s="384">
        <f t="shared" si="18"/>
        <v>0</v>
      </c>
      <c r="AU41" s="379"/>
      <c r="AV41" s="384">
        <f t="shared" si="19"/>
        <v>0</v>
      </c>
      <c r="AW41" s="379"/>
      <c r="AX41" s="384">
        <f t="shared" si="20"/>
        <v>0</v>
      </c>
      <c r="AY41" s="379"/>
      <c r="AZ41" s="384">
        <f t="shared" si="21"/>
        <v>0</v>
      </c>
      <c r="BA41" s="379"/>
      <c r="BB41" s="384">
        <f t="shared" si="22"/>
        <v>0</v>
      </c>
      <c r="BC41" s="379"/>
      <c r="BD41" s="384">
        <f t="shared" si="23"/>
        <v>0</v>
      </c>
      <c r="BE41" s="379"/>
      <c r="BF41" s="384">
        <f t="shared" si="24"/>
        <v>0</v>
      </c>
      <c r="BG41" s="379"/>
      <c r="BH41" s="384">
        <f t="shared" si="25"/>
        <v>0</v>
      </c>
      <c r="BI41" s="379"/>
      <c r="BJ41" s="384">
        <f t="shared" si="26"/>
        <v>0</v>
      </c>
      <c r="BK41" s="379"/>
      <c r="BL41" s="384">
        <f t="shared" si="27"/>
        <v>0</v>
      </c>
      <c r="BM41" s="379"/>
      <c r="BN41" s="384">
        <f t="shared" si="28"/>
        <v>0</v>
      </c>
      <c r="BO41" s="379"/>
      <c r="BP41" s="384">
        <f t="shared" si="29"/>
        <v>0</v>
      </c>
      <c r="BQ41" s="379"/>
      <c r="BR41" s="384">
        <f t="shared" si="30"/>
        <v>0</v>
      </c>
      <c r="BS41" s="379"/>
      <c r="BT41" s="384">
        <f t="shared" si="31"/>
        <v>0</v>
      </c>
      <c r="BU41" s="379"/>
      <c r="BV41" s="384">
        <f t="shared" si="32"/>
        <v>0</v>
      </c>
      <c r="BW41" s="379"/>
      <c r="BX41" s="384">
        <f t="shared" si="33"/>
        <v>0</v>
      </c>
      <c r="BY41" s="379"/>
      <c r="BZ41" s="384">
        <f t="shared" si="34"/>
        <v>0</v>
      </c>
      <c r="CA41" s="379"/>
      <c r="CB41" s="384">
        <f t="shared" si="35"/>
        <v>0</v>
      </c>
      <c r="CC41" s="379"/>
      <c r="CD41" s="384">
        <f t="shared" si="36"/>
        <v>0</v>
      </c>
      <c r="CE41" s="379"/>
      <c r="CF41" s="384">
        <f t="shared" si="37"/>
        <v>0</v>
      </c>
      <c r="CG41" s="379"/>
      <c r="CH41" s="384">
        <f t="shared" si="38"/>
        <v>0</v>
      </c>
      <c r="CI41" s="379"/>
      <c r="CJ41" s="384">
        <f t="shared" si="39"/>
        <v>0</v>
      </c>
      <c r="CK41" s="379"/>
      <c r="CL41" s="384">
        <f t="shared" si="40"/>
        <v>0</v>
      </c>
      <c r="CM41" s="379"/>
      <c r="CN41" s="384">
        <f t="shared" si="41"/>
        <v>0</v>
      </c>
      <c r="CO41" s="379"/>
      <c r="CP41" s="384">
        <f t="shared" si="42"/>
        <v>0</v>
      </c>
      <c r="CQ41" s="379"/>
      <c r="CR41" s="384">
        <f t="shared" si="43"/>
        <v>0</v>
      </c>
      <c r="CS41" s="379"/>
      <c r="CT41" s="384">
        <f t="shared" si="44"/>
        <v>0</v>
      </c>
      <c r="CU41" s="379"/>
      <c r="CV41" s="384">
        <f t="shared" si="45"/>
        <v>0</v>
      </c>
      <c r="CW41" s="379"/>
      <c r="CX41" s="384">
        <f t="shared" si="46"/>
        <v>0</v>
      </c>
      <c r="CY41" s="379"/>
      <c r="CZ41" s="384">
        <f t="shared" si="47"/>
        <v>0</v>
      </c>
      <c r="DA41" s="379"/>
      <c r="DB41" s="384">
        <f t="shared" si="48"/>
        <v>0</v>
      </c>
      <c r="DC41" s="379"/>
      <c r="DD41" s="384">
        <f t="shared" si="49"/>
        <v>0</v>
      </c>
      <c r="DE41" s="379"/>
      <c r="DF41" s="384">
        <f t="shared" si="50"/>
        <v>0</v>
      </c>
      <c r="DG41" s="379"/>
      <c r="DH41" s="384">
        <f t="shared" si="51"/>
        <v>0</v>
      </c>
      <c r="DI41" s="379"/>
      <c r="DJ41" s="384">
        <f t="shared" si="52"/>
        <v>0</v>
      </c>
      <c r="DK41" s="379"/>
      <c r="DL41" s="384">
        <f t="shared" si="53"/>
        <v>0</v>
      </c>
      <c r="DM41" s="379"/>
      <c r="DN41" s="384">
        <f t="shared" si="54"/>
        <v>0</v>
      </c>
      <c r="DO41" s="379"/>
      <c r="DP41" s="384">
        <f t="shared" si="55"/>
        <v>0</v>
      </c>
      <c r="DQ41" s="379"/>
      <c r="DR41" s="384">
        <f t="shared" si="56"/>
        <v>0</v>
      </c>
      <c r="DS41" s="379"/>
      <c r="DT41" s="384">
        <f t="shared" si="57"/>
        <v>0</v>
      </c>
      <c r="DU41" s="379"/>
      <c r="DV41" s="384">
        <f t="shared" si="58"/>
        <v>0</v>
      </c>
      <c r="DW41" s="379"/>
      <c r="DX41" s="384">
        <f t="shared" si="59"/>
        <v>0</v>
      </c>
      <c r="DY41" s="379"/>
      <c r="DZ41" s="384">
        <f t="shared" si="60"/>
        <v>0</v>
      </c>
      <c r="EA41" s="379"/>
      <c r="EB41" s="384">
        <f t="shared" si="61"/>
        <v>0</v>
      </c>
      <c r="EC41" s="379"/>
      <c r="ED41" s="384">
        <f t="shared" si="62"/>
        <v>0</v>
      </c>
      <c r="EE41" s="379"/>
      <c r="EF41" s="384">
        <f t="shared" si="63"/>
        <v>0</v>
      </c>
      <c r="EG41" s="379"/>
      <c r="EH41" s="384">
        <f t="shared" si="64"/>
        <v>0</v>
      </c>
      <c r="EI41" s="379"/>
      <c r="EJ41" s="384">
        <f t="shared" si="65"/>
        <v>0</v>
      </c>
      <c r="EK41" s="379"/>
      <c r="EL41" s="384">
        <f t="shared" si="66"/>
        <v>0</v>
      </c>
      <c r="EM41" s="379"/>
      <c r="EN41" s="384">
        <f t="shared" si="67"/>
        <v>0</v>
      </c>
      <c r="EO41" s="379"/>
      <c r="EP41" s="384">
        <f t="shared" si="68"/>
        <v>0</v>
      </c>
      <c r="EQ41" s="379"/>
      <c r="ER41" s="384">
        <f t="shared" si="69"/>
        <v>0</v>
      </c>
      <c r="ES41" s="379"/>
      <c r="ET41" s="384">
        <f t="shared" si="70"/>
        <v>0</v>
      </c>
      <c r="EU41" s="379"/>
      <c r="EV41" s="384">
        <f t="shared" si="71"/>
        <v>0</v>
      </c>
      <c r="EW41" s="379"/>
      <c r="EX41" s="384">
        <f t="shared" si="72"/>
        <v>0</v>
      </c>
      <c r="EY41" s="379"/>
      <c r="EZ41" s="384">
        <f t="shared" si="73"/>
        <v>0</v>
      </c>
      <c r="FA41" s="379"/>
      <c r="FB41" s="384">
        <f t="shared" si="74"/>
        <v>0</v>
      </c>
      <c r="FC41" s="379"/>
      <c r="FD41" s="384">
        <f t="shared" si="75"/>
        <v>0</v>
      </c>
      <c r="FE41" s="379"/>
      <c r="FF41" s="384">
        <f t="shared" si="76"/>
        <v>0</v>
      </c>
      <c r="FG41" s="379"/>
      <c r="FH41" s="384">
        <f t="shared" si="77"/>
        <v>0</v>
      </c>
      <c r="FI41" s="379"/>
      <c r="FJ41" s="384">
        <f t="shared" si="78"/>
        <v>0</v>
      </c>
      <c r="FK41" s="379"/>
      <c r="FL41" s="384">
        <f t="shared" si="79"/>
        <v>0</v>
      </c>
      <c r="FM41" s="379"/>
      <c r="FN41" s="384">
        <f t="shared" si="80"/>
        <v>0</v>
      </c>
      <c r="FO41" s="379"/>
      <c r="FP41" s="384">
        <f t="shared" si="81"/>
        <v>0</v>
      </c>
      <c r="FQ41" s="379"/>
      <c r="FR41" s="384">
        <f t="shared" si="82"/>
        <v>0</v>
      </c>
      <c r="FS41" s="379"/>
      <c r="FT41" s="384">
        <f t="shared" si="83"/>
        <v>0</v>
      </c>
      <c r="FU41" s="379"/>
      <c r="FV41" s="384">
        <f t="shared" si="84"/>
        <v>0</v>
      </c>
      <c r="FW41" s="379"/>
      <c r="FX41" s="384">
        <f t="shared" si="85"/>
        <v>0</v>
      </c>
      <c r="FY41" s="379"/>
      <c r="FZ41" s="384">
        <f t="shared" si="86"/>
        <v>0</v>
      </c>
      <c r="GA41" s="379"/>
      <c r="GB41" s="384">
        <f t="shared" si="87"/>
        <v>0</v>
      </c>
      <c r="GC41" s="379"/>
      <c r="GD41" s="384">
        <f t="shared" si="88"/>
        <v>0</v>
      </c>
      <c r="GE41" s="379"/>
      <c r="GF41" s="384">
        <f t="shared" si="89"/>
        <v>0</v>
      </c>
      <c r="GG41" s="379"/>
      <c r="GH41" s="384">
        <f t="shared" si="90"/>
        <v>0</v>
      </c>
      <c r="GI41" s="379"/>
      <c r="GJ41" s="384">
        <f t="shared" si="91"/>
        <v>0</v>
      </c>
      <c r="GK41" s="379"/>
      <c r="GL41" s="384">
        <f t="shared" si="92"/>
        <v>0</v>
      </c>
      <c r="GM41" s="379"/>
      <c r="GN41" s="384">
        <f t="shared" si="93"/>
        <v>0</v>
      </c>
      <c r="GO41" s="379"/>
      <c r="GP41" s="384">
        <f t="shared" si="94"/>
        <v>0</v>
      </c>
      <c r="GQ41" s="379"/>
      <c r="GR41" s="384">
        <f t="shared" si="95"/>
        <v>0</v>
      </c>
      <c r="GS41" s="379"/>
      <c r="GT41" s="384">
        <f t="shared" si="96"/>
        <v>0</v>
      </c>
      <c r="GU41" s="379"/>
      <c r="GV41" s="384">
        <f t="shared" si="97"/>
        <v>0</v>
      </c>
      <c r="GW41" s="379"/>
      <c r="GX41" s="384">
        <f t="shared" si="98"/>
        <v>0</v>
      </c>
      <c r="GY41" s="379"/>
      <c r="GZ41" s="384">
        <f t="shared" si="99"/>
        <v>0</v>
      </c>
      <c r="HA41" s="379"/>
      <c r="HB41" s="384">
        <f t="shared" si="100"/>
        <v>0</v>
      </c>
      <c r="HC41" s="379"/>
      <c r="HD41" s="384">
        <f t="shared" si="101"/>
        <v>0</v>
      </c>
      <c r="HE41" s="379"/>
      <c r="HF41" s="384">
        <f t="shared" si="102"/>
        <v>0</v>
      </c>
      <c r="HG41" s="379"/>
      <c r="HH41" s="384">
        <f t="shared" si="103"/>
        <v>0</v>
      </c>
      <c r="HI41" s="379"/>
      <c r="HJ41" s="384">
        <f t="shared" si="104"/>
        <v>0</v>
      </c>
      <c r="HK41" s="379"/>
      <c r="HL41" s="384">
        <f t="shared" si="105"/>
        <v>0</v>
      </c>
      <c r="HM41" s="379"/>
      <c r="HN41" s="384">
        <f t="shared" si="106"/>
        <v>0</v>
      </c>
      <c r="HO41" s="415"/>
      <c r="HP41" s="384">
        <f t="shared" si="107"/>
        <v>0</v>
      </c>
      <c r="HQ41" s="379"/>
      <c r="HR41" s="384">
        <f t="shared" si="108"/>
        <v>0</v>
      </c>
      <c r="HS41" s="415"/>
      <c r="HT41" s="384">
        <f t="shared" si="109"/>
        <v>0</v>
      </c>
      <c r="HU41" s="379"/>
      <c r="HV41" s="384">
        <f t="shared" si="110"/>
        <v>0</v>
      </c>
      <c r="HW41" s="379"/>
      <c r="HX41" s="384">
        <f t="shared" si="111"/>
        <v>0</v>
      </c>
      <c r="HY41" s="379"/>
      <c r="HZ41" s="384">
        <f t="shared" si="112"/>
        <v>0</v>
      </c>
      <c r="IA41" s="379"/>
      <c r="IB41" s="384">
        <f t="shared" si="113"/>
        <v>0</v>
      </c>
      <c r="IC41" s="379"/>
      <c r="ID41" s="384">
        <f t="shared" si="114"/>
        <v>0</v>
      </c>
      <c r="IE41" s="379"/>
      <c r="IF41" s="384">
        <f t="shared" si="115"/>
        <v>0</v>
      </c>
      <c r="IG41" s="379"/>
      <c r="IH41" s="384">
        <f t="shared" si="116"/>
        <v>0</v>
      </c>
      <c r="II41" s="379"/>
      <c r="IJ41" s="384">
        <f t="shared" si="117"/>
        <v>0</v>
      </c>
      <c r="IK41" s="379"/>
      <c r="IL41" s="384">
        <f t="shared" si="118"/>
        <v>0</v>
      </c>
      <c r="IM41" s="379"/>
      <c r="IN41" s="384">
        <f t="shared" si="119"/>
        <v>0</v>
      </c>
      <c r="IO41" s="379"/>
      <c r="IP41" s="384">
        <f t="shared" si="120"/>
        <v>0</v>
      </c>
      <c r="IQ41" s="379"/>
      <c r="IR41" s="384">
        <f t="shared" si="121"/>
        <v>0</v>
      </c>
      <c r="IS41" s="379"/>
      <c r="IT41" s="384">
        <f t="shared" si="122"/>
        <v>0</v>
      </c>
      <c r="IU41" s="379"/>
      <c r="IV41" s="384">
        <f t="shared" si="123"/>
        <v>0</v>
      </c>
      <c r="IW41" s="379"/>
      <c r="IX41" s="384">
        <f t="shared" si="124"/>
        <v>0</v>
      </c>
      <c r="IY41" s="379"/>
      <c r="IZ41" s="384">
        <f t="shared" si="125"/>
        <v>0</v>
      </c>
      <c r="JA41" s="379"/>
      <c r="JB41" s="384">
        <f t="shared" si="126"/>
        <v>0</v>
      </c>
      <c r="JC41" s="379"/>
      <c r="JD41" s="384">
        <f t="shared" si="127"/>
        <v>0</v>
      </c>
      <c r="JE41" s="379"/>
      <c r="JF41" s="384">
        <f t="shared" si="128"/>
        <v>0</v>
      </c>
      <c r="JG41" s="379"/>
      <c r="JH41" s="384">
        <f t="shared" si="129"/>
        <v>0</v>
      </c>
      <c r="JI41" s="379"/>
      <c r="JJ41" s="384">
        <f t="shared" si="130"/>
        <v>0</v>
      </c>
      <c r="JK41" s="379"/>
      <c r="JL41" s="384">
        <f t="shared" si="131"/>
        <v>0</v>
      </c>
      <c r="JM41" s="379"/>
      <c r="JN41" s="384">
        <f t="shared" si="132"/>
        <v>0</v>
      </c>
      <c r="JO41" s="379"/>
      <c r="JP41" s="384">
        <f t="shared" si="133"/>
        <v>0</v>
      </c>
      <c r="JQ41" s="379"/>
      <c r="JR41" s="384">
        <f t="shared" si="134"/>
        <v>0</v>
      </c>
      <c r="JS41" s="379"/>
      <c r="JT41" s="384">
        <f t="shared" si="277"/>
        <v>0</v>
      </c>
      <c r="JU41" s="379"/>
      <c r="JV41" s="384">
        <f t="shared" si="278"/>
        <v>0</v>
      </c>
      <c r="JW41" s="379"/>
      <c r="JX41" s="384">
        <f t="shared" si="279"/>
        <v>0</v>
      </c>
      <c r="JY41" s="379"/>
      <c r="JZ41" s="384">
        <f t="shared" si="280"/>
        <v>0</v>
      </c>
    </row>
    <row r="42" spans="1:286" s="4" customFormat="1" x14ac:dyDescent="0.25">
      <c r="A42" s="268" t="s">
        <v>277</v>
      </c>
      <c r="B42" s="351" t="s">
        <v>697</v>
      </c>
      <c r="C42" s="466">
        <v>15500</v>
      </c>
      <c r="D42" s="467">
        <f>+'Cotizacion Rino'!B36</f>
        <v>7966</v>
      </c>
      <c r="E42" s="467"/>
      <c r="F42" s="472"/>
      <c r="G42" s="387">
        <f t="shared" si="276"/>
        <v>586.65</v>
      </c>
      <c r="H42" s="388">
        <f t="shared" si="0"/>
        <v>12319.65</v>
      </c>
      <c r="I42" s="513">
        <v>1</v>
      </c>
      <c r="J42" s="390">
        <f t="shared" si="1"/>
        <v>12319.65</v>
      </c>
      <c r="K42" s="379"/>
      <c r="L42" s="384">
        <f t="shared" si="2"/>
        <v>0</v>
      </c>
      <c r="M42" s="379"/>
      <c r="N42" s="384">
        <f t="shared" si="3"/>
        <v>0</v>
      </c>
      <c r="O42" s="379"/>
      <c r="P42" s="384">
        <f t="shared" si="4"/>
        <v>0</v>
      </c>
      <c r="Q42" s="379"/>
      <c r="R42" s="384">
        <f t="shared" si="5"/>
        <v>0</v>
      </c>
      <c r="S42" s="379"/>
      <c r="T42" s="384">
        <f t="shared" si="6"/>
        <v>0</v>
      </c>
      <c r="U42" s="379"/>
      <c r="V42" s="384">
        <f t="shared" si="7"/>
        <v>0</v>
      </c>
      <c r="W42" s="379"/>
      <c r="X42" s="384">
        <f t="shared" si="8"/>
        <v>0</v>
      </c>
      <c r="Y42" s="379"/>
      <c r="Z42" s="384">
        <f t="shared" si="9"/>
        <v>0</v>
      </c>
      <c r="AA42" s="379"/>
      <c r="AB42" s="384">
        <f t="shared" si="9"/>
        <v>0</v>
      </c>
      <c r="AC42" s="379"/>
      <c r="AD42" s="384">
        <f t="shared" si="10"/>
        <v>0</v>
      </c>
      <c r="AE42" s="379"/>
      <c r="AF42" s="384">
        <f t="shared" si="11"/>
        <v>0</v>
      </c>
      <c r="AG42" s="379"/>
      <c r="AH42" s="384">
        <f t="shared" si="12"/>
        <v>0</v>
      </c>
      <c r="AI42" s="379"/>
      <c r="AJ42" s="384">
        <f t="shared" si="13"/>
        <v>0</v>
      </c>
      <c r="AK42" s="379"/>
      <c r="AL42" s="384">
        <f t="shared" si="14"/>
        <v>0</v>
      </c>
      <c r="AM42" s="379"/>
      <c r="AN42" s="384">
        <f t="shared" si="15"/>
        <v>0</v>
      </c>
      <c r="AO42" s="379"/>
      <c r="AP42" s="384">
        <f t="shared" si="16"/>
        <v>0</v>
      </c>
      <c r="AQ42" s="379"/>
      <c r="AR42" s="384">
        <f t="shared" si="17"/>
        <v>0</v>
      </c>
      <c r="AS42" s="379"/>
      <c r="AT42" s="384">
        <f t="shared" si="18"/>
        <v>0</v>
      </c>
      <c r="AU42" s="379"/>
      <c r="AV42" s="384">
        <f t="shared" si="19"/>
        <v>0</v>
      </c>
      <c r="AW42" s="379"/>
      <c r="AX42" s="384">
        <f t="shared" si="20"/>
        <v>0</v>
      </c>
      <c r="AY42" s="379"/>
      <c r="AZ42" s="384">
        <f t="shared" si="21"/>
        <v>0</v>
      </c>
      <c r="BA42" s="379"/>
      <c r="BB42" s="384">
        <f t="shared" si="22"/>
        <v>0</v>
      </c>
      <c r="BC42" s="379"/>
      <c r="BD42" s="384">
        <f t="shared" si="23"/>
        <v>0</v>
      </c>
      <c r="BE42" s="379"/>
      <c r="BF42" s="384">
        <f t="shared" si="24"/>
        <v>0</v>
      </c>
      <c r="BG42" s="379"/>
      <c r="BH42" s="384">
        <f t="shared" si="25"/>
        <v>0</v>
      </c>
      <c r="BI42" s="379"/>
      <c r="BJ42" s="384">
        <f t="shared" si="26"/>
        <v>0</v>
      </c>
      <c r="BK42" s="379"/>
      <c r="BL42" s="384">
        <f t="shared" si="27"/>
        <v>0</v>
      </c>
      <c r="BM42" s="379"/>
      <c r="BN42" s="384">
        <f t="shared" si="28"/>
        <v>0</v>
      </c>
      <c r="BO42" s="379"/>
      <c r="BP42" s="384">
        <f t="shared" si="29"/>
        <v>0</v>
      </c>
      <c r="BQ42" s="379"/>
      <c r="BR42" s="384">
        <f t="shared" si="30"/>
        <v>0</v>
      </c>
      <c r="BS42" s="379"/>
      <c r="BT42" s="384">
        <f t="shared" si="31"/>
        <v>0</v>
      </c>
      <c r="BU42" s="379"/>
      <c r="BV42" s="384">
        <f t="shared" si="32"/>
        <v>0</v>
      </c>
      <c r="BW42" s="379"/>
      <c r="BX42" s="384">
        <f t="shared" si="33"/>
        <v>0</v>
      </c>
      <c r="BY42" s="379"/>
      <c r="BZ42" s="384">
        <f t="shared" si="34"/>
        <v>0</v>
      </c>
      <c r="CA42" s="379"/>
      <c r="CB42" s="384">
        <f t="shared" si="35"/>
        <v>0</v>
      </c>
      <c r="CC42" s="379"/>
      <c r="CD42" s="384">
        <f t="shared" si="36"/>
        <v>0</v>
      </c>
      <c r="CE42" s="379"/>
      <c r="CF42" s="384">
        <f t="shared" si="37"/>
        <v>0</v>
      </c>
      <c r="CG42" s="379"/>
      <c r="CH42" s="384">
        <f t="shared" si="38"/>
        <v>0</v>
      </c>
      <c r="CI42" s="379"/>
      <c r="CJ42" s="384">
        <f t="shared" si="39"/>
        <v>0</v>
      </c>
      <c r="CK42" s="379"/>
      <c r="CL42" s="384">
        <f t="shared" si="40"/>
        <v>0</v>
      </c>
      <c r="CM42" s="379"/>
      <c r="CN42" s="384">
        <f t="shared" si="41"/>
        <v>0</v>
      </c>
      <c r="CO42" s="379"/>
      <c r="CP42" s="384">
        <f t="shared" si="42"/>
        <v>0</v>
      </c>
      <c r="CQ42" s="379"/>
      <c r="CR42" s="384">
        <f t="shared" si="43"/>
        <v>0</v>
      </c>
      <c r="CS42" s="379"/>
      <c r="CT42" s="384">
        <f t="shared" si="44"/>
        <v>0</v>
      </c>
      <c r="CU42" s="379"/>
      <c r="CV42" s="384">
        <f t="shared" si="45"/>
        <v>0</v>
      </c>
      <c r="CW42" s="379"/>
      <c r="CX42" s="384">
        <f t="shared" si="46"/>
        <v>0</v>
      </c>
      <c r="CY42" s="379"/>
      <c r="CZ42" s="384">
        <f t="shared" si="47"/>
        <v>0</v>
      </c>
      <c r="DA42" s="379"/>
      <c r="DB42" s="384">
        <f t="shared" si="48"/>
        <v>0</v>
      </c>
      <c r="DC42" s="379"/>
      <c r="DD42" s="384">
        <f t="shared" si="49"/>
        <v>0</v>
      </c>
      <c r="DE42" s="379"/>
      <c r="DF42" s="384">
        <f t="shared" si="50"/>
        <v>0</v>
      </c>
      <c r="DG42" s="379"/>
      <c r="DH42" s="384">
        <f t="shared" si="51"/>
        <v>0</v>
      </c>
      <c r="DI42" s="379"/>
      <c r="DJ42" s="384">
        <f t="shared" si="52"/>
        <v>0</v>
      </c>
      <c r="DK42" s="379"/>
      <c r="DL42" s="384">
        <f t="shared" si="53"/>
        <v>0</v>
      </c>
      <c r="DM42" s="379"/>
      <c r="DN42" s="384">
        <f t="shared" si="54"/>
        <v>0</v>
      </c>
      <c r="DO42" s="379"/>
      <c r="DP42" s="384">
        <f t="shared" si="55"/>
        <v>0</v>
      </c>
      <c r="DQ42" s="379"/>
      <c r="DR42" s="384">
        <f t="shared" si="56"/>
        <v>0</v>
      </c>
      <c r="DS42" s="379"/>
      <c r="DT42" s="384">
        <f t="shared" si="57"/>
        <v>0</v>
      </c>
      <c r="DU42" s="379"/>
      <c r="DV42" s="384">
        <f t="shared" si="58"/>
        <v>0</v>
      </c>
      <c r="DW42" s="379"/>
      <c r="DX42" s="384">
        <f t="shared" si="59"/>
        <v>0</v>
      </c>
      <c r="DY42" s="379"/>
      <c r="DZ42" s="384">
        <f t="shared" si="60"/>
        <v>0</v>
      </c>
      <c r="EA42" s="379"/>
      <c r="EB42" s="384">
        <f t="shared" si="61"/>
        <v>0</v>
      </c>
      <c r="EC42" s="379"/>
      <c r="ED42" s="384">
        <f t="shared" si="62"/>
        <v>0</v>
      </c>
      <c r="EE42" s="379"/>
      <c r="EF42" s="384">
        <f t="shared" si="63"/>
        <v>0</v>
      </c>
      <c r="EG42" s="379"/>
      <c r="EH42" s="384">
        <f t="shared" si="64"/>
        <v>0</v>
      </c>
      <c r="EI42" s="379"/>
      <c r="EJ42" s="384">
        <f t="shared" si="65"/>
        <v>0</v>
      </c>
      <c r="EK42" s="379"/>
      <c r="EL42" s="384">
        <f t="shared" si="66"/>
        <v>0</v>
      </c>
      <c r="EM42" s="379"/>
      <c r="EN42" s="384">
        <f t="shared" si="67"/>
        <v>0</v>
      </c>
      <c r="EO42" s="379"/>
      <c r="EP42" s="384">
        <f t="shared" si="68"/>
        <v>0</v>
      </c>
      <c r="EQ42" s="379"/>
      <c r="ER42" s="384">
        <f t="shared" si="69"/>
        <v>0</v>
      </c>
      <c r="ES42" s="379"/>
      <c r="ET42" s="384">
        <f t="shared" si="70"/>
        <v>0</v>
      </c>
      <c r="EU42" s="379"/>
      <c r="EV42" s="384">
        <f t="shared" si="71"/>
        <v>0</v>
      </c>
      <c r="EW42" s="379"/>
      <c r="EX42" s="384">
        <f t="shared" si="72"/>
        <v>0</v>
      </c>
      <c r="EY42" s="379"/>
      <c r="EZ42" s="384">
        <f t="shared" si="73"/>
        <v>0</v>
      </c>
      <c r="FA42" s="379"/>
      <c r="FB42" s="384">
        <f t="shared" si="74"/>
        <v>0</v>
      </c>
      <c r="FC42" s="379"/>
      <c r="FD42" s="384">
        <f t="shared" si="75"/>
        <v>0</v>
      </c>
      <c r="FE42" s="379"/>
      <c r="FF42" s="384">
        <f t="shared" si="76"/>
        <v>0</v>
      </c>
      <c r="FG42" s="379"/>
      <c r="FH42" s="384">
        <f t="shared" si="77"/>
        <v>0</v>
      </c>
      <c r="FI42" s="379"/>
      <c r="FJ42" s="384">
        <f t="shared" si="78"/>
        <v>0</v>
      </c>
      <c r="FK42" s="379"/>
      <c r="FL42" s="384">
        <f t="shared" si="79"/>
        <v>0</v>
      </c>
      <c r="FM42" s="379"/>
      <c r="FN42" s="384">
        <f t="shared" si="80"/>
        <v>0</v>
      </c>
      <c r="FO42" s="379"/>
      <c r="FP42" s="384">
        <f t="shared" si="81"/>
        <v>0</v>
      </c>
      <c r="FQ42" s="379"/>
      <c r="FR42" s="384">
        <f t="shared" si="82"/>
        <v>0</v>
      </c>
      <c r="FS42" s="379"/>
      <c r="FT42" s="384">
        <f t="shared" si="83"/>
        <v>0</v>
      </c>
      <c r="FU42" s="379"/>
      <c r="FV42" s="384">
        <f t="shared" si="84"/>
        <v>0</v>
      </c>
      <c r="FW42" s="379"/>
      <c r="FX42" s="384">
        <f t="shared" si="85"/>
        <v>0</v>
      </c>
      <c r="FY42" s="379"/>
      <c r="FZ42" s="384">
        <f t="shared" si="86"/>
        <v>0</v>
      </c>
      <c r="GA42" s="379"/>
      <c r="GB42" s="384">
        <f t="shared" si="87"/>
        <v>0</v>
      </c>
      <c r="GC42" s="379"/>
      <c r="GD42" s="384">
        <f t="shared" si="88"/>
        <v>0</v>
      </c>
      <c r="GE42" s="379"/>
      <c r="GF42" s="384">
        <f t="shared" si="89"/>
        <v>0</v>
      </c>
      <c r="GG42" s="379"/>
      <c r="GH42" s="384">
        <f t="shared" si="90"/>
        <v>0</v>
      </c>
      <c r="GI42" s="379"/>
      <c r="GJ42" s="384">
        <f t="shared" si="91"/>
        <v>0</v>
      </c>
      <c r="GK42" s="379"/>
      <c r="GL42" s="384">
        <f t="shared" si="92"/>
        <v>0</v>
      </c>
      <c r="GM42" s="379"/>
      <c r="GN42" s="384">
        <f t="shared" si="93"/>
        <v>0</v>
      </c>
      <c r="GO42" s="379"/>
      <c r="GP42" s="384">
        <f t="shared" si="94"/>
        <v>0</v>
      </c>
      <c r="GQ42" s="379"/>
      <c r="GR42" s="384">
        <f t="shared" si="95"/>
        <v>0</v>
      </c>
      <c r="GS42" s="379"/>
      <c r="GT42" s="384">
        <f t="shared" si="96"/>
        <v>0</v>
      </c>
      <c r="GU42" s="379"/>
      <c r="GV42" s="384">
        <f t="shared" si="97"/>
        <v>0</v>
      </c>
      <c r="GW42" s="379"/>
      <c r="GX42" s="384">
        <f t="shared" si="98"/>
        <v>0</v>
      </c>
      <c r="GY42" s="379"/>
      <c r="GZ42" s="384">
        <f t="shared" si="99"/>
        <v>0</v>
      </c>
      <c r="HA42" s="379"/>
      <c r="HB42" s="384">
        <f t="shared" si="100"/>
        <v>0</v>
      </c>
      <c r="HC42" s="379"/>
      <c r="HD42" s="384">
        <f t="shared" si="101"/>
        <v>0</v>
      </c>
      <c r="HE42" s="379"/>
      <c r="HF42" s="384">
        <f t="shared" si="102"/>
        <v>0</v>
      </c>
      <c r="HG42" s="379"/>
      <c r="HH42" s="384">
        <f t="shared" si="103"/>
        <v>0</v>
      </c>
      <c r="HI42" s="379"/>
      <c r="HJ42" s="384">
        <f t="shared" si="104"/>
        <v>0</v>
      </c>
      <c r="HK42" s="379"/>
      <c r="HL42" s="384">
        <f t="shared" si="105"/>
        <v>0</v>
      </c>
      <c r="HM42" s="379"/>
      <c r="HN42" s="384">
        <f t="shared" si="106"/>
        <v>0</v>
      </c>
      <c r="HO42" s="415"/>
      <c r="HP42" s="384">
        <f t="shared" si="107"/>
        <v>0</v>
      </c>
      <c r="HQ42" s="379"/>
      <c r="HR42" s="384">
        <f t="shared" si="108"/>
        <v>0</v>
      </c>
      <c r="HS42" s="415"/>
      <c r="HT42" s="384">
        <f t="shared" si="109"/>
        <v>0</v>
      </c>
      <c r="HU42" s="379"/>
      <c r="HV42" s="384">
        <f t="shared" si="110"/>
        <v>0</v>
      </c>
      <c r="HW42" s="379"/>
      <c r="HX42" s="384">
        <f t="shared" si="111"/>
        <v>0</v>
      </c>
      <c r="HY42" s="379"/>
      <c r="HZ42" s="384">
        <f t="shared" si="112"/>
        <v>0</v>
      </c>
      <c r="IA42" s="379"/>
      <c r="IB42" s="384">
        <f t="shared" si="113"/>
        <v>0</v>
      </c>
      <c r="IC42" s="379"/>
      <c r="ID42" s="384">
        <f t="shared" si="114"/>
        <v>0</v>
      </c>
      <c r="IE42" s="379"/>
      <c r="IF42" s="384">
        <f t="shared" si="115"/>
        <v>0</v>
      </c>
      <c r="IG42" s="379"/>
      <c r="IH42" s="384">
        <f t="shared" si="116"/>
        <v>0</v>
      </c>
      <c r="II42" s="379"/>
      <c r="IJ42" s="384">
        <f t="shared" si="117"/>
        <v>0</v>
      </c>
      <c r="IK42" s="379"/>
      <c r="IL42" s="384">
        <f t="shared" si="118"/>
        <v>0</v>
      </c>
      <c r="IM42" s="379"/>
      <c r="IN42" s="384">
        <f t="shared" si="119"/>
        <v>0</v>
      </c>
      <c r="IO42" s="379"/>
      <c r="IP42" s="384">
        <f t="shared" si="120"/>
        <v>0</v>
      </c>
      <c r="IQ42" s="379"/>
      <c r="IR42" s="384">
        <f t="shared" si="121"/>
        <v>0</v>
      </c>
      <c r="IS42" s="379"/>
      <c r="IT42" s="384">
        <f t="shared" si="122"/>
        <v>0</v>
      </c>
      <c r="IU42" s="379"/>
      <c r="IV42" s="384">
        <f t="shared" si="123"/>
        <v>0</v>
      </c>
      <c r="IW42" s="379"/>
      <c r="IX42" s="384">
        <f t="shared" si="124"/>
        <v>0</v>
      </c>
      <c r="IY42" s="379"/>
      <c r="IZ42" s="384">
        <f t="shared" si="125"/>
        <v>0</v>
      </c>
      <c r="JA42" s="379"/>
      <c r="JB42" s="384">
        <f t="shared" si="126"/>
        <v>0</v>
      </c>
      <c r="JC42" s="379"/>
      <c r="JD42" s="384">
        <f t="shared" si="127"/>
        <v>0</v>
      </c>
      <c r="JE42" s="379"/>
      <c r="JF42" s="384">
        <f t="shared" si="128"/>
        <v>0</v>
      </c>
      <c r="JG42" s="379"/>
      <c r="JH42" s="384">
        <f t="shared" si="129"/>
        <v>0</v>
      </c>
      <c r="JI42" s="379"/>
      <c r="JJ42" s="384">
        <f t="shared" si="130"/>
        <v>0</v>
      </c>
      <c r="JK42" s="379"/>
      <c r="JL42" s="384">
        <f t="shared" si="131"/>
        <v>0</v>
      </c>
      <c r="JM42" s="379"/>
      <c r="JN42" s="384">
        <f t="shared" si="132"/>
        <v>0</v>
      </c>
      <c r="JO42" s="379"/>
      <c r="JP42" s="384">
        <f t="shared" si="133"/>
        <v>0</v>
      </c>
      <c r="JQ42" s="379"/>
      <c r="JR42" s="384">
        <f t="shared" si="134"/>
        <v>0</v>
      </c>
      <c r="JS42" s="379"/>
      <c r="JT42" s="384">
        <f t="shared" si="277"/>
        <v>0</v>
      </c>
      <c r="JU42" s="379"/>
      <c r="JV42" s="384">
        <f t="shared" si="278"/>
        <v>0</v>
      </c>
      <c r="JW42" s="379"/>
      <c r="JX42" s="384">
        <f t="shared" si="279"/>
        <v>0</v>
      </c>
      <c r="JY42" s="379"/>
      <c r="JZ42" s="384">
        <f t="shared" si="280"/>
        <v>0</v>
      </c>
    </row>
    <row r="43" spans="1:286" s="4" customFormat="1" x14ac:dyDescent="0.25">
      <c r="A43" s="268" t="s">
        <v>277</v>
      </c>
      <c r="B43" s="268" t="s">
        <v>290</v>
      </c>
      <c r="C43" s="466">
        <f>62*520</f>
        <v>32240</v>
      </c>
      <c r="D43" s="467"/>
      <c r="E43" s="467"/>
      <c r="F43" s="472"/>
      <c r="G43" s="387">
        <f t="shared" si="276"/>
        <v>1612</v>
      </c>
      <c r="H43" s="388">
        <f t="shared" si="0"/>
        <v>33852</v>
      </c>
      <c r="I43" s="513">
        <v>1</v>
      </c>
      <c r="J43" s="390">
        <f t="shared" si="1"/>
        <v>33852</v>
      </c>
      <c r="K43" s="379"/>
      <c r="L43" s="384">
        <f t="shared" si="2"/>
        <v>0</v>
      </c>
      <c r="M43" s="379"/>
      <c r="N43" s="384">
        <f t="shared" si="3"/>
        <v>0</v>
      </c>
      <c r="O43" s="379"/>
      <c r="P43" s="384">
        <f t="shared" si="4"/>
        <v>0</v>
      </c>
      <c r="Q43" s="379"/>
      <c r="R43" s="384">
        <f t="shared" si="5"/>
        <v>0</v>
      </c>
      <c r="S43" s="379"/>
      <c r="T43" s="384">
        <f t="shared" si="6"/>
        <v>0</v>
      </c>
      <c r="U43" s="379"/>
      <c r="V43" s="384">
        <f t="shared" si="7"/>
        <v>0</v>
      </c>
      <c r="W43" s="379"/>
      <c r="X43" s="384">
        <f t="shared" si="8"/>
        <v>0</v>
      </c>
      <c r="Y43" s="379"/>
      <c r="Z43" s="384">
        <f t="shared" si="9"/>
        <v>0</v>
      </c>
      <c r="AA43" s="379"/>
      <c r="AB43" s="384">
        <f t="shared" si="9"/>
        <v>0</v>
      </c>
      <c r="AC43" s="379"/>
      <c r="AD43" s="384">
        <f t="shared" si="10"/>
        <v>0</v>
      </c>
      <c r="AE43" s="379"/>
      <c r="AF43" s="384">
        <f t="shared" si="11"/>
        <v>0</v>
      </c>
      <c r="AG43" s="379"/>
      <c r="AH43" s="384">
        <f t="shared" si="12"/>
        <v>0</v>
      </c>
      <c r="AI43" s="379"/>
      <c r="AJ43" s="384">
        <f t="shared" si="13"/>
        <v>0</v>
      </c>
      <c r="AK43" s="379"/>
      <c r="AL43" s="384">
        <f t="shared" si="14"/>
        <v>0</v>
      </c>
      <c r="AM43" s="379"/>
      <c r="AN43" s="384">
        <f t="shared" si="15"/>
        <v>0</v>
      </c>
      <c r="AO43" s="379"/>
      <c r="AP43" s="384">
        <f t="shared" si="16"/>
        <v>0</v>
      </c>
      <c r="AQ43" s="379"/>
      <c r="AR43" s="384">
        <f t="shared" si="17"/>
        <v>0</v>
      </c>
      <c r="AS43" s="379"/>
      <c r="AT43" s="384">
        <f t="shared" si="18"/>
        <v>0</v>
      </c>
      <c r="AU43" s="379"/>
      <c r="AV43" s="384">
        <f t="shared" si="19"/>
        <v>0</v>
      </c>
      <c r="AW43" s="379"/>
      <c r="AX43" s="384">
        <f t="shared" si="20"/>
        <v>0</v>
      </c>
      <c r="AY43" s="379"/>
      <c r="AZ43" s="384">
        <f t="shared" si="21"/>
        <v>0</v>
      </c>
      <c r="BA43" s="379"/>
      <c r="BB43" s="384">
        <f t="shared" si="22"/>
        <v>0</v>
      </c>
      <c r="BC43" s="379"/>
      <c r="BD43" s="384">
        <f t="shared" si="23"/>
        <v>0</v>
      </c>
      <c r="BE43" s="379"/>
      <c r="BF43" s="384">
        <f t="shared" si="24"/>
        <v>0</v>
      </c>
      <c r="BG43" s="379"/>
      <c r="BH43" s="384">
        <f t="shared" si="25"/>
        <v>0</v>
      </c>
      <c r="BI43" s="379"/>
      <c r="BJ43" s="384">
        <f t="shared" si="26"/>
        <v>0</v>
      </c>
      <c r="BK43" s="379"/>
      <c r="BL43" s="384">
        <f t="shared" si="27"/>
        <v>0</v>
      </c>
      <c r="BM43" s="379"/>
      <c r="BN43" s="384">
        <f t="shared" si="28"/>
        <v>0</v>
      </c>
      <c r="BO43" s="379"/>
      <c r="BP43" s="384">
        <f t="shared" si="29"/>
        <v>0</v>
      </c>
      <c r="BQ43" s="379"/>
      <c r="BR43" s="384">
        <f t="shared" si="30"/>
        <v>0</v>
      </c>
      <c r="BS43" s="379"/>
      <c r="BT43" s="384">
        <f t="shared" si="31"/>
        <v>0</v>
      </c>
      <c r="BU43" s="379"/>
      <c r="BV43" s="384">
        <f t="shared" si="32"/>
        <v>0</v>
      </c>
      <c r="BW43" s="379"/>
      <c r="BX43" s="384">
        <f t="shared" si="33"/>
        <v>0</v>
      </c>
      <c r="BY43" s="379"/>
      <c r="BZ43" s="384">
        <f t="shared" si="34"/>
        <v>0</v>
      </c>
      <c r="CA43" s="379"/>
      <c r="CB43" s="384">
        <f t="shared" si="35"/>
        <v>0</v>
      </c>
      <c r="CC43" s="379"/>
      <c r="CD43" s="384">
        <f t="shared" si="36"/>
        <v>0</v>
      </c>
      <c r="CE43" s="379"/>
      <c r="CF43" s="384">
        <f t="shared" si="37"/>
        <v>0</v>
      </c>
      <c r="CG43" s="379"/>
      <c r="CH43" s="384">
        <f t="shared" si="38"/>
        <v>0</v>
      </c>
      <c r="CI43" s="379"/>
      <c r="CJ43" s="384">
        <f t="shared" si="39"/>
        <v>0</v>
      </c>
      <c r="CK43" s="379"/>
      <c r="CL43" s="384">
        <f t="shared" si="40"/>
        <v>0</v>
      </c>
      <c r="CM43" s="379"/>
      <c r="CN43" s="384">
        <f t="shared" si="41"/>
        <v>0</v>
      </c>
      <c r="CO43" s="379"/>
      <c r="CP43" s="384">
        <f t="shared" si="42"/>
        <v>0</v>
      </c>
      <c r="CQ43" s="379"/>
      <c r="CR43" s="384">
        <f t="shared" si="43"/>
        <v>0</v>
      </c>
      <c r="CS43" s="379"/>
      <c r="CT43" s="384">
        <f t="shared" si="44"/>
        <v>0</v>
      </c>
      <c r="CU43" s="379"/>
      <c r="CV43" s="384">
        <f t="shared" si="45"/>
        <v>0</v>
      </c>
      <c r="CW43" s="379"/>
      <c r="CX43" s="384">
        <f t="shared" si="46"/>
        <v>0</v>
      </c>
      <c r="CY43" s="379"/>
      <c r="CZ43" s="384">
        <f t="shared" si="47"/>
        <v>0</v>
      </c>
      <c r="DA43" s="379"/>
      <c r="DB43" s="384">
        <f t="shared" si="48"/>
        <v>0</v>
      </c>
      <c r="DC43" s="379"/>
      <c r="DD43" s="384">
        <f t="shared" si="49"/>
        <v>0</v>
      </c>
      <c r="DE43" s="379"/>
      <c r="DF43" s="384">
        <f t="shared" si="50"/>
        <v>0</v>
      </c>
      <c r="DG43" s="379"/>
      <c r="DH43" s="384">
        <f t="shared" si="51"/>
        <v>0</v>
      </c>
      <c r="DI43" s="379"/>
      <c r="DJ43" s="384">
        <f t="shared" si="52"/>
        <v>0</v>
      </c>
      <c r="DK43" s="379"/>
      <c r="DL43" s="384">
        <f t="shared" si="53"/>
        <v>0</v>
      </c>
      <c r="DM43" s="379"/>
      <c r="DN43" s="384">
        <f t="shared" si="54"/>
        <v>0</v>
      </c>
      <c r="DO43" s="379"/>
      <c r="DP43" s="384">
        <f t="shared" si="55"/>
        <v>0</v>
      </c>
      <c r="DQ43" s="379"/>
      <c r="DR43" s="384">
        <f t="shared" si="56"/>
        <v>0</v>
      </c>
      <c r="DS43" s="379"/>
      <c r="DT43" s="384">
        <f t="shared" si="57"/>
        <v>0</v>
      </c>
      <c r="DU43" s="379"/>
      <c r="DV43" s="384">
        <f t="shared" si="58"/>
        <v>0</v>
      </c>
      <c r="DW43" s="379"/>
      <c r="DX43" s="384">
        <f t="shared" si="59"/>
        <v>0</v>
      </c>
      <c r="DY43" s="379"/>
      <c r="DZ43" s="384">
        <f t="shared" si="60"/>
        <v>0</v>
      </c>
      <c r="EA43" s="379"/>
      <c r="EB43" s="384">
        <f t="shared" si="61"/>
        <v>0</v>
      </c>
      <c r="EC43" s="379"/>
      <c r="ED43" s="384">
        <f t="shared" si="62"/>
        <v>0</v>
      </c>
      <c r="EE43" s="379"/>
      <c r="EF43" s="384">
        <f t="shared" si="63"/>
        <v>0</v>
      </c>
      <c r="EG43" s="379"/>
      <c r="EH43" s="384">
        <f t="shared" si="64"/>
        <v>0</v>
      </c>
      <c r="EI43" s="379"/>
      <c r="EJ43" s="384">
        <f t="shared" si="65"/>
        <v>0</v>
      </c>
      <c r="EK43" s="379"/>
      <c r="EL43" s="384">
        <f t="shared" si="66"/>
        <v>0</v>
      </c>
      <c r="EM43" s="379"/>
      <c r="EN43" s="384">
        <f t="shared" si="67"/>
        <v>0</v>
      </c>
      <c r="EO43" s="379"/>
      <c r="EP43" s="384">
        <f t="shared" si="68"/>
        <v>0</v>
      </c>
      <c r="EQ43" s="379"/>
      <c r="ER43" s="384">
        <f t="shared" si="69"/>
        <v>0</v>
      </c>
      <c r="ES43" s="379"/>
      <c r="ET43" s="384">
        <f t="shared" si="70"/>
        <v>0</v>
      </c>
      <c r="EU43" s="379"/>
      <c r="EV43" s="384">
        <f t="shared" si="71"/>
        <v>0</v>
      </c>
      <c r="EW43" s="379"/>
      <c r="EX43" s="384">
        <f t="shared" si="72"/>
        <v>0</v>
      </c>
      <c r="EY43" s="379"/>
      <c r="EZ43" s="384">
        <f t="shared" si="73"/>
        <v>0</v>
      </c>
      <c r="FA43" s="379"/>
      <c r="FB43" s="384">
        <f t="shared" si="74"/>
        <v>0</v>
      </c>
      <c r="FC43" s="379"/>
      <c r="FD43" s="384">
        <f t="shared" si="75"/>
        <v>0</v>
      </c>
      <c r="FE43" s="379"/>
      <c r="FF43" s="384">
        <f t="shared" si="76"/>
        <v>0</v>
      </c>
      <c r="FG43" s="379"/>
      <c r="FH43" s="384">
        <f t="shared" si="77"/>
        <v>0</v>
      </c>
      <c r="FI43" s="379"/>
      <c r="FJ43" s="384">
        <f t="shared" si="78"/>
        <v>0</v>
      </c>
      <c r="FK43" s="379"/>
      <c r="FL43" s="384">
        <f t="shared" si="79"/>
        <v>0</v>
      </c>
      <c r="FM43" s="379"/>
      <c r="FN43" s="384">
        <f t="shared" si="80"/>
        <v>0</v>
      </c>
      <c r="FO43" s="379"/>
      <c r="FP43" s="384">
        <f t="shared" si="81"/>
        <v>0</v>
      </c>
      <c r="FQ43" s="379"/>
      <c r="FR43" s="384">
        <f t="shared" si="82"/>
        <v>0</v>
      </c>
      <c r="FS43" s="379"/>
      <c r="FT43" s="384">
        <f t="shared" si="83"/>
        <v>0</v>
      </c>
      <c r="FU43" s="379"/>
      <c r="FV43" s="384">
        <f t="shared" si="84"/>
        <v>0</v>
      </c>
      <c r="FW43" s="379"/>
      <c r="FX43" s="384">
        <f t="shared" si="85"/>
        <v>0</v>
      </c>
      <c r="FY43" s="379"/>
      <c r="FZ43" s="384">
        <f t="shared" si="86"/>
        <v>0</v>
      </c>
      <c r="GA43" s="379"/>
      <c r="GB43" s="384">
        <f t="shared" si="87"/>
        <v>0</v>
      </c>
      <c r="GC43" s="379"/>
      <c r="GD43" s="384">
        <f t="shared" si="88"/>
        <v>0</v>
      </c>
      <c r="GE43" s="379"/>
      <c r="GF43" s="384">
        <f t="shared" si="89"/>
        <v>0</v>
      </c>
      <c r="GG43" s="379"/>
      <c r="GH43" s="384">
        <f t="shared" si="90"/>
        <v>0</v>
      </c>
      <c r="GI43" s="379"/>
      <c r="GJ43" s="384">
        <f t="shared" si="91"/>
        <v>0</v>
      </c>
      <c r="GK43" s="379"/>
      <c r="GL43" s="384">
        <f t="shared" si="92"/>
        <v>0</v>
      </c>
      <c r="GM43" s="379"/>
      <c r="GN43" s="384">
        <f t="shared" si="93"/>
        <v>0</v>
      </c>
      <c r="GO43" s="379"/>
      <c r="GP43" s="384">
        <f t="shared" si="94"/>
        <v>0</v>
      </c>
      <c r="GQ43" s="379"/>
      <c r="GR43" s="384">
        <f t="shared" si="95"/>
        <v>0</v>
      </c>
      <c r="GS43" s="379"/>
      <c r="GT43" s="384">
        <f t="shared" si="96"/>
        <v>0</v>
      </c>
      <c r="GU43" s="379"/>
      <c r="GV43" s="384">
        <f t="shared" si="97"/>
        <v>0</v>
      </c>
      <c r="GW43" s="379"/>
      <c r="GX43" s="384">
        <f t="shared" si="98"/>
        <v>0</v>
      </c>
      <c r="GY43" s="379"/>
      <c r="GZ43" s="384">
        <f t="shared" si="99"/>
        <v>0</v>
      </c>
      <c r="HA43" s="379"/>
      <c r="HB43" s="384">
        <f t="shared" si="100"/>
        <v>0</v>
      </c>
      <c r="HC43" s="379"/>
      <c r="HD43" s="384">
        <f t="shared" si="101"/>
        <v>0</v>
      </c>
      <c r="HE43" s="379"/>
      <c r="HF43" s="384">
        <f t="shared" si="102"/>
        <v>0</v>
      </c>
      <c r="HG43" s="379"/>
      <c r="HH43" s="384">
        <f t="shared" si="103"/>
        <v>0</v>
      </c>
      <c r="HI43" s="379"/>
      <c r="HJ43" s="384">
        <f t="shared" si="104"/>
        <v>0</v>
      </c>
      <c r="HK43" s="379"/>
      <c r="HL43" s="384">
        <f t="shared" si="105"/>
        <v>0</v>
      </c>
      <c r="HM43" s="379">
        <v>1</v>
      </c>
      <c r="HN43" s="384">
        <f t="shared" si="106"/>
        <v>33852</v>
      </c>
      <c r="HO43" s="415"/>
      <c r="HP43" s="384">
        <f t="shared" si="107"/>
        <v>0</v>
      </c>
      <c r="HQ43" s="379"/>
      <c r="HR43" s="384">
        <f t="shared" si="108"/>
        <v>0</v>
      </c>
      <c r="HS43" s="415">
        <v>0.3</v>
      </c>
      <c r="HT43" s="384">
        <f t="shared" si="109"/>
        <v>10155.6</v>
      </c>
      <c r="HU43" s="379"/>
      <c r="HV43" s="384">
        <f t="shared" si="110"/>
        <v>0</v>
      </c>
      <c r="HW43" s="379"/>
      <c r="HX43" s="384">
        <f t="shared" si="111"/>
        <v>0</v>
      </c>
      <c r="HY43" s="379"/>
      <c r="HZ43" s="384">
        <f t="shared" si="112"/>
        <v>0</v>
      </c>
      <c r="IA43" s="379"/>
      <c r="IB43" s="384">
        <f t="shared" si="113"/>
        <v>0</v>
      </c>
      <c r="IC43" s="379"/>
      <c r="ID43" s="384">
        <f t="shared" si="114"/>
        <v>0</v>
      </c>
      <c r="IE43" s="379"/>
      <c r="IF43" s="384">
        <f t="shared" si="115"/>
        <v>0</v>
      </c>
      <c r="IG43" s="379"/>
      <c r="IH43" s="384">
        <f t="shared" si="116"/>
        <v>0</v>
      </c>
      <c r="II43" s="379"/>
      <c r="IJ43" s="384">
        <f t="shared" si="117"/>
        <v>0</v>
      </c>
      <c r="IK43" s="379"/>
      <c r="IL43" s="384">
        <f t="shared" si="118"/>
        <v>0</v>
      </c>
      <c r="IM43" s="379"/>
      <c r="IN43" s="384">
        <f t="shared" si="119"/>
        <v>0</v>
      </c>
      <c r="IO43" s="379"/>
      <c r="IP43" s="384">
        <f t="shared" si="120"/>
        <v>0</v>
      </c>
      <c r="IQ43" s="379"/>
      <c r="IR43" s="384">
        <f t="shared" si="121"/>
        <v>0</v>
      </c>
      <c r="IS43" s="379"/>
      <c r="IT43" s="384">
        <f t="shared" si="122"/>
        <v>0</v>
      </c>
      <c r="IU43" s="379"/>
      <c r="IV43" s="384">
        <f t="shared" si="123"/>
        <v>0</v>
      </c>
      <c r="IW43" s="379"/>
      <c r="IX43" s="384">
        <f t="shared" si="124"/>
        <v>0</v>
      </c>
      <c r="IY43" s="379"/>
      <c r="IZ43" s="384">
        <f t="shared" si="125"/>
        <v>0</v>
      </c>
      <c r="JA43" s="379"/>
      <c r="JB43" s="384">
        <f t="shared" si="126"/>
        <v>0</v>
      </c>
      <c r="JC43" s="379"/>
      <c r="JD43" s="384">
        <f t="shared" si="127"/>
        <v>0</v>
      </c>
      <c r="JE43" s="379"/>
      <c r="JF43" s="384">
        <f t="shared" si="128"/>
        <v>0</v>
      </c>
      <c r="JG43" s="379"/>
      <c r="JH43" s="384">
        <f t="shared" si="129"/>
        <v>0</v>
      </c>
      <c r="JI43" s="379"/>
      <c r="JJ43" s="384">
        <f t="shared" si="130"/>
        <v>0</v>
      </c>
      <c r="JK43" s="379"/>
      <c r="JL43" s="384">
        <f t="shared" si="131"/>
        <v>0</v>
      </c>
      <c r="JM43" s="379"/>
      <c r="JN43" s="384">
        <f t="shared" si="132"/>
        <v>0</v>
      </c>
      <c r="JO43" s="379"/>
      <c r="JP43" s="384">
        <f t="shared" si="133"/>
        <v>0</v>
      </c>
      <c r="JQ43" s="379"/>
      <c r="JR43" s="384">
        <f t="shared" si="134"/>
        <v>0</v>
      </c>
      <c r="JS43" s="379"/>
      <c r="JT43" s="384">
        <f t="shared" si="277"/>
        <v>0</v>
      </c>
      <c r="JU43" s="379"/>
      <c r="JV43" s="384">
        <f t="shared" si="278"/>
        <v>0</v>
      </c>
      <c r="JW43" s="379"/>
      <c r="JX43" s="384">
        <f t="shared" si="279"/>
        <v>0</v>
      </c>
      <c r="JY43" s="379"/>
      <c r="JZ43" s="384">
        <f t="shared" si="280"/>
        <v>0</v>
      </c>
    </row>
    <row r="44" spans="1:286" s="4" customFormat="1" x14ac:dyDescent="0.25">
      <c r="A44" s="268" t="s">
        <v>277</v>
      </c>
      <c r="B44" s="268" t="s">
        <v>291</v>
      </c>
      <c r="C44" s="466">
        <v>120000</v>
      </c>
      <c r="D44" s="467"/>
      <c r="E44" s="467"/>
      <c r="F44" s="472"/>
      <c r="G44" s="387">
        <f t="shared" si="276"/>
        <v>6000</v>
      </c>
      <c r="H44" s="388">
        <f t="shared" si="0"/>
        <v>126000</v>
      </c>
      <c r="I44" s="513">
        <v>5</v>
      </c>
      <c r="J44" s="390">
        <f t="shared" si="1"/>
        <v>25200</v>
      </c>
      <c r="K44" s="379"/>
      <c r="L44" s="384">
        <f t="shared" si="2"/>
        <v>0</v>
      </c>
      <c r="M44" s="379"/>
      <c r="N44" s="384">
        <f t="shared" si="3"/>
        <v>0</v>
      </c>
      <c r="O44" s="379"/>
      <c r="P44" s="384">
        <f t="shared" si="4"/>
        <v>0</v>
      </c>
      <c r="Q44" s="379"/>
      <c r="R44" s="384">
        <f t="shared" si="5"/>
        <v>0</v>
      </c>
      <c r="S44" s="379"/>
      <c r="T44" s="384">
        <f t="shared" si="6"/>
        <v>0</v>
      </c>
      <c r="U44" s="379"/>
      <c r="V44" s="384">
        <f t="shared" si="7"/>
        <v>0</v>
      </c>
      <c r="W44" s="379"/>
      <c r="X44" s="384">
        <f t="shared" si="8"/>
        <v>0</v>
      </c>
      <c r="Y44" s="379"/>
      <c r="Z44" s="384">
        <f t="shared" si="9"/>
        <v>0</v>
      </c>
      <c r="AA44" s="379"/>
      <c r="AB44" s="384">
        <f t="shared" si="9"/>
        <v>0</v>
      </c>
      <c r="AC44" s="379"/>
      <c r="AD44" s="384">
        <f t="shared" si="10"/>
        <v>0</v>
      </c>
      <c r="AE44" s="379"/>
      <c r="AF44" s="384">
        <f t="shared" si="11"/>
        <v>0</v>
      </c>
      <c r="AG44" s="379"/>
      <c r="AH44" s="384">
        <f t="shared" si="12"/>
        <v>0</v>
      </c>
      <c r="AI44" s="379"/>
      <c r="AJ44" s="384">
        <f t="shared" si="13"/>
        <v>0</v>
      </c>
      <c r="AK44" s="379"/>
      <c r="AL44" s="384">
        <f t="shared" si="14"/>
        <v>0</v>
      </c>
      <c r="AM44" s="379"/>
      <c r="AN44" s="384">
        <f t="shared" si="15"/>
        <v>0</v>
      </c>
      <c r="AO44" s="379"/>
      <c r="AP44" s="384">
        <f t="shared" si="16"/>
        <v>0</v>
      </c>
      <c r="AQ44" s="379"/>
      <c r="AR44" s="384">
        <f t="shared" si="17"/>
        <v>0</v>
      </c>
      <c r="AS44" s="379"/>
      <c r="AT44" s="384">
        <f t="shared" si="18"/>
        <v>0</v>
      </c>
      <c r="AU44" s="379"/>
      <c r="AV44" s="384">
        <f t="shared" si="19"/>
        <v>0</v>
      </c>
      <c r="AW44" s="379"/>
      <c r="AX44" s="384">
        <f t="shared" si="20"/>
        <v>0</v>
      </c>
      <c r="AY44" s="379"/>
      <c r="AZ44" s="384">
        <f t="shared" si="21"/>
        <v>0</v>
      </c>
      <c r="BA44" s="379"/>
      <c r="BB44" s="384">
        <f t="shared" si="22"/>
        <v>0</v>
      </c>
      <c r="BC44" s="379"/>
      <c r="BD44" s="384">
        <f t="shared" si="23"/>
        <v>0</v>
      </c>
      <c r="BE44" s="379"/>
      <c r="BF44" s="384">
        <f t="shared" si="24"/>
        <v>0</v>
      </c>
      <c r="BG44" s="379"/>
      <c r="BH44" s="384">
        <f t="shared" si="25"/>
        <v>0</v>
      </c>
      <c r="BI44" s="379"/>
      <c r="BJ44" s="384">
        <f t="shared" si="26"/>
        <v>0</v>
      </c>
      <c r="BK44" s="379"/>
      <c r="BL44" s="384">
        <f t="shared" si="27"/>
        <v>0</v>
      </c>
      <c r="BM44" s="379"/>
      <c r="BN44" s="384">
        <f t="shared" si="28"/>
        <v>0</v>
      </c>
      <c r="BO44" s="379"/>
      <c r="BP44" s="384">
        <f t="shared" si="29"/>
        <v>0</v>
      </c>
      <c r="BQ44" s="379"/>
      <c r="BR44" s="384">
        <f t="shared" si="30"/>
        <v>0</v>
      </c>
      <c r="BS44" s="379"/>
      <c r="BT44" s="384">
        <f t="shared" si="31"/>
        <v>0</v>
      </c>
      <c r="BU44" s="379"/>
      <c r="BV44" s="384">
        <f t="shared" si="32"/>
        <v>0</v>
      </c>
      <c r="BW44" s="379"/>
      <c r="BX44" s="384">
        <f t="shared" si="33"/>
        <v>0</v>
      </c>
      <c r="BY44" s="379"/>
      <c r="BZ44" s="384">
        <f t="shared" si="34"/>
        <v>0</v>
      </c>
      <c r="CA44" s="379"/>
      <c r="CB44" s="384">
        <f t="shared" si="35"/>
        <v>0</v>
      </c>
      <c r="CC44" s="379"/>
      <c r="CD44" s="384">
        <f t="shared" si="36"/>
        <v>0</v>
      </c>
      <c r="CE44" s="379"/>
      <c r="CF44" s="384">
        <f t="shared" si="37"/>
        <v>0</v>
      </c>
      <c r="CG44" s="379"/>
      <c r="CH44" s="384">
        <f t="shared" si="38"/>
        <v>0</v>
      </c>
      <c r="CI44" s="379"/>
      <c r="CJ44" s="384">
        <f t="shared" si="39"/>
        <v>0</v>
      </c>
      <c r="CK44" s="379"/>
      <c r="CL44" s="384">
        <f t="shared" si="40"/>
        <v>0</v>
      </c>
      <c r="CM44" s="379"/>
      <c r="CN44" s="384">
        <f t="shared" si="41"/>
        <v>0</v>
      </c>
      <c r="CO44" s="379"/>
      <c r="CP44" s="384">
        <f t="shared" si="42"/>
        <v>0</v>
      </c>
      <c r="CQ44" s="379"/>
      <c r="CR44" s="384">
        <f t="shared" si="43"/>
        <v>0</v>
      </c>
      <c r="CS44" s="379"/>
      <c r="CT44" s="384">
        <f t="shared" si="44"/>
        <v>0</v>
      </c>
      <c r="CU44" s="379"/>
      <c r="CV44" s="384">
        <f t="shared" si="45"/>
        <v>0</v>
      </c>
      <c r="CW44" s="379"/>
      <c r="CX44" s="384">
        <f t="shared" si="46"/>
        <v>0</v>
      </c>
      <c r="CY44" s="379"/>
      <c r="CZ44" s="384">
        <f t="shared" si="47"/>
        <v>0</v>
      </c>
      <c r="DA44" s="379"/>
      <c r="DB44" s="384">
        <f t="shared" si="48"/>
        <v>0</v>
      </c>
      <c r="DC44" s="379"/>
      <c r="DD44" s="384">
        <f t="shared" si="49"/>
        <v>0</v>
      </c>
      <c r="DE44" s="379"/>
      <c r="DF44" s="384">
        <f t="shared" si="50"/>
        <v>0</v>
      </c>
      <c r="DG44" s="379"/>
      <c r="DH44" s="384">
        <f t="shared" si="51"/>
        <v>0</v>
      </c>
      <c r="DI44" s="379"/>
      <c r="DJ44" s="384">
        <f t="shared" si="52"/>
        <v>0</v>
      </c>
      <c r="DK44" s="379"/>
      <c r="DL44" s="384">
        <f t="shared" si="53"/>
        <v>0</v>
      </c>
      <c r="DM44" s="379"/>
      <c r="DN44" s="384">
        <f t="shared" si="54"/>
        <v>0</v>
      </c>
      <c r="DO44" s="379"/>
      <c r="DP44" s="384">
        <f t="shared" si="55"/>
        <v>0</v>
      </c>
      <c r="DQ44" s="379"/>
      <c r="DR44" s="384">
        <f t="shared" si="56"/>
        <v>0</v>
      </c>
      <c r="DS44" s="379"/>
      <c r="DT44" s="384">
        <f t="shared" si="57"/>
        <v>0</v>
      </c>
      <c r="DU44" s="379"/>
      <c r="DV44" s="384">
        <f t="shared" si="58"/>
        <v>0</v>
      </c>
      <c r="DW44" s="379"/>
      <c r="DX44" s="384">
        <f t="shared" si="59"/>
        <v>0</v>
      </c>
      <c r="DY44" s="379"/>
      <c r="DZ44" s="384">
        <f t="shared" si="60"/>
        <v>0</v>
      </c>
      <c r="EA44" s="379"/>
      <c r="EB44" s="384">
        <f t="shared" si="61"/>
        <v>0</v>
      </c>
      <c r="EC44" s="379"/>
      <c r="ED44" s="384">
        <f t="shared" si="62"/>
        <v>0</v>
      </c>
      <c r="EE44" s="379"/>
      <c r="EF44" s="384">
        <f t="shared" si="63"/>
        <v>0</v>
      </c>
      <c r="EG44" s="379"/>
      <c r="EH44" s="384">
        <f t="shared" si="64"/>
        <v>0</v>
      </c>
      <c r="EI44" s="379"/>
      <c r="EJ44" s="384">
        <f t="shared" si="65"/>
        <v>0</v>
      </c>
      <c r="EK44" s="379"/>
      <c r="EL44" s="384">
        <f t="shared" si="66"/>
        <v>0</v>
      </c>
      <c r="EM44" s="379"/>
      <c r="EN44" s="384">
        <f t="shared" si="67"/>
        <v>0</v>
      </c>
      <c r="EO44" s="379"/>
      <c r="EP44" s="384">
        <f t="shared" si="68"/>
        <v>0</v>
      </c>
      <c r="EQ44" s="379"/>
      <c r="ER44" s="384">
        <f t="shared" si="69"/>
        <v>0</v>
      </c>
      <c r="ES44" s="379"/>
      <c r="ET44" s="384">
        <f t="shared" si="70"/>
        <v>0</v>
      </c>
      <c r="EU44" s="379"/>
      <c r="EV44" s="384">
        <f t="shared" si="71"/>
        <v>0</v>
      </c>
      <c r="EW44" s="379"/>
      <c r="EX44" s="384">
        <f t="shared" si="72"/>
        <v>0</v>
      </c>
      <c r="EY44" s="379"/>
      <c r="EZ44" s="384">
        <f t="shared" si="73"/>
        <v>0</v>
      </c>
      <c r="FA44" s="379"/>
      <c r="FB44" s="384">
        <f t="shared" si="74"/>
        <v>0</v>
      </c>
      <c r="FC44" s="379"/>
      <c r="FD44" s="384">
        <f t="shared" si="75"/>
        <v>0</v>
      </c>
      <c r="FE44" s="379"/>
      <c r="FF44" s="384">
        <f t="shared" si="76"/>
        <v>0</v>
      </c>
      <c r="FG44" s="379"/>
      <c r="FH44" s="384">
        <f t="shared" si="77"/>
        <v>0</v>
      </c>
      <c r="FI44" s="379"/>
      <c r="FJ44" s="384">
        <f t="shared" si="78"/>
        <v>0</v>
      </c>
      <c r="FK44" s="379"/>
      <c r="FL44" s="384">
        <f t="shared" si="79"/>
        <v>0</v>
      </c>
      <c r="FM44" s="379"/>
      <c r="FN44" s="384">
        <f t="shared" si="80"/>
        <v>0</v>
      </c>
      <c r="FO44" s="379"/>
      <c r="FP44" s="384">
        <f t="shared" si="81"/>
        <v>0</v>
      </c>
      <c r="FQ44" s="379"/>
      <c r="FR44" s="384">
        <f t="shared" si="82"/>
        <v>0</v>
      </c>
      <c r="FS44" s="379"/>
      <c r="FT44" s="384">
        <f t="shared" si="83"/>
        <v>0</v>
      </c>
      <c r="FU44" s="379"/>
      <c r="FV44" s="384">
        <f t="shared" si="84"/>
        <v>0</v>
      </c>
      <c r="FW44" s="379"/>
      <c r="FX44" s="384">
        <f t="shared" si="85"/>
        <v>0</v>
      </c>
      <c r="FY44" s="379"/>
      <c r="FZ44" s="384">
        <f t="shared" si="86"/>
        <v>0</v>
      </c>
      <c r="GA44" s="379"/>
      <c r="GB44" s="384">
        <f t="shared" si="87"/>
        <v>0</v>
      </c>
      <c r="GC44" s="379"/>
      <c r="GD44" s="384">
        <f t="shared" si="88"/>
        <v>0</v>
      </c>
      <c r="GE44" s="379"/>
      <c r="GF44" s="384">
        <f t="shared" si="89"/>
        <v>0</v>
      </c>
      <c r="GG44" s="379"/>
      <c r="GH44" s="384">
        <f t="shared" si="90"/>
        <v>0</v>
      </c>
      <c r="GI44" s="379"/>
      <c r="GJ44" s="384">
        <f t="shared" si="91"/>
        <v>0</v>
      </c>
      <c r="GK44" s="379"/>
      <c r="GL44" s="384">
        <f t="shared" si="92"/>
        <v>0</v>
      </c>
      <c r="GM44" s="379"/>
      <c r="GN44" s="384">
        <f t="shared" si="93"/>
        <v>0</v>
      </c>
      <c r="GO44" s="379"/>
      <c r="GP44" s="384">
        <f t="shared" si="94"/>
        <v>0</v>
      </c>
      <c r="GQ44" s="379"/>
      <c r="GR44" s="384">
        <f t="shared" si="95"/>
        <v>0</v>
      </c>
      <c r="GS44" s="379"/>
      <c r="GT44" s="384">
        <f t="shared" si="96"/>
        <v>0</v>
      </c>
      <c r="GU44" s="379"/>
      <c r="GV44" s="384">
        <f t="shared" si="97"/>
        <v>0</v>
      </c>
      <c r="GW44" s="379"/>
      <c r="GX44" s="384">
        <f t="shared" si="98"/>
        <v>0</v>
      </c>
      <c r="GY44" s="379"/>
      <c r="GZ44" s="384">
        <f t="shared" si="99"/>
        <v>0</v>
      </c>
      <c r="HA44" s="379"/>
      <c r="HB44" s="384">
        <f t="shared" si="100"/>
        <v>0</v>
      </c>
      <c r="HC44" s="379"/>
      <c r="HD44" s="384">
        <f t="shared" si="101"/>
        <v>0</v>
      </c>
      <c r="HE44" s="379"/>
      <c r="HF44" s="384">
        <f t="shared" si="102"/>
        <v>0</v>
      </c>
      <c r="HG44" s="379"/>
      <c r="HH44" s="384">
        <f t="shared" si="103"/>
        <v>0</v>
      </c>
      <c r="HI44" s="379"/>
      <c r="HJ44" s="384">
        <f t="shared" si="104"/>
        <v>0</v>
      </c>
      <c r="HK44" s="379"/>
      <c r="HL44" s="384">
        <f t="shared" si="105"/>
        <v>0</v>
      </c>
      <c r="HM44" s="379"/>
      <c r="HN44" s="384">
        <f t="shared" si="106"/>
        <v>0</v>
      </c>
      <c r="HO44" s="415">
        <v>1</v>
      </c>
      <c r="HP44" s="384">
        <f t="shared" si="107"/>
        <v>25200</v>
      </c>
      <c r="HQ44" s="379"/>
      <c r="HR44" s="384">
        <f t="shared" si="108"/>
        <v>0</v>
      </c>
      <c r="HS44" s="415">
        <v>1</v>
      </c>
      <c r="HT44" s="384">
        <f t="shared" si="109"/>
        <v>25200</v>
      </c>
      <c r="HU44" s="379"/>
      <c r="HV44" s="384">
        <f t="shared" si="110"/>
        <v>0</v>
      </c>
      <c r="HW44" s="379"/>
      <c r="HX44" s="384">
        <f t="shared" si="111"/>
        <v>0</v>
      </c>
      <c r="HY44" s="379"/>
      <c r="HZ44" s="384">
        <f t="shared" si="112"/>
        <v>0</v>
      </c>
      <c r="IA44" s="379"/>
      <c r="IB44" s="384">
        <f t="shared" si="113"/>
        <v>0</v>
      </c>
      <c r="IC44" s="379"/>
      <c r="ID44" s="384">
        <f t="shared" si="114"/>
        <v>0</v>
      </c>
      <c r="IE44" s="379"/>
      <c r="IF44" s="384">
        <f t="shared" si="115"/>
        <v>0</v>
      </c>
      <c r="IG44" s="379"/>
      <c r="IH44" s="384">
        <f t="shared" si="116"/>
        <v>0</v>
      </c>
      <c r="II44" s="379"/>
      <c r="IJ44" s="384">
        <f t="shared" si="117"/>
        <v>0</v>
      </c>
      <c r="IK44" s="379"/>
      <c r="IL44" s="384">
        <f t="shared" si="118"/>
        <v>0</v>
      </c>
      <c r="IM44" s="379"/>
      <c r="IN44" s="384">
        <f t="shared" si="119"/>
        <v>0</v>
      </c>
      <c r="IO44" s="379"/>
      <c r="IP44" s="384">
        <f t="shared" si="120"/>
        <v>0</v>
      </c>
      <c r="IQ44" s="379"/>
      <c r="IR44" s="384">
        <f t="shared" si="121"/>
        <v>0</v>
      </c>
      <c r="IS44" s="379"/>
      <c r="IT44" s="384">
        <f t="shared" si="122"/>
        <v>0</v>
      </c>
      <c r="IU44" s="379"/>
      <c r="IV44" s="384">
        <f t="shared" si="123"/>
        <v>0</v>
      </c>
      <c r="IW44" s="379"/>
      <c r="IX44" s="384">
        <f t="shared" si="124"/>
        <v>0</v>
      </c>
      <c r="IY44" s="379"/>
      <c r="IZ44" s="384">
        <f t="shared" si="125"/>
        <v>0</v>
      </c>
      <c r="JA44" s="379"/>
      <c r="JB44" s="384">
        <f t="shared" si="126"/>
        <v>0</v>
      </c>
      <c r="JC44" s="379"/>
      <c r="JD44" s="384">
        <f t="shared" si="127"/>
        <v>0</v>
      </c>
      <c r="JE44" s="379"/>
      <c r="JF44" s="384">
        <f t="shared" si="128"/>
        <v>0</v>
      </c>
      <c r="JG44" s="379"/>
      <c r="JH44" s="384">
        <f t="shared" si="129"/>
        <v>0</v>
      </c>
      <c r="JI44" s="379"/>
      <c r="JJ44" s="384">
        <f t="shared" si="130"/>
        <v>0</v>
      </c>
      <c r="JK44" s="379"/>
      <c r="JL44" s="384">
        <f t="shared" si="131"/>
        <v>0</v>
      </c>
      <c r="JM44" s="379"/>
      <c r="JN44" s="384">
        <f t="shared" si="132"/>
        <v>0</v>
      </c>
      <c r="JO44" s="379"/>
      <c r="JP44" s="384">
        <f t="shared" si="133"/>
        <v>0</v>
      </c>
      <c r="JQ44" s="379"/>
      <c r="JR44" s="384">
        <f t="shared" si="134"/>
        <v>0</v>
      </c>
      <c r="JS44" s="379"/>
      <c r="JT44" s="384">
        <f t="shared" si="277"/>
        <v>0</v>
      </c>
      <c r="JU44" s="379"/>
      <c r="JV44" s="384">
        <f t="shared" si="278"/>
        <v>0</v>
      </c>
      <c r="JW44" s="379"/>
      <c r="JX44" s="384">
        <f t="shared" si="279"/>
        <v>0</v>
      </c>
      <c r="JY44" s="379"/>
      <c r="JZ44" s="384">
        <f t="shared" si="280"/>
        <v>0</v>
      </c>
    </row>
    <row r="45" spans="1:286" s="4" customFormat="1" x14ac:dyDescent="0.25">
      <c r="A45" s="268" t="s">
        <v>277</v>
      </c>
      <c r="B45" s="268" t="s">
        <v>292</v>
      </c>
      <c r="C45" s="466">
        <v>16905</v>
      </c>
      <c r="D45" s="467"/>
      <c r="E45" s="467"/>
      <c r="F45" s="472"/>
      <c r="G45" s="387">
        <f t="shared" si="276"/>
        <v>845.25</v>
      </c>
      <c r="H45" s="388">
        <f t="shared" si="0"/>
        <v>17750.25</v>
      </c>
      <c r="I45" s="513">
        <v>1</v>
      </c>
      <c r="J45" s="390">
        <f t="shared" si="1"/>
        <v>17750.25</v>
      </c>
      <c r="K45" s="379"/>
      <c r="L45" s="384">
        <f t="shared" si="2"/>
        <v>0</v>
      </c>
      <c r="M45" s="379"/>
      <c r="N45" s="384">
        <f t="shared" si="3"/>
        <v>0</v>
      </c>
      <c r="O45" s="379"/>
      <c r="P45" s="384">
        <f t="shared" si="4"/>
        <v>0</v>
      </c>
      <c r="Q45" s="379"/>
      <c r="R45" s="384">
        <f t="shared" si="5"/>
        <v>0</v>
      </c>
      <c r="S45" s="379"/>
      <c r="T45" s="384">
        <f t="shared" si="6"/>
        <v>0</v>
      </c>
      <c r="U45" s="379"/>
      <c r="V45" s="384">
        <f t="shared" si="7"/>
        <v>0</v>
      </c>
      <c r="W45" s="379"/>
      <c r="X45" s="384">
        <f t="shared" si="8"/>
        <v>0</v>
      </c>
      <c r="Y45" s="379"/>
      <c r="Z45" s="384">
        <f t="shared" si="9"/>
        <v>0</v>
      </c>
      <c r="AA45" s="379"/>
      <c r="AB45" s="384">
        <f t="shared" si="9"/>
        <v>0</v>
      </c>
      <c r="AC45" s="379"/>
      <c r="AD45" s="384">
        <f t="shared" si="10"/>
        <v>0</v>
      </c>
      <c r="AE45" s="379"/>
      <c r="AF45" s="384">
        <f t="shared" si="11"/>
        <v>0</v>
      </c>
      <c r="AG45" s="379"/>
      <c r="AH45" s="384">
        <f t="shared" si="12"/>
        <v>0</v>
      </c>
      <c r="AI45" s="379"/>
      <c r="AJ45" s="384">
        <f t="shared" si="13"/>
        <v>0</v>
      </c>
      <c r="AK45" s="379"/>
      <c r="AL45" s="384">
        <f t="shared" si="14"/>
        <v>0</v>
      </c>
      <c r="AM45" s="379"/>
      <c r="AN45" s="384">
        <f t="shared" si="15"/>
        <v>0</v>
      </c>
      <c r="AO45" s="379"/>
      <c r="AP45" s="384">
        <f t="shared" si="16"/>
        <v>0</v>
      </c>
      <c r="AQ45" s="379"/>
      <c r="AR45" s="384">
        <f t="shared" si="17"/>
        <v>0</v>
      </c>
      <c r="AS45" s="379"/>
      <c r="AT45" s="384">
        <f t="shared" si="18"/>
        <v>0</v>
      </c>
      <c r="AU45" s="379"/>
      <c r="AV45" s="384">
        <f t="shared" si="19"/>
        <v>0</v>
      </c>
      <c r="AW45" s="379"/>
      <c r="AX45" s="384">
        <f t="shared" si="20"/>
        <v>0</v>
      </c>
      <c r="AY45" s="379"/>
      <c r="AZ45" s="384">
        <f t="shared" si="21"/>
        <v>0</v>
      </c>
      <c r="BA45" s="379"/>
      <c r="BB45" s="384">
        <f t="shared" si="22"/>
        <v>0</v>
      </c>
      <c r="BC45" s="379"/>
      <c r="BD45" s="384">
        <f t="shared" si="23"/>
        <v>0</v>
      </c>
      <c r="BE45" s="379"/>
      <c r="BF45" s="384">
        <f t="shared" si="24"/>
        <v>0</v>
      </c>
      <c r="BG45" s="379"/>
      <c r="BH45" s="384">
        <f t="shared" si="25"/>
        <v>0</v>
      </c>
      <c r="BI45" s="379"/>
      <c r="BJ45" s="384">
        <f t="shared" si="26"/>
        <v>0</v>
      </c>
      <c r="BK45" s="379"/>
      <c r="BL45" s="384">
        <f t="shared" si="27"/>
        <v>0</v>
      </c>
      <c r="BM45" s="379"/>
      <c r="BN45" s="384">
        <f t="shared" si="28"/>
        <v>0</v>
      </c>
      <c r="BO45" s="379"/>
      <c r="BP45" s="384">
        <f t="shared" si="29"/>
        <v>0</v>
      </c>
      <c r="BQ45" s="379"/>
      <c r="BR45" s="384">
        <f t="shared" si="30"/>
        <v>0</v>
      </c>
      <c r="BS45" s="379"/>
      <c r="BT45" s="384">
        <f t="shared" si="31"/>
        <v>0</v>
      </c>
      <c r="BU45" s="379"/>
      <c r="BV45" s="384">
        <f t="shared" si="32"/>
        <v>0</v>
      </c>
      <c r="BW45" s="379"/>
      <c r="BX45" s="384">
        <f t="shared" si="33"/>
        <v>0</v>
      </c>
      <c r="BY45" s="379"/>
      <c r="BZ45" s="384">
        <f t="shared" si="34"/>
        <v>0</v>
      </c>
      <c r="CA45" s="379"/>
      <c r="CB45" s="384">
        <f t="shared" si="35"/>
        <v>0</v>
      </c>
      <c r="CC45" s="379"/>
      <c r="CD45" s="384">
        <f t="shared" si="36"/>
        <v>0</v>
      </c>
      <c r="CE45" s="379"/>
      <c r="CF45" s="384">
        <f t="shared" si="37"/>
        <v>0</v>
      </c>
      <c r="CG45" s="379"/>
      <c r="CH45" s="384">
        <f t="shared" si="38"/>
        <v>0</v>
      </c>
      <c r="CI45" s="379"/>
      <c r="CJ45" s="384">
        <f t="shared" si="39"/>
        <v>0</v>
      </c>
      <c r="CK45" s="379"/>
      <c r="CL45" s="384">
        <f t="shared" si="40"/>
        <v>0</v>
      </c>
      <c r="CM45" s="379"/>
      <c r="CN45" s="384">
        <f t="shared" si="41"/>
        <v>0</v>
      </c>
      <c r="CO45" s="379"/>
      <c r="CP45" s="384">
        <f t="shared" si="42"/>
        <v>0</v>
      </c>
      <c r="CQ45" s="379"/>
      <c r="CR45" s="384">
        <f t="shared" si="43"/>
        <v>0</v>
      </c>
      <c r="CS45" s="379"/>
      <c r="CT45" s="384">
        <f t="shared" si="44"/>
        <v>0</v>
      </c>
      <c r="CU45" s="379"/>
      <c r="CV45" s="384">
        <f t="shared" si="45"/>
        <v>0</v>
      </c>
      <c r="CW45" s="379"/>
      <c r="CX45" s="384">
        <f t="shared" si="46"/>
        <v>0</v>
      </c>
      <c r="CY45" s="379"/>
      <c r="CZ45" s="384">
        <f t="shared" si="47"/>
        <v>0</v>
      </c>
      <c r="DA45" s="379"/>
      <c r="DB45" s="384">
        <f t="shared" si="48"/>
        <v>0</v>
      </c>
      <c r="DC45" s="379"/>
      <c r="DD45" s="384">
        <f t="shared" si="49"/>
        <v>0</v>
      </c>
      <c r="DE45" s="379"/>
      <c r="DF45" s="384">
        <f t="shared" si="50"/>
        <v>0</v>
      </c>
      <c r="DG45" s="379"/>
      <c r="DH45" s="384">
        <f t="shared" si="51"/>
        <v>0</v>
      </c>
      <c r="DI45" s="379"/>
      <c r="DJ45" s="384">
        <f t="shared" si="52"/>
        <v>0</v>
      </c>
      <c r="DK45" s="379"/>
      <c r="DL45" s="384">
        <f t="shared" si="53"/>
        <v>0</v>
      </c>
      <c r="DM45" s="379"/>
      <c r="DN45" s="384">
        <f t="shared" si="54"/>
        <v>0</v>
      </c>
      <c r="DO45" s="379"/>
      <c r="DP45" s="384">
        <f t="shared" si="55"/>
        <v>0</v>
      </c>
      <c r="DQ45" s="379"/>
      <c r="DR45" s="384">
        <f t="shared" si="56"/>
        <v>0</v>
      </c>
      <c r="DS45" s="379"/>
      <c r="DT45" s="384">
        <f t="shared" si="57"/>
        <v>0</v>
      </c>
      <c r="DU45" s="379"/>
      <c r="DV45" s="384">
        <f t="shared" si="58"/>
        <v>0</v>
      </c>
      <c r="DW45" s="379"/>
      <c r="DX45" s="384">
        <f t="shared" si="59"/>
        <v>0</v>
      </c>
      <c r="DY45" s="379"/>
      <c r="DZ45" s="384">
        <f t="shared" si="60"/>
        <v>0</v>
      </c>
      <c r="EA45" s="379"/>
      <c r="EB45" s="384">
        <f t="shared" si="61"/>
        <v>0</v>
      </c>
      <c r="EC45" s="379"/>
      <c r="ED45" s="384">
        <f t="shared" si="62"/>
        <v>0</v>
      </c>
      <c r="EE45" s="379"/>
      <c r="EF45" s="384">
        <f t="shared" si="63"/>
        <v>0</v>
      </c>
      <c r="EG45" s="379"/>
      <c r="EH45" s="384">
        <f t="shared" si="64"/>
        <v>0</v>
      </c>
      <c r="EI45" s="379"/>
      <c r="EJ45" s="384">
        <f t="shared" si="65"/>
        <v>0</v>
      </c>
      <c r="EK45" s="379"/>
      <c r="EL45" s="384">
        <f t="shared" si="66"/>
        <v>0</v>
      </c>
      <c r="EM45" s="379"/>
      <c r="EN45" s="384">
        <f t="shared" si="67"/>
        <v>0</v>
      </c>
      <c r="EO45" s="379"/>
      <c r="EP45" s="384">
        <f t="shared" si="68"/>
        <v>0</v>
      </c>
      <c r="EQ45" s="379"/>
      <c r="ER45" s="384">
        <f t="shared" si="69"/>
        <v>0</v>
      </c>
      <c r="ES45" s="379"/>
      <c r="ET45" s="384">
        <f t="shared" si="70"/>
        <v>0</v>
      </c>
      <c r="EU45" s="379"/>
      <c r="EV45" s="384">
        <f t="shared" si="71"/>
        <v>0</v>
      </c>
      <c r="EW45" s="379"/>
      <c r="EX45" s="384">
        <f t="shared" si="72"/>
        <v>0</v>
      </c>
      <c r="EY45" s="379"/>
      <c r="EZ45" s="384">
        <f t="shared" si="73"/>
        <v>0</v>
      </c>
      <c r="FA45" s="379"/>
      <c r="FB45" s="384">
        <f t="shared" si="74"/>
        <v>0</v>
      </c>
      <c r="FC45" s="379"/>
      <c r="FD45" s="384">
        <f t="shared" si="75"/>
        <v>0</v>
      </c>
      <c r="FE45" s="379"/>
      <c r="FF45" s="384">
        <f t="shared" si="76"/>
        <v>0</v>
      </c>
      <c r="FG45" s="379"/>
      <c r="FH45" s="384">
        <f t="shared" si="77"/>
        <v>0</v>
      </c>
      <c r="FI45" s="379"/>
      <c r="FJ45" s="384">
        <f t="shared" si="78"/>
        <v>0</v>
      </c>
      <c r="FK45" s="379"/>
      <c r="FL45" s="384">
        <f t="shared" si="79"/>
        <v>0</v>
      </c>
      <c r="FM45" s="379"/>
      <c r="FN45" s="384">
        <f t="shared" si="80"/>
        <v>0</v>
      </c>
      <c r="FO45" s="379"/>
      <c r="FP45" s="384">
        <f t="shared" si="81"/>
        <v>0</v>
      </c>
      <c r="FQ45" s="379"/>
      <c r="FR45" s="384">
        <f t="shared" si="82"/>
        <v>0</v>
      </c>
      <c r="FS45" s="379"/>
      <c r="FT45" s="384">
        <f t="shared" si="83"/>
        <v>0</v>
      </c>
      <c r="FU45" s="379"/>
      <c r="FV45" s="384">
        <f t="shared" si="84"/>
        <v>0</v>
      </c>
      <c r="FW45" s="379"/>
      <c r="FX45" s="384">
        <f t="shared" si="85"/>
        <v>0</v>
      </c>
      <c r="FY45" s="379"/>
      <c r="FZ45" s="384">
        <f t="shared" si="86"/>
        <v>0</v>
      </c>
      <c r="GA45" s="379"/>
      <c r="GB45" s="384">
        <f t="shared" si="87"/>
        <v>0</v>
      </c>
      <c r="GC45" s="379"/>
      <c r="GD45" s="384">
        <f t="shared" si="88"/>
        <v>0</v>
      </c>
      <c r="GE45" s="379"/>
      <c r="GF45" s="384">
        <f t="shared" si="89"/>
        <v>0</v>
      </c>
      <c r="GG45" s="379"/>
      <c r="GH45" s="384">
        <f t="shared" si="90"/>
        <v>0</v>
      </c>
      <c r="GI45" s="379"/>
      <c r="GJ45" s="384">
        <f t="shared" si="91"/>
        <v>0</v>
      </c>
      <c r="GK45" s="379"/>
      <c r="GL45" s="384">
        <f t="shared" si="92"/>
        <v>0</v>
      </c>
      <c r="GM45" s="379"/>
      <c r="GN45" s="384">
        <f t="shared" si="93"/>
        <v>0</v>
      </c>
      <c r="GO45" s="379"/>
      <c r="GP45" s="384">
        <f t="shared" si="94"/>
        <v>0</v>
      </c>
      <c r="GQ45" s="379"/>
      <c r="GR45" s="384">
        <f t="shared" si="95"/>
        <v>0</v>
      </c>
      <c r="GS45" s="379"/>
      <c r="GT45" s="384">
        <f t="shared" si="96"/>
        <v>0</v>
      </c>
      <c r="GU45" s="379"/>
      <c r="GV45" s="384">
        <f t="shared" si="97"/>
        <v>0</v>
      </c>
      <c r="GW45" s="379"/>
      <c r="GX45" s="384">
        <f t="shared" si="98"/>
        <v>0</v>
      </c>
      <c r="GY45" s="379"/>
      <c r="GZ45" s="384">
        <f t="shared" si="99"/>
        <v>0</v>
      </c>
      <c r="HA45" s="379"/>
      <c r="HB45" s="384">
        <f t="shared" si="100"/>
        <v>0</v>
      </c>
      <c r="HC45" s="379"/>
      <c r="HD45" s="384">
        <f t="shared" si="101"/>
        <v>0</v>
      </c>
      <c r="HE45" s="379"/>
      <c r="HF45" s="384">
        <f t="shared" si="102"/>
        <v>0</v>
      </c>
      <c r="HG45" s="379"/>
      <c r="HH45" s="384">
        <f t="shared" si="103"/>
        <v>0</v>
      </c>
      <c r="HI45" s="379"/>
      <c r="HJ45" s="384">
        <f t="shared" si="104"/>
        <v>0</v>
      </c>
      <c r="HK45" s="379"/>
      <c r="HL45" s="384">
        <f t="shared" si="105"/>
        <v>0</v>
      </c>
      <c r="HM45" s="379"/>
      <c r="HN45" s="384">
        <f t="shared" si="106"/>
        <v>0</v>
      </c>
      <c r="HO45" s="415"/>
      <c r="HP45" s="384">
        <f t="shared" si="107"/>
        <v>0</v>
      </c>
      <c r="HQ45" s="379">
        <v>1</v>
      </c>
      <c r="HR45" s="384">
        <f t="shared" si="108"/>
        <v>17750.25</v>
      </c>
      <c r="HS45" s="415"/>
      <c r="HT45" s="384">
        <f t="shared" si="109"/>
        <v>0</v>
      </c>
      <c r="HU45" s="379"/>
      <c r="HV45" s="384">
        <f t="shared" si="110"/>
        <v>0</v>
      </c>
      <c r="HW45" s="379"/>
      <c r="HX45" s="384">
        <f t="shared" si="111"/>
        <v>0</v>
      </c>
      <c r="HY45" s="379"/>
      <c r="HZ45" s="384">
        <f t="shared" si="112"/>
        <v>0</v>
      </c>
      <c r="IA45" s="379"/>
      <c r="IB45" s="384">
        <f t="shared" si="113"/>
        <v>0</v>
      </c>
      <c r="IC45" s="379"/>
      <c r="ID45" s="384">
        <f t="shared" si="114"/>
        <v>0</v>
      </c>
      <c r="IE45" s="379"/>
      <c r="IF45" s="384">
        <f t="shared" si="115"/>
        <v>0</v>
      </c>
      <c r="IG45" s="379"/>
      <c r="IH45" s="384">
        <f t="shared" si="116"/>
        <v>0</v>
      </c>
      <c r="II45" s="379"/>
      <c r="IJ45" s="384">
        <f t="shared" si="117"/>
        <v>0</v>
      </c>
      <c r="IK45" s="379"/>
      <c r="IL45" s="384">
        <f t="shared" si="118"/>
        <v>0</v>
      </c>
      <c r="IM45" s="379"/>
      <c r="IN45" s="384">
        <f t="shared" si="119"/>
        <v>0</v>
      </c>
      <c r="IO45" s="379"/>
      <c r="IP45" s="384">
        <f t="shared" si="120"/>
        <v>0</v>
      </c>
      <c r="IQ45" s="379"/>
      <c r="IR45" s="384">
        <f t="shared" si="121"/>
        <v>0</v>
      </c>
      <c r="IS45" s="379"/>
      <c r="IT45" s="384">
        <f t="shared" si="122"/>
        <v>0</v>
      </c>
      <c r="IU45" s="379"/>
      <c r="IV45" s="384">
        <f t="shared" si="123"/>
        <v>0</v>
      </c>
      <c r="IW45" s="379"/>
      <c r="IX45" s="384">
        <f t="shared" si="124"/>
        <v>0</v>
      </c>
      <c r="IY45" s="379"/>
      <c r="IZ45" s="384">
        <f t="shared" si="125"/>
        <v>0</v>
      </c>
      <c r="JA45" s="379"/>
      <c r="JB45" s="384">
        <f t="shared" si="126"/>
        <v>0</v>
      </c>
      <c r="JC45" s="379"/>
      <c r="JD45" s="384">
        <f t="shared" si="127"/>
        <v>0</v>
      </c>
      <c r="JE45" s="379"/>
      <c r="JF45" s="384">
        <f t="shared" si="128"/>
        <v>0</v>
      </c>
      <c r="JG45" s="379"/>
      <c r="JH45" s="384">
        <f t="shared" si="129"/>
        <v>0</v>
      </c>
      <c r="JI45" s="379"/>
      <c r="JJ45" s="384">
        <f t="shared" si="130"/>
        <v>0</v>
      </c>
      <c r="JK45" s="379"/>
      <c r="JL45" s="384">
        <f t="shared" si="131"/>
        <v>0</v>
      </c>
      <c r="JM45" s="379"/>
      <c r="JN45" s="384">
        <f t="shared" si="132"/>
        <v>0</v>
      </c>
      <c r="JO45" s="379"/>
      <c r="JP45" s="384">
        <f t="shared" si="133"/>
        <v>0</v>
      </c>
      <c r="JQ45" s="379"/>
      <c r="JR45" s="384">
        <f t="shared" si="134"/>
        <v>0</v>
      </c>
      <c r="JS45" s="379"/>
      <c r="JT45" s="384">
        <f t="shared" si="277"/>
        <v>0</v>
      </c>
      <c r="JU45" s="379"/>
      <c r="JV45" s="384">
        <f t="shared" si="278"/>
        <v>0</v>
      </c>
      <c r="JW45" s="379"/>
      <c r="JX45" s="384">
        <f t="shared" si="279"/>
        <v>0</v>
      </c>
      <c r="JY45" s="379"/>
      <c r="JZ45" s="384">
        <f t="shared" si="280"/>
        <v>0</v>
      </c>
    </row>
    <row r="46" spans="1:286" s="4" customFormat="1" x14ac:dyDescent="0.25">
      <c r="A46" s="268" t="s">
        <v>277</v>
      </c>
      <c r="B46" s="268" t="s">
        <v>1070</v>
      </c>
      <c r="C46" s="466">
        <v>8897</v>
      </c>
      <c r="D46" s="467">
        <v>8230</v>
      </c>
      <c r="E46" s="467"/>
      <c r="F46" s="472"/>
      <c r="G46" s="387">
        <v>0</v>
      </c>
      <c r="H46" s="388">
        <f t="shared" si="0"/>
        <v>8563.5</v>
      </c>
      <c r="I46" s="513">
        <f>20*52</f>
        <v>1040</v>
      </c>
      <c r="J46" s="390">
        <f t="shared" si="1"/>
        <v>8.2341346153846153</v>
      </c>
      <c r="K46" s="379"/>
      <c r="L46" s="384">
        <f t="shared" si="2"/>
        <v>0</v>
      </c>
      <c r="M46" s="379"/>
      <c r="N46" s="384">
        <f t="shared" si="3"/>
        <v>0</v>
      </c>
      <c r="O46" s="379"/>
      <c r="P46" s="384">
        <f t="shared" si="4"/>
        <v>0</v>
      </c>
      <c r="Q46" s="379"/>
      <c r="R46" s="384">
        <f t="shared" si="5"/>
        <v>0</v>
      </c>
      <c r="S46" s="379"/>
      <c r="T46" s="384">
        <f t="shared" si="6"/>
        <v>0</v>
      </c>
      <c r="U46" s="379"/>
      <c r="V46" s="384">
        <f t="shared" si="7"/>
        <v>0</v>
      </c>
      <c r="W46" s="379"/>
      <c r="X46" s="384">
        <f t="shared" si="8"/>
        <v>0</v>
      </c>
      <c r="Y46" s="379"/>
      <c r="Z46" s="384">
        <f t="shared" si="9"/>
        <v>0</v>
      </c>
      <c r="AA46" s="379"/>
      <c r="AB46" s="384">
        <f t="shared" si="9"/>
        <v>0</v>
      </c>
      <c r="AC46" s="379"/>
      <c r="AD46" s="384">
        <f t="shared" si="10"/>
        <v>0</v>
      </c>
      <c r="AE46" s="379"/>
      <c r="AF46" s="384">
        <f t="shared" si="11"/>
        <v>0</v>
      </c>
      <c r="AG46" s="379"/>
      <c r="AH46" s="384">
        <f t="shared" si="12"/>
        <v>0</v>
      </c>
      <c r="AI46" s="379"/>
      <c r="AJ46" s="384">
        <f t="shared" si="13"/>
        <v>0</v>
      </c>
      <c r="AK46" s="379"/>
      <c r="AL46" s="384">
        <f t="shared" si="14"/>
        <v>0</v>
      </c>
      <c r="AM46" s="379"/>
      <c r="AN46" s="384">
        <f t="shared" si="15"/>
        <v>0</v>
      </c>
      <c r="AO46" s="379"/>
      <c r="AP46" s="384">
        <f t="shared" si="16"/>
        <v>0</v>
      </c>
      <c r="AQ46" s="379">
        <v>1</v>
      </c>
      <c r="AR46" s="384">
        <f t="shared" si="17"/>
        <v>8.2341346153846153</v>
      </c>
      <c r="AS46" s="379">
        <v>1</v>
      </c>
      <c r="AT46" s="384">
        <f t="shared" si="18"/>
        <v>8.2341346153846153</v>
      </c>
      <c r="AU46" s="379">
        <v>1</v>
      </c>
      <c r="AV46" s="384">
        <f t="shared" si="19"/>
        <v>8.2341346153846153</v>
      </c>
      <c r="AW46" s="379">
        <v>1</v>
      </c>
      <c r="AX46" s="384">
        <f t="shared" si="20"/>
        <v>8.2341346153846153</v>
      </c>
      <c r="AY46" s="379">
        <v>1</v>
      </c>
      <c r="AZ46" s="384">
        <f t="shared" si="21"/>
        <v>8.2341346153846153</v>
      </c>
      <c r="BA46" s="379">
        <v>1</v>
      </c>
      <c r="BB46" s="384">
        <f t="shared" si="22"/>
        <v>8.2341346153846153</v>
      </c>
      <c r="BC46" s="379"/>
      <c r="BD46" s="384">
        <f t="shared" si="23"/>
        <v>0</v>
      </c>
      <c r="BE46" s="379"/>
      <c r="BF46" s="384">
        <f t="shared" si="24"/>
        <v>0</v>
      </c>
      <c r="BG46" s="379">
        <v>1</v>
      </c>
      <c r="BH46" s="384">
        <f t="shared" si="25"/>
        <v>8.2341346153846153</v>
      </c>
      <c r="BI46" s="379">
        <v>1</v>
      </c>
      <c r="BJ46" s="384">
        <f t="shared" si="26"/>
        <v>8.2341346153846153</v>
      </c>
      <c r="BK46" s="379">
        <v>1</v>
      </c>
      <c r="BL46" s="384">
        <f t="shared" si="27"/>
        <v>8.2341346153846153</v>
      </c>
      <c r="BM46" s="379"/>
      <c r="BN46" s="384">
        <f t="shared" si="28"/>
        <v>0</v>
      </c>
      <c r="BO46" s="379">
        <v>1</v>
      </c>
      <c r="BP46" s="384">
        <f t="shared" si="29"/>
        <v>8.2341346153846153</v>
      </c>
      <c r="BQ46" s="379">
        <v>1</v>
      </c>
      <c r="BR46" s="384">
        <f t="shared" si="30"/>
        <v>8.2341346153846153</v>
      </c>
      <c r="BS46" s="379">
        <v>1</v>
      </c>
      <c r="BT46" s="384">
        <f t="shared" si="31"/>
        <v>8.2341346153846153</v>
      </c>
      <c r="BU46" s="379">
        <v>1</v>
      </c>
      <c r="BV46" s="384">
        <f t="shared" si="32"/>
        <v>8.2341346153846153</v>
      </c>
      <c r="BW46" s="379">
        <v>2</v>
      </c>
      <c r="BX46" s="384">
        <f t="shared" si="33"/>
        <v>16.468269230769231</v>
      </c>
      <c r="BY46" s="379">
        <v>1</v>
      </c>
      <c r="BZ46" s="384">
        <f t="shared" si="34"/>
        <v>8.2341346153846153</v>
      </c>
      <c r="CA46" s="379"/>
      <c r="CB46" s="384">
        <f t="shared" si="35"/>
        <v>0</v>
      </c>
      <c r="CC46" s="379">
        <v>1</v>
      </c>
      <c r="CD46" s="384">
        <f t="shared" si="36"/>
        <v>8.2341346153846153</v>
      </c>
      <c r="CE46" s="379">
        <v>1</v>
      </c>
      <c r="CF46" s="384">
        <f t="shared" si="37"/>
        <v>8.2341346153846153</v>
      </c>
      <c r="CG46" s="379">
        <v>1</v>
      </c>
      <c r="CH46" s="384">
        <f t="shared" si="38"/>
        <v>8.2341346153846153</v>
      </c>
      <c r="CI46" s="379">
        <v>1</v>
      </c>
      <c r="CJ46" s="384">
        <f t="shared" si="39"/>
        <v>8.2341346153846153</v>
      </c>
      <c r="CK46" s="379">
        <v>1</v>
      </c>
      <c r="CL46" s="384">
        <f t="shared" si="40"/>
        <v>8.2341346153846153</v>
      </c>
      <c r="CM46" s="379">
        <v>1</v>
      </c>
      <c r="CN46" s="384">
        <f t="shared" si="41"/>
        <v>8.2341346153846153</v>
      </c>
      <c r="CO46" s="379">
        <v>1</v>
      </c>
      <c r="CP46" s="384">
        <f t="shared" si="42"/>
        <v>8.2341346153846153</v>
      </c>
      <c r="CQ46" s="379">
        <v>1</v>
      </c>
      <c r="CR46" s="384">
        <f t="shared" si="43"/>
        <v>8.2341346153846153</v>
      </c>
      <c r="CS46" s="379">
        <v>1</v>
      </c>
      <c r="CT46" s="384">
        <f t="shared" si="44"/>
        <v>8.2341346153846153</v>
      </c>
      <c r="CU46" s="379">
        <v>1</v>
      </c>
      <c r="CV46" s="384">
        <f t="shared" si="45"/>
        <v>8.2341346153846153</v>
      </c>
      <c r="CW46" s="379">
        <v>1</v>
      </c>
      <c r="CX46" s="384">
        <f t="shared" si="46"/>
        <v>8.2341346153846153</v>
      </c>
      <c r="CY46" s="379"/>
      <c r="CZ46" s="384">
        <f t="shared" si="47"/>
        <v>0</v>
      </c>
      <c r="DA46" s="379"/>
      <c r="DB46" s="384">
        <f t="shared" si="48"/>
        <v>0</v>
      </c>
      <c r="DC46" s="379"/>
      <c r="DD46" s="384">
        <f t="shared" si="49"/>
        <v>0</v>
      </c>
      <c r="DE46" s="379"/>
      <c r="DF46" s="384">
        <f t="shared" si="50"/>
        <v>0</v>
      </c>
      <c r="DG46" s="379"/>
      <c r="DH46" s="384">
        <f t="shared" si="51"/>
        <v>0</v>
      </c>
      <c r="DI46" s="379"/>
      <c r="DJ46" s="384">
        <f t="shared" si="52"/>
        <v>0</v>
      </c>
      <c r="DK46" s="379"/>
      <c r="DL46" s="384">
        <f t="shared" si="53"/>
        <v>0</v>
      </c>
      <c r="DM46" s="379"/>
      <c r="DN46" s="384">
        <f t="shared" si="54"/>
        <v>0</v>
      </c>
      <c r="DO46" s="379"/>
      <c r="DP46" s="384">
        <f t="shared" si="55"/>
        <v>0</v>
      </c>
      <c r="DQ46" s="379"/>
      <c r="DR46" s="384">
        <f t="shared" si="56"/>
        <v>0</v>
      </c>
      <c r="DS46" s="379"/>
      <c r="DT46" s="384">
        <f t="shared" si="57"/>
        <v>0</v>
      </c>
      <c r="DU46" s="379"/>
      <c r="DV46" s="384">
        <f t="shared" si="58"/>
        <v>0</v>
      </c>
      <c r="DW46" s="379"/>
      <c r="DX46" s="384">
        <f t="shared" si="59"/>
        <v>0</v>
      </c>
      <c r="DY46" s="379"/>
      <c r="DZ46" s="384">
        <f t="shared" si="60"/>
        <v>0</v>
      </c>
      <c r="EA46" s="379"/>
      <c r="EB46" s="384">
        <f t="shared" si="61"/>
        <v>0</v>
      </c>
      <c r="EC46" s="379"/>
      <c r="ED46" s="384">
        <f t="shared" si="62"/>
        <v>0</v>
      </c>
      <c r="EE46" s="379"/>
      <c r="EF46" s="384">
        <f t="shared" si="63"/>
        <v>0</v>
      </c>
      <c r="EG46" s="379"/>
      <c r="EH46" s="384">
        <f t="shared" si="64"/>
        <v>0</v>
      </c>
      <c r="EI46" s="379"/>
      <c r="EJ46" s="384">
        <f t="shared" si="65"/>
        <v>0</v>
      </c>
      <c r="EK46" s="379"/>
      <c r="EL46" s="384">
        <f t="shared" si="66"/>
        <v>0</v>
      </c>
      <c r="EM46" s="379"/>
      <c r="EN46" s="384">
        <f t="shared" si="67"/>
        <v>0</v>
      </c>
      <c r="EO46" s="379"/>
      <c r="EP46" s="384">
        <f t="shared" si="68"/>
        <v>0</v>
      </c>
      <c r="EQ46" s="379"/>
      <c r="ER46" s="384">
        <f t="shared" si="69"/>
        <v>0</v>
      </c>
      <c r="ES46" s="379"/>
      <c r="ET46" s="384">
        <f t="shared" si="70"/>
        <v>0</v>
      </c>
      <c r="EU46" s="379"/>
      <c r="EV46" s="384">
        <f t="shared" si="71"/>
        <v>0</v>
      </c>
      <c r="EW46" s="379"/>
      <c r="EX46" s="384">
        <f t="shared" si="72"/>
        <v>0</v>
      </c>
      <c r="EY46" s="379"/>
      <c r="EZ46" s="384">
        <f t="shared" si="73"/>
        <v>0</v>
      </c>
      <c r="FA46" s="379"/>
      <c r="FB46" s="384">
        <f t="shared" si="74"/>
        <v>0</v>
      </c>
      <c r="FC46" s="379"/>
      <c r="FD46" s="384">
        <f t="shared" si="75"/>
        <v>0</v>
      </c>
      <c r="FE46" s="379"/>
      <c r="FF46" s="384">
        <f t="shared" si="76"/>
        <v>0</v>
      </c>
      <c r="FG46" s="379"/>
      <c r="FH46" s="384">
        <f t="shared" si="77"/>
        <v>0</v>
      </c>
      <c r="FI46" s="379"/>
      <c r="FJ46" s="384">
        <f t="shared" si="78"/>
        <v>0</v>
      </c>
      <c r="FK46" s="379"/>
      <c r="FL46" s="384">
        <f t="shared" si="79"/>
        <v>0</v>
      </c>
      <c r="FM46" s="379"/>
      <c r="FN46" s="384">
        <f t="shared" si="80"/>
        <v>0</v>
      </c>
      <c r="FO46" s="379"/>
      <c r="FP46" s="384">
        <f t="shared" si="81"/>
        <v>0</v>
      </c>
      <c r="FQ46" s="379"/>
      <c r="FR46" s="384">
        <f t="shared" si="82"/>
        <v>0</v>
      </c>
      <c r="FS46" s="379"/>
      <c r="FT46" s="384">
        <f t="shared" si="83"/>
        <v>0</v>
      </c>
      <c r="FU46" s="379"/>
      <c r="FV46" s="384">
        <f t="shared" si="84"/>
        <v>0</v>
      </c>
      <c r="FW46" s="379"/>
      <c r="FX46" s="384">
        <f t="shared" si="85"/>
        <v>0</v>
      </c>
      <c r="FY46" s="379"/>
      <c r="FZ46" s="384">
        <f t="shared" si="86"/>
        <v>0</v>
      </c>
      <c r="GA46" s="379"/>
      <c r="GB46" s="384">
        <f t="shared" si="87"/>
        <v>0</v>
      </c>
      <c r="GC46" s="379"/>
      <c r="GD46" s="384">
        <f t="shared" si="88"/>
        <v>0</v>
      </c>
      <c r="GE46" s="379"/>
      <c r="GF46" s="384">
        <f t="shared" si="89"/>
        <v>0</v>
      </c>
      <c r="GG46" s="379"/>
      <c r="GH46" s="384">
        <f t="shared" si="90"/>
        <v>0</v>
      </c>
      <c r="GI46" s="379"/>
      <c r="GJ46" s="384">
        <f t="shared" si="91"/>
        <v>0</v>
      </c>
      <c r="GK46" s="379"/>
      <c r="GL46" s="384">
        <f t="shared" si="92"/>
        <v>0</v>
      </c>
      <c r="GM46" s="379">
        <v>1</v>
      </c>
      <c r="GN46" s="384">
        <f t="shared" si="93"/>
        <v>8.2341346153846153</v>
      </c>
      <c r="GO46" s="379">
        <v>1</v>
      </c>
      <c r="GP46" s="384">
        <f t="shared" si="94"/>
        <v>8.2341346153846153</v>
      </c>
      <c r="GQ46" s="379">
        <v>1</v>
      </c>
      <c r="GR46" s="384">
        <f t="shared" si="95"/>
        <v>8.2341346153846153</v>
      </c>
      <c r="GS46" s="379">
        <v>1</v>
      </c>
      <c r="GT46" s="384">
        <f t="shared" si="96"/>
        <v>8.2341346153846153</v>
      </c>
      <c r="GU46" s="379">
        <v>1</v>
      </c>
      <c r="GV46" s="384">
        <f t="shared" si="97"/>
        <v>8.2341346153846153</v>
      </c>
      <c r="GW46" s="379"/>
      <c r="GX46" s="384">
        <f t="shared" si="98"/>
        <v>0</v>
      </c>
      <c r="GY46" s="379"/>
      <c r="GZ46" s="384">
        <f t="shared" si="99"/>
        <v>0</v>
      </c>
      <c r="HA46" s="379"/>
      <c r="HB46" s="384">
        <f t="shared" si="100"/>
        <v>0</v>
      </c>
      <c r="HC46" s="379"/>
      <c r="HD46" s="384">
        <f t="shared" si="101"/>
        <v>0</v>
      </c>
      <c r="HE46" s="379">
        <v>1</v>
      </c>
      <c r="HF46" s="384">
        <f t="shared" si="102"/>
        <v>8.2341346153846153</v>
      </c>
      <c r="HG46" s="379">
        <v>1</v>
      </c>
      <c r="HH46" s="384">
        <f t="shared" si="103"/>
        <v>8.2341346153846153</v>
      </c>
      <c r="HI46" s="379">
        <v>1</v>
      </c>
      <c r="HJ46" s="384">
        <f t="shared" si="104"/>
        <v>8.2341346153846153</v>
      </c>
      <c r="HK46" s="379">
        <v>1</v>
      </c>
      <c r="HL46" s="384">
        <f t="shared" si="105"/>
        <v>8.2341346153846153</v>
      </c>
      <c r="HM46" s="379"/>
      <c r="HN46" s="384">
        <f t="shared" si="106"/>
        <v>0</v>
      </c>
      <c r="HO46" s="415"/>
      <c r="HP46" s="384">
        <f t="shared" si="107"/>
        <v>0</v>
      </c>
      <c r="HQ46" s="379">
        <v>1</v>
      </c>
      <c r="HR46" s="384">
        <f t="shared" si="108"/>
        <v>8.2341346153846153</v>
      </c>
      <c r="HS46" s="415"/>
      <c r="HT46" s="384">
        <f t="shared" si="109"/>
        <v>0</v>
      </c>
      <c r="HU46" s="379"/>
      <c r="HV46" s="384">
        <f t="shared" si="110"/>
        <v>0</v>
      </c>
      <c r="HW46" s="379"/>
      <c r="HX46" s="384">
        <f t="shared" si="111"/>
        <v>0</v>
      </c>
      <c r="HY46" s="379"/>
      <c r="HZ46" s="384">
        <f t="shared" si="112"/>
        <v>0</v>
      </c>
      <c r="IA46" s="379"/>
      <c r="IB46" s="384">
        <f t="shared" si="113"/>
        <v>0</v>
      </c>
      <c r="IC46" s="379"/>
      <c r="ID46" s="384">
        <f t="shared" si="114"/>
        <v>0</v>
      </c>
      <c r="IE46" s="379"/>
      <c r="IF46" s="384">
        <f t="shared" si="115"/>
        <v>0</v>
      </c>
      <c r="IG46" s="379"/>
      <c r="IH46" s="384">
        <f t="shared" si="116"/>
        <v>0</v>
      </c>
      <c r="II46" s="379"/>
      <c r="IJ46" s="384">
        <f t="shared" si="117"/>
        <v>0</v>
      </c>
      <c r="IK46" s="379"/>
      <c r="IL46" s="384">
        <f t="shared" si="118"/>
        <v>0</v>
      </c>
      <c r="IM46" s="379"/>
      <c r="IN46" s="384">
        <f t="shared" si="119"/>
        <v>0</v>
      </c>
      <c r="IO46" s="379"/>
      <c r="IP46" s="384">
        <f t="shared" si="120"/>
        <v>0</v>
      </c>
      <c r="IQ46" s="379"/>
      <c r="IR46" s="384">
        <f t="shared" si="121"/>
        <v>0</v>
      </c>
      <c r="IS46" s="379"/>
      <c r="IT46" s="384">
        <f t="shared" si="122"/>
        <v>0</v>
      </c>
      <c r="IU46" s="379"/>
      <c r="IV46" s="384">
        <f t="shared" si="123"/>
        <v>0</v>
      </c>
      <c r="IW46" s="379"/>
      <c r="IX46" s="384">
        <f t="shared" si="124"/>
        <v>0</v>
      </c>
      <c r="IY46" s="379">
        <v>1</v>
      </c>
      <c r="IZ46" s="384">
        <f t="shared" si="125"/>
        <v>8.2341346153846153</v>
      </c>
      <c r="JA46" s="379"/>
      <c r="JB46" s="384">
        <f t="shared" si="126"/>
        <v>0</v>
      </c>
      <c r="JC46" s="379"/>
      <c r="JD46" s="384">
        <f t="shared" si="127"/>
        <v>0</v>
      </c>
      <c r="JE46" s="379">
        <v>1</v>
      </c>
      <c r="JF46" s="384">
        <f t="shared" si="128"/>
        <v>8.2341346153846153</v>
      </c>
      <c r="JG46" s="379">
        <v>1</v>
      </c>
      <c r="JH46" s="384">
        <f t="shared" si="129"/>
        <v>8.2341346153846153</v>
      </c>
      <c r="JI46" s="379"/>
      <c r="JJ46" s="384">
        <f t="shared" si="130"/>
        <v>0</v>
      </c>
      <c r="JK46" s="379"/>
      <c r="JL46" s="384">
        <f t="shared" si="131"/>
        <v>0</v>
      </c>
      <c r="JM46" s="379">
        <v>1</v>
      </c>
      <c r="JN46" s="384">
        <f t="shared" si="132"/>
        <v>8.2341346153846153</v>
      </c>
      <c r="JO46" s="379">
        <v>1</v>
      </c>
      <c r="JP46" s="384">
        <f t="shared" si="133"/>
        <v>8.2341346153846153</v>
      </c>
      <c r="JQ46" s="379"/>
      <c r="JR46" s="384">
        <f t="shared" si="134"/>
        <v>0</v>
      </c>
      <c r="JS46" s="379"/>
      <c r="JT46" s="384">
        <f t="shared" si="277"/>
        <v>0</v>
      </c>
      <c r="JU46" s="379"/>
      <c r="JV46" s="384">
        <f t="shared" si="278"/>
        <v>0</v>
      </c>
      <c r="JW46" s="379"/>
      <c r="JX46" s="384">
        <f t="shared" si="279"/>
        <v>0</v>
      </c>
      <c r="JY46" s="379"/>
      <c r="JZ46" s="384">
        <f t="shared" si="280"/>
        <v>0</v>
      </c>
    </row>
    <row r="47" spans="1:286" s="4" customFormat="1" x14ac:dyDescent="0.25">
      <c r="A47" s="268" t="s">
        <v>277</v>
      </c>
      <c r="B47" s="268" t="s">
        <v>681</v>
      </c>
      <c r="C47" s="466">
        <v>870</v>
      </c>
      <c r="D47" s="467">
        <f>+'Cotizacion Rino'!B47</f>
        <v>953</v>
      </c>
      <c r="E47" s="467"/>
      <c r="F47" s="472"/>
      <c r="G47" s="387">
        <f>+AVERAGE(C47:F47)*5%</f>
        <v>45.575000000000003</v>
      </c>
      <c r="H47" s="388">
        <f t="shared" si="0"/>
        <v>957.07500000000005</v>
      </c>
      <c r="I47" s="513">
        <v>5</v>
      </c>
      <c r="J47" s="390">
        <f t="shared" si="1"/>
        <v>191.41500000000002</v>
      </c>
      <c r="K47" s="379"/>
      <c r="L47" s="384">
        <f t="shared" si="2"/>
        <v>0</v>
      </c>
      <c r="M47" s="379"/>
      <c r="N47" s="384">
        <f t="shared" si="3"/>
        <v>0</v>
      </c>
      <c r="O47" s="379"/>
      <c r="P47" s="384">
        <f t="shared" si="4"/>
        <v>0</v>
      </c>
      <c r="Q47" s="379"/>
      <c r="R47" s="384">
        <f t="shared" si="5"/>
        <v>0</v>
      </c>
      <c r="S47" s="379"/>
      <c r="T47" s="384">
        <f t="shared" si="6"/>
        <v>0</v>
      </c>
      <c r="U47" s="379"/>
      <c r="V47" s="384">
        <f t="shared" si="7"/>
        <v>0</v>
      </c>
      <c r="W47" s="379"/>
      <c r="X47" s="384">
        <f t="shared" si="8"/>
        <v>0</v>
      </c>
      <c r="Y47" s="379"/>
      <c r="Z47" s="384">
        <f t="shared" si="9"/>
        <v>0</v>
      </c>
      <c r="AA47" s="379"/>
      <c r="AB47" s="384">
        <f t="shared" si="9"/>
        <v>0</v>
      </c>
      <c r="AC47" s="379"/>
      <c r="AD47" s="384">
        <f t="shared" si="10"/>
        <v>0</v>
      </c>
      <c r="AE47" s="379"/>
      <c r="AF47" s="384">
        <f t="shared" si="11"/>
        <v>0</v>
      </c>
      <c r="AG47" s="379"/>
      <c r="AH47" s="384">
        <f t="shared" si="12"/>
        <v>0</v>
      </c>
      <c r="AI47" s="379"/>
      <c r="AJ47" s="384">
        <f t="shared" si="13"/>
        <v>0</v>
      </c>
      <c r="AK47" s="379"/>
      <c r="AL47" s="384">
        <f t="shared" si="14"/>
        <v>0</v>
      </c>
      <c r="AM47" s="379"/>
      <c r="AN47" s="384">
        <f t="shared" si="15"/>
        <v>0</v>
      </c>
      <c r="AO47" s="379"/>
      <c r="AP47" s="384">
        <f t="shared" si="16"/>
        <v>0</v>
      </c>
      <c r="AQ47" s="379">
        <v>1</v>
      </c>
      <c r="AR47" s="384">
        <f t="shared" si="17"/>
        <v>191.41500000000002</v>
      </c>
      <c r="AS47" s="379">
        <v>1</v>
      </c>
      <c r="AT47" s="384">
        <f t="shared" si="18"/>
        <v>191.41500000000002</v>
      </c>
      <c r="AU47" s="379">
        <v>1</v>
      </c>
      <c r="AV47" s="384">
        <f t="shared" si="19"/>
        <v>191.41500000000002</v>
      </c>
      <c r="AW47" s="379">
        <v>1</v>
      </c>
      <c r="AX47" s="384">
        <f t="shared" si="20"/>
        <v>191.41500000000002</v>
      </c>
      <c r="AY47" s="379">
        <v>1</v>
      </c>
      <c r="AZ47" s="384">
        <f t="shared" si="21"/>
        <v>191.41500000000002</v>
      </c>
      <c r="BA47" s="379">
        <v>1</v>
      </c>
      <c r="BB47" s="384">
        <f t="shared" si="22"/>
        <v>191.41500000000002</v>
      </c>
      <c r="BC47" s="379"/>
      <c r="BD47" s="384">
        <f t="shared" si="23"/>
        <v>0</v>
      </c>
      <c r="BE47" s="379"/>
      <c r="BF47" s="384">
        <f t="shared" si="24"/>
        <v>0</v>
      </c>
      <c r="BG47" s="379">
        <v>1</v>
      </c>
      <c r="BH47" s="384">
        <f t="shared" si="25"/>
        <v>191.41500000000002</v>
      </c>
      <c r="BI47" s="379">
        <v>1</v>
      </c>
      <c r="BJ47" s="384">
        <f t="shared" si="26"/>
        <v>191.41500000000002</v>
      </c>
      <c r="BK47" s="379">
        <v>1</v>
      </c>
      <c r="BL47" s="384">
        <f t="shared" si="27"/>
        <v>191.41500000000002</v>
      </c>
      <c r="BM47" s="379"/>
      <c r="BN47" s="384">
        <f t="shared" si="28"/>
        <v>0</v>
      </c>
      <c r="BO47" s="379">
        <v>1</v>
      </c>
      <c r="BP47" s="384">
        <f t="shared" si="29"/>
        <v>191.41500000000002</v>
      </c>
      <c r="BQ47" s="379">
        <v>1</v>
      </c>
      <c r="BR47" s="384">
        <f t="shared" si="30"/>
        <v>191.41500000000002</v>
      </c>
      <c r="BS47" s="379">
        <v>1</v>
      </c>
      <c r="BT47" s="384">
        <f t="shared" si="31"/>
        <v>191.41500000000002</v>
      </c>
      <c r="BU47" s="379">
        <v>1</v>
      </c>
      <c r="BV47" s="384">
        <f t="shared" si="32"/>
        <v>191.41500000000002</v>
      </c>
      <c r="BW47" s="379">
        <v>2</v>
      </c>
      <c r="BX47" s="384">
        <f t="shared" si="33"/>
        <v>382.83000000000004</v>
      </c>
      <c r="BY47" s="379">
        <v>1</v>
      </c>
      <c r="BZ47" s="384">
        <f t="shared" si="34"/>
        <v>191.41500000000002</v>
      </c>
      <c r="CA47" s="379"/>
      <c r="CB47" s="384">
        <f t="shared" si="35"/>
        <v>0</v>
      </c>
      <c r="CC47" s="379">
        <v>1</v>
      </c>
      <c r="CD47" s="384">
        <f t="shared" si="36"/>
        <v>191.41500000000002</v>
      </c>
      <c r="CE47" s="379">
        <v>1</v>
      </c>
      <c r="CF47" s="384">
        <f t="shared" si="37"/>
        <v>191.41500000000002</v>
      </c>
      <c r="CG47" s="379">
        <v>1</v>
      </c>
      <c r="CH47" s="384">
        <f t="shared" si="38"/>
        <v>191.41500000000002</v>
      </c>
      <c r="CI47" s="379">
        <v>1</v>
      </c>
      <c r="CJ47" s="384">
        <f t="shared" si="39"/>
        <v>191.41500000000002</v>
      </c>
      <c r="CK47" s="379">
        <v>1</v>
      </c>
      <c r="CL47" s="384">
        <f t="shared" si="40"/>
        <v>191.41500000000002</v>
      </c>
      <c r="CM47" s="379">
        <v>1</v>
      </c>
      <c r="CN47" s="384">
        <f t="shared" si="41"/>
        <v>191.41500000000002</v>
      </c>
      <c r="CO47" s="379">
        <v>1</v>
      </c>
      <c r="CP47" s="384">
        <f t="shared" si="42"/>
        <v>191.41500000000002</v>
      </c>
      <c r="CQ47" s="379">
        <v>1</v>
      </c>
      <c r="CR47" s="384">
        <f t="shared" si="43"/>
        <v>191.41500000000002</v>
      </c>
      <c r="CS47" s="379">
        <v>1</v>
      </c>
      <c r="CT47" s="384">
        <f t="shared" si="44"/>
        <v>191.41500000000002</v>
      </c>
      <c r="CU47" s="379">
        <v>1</v>
      </c>
      <c r="CV47" s="384">
        <f t="shared" si="45"/>
        <v>191.41500000000002</v>
      </c>
      <c r="CW47" s="379">
        <v>1</v>
      </c>
      <c r="CX47" s="384">
        <f t="shared" si="46"/>
        <v>191.41500000000002</v>
      </c>
      <c r="CY47" s="379"/>
      <c r="CZ47" s="384">
        <f t="shared" si="47"/>
        <v>0</v>
      </c>
      <c r="DA47" s="379"/>
      <c r="DB47" s="384">
        <f t="shared" si="48"/>
        <v>0</v>
      </c>
      <c r="DC47" s="379"/>
      <c r="DD47" s="384">
        <f t="shared" si="49"/>
        <v>0</v>
      </c>
      <c r="DE47" s="379"/>
      <c r="DF47" s="384">
        <f t="shared" si="50"/>
        <v>0</v>
      </c>
      <c r="DG47" s="379"/>
      <c r="DH47" s="384">
        <f t="shared" si="51"/>
        <v>0</v>
      </c>
      <c r="DI47" s="379"/>
      <c r="DJ47" s="384">
        <f t="shared" si="52"/>
        <v>0</v>
      </c>
      <c r="DK47" s="379"/>
      <c r="DL47" s="384">
        <f t="shared" si="53"/>
        <v>0</v>
      </c>
      <c r="DM47" s="379"/>
      <c r="DN47" s="384">
        <f t="shared" si="54"/>
        <v>0</v>
      </c>
      <c r="DO47" s="379"/>
      <c r="DP47" s="384">
        <f t="shared" si="55"/>
        <v>0</v>
      </c>
      <c r="DQ47" s="379"/>
      <c r="DR47" s="384">
        <f t="shared" si="56"/>
        <v>0</v>
      </c>
      <c r="DS47" s="379"/>
      <c r="DT47" s="384">
        <f t="shared" si="57"/>
        <v>0</v>
      </c>
      <c r="DU47" s="379"/>
      <c r="DV47" s="384">
        <f t="shared" si="58"/>
        <v>0</v>
      </c>
      <c r="DW47" s="379"/>
      <c r="DX47" s="384">
        <f t="shared" si="59"/>
        <v>0</v>
      </c>
      <c r="DY47" s="379"/>
      <c r="DZ47" s="384">
        <f t="shared" si="60"/>
        <v>0</v>
      </c>
      <c r="EA47" s="379"/>
      <c r="EB47" s="384">
        <f t="shared" si="61"/>
        <v>0</v>
      </c>
      <c r="EC47" s="379"/>
      <c r="ED47" s="384">
        <f t="shared" si="62"/>
        <v>0</v>
      </c>
      <c r="EE47" s="379"/>
      <c r="EF47" s="384">
        <f t="shared" si="63"/>
        <v>0</v>
      </c>
      <c r="EG47" s="379"/>
      <c r="EH47" s="384">
        <f t="shared" si="64"/>
        <v>0</v>
      </c>
      <c r="EI47" s="379"/>
      <c r="EJ47" s="384">
        <f t="shared" si="65"/>
        <v>0</v>
      </c>
      <c r="EK47" s="379"/>
      <c r="EL47" s="384">
        <f t="shared" si="66"/>
        <v>0</v>
      </c>
      <c r="EM47" s="379"/>
      <c r="EN47" s="384">
        <f t="shared" si="67"/>
        <v>0</v>
      </c>
      <c r="EO47" s="379"/>
      <c r="EP47" s="384">
        <f t="shared" si="68"/>
        <v>0</v>
      </c>
      <c r="EQ47" s="379"/>
      <c r="ER47" s="384">
        <f t="shared" si="69"/>
        <v>0</v>
      </c>
      <c r="ES47" s="379"/>
      <c r="ET47" s="384">
        <f t="shared" si="70"/>
        <v>0</v>
      </c>
      <c r="EU47" s="379"/>
      <c r="EV47" s="384">
        <f t="shared" si="71"/>
        <v>0</v>
      </c>
      <c r="EW47" s="379"/>
      <c r="EX47" s="384">
        <f t="shared" si="72"/>
        <v>0</v>
      </c>
      <c r="EY47" s="379"/>
      <c r="EZ47" s="384">
        <f t="shared" si="73"/>
        <v>0</v>
      </c>
      <c r="FA47" s="379"/>
      <c r="FB47" s="384">
        <f t="shared" si="74"/>
        <v>0</v>
      </c>
      <c r="FC47" s="379"/>
      <c r="FD47" s="384">
        <f t="shared" si="75"/>
        <v>0</v>
      </c>
      <c r="FE47" s="379"/>
      <c r="FF47" s="384">
        <f t="shared" si="76"/>
        <v>0</v>
      </c>
      <c r="FG47" s="379"/>
      <c r="FH47" s="384">
        <f t="shared" si="77"/>
        <v>0</v>
      </c>
      <c r="FI47" s="379"/>
      <c r="FJ47" s="384">
        <f t="shared" si="78"/>
        <v>0</v>
      </c>
      <c r="FK47" s="379"/>
      <c r="FL47" s="384">
        <f t="shared" si="79"/>
        <v>0</v>
      </c>
      <c r="FM47" s="379"/>
      <c r="FN47" s="384">
        <f t="shared" si="80"/>
        <v>0</v>
      </c>
      <c r="FO47" s="379"/>
      <c r="FP47" s="384">
        <f t="shared" si="81"/>
        <v>0</v>
      </c>
      <c r="FQ47" s="379"/>
      <c r="FR47" s="384">
        <f t="shared" si="82"/>
        <v>0</v>
      </c>
      <c r="FS47" s="379"/>
      <c r="FT47" s="384">
        <f t="shared" si="83"/>
        <v>0</v>
      </c>
      <c r="FU47" s="379"/>
      <c r="FV47" s="384">
        <f t="shared" si="84"/>
        <v>0</v>
      </c>
      <c r="FW47" s="379"/>
      <c r="FX47" s="384">
        <f t="shared" si="85"/>
        <v>0</v>
      </c>
      <c r="FY47" s="379"/>
      <c r="FZ47" s="384">
        <f t="shared" si="86"/>
        <v>0</v>
      </c>
      <c r="GA47" s="379"/>
      <c r="GB47" s="384">
        <f t="shared" si="87"/>
        <v>0</v>
      </c>
      <c r="GC47" s="379"/>
      <c r="GD47" s="384">
        <f t="shared" si="88"/>
        <v>0</v>
      </c>
      <c r="GE47" s="379"/>
      <c r="GF47" s="384">
        <f t="shared" si="89"/>
        <v>0</v>
      </c>
      <c r="GG47" s="379"/>
      <c r="GH47" s="384">
        <f t="shared" si="90"/>
        <v>0</v>
      </c>
      <c r="GI47" s="379"/>
      <c r="GJ47" s="384">
        <f t="shared" si="91"/>
        <v>0</v>
      </c>
      <c r="GK47" s="379"/>
      <c r="GL47" s="384">
        <f t="shared" si="92"/>
        <v>0</v>
      </c>
      <c r="GM47" s="379">
        <v>0</v>
      </c>
      <c r="GN47" s="384">
        <f t="shared" si="93"/>
        <v>0</v>
      </c>
      <c r="GO47" s="379">
        <v>0</v>
      </c>
      <c r="GP47" s="384">
        <f t="shared" si="94"/>
        <v>0</v>
      </c>
      <c r="GQ47" s="379">
        <v>1</v>
      </c>
      <c r="GR47" s="384">
        <f t="shared" si="95"/>
        <v>191.41500000000002</v>
      </c>
      <c r="GS47" s="379">
        <v>1</v>
      </c>
      <c r="GT47" s="384">
        <f t="shared" si="96"/>
        <v>191.41500000000002</v>
      </c>
      <c r="GU47" s="379">
        <v>1</v>
      </c>
      <c r="GV47" s="384">
        <f t="shared" si="97"/>
        <v>191.41500000000002</v>
      </c>
      <c r="GW47" s="379"/>
      <c r="GX47" s="384">
        <f t="shared" si="98"/>
        <v>0</v>
      </c>
      <c r="GY47" s="379"/>
      <c r="GZ47" s="384">
        <f t="shared" si="99"/>
        <v>0</v>
      </c>
      <c r="HA47" s="379"/>
      <c r="HB47" s="384">
        <f t="shared" si="100"/>
        <v>0</v>
      </c>
      <c r="HC47" s="379"/>
      <c r="HD47" s="384">
        <f t="shared" si="101"/>
        <v>0</v>
      </c>
      <c r="HE47" s="379"/>
      <c r="HF47" s="384">
        <f t="shared" si="102"/>
        <v>0</v>
      </c>
      <c r="HG47" s="379"/>
      <c r="HH47" s="384">
        <f t="shared" si="103"/>
        <v>0</v>
      </c>
      <c r="HI47" s="379"/>
      <c r="HJ47" s="384">
        <f t="shared" si="104"/>
        <v>0</v>
      </c>
      <c r="HK47" s="379"/>
      <c r="HL47" s="384">
        <f t="shared" si="105"/>
        <v>0</v>
      </c>
      <c r="HM47" s="379"/>
      <c r="HN47" s="384">
        <f t="shared" si="106"/>
        <v>0</v>
      </c>
      <c r="HO47" s="415"/>
      <c r="HP47" s="384">
        <f t="shared" si="107"/>
        <v>0</v>
      </c>
      <c r="HQ47" s="379">
        <v>1</v>
      </c>
      <c r="HR47" s="384">
        <f t="shared" si="108"/>
        <v>191.41500000000002</v>
      </c>
      <c r="HS47" s="415"/>
      <c r="HT47" s="384">
        <f t="shared" si="109"/>
        <v>0</v>
      </c>
      <c r="HU47" s="379"/>
      <c r="HV47" s="384">
        <f t="shared" si="110"/>
        <v>0</v>
      </c>
      <c r="HW47" s="379"/>
      <c r="HX47" s="384">
        <f t="shared" si="111"/>
        <v>0</v>
      </c>
      <c r="HY47" s="379"/>
      <c r="HZ47" s="384">
        <f t="shared" si="112"/>
        <v>0</v>
      </c>
      <c r="IA47" s="379"/>
      <c r="IB47" s="384">
        <f t="shared" si="113"/>
        <v>0</v>
      </c>
      <c r="IC47" s="379"/>
      <c r="ID47" s="384">
        <f t="shared" si="114"/>
        <v>0</v>
      </c>
      <c r="IE47" s="379"/>
      <c r="IF47" s="384">
        <f t="shared" si="115"/>
        <v>0</v>
      </c>
      <c r="IG47" s="379"/>
      <c r="IH47" s="384">
        <f t="shared" si="116"/>
        <v>0</v>
      </c>
      <c r="II47" s="379"/>
      <c r="IJ47" s="384">
        <f t="shared" si="117"/>
        <v>0</v>
      </c>
      <c r="IK47" s="379"/>
      <c r="IL47" s="384">
        <f t="shared" si="118"/>
        <v>0</v>
      </c>
      <c r="IM47" s="379"/>
      <c r="IN47" s="384">
        <f t="shared" si="119"/>
        <v>0</v>
      </c>
      <c r="IO47" s="379"/>
      <c r="IP47" s="384">
        <f t="shared" si="120"/>
        <v>0</v>
      </c>
      <c r="IQ47" s="379"/>
      <c r="IR47" s="384">
        <f t="shared" si="121"/>
        <v>0</v>
      </c>
      <c r="IS47" s="379"/>
      <c r="IT47" s="384">
        <f t="shared" si="122"/>
        <v>0</v>
      </c>
      <c r="IU47" s="379"/>
      <c r="IV47" s="384">
        <f t="shared" si="123"/>
        <v>0</v>
      </c>
      <c r="IW47" s="379"/>
      <c r="IX47" s="384">
        <f t="shared" si="124"/>
        <v>0</v>
      </c>
      <c r="IY47" s="379">
        <v>1</v>
      </c>
      <c r="IZ47" s="384">
        <f t="shared" si="125"/>
        <v>191.41500000000002</v>
      </c>
      <c r="JA47" s="379"/>
      <c r="JB47" s="384">
        <f t="shared" si="126"/>
        <v>0</v>
      </c>
      <c r="JC47" s="379"/>
      <c r="JD47" s="384">
        <f t="shared" si="127"/>
        <v>0</v>
      </c>
      <c r="JE47" s="379">
        <v>1</v>
      </c>
      <c r="JF47" s="384">
        <f t="shared" si="128"/>
        <v>191.41500000000002</v>
      </c>
      <c r="JG47" s="379">
        <v>1</v>
      </c>
      <c r="JH47" s="384">
        <f t="shared" si="129"/>
        <v>191.41500000000002</v>
      </c>
      <c r="JI47" s="379"/>
      <c r="JJ47" s="384">
        <f t="shared" si="130"/>
        <v>0</v>
      </c>
      <c r="JK47" s="379"/>
      <c r="JL47" s="384">
        <f t="shared" si="131"/>
        <v>0</v>
      </c>
      <c r="JM47" s="379">
        <v>1</v>
      </c>
      <c r="JN47" s="384">
        <f t="shared" si="132"/>
        <v>191.41500000000002</v>
      </c>
      <c r="JO47" s="379">
        <v>1</v>
      </c>
      <c r="JP47" s="384">
        <f t="shared" si="133"/>
        <v>191.41500000000002</v>
      </c>
      <c r="JQ47" s="379"/>
      <c r="JR47" s="384">
        <f t="shared" si="134"/>
        <v>0</v>
      </c>
      <c r="JS47" s="379"/>
      <c r="JT47" s="384">
        <f t="shared" si="277"/>
        <v>0</v>
      </c>
      <c r="JU47" s="379"/>
      <c r="JV47" s="384">
        <f t="shared" si="278"/>
        <v>0</v>
      </c>
      <c r="JW47" s="379"/>
      <c r="JX47" s="384">
        <f t="shared" si="279"/>
        <v>0</v>
      </c>
      <c r="JY47" s="379"/>
      <c r="JZ47" s="384">
        <f t="shared" si="280"/>
        <v>0</v>
      </c>
    </row>
    <row r="48" spans="1:286" s="4" customFormat="1" x14ac:dyDescent="0.25">
      <c r="A48" s="268" t="s">
        <v>277</v>
      </c>
      <c r="B48" s="268" t="s">
        <v>682</v>
      </c>
      <c r="C48" s="466">
        <v>1600</v>
      </c>
      <c r="D48" s="467"/>
      <c r="E48" s="467"/>
      <c r="F48" s="472"/>
      <c r="G48" s="387">
        <f>+AVERAGE(C48:F48)*5%</f>
        <v>80</v>
      </c>
      <c r="H48" s="388">
        <f t="shared" si="0"/>
        <v>1680</v>
      </c>
      <c r="I48" s="513">
        <v>3</v>
      </c>
      <c r="J48" s="390">
        <f t="shared" si="1"/>
        <v>560</v>
      </c>
      <c r="K48" s="379"/>
      <c r="L48" s="384">
        <f t="shared" si="2"/>
        <v>0</v>
      </c>
      <c r="M48" s="379"/>
      <c r="N48" s="384">
        <f t="shared" si="3"/>
        <v>0</v>
      </c>
      <c r="O48" s="379"/>
      <c r="P48" s="384">
        <f t="shared" si="4"/>
        <v>0</v>
      </c>
      <c r="Q48" s="379"/>
      <c r="R48" s="384">
        <f t="shared" si="5"/>
        <v>0</v>
      </c>
      <c r="S48" s="379"/>
      <c r="T48" s="384">
        <f t="shared" si="6"/>
        <v>0</v>
      </c>
      <c r="U48" s="379"/>
      <c r="V48" s="384">
        <f t="shared" si="7"/>
        <v>0</v>
      </c>
      <c r="W48" s="379"/>
      <c r="X48" s="384">
        <f t="shared" si="8"/>
        <v>0</v>
      </c>
      <c r="Y48" s="379"/>
      <c r="Z48" s="384">
        <f t="shared" si="9"/>
        <v>0</v>
      </c>
      <c r="AA48" s="379"/>
      <c r="AB48" s="384">
        <f t="shared" si="9"/>
        <v>0</v>
      </c>
      <c r="AC48" s="379"/>
      <c r="AD48" s="384">
        <f t="shared" si="10"/>
        <v>0</v>
      </c>
      <c r="AE48" s="379"/>
      <c r="AF48" s="384">
        <f t="shared" si="11"/>
        <v>0</v>
      </c>
      <c r="AG48" s="379"/>
      <c r="AH48" s="384">
        <f t="shared" si="12"/>
        <v>0</v>
      </c>
      <c r="AI48" s="379"/>
      <c r="AJ48" s="384">
        <f t="shared" si="13"/>
        <v>0</v>
      </c>
      <c r="AK48" s="379"/>
      <c r="AL48" s="384">
        <f t="shared" si="14"/>
        <v>0</v>
      </c>
      <c r="AM48" s="379"/>
      <c r="AN48" s="384">
        <f t="shared" si="15"/>
        <v>0</v>
      </c>
      <c r="AO48" s="379"/>
      <c r="AP48" s="384">
        <f t="shared" si="16"/>
        <v>0</v>
      </c>
      <c r="AQ48" s="379"/>
      <c r="AR48" s="384">
        <f t="shared" si="17"/>
        <v>0</v>
      </c>
      <c r="AS48" s="379"/>
      <c r="AT48" s="384">
        <f t="shared" si="18"/>
        <v>0</v>
      </c>
      <c r="AU48" s="379"/>
      <c r="AV48" s="384">
        <f t="shared" si="19"/>
        <v>0</v>
      </c>
      <c r="AW48" s="379"/>
      <c r="AX48" s="384">
        <f t="shared" si="20"/>
        <v>0</v>
      </c>
      <c r="AY48" s="379"/>
      <c r="AZ48" s="384">
        <f t="shared" si="21"/>
        <v>0</v>
      </c>
      <c r="BA48" s="379"/>
      <c r="BB48" s="384">
        <f t="shared" si="22"/>
        <v>0</v>
      </c>
      <c r="BC48" s="379"/>
      <c r="BD48" s="384">
        <f t="shared" si="23"/>
        <v>0</v>
      </c>
      <c r="BE48" s="379"/>
      <c r="BF48" s="384">
        <f t="shared" si="24"/>
        <v>0</v>
      </c>
      <c r="BG48" s="379"/>
      <c r="BH48" s="384">
        <f t="shared" si="25"/>
        <v>0</v>
      </c>
      <c r="BI48" s="379"/>
      <c r="BJ48" s="384">
        <f t="shared" si="26"/>
        <v>0</v>
      </c>
      <c r="BK48" s="379"/>
      <c r="BL48" s="384">
        <f t="shared" si="27"/>
        <v>0</v>
      </c>
      <c r="BM48" s="379"/>
      <c r="BN48" s="384">
        <f t="shared" si="28"/>
        <v>0</v>
      </c>
      <c r="BO48" s="379"/>
      <c r="BP48" s="384">
        <f t="shared" si="29"/>
        <v>0</v>
      </c>
      <c r="BQ48" s="379"/>
      <c r="BR48" s="384">
        <f t="shared" si="30"/>
        <v>0</v>
      </c>
      <c r="BS48" s="379"/>
      <c r="BT48" s="384">
        <f t="shared" si="31"/>
        <v>0</v>
      </c>
      <c r="BU48" s="379"/>
      <c r="BV48" s="384">
        <f t="shared" si="32"/>
        <v>0</v>
      </c>
      <c r="BW48" s="379"/>
      <c r="BX48" s="384">
        <f t="shared" si="33"/>
        <v>0</v>
      </c>
      <c r="BY48" s="379"/>
      <c r="BZ48" s="384">
        <f t="shared" si="34"/>
        <v>0</v>
      </c>
      <c r="CA48" s="379">
        <v>1</v>
      </c>
      <c r="CB48" s="384">
        <f t="shared" si="35"/>
        <v>560</v>
      </c>
      <c r="CC48" s="379"/>
      <c r="CD48" s="384">
        <f t="shared" si="36"/>
        <v>0</v>
      </c>
      <c r="CE48" s="379"/>
      <c r="CF48" s="384">
        <f t="shared" si="37"/>
        <v>0</v>
      </c>
      <c r="CG48" s="379"/>
      <c r="CH48" s="384">
        <f t="shared" si="38"/>
        <v>0</v>
      </c>
      <c r="CI48" s="379"/>
      <c r="CJ48" s="384">
        <f t="shared" si="39"/>
        <v>0</v>
      </c>
      <c r="CK48" s="379"/>
      <c r="CL48" s="384">
        <f t="shared" si="40"/>
        <v>0</v>
      </c>
      <c r="CM48" s="379"/>
      <c r="CN48" s="384">
        <f t="shared" si="41"/>
        <v>0</v>
      </c>
      <c r="CO48" s="379"/>
      <c r="CP48" s="384">
        <f t="shared" si="42"/>
        <v>0</v>
      </c>
      <c r="CQ48" s="379"/>
      <c r="CR48" s="384">
        <f t="shared" si="43"/>
        <v>0</v>
      </c>
      <c r="CS48" s="379"/>
      <c r="CT48" s="384">
        <f t="shared" si="44"/>
        <v>0</v>
      </c>
      <c r="CU48" s="379"/>
      <c r="CV48" s="384">
        <f t="shared" si="45"/>
        <v>0</v>
      </c>
      <c r="CW48" s="379"/>
      <c r="CX48" s="384">
        <f t="shared" si="46"/>
        <v>0</v>
      </c>
      <c r="CY48" s="379"/>
      <c r="CZ48" s="384">
        <f t="shared" si="47"/>
        <v>0</v>
      </c>
      <c r="DA48" s="379">
        <v>1</v>
      </c>
      <c r="DB48" s="384">
        <f t="shared" si="48"/>
        <v>560</v>
      </c>
      <c r="DC48" s="379"/>
      <c r="DD48" s="384">
        <f t="shared" si="49"/>
        <v>0</v>
      </c>
      <c r="DE48" s="379"/>
      <c r="DF48" s="384">
        <f t="shared" si="50"/>
        <v>0</v>
      </c>
      <c r="DG48" s="379"/>
      <c r="DH48" s="384">
        <f t="shared" si="51"/>
        <v>0</v>
      </c>
      <c r="DI48" s="379"/>
      <c r="DJ48" s="384">
        <f t="shared" si="52"/>
        <v>0</v>
      </c>
      <c r="DK48" s="379"/>
      <c r="DL48" s="384">
        <f t="shared" si="53"/>
        <v>0</v>
      </c>
      <c r="DM48" s="379"/>
      <c r="DN48" s="384">
        <f t="shared" si="54"/>
        <v>0</v>
      </c>
      <c r="DO48" s="379"/>
      <c r="DP48" s="384">
        <f t="shared" si="55"/>
        <v>0</v>
      </c>
      <c r="DQ48" s="379"/>
      <c r="DR48" s="384">
        <f t="shared" si="56"/>
        <v>0</v>
      </c>
      <c r="DS48" s="379"/>
      <c r="DT48" s="384">
        <f t="shared" si="57"/>
        <v>0</v>
      </c>
      <c r="DU48" s="379"/>
      <c r="DV48" s="384">
        <f t="shared" si="58"/>
        <v>0</v>
      </c>
      <c r="DW48" s="379"/>
      <c r="DX48" s="384">
        <f t="shared" si="59"/>
        <v>0</v>
      </c>
      <c r="DY48" s="379"/>
      <c r="DZ48" s="384">
        <f t="shared" si="60"/>
        <v>0</v>
      </c>
      <c r="EA48" s="379"/>
      <c r="EB48" s="384">
        <f t="shared" si="61"/>
        <v>0</v>
      </c>
      <c r="EC48" s="379"/>
      <c r="ED48" s="384">
        <f t="shared" si="62"/>
        <v>0</v>
      </c>
      <c r="EE48" s="379"/>
      <c r="EF48" s="384">
        <f t="shared" si="63"/>
        <v>0</v>
      </c>
      <c r="EG48" s="379"/>
      <c r="EH48" s="384">
        <f t="shared" si="64"/>
        <v>0</v>
      </c>
      <c r="EI48" s="379"/>
      <c r="EJ48" s="384">
        <f t="shared" si="65"/>
        <v>0</v>
      </c>
      <c r="EK48" s="379"/>
      <c r="EL48" s="384">
        <f t="shared" si="66"/>
        <v>0</v>
      </c>
      <c r="EM48" s="379"/>
      <c r="EN48" s="384">
        <f t="shared" si="67"/>
        <v>0</v>
      </c>
      <c r="EO48" s="379"/>
      <c r="EP48" s="384">
        <f t="shared" si="68"/>
        <v>0</v>
      </c>
      <c r="EQ48" s="379"/>
      <c r="ER48" s="384">
        <f t="shared" si="69"/>
        <v>0</v>
      </c>
      <c r="ES48" s="379"/>
      <c r="ET48" s="384">
        <f t="shared" si="70"/>
        <v>0</v>
      </c>
      <c r="EU48" s="379"/>
      <c r="EV48" s="384">
        <f t="shared" si="71"/>
        <v>0</v>
      </c>
      <c r="EW48" s="379"/>
      <c r="EX48" s="384">
        <f t="shared" si="72"/>
        <v>0</v>
      </c>
      <c r="EY48" s="379"/>
      <c r="EZ48" s="384">
        <f t="shared" si="73"/>
        <v>0</v>
      </c>
      <c r="FA48" s="379"/>
      <c r="FB48" s="384">
        <f t="shared" si="74"/>
        <v>0</v>
      </c>
      <c r="FC48" s="379"/>
      <c r="FD48" s="384">
        <f t="shared" si="75"/>
        <v>0</v>
      </c>
      <c r="FE48" s="379"/>
      <c r="FF48" s="384">
        <f t="shared" si="76"/>
        <v>0</v>
      </c>
      <c r="FG48" s="379"/>
      <c r="FH48" s="384">
        <f t="shared" si="77"/>
        <v>0</v>
      </c>
      <c r="FI48" s="379"/>
      <c r="FJ48" s="384">
        <f t="shared" si="78"/>
        <v>0</v>
      </c>
      <c r="FK48" s="379"/>
      <c r="FL48" s="384">
        <f t="shared" si="79"/>
        <v>0</v>
      </c>
      <c r="FM48" s="379"/>
      <c r="FN48" s="384">
        <f t="shared" si="80"/>
        <v>0</v>
      </c>
      <c r="FO48" s="379"/>
      <c r="FP48" s="384">
        <f t="shared" si="81"/>
        <v>0</v>
      </c>
      <c r="FQ48" s="379"/>
      <c r="FR48" s="384">
        <f t="shared" si="82"/>
        <v>0</v>
      </c>
      <c r="FS48" s="379"/>
      <c r="FT48" s="384">
        <f t="shared" si="83"/>
        <v>0</v>
      </c>
      <c r="FU48" s="379"/>
      <c r="FV48" s="384">
        <f t="shared" si="84"/>
        <v>0</v>
      </c>
      <c r="FW48" s="379"/>
      <c r="FX48" s="384">
        <f t="shared" si="85"/>
        <v>0</v>
      </c>
      <c r="FY48" s="379"/>
      <c r="FZ48" s="384">
        <f t="shared" si="86"/>
        <v>0</v>
      </c>
      <c r="GA48" s="379"/>
      <c r="GB48" s="384">
        <f t="shared" si="87"/>
        <v>0</v>
      </c>
      <c r="GC48" s="379"/>
      <c r="GD48" s="384">
        <f t="shared" si="88"/>
        <v>0</v>
      </c>
      <c r="GE48" s="379"/>
      <c r="GF48" s="384">
        <f t="shared" si="89"/>
        <v>0</v>
      </c>
      <c r="GG48" s="379"/>
      <c r="GH48" s="384">
        <f t="shared" si="90"/>
        <v>0</v>
      </c>
      <c r="GI48" s="379">
        <v>1</v>
      </c>
      <c r="GJ48" s="384">
        <f t="shared" si="91"/>
        <v>560</v>
      </c>
      <c r="GK48" s="379"/>
      <c r="GL48" s="384">
        <f t="shared" si="92"/>
        <v>0</v>
      </c>
      <c r="GM48" s="379"/>
      <c r="GN48" s="384">
        <f t="shared" si="93"/>
        <v>0</v>
      </c>
      <c r="GO48" s="379"/>
      <c r="GP48" s="384">
        <f t="shared" si="94"/>
        <v>0</v>
      </c>
      <c r="GQ48" s="379"/>
      <c r="GR48" s="384">
        <f t="shared" si="95"/>
        <v>0</v>
      </c>
      <c r="GS48" s="379"/>
      <c r="GT48" s="384">
        <f t="shared" si="96"/>
        <v>0</v>
      </c>
      <c r="GU48" s="379"/>
      <c r="GV48" s="384">
        <f t="shared" si="97"/>
        <v>0</v>
      </c>
      <c r="GW48" s="379"/>
      <c r="GX48" s="384">
        <f t="shared" si="98"/>
        <v>0</v>
      </c>
      <c r="GY48" s="379"/>
      <c r="GZ48" s="384">
        <f t="shared" si="99"/>
        <v>0</v>
      </c>
      <c r="HA48" s="379"/>
      <c r="HB48" s="384">
        <f t="shared" si="100"/>
        <v>0</v>
      </c>
      <c r="HC48" s="379"/>
      <c r="HD48" s="384">
        <f t="shared" si="101"/>
        <v>0</v>
      </c>
      <c r="HE48" s="379"/>
      <c r="HF48" s="384">
        <f t="shared" si="102"/>
        <v>0</v>
      </c>
      <c r="HG48" s="379"/>
      <c r="HH48" s="384">
        <f t="shared" si="103"/>
        <v>0</v>
      </c>
      <c r="HI48" s="379"/>
      <c r="HJ48" s="384">
        <f t="shared" si="104"/>
        <v>0</v>
      </c>
      <c r="HK48" s="379"/>
      <c r="HL48" s="384">
        <f t="shared" si="105"/>
        <v>0</v>
      </c>
      <c r="HM48" s="379"/>
      <c r="HN48" s="384">
        <f t="shared" si="106"/>
        <v>0</v>
      </c>
      <c r="HO48" s="415"/>
      <c r="HP48" s="384">
        <f t="shared" si="107"/>
        <v>0</v>
      </c>
      <c r="HQ48" s="379"/>
      <c r="HR48" s="384">
        <f t="shared" si="108"/>
        <v>0</v>
      </c>
      <c r="HS48" s="415"/>
      <c r="HT48" s="384">
        <f t="shared" si="109"/>
        <v>0</v>
      </c>
      <c r="HU48" s="379"/>
      <c r="HV48" s="384">
        <f t="shared" si="110"/>
        <v>0</v>
      </c>
      <c r="HW48" s="379">
        <v>1</v>
      </c>
      <c r="HX48" s="384">
        <f t="shared" si="111"/>
        <v>560</v>
      </c>
      <c r="HY48" s="379"/>
      <c r="HZ48" s="384">
        <f t="shared" si="112"/>
        <v>0</v>
      </c>
      <c r="IA48" s="379"/>
      <c r="IB48" s="384">
        <f t="shared" si="113"/>
        <v>0</v>
      </c>
      <c r="IC48" s="379"/>
      <c r="ID48" s="384">
        <f t="shared" si="114"/>
        <v>0</v>
      </c>
      <c r="IE48" s="379"/>
      <c r="IF48" s="384">
        <f t="shared" si="115"/>
        <v>0</v>
      </c>
      <c r="IG48" s="379"/>
      <c r="IH48" s="384">
        <f t="shared" si="116"/>
        <v>0</v>
      </c>
      <c r="II48" s="379">
        <v>1</v>
      </c>
      <c r="IJ48" s="384">
        <f t="shared" si="117"/>
        <v>560</v>
      </c>
      <c r="IK48" s="379">
        <v>1</v>
      </c>
      <c r="IL48" s="384">
        <f t="shared" si="118"/>
        <v>560</v>
      </c>
      <c r="IM48" s="379"/>
      <c r="IN48" s="384">
        <f t="shared" si="119"/>
        <v>0</v>
      </c>
      <c r="IO48" s="379">
        <v>1</v>
      </c>
      <c r="IP48" s="384">
        <f t="shared" si="120"/>
        <v>560</v>
      </c>
      <c r="IQ48" s="379">
        <v>1</v>
      </c>
      <c r="IR48" s="384">
        <f t="shared" si="121"/>
        <v>560</v>
      </c>
      <c r="IS48" s="379"/>
      <c r="IT48" s="384">
        <f t="shared" si="122"/>
        <v>0</v>
      </c>
      <c r="IU48" s="379"/>
      <c r="IV48" s="384">
        <f t="shared" si="123"/>
        <v>0</v>
      </c>
      <c r="IW48" s="379">
        <v>1</v>
      </c>
      <c r="IX48" s="384">
        <f t="shared" si="124"/>
        <v>560</v>
      </c>
      <c r="IY48" s="379">
        <v>1</v>
      </c>
      <c r="IZ48" s="384">
        <f t="shared" si="125"/>
        <v>560</v>
      </c>
      <c r="JA48" s="379">
        <v>1</v>
      </c>
      <c r="JB48" s="384">
        <f t="shared" si="126"/>
        <v>560</v>
      </c>
      <c r="JC48" s="379">
        <v>1</v>
      </c>
      <c r="JD48" s="384">
        <f t="shared" si="127"/>
        <v>560</v>
      </c>
      <c r="JE48" s="379">
        <v>1</v>
      </c>
      <c r="JF48" s="384">
        <f t="shared" si="128"/>
        <v>560</v>
      </c>
      <c r="JG48" s="379">
        <v>1</v>
      </c>
      <c r="JH48" s="384">
        <f t="shared" si="129"/>
        <v>560</v>
      </c>
      <c r="JI48" s="379"/>
      <c r="JJ48" s="384">
        <f t="shared" si="130"/>
        <v>0</v>
      </c>
      <c r="JK48" s="379">
        <v>1</v>
      </c>
      <c r="JL48" s="384">
        <f t="shared" si="131"/>
        <v>560</v>
      </c>
      <c r="JM48" s="379">
        <v>1</v>
      </c>
      <c r="JN48" s="384">
        <f t="shared" si="132"/>
        <v>560</v>
      </c>
      <c r="JO48" s="379">
        <v>1</v>
      </c>
      <c r="JP48" s="384">
        <f t="shared" si="133"/>
        <v>560</v>
      </c>
      <c r="JQ48" s="379"/>
      <c r="JR48" s="384">
        <f t="shared" si="134"/>
        <v>0</v>
      </c>
      <c r="JS48" s="379"/>
      <c r="JT48" s="384">
        <f t="shared" si="277"/>
        <v>0</v>
      </c>
      <c r="JU48" s="379"/>
      <c r="JV48" s="384">
        <f t="shared" si="278"/>
        <v>0</v>
      </c>
      <c r="JW48" s="379"/>
      <c r="JX48" s="384">
        <f t="shared" si="279"/>
        <v>0</v>
      </c>
      <c r="JY48" s="379"/>
      <c r="JZ48" s="384">
        <f t="shared" si="280"/>
        <v>0</v>
      </c>
    </row>
    <row r="49" spans="1:286" s="4" customFormat="1" x14ac:dyDescent="0.25">
      <c r="A49" s="268" t="s">
        <v>277</v>
      </c>
      <c r="B49" s="268" t="s">
        <v>495</v>
      </c>
      <c r="C49" s="466">
        <v>1900</v>
      </c>
      <c r="D49" s="467">
        <f>+'Cotizacion Rino'!B49</f>
        <v>954</v>
      </c>
      <c r="E49" s="467">
        <v>1900</v>
      </c>
      <c r="F49" s="472"/>
      <c r="G49" s="387">
        <f>+AVERAGE(C49:F49)*5%</f>
        <v>79.233333333333348</v>
      </c>
      <c r="H49" s="388">
        <f t="shared" si="0"/>
        <v>1663.9</v>
      </c>
      <c r="I49" s="513">
        <v>5</v>
      </c>
      <c r="J49" s="390">
        <f t="shared" si="1"/>
        <v>332.78000000000003</v>
      </c>
      <c r="K49" s="379"/>
      <c r="L49" s="384">
        <f t="shared" si="2"/>
        <v>0</v>
      </c>
      <c r="M49" s="379"/>
      <c r="N49" s="384">
        <f t="shared" si="3"/>
        <v>0</v>
      </c>
      <c r="O49" s="379"/>
      <c r="P49" s="384">
        <f t="shared" si="4"/>
        <v>0</v>
      </c>
      <c r="Q49" s="379"/>
      <c r="R49" s="384">
        <f t="shared" si="5"/>
        <v>0</v>
      </c>
      <c r="S49" s="379"/>
      <c r="T49" s="384">
        <f t="shared" si="6"/>
        <v>0</v>
      </c>
      <c r="U49" s="379"/>
      <c r="V49" s="384">
        <f t="shared" si="7"/>
        <v>0</v>
      </c>
      <c r="W49" s="379"/>
      <c r="X49" s="384">
        <f t="shared" si="8"/>
        <v>0</v>
      </c>
      <c r="Y49" s="379"/>
      <c r="Z49" s="384">
        <f t="shared" si="9"/>
        <v>0</v>
      </c>
      <c r="AA49" s="379"/>
      <c r="AB49" s="384">
        <f t="shared" si="9"/>
        <v>0</v>
      </c>
      <c r="AC49" s="379"/>
      <c r="AD49" s="384">
        <f t="shared" si="10"/>
        <v>0</v>
      </c>
      <c r="AE49" s="379"/>
      <c r="AF49" s="384">
        <f t="shared" si="11"/>
        <v>0</v>
      </c>
      <c r="AG49" s="379"/>
      <c r="AH49" s="384">
        <f t="shared" si="12"/>
        <v>0</v>
      </c>
      <c r="AI49" s="379"/>
      <c r="AJ49" s="384">
        <f t="shared" si="13"/>
        <v>0</v>
      </c>
      <c r="AK49" s="379"/>
      <c r="AL49" s="384">
        <f t="shared" si="14"/>
        <v>0</v>
      </c>
      <c r="AM49" s="379"/>
      <c r="AN49" s="384">
        <f t="shared" si="15"/>
        <v>0</v>
      </c>
      <c r="AO49" s="379"/>
      <c r="AP49" s="384">
        <f t="shared" si="16"/>
        <v>0</v>
      </c>
      <c r="AQ49" s="379"/>
      <c r="AR49" s="384">
        <f t="shared" si="17"/>
        <v>0</v>
      </c>
      <c r="AS49" s="379"/>
      <c r="AT49" s="384">
        <f t="shared" si="18"/>
        <v>0</v>
      </c>
      <c r="AU49" s="379"/>
      <c r="AV49" s="384">
        <f t="shared" si="19"/>
        <v>0</v>
      </c>
      <c r="AW49" s="379"/>
      <c r="AX49" s="384">
        <f t="shared" si="20"/>
        <v>0</v>
      </c>
      <c r="AY49" s="379"/>
      <c r="AZ49" s="384">
        <f t="shared" si="21"/>
        <v>0</v>
      </c>
      <c r="BA49" s="379"/>
      <c r="BB49" s="384">
        <f t="shared" si="22"/>
        <v>0</v>
      </c>
      <c r="BC49" s="379">
        <v>1</v>
      </c>
      <c r="BD49" s="384">
        <f t="shared" si="23"/>
        <v>332.78000000000003</v>
      </c>
      <c r="BE49" s="379">
        <v>1</v>
      </c>
      <c r="BF49" s="384">
        <f t="shared" si="24"/>
        <v>332.78000000000003</v>
      </c>
      <c r="BG49" s="379"/>
      <c r="BH49" s="384">
        <f t="shared" si="25"/>
        <v>0</v>
      </c>
      <c r="BI49" s="379"/>
      <c r="BJ49" s="384">
        <f t="shared" si="26"/>
        <v>0</v>
      </c>
      <c r="BK49" s="379"/>
      <c r="BL49" s="384">
        <f t="shared" si="27"/>
        <v>0</v>
      </c>
      <c r="BM49" s="379">
        <v>1</v>
      </c>
      <c r="BN49" s="384">
        <f t="shared" si="28"/>
        <v>332.78000000000003</v>
      </c>
      <c r="BO49" s="379"/>
      <c r="BP49" s="384">
        <f t="shared" si="29"/>
        <v>0</v>
      </c>
      <c r="BQ49" s="379"/>
      <c r="BR49" s="384">
        <f t="shared" si="30"/>
        <v>0</v>
      </c>
      <c r="BS49" s="379"/>
      <c r="BT49" s="384">
        <f t="shared" si="31"/>
        <v>0</v>
      </c>
      <c r="BU49" s="379"/>
      <c r="BV49" s="384">
        <f t="shared" si="32"/>
        <v>0</v>
      </c>
      <c r="BW49" s="379"/>
      <c r="BX49" s="384">
        <f t="shared" si="33"/>
        <v>0</v>
      </c>
      <c r="BY49" s="379"/>
      <c r="BZ49" s="384">
        <f t="shared" si="34"/>
        <v>0</v>
      </c>
      <c r="CA49" s="379"/>
      <c r="CB49" s="384">
        <f t="shared" si="35"/>
        <v>0</v>
      </c>
      <c r="CC49" s="379">
        <v>1</v>
      </c>
      <c r="CD49" s="384">
        <f t="shared" si="36"/>
        <v>332.78000000000003</v>
      </c>
      <c r="CE49" s="379">
        <v>1</v>
      </c>
      <c r="CF49" s="384">
        <f t="shared" si="37"/>
        <v>332.78000000000003</v>
      </c>
      <c r="CG49" s="379">
        <v>1</v>
      </c>
      <c r="CH49" s="384">
        <f t="shared" si="38"/>
        <v>332.78000000000003</v>
      </c>
      <c r="CI49" s="379">
        <v>1</v>
      </c>
      <c r="CJ49" s="384">
        <f t="shared" si="39"/>
        <v>332.78000000000003</v>
      </c>
      <c r="CK49" s="379">
        <v>1</v>
      </c>
      <c r="CL49" s="384">
        <f t="shared" si="40"/>
        <v>332.78000000000003</v>
      </c>
      <c r="CM49" s="379">
        <v>1</v>
      </c>
      <c r="CN49" s="384">
        <f t="shared" si="41"/>
        <v>332.78000000000003</v>
      </c>
      <c r="CO49" s="379">
        <v>1</v>
      </c>
      <c r="CP49" s="384">
        <f t="shared" si="42"/>
        <v>332.78000000000003</v>
      </c>
      <c r="CQ49" s="379">
        <v>1</v>
      </c>
      <c r="CR49" s="384">
        <f t="shared" si="43"/>
        <v>332.78000000000003</v>
      </c>
      <c r="CS49" s="379">
        <v>1</v>
      </c>
      <c r="CT49" s="384">
        <f t="shared" si="44"/>
        <v>332.78000000000003</v>
      </c>
      <c r="CU49" s="379">
        <v>1</v>
      </c>
      <c r="CV49" s="384">
        <f t="shared" si="45"/>
        <v>332.78000000000003</v>
      </c>
      <c r="CW49" s="379">
        <v>1</v>
      </c>
      <c r="CX49" s="384">
        <f t="shared" si="46"/>
        <v>332.78000000000003</v>
      </c>
      <c r="CY49" s="379"/>
      <c r="CZ49" s="384">
        <f t="shared" si="47"/>
        <v>0</v>
      </c>
      <c r="DA49" s="379"/>
      <c r="DB49" s="384">
        <f t="shared" si="48"/>
        <v>0</v>
      </c>
      <c r="DC49" s="379"/>
      <c r="DD49" s="384">
        <f t="shared" si="49"/>
        <v>0</v>
      </c>
      <c r="DE49" s="379"/>
      <c r="DF49" s="384">
        <f t="shared" si="50"/>
        <v>0</v>
      </c>
      <c r="DG49" s="379"/>
      <c r="DH49" s="384">
        <f t="shared" si="51"/>
        <v>0</v>
      </c>
      <c r="DI49" s="379"/>
      <c r="DJ49" s="384">
        <f t="shared" si="52"/>
        <v>0</v>
      </c>
      <c r="DK49" s="379"/>
      <c r="DL49" s="384">
        <f t="shared" si="53"/>
        <v>0</v>
      </c>
      <c r="DM49" s="379"/>
      <c r="DN49" s="384">
        <f t="shared" si="54"/>
        <v>0</v>
      </c>
      <c r="DO49" s="379">
        <v>1</v>
      </c>
      <c r="DP49" s="384">
        <f t="shared" si="55"/>
        <v>332.78000000000003</v>
      </c>
      <c r="DQ49" s="379"/>
      <c r="DR49" s="384">
        <f t="shared" si="56"/>
        <v>0</v>
      </c>
      <c r="DS49" s="379"/>
      <c r="DT49" s="384">
        <f t="shared" si="57"/>
        <v>0</v>
      </c>
      <c r="DU49" s="379"/>
      <c r="DV49" s="384">
        <f t="shared" si="58"/>
        <v>0</v>
      </c>
      <c r="DW49" s="379"/>
      <c r="DX49" s="384">
        <f t="shared" si="59"/>
        <v>0</v>
      </c>
      <c r="DY49" s="379"/>
      <c r="DZ49" s="384">
        <f t="shared" si="60"/>
        <v>0</v>
      </c>
      <c r="EA49" s="379"/>
      <c r="EB49" s="384">
        <f t="shared" si="61"/>
        <v>0</v>
      </c>
      <c r="EC49" s="379"/>
      <c r="ED49" s="384">
        <f t="shared" si="62"/>
        <v>0</v>
      </c>
      <c r="EE49" s="379"/>
      <c r="EF49" s="384">
        <f t="shared" si="63"/>
        <v>0</v>
      </c>
      <c r="EG49" s="379"/>
      <c r="EH49" s="384">
        <f t="shared" si="64"/>
        <v>0</v>
      </c>
      <c r="EI49" s="379"/>
      <c r="EJ49" s="384">
        <f t="shared" si="65"/>
        <v>0</v>
      </c>
      <c r="EK49" s="379"/>
      <c r="EL49" s="384">
        <f t="shared" si="66"/>
        <v>0</v>
      </c>
      <c r="EM49" s="379"/>
      <c r="EN49" s="384">
        <f t="shared" si="67"/>
        <v>0</v>
      </c>
      <c r="EO49" s="379"/>
      <c r="EP49" s="384">
        <f t="shared" si="68"/>
        <v>0</v>
      </c>
      <c r="EQ49" s="379"/>
      <c r="ER49" s="384">
        <f t="shared" si="69"/>
        <v>0</v>
      </c>
      <c r="ES49" s="379"/>
      <c r="ET49" s="384">
        <f t="shared" si="70"/>
        <v>0</v>
      </c>
      <c r="EU49" s="379"/>
      <c r="EV49" s="384">
        <f t="shared" si="71"/>
        <v>0</v>
      </c>
      <c r="EW49" s="379"/>
      <c r="EX49" s="384">
        <f t="shared" si="72"/>
        <v>0</v>
      </c>
      <c r="EY49" s="379"/>
      <c r="EZ49" s="384">
        <f t="shared" si="73"/>
        <v>0</v>
      </c>
      <c r="FA49" s="379"/>
      <c r="FB49" s="384">
        <f t="shared" si="74"/>
        <v>0</v>
      </c>
      <c r="FC49" s="379">
        <v>1</v>
      </c>
      <c r="FD49" s="384">
        <f t="shared" si="75"/>
        <v>332.78000000000003</v>
      </c>
      <c r="FE49" s="379">
        <v>1</v>
      </c>
      <c r="FF49" s="384">
        <f t="shared" si="76"/>
        <v>332.78000000000003</v>
      </c>
      <c r="FG49" s="379">
        <v>1</v>
      </c>
      <c r="FH49" s="384">
        <f t="shared" si="77"/>
        <v>332.78000000000003</v>
      </c>
      <c r="FI49" s="379"/>
      <c r="FJ49" s="384">
        <f t="shared" si="78"/>
        <v>0</v>
      </c>
      <c r="FK49" s="379"/>
      <c r="FL49" s="384">
        <f t="shared" si="79"/>
        <v>0</v>
      </c>
      <c r="FM49" s="379"/>
      <c r="FN49" s="384">
        <f t="shared" si="80"/>
        <v>0</v>
      </c>
      <c r="FO49" s="379"/>
      <c r="FP49" s="384">
        <f t="shared" si="81"/>
        <v>0</v>
      </c>
      <c r="FQ49" s="379"/>
      <c r="FR49" s="384">
        <f t="shared" si="82"/>
        <v>0</v>
      </c>
      <c r="FS49" s="379"/>
      <c r="FT49" s="384">
        <f t="shared" si="83"/>
        <v>0</v>
      </c>
      <c r="FU49" s="379"/>
      <c r="FV49" s="384">
        <f t="shared" si="84"/>
        <v>0</v>
      </c>
      <c r="FW49" s="379">
        <v>1</v>
      </c>
      <c r="FX49" s="384">
        <f t="shared" si="85"/>
        <v>332.78000000000003</v>
      </c>
      <c r="FY49" s="379">
        <v>1</v>
      </c>
      <c r="FZ49" s="384">
        <f t="shared" si="86"/>
        <v>332.78000000000003</v>
      </c>
      <c r="GA49" s="379">
        <v>1</v>
      </c>
      <c r="GB49" s="384">
        <f t="shared" si="87"/>
        <v>332.78000000000003</v>
      </c>
      <c r="GC49" s="379">
        <v>1</v>
      </c>
      <c r="GD49" s="384">
        <f t="shared" si="88"/>
        <v>332.78000000000003</v>
      </c>
      <c r="GE49" s="379"/>
      <c r="GF49" s="384">
        <f t="shared" si="89"/>
        <v>0</v>
      </c>
      <c r="GG49" s="379"/>
      <c r="GH49" s="384">
        <f t="shared" si="90"/>
        <v>0</v>
      </c>
      <c r="GI49" s="379"/>
      <c r="GJ49" s="384">
        <f t="shared" si="91"/>
        <v>0</v>
      </c>
      <c r="GK49" s="379"/>
      <c r="GL49" s="384">
        <f t="shared" si="92"/>
        <v>0</v>
      </c>
      <c r="GM49" s="379">
        <v>0</v>
      </c>
      <c r="GN49" s="384">
        <f t="shared" si="93"/>
        <v>0</v>
      </c>
      <c r="GO49" s="379">
        <v>0</v>
      </c>
      <c r="GP49" s="384">
        <f t="shared" si="94"/>
        <v>0</v>
      </c>
      <c r="GQ49" s="379"/>
      <c r="GR49" s="384">
        <f t="shared" si="95"/>
        <v>0</v>
      </c>
      <c r="GS49" s="379"/>
      <c r="GT49" s="384">
        <f t="shared" si="96"/>
        <v>0</v>
      </c>
      <c r="GU49" s="379">
        <v>1</v>
      </c>
      <c r="GV49" s="384">
        <f t="shared" si="97"/>
        <v>332.78000000000003</v>
      </c>
      <c r="GW49" s="379"/>
      <c r="GX49" s="384">
        <f t="shared" si="98"/>
        <v>0</v>
      </c>
      <c r="GY49" s="379"/>
      <c r="GZ49" s="384">
        <f t="shared" si="99"/>
        <v>0</v>
      </c>
      <c r="HA49" s="379"/>
      <c r="HB49" s="384">
        <f t="shared" si="100"/>
        <v>0</v>
      </c>
      <c r="HC49" s="379"/>
      <c r="HD49" s="384">
        <f t="shared" si="101"/>
        <v>0</v>
      </c>
      <c r="HE49" s="379"/>
      <c r="HF49" s="384">
        <f t="shared" si="102"/>
        <v>0</v>
      </c>
      <c r="HG49" s="379"/>
      <c r="HH49" s="384">
        <f t="shared" si="103"/>
        <v>0</v>
      </c>
      <c r="HI49" s="379"/>
      <c r="HJ49" s="384">
        <f t="shared" si="104"/>
        <v>0</v>
      </c>
      <c r="HK49" s="379"/>
      <c r="HL49" s="384">
        <f t="shared" si="105"/>
        <v>0</v>
      </c>
      <c r="HM49" s="379"/>
      <c r="HN49" s="384">
        <f t="shared" si="106"/>
        <v>0</v>
      </c>
      <c r="HO49" s="415"/>
      <c r="HP49" s="384">
        <f t="shared" si="107"/>
        <v>0</v>
      </c>
      <c r="HQ49" s="379"/>
      <c r="HR49" s="384">
        <f t="shared" si="108"/>
        <v>0</v>
      </c>
      <c r="HS49" s="415"/>
      <c r="HT49" s="384">
        <f t="shared" si="109"/>
        <v>0</v>
      </c>
      <c r="HU49" s="379"/>
      <c r="HV49" s="384">
        <f t="shared" si="110"/>
        <v>0</v>
      </c>
      <c r="HW49" s="379"/>
      <c r="HX49" s="384">
        <f t="shared" si="111"/>
        <v>0</v>
      </c>
      <c r="HY49" s="379"/>
      <c r="HZ49" s="384">
        <f t="shared" si="112"/>
        <v>0</v>
      </c>
      <c r="IA49" s="379"/>
      <c r="IB49" s="384">
        <f t="shared" si="113"/>
        <v>0</v>
      </c>
      <c r="IC49" s="379"/>
      <c r="ID49" s="384">
        <f t="shared" si="114"/>
        <v>0</v>
      </c>
      <c r="IE49" s="379"/>
      <c r="IF49" s="384">
        <f t="shared" si="115"/>
        <v>0</v>
      </c>
      <c r="IG49" s="379"/>
      <c r="IH49" s="384">
        <f t="shared" si="116"/>
        <v>0</v>
      </c>
      <c r="II49" s="379"/>
      <c r="IJ49" s="384">
        <f t="shared" si="117"/>
        <v>0</v>
      </c>
      <c r="IK49" s="379"/>
      <c r="IL49" s="384">
        <f t="shared" si="118"/>
        <v>0</v>
      </c>
      <c r="IM49" s="379"/>
      <c r="IN49" s="384">
        <f t="shared" si="119"/>
        <v>0</v>
      </c>
      <c r="IO49" s="379"/>
      <c r="IP49" s="384">
        <f t="shared" si="120"/>
        <v>0</v>
      </c>
      <c r="IQ49" s="379"/>
      <c r="IR49" s="384">
        <f t="shared" si="121"/>
        <v>0</v>
      </c>
      <c r="IS49" s="379"/>
      <c r="IT49" s="384">
        <f t="shared" si="122"/>
        <v>0</v>
      </c>
      <c r="IU49" s="379"/>
      <c r="IV49" s="384">
        <f t="shared" si="123"/>
        <v>0</v>
      </c>
      <c r="IW49" s="379"/>
      <c r="IX49" s="384">
        <f t="shared" si="124"/>
        <v>0</v>
      </c>
      <c r="IY49" s="379"/>
      <c r="IZ49" s="384">
        <f t="shared" si="125"/>
        <v>0</v>
      </c>
      <c r="JA49" s="379"/>
      <c r="JB49" s="384">
        <f t="shared" si="126"/>
        <v>0</v>
      </c>
      <c r="JC49" s="379"/>
      <c r="JD49" s="384">
        <f t="shared" si="127"/>
        <v>0</v>
      </c>
      <c r="JE49" s="379"/>
      <c r="JF49" s="384">
        <f t="shared" si="128"/>
        <v>0</v>
      </c>
      <c r="JG49" s="379"/>
      <c r="JH49" s="384">
        <f t="shared" si="129"/>
        <v>0</v>
      </c>
      <c r="JI49" s="379"/>
      <c r="JJ49" s="384">
        <f t="shared" si="130"/>
        <v>0</v>
      </c>
      <c r="JK49" s="379"/>
      <c r="JL49" s="384">
        <f t="shared" si="131"/>
        <v>0</v>
      </c>
      <c r="JM49" s="379"/>
      <c r="JN49" s="384">
        <f t="shared" si="132"/>
        <v>0</v>
      </c>
      <c r="JO49" s="379"/>
      <c r="JP49" s="384">
        <f t="shared" si="133"/>
        <v>0</v>
      </c>
      <c r="JQ49" s="379"/>
      <c r="JR49" s="384">
        <f t="shared" si="134"/>
        <v>0</v>
      </c>
      <c r="JS49" s="379"/>
      <c r="JT49" s="384">
        <f t="shared" si="277"/>
        <v>0</v>
      </c>
      <c r="JU49" s="379"/>
      <c r="JV49" s="384">
        <f t="shared" si="278"/>
        <v>0</v>
      </c>
      <c r="JW49" s="379"/>
      <c r="JX49" s="384">
        <f t="shared" si="279"/>
        <v>0</v>
      </c>
      <c r="JY49" s="379"/>
      <c r="JZ49" s="384">
        <f t="shared" si="280"/>
        <v>0</v>
      </c>
    </row>
    <row r="50" spans="1:286" s="4" customFormat="1" x14ac:dyDescent="0.25">
      <c r="A50" s="268" t="s">
        <v>277</v>
      </c>
      <c r="B50" s="268" t="s">
        <v>496</v>
      </c>
      <c r="C50" s="466">
        <v>7600</v>
      </c>
      <c r="D50" s="467"/>
      <c r="E50" s="467"/>
      <c r="F50" s="472"/>
      <c r="G50" s="387">
        <f>+AVERAGE(C50:F50)*5%</f>
        <v>380</v>
      </c>
      <c r="H50" s="388">
        <f t="shared" si="0"/>
        <v>7980</v>
      </c>
      <c r="I50" s="513">
        <v>1000</v>
      </c>
      <c r="J50" s="390">
        <f t="shared" si="1"/>
        <v>7.98</v>
      </c>
      <c r="K50" s="379"/>
      <c r="L50" s="384">
        <f t="shared" si="2"/>
        <v>0</v>
      </c>
      <c r="M50" s="379"/>
      <c r="N50" s="384">
        <f t="shared" si="3"/>
        <v>0</v>
      </c>
      <c r="O50" s="379"/>
      <c r="P50" s="384">
        <f t="shared" si="4"/>
        <v>0</v>
      </c>
      <c r="Q50" s="379"/>
      <c r="R50" s="384">
        <f t="shared" si="5"/>
        <v>0</v>
      </c>
      <c r="S50" s="379"/>
      <c r="T50" s="384">
        <f t="shared" si="6"/>
        <v>0</v>
      </c>
      <c r="U50" s="379"/>
      <c r="V50" s="384">
        <f t="shared" si="7"/>
        <v>0</v>
      </c>
      <c r="W50" s="379"/>
      <c r="X50" s="384">
        <f t="shared" si="8"/>
        <v>0</v>
      </c>
      <c r="Y50" s="379"/>
      <c r="Z50" s="384">
        <f t="shared" si="9"/>
        <v>0</v>
      </c>
      <c r="AA50" s="379"/>
      <c r="AB50" s="384">
        <f t="shared" si="9"/>
        <v>0</v>
      </c>
      <c r="AC50" s="379"/>
      <c r="AD50" s="384">
        <f t="shared" si="10"/>
        <v>0</v>
      </c>
      <c r="AE50" s="379"/>
      <c r="AF50" s="384">
        <f t="shared" si="11"/>
        <v>0</v>
      </c>
      <c r="AG50" s="379"/>
      <c r="AH50" s="384">
        <f t="shared" si="12"/>
        <v>0</v>
      </c>
      <c r="AI50" s="379"/>
      <c r="AJ50" s="384">
        <f t="shared" si="13"/>
        <v>0</v>
      </c>
      <c r="AK50" s="379"/>
      <c r="AL50" s="384">
        <f t="shared" si="14"/>
        <v>0</v>
      </c>
      <c r="AM50" s="379"/>
      <c r="AN50" s="384">
        <f t="shared" si="15"/>
        <v>0</v>
      </c>
      <c r="AO50" s="379"/>
      <c r="AP50" s="384">
        <f t="shared" si="16"/>
        <v>0</v>
      </c>
      <c r="AQ50" s="379"/>
      <c r="AR50" s="384">
        <f t="shared" si="17"/>
        <v>0</v>
      </c>
      <c r="AS50" s="379"/>
      <c r="AT50" s="384">
        <f t="shared" si="18"/>
        <v>0</v>
      </c>
      <c r="AU50" s="379"/>
      <c r="AV50" s="384">
        <f t="shared" si="19"/>
        <v>0</v>
      </c>
      <c r="AW50" s="379"/>
      <c r="AX50" s="384">
        <f t="shared" si="20"/>
        <v>0</v>
      </c>
      <c r="AY50" s="379"/>
      <c r="AZ50" s="384">
        <f t="shared" si="21"/>
        <v>0</v>
      </c>
      <c r="BA50" s="379"/>
      <c r="BB50" s="384">
        <f t="shared" si="22"/>
        <v>0</v>
      </c>
      <c r="BC50" s="379"/>
      <c r="BD50" s="384">
        <f t="shared" si="23"/>
        <v>0</v>
      </c>
      <c r="BE50" s="379"/>
      <c r="BF50" s="384">
        <f t="shared" si="24"/>
        <v>0</v>
      </c>
      <c r="BG50" s="379"/>
      <c r="BH50" s="384">
        <f t="shared" si="25"/>
        <v>0</v>
      </c>
      <c r="BI50" s="379"/>
      <c r="BJ50" s="384">
        <f t="shared" si="26"/>
        <v>0</v>
      </c>
      <c r="BK50" s="379"/>
      <c r="BL50" s="384">
        <f t="shared" si="27"/>
        <v>0</v>
      </c>
      <c r="BM50" s="379"/>
      <c r="BN50" s="384">
        <f t="shared" si="28"/>
        <v>0</v>
      </c>
      <c r="BO50" s="379"/>
      <c r="BP50" s="384">
        <f t="shared" si="29"/>
        <v>0</v>
      </c>
      <c r="BQ50" s="379"/>
      <c r="BR50" s="384">
        <f t="shared" si="30"/>
        <v>0</v>
      </c>
      <c r="BS50" s="379"/>
      <c r="BT50" s="384">
        <f t="shared" si="31"/>
        <v>0</v>
      </c>
      <c r="BU50" s="379"/>
      <c r="BV50" s="384">
        <f t="shared" si="32"/>
        <v>0</v>
      </c>
      <c r="BW50" s="379"/>
      <c r="BX50" s="384">
        <f t="shared" si="33"/>
        <v>0</v>
      </c>
      <c r="BY50" s="379"/>
      <c r="BZ50" s="384">
        <f t="shared" si="34"/>
        <v>0</v>
      </c>
      <c r="CA50" s="379"/>
      <c r="CB50" s="384">
        <f t="shared" si="35"/>
        <v>0</v>
      </c>
      <c r="CC50" s="379">
        <v>1</v>
      </c>
      <c r="CD50" s="384">
        <f t="shared" si="36"/>
        <v>7.98</v>
      </c>
      <c r="CE50" s="379">
        <v>1</v>
      </c>
      <c r="CF50" s="384">
        <f t="shared" si="37"/>
        <v>7.98</v>
      </c>
      <c r="CG50" s="379">
        <v>1</v>
      </c>
      <c r="CH50" s="384">
        <f t="shared" si="38"/>
        <v>7.98</v>
      </c>
      <c r="CI50" s="379">
        <v>1</v>
      </c>
      <c r="CJ50" s="384">
        <f t="shared" si="39"/>
        <v>7.98</v>
      </c>
      <c r="CK50" s="379">
        <v>1</v>
      </c>
      <c r="CL50" s="384">
        <f t="shared" si="40"/>
        <v>7.98</v>
      </c>
      <c r="CM50" s="379">
        <v>1</v>
      </c>
      <c r="CN50" s="384">
        <f t="shared" si="41"/>
        <v>7.98</v>
      </c>
      <c r="CO50" s="379"/>
      <c r="CP50" s="384">
        <f t="shared" si="42"/>
        <v>0</v>
      </c>
      <c r="CQ50" s="379">
        <v>1</v>
      </c>
      <c r="CR50" s="384">
        <f t="shared" si="43"/>
        <v>7.98</v>
      </c>
      <c r="CS50" s="379">
        <v>1</v>
      </c>
      <c r="CT50" s="384">
        <f t="shared" si="44"/>
        <v>7.98</v>
      </c>
      <c r="CU50" s="379">
        <v>1</v>
      </c>
      <c r="CV50" s="384">
        <f t="shared" si="45"/>
        <v>7.98</v>
      </c>
      <c r="CW50" s="379">
        <v>1</v>
      </c>
      <c r="CX50" s="384">
        <f t="shared" si="46"/>
        <v>7.98</v>
      </c>
      <c r="CY50" s="379"/>
      <c r="CZ50" s="384">
        <f t="shared" si="47"/>
        <v>0</v>
      </c>
      <c r="DA50" s="379"/>
      <c r="DB50" s="384">
        <f t="shared" si="48"/>
        <v>0</v>
      </c>
      <c r="DC50" s="379"/>
      <c r="DD50" s="384">
        <f t="shared" si="49"/>
        <v>0</v>
      </c>
      <c r="DE50" s="379">
        <v>1</v>
      </c>
      <c r="DF50" s="384">
        <f t="shared" si="50"/>
        <v>7.98</v>
      </c>
      <c r="DG50" s="379">
        <v>1</v>
      </c>
      <c r="DH50" s="384">
        <f t="shared" si="51"/>
        <v>7.98</v>
      </c>
      <c r="DI50" s="379">
        <v>1</v>
      </c>
      <c r="DJ50" s="384">
        <f t="shared" si="52"/>
        <v>7.98</v>
      </c>
      <c r="DK50" s="379">
        <v>1</v>
      </c>
      <c r="DL50" s="384">
        <f t="shared" si="53"/>
        <v>7.98</v>
      </c>
      <c r="DM50" s="379">
        <v>1</v>
      </c>
      <c r="DN50" s="384">
        <f t="shared" si="54"/>
        <v>7.98</v>
      </c>
      <c r="DO50" s="379">
        <v>1</v>
      </c>
      <c r="DP50" s="384">
        <f t="shared" si="55"/>
        <v>7.98</v>
      </c>
      <c r="DQ50" s="379">
        <v>2</v>
      </c>
      <c r="DR50" s="384">
        <f t="shared" si="56"/>
        <v>15.96</v>
      </c>
      <c r="DS50" s="379">
        <v>2</v>
      </c>
      <c r="DT50" s="384">
        <f t="shared" si="57"/>
        <v>15.96</v>
      </c>
      <c r="DU50" s="379">
        <v>2</v>
      </c>
      <c r="DV50" s="384">
        <f t="shared" si="58"/>
        <v>15.96</v>
      </c>
      <c r="DW50" s="379">
        <v>1</v>
      </c>
      <c r="DX50" s="384">
        <f t="shared" si="59"/>
        <v>7.98</v>
      </c>
      <c r="DY50" s="379">
        <v>1</v>
      </c>
      <c r="DZ50" s="384">
        <f t="shared" si="60"/>
        <v>7.98</v>
      </c>
      <c r="EA50" s="379">
        <v>1</v>
      </c>
      <c r="EB50" s="384">
        <f t="shared" si="61"/>
        <v>7.98</v>
      </c>
      <c r="EC50" s="379">
        <v>2</v>
      </c>
      <c r="ED50" s="384">
        <f t="shared" si="62"/>
        <v>15.96</v>
      </c>
      <c r="EE50" s="379">
        <v>2</v>
      </c>
      <c r="EF50" s="384">
        <f t="shared" si="63"/>
        <v>15.96</v>
      </c>
      <c r="EG50" s="379"/>
      <c r="EH50" s="384">
        <f t="shared" si="64"/>
        <v>0</v>
      </c>
      <c r="EI50" s="379"/>
      <c r="EJ50" s="384">
        <f t="shared" si="65"/>
        <v>0</v>
      </c>
      <c r="EK50" s="379"/>
      <c r="EL50" s="384">
        <f t="shared" si="66"/>
        <v>0</v>
      </c>
      <c r="EM50" s="379"/>
      <c r="EN50" s="384">
        <f t="shared" si="67"/>
        <v>0</v>
      </c>
      <c r="EO50" s="379"/>
      <c r="EP50" s="384">
        <f t="shared" si="68"/>
        <v>0</v>
      </c>
      <c r="EQ50" s="379">
        <v>1</v>
      </c>
      <c r="ER50" s="384">
        <f t="shared" si="69"/>
        <v>7.98</v>
      </c>
      <c r="ES50" s="379">
        <v>1</v>
      </c>
      <c r="ET50" s="384">
        <f t="shared" si="70"/>
        <v>7.98</v>
      </c>
      <c r="EU50" s="379">
        <v>1</v>
      </c>
      <c r="EV50" s="384">
        <f t="shared" si="71"/>
        <v>7.98</v>
      </c>
      <c r="EW50" s="379">
        <v>1</v>
      </c>
      <c r="EX50" s="384">
        <f t="shared" si="72"/>
        <v>7.98</v>
      </c>
      <c r="EY50" s="379">
        <v>1</v>
      </c>
      <c r="EZ50" s="384">
        <f t="shared" si="73"/>
        <v>7.98</v>
      </c>
      <c r="FA50" s="379">
        <v>1</v>
      </c>
      <c r="FB50" s="384">
        <f t="shared" si="74"/>
        <v>7.98</v>
      </c>
      <c r="FC50" s="379"/>
      <c r="FD50" s="384">
        <f t="shared" si="75"/>
        <v>0</v>
      </c>
      <c r="FE50" s="379"/>
      <c r="FF50" s="384">
        <f t="shared" si="76"/>
        <v>0</v>
      </c>
      <c r="FG50" s="379"/>
      <c r="FH50" s="384">
        <f t="shared" si="77"/>
        <v>0</v>
      </c>
      <c r="FI50" s="379"/>
      <c r="FJ50" s="384">
        <f t="shared" si="78"/>
        <v>0</v>
      </c>
      <c r="FK50" s="379"/>
      <c r="FL50" s="384">
        <f t="shared" si="79"/>
        <v>0</v>
      </c>
      <c r="FM50" s="379"/>
      <c r="FN50" s="384">
        <f t="shared" si="80"/>
        <v>0</v>
      </c>
      <c r="FO50" s="379"/>
      <c r="FP50" s="384">
        <f t="shared" si="81"/>
        <v>0</v>
      </c>
      <c r="FQ50" s="379"/>
      <c r="FR50" s="384">
        <f t="shared" si="82"/>
        <v>0</v>
      </c>
      <c r="FS50" s="379"/>
      <c r="FT50" s="384">
        <f t="shared" si="83"/>
        <v>0</v>
      </c>
      <c r="FU50" s="379"/>
      <c r="FV50" s="384">
        <f t="shared" si="84"/>
        <v>0</v>
      </c>
      <c r="FW50" s="379">
        <v>1</v>
      </c>
      <c r="FX50" s="384">
        <f t="shared" si="85"/>
        <v>7.98</v>
      </c>
      <c r="FY50" s="379"/>
      <c r="FZ50" s="384">
        <f t="shared" si="86"/>
        <v>0</v>
      </c>
      <c r="GA50" s="379">
        <v>1</v>
      </c>
      <c r="GB50" s="384">
        <f t="shared" si="87"/>
        <v>7.98</v>
      </c>
      <c r="GC50" s="379">
        <v>1</v>
      </c>
      <c r="GD50" s="384">
        <f t="shared" si="88"/>
        <v>7.98</v>
      </c>
      <c r="GE50" s="379"/>
      <c r="GF50" s="384">
        <f t="shared" si="89"/>
        <v>0</v>
      </c>
      <c r="GG50" s="379"/>
      <c r="GH50" s="384">
        <f t="shared" si="90"/>
        <v>0</v>
      </c>
      <c r="GI50" s="379"/>
      <c r="GJ50" s="384">
        <f t="shared" si="91"/>
        <v>0</v>
      </c>
      <c r="GK50" s="379"/>
      <c r="GL50" s="384">
        <f t="shared" si="92"/>
        <v>0</v>
      </c>
      <c r="GM50" s="379"/>
      <c r="GN50" s="384">
        <f t="shared" si="93"/>
        <v>0</v>
      </c>
      <c r="GO50" s="379"/>
      <c r="GP50" s="384">
        <f t="shared" si="94"/>
        <v>0</v>
      </c>
      <c r="GQ50" s="379"/>
      <c r="GR50" s="384">
        <f t="shared" si="95"/>
        <v>0</v>
      </c>
      <c r="GS50" s="379"/>
      <c r="GT50" s="384">
        <f t="shared" si="96"/>
        <v>0</v>
      </c>
      <c r="GU50" s="379"/>
      <c r="GV50" s="384">
        <f t="shared" si="97"/>
        <v>0</v>
      </c>
      <c r="GW50" s="379"/>
      <c r="GX50" s="384">
        <f t="shared" si="98"/>
        <v>0</v>
      </c>
      <c r="GY50" s="379">
        <v>2</v>
      </c>
      <c r="GZ50" s="384">
        <f t="shared" si="99"/>
        <v>15.96</v>
      </c>
      <c r="HA50" s="379"/>
      <c r="HB50" s="384">
        <f t="shared" si="100"/>
        <v>0</v>
      </c>
      <c r="HC50" s="379"/>
      <c r="HD50" s="384">
        <f t="shared" si="101"/>
        <v>0</v>
      </c>
      <c r="HE50" s="379"/>
      <c r="HF50" s="384">
        <f t="shared" si="102"/>
        <v>0</v>
      </c>
      <c r="HG50" s="379"/>
      <c r="HH50" s="384">
        <f t="shared" si="103"/>
        <v>0</v>
      </c>
      <c r="HI50" s="379"/>
      <c r="HJ50" s="384">
        <f t="shared" si="104"/>
        <v>0</v>
      </c>
      <c r="HK50" s="379"/>
      <c r="HL50" s="384">
        <f t="shared" si="105"/>
        <v>0</v>
      </c>
      <c r="HM50" s="379"/>
      <c r="HN50" s="384">
        <f t="shared" si="106"/>
        <v>0</v>
      </c>
      <c r="HO50" s="415"/>
      <c r="HP50" s="384">
        <f t="shared" si="107"/>
        <v>0</v>
      </c>
      <c r="HQ50" s="379"/>
      <c r="HR50" s="384">
        <f t="shared" si="108"/>
        <v>0</v>
      </c>
      <c r="HS50" s="415"/>
      <c r="HT50" s="384">
        <f t="shared" si="109"/>
        <v>0</v>
      </c>
      <c r="HU50" s="379"/>
      <c r="HV50" s="384">
        <f t="shared" si="110"/>
        <v>0</v>
      </c>
      <c r="HW50" s="379"/>
      <c r="HX50" s="384">
        <f t="shared" si="111"/>
        <v>0</v>
      </c>
      <c r="HY50" s="379"/>
      <c r="HZ50" s="384">
        <f t="shared" si="112"/>
        <v>0</v>
      </c>
      <c r="IA50" s="379"/>
      <c r="IB50" s="384">
        <f t="shared" si="113"/>
        <v>0</v>
      </c>
      <c r="IC50" s="379"/>
      <c r="ID50" s="384">
        <f t="shared" si="114"/>
        <v>0</v>
      </c>
      <c r="IE50" s="379"/>
      <c r="IF50" s="384">
        <f t="shared" si="115"/>
        <v>0</v>
      </c>
      <c r="IG50" s="379"/>
      <c r="IH50" s="384">
        <f t="shared" si="116"/>
        <v>0</v>
      </c>
      <c r="II50" s="379"/>
      <c r="IJ50" s="384">
        <f t="shared" si="117"/>
        <v>0</v>
      </c>
      <c r="IK50" s="379"/>
      <c r="IL50" s="384">
        <f t="shared" si="118"/>
        <v>0</v>
      </c>
      <c r="IM50" s="379"/>
      <c r="IN50" s="384">
        <f t="shared" si="119"/>
        <v>0</v>
      </c>
      <c r="IO50" s="379"/>
      <c r="IP50" s="384">
        <f t="shared" si="120"/>
        <v>0</v>
      </c>
      <c r="IQ50" s="379"/>
      <c r="IR50" s="384">
        <f t="shared" si="121"/>
        <v>0</v>
      </c>
      <c r="IS50" s="379"/>
      <c r="IT50" s="384">
        <f t="shared" si="122"/>
        <v>0</v>
      </c>
      <c r="IU50" s="379"/>
      <c r="IV50" s="384">
        <f t="shared" si="123"/>
        <v>0</v>
      </c>
      <c r="IW50" s="379"/>
      <c r="IX50" s="384">
        <f t="shared" si="124"/>
        <v>0</v>
      </c>
      <c r="IY50" s="379"/>
      <c r="IZ50" s="384">
        <f t="shared" si="125"/>
        <v>0</v>
      </c>
      <c r="JA50" s="379"/>
      <c r="JB50" s="384">
        <f t="shared" si="126"/>
        <v>0</v>
      </c>
      <c r="JC50" s="379"/>
      <c r="JD50" s="384">
        <f t="shared" si="127"/>
        <v>0</v>
      </c>
      <c r="JE50" s="379"/>
      <c r="JF50" s="384">
        <f t="shared" si="128"/>
        <v>0</v>
      </c>
      <c r="JG50" s="379"/>
      <c r="JH50" s="384">
        <f t="shared" si="129"/>
        <v>0</v>
      </c>
      <c r="JI50" s="379"/>
      <c r="JJ50" s="384">
        <f t="shared" si="130"/>
        <v>0</v>
      </c>
      <c r="JK50" s="379"/>
      <c r="JL50" s="384">
        <f t="shared" si="131"/>
        <v>0</v>
      </c>
      <c r="JM50" s="379"/>
      <c r="JN50" s="384">
        <f t="shared" si="132"/>
        <v>0</v>
      </c>
      <c r="JO50" s="379"/>
      <c r="JP50" s="384">
        <f t="shared" si="133"/>
        <v>0</v>
      </c>
      <c r="JQ50" s="379"/>
      <c r="JR50" s="384">
        <f t="shared" si="134"/>
        <v>0</v>
      </c>
      <c r="JS50" s="379">
        <v>1</v>
      </c>
      <c r="JT50" s="384">
        <f t="shared" si="277"/>
        <v>7.98</v>
      </c>
      <c r="JU50" s="379">
        <v>1</v>
      </c>
      <c r="JV50" s="384">
        <f t="shared" si="278"/>
        <v>7.98</v>
      </c>
      <c r="JW50" s="379"/>
      <c r="JX50" s="384">
        <f t="shared" si="279"/>
        <v>0</v>
      </c>
      <c r="JY50" s="379"/>
      <c r="JZ50" s="384">
        <f t="shared" si="280"/>
        <v>0</v>
      </c>
    </row>
    <row r="51" spans="1:286" s="4" customFormat="1" x14ac:dyDescent="0.25">
      <c r="A51" s="268" t="s">
        <v>277</v>
      </c>
      <c r="B51" s="268" t="s">
        <v>333</v>
      </c>
      <c r="C51" s="466">
        <v>560</v>
      </c>
      <c r="D51" s="467"/>
      <c r="E51" s="467"/>
      <c r="F51" s="472"/>
      <c r="G51" s="387">
        <f>+AVERAGE(C51:F51)*5%</f>
        <v>28</v>
      </c>
      <c r="H51" s="388">
        <f t="shared" si="0"/>
        <v>588</v>
      </c>
      <c r="I51" s="513">
        <v>1</v>
      </c>
      <c r="J51" s="390">
        <f t="shared" si="1"/>
        <v>588</v>
      </c>
      <c r="K51" s="379"/>
      <c r="L51" s="384">
        <f t="shared" si="2"/>
        <v>0</v>
      </c>
      <c r="M51" s="379"/>
      <c r="N51" s="384">
        <f t="shared" si="3"/>
        <v>0</v>
      </c>
      <c r="O51" s="379"/>
      <c r="P51" s="384">
        <f t="shared" si="4"/>
        <v>0</v>
      </c>
      <c r="Q51" s="379"/>
      <c r="R51" s="384">
        <f t="shared" si="5"/>
        <v>0</v>
      </c>
      <c r="S51" s="379"/>
      <c r="T51" s="384">
        <f t="shared" si="6"/>
        <v>0</v>
      </c>
      <c r="U51" s="379"/>
      <c r="V51" s="384">
        <f t="shared" si="7"/>
        <v>0</v>
      </c>
      <c r="W51" s="379"/>
      <c r="X51" s="384">
        <f t="shared" si="8"/>
        <v>0</v>
      </c>
      <c r="Y51" s="379"/>
      <c r="Z51" s="384">
        <f t="shared" si="9"/>
        <v>0</v>
      </c>
      <c r="AA51" s="379"/>
      <c r="AB51" s="384">
        <f t="shared" si="9"/>
        <v>0</v>
      </c>
      <c r="AC51" s="379"/>
      <c r="AD51" s="384">
        <f t="shared" si="10"/>
        <v>0</v>
      </c>
      <c r="AE51" s="379"/>
      <c r="AF51" s="384">
        <f t="shared" si="11"/>
        <v>0</v>
      </c>
      <c r="AG51" s="379"/>
      <c r="AH51" s="384">
        <f t="shared" si="12"/>
        <v>0</v>
      </c>
      <c r="AI51" s="379"/>
      <c r="AJ51" s="384">
        <f t="shared" si="13"/>
        <v>0</v>
      </c>
      <c r="AK51" s="379"/>
      <c r="AL51" s="384">
        <f t="shared" si="14"/>
        <v>0</v>
      </c>
      <c r="AM51" s="379"/>
      <c r="AN51" s="384">
        <f t="shared" si="15"/>
        <v>0</v>
      </c>
      <c r="AO51" s="379"/>
      <c r="AP51" s="384">
        <f t="shared" si="16"/>
        <v>0</v>
      </c>
      <c r="AQ51" s="379"/>
      <c r="AR51" s="384">
        <f t="shared" si="17"/>
        <v>0</v>
      </c>
      <c r="AS51" s="379"/>
      <c r="AT51" s="384">
        <f t="shared" si="18"/>
        <v>0</v>
      </c>
      <c r="AU51" s="379"/>
      <c r="AV51" s="384">
        <f t="shared" si="19"/>
        <v>0</v>
      </c>
      <c r="AW51" s="379"/>
      <c r="AX51" s="384">
        <f t="shared" si="20"/>
        <v>0</v>
      </c>
      <c r="AY51" s="379"/>
      <c r="AZ51" s="384">
        <f t="shared" si="21"/>
        <v>0</v>
      </c>
      <c r="BA51" s="379"/>
      <c r="BB51" s="384">
        <f t="shared" si="22"/>
        <v>0</v>
      </c>
      <c r="BC51" s="379"/>
      <c r="BD51" s="384">
        <f t="shared" si="23"/>
        <v>0</v>
      </c>
      <c r="BE51" s="379"/>
      <c r="BF51" s="384">
        <f t="shared" si="24"/>
        <v>0</v>
      </c>
      <c r="BG51" s="379"/>
      <c r="BH51" s="384">
        <f t="shared" si="25"/>
        <v>0</v>
      </c>
      <c r="BI51" s="379"/>
      <c r="BJ51" s="384">
        <f t="shared" si="26"/>
        <v>0</v>
      </c>
      <c r="BK51" s="379"/>
      <c r="BL51" s="384">
        <f t="shared" si="27"/>
        <v>0</v>
      </c>
      <c r="BM51" s="379"/>
      <c r="BN51" s="384">
        <f t="shared" si="28"/>
        <v>0</v>
      </c>
      <c r="BO51" s="379"/>
      <c r="BP51" s="384">
        <f t="shared" si="29"/>
        <v>0</v>
      </c>
      <c r="BQ51" s="379"/>
      <c r="BR51" s="384">
        <f t="shared" si="30"/>
        <v>0</v>
      </c>
      <c r="BS51" s="379"/>
      <c r="BT51" s="384">
        <f t="shared" si="31"/>
        <v>0</v>
      </c>
      <c r="BU51" s="379"/>
      <c r="BV51" s="384">
        <f t="shared" si="32"/>
        <v>0</v>
      </c>
      <c r="BW51" s="379"/>
      <c r="BX51" s="384">
        <f t="shared" si="33"/>
        <v>0</v>
      </c>
      <c r="BY51" s="379"/>
      <c r="BZ51" s="384">
        <f t="shared" si="34"/>
        <v>0</v>
      </c>
      <c r="CA51" s="379"/>
      <c r="CB51" s="384">
        <f t="shared" si="35"/>
        <v>0</v>
      </c>
      <c r="CC51" s="379"/>
      <c r="CD51" s="384">
        <f t="shared" si="36"/>
        <v>0</v>
      </c>
      <c r="CE51" s="379"/>
      <c r="CF51" s="384">
        <f t="shared" si="37"/>
        <v>0</v>
      </c>
      <c r="CG51" s="379"/>
      <c r="CH51" s="384">
        <f t="shared" si="38"/>
        <v>0</v>
      </c>
      <c r="CI51" s="379"/>
      <c r="CJ51" s="384">
        <f t="shared" si="39"/>
        <v>0</v>
      </c>
      <c r="CK51" s="379"/>
      <c r="CL51" s="384">
        <f t="shared" si="40"/>
        <v>0</v>
      </c>
      <c r="CM51" s="379"/>
      <c r="CN51" s="384">
        <f t="shared" si="41"/>
        <v>0</v>
      </c>
      <c r="CO51" s="379"/>
      <c r="CP51" s="384">
        <f t="shared" si="42"/>
        <v>0</v>
      </c>
      <c r="CQ51" s="379"/>
      <c r="CR51" s="384">
        <f t="shared" si="43"/>
        <v>0</v>
      </c>
      <c r="CS51" s="379"/>
      <c r="CT51" s="384">
        <f t="shared" si="44"/>
        <v>0</v>
      </c>
      <c r="CU51" s="379"/>
      <c r="CV51" s="384">
        <f t="shared" si="45"/>
        <v>0</v>
      </c>
      <c r="CW51" s="379"/>
      <c r="CX51" s="384">
        <f t="shared" si="46"/>
        <v>0</v>
      </c>
      <c r="CY51" s="379"/>
      <c r="CZ51" s="384">
        <f t="shared" si="47"/>
        <v>0</v>
      </c>
      <c r="DA51" s="379"/>
      <c r="DB51" s="384">
        <f t="shared" si="48"/>
        <v>0</v>
      </c>
      <c r="DC51" s="379"/>
      <c r="DD51" s="384">
        <f t="shared" si="49"/>
        <v>0</v>
      </c>
      <c r="DE51" s="379"/>
      <c r="DF51" s="384">
        <f t="shared" si="50"/>
        <v>0</v>
      </c>
      <c r="DG51" s="379"/>
      <c r="DH51" s="384">
        <f t="shared" si="51"/>
        <v>0</v>
      </c>
      <c r="DI51" s="379"/>
      <c r="DJ51" s="384">
        <f t="shared" si="52"/>
        <v>0</v>
      </c>
      <c r="DK51" s="379"/>
      <c r="DL51" s="384">
        <f t="shared" si="53"/>
        <v>0</v>
      </c>
      <c r="DM51" s="379"/>
      <c r="DN51" s="384">
        <f t="shared" si="54"/>
        <v>0</v>
      </c>
      <c r="DO51" s="379"/>
      <c r="DP51" s="384">
        <f t="shared" si="55"/>
        <v>0</v>
      </c>
      <c r="DQ51" s="379"/>
      <c r="DR51" s="384">
        <f t="shared" si="56"/>
        <v>0</v>
      </c>
      <c r="DS51" s="379"/>
      <c r="DT51" s="384">
        <f t="shared" si="57"/>
        <v>0</v>
      </c>
      <c r="DU51" s="379"/>
      <c r="DV51" s="384">
        <f t="shared" si="58"/>
        <v>0</v>
      </c>
      <c r="DW51" s="379"/>
      <c r="DX51" s="384">
        <f t="shared" si="59"/>
        <v>0</v>
      </c>
      <c r="DY51" s="379"/>
      <c r="DZ51" s="384">
        <f t="shared" si="60"/>
        <v>0</v>
      </c>
      <c r="EA51" s="379"/>
      <c r="EB51" s="384">
        <f t="shared" si="61"/>
        <v>0</v>
      </c>
      <c r="EC51" s="379"/>
      <c r="ED51" s="384">
        <f t="shared" si="62"/>
        <v>0</v>
      </c>
      <c r="EE51" s="379"/>
      <c r="EF51" s="384">
        <f t="shared" si="63"/>
        <v>0</v>
      </c>
      <c r="EG51" s="379"/>
      <c r="EH51" s="384">
        <f t="shared" si="64"/>
        <v>0</v>
      </c>
      <c r="EI51" s="379"/>
      <c r="EJ51" s="384">
        <f t="shared" si="65"/>
        <v>0</v>
      </c>
      <c r="EK51" s="379"/>
      <c r="EL51" s="384">
        <f t="shared" si="66"/>
        <v>0</v>
      </c>
      <c r="EM51" s="379"/>
      <c r="EN51" s="384">
        <f t="shared" si="67"/>
        <v>0</v>
      </c>
      <c r="EO51" s="379"/>
      <c r="EP51" s="384">
        <f t="shared" si="68"/>
        <v>0</v>
      </c>
      <c r="EQ51" s="379"/>
      <c r="ER51" s="384">
        <f t="shared" si="69"/>
        <v>0</v>
      </c>
      <c r="ES51" s="379"/>
      <c r="ET51" s="384">
        <f t="shared" si="70"/>
        <v>0</v>
      </c>
      <c r="EU51" s="379"/>
      <c r="EV51" s="384">
        <f t="shared" si="71"/>
        <v>0</v>
      </c>
      <c r="EW51" s="379"/>
      <c r="EX51" s="384">
        <f t="shared" si="72"/>
        <v>0</v>
      </c>
      <c r="EY51" s="379"/>
      <c r="EZ51" s="384">
        <f t="shared" si="73"/>
        <v>0</v>
      </c>
      <c r="FA51" s="379"/>
      <c r="FB51" s="384">
        <f t="shared" si="74"/>
        <v>0</v>
      </c>
      <c r="FC51" s="379"/>
      <c r="FD51" s="384">
        <f t="shared" si="75"/>
        <v>0</v>
      </c>
      <c r="FE51" s="379"/>
      <c r="FF51" s="384">
        <f t="shared" si="76"/>
        <v>0</v>
      </c>
      <c r="FG51" s="379"/>
      <c r="FH51" s="384">
        <f t="shared" si="77"/>
        <v>0</v>
      </c>
      <c r="FI51" s="379"/>
      <c r="FJ51" s="384">
        <f t="shared" si="78"/>
        <v>0</v>
      </c>
      <c r="FK51" s="379"/>
      <c r="FL51" s="384">
        <f t="shared" si="79"/>
        <v>0</v>
      </c>
      <c r="FM51" s="379"/>
      <c r="FN51" s="384">
        <f t="shared" si="80"/>
        <v>0</v>
      </c>
      <c r="FO51" s="379"/>
      <c r="FP51" s="384">
        <f t="shared" si="81"/>
        <v>0</v>
      </c>
      <c r="FQ51" s="379"/>
      <c r="FR51" s="384">
        <f t="shared" si="82"/>
        <v>0</v>
      </c>
      <c r="FS51" s="379"/>
      <c r="FT51" s="384">
        <f t="shared" si="83"/>
        <v>0</v>
      </c>
      <c r="FU51" s="379"/>
      <c r="FV51" s="384">
        <f t="shared" si="84"/>
        <v>0</v>
      </c>
      <c r="FW51" s="379"/>
      <c r="FX51" s="384">
        <f t="shared" si="85"/>
        <v>0</v>
      </c>
      <c r="FY51" s="379"/>
      <c r="FZ51" s="384">
        <f t="shared" si="86"/>
        <v>0</v>
      </c>
      <c r="GA51" s="379"/>
      <c r="GB51" s="384">
        <f t="shared" si="87"/>
        <v>0</v>
      </c>
      <c r="GC51" s="379"/>
      <c r="GD51" s="384">
        <f t="shared" si="88"/>
        <v>0</v>
      </c>
      <c r="GE51" s="379"/>
      <c r="GF51" s="384">
        <f t="shared" si="89"/>
        <v>0</v>
      </c>
      <c r="GG51" s="379"/>
      <c r="GH51" s="384">
        <f t="shared" si="90"/>
        <v>0</v>
      </c>
      <c r="GI51" s="379"/>
      <c r="GJ51" s="384">
        <f t="shared" si="91"/>
        <v>0</v>
      </c>
      <c r="GK51" s="379"/>
      <c r="GL51" s="384">
        <f t="shared" si="92"/>
        <v>0</v>
      </c>
      <c r="GM51" s="379"/>
      <c r="GN51" s="384">
        <f t="shared" si="93"/>
        <v>0</v>
      </c>
      <c r="GO51" s="379"/>
      <c r="GP51" s="384">
        <f t="shared" si="94"/>
        <v>0</v>
      </c>
      <c r="GQ51" s="379"/>
      <c r="GR51" s="384">
        <f t="shared" si="95"/>
        <v>0</v>
      </c>
      <c r="GS51" s="379"/>
      <c r="GT51" s="384">
        <f t="shared" si="96"/>
        <v>0</v>
      </c>
      <c r="GU51" s="379"/>
      <c r="GV51" s="384">
        <f t="shared" si="97"/>
        <v>0</v>
      </c>
      <c r="GW51" s="379"/>
      <c r="GX51" s="384">
        <f t="shared" si="98"/>
        <v>0</v>
      </c>
      <c r="GY51" s="379"/>
      <c r="GZ51" s="384">
        <f t="shared" si="99"/>
        <v>0</v>
      </c>
      <c r="HA51" s="379"/>
      <c r="HB51" s="384">
        <f t="shared" si="100"/>
        <v>0</v>
      </c>
      <c r="HC51" s="379"/>
      <c r="HD51" s="384">
        <f t="shared" si="101"/>
        <v>0</v>
      </c>
      <c r="HE51" s="379"/>
      <c r="HF51" s="384">
        <f t="shared" si="102"/>
        <v>0</v>
      </c>
      <c r="HG51" s="379"/>
      <c r="HH51" s="384">
        <f t="shared" si="103"/>
        <v>0</v>
      </c>
      <c r="HI51" s="379"/>
      <c r="HJ51" s="384">
        <f t="shared" si="104"/>
        <v>0</v>
      </c>
      <c r="HK51" s="379"/>
      <c r="HL51" s="384">
        <f t="shared" si="105"/>
        <v>0</v>
      </c>
      <c r="HM51" s="379">
        <v>1</v>
      </c>
      <c r="HN51" s="384">
        <f t="shared" si="106"/>
        <v>588</v>
      </c>
      <c r="HO51" s="415"/>
      <c r="HP51" s="384">
        <f t="shared" si="107"/>
        <v>0</v>
      </c>
      <c r="HQ51" s="379"/>
      <c r="HR51" s="384">
        <f t="shared" si="108"/>
        <v>0</v>
      </c>
      <c r="HS51" s="415">
        <v>1</v>
      </c>
      <c r="HT51" s="384">
        <f t="shared" si="109"/>
        <v>588</v>
      </c>
      <c r="HU51" s="379"/>
      <c r="HV51" s="384">
        <f t="shared" si="110"/>
        <v>0</v>
      </c>
      <c r="HW51" s="379"/>
      <c r="HX51" s="384">
        <f t="shared" si="111"/>
        <v>0</v>
      </c>
      <c r="HY51" s="379"/>
      <c r="HZ51" s="384">
        <f t="shared" si="112"/>
        <v>0</v>
      </c>
      <c r="IA51" s="379"/>
      <c r="IB51" s="384">
        <f t="shared" si="113"/>
        <v>0</v>
      </c>
      <c r="IC51" s="379"/>
      <c r="ID51" s="384">
        <f t="shared" si="114"/>
        <v>0</v>
      </c>
      <c r="IE51" s="379"/>
      <c r="IF51" s="384">
        <f t="shared" si="115"/>
        <v>0</v>
      </c>
      <c r="IG51" s="379"/>
      <c r="IH51" s="384">
        <f t="shared" si="116"/>
        <v>0</v>
      </c>
      <c r="II51" s="379"/>
      <c r="IJ51" s="384">
        <f t="shared" si="117"/>
        <v>0</v>
      </c>
      <c r="IK51" s="379"/>
      <c r="IL51" s="384">
        <f t="shared" si="118"/>
        <v>0</v>
      </c>
      <c r="IM51" s="379"/>
      <c r="IN51" s="384">
        <f t="shared" si="119"/>
        <v>0</v>
      </c>
      <c r="IO51" s="379"/>
      <c r="IP51" s="384">
        <f t="shared" si="120"/>
        <v>0</v>
      </c>
      <c r="IQ51" s="379"/>
      <c r="IR51" s="384">
        <f t="shared" si="121"/>
        <v>0</v>
      </c>
      <c r="IS51" s="379"/>
      <c r="IT51" s="384">
        <f t="shared" si="122"/>
        <v>0</v>
      </c>
      <c r="IU51" s="379"/>
      <c r="IV51" s="384">
        <f t="shared" si="123"/>
        <v>0</v>
      </c>
      <c r="IW51" s="379"/>
      <c r="IX51" s="384">
        <f t="shared" si="124"/>
        <v>0</v>
      </c>
      <c r="IY51" s="379"/>
      <c r="IZ51" s="384">
        <f t="shared" si="125"/>
        <v>0</v>
      </c>
      <c r="JA51" s="379"/>
      <c r="JB51" s="384">
        <f t="shared" si="126"/>
        <v>0</v>
      </c>
      <c r="JC51" s="379"/>
      <c r="JD51" s="384">
        <f t="shared" si="127"/>
        <v>0</v>
      </c>
      <c r="JE51" s="379"/>
      <c r="JF51" s="384">
        <f t="shared" si="128"/>
        <v>0</v>
      </c>
      <c r="JG51" s="379"/>
      <c r="JH51" s="384">
        <f t="shared" si="129"/>
        <v>0</v>
      </c>
      <c r="JI51" s="379"/>
      <c r="JJ51" s="384">
        <f t="shared" si="130"/>
        <v>0</v>
      </c>
      <c r="JK51" s="379"/>
      <c r="JL51" s="384">
        <f t="shared" si="131"/>
        <v>0</v>
      </c>
      <c r="JM51" s="379"/>
      <c r="JN51" s="384">
        <f t="shared" si="132"/>
        <v>0</v>
      </c>
      <c r="JO51" s="379"/>
      <c r="JP51" s="384">
        <f t="shared" si="133"/>
        <v>0</v>
      </c>
      <c r="JQ51" s="379"/>
      <c r="JR51" s="384">
        <f t="shared" si="134"/>
        <v>0</v>
      </c>
      <c r="JS51" s="379">
        <v>1</v>
      </c>
      <c r="JT51" s="384">
        <f t="shared" si="277"/>
        <v>588</v>
      </c>
      <c r="JU51" s="379">
        <v>1</v>
      </c>
      <c r="JV51" s="384">
        <f t="shared" si="278"/>
        <v>588</v>
      </c>
      <c r="JW51" s="379"/>
      <c r="JX51" s="384">
        <f t="shared" si="279"/>
        <v>0</v>
      </c>
      <c r="JY51" s="379"/>
      <c r="JZ51" s="384">
        <f t="shared" si="280"/>
        <v>0</v>
      </c>
    </row>
    <row r="52" spans="1:286" s="4" customFormat="1" x14ac:dyDescent="0.25">
      <c r="A52" s="268" t="s">
        <v>277</v>
      </c>
      <c r="B52" s="268" t="s">
        <v>293</v>
      </c>
      <c r="C52" s="466">
        <v>410</v>
      </c>
      <c r="D52" s="467">
        <f>+'Cotizacion Rino'!B58</f>
        <v>384</v>
      </c>
      <c r="E52" s="467">
        <v>410</v>
      </c>
      <c r="F52" s="472"/>
      <c r="G52" s="387">
        <v>0</v>
      </c>
      <c r="H52" s="388">
        <f t="shared" si="0"/>
        <v>401.33333333333331</v>
      </c>
      <c r="I52" s="513">
        <v>1</v>
      </c>
      <c r="J52" s="390">
        <f t="shared" si="1"/>
        <v>401.33333333333331</v>
      </c>
      <c r="K52" s="379"/>
      <c r="L52" s="384">
        <f t="shared" si="2"/>
        <v>0</v>
      </c>
      <c r="M52" s="379"/>
      <c r="N52" s="384">
        <f t="shared" si="3"/>
        <v>0</v>
      </c>
      <c r="O52" s="379"/>
      <c r="P52" s="384">
        <f t="shared" si="4"/>
        <v>0</v>
      </c>
      <c r="Q52" s="379"/>
      <c r="R52" s="384">
        <f t="shared" si="5"/>
        <v>0</v>
      </c>
      <c r="S52" s="379"/>
      <c r="T52" s="384">
        <f t="shared" si="6"/>
        <v>0</v>
      </c>
      <c r="U52" s="379"/>
      <c r="V52" s="384">
        <f t="shared" si="7"/>
        <v>0</v>
      </c>
      <c r="W52" s="379"/>
      <c r="X52" s="384">
        <f t="shared" si="8"/>
        <v>0</v>
      </c>
      <c r="Y52" s="379"/>
      <c r="Z52" s="384">
        <f t="shared" si="9"/>
        <v>0</v>
      </c>
      <c r="AA52" s="379"/>
      <c r="AB52" s="384">
        <f t="shared" si="9"/>
        <v>0</v>
      </c>
      <c r="AC52" s="379"/>
      <c r="AD52" s="384">
        <f t="shared" si="10"/>
        <v>0</v>
      </c>
      <c r="AE52" s="379"/>
      <c r="AF52" s="384">
        <f t="shared" si="11"/>
        <v>0</v>
      </c>
      <c r="AG52" s="379"/>
      <c r="AH52" s="384">
        <f t="shared" si="12"/>
        <v>0</v>
      </c>
      <c r="AI52" s="379"/>
      <c r="AJ52" s="384">
        <f t="shared" si="13"/>
        <v>0</v>
      </c>
      <c r="AK52" s="379"/>
      <c r="AL52" s="384">
        <f t="shared" si="14"/>
        <v>0</v>
      </c>
      <c r="AM52" s="379"/>
      <c r="AN52" s="384">
        <f t="shared" si="15"/>
        <v>0</v>
      </c>
      <c r="AO52" s="379"/>
      <c r="AP52" s="384">
        <f t="shared" si="16"/>
        <v>0</v>
      </c>
      <c r="AQ52" s="379"/>
      <c r="AR52" s="384">
        <f t="shared" si="17"/>
        <v>0</v>
      </c>
      <c r="AS52" s="379"/>
      <c r="AT52" s="384">
        <f t="shared" si="18"/>
        <v>0</v>
      </c>
      <c r="AU52" s="379"/>
      <c r="AV52" s="384">
        <f t="shared" si="19"/>
        <v>0</v>
      </c>
      <c r="AW52" s="379"/>
      <c r="AX52" s="384">
        <f t="shared" si="20"/>
        <v>0</v>
      </c>
      <c r="AY52" s="379"/>
      <c r="AZ52" s="384">
        <f t="shared" si="21"/>
        <v>0</v>
      </c>
      <c r="BA52" s="379"/>
      <c r="BB52" s="384">
        <f t="shared" si="22"/>
        <v>0</v>
      </c>
      <c r="BC52" s="379"/>
      <c r="BD52" s="384">
        <f t="shared" si="23"/>
        <v>0</v>
      </c>
      <c r="BE52" s="379"/>
      <c r="BF52" s="384">
        <f t="shared" si="24"/>
        <v>0</v>
      </c>
      <c r="BG52" s="379"/>
      <c r="BH52" s="384">
        <f t="shared" si="25"/>
        <v>0</v>
      </c>
      <c r="BI52" s="379"/>
      <c r="BJ52" s="384">
        <f t="shared" si="26"/>
        <v>0</v>
      </c>
      <c r="BK52" s="379"/>
      <c r="BL52" s="384">
        <f t="shared" si="27"/>
        <v>0</v>
      </c>
      <c r="BM52" s="379"/>
      <c r="BN52" s="384">
        <f t="shared" si="28"/>
        <v>0</v>
      </c>
      <c r="BO52" s="379"/>
      <c r="BP52" s="384">
        <f t="shared" si="29"/>
        <v>0</v>
      </c>
      <c r="BQ52" s="379"/>
      <c r="BR52" s="384">
        <f t="shared" si="30"/>
        <v>0</v>
      </c>
      <c r="BS52" s="379"/>
      <c r="BT52" s="384">
        <f t="shared" si="31"/>
        <v>0</v>
      </c>
      <c r="BU52" s="379"/>
      <c r="BV52" s="384">
        <f t="shared" si="32"/>
        <v>0</v>
      </c>
      <c r="BW52" s="379"/>
      <c r="BX52" s="384">
        <f t="shared" si="33"/>
        <v>0</v>
      </c>
      <c r="BY52" s="379"/>
      <c r="BZ52" s="384">
        <f t="shared" si="34"/>
        <v>0</v>
      </c>
      <c r="CA52" s="379">
        <v>1</v>
      </c>
      <c r="CB52" s="384">
        <f t="shared" si="35"/>
        <v>401.33333333333331</v>
      </c>
      <c r="CC52" s="379"/>
      <c r="CD52" s="384">
        <f t="shared" si="36"/>
        <v>0</v>
      </c>
      <c r="CE52" s="379"/>
      <c r="CF52" s="384">
        <f t="shared" si="37"/>
        <v>0</v>
      </c>
      <c r="CG52" s="379"/>
      <c r="CH52" s="384">
        <f t="shared" si="38"/>
        <v>0</v>
      </c>
      <c r="CI52" s="379"/>
      <c r="CJ52" s="384">
        <f t="shared" si="39"/>
        <v>0</v>
      </c>
      <c r="CK52" s="379"/>
      <c r="CL52" s="384">
        <f t="shared" si="40"/>
        <v>0</v>
      </c>
      <c r="CM52" s="379"/>
      <c r="CN52" s="384">
        <f t="shared" si="41"/>
        <v>0</v>
      </c>
      <c r="CO52" s="379"/>
      <c r="CP52" s="384">
        <f t="shared" si="42"/>
        <v>0</v>
      </c>
      <c r="CQ52" s="379"/>
      <c r="CR52" s="384">
        <f t="shared" si="43"/>
        <v>0</v>
      </c>
      <c r="CS52" s="379"/>
      <c r="CT52" s="384">
        <f t="shared" si="44"/>
        <v>0</v>
      </c>
      <c r="CU52" s="379"/>
      <c r="CV52" s="384">
        <f t="shared" si="45"/>
        <v>0</v>
      </c>
      <c r="CW52" s="379"/>
      <c r="CX52" s="384">
        <f t="shared" si="46"/>
        <v>0</v>
      </c>
      <c r="CY52" s="379"/>
      <c r="CZ52" s="384">
        <f t="shared" si="47"/>
        <v>0</v>
      </c>
      <c r="DA52" s="379"/>
      <c r="DB52" s="384">
        <f t="shared" si="48"/>
        <v>0</v>
      </c>
      <c r="DC52" s="379"/>
      <c r="DD52" s="384">
        <f t="shared" si="49"/>
        <v>0</v>
      </c>
      <c r="DE52" s="379"/>
      <c r="DF52" s="384">
        <f t="shared" si="50"/>
        <v>0</v>
      </c>
      <c r="DG52" s="379"/>
      <c r="DH52" s="384">
        <f t="shared" si="51"/>
        <v>0</v>
      </c>
      <c r="DI52" s="379"/>
      <c r="DJ52" s="384">
        <f t="shared" si="52"/>
        <v>0</v>
      </c>
      <c r="DK52" s="379"/>
      <c r="DL52" s="384">
        <f t="shared" si="53"/>
        <v>0</v>
      </c>
      <c r="DM52" s="379"/>
      <c r="DN52" s="384">
        <f t="shared" si="54"/>
        <v>0</v>
      </c>
      <c r="DO52" s="379"/>
      <c r="DP52" s="384">
        <f t="shared" si="55"/>
        <v>0</v>
      </c>
      <c r="DQ52" s="379"/>
      <c r="DR52" s="384">
        <f t="shared" si="56"/>
        <v>0</v>
      </c>
      <c r="DS52" s="379"/>
      <c r="DT52" s="384">
        <f t="shared" si="57"/>
        <v>0</v>
      </c>
      <c r="DU52" s="379"/>
      <c r="DV52" s="384">
        <f t="shared" si="58"/>
        <v>0</v>
      </c>
      <c r="DW52" s="379"/>
      <c r="DX52" s="384">
        <f t="shared" si="59"/>
        <v>0</v>
      </c>
      <c r="DY52" s="379"/>
      <c r="DZ52" s="384">
        <f t="shared" si="60"/>
        <v>0</v>
      </c>
      <c r="EA52" s="379"/>
      <c r="EB52" s="384">
        <f t="shared" si="61"/>
        <v>0</v>
      </c>
      <c r="EC52" s="379"/>
      <c r="ED52" s="384">
        <f t="shared" si="62"/>
        <v>0</v>
      </c>
      <c r="EE52" s="379"/>
      <c r="EF52" s="384">
        <f t="shared" si="63"/>
        <v>0</v>
      </c>
      <c r="EG52" s="379">
        <v>2</v>
      </c>
      <c r="EH52" s="384">
        <f t="shared" si="64"/>
        <v>802.66666666666663</v>
      </c>
      <c r="EI52" s="379">
        <v>2</v>
      </c>
      <c r="EJ52" s="384">
        <f t="shared" si="65"/>
        <v>802.66666666666663</v>
      </c>
      <c r="EK52" s="379"/>
      <c r="EL52" s="384">
        <f t="shared" si="66"/>
        <v>0</v>
      </c>
      <c r="EM52" s="379">
        <v>2</v>
      </c>
      <c r="EN52" s="384">
        <f t="shared" si="67"/>
        <v>802.66666666666663</v>
      </c>
      <c r="EO52" s="379"/>
      <c r="EP52" s="384">
        <f t="shared" si="68"/>
        <v>0</v>
      </c>
      <c r="EQ52" s="379"/>
      <c r="ER52" s="384">
        <f t="shared" si="69"/>
        <v>0</v>
      </c>
      <c r="ES52" s="379"/>
      <c r="ET52" s="384">
        <f t="shared" si="70"/>
        <v>0</v>
      </c>
      <c r="EU52" s="379"/>
      <c r="EV52" s="384">
        <f t="shared" si="71"/>
        <v>0</v>
      </c>
      <c r="EW52" s="379"/>
      <c r="EX52" s="384">
        <f t="shared" si="72"/>
        <v>0</v>
      </c>
      <c r="EY52" s="379"/>
      <c r="EZ52" s="384">
        <f t="shared" si="73"/>
        <v>0</v>
      </c>
      <c r="FA52" s="379"/>
      <c r="FB52" s="384">
        <f t="shared" si="74"/>
        <v>0</v>
      </c>
      <c r="FC52" s="379"/>
      <c r="FD52" s="384">
        <f t="shared" si="75"/>
        <v>0</v>
      </c>
      <c r="FE52" s="379"/>
      <c r="FF52" s="384">
        <f t="shared" si="76"/>
        <v>0</v>
      </c>
      <c r="FG52" s="379"/>
      <c r="FH52" s="384">
        <f t="shared" si="77"/>
        <v>0</v>
      </c>
      <c r="FI52" s="379"/>
      <c r="FJ52" s="384">
        <f t="shared" si="78"/>
        <v>0</v>
      </c>
      <c r="FK52" s="379"/>
      <c r="FL52" s="384">
        <f t="shared" si="79"/>
        <v>0</v>
      </c>
      <c r="FM52" s="379"/>
      <c r="FN52" s="384">
        <f t="shared" si="80"/>
        <v>0</v>
      </c>
      <c r="FO52" s="379"/>
      <c r="FP52" s="384">
        <f t="shared" si="81"/>
        <v>0</v>
      </c>
      <c r="FQ52" s="379"/>
      <c r="FR52" s="384">
        <f t="shared" si="82"/>
        <v>0</v>
      </c>
      <c r="FS52" s="379"/>
      <c r="FT52" s="384">
        <f t="shared" si="83"/>
        <v>0</v>
      </c>
      <c r="FU52" s="379"/>
      <c r="FV52" s="384">
        <f t="shared" si="84"/>
        <v>0</v>
      </c>
      <c r="FW52" s="379"/>
      <c r="FX52" s="384">
        <f t="shared" si="85"/>
        <v>0</v>
      </c>
      <c r="FY52" s="379"/>
      <c r="FZ52" s="384">
        <f t="shared" si="86"/>
        <v>0</v>
      </c>
      <c r="GA52" s="379"/>
      <c r="GB52" s="384">
        <f t="shared" si="87"/>
        <v>0</v>
      </c>
      <c r="GC52" s="379"/>
      <c r="GD52" s="384">
        <f t="shared" si="88"/>
        <v>0</v>
      </c>
      <c r="GE52" s="379"/>
      <c r="GF52" s="384">
        <f t="shared" si="89"/>
        <v>0</v>
      </c>
      <c r="GG52" s="379"/>
      <c r="GH52" s="384">
        <f t="shared" si="90"/>
        <v>0</v>
      </c>
      <c r="GI52" s="379">
        <v>1</v>
      </c>
      <c r="GJ52" s="384">
        <f t="shared" si="91"/>
        <v>401.33333333333331</v>
      </c>
      <c r="GK52" s="379"/>
      <c r="GL52" s="384">
        <f t="shared" si="92"/>
        <v>0</v>
      </c>
      <c r="GM52" s="379"/>
      <c r="GN52" s="384">
        <f t="shared" si="93"/>
        <v>0</v>
      </c>
      <c r="GO52" s="379"/>
      <c r="GP52" s="384">
        <f t="shared" si="94"/>
        <v>0</v>
      </c>
      <c r="GQ52" s="379"/>
      <c r="GR52" s="384">
        <f t="shared" si="95"/>
        <v>0</v>
      </c>
      <c r="GS52" s="379"/>
      <c r="GT52" s="384">
        <f t="shared" si="96"/>
        <v>0</v>
      </c>
      <c r="GU52" s="379"/>
      <c r="GV52" s="384">
        <f t="shared" si="97"/>
        <v>0</v>
      </c>
      <c r="GW52" s="379"/>
      <c r="GX52" s="384">
        <f t="shared" si="98"/>
        <v>0</v>
      </c>
      <c r="GY52" s="379"/>
      <c r="GZ52" s="384">
        <f t="shared" si="99"/>
        <v>0</v>
      </c>
      <c r="HA52" s="379"/>
      <c r="HB52" s="384">
        <f t="shared" si="100"/>
        <v>0</v>
      </c>
      <c r="HC52" s="379"/>
      <c r="HD52" s="384">
        <f t="shared" si="101"/>
        <v>0</v>
      </c>
      <c r="HE52" s="379"/>
      <c r="HF52" s="384">
        <f t="shared" si="102"/>
        <v>0</v>
      </c>
      <c r="HG52" s="379"/>
      <c r="HH52" s="384">
        <f t="shared" si="103"/>
        <v>0</v>
      </c>
      <c r="HI52" s="379"/>
      <c r="HJ52" s="384">
        <f t="shared" si="104"/>
        <v>0</v>
      </c>
      <c r="HK52" s="379"/>
      <c r="HL52" s="384">
        <f t="shared" si="105"/>
        <v>0</v>
      </c>
      <c r="HM52" s="379"/>
      <c r="HN52" s="384">
        <f t="shared" si="106"/>
        <v>0</v>
      </c>
      <c r="HO52" s="415"/>
      <c r="HP52" s="384">
        <f t="shared" si="107"/>
        <v>0</v>
      </c>
      <c r="HQ52" s="379"/>
      <c r="HR52" s="384">
        <f t="shared" si="108"/>
        <v>0</v>
      </c>
      <c r="HS52" s="415"/>
      <c r="HT52" s="384">
        <f t="shared" si="109"/>
        <v>0</v>
      </c>
      <c r="HU52" s="379"/>
      <c r="HV52" s="384">
        <f t="shared" si="110"/>
        <v>0</v>
      </c>
      <c r="HW52" s="379"/>
      <c r="HX52" s="384">
        <f t="shared" si="111"/>
        <v>0</v>
      </c>
      <c r="HY52" s="379"/>
      <c r="HZ52" s="384">
        <f t="shared" si="112"/>
        <v>0</v>
      </c>
      <c r="IA52" s="379"/>
      <c r="IB52" s="384">
        <f t="shared" si="113"/>
        <v>0</v>
      </c>
      <c r="IC52" s="379">
        <v>1</v>
      </c>
      <c r="ID52" s="384">
        <f t="shared" si="114"/>
        <v>401.33333333333331</v>
      </c>
      <c r="IE52" s="379">
        <v>1</v>
      </c>
      <c r="IF52" s="384">
        <f t="shared" si="115"/>
        <v>401.33333333333331</v>
      </c>
      <c r="IG52" s="379">
        <v>1</v>
      </c>
      <c r="IH52" s="384">
        <f t="shared" si="116"/>
        <v>401.33333333333331</v>
      </c>
      <c r="II52" s="379">
        <v>1</v>
      </c>
      <c r="IJ52" s="384">
        <f t="shared" si="117"/>
        <v>401.33333333333331</v>
      </c>
      <c r="IK52" s="379">
        <v>1</v>
      </c>
      <c r="IL52" s="384">
        <f t="shared" si="118"/>
        <v>401.33333333333331</v>
      </c>
      <c r="IM52" s="379">
        <v>1</v>
      </c>
      <c r="IN52" s="384">
        <f t="shared" si="119"/>
        <v>401.33333333333331</v>
      </c>
      <c r="IO52" s="379">
        <v>1</v>
      </c>
      <c r="IP52" s="384">
        <f t="shared" si="120"/>
        <v>401.33333333333331</v>
      </c>
      <c r="IQ52" s="379">
        <v>1</v>
      </c>
      <c r="IR52" s="384">
        <f t="shared" si="121"/>
        <v>401.33333333333331</v>
      </c>
      <c r="IS52" s="379">
        <v>1</v>
      </c>
      <c r="IT52" s="384">
        <f t="shared" si="122"/>
        <v>401.33333333333331</v>
      </c>
      <c r="IU52" s="379">
        <v>1</v>
      </c>
      <c r="IV52" s="384">
        <f t="shared" si="123"/>
        <v>401.33333333333331</v>
      </c>
      <c r="IW52" s="379">
        <v>1</v>
      </c>
      <c r="IX52" s="384">
        <f t="shared" si="124"/>
        <v>401.33333333333331</v>
      </c>
      <c r="IY52" s="379">
        <v>1</v>
      </c>
      <c r="IZ52" s="384">
        <f t="shared" si="125"/>
        <v>401.33333333333331</v>
      </c>
      <c r="JA52" s="379">
        <v>1</v>
      </c>
      <c r="JB52" s="384">
        <f t="shared" si="126"/>
        <v>401.33333333333331</v>
      </c>
      <c r="JC52" s="379">
        <v>1</v>
      </c>
      <c r="JD52" s="384">
        <f t="shared" si="127"/>
        <v>401.33333333333331</v>
      </c>
      <c r="JE52" s="379">
        <v>1</v>
      </c>
      <c r="JF52" s="384">
        <f t="shared" si="128"/>
        <v>401.33333333333331</v>
      </c>
      <c r="JG52" s="379">
        <v>1</v>
      </c>
      <c r="JH52" s="384">
        <f t="shared" si="129"/>
        <v>401.33333333333331</v>
      </c>
      <c r="JI52" s="379">
        <v>1</v>
      </c>
      <c r="JJ52" s="384">
        <f t="shared" si="130"/>
        <v>401.33333333333331</v>
      </c>
      <c r="JK52" s="379">
        <v>1</v>
      </c>
      <c r="JL52" s="384">
        <f t="shared" si="131"/>
        <v>401.33333333333331</v>
      </c>
      <c r="JM52" s="379">
        <v>1</v>
      </c>
      <c r="JN52" s="384">
        <f t="shared" si="132"/>
        <v>401.33333333333331</v>
      </c>
      <c r="JO52" s="379">
        <v>1</v>
      </c>
      <c r="JP52" s="384">
        <f t="shared" si="133"/>
        <v>401.33333333333331</v>
      </c>
      <c r="JQ52" s="379">
        <v>1</v>
      </c>
      <c r="JR52" s="384">
        <f t="shared" si="134"/>
        <v>401.33333333333331</v>
      </c>
      <c r="JS52" s="379"/>
      <c r="JT52" s="384">
        <f t="shared" si="277"/>
        <v>0</v>
      </c>
      <c r="JU52" s="379"/>
      <c r="JV52" s="384">
        <f t="shared" si="278"/>
        <v>0</v>
      </c>
      <c r="JW52" s="379"/>
      <c r="JX52" s="384">
        <f t="shared" si="279"/>
        <v>0</v>
      </c>
      <c r="JY52" s="379"/>
      <c r="JZ52" s="384">
        <f t="shared" si="280"/>
        <v>0</v>
      </c>
    </row>
    <row r="53" spans="1:286" s="4" customFormat="1" x14ac:dyDescent="0.25">
      <c r="A53" s="268" t="s">
        <v>277</v>
      </c>
      <c r="B53" s="268" t="s">
        <v>494</v>
      </c>
      <c r="C53" s="466">
        <v>500</v>
      </c>
      <c r="D53" s="467"/>
      <c r="E53" s="467"/>
      <c r="F53" s="472"/>
      <c r="G53" s="387">
        <v>0</v>
      </c>
      <c r="H53" s="388">
        <f t="shared" si="0"/>
        <v>500</v>
      </c>
      <c r="I53" s="513">
        <v>1</v>
      </c>
      <c r="J53" s="390">
        <f t="shared" si="1"/>
        <v>500</v>
      </c>
      <c r="K53" s="379"/>
      <c r="L53" s="384">
        <f t="shared" si="2"/>
        <v>0</v>
      </c>
      <c r="M53" s="379"/>
      <c r="N53" s="384">
        <f t="shared" si="3"/>
        <v>0</v>
      </c>
      <c r="O53" s="379"/>
      <c r="P53" s="384">
        <f t="shared" si="4"/>
        <v>0</v>
      </c>
      <c r="Q53" s="379">
        <v>1</v>
      </c>
      <c r="R53" s="384">
        <f t="shared" si="5"/>
        <v>500</v>
      </c>
      <c r="S53" s="379"/>
      <c r="T53" s="384">
        <f t="shared" si="6"/>
        <v>0</v>
      </c>
      <c r="U53" s="379"/>
      <c r="V53" s="384">
        <f t="shared" si="7"/>
        <v>0</v>
      </c>
      <c r="W53" s="379"/>
      <c r="X53" s="384">
        <f t="shared" si="8"/>
        <v>0</v>
      </c>
      <c r="Y53" s="379"/>
      <c r="Z53" s="384">
        <f t="shared" si="9"/>
        <v>0</v>
      </c>
      <c r="AA53" s="379"/>
      <c r="AB53" s="384">
        <f t="shared" si="9"/>
        <v>0</v>
      </c>
      <c r="AC53" s="379"/>
      <c r="AD53" s="384">
        <f t="shared" si="10"/>
        <v>0</v>
      </c>
      <c r="AE53" s="379"/>
      <c r="AF53" s="384">
        <f t="shared" si="11"/>
        <v>0</v>
      </c>
      <c r="AG53" s="379"/>
      <c r="AH53" s="384">
        <f t="shared" si="12"/>
        <v>0</v>
      </c>
      <c r="AI53" s="379"/>
      <c r="AJ53" s="384">
        <f t="shared" si="13"/>
        <v>0</v>
      </c>
      <c r="AK53" s="379"/>
      <c r="AL53" s="384">
        <f t="shared" si="14"/>
        <v>0</v>
      </c>
      <c r="AM53" s="379"/>
      <c r="AN53" s="384">
        <f t="shared" si="15"/>
        <v>0</v>
      </c>
      <c r="AO53" s="379"/>
      <c r="AP53" s="384">
        <f t="shared" si="16"/>
        <v>0</v>
      </c>
      <c r="AQ53" s="379"/>
      <c r="AR53" s="384">
        <f t="shared" si="17"/>
        <v>0</v>
      </c>
      <c r="AS53" s="379"/>
      <c r="AT53" s="384">
        <f t="shared" si="18"/>
        <v>0</v>
      </c>
      <c r="AU53" s="379"/>
      <c r="AV53" s="384">
        <f t="shared" si="19"/>
        <v>0</v>
      </c>
      <c r="AW53" s="379"/>
      <c r="AX53" s="384">
        <f t="shared" si="20"/>
        <v>0</v>
      </c>
      <c r="AY53" s="379"/>
      <c r="AZ53" s="384">
        <f t="shared" si="21"/>
        <v>0</v>
      </c>
      <c r="BA53" s="379"/>
      <c r="BB53" s="384">
        <f t="shared" si="22"/>
        <v>0</v>
      </c>
      <c r="BC53" s="379"/>
      <c r="BD53" s="384">
        <f t="shared" si="23"/>
        <v>0</v>
      </c>
      <c r="BE53" s="379"/>
      <c r="BF53" s="384">
        <f t="shared" si="24"/>
        <v>0</v>
      </c>
      <c r="BG53" s="379"/>
      <c r="BH53" s="384">
        <f t="shared" si="25"/>
        <v>0</v>
      </c>
      <c r="BI53" s="379"/>
      <c r="BJ53" s="384">
        <f t="shared" si="26"/>
        <v>0</v>
      </c>
      <c r="BK53" s="379"/>
      <c r="BL53" s="384">
        <f t="shared" si="27"/>
        <v>0</v>
      </c>
      <c r="BM53" s="379"/>
      <c r="BN53" s="384">
        <f t="shared" si="28"/>
        <v>0</v>
      </c>
      <c r="BO53" s="379"/>
      <c r="BP53" s="384">
        <f t="shared" si="29"/>
        <v>0</v>
      </c>
      <c r="BQ53" s="379"/>
      <c r="BR53" s="384">
        <f t="shared" si="30"/>
        <v>0</v>
      </c>
      <c r="BS53" s="379"/>
      <c r="BT53" s="384">
        <f t="shared" si="31"/>
        <v>0</v>
      </c>
      <c r="BU53" s="379"/>
      <c r="BV53" s="384">
        <f t="shared" si="32"/>
        <v>0</v>
      </c>
      <c r="BW53" s="379"/>
      <c r="BX53" s="384">
        <f t="shared" si="33"/>
        <v>0</v>
      </c>
      <c r="BY53" s="379"/>
      <c r="BZ53" s="384">
        <f t="shared" si="34"/>
        <v>0</v>
      </c>
      <c r="CA53" s="379"/>
      <c r="CB53" s="384">
        <f t="shared" si="35"/>
        <v>0</v>
      </c>
      <c r="CC53" s="379"/>
      <c r="CD53" s="384">
        <f t="shared" si="36"/>
        <v>0</v>
      </c>
      <c r="CE53" s="379"/>
      <c r="CF53" s="384">
        <f t="shared" si="37"/>
        <v>0</v>
      </c>
      <c r="CG53" s="379"/>
      <c r="CH53" s="384">
        <f t="shared" si="38"/>
        <v>0</v>
      </c>
      <c r="CI53" s="379"/>
      <c r="CJ53" s="384">
        <f t="shared" si="39"/>
        <v>0</v>
      </c>
      <c r="CK53" s="379"/>
      <c r="CL53" s="384">
        <f t="shared" si="40"/>
        <v>0</v>
      </c>
      <c r="CM53" s="379"/>
      <c r="CN53" s="384">
        <f t="shared" si="41"/>
        <v>0</v>
      </c>
      <c r="CO53" s="379"/>
      <c r="CP53" s="384">
        <f t="shared" si="42"/>
        <v>0</v>
      </c>
      <c r="CQ53" s="379"/>
      <c r="CR53" s="384">
        <f t="shared" si="43"/>
        <v>0</v>
      </c>
      <c r="CS53" s="379"/>
      <c r="CT53" s="384">
        <f t="shared" si="44"/>
        <v>0</v>
      </c>
      <c r="CU53" s="379"/>
      <c r="CV53" s="384">
        <f t="shared" si="45"/>
        <v>0</v>
      </c>
      <c r="CW53" s="379"/>
      <c r="CX53" s="384">
        <f t="shared" si="46"/>
        <v>0</v>
      </c>
      <c r="CY53" s="379"/>
      <c r="CZ53" s="384">
        <f t="shared" si="47"/>
        <v>0</v>
      </c>
      <c r="DA53" s="379"/>
      <c r="DB53" s="384">
        <f t="shared" si="48"/>
        <v>0</v>
      </c>
      <c r="DC53" s="379"/>
      <c r="DD53" s="384">
        <f t="shared" si="49"/>
        <v>0</v>
      </c>
      <c r="DE53" s="379"/>
      <c r="DF53" s="384">
        <f t="shared" si="50"/>
        <v>0</v>
      </c>
      <c r="DG53" s="379"/>
      <c r="DH53" s="384">
        <f t="shared" si="51"/>
        <v>0</v>
      </c>
      <c r="DI53" s="379"/>
      <c r="DJ53" s="384">
        <f t="shared" si="52"/>
        <v>0</v>
      </c>
      <c r="DK53" s="379"/>
      <c r="DL53" s="384">
        <f t="shared" si="53"/>
        <v>0</v>
      </c>
      <c r="DM53" s="379"/>
      <c r="DN53" s="384">
        <f t="shared" si="54"/>
        <v>0</v>
      </c>
      <c r="DO53" s="379"/>
      <c r="DP53" s="384">
        <f t="shared" si="55"/>
        <v>0</v>
      </c>
      <c r="DQ53" s="379"/>
      <c r="DR53" s="384">
        <f t="shared" si="56"/>
        <v>0</v>
      </c>
      <c r="DS53" s="379"/>
      <c r="DT53" s="384">
        <f t="shared" si="57"/>
        <v>0</v>
      </c>
      <c r="DU53" s="379"/>
      <c r="DV53" s="384">
        <f t="shared" si="58"/>
        <v>0</v>
      </c>
      <c r="DW53" s="379"/>
      <c r="DX53" s="384">
        <f t="shared" si="59"/>
        <v>0</v>
      </c>
      <c r="DY53" s="379"/>
      <c r="DZ53" s="384">
        <f t="shared" si="60"/>
        <v>0</v>
      </c>
      <c r="EA53" s="379"/>
      <c r="EB53" s="384">
        <f t="shared" si="61"/>
        <v>0</v>
      </c>
      <c r="EC53" s="379"/>
      <c r="ED53" s="384">
        <f t="shared" si="62"/>
        <v>0</v>
      </c>
      <c r="EE53" s="379"/>
      <c r="EF53" s="384">
        <f t="shared" si="63"/>
        <v>0</v>
      </c>
      <c r="EG53" s="379"/>
      <c r="EH53" s="384">
        <f t="shared" si="64"/>
        <v>0</v>
      </c>
      <c r="EI53" s="379"/>
      <c r="EJ53" s="384">
        <f t="shared" si="65"/>
        <v>0</v>
      </c>
      <c r="EK53" s="379"/>
      <c r="EL53" s="384">
        <f t="shared" si="66"/>
        <v>0</v>
      </c>
      <c r="EM53" s="379"/>
      <c r="EN53" s="384">
        <f t="shared" si="67"/>
        <v>0</v>
      </c>
      <c r="EO53" s="379"/>
      <c r="EP53" s="384">
        <f t="shared" si="68"/>
        <v>0</v>
      </c>
      <c r="EQ53" s="379"/>
      <c r="ER53" s="384">
        <f t="shared" si="69"/>
        <v>0</v>
      </c>
      <c r="ES53" s="379"/>
      <c r="ET53" s="384">
        <f t="shared" si="70"/>
        <v>0</v>
      </c>
      <c r="EU53" s="379"/>
      <c r="EV53" s="384">
        <f t="shared" si="71"/>
        <v>0</v>
      </c>
      <c r="EW53" s="379"/>
      <c r="EX53" s="384">
        <f t="shared" si="72"/>
        <v>0</v>
      </c>
      <c r="EY53" s="379"/>
      <c r="EZ53" s="384">
        <f t="shared" si="73"/>
        <v>0</v>
      </c>
      <c r="FA53" s="379"/>
      <c r="FB53" s="384">
        <f t="shared" si="74"/>
        <v>0</v>
      </c>
      <c r="FC53" s="379"/>
      <c r="FD53" s="384">
        <f t="shared" si="75"/>
        <v>0</v>
      </c>
      <c r="FE53" s="379"/>
      <c r="FF53" s="384">
        <f t="shared" si="76"/>
        <v>0</v>
      </c>
      <c r="FG53" s="379"/>
      <c r="FH53" s="384">
        <f t="shared" si="77"/>
        <v>0</v>
      </c>
      <c r="FI53" s="379"/>
      <c r="FJ53" s="384">
        <f t="shared" si="78"/>
        <v>0</v>
      </c>
      <c r="FK53" s="379"/>
      <c r="FL53" s="384">
        <f t="shared" si="79"/>
        <v>0</v>
      </c>
      <c r="FM53" s="379"/>
      <c r="FN53" s="384">
        <f t="shared" si="80"/>
        <v>0</v>
      </c>
      <c r="FO53" s="379"/>
      <c r="FP53" s="384">
        <f t="shared" si="81"/>
        <v>0</v>
      </c>
      <c r="FQ53" s="379"/>
      <c r="FR53" s="384">
        <f t="shared" si="82"/>
        <v>0</v>
      </c>
      <c r="FS53" s="379"/>
      <c r="FT53" s="384">
        <f t="shared" si="83"/>
        <v>0</v>
      </c>
      <c r="FU53" s="379"/>
      <c r="FV53" s="384">
        <f t="shared" si="84"/>
        <v>0</v>
      </c>
      <c r="FW53" s="379"/>
      <c r="FX53" s="384">
        <f t="shared" si="85"/>
        <v>0</v>
      </c>
      <c r="FY53" s="379"/>
      <c r="FZ53" s="384">
        <f t="shared" si="86"/>
        <v>0</v>
      </c>
      <c r="GA53" s="379"/>
      <c r="GB53" s="384">
        <f t="shared" si="87"/>
        <v>0</v>
      </c>
      <c r="GC53" s="379"/>
      <c r="GD53" s="384">
        <f t="shared" si="88"/>
        <v>0</v>
      </c>
      <c r="GE53" s="379"/>
      <c r="GF53" s="384">
        <f t="shared" si="89"/>
        <v>0</v>
      </c>
      <c r="GG53" s="379"/>
      <c r="GH53" s="384">
        <f t="shared" si="90"/>
        <v>0</v>
      </c>
      <c r="GI53" s="379"/>
      <c r="GJ53" s="384">
        <f t="shared" si="91"/>
        <v>0</v>
      </c>
      <c r="GK53" s="379"/>
      <c r="GL53" s="384">
        <f t="shared" si="92"/>
        <v>0</v>
      </c>
      <c r="GM53" s="379"/>
      <c r="GN53" s="384">
        <f t="shared" si="93"/>
        <v>0</v>
      </c>
      <c r="GO53" s="379"/>
      <c r="GP53" s="384">
        <f t="shared" si="94"/>
        <v>0</v>
      </c>
      <c r="GQ53" s="379"/>
      <c r="GR53" s="384">
        <f t="shared" si="95"/>
        <v>0</v>
      </c>
      <c r="GS53" s="379"/>
      <c r="GT53" s="384">
        <f t="shared" si="96"/>
        <v>0</v>
      </c>
      <c r="GU53" s="379"/>
      <c r="GV53" s="384">
        <f t="shared" si="97"/>
        <v>0</v>
      </c>
      <c r="GW53" s="379"/>
      <c r="GX53" s="384">
        <f t="shared" si="98"/>
        <v>0</v>
      </c>
      <c r="GY53" s="379"/>
      <c r="GZ53" s="384">
        <f t="shared" si="99"/>
        <v>0</v>
      </c>
      <c r="HA53" s="379"/>
      <c r="HB53" s="384">
        <f t="shared" si="100"/>
        <v>0</v>
      </c>
      <c r="HC53" s="379"/>
      <c r="HD53" s="384">
        <f t="shared" si="101"/>
        <v>0</v>
      </c>
      <c r="HE53" s="379"/>
      <c r="HF53" s="384">
        <f t="shared" si="102"/>
        <v>0</v>
      </c>
      <c r="HG53" s="379"/>
      <c r="HH53" s="384">
        <f t="shared" si="103"/>
        <v>0</v>
      </c>
      <c r="HI53" s="379"/>
      <c r="HJ53" s="384">
        <f t="shared" si="104"/>
        <v>0</v>
      </c>
      <c r="HK53" s="379"/>
      <c r="HL53" s="384">
        <f t="shared" si="105"/>
        <v>0</v>
      </c>
      <c r="HM53" s="379"/>
      <c r="HN53" s="384">
        <f t="shared" si="106"/>
        <v>0</v>
      </c>
      <c r="HO53" s="415"/>
      <c r="HP53" s="384">
        <f t="shared" si="107"/>
        <v>0</v>
      </c>
      <c r="HQ53" s="379"/>
      <c r="HR53" s="384">
        <f t="shared" si="108"/>
        <v>0</v>
      </c>
      <c r="HS53" s="415"/>
      <c r="HT53" s="384">
        <f t="shared" si="109"/>
        <v>0</v>
      </c>
      <c r="HU53" s="379"/>
      <c r="HV53" s="384">
        <f t="shared" si="110"/>
        <v>0</v>
      </c>
      <c r="HW53" s="379"/>
      <c r="HX53" s="384">
        <f t="shared" si="111"/>
        <v>0</v>
      </c>
      <c r="HY53" s="379"/>
      <c r="HZ53" s="384">
        <f t="shared" si="112"/>
        <v>0</v>
      </c>
      <c r="IA53" s="379"/>
      <c r="IB53" s="384">
        <f t="shared" si="113"/>
        <v>0</v>
      </c>
      <c r="IC53" s="379"/>
      <c r="ID53" s="384">
        <f t="shared" si="114"/>
        <v>0</v>
      </c>
      <c r="IE53" s="379"/>
      <c r="IF53" s="384">
        <f t="shared" si="115"/>
        <v>0</v>
      </c>
      <c r="IG53" s="379"/>
      <c r="IH53" s="384">
        <f t="shared" si="116"/>
        <v>0</v>
      </c>
      <c r="II53" s="379"/>
      <c r="IJ53" s="384">
        <f t="shared" si="117"/>
        <v>0</v>
      </c>
      <c r="IK53" s="379"/>
      <c r="IL53" s="384">
        <f t="shared" si="118"/>
        <v>0</v>
      </c>
      <c r="IM53" s="379"/>
      <c r="IN53" s="384">
        <f t="shared" si="119"/>
        <v>0</v>
      </c>
      <c r="IO53" s="379"/>
      <c r="IP53" s="384">
        <f t="shared" si="120"/>
        <v>0</v>
      </c>
      <c r="IQ53" s="379"/>
      <c r="IR53" s="384">
        <f t="shared" si="121"/>
        <v>0</v>
      </c>
      <c r="IS53" s="379"/>
      <c r="IT53" s="384">
        <f t="shared" si="122"/>
        <v>0</v>
      </c>
      <c r="IU53" s="379"/>
      <c r="IV53" s="384">
        <f t="shared" si="123"/>
        <v>0</v>
      </c>
      <c r="IW53" s="379"/>
      <c r="IX53" s="384">
        <f t="shared" si="124"/>
        <v>0</v>
      </c>
      <c r="IY53" s="379"/>
      <c r="IZ53" s="384">
        <f t="shared" si="125"/>
        <v>0</v>
      </c>
      <c r="JA53" s="379"/>
      <c r="JB53" s="384">
        <f t="shared" si="126"/>
        <v>0</v>
      </c>
      <c r="JC53" s="379"/>
      <c r="JD53" s="384">
        <f t="shared" si="127"/>
        <v>0</v>
      </c>
      <c r="JE53" s="379"/>
      <c r="JF53" s="384">
        <f t="shared" si="128"/>
        <v>0</v>
      </c>
      <c r="JG53" s="379"/>
      <c r="JH53" s="384">
        <f t="shared" si="129"/>
        <v>0</v>
      </c>
      <c r="JI53" s="379"/>
      <c r="JJ53" s="384">
        <f t="shared" si="130"/>
        <v>0</v>
      </c>
      <c r="JK53" s="379"/>
      <c r="JL53" s="384">
        <f t="shared" si="131"/>
        <v>0</v>
      </c>
      <c r="JM53" s="379"/>
      <c r="JN53" s="384">
        <f t="shared" si="132"/>
        <v>0</v>
      </c>
      <c r="JO53" s="379"/>
      <c r="JP53" s="384">
        <f t="shared" si="133"/>
        <v>0</v>
      </c>
      <c r="JQ53" s="379"/>
      <c r="JR53" s="384">
        <f t="shared" si="134"/>
        <v>0</v>
      </c>
      <c r="JS53" s="379"/>
      <c r="JT53" s="384">
        <f t="shared" si="277"/>
        <v>0</v>
      </c>
      <c r="JU53" s="379"/>
      <c r="JV53" s="384">
        <f t="shared" si="278"/>
        <v>0</v>
      </c>
      <c r="JW53" s="379">
        <v>1</v>
      </c>
      <c r="JX53" s="384">
        <f t="shared" si="279"/>
        <v>500</v>
      </c>
      <c r="JY53" s="379"/>
      <c r="JZ53" s="384">
        <f t="shared" si="280"/>
        <v>0</v>
      </c>
    </row>
    <row r="54" spans="1:286" s="4" customFormat="1" x14ac:dyDescent="0.25">
      <c r="A54" s="268" t="s">
        <v>277</v>
      </c>
      <c r="B54" s="268" t="s">
        <v>294</v>
      </c>
      <c r="C54" s="466">
        <v>14700</v>
      </c>
      <c r="D54" s="467"/>
      <c r="E54" s="467"/>
      <c r="F54" s="472"/>
      <c r="G54" s="387">
        <f t="shared" ref="G54:G63" si="281">+AVERAGE(C54:F54)*5%</f>
        <v>735</v>
      </c>
      <c r="H54" s="388">
        <f t="shared" si="0"/>
        <v>15435</v>
      </c>
      <c r="I54" s="513">
        <v>50</v>
      </c>
      <c r="J54" s="390">
        <f t="shared" si="1"/>
        <v>308.7</v>
      </c>
      <c r="K54" s="379"/>
      <c r="L54" s="384">
        <f t="shared" si="2"/>
        <v>0</v>
      </c>
      <c r="M54" s="379"/>
      <c r="N54" s="384">
        <f t="shared" si="3"/>
        <v>0</v>
      </c>
      <c r="O54" s="379"/>
      <c r="P54" s="384">
        <f t="shared" si="4"/>
        <v>0</v>
      </c>
      <c r="Q54" s="379"/>
      <c r="R54" s="384">
        <f t="shared" si="5"/>
        <v>0</v>
      </c>
      <c r="S54" s="379"/>
      <c r="T54" s="384">
        <f t="shared" si="6"/>
        <v>0</v>
      </c>
      <c r="U54" s="379"/>
      <c r="V54" s="384">
        <f t="shared" si="7"/>
        <v>0</v>
      </c>
      <c r="W54" s="379"/>
      <c r="X54" s="384">
        <f t="shared" si="8"/>
        <v>0</v>
      </c>
      <c r="Y54" s="379"/>
      <c r="Z54" s="384">
        <f t="shared" si="9"/>
        <v>0</v>
      </c>
      <c r="AA54" s="379"/>
      <c r="AB54" s="384">
        <f t="shared" si="9"/>
        <v>0</v>
      </c>
      <c r="AC54" s="379"/>
      <c r="AD54" s="384">
        <f t="shared" si="10"/>
        <v>0</v>
      </c>
      <c r="AE54" s="379"/>
      <c r="AF54" s="384">
        <f t="shared" si="11"/>
        <v>0</v>
      </c>
      <c r="AG54" s="379"/>
      <c r="AH54" s="384">
        <f t="shared" si="12"/>
        <v>0</v>
      </c>
      <c r="AI54" s="379"/>
      <c r="AJ54" s="384">
        <f t="shared" si="13"/>
        <v>0</v>
      </c>
      <c r="AK54" s="379"/>
      <c r="AL54" s="384">
        <f t="shared" si="14"/>
        <v>0</v>
      </c>
      <c r="AM54" s="379"/>
      <c r="AN54" s="384">
        <f t="shared" si="15"/>
        <v>0</v>
      </c>
      <c r="AO54" s="379"/>
      <c r="AP54" s="384">
        <f t="shared" si="16"/>
        <v>0</v>
      </c>
      <c r="AQ54" s="379"/>
      <c r="AR54" s="384">
        <f t="shared" si="17"/>
        <v>0</v>
      </c>
      <c r="AS54" s="379"/>
      <c r="AT54" s="384">
        <f t="shared" si="18"/>
        <v>0</v>
      </c>
      <c r="AU54" s="379"/>
      <c r="AV54" s="384">
        <f t="shared" si="19"/>
        <v>0</v>
      </c>
      <c r="AW54" s="379"/>
      <c r="AX54" s="384">
        <f t="shared" si="20"/>
        <v>0</v>
      </c>
      <c r="AY54" s="379"/>
      <c r="AZ54" s="384">
        <f t="shared" si="21"/>
        <v>0</v>
      </c>
      <c r="BA54" s="379"/>
      <c r="BB54" s="384">
        <f t="shared" si="22"/>
        <v>0</v>
      </c>
      <c r="BC54" s="379"/>
      <c r="BD54" s="384">
        <f t="shared" si="23"/>
        <v>0</v>
      </c>
      <c r="BE54" s="379"/>
      <c r="BF54" s="384">
        <f t="shared" si="24"/>
        <v>0</v>
      </c>
      <c r="BG54" s="379"/>
      <c r="BH54" s="384">
        <f t="shared" si="25"/>
        <v>0</v>
      </c>
      <c r="BI54" s="379"/>
      <c r="BJ54" s="384">
        <f t="shared" si="26"/>
        <v>0</v>
      </c>
      <c r="BK54" s="379"/>
      <c r="BL54" s="384">
        <f t="shared" si="27"/>
        <v>0</v>
      </c>
      <c r="BM54" s="379"/>
      <c r="BN54" s="384">
        <f t="shared" si="28"/>
        <v>0</v>
      </c>
      <c r="BO54" s="379"/>
      <c r="BP54" s="384">
        <f t="shared" si="29"/>
        <v>0</v>
      </c>
      <c r="BQ54" s="379"/>
      <c r="BR54" s="384">
        <f t="shared" si="30"/>
        <v>0</v>
      </c>
      <c r="BS54" s="379"/>
      <c r="BT54" s="384">
        <f t="shared" si="31"/>
        <v>0</v>
      </c>
      <c r="BU54" s="379"/>
      <c r="BV54" s="384">
        <f t="shared" si="32"/>
        <v>0</v>
      </c>
      <c r="BW54" s="379"/>
      <c r="BX54" s="384">
        <f t="shared" si="33"/>
        <v>0</v>
      </c>
      <c r="BY54" s="379"/>
      <c r="BZ54" s="384">
        <f t="shared" si="34"/>
        <v>0</v>
      </c>
      <c r="CA54" s="379"/>
      <c r="CB54" s="384">
        <f t="shared" si="35"/>
        <v>0</v>
      </c>
      <c r="CC54" s="379"/>
      <c r="CD54" s="384">
        <f t="shared" si="36"/>
        <v>0</v>
      </c>
      <c r="CE54" s="379"/>
      <c r="CF54" s="384">
        <f t="shared" si="37"/>
        <v>0</v>
      </c>
      <c r="CG54" s="379"/>
      <c r="CH54" s="384">
        <f t="shared" si="38"/>
        <v>0</v>
      </c>
      <c r="CI54" s="379"/>
      <c r="CJ54" s="384">
        <f t="shared" si="39"/>
        <v>0</v>
      </c>
      <c r="CK54" s="379"/>
      <c r="CL54" s="384">
        <f t="shared" si="40"/>
        <v>0</v>
      </c>
      <c r="CM54" s="379"/>
      <c r="CN54" s="384">
        <f t="shared" si="41"/>
        <v>0</v>
      </c>
      <c r="CO54" s="379"/>
      <c r="CP54" s="384">
        <f t="shared" si="42"/>
        <v>0</v>
      </c>
      <c r="CQ54" s="379"/>
      <c r="CR54" s="384">
        <f t="shared" si="43"/>
        <v>0</v>
      </c>
      <c r="CS54" s="379"/>
      <c r="CT54" s="384">
        <f t="shared" si="44"/>
        <v>0</v>
      </c>
      <c r="CU54" s="379"/>
      <c r="CV54" s="384">
        <f t="shared" si="45"/>
        <v>0</v>
      </c>
      <c r="CW54" s="379"/>
      <c r="CX54" s="384">
        <f t="shared" si="46"/>
        <v>0</v>
      </c>
      <c r="CY54" s="379"/>
      <c r="CZ54" s="384">
        <f t="shared" si="47"/>
        <v>0</v>
      </c>
      <c r="DA54" s="379"/>
      <c r="DB54" s="384">
        <f t="shared" si="48"/>
        <v>0</v>
      </c>
      <c r="DC54" s="379"/>
      <c r="DD54" s="384">
        <f t="shared" si="49"/>
        <v>0</v>
      </c>
      <c r="DE54" s="379"/>
      <c r="DF54" s="384">
        <f t="shared" si="50"/>
        <v>0</v>
      </c>
      <c r="DG54" s="379"/>
      <c r="DH54" s="384">
        <f t="shared" si="51"/>
        <v>0</v>
      </c>
      <c r="DI54" s="379"/>
      <c r="DJ54" s="384">
        <f t="shared" si="52"/>
        <v>0</v>
      </c>
      <c r="DK54" s="379"/>
      <c r="DL54" s="384">
        <f t="shared" si="53"/>
        <v>0</v>
      </c>
      <c r="DM54" s="379"/>
      <c r="DN54" s="384">
        <f t="shared" si="54"/>
        <v>0</v>
      </c>
      <c r="DO54" s="379"/>
      <c r="DP54" s="384">
        <f t="shared" si="55"/>
        <v>0</v>
      </c>
      <c r="DQ54" s="379"/>
      <c r="DR54" s="384">
        <f t="shared" si="56"/>
        <v>0</v>
      </c>
      <c r="DS54" s="379"/>
      <c r="DT54" s="384">
        <f t="shared" si="57"/>
        <v>0</v>
      </c>
      <c r="DU54" s="379"/>
      <c r="DV54" s="384">
        <f t="shared" si="58"/>
        <v>0</v>
      </c>
      <c r="DW54" s="379"/>
      <c r="DX54" s="384">
        <f t="shared" si="59"/>
        <v>0</v>
      </c>
      <c r="DY54" s="379"/>
      <c r="DZ54" s="384">
        <f t="shared" si="60"/>
        <v>0</v>
      </c>
      <c r="EA54" s="379"/>
      <c r="EB54" s="384">
        <f t="shared" si="61"/>
        <v>0</v>
      </c>
      <c r="EC54" s="379"/>
      <c r="ED54" s="384">
        <f t="shared" si="62"/>
        <v>0</v>
      </c>
      <c r="EE54" s="379"/>
      <c r="EF54" s="384">
        <f t="shared" si="63"/>
        <v>0</v>
      </c>
      <c r="EG54" s="379"/>
      <c r="EH54" s="384">
        <f t="shared" si="64"/>
        <v>0</v>
      </c>
      <c r="EI54" s="379"/>
      <c r="EJ54" s="384">
        <f t="shared" si="65"/>
        <v>0</v>
      </c>
      <c r="EK54" s="379"/>
      <c r="EL54" s="384">
        <f t="shared" si="66"/>
        <v>0</v>
      </c>
      <c r="EM54" s="379"/>
      <c r="EN54" s="384">
        <f t="shared" si="67"/>
        <v>0</v>
      </c>
      <c r="EO54" s="379"/>
      <c r="EP54" s="384">
        <f t="shared" si="68"/>
        <v>0</v>
      </c>
      <c r="EQ54" s="379"/>
      <c r="ER54" s="384">
        <f t="shared" si="69"/>
        <v>0</v>
      </c>
      <c r="ES54" s="379"/>
      <c r="ET54" s="384">
        <f t="shared" si="70"/>
        <v>0</v>
      </c>
      <c r="EU54" s="379"/>
      <c r="EV54" s="384">
        <f t="shared" si="71"/>
        <v>0</v>
      </c>
      <c r="EW54" s="379"/>
      <c r="EX54" s="384">
        <f t="shared" si="72"/>
        <v>0</v>
      </c>
      <c r="EY54" s="379"/>
      <c r="EZ54" s="384">
        <f t="shared" si="73"/>
        <v>0</v>
      </c>
      <c r="FA54" s="379"/>
      <c r="FB54" s="384">
        <f t="shared" si="74"/>
        <v>0</v>
      </c>
      <c r="FC54" s="379"/>
      <c r="FD54" s="384">
        <f t="shared" si="75"/>
        <v>0</v>
      </c>
      <c r="FE54" s="379"/>
      <c r="FF54" s="384">
        <f t="shared" si="76"/>
        <v>0</v>
      </c>
      <c r="FG54" s="379"/>
      <c r="FH54" s="384">
        <f t="shared" si="77"/>
        <v>0</v>
      </c>
      <c r="FI54" s="379"/>
      <c r="FJ54" s="384">
        <f t="shared" si="78"/>
        <v>0</v>
      </c>
      <c r="FK54" s="379"/>
      <c r="FL54" s="384">
        <f t="shared" si="79"/>
        <v>0</v>
      </c>
      <c r="FM54" s="379"/>
      <c r="FN54" s="384">
        <f t="shared" si="80"/>
        <v>0</v>
      </c>
      <c r="FO54" s="379"/>
      <c r="FP54" s="384">
        <f t="shared" si="81"/>
        <v>0</v>
      </c>
      <c r="FQ54" s="379"/>
      <c r="FR54" s="384">
        <f t="shared" si="82"/>
        <v>0</v>
      </c>
      <c r="FS54" s="379"/>
      <c r="FT54" s="384">
        <f t="shared" si="83"/>
        <v>0</v>
      </c>
      <c r="FU54" s="379"/>
      <c r="FV54" s="384">
        <f t="shared" si="84"/>
        <v>0</v>
      </c>
      <c r="FW54" s="379"/>
      <c r="FX54" s="384">
        <f t="shared" si="85"/>
        <v>0</v>
      </c>
      <c r="FY54" s="379"/>
      <c r="FZ54" s="384">
        <f t="shared" si="86"/>
        <v>0</v>
      </c>
      <c r="GA54" s="379"/>
      <c r="GB54" s="384">
        <f t="shared" si="87"/>
        <v>0</v>
      </c>
      <c r="GC54" s="379"/>
      <c r="GD54" s="384">
        <f t="shared" si="88"/>
        <v>0</v>
      </c>
      <c r="GE54" s="379"/>
      <c r="GF54" s="384">
        <f t="shared" si="89"/>
        <v>0</v>
      </c>
      <c r="GG54" s="379"/>
      <c r="GH54" s="384">
        <f t="shared" si="90"/>
        <v>0</v>
      </c>
      <c r="GI54" s="379"/>
      <c r="GJ54" s="384">
        <f t="shared" si="91"/>
        <v>0</v>
      </c>
      <c r="GK54" s="379"/>
      <c r="GL54" s="384">
        <f t="shared" si="92"/>
        <v>0</v>
      </c>
      <c r="GM54" s="379"/>
      <c r="GN54" s="384">
        <f t="shared" si="93"/>
        <v>0</v>
      </c>
      <c r="GO54" s="379"/>
      <c r="GP54" s="384">
        <f t="shared" si="94"/>
        <v>0</v>
      </c>
      <c r="GQ54" s="379"/>
      <c r="GR54" s="384">
        <f t="shared" si="95"/>
        <v>0</v>
      </c>
      <c r="GS54" s="379"/>
      <c r="GT54" s="384">
        <f t="shared" si="96"/>
        <v>0</v>
      </c>
      <c r="GU54" s="379"/>
      <c r="GV54" s="384">
        <f t="shared" si="97"/>
        <v>0</v>
      </c>
      <c r="GW54" s="379"/>
      <c r="GX54" s="384">
        <f t="shared" si="98"/>
        <v>0</v>
      </c>
      <c r="GY54" s="379"/>
      <c r="GZ54" s="384">
        <f t="shared" si="99"/>
        <v>0</v>
      </c>
      <c r="HA54" s="379"/>
      <c r="HB54" s="384">
        <f t="shared" si="100"/>
        <v>0</v>
      </c>
      <c r="HC54" s="379"/>
      <c r="HD54" s="384">
        <f t="shared" si="101"/>
        <v>0</v>
      </c>
      <c r="HE54" s="379"/>
      <c r="HF54" s="384">
        <f t="shared" si="102"/>
        <v>0</v>
      </c>
      <c r="HG54" s="379"/>
      <c r="HH54" s="384">
        <f t="shared" si="103"/>
        <v>0</v>
      </c>
      <c r="HI54" s="379"/>
      <c r="HJ54" s="384">
        <f t="shared" si="104"/>
        <v>0</v>
      </c>
      <c r="HK54" s="379"/>
      <c r="HL54" s="384">
        <f t="shared" si="105"/>
        <v>0</v>
      </c>
      <c r="HM54" s="379"/>
      <c r="HN54" s="384">
        <f t="shared" si="106"/>
        <v>0</v>
      </c>
      <c r="HO54" s="415"/>
      <c r="HP54" s="384">
        <f t="shared" si="107"/>
        <v>0</v>
      </c>
      <c r="HQ54" s="379"/>
      <c r="HR54" s="384">
        <f t="shared" si="108"/>
        <v>0</v>
      </c>
      <c r="HS54" s="415"/>
      <c r="HT54" s="384">
        <f t="shared" si="109"/>
        <v>0</v>
      </c>
      <c r="HU54" s="379"/>
      <c r="HV54" s="384">
        <f t="shared" si="110"/>
        <v>0</v>
      </c>
      <c r="HW54" s="379"/>
      <c r="HX54" s="384">
        <f t="shared" si="111"/>
        <v>0</v>
      </c>
      <c r="HY54" s="379"/>
      <c r="HZ54" s="384">
        <f t="shared" si="112"/>
        <v>0</v>
      </c>
      <c r="IA54" s="379"/>
      <c r="IB54" s="384">
        <f t="shared" si="113"/>
        <v>0</v>
      </c>
      <c r="IC54" s="379"/>
      <c r="ID54" s="384">
        <f t="shared" si="114"/>
        <v>0</v>
      </c>
      <c r="IE54" s="379"/>
      <c r="IF54" s="384">
        <f t="shared" si="115"/>
        <v>0</v>
      </c>
      <c r="IG54" s="379"/>
      <c r="IH54" s="384">
        <f t="shared" si="116"/>
        <v>0</v>
      </c>
      <c r="II54" s="379"/>
      <c r="IJ54" s="384">
        <f t="shared" si="117"/>
        <v>0</v>
      </c>
      <c r="IK54" s="379"/>
      <c r="IL54" s="384">
        <f t="shared" si="118"/>
        <v>0</v>
      </c>
      <c r="IM54" s="379"/>
      <c r="IN54" s="384">
        <f t="shared" si="119"/>
        <v>0</v>
      </c>
      <c r="IO54" s="379"/>
      <c r="IP54" s="384">
        <f t="shared" si="120"/>
        <v>0</v>
      </c>
      <c r="IQ54" s="379"/>
      <c r="IR54" s="384">
        <f t="shared" si="121"/>
        <v>0</v>
      </c>
      <c r="IS54" s="379"/>
      <c r="IT54" s="384">
        <f t="shared" si="122"/>
        <v>0</v>
      </c>
      <c r="IU54" s="379"/>
      <c r="IV54" s="384">
        <f t="shared" si="123"/>
        <v>0</v>
      </c>
      <c r="IW54" s="379"/>
      <c r="IX54" s="384">
        <f t="shared" si="124"/>
        <v>0</v>
      </c>
      <c r="IY54" s="379"/>
      <c r="IZ54" s="384">
        <f t="shared" si="125"/>
        <v>0</v>
      </c>
      <c r="JA54" s="379"/>
      <c r="JB54" s="384">
        <f t="shared" si="126"/>
        <v>0</v>
      </c>
      <c r="JC54" s="379"/>
      <c r="JD54" s="384">
        <f t="shared" si="127"/>
        <v>0</v>
      </c>
      <c r="JE54" s="379"/>
      <c r="JF54" s="384">
        <f t="shared" si="128"/>
        <v>0</v>
      </c>
      <c r="JG54" s="379"/>
      <c r="JH54" s="384">
        <f t="shared" si="129"/>
        <v>0</v>
      </c>
      <c r="JI54" s="379"/>
      <c r="JJ54" s="384">
        <f t="shared" si="130"/>
        <v>0</v>
      </c>
      <c r="JK54" s="379"/>
      <c r="JL54" s="384">
        <f t="shared" si="131"/>
        <v>0</v>
      </c>
      <c r="JM54" s="379"/>
      <c r="JN54" s="384">
        <f t="shared" si="132"/>
        <v>0</v>
      </c>
      <c r="JO54" s="379"/>
      <c r="JP54" s="384">
        <f t="shared" si="133"/>
        <v>0</v>
      </c>
      <c r="JQ54" s="379"/>
      <c r="JR54" s="384">
        <f t="shared" si="134"/>
        <v>0</v>
      </c>
      <c r="JS54" s="379"/>
      <c r="JT54" s="384">
        <f t="shared" si="277"/>
        <v>0</v>
      </c>
      <c r="JU54" s="379"/>
      <c r="JV54" s="384">
        <f t="shared" si="278"/>
        <v>0</v>
      </c>
      <c r="JW54" s="379"/>
      <c r="JX54" s="384">
        <f t="shared" si="279"/>
        <v>0</v>
      </c>
      <c r="JY54" s="379"/>
      <c r="JZ54" s="384">
        <f t="shared" si="280"/>
        <v>0</v>
      </c>
    </row>
    <row r="55" spans="1:286" s="4" customFormat="1" x14ac:dyDescent="0.25">
      <c r="A55" s="268" t="s">
        <v>277</v>
      </c>
      <c r="B55" s="268" t="s">
        <v>295</v>
      </c>
      <c r="C55" s="466">
        <v>499</v>
      </c>
      <c r="D55" s="467"/>
      <c r="E55" s="467"/>
      <c r="F55" s="472"/>
      <c r="G55" s="387">
        <f t="shared" si="281"/>
        <v>24.950000000000003</v>
      </c>
      <c r="H55" s="388">
        <f t="shared" si="0"/>
        <v>523.95000000000005</v>
      </c>
      <c r="I55" s="513">
        <v>1</v>
      </c>
      <c r="J55" s="390">
        <f t="shared" si="1"/>
        <v>523.95000000000005</v>
      </c>
      <c r="K55" s="379"/>
      <c r="L55" s="384">
        <f t="shared" si="2"/>
        <v>0</v>
      </c>
      <c r="M55" s="379"/>
      <c r="N55" s="384">
        <f t="shared" si="3"/>
        <v>0</v>
      </c>
      <c r="O55" s="379"/>
      <c r="P55" s="384">
        <f t="shared" si="4"/>
        <v>0</v>
      </c>
      <c r="Q55" s="379"/>
      <c r="R55" s="384">
        <f t="shared" si="5"/>
        <v>0</v>
      </c>
      <c r="S55" s="379"/>
      <c r="T55" s="384">
        <f t="shared" si="6"/>
        <v>0</v>
      </c>
      <c r="U55" s="379"/>
      <c r="V55" s="384">
        <f t="shared" si="7"/>
        <v>0</v>
      </c>
      <c r="W55" s="379"/>
      <c r="X55" s="384">
        <f t="shared" si="8"/>
        <v>0</v>
      </c>
      <c r="Y55" s="379"/>
      <c r="Z55" s="384">
        <f t="shared" si="9"/>
        <v>0</v>
      </c>
      <c r="AA55" s="379"/>
      <c r="AB55" s="384">
        <f t="shared" si="9"/>
        <v>0</v>
      </c>
      <c r="AC55" s="379"/>
      <c r="AD55" s="384">
        <f t="shared" si="10"/>
        <v>0</v>
      </c>
      <c r="AE55" s="379"/>
      <c r="AF55" s="384">
        <f t="shared" si="11"/>
        <v>0</v>
      </c>
      <c r="AG55" s="379"/>
      <c r="AH55" s="384">
        <f t="shared" si="12"/>
        <v>0</v>
      </c>
      <c r="AI55" s="379"/>
      <c r="AJ55" s="384">
        <f t="shared" si="13"/>
        <v>0</v>
      </c>
      <c r="AK55" s="379"/>
      <c r="AL55" s="384">
        <f t="shared" si="14"/>
        <v>0</v>
      </c>
      <c r="AM55" s="379"/>
      <c r="AN55" s="384">
        <f t="shared" si="15"/>
        <v>0</v>
      </c>
      <c r="AO55" s="379"/>
      <c r="AP55" s="384">
        <f t="shared" si="16"/>
        <v>0</v>
      </c>
      <c r="AQ55" s="379"/>
      <c r="AR55" s="384">
        <f t="shared" si="17"/>
        <v>0</v>
      </c>
      <c r="AS55" s="379"/>
      <c r="AT55" s="384">
        <f t="shared" si="18"/>
        <v>0</v>
      </c>
      <c r="AU55" s="379"/>
      <c r="AV55" s="384">
        <f t="shared" si="19"/>
        <v>0</v>
      </c>
      <c r="AW55" s="379"/>
      <c r="AX55" s="384">
        <f t="shared" si="20"/>
        <v>0</v>
      </c>
      <c r="AY55" s="379"/>
      <c r="AZ55" s="384">
        <f t="shared" si="21"/>
        <v>0</v>
      </c>
      <c r="BA55" s="379"/>
      <c r="BB55" s="384">
        <f t="shared" si="22"/>
        <v>0</v>
      </c>
      <c r="BC55" s="379"/>
      <c r="BD55" s="384">
        <f t="shared" si="23"/>
        <v>0</v>
      </c>
      <c r="BE55" s="379"/>
      <c r="BF55" s="384">
        <f t="shared" si="24"/>
        <v>0</v>
      </c>
      <c r="BG55" s="379"/>
      <c r="BH55" s="384">
        <f t="shared" si="25"/>
        <v>0</v>
      </c>
      <c r="BI55" s="379"/>
      <c r="BJ55" s="384">
        <f t="shared" si="26"/>
        <v>0</v>
      </c>
      <c r="BK55" s="379"/>
      <c r="BL55" s="384">
        <f t="shared" si="27"/>
        <v>0</v>
      </c>
      <c r="BM55" s="379"/>
      <c r="BN55" s="384">
        <f t="shared" si="28"/>
        <v>0</v>
      </c>
      <c r="BO55" s="379">
        <v>1</v>
      </c>
      <c r="BP55" s="384">
        <f t="shared" si="29"/>
        <v>523.95000000000005</v>
      </c>
      <c r="BQ55" s="379">
        <v>1</v>
      </c>
      <c r="BR55" s="384">
        <f t="shared" si="30"/>
        <v>523.95000000000005</v>
      </c>
      <c r="BS55" s="379">
        <v>2</v>
      </c>
      <c r="BT55" s="384">
        <f t="shared" si="31"/>
        <v>1047.9000000000001</v>
      </c>
      <c r="BU55" s="379"/>
      <c r="BV55" s="384">
        <f t="shared" si="32"/>
        <v>0</v>
      </c>
      <c r="BW55" s="379"/>
      <c r="BX55" s="384">
        <f t="shared" si="33"/>
        <v>0</v>
      </c>
      <c r="BY55" s="379"/>
      <c r="BZ55" s="384">
        <f t="shared" si="34"/>
        <v>0</v>
      </c>
      <c r="CA55" s="379"/>
      <c r="CB55" s="384">
        <f t="shared" si="35"/>
        <v>0</v>
      </c>
      <c r="CC55" s="379"/>
      <c r="CD55" s="384">
        <f t="shared" si="36"/>
        <v>0</v>
      </c>
      <c r="CE55" s="379"/>
      <c r="CF55" s="384">
        <f t="shared" si="37"/>
        <v>0</v>
      </c>
      <c r="CG55" s="379"/>
      <c r="CH55" s="384">
        <f t="shared" si="38"/>
        <v>0</v>
      </c>
      <c r="CI55" s="379"/>
      <c r="CJ55" s="384">
        <f t="shared" si="39"/>
        <v>0</v>
      </c>
      <c r="CK55" s="379"/>
      <c r="CL55" s="384">
        <f t="shared" si="40"/>
        <v>0</v>
      </c>
      <c r="CM55" s="379"/>
      <c r="CN55" s="384">
        <f t="shared" si="41"/>
        <v>0</v>
      </c>
      <c r="CO55" s="379"/>
      <c r="CP55" s="384">
        <f t="shared" si="42"/>
        <v>0</v>
      </c>
      <c r="CQ55" s="379"/>
      <c r="CR55" s="384">
        <f t="shared" si="43"/>
        <v>0</v>
      </c>
      <c r="CS55" s="379"/>
      <c r="CT55" s="384">
        <f t="shared" si="44"/>
        <v>0</v>
      </c>
      <c r="CU55" s="379"/>
      <c r="CV55" s="384">
        <f t="shared" si="45"/>
        <v>0</v>
      </c>
      <c r="CW55" s="379"/>
      <c r="CX55" s="384">
        <f t="shared" si="46"/>
        <v>0</v>
      </c>
      <c r="CY55" s="379"/>
      <c r="CZ55" s="384">
        <f t="shared" si="47"/>
        <v>0</v>
      </c>
      <c r="DA55" s="379"/>
      <c r="DB55" s="384">
        <f t="shared" si="48"/>
        <v>0</v>
      </c>
      <c r="DC55" s="379"/>
      <c r="DD55" s="384">
        <f t="shared" si="49"/>
        <v>0</v>
      </c>
      <c r="DE55" s="379"/>
      <c r="DF55" s="384">
        <f t="shared" si="50"/>
        <v>0</v>
      </c>
      <c r="DG55" s="379"/>
      <c r="DH55" s="384">
        <f t="shared" si="51"/>
        <v>0</v>
      </c>
      <c r="DI55" s="379"/>
      <c r="DJ55" s="384">
        <f t="shared" si="52"/>
        <v>0</v>
      </c>
      <c r="DK55" s="379"/>
      <c r="DL55" s="384">
        <f t="shared" si="53"/>
        <v>0</v>
      </c>
      <c r="DM55" s="379"/>
      <c r="DN55" s="384">
        <f t="shared" si="54"/>
        <v>0</v>
      </c>
      <c r="DO55" s="379"/>
      <c r="DP55" s="384">
        <f t="shared" si="55"/>
        <v>0</v>
      </c>
      <c r="DQ55" s="379"/>
      <c r="DR55" s="384">
        <f t="shared" si="56"/>
        <v>0</v>
      </c>
      <c r="DS55" s="379"/>
      <c r="DT55" s="384">
        <f t="shared" si="57"/>
        <v>0</v>
      </c>
      <c r="DU55" s="379"/>
      <c r="DV55" s="384">
        <f t="shared" si="58"/>
        <v>0</v>
      </c>
      <c r="DW55" s="379"/>
      <c r="DX55" s="384">
        <f t="shared" si="59"/>
        <v>0</v>
      </c>
      <c r="DY55" s="379"/>
      <c r="DZ55" s="384">
        <f t="shared" si="60"/>
        <v>0</v>
      </c>
      <c r="EA55" s="379"/>
      <c r="EB55" s="384">
        <f t="shared" si="61"/>
        <v>0</v>
      </c>
      <c r="EC55" s="379"/>
      <c r="ED55" s="384">
        <f t="shared" si="62"/>
        <v>0</v>
      </c>
      <c r="EE55" s="379"/>
      <c r="EF55" s="384">
        <f t="shared" si="63"/>
        <v>0</v>
      </c>
      <c r="EG55" s="379"/>
      <c r="EH55" s="384">
        <f t="shared" si="64"/>
        <v>0</v>
      </c>
      <c r="EI55" s="379"/>
      <c r="EJ55" s="384">
        <f t="shared" si="65"/>
        <v>0</v>
      </c>
      <c r="EK55" s="379"/>
      <c r="EL55" s="384">
        <f t="shared" si="66"/>
        <v>0</v>
      </c>
      <c r="EM55" s="379"/>
      <c r="EN55" s="384">
        <f t="shared" si="67"/>
        <v>0</v>
      </c>
      <c r="EO55" s="379"/>
      <c r="EP55" s="384">
        <f t="shared" si="68"/>
        <v>0</v>
      </c>
      <c r="EQ55" s="379"/>
      <c r="ER55" s="384">
        <f t="shared" si="69"/>
        <v>0</v>
      </c>
      <c r="ES55" s="379"/>
      <c r="ET55" s="384">
        <f t="shared" si="70"/>
        <v>0</v>
      </c>
      <c r="EU55" s="379"/>
      <c r="EV55" s="384">
        <f t="shared" si="71"/>
        <v>0</v>
      </c>
      <c r="EW55" s="379"/>
      <c r="EX55" s="384">
        <f t="shared" si="72"/>
        <v>0</v>
      </c>
      <c r="EY55" s="379"/>
      <c r="EZ55" s="384">
        <f t="shared" si="73"/>
        <v>0</v>
      </c>
      <c r="FA55" s="379"/>
      <c r="FB55" s="384">
        <f t="shared" si="74"/>
        <v>0</v>
      </c>
      <c r="FC55" s="379"/>
      <c r="FD55" s="384">
        <f t="shared" si="75"/>
        <v>0</v>
      </c>
      <c r="FE55" s="379"/>
      <c r="FF55" s="384">
        <f t="shared" si="76"/>
        <v>0</v>
      </c>
      <c r="FG55" s="379"/>
      <c r="FH55" s="384">
        <f t="shared" si="77"/>
        <v>0</v>
      </c>
      <c r="FI55" s="379"/>
      <c r="FJ55" s="384">
        <f t="shared" si="78"/>
        <v>0</v>
      </c>
      <c r="FK55" s="379"/>
      <c r="FL55" s="384">
        <f t="shared" si="79"/>
        <v>0</v>
      </c>
      <c r="FM55" s="379"/>
      <c r="FN55" s="384">
        <f t="shared" si="80"/>
        <v>0</v>
      </c>
      <c r="FO55" s="379"/>
      <c r="FP55" s="384">
        <f t="shared" si="81"/>
        <v>0</v>
      </c>
      <c r="FQ55" s="379"/>
      <c r="FR55" s="384">
        <f t="shared" si="82"/>
        <v>0</v>
      </c>
      <c r="FS55" s="379"/>
      <c r="FT55" s="384">
        <f t="shared" si="83"/>
        <v>0</v>
      </c>
      <c r="FU55" s="379"/>
      <c r="FV55" s="384">
        <f t="shared" si="84"/>
        <v>0</v>
      </c>
      <c r="FW55" s="379"/>
      <c r="FX55" s="384">
        <f t="shared" si="85"/>
        <v>0</v>
      </c>
      <c r="FY55" s="379"/>
      <c r="FZ55" s="384">
        <f t="shared" si="86"/>
        <v>0</v>
      </c>
      <c r="GA55" s="379"/>
      <c r="GB55" s="384">
        <f t="shared" si="87"/>
        <v>0</v>
      </c>
      <c r="GC55" s="379"/>
      <c r="GD55" s="384">
        <f t="shared" si="88"/>
        <v>0</v>
      </c>
      <c r="GE55" s="379"/>
      <c r="GF55" s="384">
        <f t="shared" si="89"/>
        <v>0</v>
      </c>
      <c r="GG55" s="379"/>
      <c r="GH55" s="384">
        <f t="shared" si="90"/>
        <v>0</v>
      </c>
      <c r="GI55" s="379"/>
      <c r="GJ55" s="384">
        <f t="shared" si="91"/>
        <v>0</v>
      </c>
      <c r="GK55" s="379"/>
      <c r="GL55" s="384">
        <f t="shared" si="92"/>
        <v>0</v>
      </c>
      <c r="GM55" s="379"/>
      <c r="GN55" s="384">
        <f t="shared" si="93"/>
        <v>0</v>
      </c>
      <c r="GO55" s="379"/>
      <c r="GP55" s="384">
        <f t="shared" si="94"/>
        <v>0</v>
      </c>
      <c r="GQ55" s="379"/>
      <c r="GR55" s="384">
        <f t="shared" si="95"/>
        <v>0</v>
      </c>
      <c r="GS55" s="379"/>
      <c r="GT55" s="384">
        <f t="shared" si="96"/>
        <v>0</v>
      </c>
      <c r="GU55" s="379"/>
      <c r="GV55" s="384">
        <f t="shared" si="97"/>
        <v>0</v>
      </c>
      <c r="GW55" s="379"/>
      <c r="GX55" s="384">
        <f t="shared" si="98"/>
        <v>0</v>
      </c>
      <c r="GY55" s="379"/>
      <c r="GZ55" s="384">
        <f t="shared" si="99"/>
        <v>0</v>
      </c>
      <c r="HA55" s="379"/>
      <c r="HB55" s="384">
        <f t="shared" si="100"/>
        <v>0</v>
      </c>
      <c r="HC55" s="379"/>
      <c r="HD55" s="384">
        <f t="shared" si="101"/>
        <v>0</v>
      </c>
      <c r="HE55" s="379"/>
      <c r="HF55" s="384">
        <f t="shared" si="102"/>
        <v>0</v>
      </c>
      <c r="HG55" s="379"/>
      <c r="HH55" s="384">
        <f t="shared" si="103"/>
        <v>0</v>
      </c>
      <c r="HI55" s="379"/>
      <c r="HJ55" s="384">
        <f t="shared" si="104"/>
        <v>0</v>
      </c>
      <c r="HK55" s="379"/>
      <c r="HL55" s="384">
        <f t="shared" si="105"/>
        <v>0</v>
      </c>
      <c r="HM55" s="379"/>
      <c r="HN55" s="384">
        <f t="shared" si="106"/>
        <v>0</v>
      </c>
      <c r="HO55" s="415"/>
      <c r="HP55" s="384">
        <f t="shared" si="107"/>
        <v>0</v>
      </c>
      <c r="HQ55" s="379"/>
      <c r="HR55" s="384">
        <f t="shared" si="108"/>
        <v>0</v>
      </c>
      <c r="HS55" s="415"/>
      <c r="HT55" s="384">
        <f t="shared" si="109"/>
        <v>0</v>
      </c>
      <c r="HU55" s="379"/>
      <c r="HV55" s="384">
        <f t="shared" si="110"/>
        <v>0</v>
      </c>
      <c r="HW55" s="379"/>
      <c r="HX55" s="384">
        <f t="shared" si="111"/>
        <v>0</v>
      </c>
      <c r="HY55" s="379"/>
      <c r="HZ55" s="384">
        <f t="shared" si="112"/>
        <v>0</v>
      </c>
      <c r="IA55" s="379"/>
      <c r="IB55" s="384">
        <f t="shared" si="113"/>
        <v>0</v>
      </c>
      <c r="IC55" s="379"/>
      <c r="ID55" s="384">
        <f t="shared" si="114"/>
        <v>0</v>
      </c>
      <c r="IE55" s="379"/>
      <c r="IF55" s="384">
        <f t="shared" si="115"/>
        <v>0</v>
      </c>
      <c r="IG55" s="379"/>
      <c r="IH55" s="384">
        <f t="shared" si="116"/>
        <v>0</v>
      </c>
      <c r="II55" s="379"/>
      <c r="IJ55" s="384">
        <f t="shared" si="117"/>
        <v>0</v>
      </c>
      <c r="IK55" s="379"/>
      <c r="IL55" s="384">
        <f t="shared" si="118"/>
        <v>0</v>
      </c>
      <c r="IM55" s="379"/>
      <c r="IN55" s="384">
        <f t="shared" si="119"/>
        <v>0</v>
      </c>
      <c r="IO55" s="379"/>
      <c r="IP55" s="384">
        <f t="shared" si="120"/>
        <v>0</v>
      </c>
      <c r="IQ55" s="379"/>
      <c r="IR55" s="384">
        <f t="shared" si="121"/>
        <v>0</v>
      </c>
      <c r="IS55" s="379"/>
      <c r="IT55" s="384">
        <f t="shared" si="122"/>
        <v>0</v>
      </c>
      <c r="IU55" s="379"/>
      <c r="IV55" s="384">
        <f t="shared" si="123"/>
        <v>0</v>
      </c>
      <c r="IW55" s="379"/>
      <c r="IX55" s="384">
        <f t="shared" si="124"/>
        <v>0</v>
      </c>
      <c r="IY55" s="379"/>
      <c r="IZ55" s="384">
        <f t="shared" si="125"/>
        <v>0</v>
      </c>
      <c r="JA55" s="379"/>
      <c r="JB55" s="384">
        <f t="shared" si="126"/>
        <v>0</v>
      </c>
      <c r="JC55" s="379"/>
      <c r="JD55" s="384">
        <f t="shared" si="127"/>
        <v>0</v>
      </c>
      <c r="JE55" s="379"/>
      <c r="JF55" s="384">
        <f t="shared" si="128"/>
        <v>0</v>
      </c>
      <c r="JG55" s="379"/>
      <c r="JH55" s="384">
        <f t="shared" si="129"/>
        <v>0</v>
      </c>
      <c r="JI55" s="379"/>
      <c r="JJ55" s="384">
        <f t="shared" si="130"/>
        <v>0</v>
      </c>
      <c r="JK55" s="379"/>
      <c r="JL55" s="384">
        <f t="shared" si="131"/>
        <v>0</v>
      </c>
      <c r="JM55" s="379"/>
      <c r="JN55" s="384">
        <f t="shared" si="132"/>
        <v>0</v>
      </c>
      <c r="JO55" s="379"/>
      <c r="JP55" s="384">
        <f t="shared" si="133"/>
        <v>0</v>
      </c>
      <c r="JQ55" s="379"/>
      <c r="JR55" s="384">
        <f t="shared" si="134"/>
        <v>0</v>
      </c>
      <c r="JS55" s="379"/>
      <c r="JT55" s="384">
        <f t="shared" si="277"/>
        <v>0</v>
      </c>
      <c r="JU55" s="379"/>
      <c r="JV55" s="384">
        <f t="shared" si="278"/>
        <v>0</v>
      </c>
      <c r="JW55" s="379"/>
      <c r="JX55" s="384">
        <f t="shared" si="279"/>
        <v>0</v>
      </c>
      <c r="JY55" s="379"/>
      <c r="JZ55" s="384">
        <f t="shared" si="280"/>
        <v>0</v>
      </c>
    </row>
    <row r="56" spans="1:286" s="4" customFormat="1" x14ac:dyDescent="0.25">
      <c r="A56" s="268" t="s">
        <v>277</v>
      </c>
      <c r="B56" s="268" t="s">
        <v>683</v>
      </c>
      <c r="C56" s="466">
        <v>11985</v>
      </c>
      <c r="D56" s="467"/>
      <c r="E56" s="467"/>
      <c r="F56" s="472"/>
      <c r="G56" s="387">
        <f t="shared" si="281"/>
        <v>599.25</v>
      </c>
      <c r="H56" s="388">
        <f t="shared" si="0"/>
        <v>12584.25</v>
      </c>
      <c r="I56" s="513">
        <v>20</v>
      </c>
      <c r="J56" s="390">
        <f t="shared" si="1"/>
        <v>629.21249999999998</v>
      </c>
      <c r="K56" s="379"/>
      <c r="L56" s="384">
        <f t="shared" si="2"/>
        <v>0</v>
      </c>
      <c r="M56" s="379"/>
      <c r="N56" s="384">
        <f t="shared" si="3"/>
        <v>0</v>
      </c>
      <c r="O56" s="379"/>
      <c r="P56" s="384">
        <f t="shared" si="4"/>
        <v>0</v>
      </c>
      <c r="Q56" s="379"/>
      <c r="R56" s="384">
        <f t="shared" si="5"/>
        <v>0</v>
      </c>
      <c r="S56" s="379"/>
      <c r="T56" s="384">
        <f t="shared" si="6"/>
        <v>0</v>
      </c>
      <c r="U56" s="379"/>
      <c r="V56" s="384">
        <f t="shared" si="7"/>
        <v>0</v>
      </c>
      <c r="W56" s="379"/>
      <c r="X56" s="384">
        <f t="shared" si="8"/>
        <v>0</v>
      </c>
      <c r="Y56" s="379"/>
      <c r="Z56" s="384">
        <f t="shared" si="9"/>
        <v>0</v>
      </c>
      <c r="AA56" s="379"/>
      <c r="AB56" s="384">
        <f t="shared" si="9"/>
        <v>0</v>
      </c>
      <c r="AC56" s="379"/>
      <c r="AD56" s="384">
        <f t="shared" si="10"/>
        <v>0</v>
      </c>
      <c r="AE56" s="379"/>
      <c r="AF56" s="384">
        <f t="shared" si="11"/>
        <v>0</v>
      </c>
      <c r="AG56" s="379"/>
      <c r="AH56" s="384">
        <f t="shared" si="12"/>
        <v>0</v>
      </c>
      <c r="AI56" s="379"/>
      <c r="AJ56" s="384">
        <f t="shared" si="13"/>
        <v>0</v>
      </c>
      <c r="AK56" s="379"/>
      <c r="AL56" s="384">
        <f t="shared" si="14"/>
        <v>0</v>
      </c>
      <c r="AM56" s="379"/>
      <c r="AN56" s="384">
        <f t="shared" si="15"/>
        <v>0</v>
      </c>
      <c r="AO56" s="379"/>
      <c r="AP56" s="384">
        <f t="shared" si="16"/>
        <v>0</v>
      </c>
      <c r="AQ56" s="379"/>
      <c r="AR56" s="384">
        <f t="shared" si="17"/>
        <v>0</v>
      </c>
      <c r="AS56" s="379"/>
      <c r="AT56" s="384">
        <f t="shared" si="18"/>
        <v>0</v>
      </c>
      <c r="AU56" s="379"/>
      <c r="AV56" s="384">
        <f t="shared" si="19"/>
        <v>0</v>
      </c>
      <c r="AW56" s="379"/>
      <c r="AX56" s="384">
        <f t="shared" si="20"/>
        <v>0</v>
      </c>
      <c r="AY56" s="379"/>
      <c r="AZ56" s="384">
        <f t="shared" si="21"/>
        <v>0</v>
      </c>
      <c r="BA56" s="379"/>
      <c r="BB56" s="384">
        <f t="shared" si="22"/>
        <v>0</v>
      </c>
      <c r="BC56" s="379"/>
      <c r="BD56" s="384">
        <f t="shared" si="23"/>
        <v>0</v>
      </c>
      <c r="BE56" s="379"/>
      <c r="BF56" s="384">
        <f t="shared" si="24"/>
        <v>0</v>
      </c>
      <c r="BG56" s="379"/>
      <c r="BH56" s="384">
        <f t="shared" si="25"/>
        <v>0</v>
      </c>
      <c r="BI56" s="379"/>
      <c r="BJ56" s="384">
        <f t="shared" si="26"/>
        <v>0</v>
      </c>
      <c r="BK56" s="379"/>
      <c r="BL56" s="384">
        <f t="shared" si="27"/>
        <v>0</v>
      </c>
      <c r="BM56" s="379"/>
      <c r="BN56" s="384">
        <f t="shared" si="28"/>
        <v>0</v>
      </c>
      <c r="BO56" s="379"/>
      <c r="BP56" s="384">
        <f t="shared" si="29"/>
        <v>0</v>
      </c>
      <c r="BQ56" s="379"/>
      <c r="BR56" s="384">
        <f t="shared" si="30"/>
        <v>0</v>
      </c>
      <c r="BS56" s="379"/>
      <c r="BT56" s="384">
        <f t="shared" si="31"/>
        <v>0</v>
      </c>
      <c r="BU56" s="379"/>
      <c r="BV56" s="384">
        <f t="shared" si="32"/>
        <v>0</v>
      </c>
      <c r="BW56" s="379"/>
      <c r="BX56" s="384">
        <f t="shared" si="33"/>
        <v>0</v>
      </c>
      <c r="BY56" s="379"/>
      <c r="BZ56" s="384">
        <f t="shared" si="34"/>
        <v>0</v>
      </c>
      <c r="CA56" s="379"/>
      <c r="CB56" s="384">
        <f t="shared" si="35"/>
        <v>0</v>
      </c>
      <c r="CC56" s="379"/>
      <c r="CD56" s="384">
        <f t="shared" si="36"/>
        <v>0</v>
      </c>
      <c r="CE56" s="379"/>
      <c r="CF56" s="384">
        <f t="shared" si="37"/>
        <v>0</v>
      </c>
      <c r="CG56" s="379"/>
      <c r="CH56" s="384">
        <f t="shared" si="38"/>
        <v>0</v>
      </c>
      <c r="CI56" s="379"/>
      <c r="CJ56" s="384">
        <f t="shared" si="39"/>
        <v>0</v>
      </c>
      <c r="CK56" s="379"/>
      <c r="CL56" s="384">
        <f t="shared" si="40"/>
        <v>0</v>
      </c>
      <c r="CM56" s="379"/>
      <c r="CN56" s="384">
        <f t="shared" si="41"/>
        <v>0</v>
      </c>
      <c r="CO56" s="379"/>
      <c r="CP56" s="384">
        <f t="shared" si="42"/>
        <v>0</v>
      </c>
      <c r="CQ56" s="379"/>
      <c r="CR56" s="384">
        <f t="shared" si="43"/>
        <v>0</v>
      </c>
      <c r="CS56" s="379"/>
      <c r="CT56" s="384">
        <f t="shared" si="44"/>
        <v>0</v>
      </c>
      <c r="CU56" s="379"/>
      <c r="CV56" s="384">
        <f t="shared" si="45"/>
        <v>0</v>
      </c>
      <c r="CW56" s="379"/>
      <c r="CX56" s="384">
        <f t="shared" si="46"/>
        <v>0</v>
      </c>
      <c r="CY56" s="379"/>
      <c r="CZ56" s="384">
        <f t="shared" si="47"/>
        <v>0</v>
      </c>
      <c r="DA56" s="379"/>
      <c r="DB56" s="384">
        <f t="shared" si="48"/>
        <v>0</v>
      </c>
      <c r="DC56" s="379"/>
      <c r="DD56" s="384">
        <f t="shared" si="49"/>
        <v>0</v>
      </c>
      <c r="DE56" s="379"/>
      <c r="DF56" s="384">
        <f t="shared" si="50"/>
        <v>0</v>
      </c>
      <c r="DG56" s="379"/>
      <c r="DH56" s="384">
        <f t="shared" si="51"/>
        <v>0</v>
      </c>
      <c r="DI56" s="379"/>
      <c r="DJ56" s="384">
        <f t="shared" si="52"/>
        <v>0</v>
      </c>
      <c r="DK56" s="379"/>
      <c r="DL56" s="384">
        <f t="shared" si="53"/>
        <v>0</v>
      </c>
      <c r="DM56" s="379"/>
      <c r="DN56" s="384">
        <f t="shared" si="54"/>
        <v>0</v>
      </c>
      <c r="DO56" s="379"/>
      <c r="DP56" s="384">
        <f t="shared" si="55"/>
        <v>0</v>
      </c>
      <c r="DQ56" s="379"/>
      <c r="DR56" s="384">
        <f t="shared" si="56"/>
        <v>0</v>
      </c>
      <c r="DS56" s="379"/>
      <c r="DT56" s="384">
        <f t="shared" si="57"/>
        <v>0</v>
      </c>
      <c r="DU56" s="379"/>
      <c r="DV56" s="384">
        <f t="shared" si="58"/>
        <v>0</v>
      </c>
      <c r="DW56" s="379"/>
      <c r="DX56" s="384">
        <f t="shared" si="59"/>
        <v>0</v>
      </c>
      <c r="DY56" s="379"/>
      <c r="DZ56" s="384">
        <f t="shared" si="60"/>
        <v>0</v>
      </c>
      <c r="EA56" s="379"/>
      <c r="EB56" s="384">
        <f t="shared" si="61"/>
        <v>0</v>
      </c>
      <c r="EC56" s="379"/>
      <c r="ED56" s="384">
        <f t="shared" si="62"/>
        <v>0</v>
      </c>
      <c r="EE56" s="379"/>
      <c r="EF56" s="384">
        <f t="shared" si="63"/>
        <v>0</v>
      </c>
      <c r="EG56" s="379"/>
      <c r="EH56" s="384">
        <f t="shared" si="64"/>
        <v>0</v>
      </c>
      <c r="EI56" s="379"/>
      <c r="EJ56" s="384">
        <f t="shared" si="65"/>
        <v>0</v>
      </c>
      <c r="EK56" s="379"/>
      <c r="EL56" s="384">
        <f t="shared" si="66"/>
        <v>0</v>
      </c>
      <c r="EM56" s="379"/>
      <c r="EN56" s="384">
        <f t="shared" si="67"/>
        <v>0</v>
      </c>
      <c r="EO56" s="379"/>
      <c r="EP56" s="384">
        <f t="shared" si="68"/>
        <v>0</v>
      </c>
      <c r="EQ56" s="379"/>
      <c r="ER56" s="384">
        <f t="shared" si="69"/>
        <v>0</v>
      </c>
      <c r="ES56" s="379"/>
      <c r="ET56" s="384">
        <f t="shared" si="70"/>
        <v>0</v>
      </c>
      <c r="EU56" s="379"/>
      <c r="EV56" s="384">
        <f t="shared" si="71"/>
        <v>0</v>
      </c>
      <c r="EW56" s="379"/>
      <c r="EX56" s="384">
        <f t="shared" si="72"/>
        <v>0</v>
      </c>
      <c r="EY56" s="379"/>
      <c r="EZ56" s="384">
        <f t="shared" si="73"/>
        <v>0</v>
      </c>
      <c r="FA56" s="379"/>
      <c r="FB56" s="384">
        <f t="shared" si="74"/>
        <v>0</v>
      </c>
      <c r="FC56" s="379"/>
      <c r="FD56" s="384">
        <f t="shared" si="75"/>
        <v>0</v>
      </c>
      <c r="FE56" s="379"/>
      <c r="FF56" s="384">
        <f t="shared" si="76"/>
        <v>0</v>
      </c>
      <c r="FG56" s="379"/>
      <c r="FH56" s="384">
        <f t="shared" si="77"/>
        <v>0</v>
      </c>
      <c r="FI56" s="379"/>
      <c r="FJ56" s="384">
        <f t="shared" si="78"/>
        <v>0</v>
      </c>
      <c r="FK56" s="379"/>
      <c r="FL56" s="384">
        <f t="shared" si="79"/>
        <v>0</v>
      </c>
      <c r="FM56" s="379"/>
      <c r="FN56" s="384">
        <f t="shared" si="80"/>
        <v>0</v>
      </c>
      <c r="FO56" s="379"/>
      <c r="FP56" s="384">
        <f t="shared" si="81"/>
        <v>0</v>
      </c>
      <c r="FQ56" s="379"/>
      <c r="FR56" s="384">
        <f t="shared" si="82"/>
        <v>0</v>
      </c>
      <c r="FS56" s="379"/>
      <c r="FT56" s="384">
        <f t="shared" si="83"/>
        <v>0</v>
      </c>
      <c r="FU56" s="379"/>
      <c r="FV56" s="384">
        <f t="shared" si="84"/>
        <v>0</v>
      </c>
      <c r="FW56" s="379"/>
      <c r="FX56" s="384">
        <f t="shared" si="85"/>
        <v>0</v>
      </c>
      <c r="FY56" s="379"/>
      <c r="FZ56" s="384">
        <f t="shared" si="86"/>
        <v>0</v>
      </c>
      <c r="GA56" s="379"/>
      <c r="GB56" s="384">
        <f t="shared" si="87"/>
        <v>0</v>
      </c>
      <c r="GC56" s="379"/>
      <c r="GD56" s="384">
        <f t="shared" si="88"/>
        <v>0</v>
      </c>
      <c r="GE56" s="379"/>
      <c r="GF56" s="384">
        <f t="shared" si="89"/>
        <v>0</v>
      </c>
      <c r="GG56" s="379"/>
      <c r="GH56" s="384">
        <f t="shared" si="90"/>
        <v>0</v>
      </c>
      <c r="GI56" s="379"/>
      <c r="GJ56" s="384">
        <f t="shared" si="91"/>
        <v>0</v>
      </c>
      <c r="GK56" s="379"/>
      <c r="GL56" s="384">
        <f t="shared" si="92"/>
        <v>0</v>
      </c>
      <c r="GM56" s="379"/>
      <c r="GN56" s="384">
        <f t="shared" si="93"/>
        <v>0</v>
      </c>
      <c r="GO56" s="379"/>
      <c r="GP56" s="384">
        <f t="shared" si="94"/>
        <v>0</v>
      </c>
      <c r="GQ56" s="379"/>
      <c r="GR56" s="384">
        <f t="shared" si="95"/>
        <v>0</v>
      </c>
      <c r="GS56" s="379"/>
      <c r="GT56" s="384">
        <f t="shared" si="96"/>
        <v>0</v>
      </c>
      <c r="GU56" s="379"/>
      <c r="GV56" s="384">
        <f t="shared" si="97"/>
        <v>0</v>
      </c>
      <c r="GW56" s="379"/>
      <c r="GX56" s="384">
        <f t="shared" si="98"/>
        <v>0</v>
      </c>
      <c r="GY56" s="379"/>
      <c r="GZ56" s="384">
        <f t="shared" si="99"/>
        <v>0</v>
      </c>
      <c r="HA56" s="379"/>
      <c r="HB56" s="384">
        <f t="shared" si="100"/>
        <v>0</v>
      </c>
      <c r="HC56" s="379"/>
      <c r="HD56" s="384">
        <f t="shared" si="101"/>
        <v>0</v>
      </c>
      <c r="HE56" s="379"/>
      <c r="HF56" s="384">
        <f t="shared" si="102"/>
        <v>0</v>
      </c>
      <c r="HG56" s="379"/>
      <c r="HH56" s="384">
        <f t="shared" si="103"/>
        <v>0</v>
      </c>
      <c r="HI56" s="379"/>
      <c r="HJ56" s="384">
        <f t="shared" si="104"/>
        <v>0</v>
      </c>
      <c r="HK56" s="379"/>
      <c r="HL56" s="384">
        <f t="shared" si="105"/>
        <v>0</v>
      </c>
      <c r="HM56" s="379"/>
      <c r="HN56" s="384">
        <f t="shared" si="106"/>
        <v>0</v>
      </c>
      <c r="HO56" s="415"/>
      <c r="HP56" s="384">
        <f t="shared" si="107"/>
        <v>0</v>
      </c>
      <c r="HQ56" s="379"/>
      <c r="HR56" s="384">
        <f t="shared" si="108"/>
        <v>0</v>
      </c>
      <c r="HS56" s="415"/>
      <c r="HT56" s="384">
        <f t="shared" si="109"/>
        <v>0</v>
      </c>
      <c r="HU56" s="379"/>
      <c r="HV56" s="384">
        <f t="shared" si="110"/>
        <v>0</v>
      </c>
      <c r="HW56" s="379"/>
      <c r="HX56" s="384">
        <f t="shared" si="111"/>
        <v>0</v>
      </c>
      <c r="HY56" s="379"/>
      <c r="HZ56" s="384">
        <f t="shared" si="112"/>
        <v>0</v>
      </c>
      <c r="IA56" s="379"/>
      <c r="IB56" s="384">
        <f t="shared" si="113"/>
        <v>0</v>
      </c>
      <c r="IC56" s="379"/>
      <c r="ID56" s="384">
        <f t="shared" si="114"/>
        <v>0</v>
      </c>
      <c r="IE56" s="379"/>
      <c r="IF56" s="384">
        <f t="shared" si="115"/>
        <v>0</v>
      </c>
      <c r="IG56" s="379"/>
      <c r="IH56" s="384">
        <f t="shared" si="116"/>
        <v>0</v>
      </c>
      <c r="II56" s="379"/>
      <c r="IJ56" s="384">
        <f t="shared" si="117"/>
        <v>0</v>
      </c>
      <c r="IK56" s="379"/>
      <c r="IL56" s="384">
        <f t="shared" si="118"/>
        <v>0</v>
      </c>
      <c r="IM56" s="379"/>
      <c r="IN56" s="384">
        <f t="shared" si="119"/>
        <v>0</v>
      </c>
      <c r="IO56" s="379"/>
      <c r="IP56" s="384">
        <f t="shared" si="120"/>
        <v>0</v>
      </c>
      <c r="IQ56" s="379"/>
      <c r="IR56" s="384">
        <f t="shared" si="121"/>
        <v>0</v>
      </c>
      <c r="IS56" s="379"/>
      <c r="IT56" s="384">
        <f t="shared" si="122"/>
        <v>0</v>
      </c>
      <c r="IU56" s="379"/>
      <c r="IV56" s="384">
        <f t="shared" si="123"/>
        <v>0</v>
      </c>
      <c r="IW56" s="379"/>
      <c r="IX56" s="384">
        <f t="shared" si="124"/>
        <v>0</v>
      </c>
      <c r="IY56" s="379"/>
      <c r="IZ56" s="384">
        <f t="shared" si="125"/>
        <v>0</v>
      </c>
      <c r="JA56" s="379"/>
      <c r="JB56" s="384">
        <f t="shared" si="126"/>
        <v>0</v>
      </c>
      <c r="JC56" s="379"/>
      <c r="JD56" s="384">
        <f t="shared" si="127"/>
        <v>0</v>
      </c>
      <c r="JE56" s="379"/>
      <c r="JF56" s="384">
        <f t="shared" si="128"/>
        <v>0</v>
      </c>
      <c r="JG56" s="379"/>
      <c r="JH56" s="384">
        <f t="shared" si="129"/>
        <v>0</v>
      </c>
      <c r="JI56" s="379"/>
      <c r="JJ56" s="384">
        <f t="shared" si="130"/>
        <v>0</v>
      </c>
      <c r="JK56" s="379"/>
      <c r="JL56" s="384">
        <f t="shared" si="131"/>
        <v>0</v>
      </c>
      <c r="JM56" s="379"/>
      <c r="JN56" s="384">
        <f t="shared" si="132"/>
        <v>0</v>
      </c>
      <c r="JO56" s="379"/>
      <c r="JP56" s="384">
        <f t="shared" si="133"/>
        <v>0</v>
      </c>
      <c r="JQ56" s="379"/>
      <c r="JR56" s="384">
        <f t="shared" si="134"/>
        <v>0</v>
      </c>
      <c r="JS56" s="379"/>
      <c r="JT56" s="384">
        <f t="shared" si="277"/>
        <v>0</v>
      </c>
      <c r="JU56" s="379"/>
      <c r="JV56" s="384">
        <f t="shared" si="278"/>
        <v>0</v>
      </c>
      <c r="JW56" s="379"/>
      <c r="JX56" s="384">
        <f t="shared" si="279"/>
        <v>0</v>
      </c>
      <c r="JY56" s="379"/>
      <c r="JZ56" s="384">
        <f t="shared" si="280"/>
        <v>0</v>
      </c>
    </row>
    <row r="57" spans="1:286" s="4" customFormat="1" x14ac:dyDescent="0.25">
      <c r="A57" s="268" t="s">
        <v>277</v>
      </c>
      <c r="B57" s="268" t="s">
        <v>296</v>
      </c>
      <c r="C57" s="466">
        <v>238000</v>
      </c>
      <c r="D57" s="467"/>
      <c r="E57" s="467"/>
      <c r="F57" s="472"/>
      <c r="G57" s="387">
        <f t="shared" si="281"/>
        <v>11900</v>
      </c>
      <c r="H57" s="388">
        <f t="shared" si="0"/>
        <v>249900</v>
      </c>
      <c r="I57" s="513">
        <v>80</v>
      </c>
      <c r="J57" s="390">
        <f t="shared" si="1"/>
        <v>3123.75</v>
      </c>
      <c r="K57" s="379"/>
      <c r="L57" s="384">
        <f t="shared" si="2"/>
        <v>0</v>
      </c>
      <c r="M57" s="379"/>
      <c r="N57" s="384">
        <f t="shared" si="3"/>
        <v>0</v>
      </c>
      <c r="O57" s="379"/>
      <c r="P57" s="384">
        <f t="shared" si="4"/>
        <v>0</v>
      </c>
      <c r="Q57" s="379"/>
      <c r="R57" s="384">
        <f t="shared" si="5"/>
        <v>0</v>
      </c>
      <c r="S57" s="379"/>
      <c r="T57" s="384">
        <f t="shared" si="6"/>
        <v>0</v>
      </c>
      <c r="U57" s="379"/>
      <c r="V57" s="384">
        <f t="shared" si="7"/>
        <v>0</v>
      </c>
      <c r="W57" s="379"/>
      <c r="X57" s="384">
        <f t="shared" si="8"/>
        <v>0</v>
      </c>
      <c r="Y57" s="379"/>
      <c r="Z57" s="384">
        <f t="shared" si="9"/>
        <v>0</v>
      </c>
      <c r="AA57" s="379"/>
      <c r="AB57" s="384">
        <f t="shared" si="9"/>
        <v>0</v>
      </c>
      <c r="AC57" s="379"/>
      <c r="AD57" s="384">
        <f t="shared" si="10"/>
        <v>0</v>
      </c>
      <c r="AE57" s="379"/>
      <c r="AF57" s="384">
        <f t="shared" si="11"/>
        <v>0</v>
      </c>
      <c r="AG57" s="379"/>
      <c r="AH57" s="384">
        <f t="shared" si="12"/>
        <v>0</v>
      </c>
      <c r="AI57" s="379"/>
      <c r="AJ57" s="384">
        <f t="shared" si="13"/>
        <v>0</v>
      </c>
      <c r="AK57" s="379"/>
      <c r="AL57" s="384">
        <f t="shared" si="14"/>
        <v>0</v>
      </c>
      <c r="AM57" s="379"/>
      <c r="AN57" s="384">
        <f t="shared" si="15"/>
        <v>0</v>
      </c>
      <c r="AO57" s="379"/>
      <c r="AP57" s="384">
        <f t="shared" si="16"/>
        <v>0</v>
      </c>
      <c r="AQ57" s="379"/>
      <c r="AR57" s="384">
        <f t="shared" si="17"/>
        <v>0</v>
      </c>
      <c r="AS57" s="379"/>
      <c r="AT57" s="384">
        <f t="shared" si="18"/>
        <v>0</v>
      </c>
      <c r="AU57" s="379"/>
      <c r="AV57" s="384">
        <f t="shared" si="19"/>
        <v>0</v>
      </c>
      <c r="AW57" s="379"/>
      <c r="AX57" s="384">
        <f t="shared" si="20"/>
        <v>0</v>
      </c>
      <c r="AY57" s="379"/>
      <c r="AZ57" s="384">
        <f t="shared" si="21"/>
        <v>0</v>
      </c>
      <c r="BA57" s="379"/>
      <c r="BB57" s="384">
        <f t="shared" si="22"/>
        <v>0</v>
      </c>
      <c r="BC57" s="379"/>
      <c r="BD57" s="384">
        <f t="shared" si="23"/>
        <v>0</v>
      </c>
      <c r="BE57" s="379"/>
      <c r="BF57" s="384">
        <f t="shared" si="24"/>
        <v>0</v>
      </c>
      <c r="BG57" s="379"/>
      <c r="BH57" s="384">
        <f t="shared" si="25"/>
        <v>0</v>
      </c>
      <c r="BI57" s="379"/>
      <c r="BJ57" s="384">
        <f t="shared" si="26"/>
        <v>0</v>
      </c>
      <c r="BK57" s="379"/>
      <c r="BL57" s="384">
        <f t="shared" si="27"/>
        <v>0</v>
      </c>
      <c r="BM57" s="379"/>
      <c r="BN57" s="384">
        <f t="shared" si="28"/>
        <v>0</v>
      </c>
      <c r="BO57" s="379"/>
      <c r="BP57" s="384">
        <f t="shared" si="29"/>
        <v>0</v>
      </c>
      <c r="BQ57" s="379"/>
      <c r="BR57" s="384">
        <f t="shared" si="30"/>
        <v>0</v>
      </c>
      <c r="BS57" s="379"/>
      <c r="BT57" s="384">
        <f t="shared" si="31"/>
        <v>0</v>
      </c>
      <c r="BU57" s="379"/>
      <c r="BV57" s="384">
        <f t="shared" si="32"/>
        <v>0</v>
      </c>
      <c r="BW57" s="379"/>
      <c r="BX57" s="384">
        <f t="shared" si="33"/>
        <v>0</v>
      </c>
      <c r="BY57" s="379"/>
      <c r="BZ57" s="384">
        <f t="shared" si="34"/>
        <v>0</v>
      </c>
      <c r="CA57" s="379"/>
      <c r="CB57" s="384">
        <f t="shared" si="35"/>
        <v>0</v>
      </c>
      <c r="CC57" s="379"/>
      <c r="CD57" s="384">
        <f t="shared" si="36"/>
        <v>0</v>
      </c>
      <c r="CE57" s="379"/>
      <c r="CF57" s="384">
        <f t="shared" si="37"/>
        <v>0</v>
      </c>
      <c r="CG57" s="379"/>
      <c r="CH57" s="384">
        <f t="shared" si="38"/>
        <v>0</v>
      </c>
      <c r="CI57" s="379"/>
      <c r="CJ57" s="384">
        <f t="shared" si="39"/>
        <v>0</v>
      </c>
      <c r="CK57" s="379"/>
      <c r="CL57" s="384">
        <f t="shared" si="40"/>
        <v>0</v>
      </c>
      <c r="CM57" s="379"/>
      <c r="CN57" s="384">
        <f t="shared" si="41"/>
        <v>0</v>
      </c>
      <c r="CO57" s="379"/>
      <c r="CP57" s="384">
        <f t="shared" si="42"/>
        <v>0</v>
      </c>
      <c r="CQ57" s="379"/>
      <c r="CR57" s="384">
        <f t="shared" si="43"/>
        <v>0</v>
      </c>
      <c r="CS57" s="379">
        <v>1</v>
      </c>
      <c r="CT57" s="384">
        <f t="shared" si="44"/>
        <v>3123.75</v>
      </c>
      <c r="CU57" s="379">
        <v>1</v>
      </c>
      <c r="CV57" s="384">
        <f t="shared" si="45"/>
        <v>3123.75</v>
      </c>
      <c r="CW57" s="379">
        <v>1</v>
      </c>
      <c r="CX57" s="384">
        <f t="shared" si="46"/>
        <v>3123.75</v>
      </c>
      <c r="CY57" s="379"/>
      <c r="CZ57" s="384">
        <f t="shared" si="47"/>
        <v>0</v>
      </c>
      <c r="DA57" s="379">
        <v>1</v>
      </c>
      <c r="DB57" s="384">
        <f t="shared" si="48"/>
        <v>3123.75</v>
      </c>
      <c r="DC57" s="379"/>
      <c r="DD57" s="384">
        <f t="shared" si="49"/>
        <v>0</v>
      </c>
      <c r="DE57" s="379"/>
      <c r="DF57" s="384">
        <f t="shared" si="50"/>
        <v>0</v>
      </c>
      <c r="DG57" s="379"/>
      <c r="DH57" s="384">
        <f t="shared" si="51"/>
        <v>0</v>
      </c>
      <c r="DI57" s="379"/>
      <c r="DJ57" s="384">
        <f t="shared" si="52"/>
        <v>0</v>
      </c>
      <c r="DK57" s="379"/>
      <c r="DL57" s="384">
        <f t="shared" si="53"/>
        <v>0</v>
      </c>
      <c r="DM57" s="379"/>
      <c r="DN57" s="384">
        <f t="shared" si="54"/>
        <v>0</v>
      </c>
      <c r="DO57" s="379"/>
      <c r="DP57" s="384">
        <f t="shared" si="55"/>
        <v>0</v>
      </c>
      <c r="DQ57" s="379"/>
      <c r="DR57" s="384">
        <f t="shared" si="56"/>
        <v>0</v>
      </c>
      <c r="DS57" s="379"/>
      <c r="DT57" s="384">
        <f t="shared" si="57"/>
        <v>0</v>
      </c>
      <c r="DU57" s="379"/>
      <c r="DV57" s="384">
        <f t="shared" si="58"/>
        <v>0</v>
      </c>
      <c r="DW57" s="379"/>
      <c r="DX57" s="384">
        <f t="shared" si="59"/>
        <v>0</v>
      </c>
      <c r="DY57" s="379"/>
      <c r="DZ57" s="384">
        <f t="shared" si="60"/>
        <v>0</v>
      </c>
      <c r="EA57" s="379"/>
      <c r="EB57" s="384">
        <f t="shared" si="61"/>
        <v>0</v>
      </c>
      <c r="EC57" s="379"/>
      <c r="ED57" s="384">
        <f t="shared" si="62"/>
        <v>0</v>
      </c>
      <c r="EE57" s="379"/>
      <c r="EF57" s="384">
        <f t="shared" si="63"/>
        <v>0</v>
      </c>
      <c r="EG57" s="379"/>
      <c r="EH57" s="384">
        <f t="shared" si="64"/>
        <v>0</v>
      </c>
      <c r="EI57" s="379"/>
      <c r="EJ57" s="384">
        <f t="shared" si="65"/>
        <v>0</v>
      </c>
      <c r="EK57" s="379"/>
      <c r="EL57" s="384">
        <f t="shared" si="66"/>
        <v>0</v>
      </c>
      <c r="EM57" s="379"/>
      <c r="EN57" s="384">
        <f t="shared" si="67"/>
        <v>0</v>
      </c>
      <c r="EO57" s="379"/>
      <c r="EP57" s="384">
        <f t="shared" si="68"/>
        <v>0</v>
      </c>
      <c r="EQ57" s="379"/>
      <c r="ER57" s="384">
        <f t="shared" si="69"/>
        <v>0</v>
      </c>
      <c r="ES57" s="379"/>
      <c r="ET57" s="384">
        <f t="shared" si="70"/>
        <v>0</v>
      </c>
      <c r="EU57" s="379"/>
      <c r="EV57" s="384">
        <f t="shared" si="71"/>
        <v>0</v>
      </c>
      <c r="EW57" s="379"/>
      <c r="EX57" s="384">
        <f t="shared" si="72"/>
        <v>0</v>
      </c>
      <c r="EY57" s="379"/>
      <c r="EZ57" s="384">
        <f t="shared" si="73"/>
        <v>0</v>
      </c>
      <c r="FA57" s="379"/>
      <c r="FB57" s="384">
        <f t="shared" si="74"/>
        <v>0</v>
      </c>
      <c r="FC57" s="379"/>
      <c r="FD57" s="384">
        <f t="shared" si="75"/>
        <v>0</v>
      </c>
      <c r="FE57" s="379"/>
      <c r="FF57" s="384">
        <f t="shared" si="76"/>
        <v>0</v>
      </c>
      <c r="FG57" s="379"/>
      <c r="FH57" s="384">
        <f t="shared" si="77"/>
        <v>0</v>
      </c>
      <c r="FI57" s="379"/>
      <c r="FJ57" s="384">
        <f t="shared" si="78"/>
        <v>0</v>
      </c>
      <c r="FK57" s="379"/>
      <c r="FL57" s="384">
        <f t="shared" si="79"/>
        <v>0</v>
      </c>
      <c r="FM57" s="379"/>
      <c r="FN57" s="384">
        <f t="shared" si="80"/>
        <v>0</v>
      </c>
      <c r="FO57" s="379"/>
      <c r="FP57" s="384">
        <f t="shared" si="81"/>
        <v>0</v>
      </c>
      <c r="FQ57" s="379"/>
      <c r="FR57" s="384">
        <f t="shared" si="82"/>
        <v>0</v>
      </c>
      <c r="FS57" s="379"/>
      <c r="FT57" s="384">
        <f t="shared" si="83"/>
        <v>0</v>
      </c>
      <c r="FU57" s="379"/>
      <c r="FV57" s="384">
        <f t="shared" si="84"/>
        <v>0</v>
      </c>
      <c r="FW57" s="379"/>
      <c r="FX57" s="384">
        <f t="shared" si="85"/>
        <v>0</v>
      </c>
      <c r="FY57" s="379"/>
      <c r="FZ57" s="384">
        <f t="shared" si="86"/>
        <v>0</v>
      </c>
      <c r="GA57" s="379">
        <v>1</v>
      </c>
      <c r="GB57" s="384">
        <f t="shared" si="87"/>
        <v>3123.75</v>
      </c>
      <c r="GC57" s="379">
        <v>2</v>
      </c>
      <c r="GD57" s="384">
        <f t="shared" si="88"/>
        <v>6247.5</v>
      </c>
      <c r="GE57" s="379"/>
      <c r="GF57" s="384">
        <f t="shared" si="89"/>
        <v>0</v>
      </c>
      <c r="GG57" s="379"/>
      <c r="GH57" s="384">
        <f t="shared" si="90"/>
        <v>0</v>
      </c>
      <c r="GI57" s="379"/>
      <c r="GJ57" s="384">
        <f t="shared" si="91"/>
        <v>0</v>
      </c>
      <c r="GK57" s="379"/>
      <c r="GL57" s="384">
        <f t="shared" si="92"/>
        <v>0</v>
      </c>
      <c r="GM57" s="379"/>
      <c r="GN57" s="384">
        <f t="shared" si="93"/>
        <v>0</v>
      </c>
      <c r="GO57" s="379"/>
      <c r="GP57" s="384">
        <f t="shared" si="94"/>
        <v>0</v>
      </c>
      <c r="GQ57" s="379"/>
      <c r="GR57" s="384">
        <f t="shared" si="95"/>
        <v>0</v>
      </c>
      <c r="GS57" s="379"/>
      <c r="GT57" s="384">
        <f t="shared" si="96"/>
        <v>0</v>
      </c>
      <c r="GU57" s="379"/>
      <c r="GV57" s="384">
        <f t="shared" si="97"/>
        <v>0</v>
      </c>
      <c r="GW57" s="379"/>
      <c r="GX57" s="384">
        <f t="shared" si="98"/>
        <v>0</v>
      </c>
      <c r="GY57" s="379"/>
      <c r="GZ57" s="384">
        <f t="shared" si="99"/>
        <v>0</v>
      </c>
      <c r="HA57" s="379"/>
      <c r="HB57" s="384">
        <f t="shared" si="100"/>
        <v>0</v>
      </c>
      <c r="HC57" s="379"/>
      <c r="HD57" s="384">
        <f t="shared" si="101"/>
        <v>0</v>
      </c>
      <c r="HE57" s="379"/>
      <c r="HF57" s="384">
        <f t="shared" si="102"/>
        <v>0</v>
      </c>
      <c r="HG57" s="379"/>
      <c r="HH57" s="384">
        <f t="shared" si="103"/>
        <v>0</v>
      </c>
      <c r="HI57" s="379"/>
      <c r="HJ57" s="384">
        <f t="shared" si="104"/>
        <v>0</v>
      </c>
      <c r="HK57" s="379"/>
      <c r="HL57" s="384">
        <f t="shared" si="105"/>
        <v>0</v>
      </c>
      <c r="HM57" s="379"/>
      <c r="HN57" s="384">
        <f t="shared" si="106"/>
        <v>0</v>
      </c>
      <c r="HO57" s="415"/>
      <c r="HP57" s="384">
        <f t="shared" si="107"/>
        <v>0</v>
      </c>
      <c r="HQ57" s="379"/>
      <c r="HR57" s="384">
        <f t="shared" si="108"/>
        <v>0</v>
      </c>
      <c r="HS57" s="415"/>
      <c r="HT57" s="384">
        <f t="shared" si="109"/>
        <v>0</v>
      </c>
      <c r="HU57" s="379"/>
      <c r="HV57" s="384">
        <f t="shared" si="110"/>
        <v>0</v>
      </c>
      <c r="HW57" s="379"/>
      <c r="HX57" s="384">
        <f t="shared" si="111"/>
        <v>0</v>
      </c>
      <c r="HY57" s="379"/>
      <c r="HZ57" s="384">
        <f t="shared" si="112"/>
        <v>0</v>
      </c>
      <c r="IA57" s="379"/>
      <c r="IB57" s="384">
        <f t="shared" si="113"/>
        <v>0</v>
      </c>
      <c r="IC57" s="379"/>
      <c r="ID57" s="384">
        <f t="shared" si="114"/>
        <v>0</v>
      </c>
      <c r="IE57" s="379"/>
      <c r="IF57" s="384">
        <f t="shared" si="115"/>
        <v>0</v>
      </c>
      <c r="IG57" s="379"/>
      <c r="IH57" s="384">
        <f t="shared" si="116"/>
        <v>0</v>
      </c>
      <c r="II57" s="379"/>
      <c r="IJ57" s="384">
        <f t="shared" si="117"/>
        <v>0</v>
      </c>
      <c r="IK57" s="379"/>
      <c r="IL57" s="384">
        <f t="shared" si="118"/>
        <v>0</v>
      </c>
      <c r="IM57" s="379"/>
      <c r="IN57" s="384">
        <f t="shared" si="119"/>
        <v>0</v>
      </c>
      <c r="IO57" s="379"/>
      <c r="IP57" s="384">
        <f t="shared" si="120"/>
        <v>0</v>
      </c>
      <c r="IQ57" s="379"/>
      <c r="IR57" s="384">
        <f t="shared" si="121"/>
        <v>0</v>
      </c>
      <c r="IS57" s="379"/>
      <c r="IT57" s="384">
        <f t="shared" si="122"/>
        <v>0</v>
      </c>
      <c r="IU57" s="379"/>
      <c r="IV57" s="384">
        <f t="shared" si="123"/>
        <v>0</v>
      </c>
      <c r="IW57" s="379"/>
      <c r="IX57" s="384">
        <f t="shared" si="124"/>
        <v>0</v>
      </c>
      <c r="IY57" s="379"/>
      <c r="IZ57" s="384">
        <f t="shared" si="125"/>
        <v>0</v>
      </c>
      <c r="JA57" s="379"/>
      <c r="JB57" s="384">
        <f t="shared" si="126"/>
        <v>0</v>
      </c>
      <c r="JC57" s="379"/>
      <c r="JD57" s="384">
        <f t="shared" si="127"/>
        <v>0</v>
      </c>
      <c r="JE57" s="379"/>
      <c r="JF57" s="384">
        <f t="shared" si="128"/>
        <v>0</v>
      </c>
      <c r="JG57" s="379"/>
      <c r="JH57" s="384">
        <f t="shared" si="129"/>
        <v>0</v>
      </c>
      <c r="JI57" s="379"/>
      <c r="JJ57" s="384">
        <f t="shared" si="130"/>
        <v>0</v>
      </c>
      <c r="JK57" s="379"/>
      <c r="JL57" s="384">
        <f t="shared" si="131"/>
        <v>0</v>
      </c>
      <c r="JM57" s="379"/>
      <c r="JN57" s="384">
        <f t="shared" si="132"/>
        <v>0</v>
      </c>
      <c r="JO57" s="379"/>
      <c r="JP57" s="384">
        <f t="shared" si="133"/>
        <v>0</v>
      </c>
      <c r="JQ57" s="379"/>
      <c r="JR57" s="384">
        <f t="shared" si="134"/>
        <v>0</v>
      </c>
      <c r="JS57" s="379"/>
      <c r="JT57" s="384">
        <f t="shared" si="277"/>
        <v>0</v>
      </c>
      <c r="JU57" s="379"/>
      <c r="JV57" s="384">
        <f t="shared" si="278"/>
        <v>0</v>
      </c>
      <c r="JW57" s="379"/>
      <c r="JX57" s="384">
        <f t="shared" si="279"/>
        <v>0</v>
      </c>
      <c r="JY57" s="379"/>
      <c r="JZ57" s="384">
        <f t="shared" si="280"/>
        <v>0</v>
      </c>
    </row>
    <row r="58" spans="1:286" s="4" customFormat="1" x14ac:dyDescent="0.25">
      <c r="A58" s="268" t="s">
        <v>277</v>
      </c>
      <c r="B58" s="268" t="s">
        <v>297</v>
      </c>
      <c r="C58" s="466">
        <v>63093</v>
      </c>
      <c r="D58" s="467"/>
      <c r="E58" s="467"/>
      <c r="F58" s="472"/>
      <c r="G58" s="387">
        <f t="shared" si="281"/>
        <v>3154.65</v>
      </c>
      <c r="H58" s="388">
        <f t="shared" si="0"/>
        <v>66247.649999999994</v>
      </c>
      <c r="I58" s="513">
        <v>80</v>
      </c>
      <c r="J58" s="390">
        <f t="shared" si="1"/>
        <v>828.09562499999993</v>
      </c>
      <c r="K58" s="379"/>
      <c r="L58" s="384">
        <f t="shared" si="2"/>
        <v>0</v>
      </c>
      <c r="M58" s="379"/>
      <c r="N58" s="384">
        <f t="shared" si="3"/>
        <v>0</v>
      </c>
      <c r="O58" s="379"/>
      <c r="P58" s="384">
        <f t="shared" si="4"/>
        <v>0</v>
      </c>
      <c r="Q58" s="379"/>
      <c r="R58" s="384">
        <f t="shared" si="5"/>
        <v>0</v>
      </c>
      <c r="S58" s="379"/>
      <c r="T58" s="384">
        <f t="shared" si="6"/>
        <v>0</v>
      </c>
      <c r="U58" s="379"/>
      <c r="V58" s="384">
        <f t="shared" si="7"/>
        <v>0</v>
      </c>
      <c r="W58" s="379"/>
      <c r="X58" s="384">
        <f t="shared" si="8"/>
        <v>0</v>
      </c>
      <c r="Y58" s="379"/>
      <c r="Z58" s="384">
        <f t="shared" si="9"/>
        <v>0</v>
      </c>
      <c r="AA58" s="379"/>
      <c r="AB58" s="384">
        <f t="shared" si="9"/>
        <v>0</v>
      </c>
      <c r="AC58" s="379"/>
      <c r="AD58" s="384">
        <f t="shared" si="10"/>
        <v>0</v>
      </c>
      <c r="AE58" s="379"/>
      <c r="AF58" s="384">
        <f t="shared" si="11"/>
        <v>0</v>
      </c>
      <c r="AG58" s="379"/>
      <c r="AH58" s="384">
        <f t="shared" si="12"/>
        <v>0</v>
      </c>
      <c r="AI58" s="379"/>
      <c r="AJ58" s="384">
        <f t="shared" si="13"/>
        <v>0</v>
      </c>
      <c r="AK58" s="379"/>
      <c r="AL58" s="384">
        <f t="shared" si="14"/>
        <v>0</v>
      </c>
      <c r="AM58" s="379"/>
      <c r="AN58" s="384">
        <f t="shared" si="15"/>
        <v>0</v>
      </c>
      <c r="AO58" s="379"/>
      <c r="AP58" s="384">
        <f t="shared" si="16"/>
        <v>0</v>
      </c>
      <c r="AQ58" s="379"/>
      <c r="AR58" s="384">
        <f t="shared" si="17"/>
        <v>0</v>
      </c>
      <c r="AS58" s="379"/>
      <c r="AT58" s="384">
        <f t="shared" si="18"/>
        <v>0</v>
      </c>
      <c r="AU58" s="379"/>
      <c r="AV58" s="384">
        <f t="shared" si="19"/>
        <v>0</v>
      </c>
      <c r="AW58" s="379"/>
      <c r="AX58" s="384">
        <f t="shared" si="20"/>
        <v>0</v>
      </c>
      <c r="AY58" s="379"/>
      <c r="AZ58" s="384">
        <f t="shared" si="21"/>
        <v>0</v>
      </c>
      <c r="BA58" s="379"/>
      <c r="BB58" s="384">
        <f t="shared" si="22"/>
        <v>0</v>
      </c>
      <c r="BC58" s="379"/>
      <c r="BD58" s="384">
        <f t="shared" si="23"/>
        <v>0</v>
      </c>
      <c r="BE58" s="379"/>
      <c r="BF58" s="384">
        <f t="shared" si="24"/>
        <v>0</v>
      </c>
      <c r="BG58" s="379"/>
      <c r="BH58" s="384">
        <f t="shared" si="25"/>
        <v>0</v>
      </c>
      <c r="BI58" s="379"/>
      <c r="BJ58" s="384">
        <f t="shared" si="26"/>
        <v>0</v>
      </c>
      <c r="BK58" s="379"/>
      <c r="BL58" s="384">
        <f t="shared" si="27"/>
        <v>0</v>
      </c>
      <c r="BM58" s="379"/>
      <c r="BN58" s="384">
        <f t="shared" si="28"/>
        <v>0</v>
      </c>
      <c r="BO58" s="379"/>
      <c r="BP58" s="384">
        <f t="shared" si="29"/>
        <v>0</v>
      </c>
      <c r="BQ58" s="379"/>
      <c r="BR58" s="384">
        <f t="shared" si="30"/>
        <v>0</v>
      </c>
      <c r="BS58" s="379"/>
      <c r="BT58" s="384">
        <f t="shared" si="31"/>
        <v>0</v>
      </c>
      <c r="BU58" s="379"/>
      <c r="BV58" s="384">
        <f t="shared" si="32"/>
        <v>0</v>
      </c>
      <c r="BW58" s="379"/>
      <c r="BX58" s="384">
        <f t="shared" si="33"/>
        <v>0</v>
      </c>
      <c r="BY58" s="379"/>
      <c r="BZ58" s="384">
        <f t="shared" si="34"/>
        <v>0</v>
      </c>
      <c r="CA58" s="379"/>
      <c r="CB58" s="384">
        <f t="shared" si="35"/>
        <v>0</v>
      </c>
      <c r="CC58" s="379">
        <v>1</v>
      </c>
      <c r="CD58" s="384">
        <f t="shared" si="36"/>
        <v>828.09562499999993</v>
      </c>
      <c r="CE58" s="379">
        <v>1</v>
      </c>
      <c r="CF58" s="384">
        <f t="shared" si="37"/>
        <v>828.09562499999993</v>
      </c>
      <c r="CG58" s="379">
        <v>1</v>
      </c>
      <c r="CH58" s="384">
        <f t="shared" si="38"/>
        <v>828.09562499999993</v>
      </c>
      <c r="CI58" s="379">
        <v>1</v>
      </c>
      <c r="CJ58" s="384">
        <f t="shared" si="39"/>
        <v>828.09562499999993</v>
      </c>
      <c r="CK58" s="379"/>
      <c r="CL58" s="384">
        <f t="shared" si="40"/>
        <v>0</v>
      </c>
      <c r="CM58" s="379">
        <v>1</v>
      </c>
      <c r="CN58" s="384">
        <f t="shared" si="41"/>
        <v>828.09562499999993</v>
      </c>
      <c r="CO58" s="379"/>
      <c r="CP58" s="384">
        <f t="shared" si="42"/>
        <v>0</v>
      </c>
      <c r="CQ58" s="379">
        <v>1</v>
      </c>
      <c r="CR58" s="384">
        <f t="shared" si="43"/>
        <v>828.09562499999993</v>
      </c>
      <c r="CS58" s="379"/>
      <c r="CT58" s="384">
        <f t="shared" si="44"/>
        <v>0</v>
      </c>
      <c r="CU58" s="379"/>
      <c r="CV58" s="384">
        <f t="shared" si="45"/>
        <v>0</v>
      </c>
      <c r="CW58" s="379"/>
      <c r="CX58" s="384">
        <f t="shared" si="46"/>
        <v>0</v>
      </c>
      <c r="CY58" s="379"/>
      <c r="CZ58" s="384">
        <f t="shared" si="47"/>
        <v>0</v>
      </c>
      <c r="DA58" s="379"/>
      <c r="DB58" s="384">
        <f t="shared" si="48"/>
        <v>0</v>
      </c>
      <c r="DC58" s="379"/>
      <c r="DD58" s="384">
        <f t="shared" si="49"/>
        <v>0</v>
      </c>
      <c r="DE58" s="379"/>
      <c r="DF58" s="384">
        <f t="shared" si="50"/>
        <v>0</v>
      </c>
      <c r="DG58" s="379"/>
      <c r="DH58" s="384">
        <f t="shared" si="51"/>
        <v>0</v>
      </c>
      <c r="DI58" s="379"/>
      <c r="DJ58" s="384">
        <f t="shared" si="52"/>
        <v>0</v>
      </c>
      <c r="DK58" s="379"/>
      <c r="DL58" s="384">
        <f t="shared" si="53"/>
        <v>0</v>
      </c>
      <c r="DM58" s="379"/>
      <c r="DN58" s="384">
        <f t="shared" si="54"/>
        <v>0</v>
      </c>
      <c r="DO58" s="379"/>
      <c r="DP58" s="384">
        <f t="shared" si="55"/>
        <v>0</v>
      </c>
      <c r="DQ58" s="379"/>
      <c r="DR58" s="384">
        <f t="shared" si="56"/>
        <v>0</v>
      </c>
      <c r="DS58" s="379"/>
      <c r="DT58" s="384">
        <f t="shared" si="57"/>
        <v>0</v>
      </c>
      <c r="DU58" s="379"/>
      <c r="DV58" s="384">
        <f t="shared" si="58"/>
        <v>0</v>
      </c>
      <c r="DW58" s="379"/>
      <c r="DX58" s="384">
        <f t="shared" si="59"/>
        <v>0</v>
      </c>
      <c r="DY58" s="379"/>
      <c r="DZ58" s="384">
        <f t="shared" si="60"/>
        <v>0</v>
      </c>
      <c r="EA58" s="379"/>
      <c r="EB58" s="384">
        <f t="shared" si="61"/>
        <v>0</v>
      </c>
      <c r="EC58" s="379"/>
      <c r="ED58" s="384">
        <f t="shared" si="62"/>
        <v>0</v>
      </c>
      <c r="EE58" s="379"/>
      <c r="EF58" s="384">
        <f t="shared" si="63"/>
        <v>0</v>
      </c>
      <c r="EG58" s="379"/>
      <c r="EH58" s="384">
        <f t="shared" si="64"/>
        <v>0</v>
      </c>
      <c r="EI58" s="379"/>
      <c r="EJ58" s="384">
        <f t="shared" si="65"/>
        <v>0</v>
      </c>
      <c r="EK58" s="379"/>
      <c r="EL58" s="384">
        <f t="shared" si="66"/>
        <v>0</v>
      </c>
      <c r="EM58" s="379"/>
      <c r="EN58" s="384">
        <f t="shared" si="67"/>
        <v>0</v>
      </c>
      <c r="EO58" s="379"/>
      <c r="EP58" s="384">
        <f t="shared" si="68"/>
        <v>0</v>
      </c>
      <c r="EQ58" s="379">
        <v>1</v>
      </c>
      <c r="ER58" s="384">
        <f t="shared" si="69"/>
        <v>828.09562499999993</v>
      </c>
      <c r="ES58" s="379">
        <v>1</v>
      </c>
      <c r="ET58" s="384">
        <f t="shared" si="70"/>
        <v>828.09562499999993</v>
      </c>
      <c r="EU58" s="379">
        <v>1</v>
      </c>
      <c r="EV58" s="384">
        <f t="shared" si="71"/>
        <v>828.09562499999993</v>
      </c>
      <c r="EW58" s="379">
        <v>1</v>
      </c>
      <c r="EX58" s="384">
        <f t="shared" si="72"/>
        <v>828.09562499999993</v>
      </c>
      <c r="EY58" s="379">
        <v>1</v>
      </c>
      <c r="EZ58" s="384">
        <f t="shared" si="73"/>
        <v>828.09562499999993</v>
      </c>
      <c r="FA58" s="379">
        <v>1</v>
      </c>
      <c r="FB58" s="384">
        <f t="shared" si="74"/>
        <v>828.09562499999993</v>
      </c>
      <c r="FC58" s="379"/>
      <c r="FD58" s="384">
        <f t="shared" si="75"/>
        <v>0</v>
      </c>
      <c r="FE58" s="379"/>
      <c r="FF58" s="384">
        <f t="shared" si="76"/>
        <v>0</v>
      </c>
      <c r="FG58" s="379"/>
      <c r="FH58" s="384">
        <f t="shared" si="77"/>
        <v>0</v>
      </c>
      <c r="FI58" s="379"/>
      <c r="FJ58" s="384">
        <f t="shared" si="78"/>
        <v>0</v>
      </c>
      <c r="FK58" s="379"/>
      <c r="FL58" s="384">
        <f t="shared" si="79"/>
        <v>0</v>
      </c>
      <c r="FM58" s="379"/>
      <c r="FN58" s="384">
        <f t="shared" si="80"/>
        <v>0</v>
      </c>
      <c r="FO58" s="379"/>
      <c r="FP58" s="384">
        <f t="shared" si="81"/>
        <v>0</v>
      </c>
      <c r="FQ58" s="379"/>
      <c r="FR58" s="384">
        <f t="shared" si="82"/>
        <v>0</v>
      </c>
      <c r="FS58" s="379"/>
      <c r="FT58" s="384">
        <f t="shared" si="83"/>
        <v>0</v>
      </c>
      <c r="FU58" s="379"/>
      <c r="FV58" s="384">
        <f t="shared" si="84"/>
        <v>0</v>
      </c>
      <c r="FW58" s="379"/>
      <c r="FX58" s="384">
        <f t="shared" si="85"/>
        <v>0</v>
      </c>
      <c r="FY58" s="379"/>
      <c r="FZ58" s="384">
        <f t="shared" si="86"/>
        <v>0</v>
      </c>
      <c r="GA58" s="379"/>
      <c r="GB58" s="384">
        <f t="shared" si="87"/>
        <v>0</v>
      </c>
      <c r="GC58" s="379"/>
      <c r="GD58" s="384">
        <f t="shared" si="88"/>
        <v>0</v>
      </c>
      <c r="GE58" s="379"/>
      <c r="GF58" s="384">
        <f t="shared" si="89"/>
        <v>0</v>
      </c>
      <c r="GG58" s="379"/>
      <c r="GH58" s="384">
        <f t="shared" si="90"/>
        <v>0</v>
      </c>
      <c r="GI58" s="379"/>
      <c r="GJ58" s="384">
        <f t="shared" si="91"/>
        <v>0</v>
      </c>
      <c r="GK58" s="379"/>
      <c r="GL58" s="384">
        <f t="shared" si="92"/>
        <v>0</v>
      </c>
      <c r="GM58" s="379"/>
      <c r="GN58" s="384">
        <f t="shared" si="93"/>
        <v>0</v>
      </c>
      <c r="GO58" s="379"/>
      <c r="GP58" s="384">
        <f t="shared" si="94"/>
        <v>0</v>
      </c>
      <c r="GQ58" s="379"/>
      <c r="GR58" s="384">
        <f t="shared" si="95"/>
        <v>0</v>
      </c>
      <c r="GS58" s="379"/>
      <c r="GT58" s="384">
        <f t="shared" si="96"/>
        <v>0</v>
      </c>
      <c r="GU58" s="379"/>
      <c r="GV58" s="384">
        <f t="shared" si="97"/>
        <v>0</v>
      </c>
      <c r="GW58" s="379"/>
      <c r="GX58" s="384">
        <f t="shared" si="98"/>
        <v>0</v>
      </c>
      <c r="GY58" s="379"/>
      <c r="GZ58" s="384">
        <f t="shared" si="99"/>
        <v>0</v>
      </c>
      <c r="HA58" s="379"/>
      <c r="HB58" s="384">
        <f t="shared" si="100"/>
        <v>0</v>
      </c>
      <c r="HC58" s="379"/>
      <c r="HD58" s="384">
        <f t="shared" si="101"/>
        <v>0</v>
      </c>
      <c r="HE58" s="379"/>
      <c r="HF58" s="384">
        <f t="shared" si="102"/>
        <v>0</v>
      </c>
      <c r="HG58" s="379"/>
      <c r="HH58" s="384">
        <f t="shared" si="103"/>
        <v>0</v>
      </c>
      <c r="HI58" s="379"/>
      <c r="HJ58" s="384">
        <f t="shared" si="104"/>
        <v>0</v>
      </c>
      <c r="HK58" s="379"/>
      <c r="HL58" s="384">
        <f t="shared" si="105"/>
        <v>0</v>
      </c>
      <c r="HM58" s="379"/>
      <c r="HN58" s="384">
        <f t="shared" si="106"/>
        <v>0</v>
      </c>
      <c r="HO58" s="415"/>
      <c r="HP58" s="384">
        <f t="shared" si="107"/>
        <v>0</v>
      </c>
      <c r="HQ58" s="379"/>
      <c r="HR58" s="384">
        <f t="shared" si="108"/>
        <v>0</v>
      </c>
      <c r="HS58" s="415"/>
      <c r="HT58" s="384">
        <f t="shared" si="109"/>
        <v>0</v>
      </c>
      <c r="HU58" s="379"/>
      <c r="HV58" s="384">
        <f t="shared" si="110"/>
        <v>0</v>
      </c>
      <c r="HW58" s="379"/>
      <c r="HX58" s="384">
        <f t="shared" si="111"/>
        <v>0</v>
      </c>
      <c r="HY58" s="379"/>
      <c r="HZ58" s="384">
        <f t="shared" si="112"/>
        <v>0</v>
      </c>
      <c r="IA58" s="379"/>
      <c r="IB58" s="384">
        <f t="shared" si="113"/>
        <v>0</v>
      </c>
      <c r="IC58" s="379"/>
      <c r="ID58" s="384">
        <f t="shared" si="114"/>
        <v>0</v>
      </c>
      <c r="IE58" s="379"/>
      <c r="IF58" s="384">
        <f t="shared" si="115"/>
        <v>0</v>
      </c>
      <c r="IG58" s="379"/>
      <c r="IH58" s="384">
        <f t="shared" si="116"/>
        <v>0</v>
      </c>
      <c r="II58" s="379"/>
      <c r="IJ58" s="384">
        <f t="shared" si="117"/>
        <v>0</v>
      </c>
      <c r="IK58" s="379"/>
      <c r="IL58" s="384">
        <f t="shared" si="118"/>
        <v>0</v>
      </c>
      <c r="IM58" s="379"/>
      <c r="IN58" s="384">
        <f t="shared" si="119"/>
        <v>0</v>
      </c>
      <c r="IO58" s="379"/>
      <c r="IP58" s="384">
        <f t="shared" si="120"/>
        <v>0</v>
      </c>
      <c r="IQ58" s="379"/>
      <c r="IR58" s="384">
        <f t="shared" si="121"/>
        <v>0</v>
      </c>
      <c r="IS58" s="379"/>
      <c r="IT58" s="384">
        <f t="shared" si="122"/>
        <v>0</v>
      </c>
      <c r="IU58" s="379"/>
      <c r="IV58" s="384">
        <f t="shared" si="123"/>
        <v>0</v>
      </c>
      <c r="IW58" s="379"/>
      <c r="IX58" s="384">
        <f t="shared" si="124"/>
        <v>0</v>
      </c>
      <c r="IY58" s="379"/>
      <c r="IZ58" s="384">
        <f t="shared" si="125"/>
        <v>0</v>
      </c>
      <c r="JA58" s="379"/>
      <c r="JB58" s="384">
        <f t="shared" si="126"/>
        <v>0</v>
      </c>
      <c r="JC58" s="379"/>
      <c r="JD58" s="384">
        <f t="shared" si="127"/>
        <v>0</v>
      </c>
      <c r="JE58" s="379"/>
      <c r="JF58" s="384">
        <f t="shared" si="128"/>
        <v>0</v>
      </c>
      <c r="JG58" s="379"/>
      <c r="JH58" s="384">
        <f t="shared" si="129"/>
        <v>0</v>
      </c>
      <c r="JI58" s="379"/>
      <c r="JJ58" s="384">
        <f t="shared" si="130"/>
        <v>0</v>
      </c>
      <c r="JK58" s="379"/>
      <c r="JL58" s="384">
        <f t="shared" si="131"/>
        <v>0</v>
      </c>
      <c r="JM58" s="379"/>
      <c r="JN58" s="384">
        <f t="shared" si="132"/>
        <v>0</v>
      </c>
      <c r="JO58" s="379"/>
      <c r="JP58" s="384">
        <f t="shared" si="133"/>
        <v>0</v>
      </c>
      <c r="JQ58" s="379"/>
      <c r="JR58" s="384">
        <f t="shared" si="134"/>
        <v>0</v>
      </c>
      <c r="JS58" s="379"/>
      <c r="JT58" s="384">
        <f t="shared" si="277"/>
        <v>0</v>
      </c>
      <c r="JU58" s="379"/>
      <c r="JV58" s="384">
        <f t="shared" si="278"/>
        <v>0</v>
      </c>
      <c r="JW58" s="379"/>
      <c r="JX58" s="384">
        <f t="shared" si="279"/>
        <v>0</v>
      </c>
      <c r="JY58" s="379"/>
      <c r="JZ58" s="384">
        <f t="shared" si="280"/>
        <v>0</v>
      </c>
    </row>
    <row r="59" spans="1:286" s="4" customFormat="1" x14ac:dyDescent="0.25">
      <c r="A59" s="268" t="s">
        <v>277</v>
      </c>
      <c r="B59" s="268" t="s">
        <v>684</v>
      </c>
      <c r="C59" s="466">
        <v>16439</v>
      </c>
      <c r="D59" s="467">
        <v>23165</v>
      </c>
      <c r="E59" s="467"/>
      <c r="F59" s="472"/>
      <c r="G59" s="387">
        <f t="shared" si="281"/>
        <v>990.1</v>
      </c>
      <c r="H59" s="388">
        <f t="shared" si="0"/>
        <v>20792.099999999999</v>
      </c>
      <c r="I59" s="513">
        <v>40</v>
      </c>
      <c r="J59" s="390">
        <f t="shared" si="1"/>
        <v>519.80250000000001</v>
      </c>
      <c r="K59" s="379"/>
      <c r="L59" s="384">
        <f t="shared" si="2"/>
        <v>0</v>
      </c>
      <c r="M59" s="379"/>
      <c r="N59" s="384">
        <f t="shared" si="3"/>
        <v>0</v>
      </c>
      <c r="O59" s="379"/>
      <c r="P59" s="384">
        <f t="shared" si="4"/>
        <v>0</v>
      </c>
      <c r="Q59" s="379"/>
      <c r="R59" s="384">
        <f t="shared" si="5"/>
        <v>0</v>
      </c>
      <c r="S59" s="379"/>
      <c r="T59" s="384">
        <f t="shared" si="6"/>
        <v>0</v>
      </c>
      <c r="U59" s="379"/>
      <c r="V59" s="384">
        <f t="shared" si="7"/>
        <v>0</v>
      </c>
      <c r="W59" s="379"/>
      <c r="X59" s="384">
        <f t="shared" si="8"/>
        <v>0</v>
      </c>
      <c r="Y59" s="379"/>
      <c r="Z59" s="384">
        <f t="shared" si="9"/>
        <v>0</v>
      </c>
      <c r="AA59" s="379"/>
      <c r="AB59" s="384">
        <f t="shared" si="9"/>
        <v>0</v>
      </c>
      <c r="AC59" s="379"/>
      <c r="AD59" s="384">
        <f t="shared" si="10"/>
        <v>0</v>
      </c>
      <c r="AE59" s="379"/>
      <c r="AF59" s="384">
        <f t="shared" si="11"/>
        <v>0</v>
      </c>
      <c r="AG59" s="379"/>
      <c r="AH59" s="384">
        <f t="shared" si="12"/>
        <v>0</v>
      </c>
      <c r="AI59" s="379"/>
      <c r="AJ59" s="384">
        <f t="shared" si="13"/>
        <v>0</v>
      </c>
      <c r="AK59" s="379"/>
      <c r="AL59" s="384">
        <f t="shared" si="14"/>
        <v>0</v>
      </c>
      <c r="AM59" s="379"/>
      <c r="AN59" s="384">
        <f t="shared" si="15"/>
        <v>0</v>
      </c>
      <c r="AO59" s="379"/>
      <c r="AP59" s="384">
        <f t="shared" si="16"/>
        <v>0</v>
      </c>
      <c r="AQ59" s="379"/>
      <c r="AR59" s="384">
        <f t="shared" si="17"/>
        <v>0</v>
      </c>
      <c r="AS59" s="379"/>
      <c r="AT59" s="384">
        <f t="shared" si="18"/>
        <v>0</v>
      </c>
      <c r="AU59" s="379"/>
      <c r="AV59" s="384">
        <f t="shared" si="19"/>
        <v>0</v>
      </c>
      <c r="AW59" s="379"/>
      <c r="AX59" s="384">
        <f t="shared" si="20"/>
        <v>0</v>
      </c>
      <c r="AY59" s="379"/>
      <c r="AZ59" s="384">
        <f t="shared" si="21"/>
        <v>0</v>
      </c>
      <c r="BA59" s="379"/>
      <c r="BB59" s="384">
        <f t="shared" si="22"/>
        <v>0</v>
      </c>
      <c r="BC59" s="379"/>
      <c r="BD59" s="384">
        <f t="shared" si="23"/>
        <v>0</v>
      </c>
      <c r="BE59" s="379"/>
      <c r="BF59" s="384">
        <f t="shared" si="24"/>
        <v>0</v>
      </c>
      <c r="BG59" s="379"/>
      <c r="BH59" s="384">
        <f t="shared" si="25"/>
        <v>0</v>
      </c>
      <c r="BI59" s="379"/>
      <c r="BJ59" s="384">
        <f t="shared" si="26"/>
        <v>0</v>
      </c>
      <c r="BK59" s="379"/>
      <c r="BL59" s="384">
        <f t="shared" si="27"/>
        <v>0</v>
      </c>
      <c r="BM59" s="379"/>
      <c r="BN59" s="384">
        <f t="shared" si="28"/>
        <v>0</v>
      </c>
      <c r="BO59" s="379"/>
      <c r="BP59" s="384">
        <f t="shared" si="29"/>
        <v>0</v>
      </c>
      <c r="BQ59" s="379"/>
      <c r="BR59" s="384">
        <f t="shared" si="30"/>
        <v>0</v>
      </c>
      <c r="BS59" s="379"/>
      <c r="BT59" s="384">
        <f t="shared" si="31"/>
        <v>0</v>
      </c>
      <c r="BU59" s="379"/>
      <c r="BV59" s="384">
        <f t="shared" si="32"/>
        <v>0</v>
      </c>
      <c r="BW59" s="379"/>
      <c r="BX59" s="384">
        <f t="shared" si="33"/>
        <v>0</v>
      </c>
      <c r="BY59" s="379"/>
      <c r="BZ59" s="384">
        <f t="shared" si="34"/>
        <v>0</v>
      </c>
      <c r="CA59" s="379"/>
      <c r="CB59" s="384">
        <f t="shared" si="35"/>
        <v>0</v>
      </c>
      <c r="CC59" s="379">
        <v>1</v>
      </c>
      <c r="CD59" s="384">
        <f t="shared" si="36"/>
        <v>519.80250000000001</v>
      </c>
      <c r="CE59" s="379">
        <v>1</v>
      </c>
      <c r="CF59" s="384">
        <f t="shared" si="37"/>
        <v>519.80250000000001</v>
      </c>
      <c r="CG59" s="379">
        <v>1</v>
      </c>
      <c r="CH59" s="384">
        <f t="shared" si="38"/>
        <v>519.80250000000001</v>
      </c>
      <c r="CI59" s="379">
        <v>1</v>
      </c>
      <c r="CJ59" s="384">
        <f t="shared" si="39"/>
        <v>519.80250000000001</v>
      </c>
      <c r="CK59" s="379">
        <v>1</v>
      </c>
      <c r="CL59" s="384">
        <f t="shared" si="40"/>
        <v>519.80250000000001</v>
      </c>
      <c r="CM59" s="379">
        <v>1</v>
      </c>
      <c r="CN59" s="384">
        <f t="shared" si="41"/>
        <v>519.80250000000001</v>
      </c>
      <c r="CO59" s="379"/>
      <c r="CP59" s="384">
        <f t="shared" si="42"/>
        <v>0</v>
      </c>
      <c r="CQ59" s="379">
        <v>1</v>
      </c>
      <c r="CR59" s="384">
        <f t="shared" si="43"/>
        <v>519.80250000000001</v>
      </c>
      <c r="CS59" s="379">
        <v>1</v>
      </c>
      <c r="CT59" s="384">
        <f t="shared" si="44"/>
        <v>519.80250000000001</v>
      </c>
      <c r="CU59" s="379">
        <v>1</v>
      </c>
      <c r="CV59" s="384">
        <f t="shared" si="45"/>
        <v>519.80250000000001</v>
      </c>
      <c r="CW59" s="379">
        <v>1</v>
      </c>
      <c r="CX59" s="384">
        <f t="shared" si="46"/>
        <v>519.80250000000001</v>
      </c>
      <c r="CY59" s="379"/>
      <c r="CZ59" s="384">
        <f t="shared" si="47"/>
        <v>0</v>
      </c>
      <c r="DA59" s="379"/>
      <c r="DB59" s="384">
        <f t="shared" si="48"/>
        <v>0</v>
      </c>
      <c r="DC59" s="379"/>
      <c r="DD59" s="384">
        <f t="shared" si="49"/>
        <v>0</v>
      </c>
      <c r="DE59" s="379">
        <v>1</v>
      </c>
      <c r="DF59" s="384">
        <f t="shared" si="50"/>
        <v>519.80250000000001</v>
      </c>
      <c r="DG59" s="379">
        <v>1</v>
      </c>
      <c r="DH59" s="384">
        <f t="shared" si="51"/>
        <v>519.80250000000001</v>
      </c>
      <c r="DI59" s="379"/>
      <c r="DJ59" s="384">
        <f t="shared" si="52"/>
        <v>0</v>
      </c>
      <c r="DK59" s="379"/>
      <c r="DL59" s="384">
        <f t="shared" si="53"/>
        <v>0</v>
      </c>
      <c r="DM59" s="379"/>
      <c r="DN59" s="384">
        <f t="shared" si="54"/>
        <v>0</v>
      </c>
      <c r="DO59" s="379"/>
      <c r="DP59" s="384">
        <f t="shared" si="55"/>
        <v>0</v>
      </c>
      <c r="DQ59" s="379"/>
      <c r="DR59" s="384">
        <f t="shared" si="56"/>
        <v>0</v>
      </c>
      <c r="DS59" s="379"/>
      <c r="DT59" s="384">
        <f t="shared" si="57"/>
        <v>0</v>
      </c>
      <c r="DU59" s="379"/>
      <c r="DV59" s="384">
        <f t="shared" si="58"/>
        <v>0</v>
      </c>
      <c r="DW59" s="379"/>
      <c r="DX59" s="384">
        <f t="shared" si="59"/>
        <v>0</v>
      </c>
      <c r="DY59" s="379"/>
      <c r="DZ59" s="384">
        <f t="shared" si="60"/>
        <v>0</v>
      </c>
      <c r="EA59" s="379"/>
      <c r="EB59" s="384">
        <f t="shared" si="61"/>
        <v>0</v>
      </c>
      <c r="EC59" s="379"/>
      <c r="ED59" s="384">
        <f t="shared" si="62"/>
        <v>0</v>
      </c>
      <c r="EE59" s="379"/>
      <c r="EF59" s="384">
        <f t="shared" si="63"/>
        <v>0</v>
      </c>
      <c r="EG59" s="379"/>
      <c r="EH59" s="384">
        <f t="shared" si="64"/>
        <v>0</v>
      </c>
      <c r="EI59" s="379"/>
      <c r="EJ59" s="384">
        <f t="shared" si="65"/>
        <v>0</v>
      </c>
      <c r="EK59" s="379"/>
      <c r="EL59" s="384">
        <f t="shared" si="66"/>
        <v>0</v>
      </c>
      <c r="EM59" s="379"/>
      <c r="EN59" s="384">
        <f t="shared" si="67"/>
        <v>0</v>
      </c>
      <c r="EO59" s="379"/>
      <c r="EP59" s="384">
        <f t="shared" si="68"/>
        <v>0</v>
      </c>
      <c r="EQ59" s="379"/>
      <c r="ER59" s="384">
        <f t="shared" si="69"/>
        <v>0</v>
      </c>
      <c r="ES59" s="379"/>
      <c r="ET59" s="384">
        <f t="shared" si="70"/>
        <v>0</v>
      </c>
      <c r="EU59" s="379"/>
      <c r="EV59" s="384">
        <f t="shared" si="71"/>
        <v>0</v>
      </c>
      <c r="EW59" s="379"/>
      <c r="EX59" s="384">
        <f t="shared" si="72"/>
        <v>0</v>
      </c>
      <c r="EY59" s="379"/>
      <c r="EZ59" s="384">
        <f t="shared" si="73"/>
        <v>0</v>
      </c>
      <c r="FA59" s="379"/>
      <c r="FB59" s="384">
        <f t="shared" si="74"/>
        <v>0</v>
      </c>
      <c r="FC59" s="379"/>
      <c r="FD59" s="384">
        <f t="shared" si="75"/>
        <v>0</v>
      </c>
      <c r="FE59" s="379"/>
      <c r="FF59" s="384">
        <f t="shared" si="76"/>
        <v>0</v>
      </c>
      <c r="FG59" s="379">
        <v>1</v>
      </c>
      <c r="FH59" s="384">
        <f t="shared" si="77"/>
        <v>519.80250000000001</v>
      </c>
      <c r="FI59" s="379"/>
      <c r="FJ59" s="384">
        <f t="shared" si="78"/>
        <v>0</v>
      </c>
      <c r="FK59" s="379"/>
      <c r="FL59" s="384">
        <f t="shared" si="79"/>
        <v>0</v>
      </c>
      <c r="FM59" s="379"/>
      <c r="FN59" s="384">
        <f t="shared" si="80"/>
        <v>0</v>
      </c>
      <c r="FO59" s="379"/>
      <c r="FP59" s="384">
        <f t="shared" si="81"/>
        <v>0</v>
      </c>
      <c r="FQ59" s="379"/>
      <c r="FR59" s="384">
        <f t="shared" si="82"/>
        <v>0</v>
      </c>
      <c r="FS59" s="379"/>
      <c r="FT59" s="384">
        <f t="shared" si="83"/>
        <v>0</v>
      </c>
      <c r="FU59" s="379"/>
      <c r="FV59" s="384">
        <f t="shared" si="84"/>
        <v>0</v>
      </c>
      <c r="FW59" s="379"/>
      <c r="FX59" s="384">
        <f t="shared" si="85"/>
        <v>0</v>
      </c>
      <c r="FY59" s="379"/>
      <c r="FZ59" s="384">
        <f t="shared" si="86"/>
        <v>0</v>
      </c>
      <c r="GA59" s="379"/>
      <c r="GB59" s="384">
        <f t="shared" si="87"/>
        <v>0</v>
      </c>
      <c r="GC59" s="379"/>
      <c r="GD59" s="384">
        <f t="shared" si="88"/>
        <v>0</v>
      </c>
      <c r="GE59" s="379"/>
      <c r="GF59" s="384">
        <f t="shared" si="89"/>
        <v>0</v>
      </c>
      <c r="GG59" s="379"/>
      <c r="GH59" s="384">
        <f t="shared" si="90"/>
        <v>0</v>
      </c>
      <c r="GI59" s="379"/>
      <c r="GJ59" s="384">
        <f t="shared" si="91"/>
        <v>0</v>
      </c>
      <c r="GK59" s="379"/>
      <c r="GL59" s="384">
        <f t="shared" si="92"/>
        <v>0</v>
      </c>
      <c r="GM59" s="379"/>
      <c r="GN59" s="384">
        <f t="shared" si="93"/>
        <v>0</v>
      </c>
      <c r="GO59" s="379"/>
      <c r="GP59" s="384">
        <f t="shared" si="94"/>
        <v>0</v>
      </c>
      <c r="GQ59" s="379"/>
      <c r="GR59" s="384">
        <f t="shared" si="95"/>
        <v>0</v>
      </c>
      <c r="GS59" s="379"/>
      <c r="GT59" s="384">
        <f t="shared" si="96"/>
        <v>0</v>
      </c>
      <c r="GU59" s="379"/>
      <c r="GV59" s="384">
        <f t="shared" si="97"/>
        <v>0</v>
      </c>
      <c r="GW59" s="379"/>
      <c r="GX59" s="384">
        <f t="shared" si="98"/>
        <v>0</v>
      </c>
      <c r="GY59" s="379"/>
      <c r="GZ59" s="384">
        <f t="shared" si="99"/>
        <v>0</v>
      </c>
      <c r="HA59" s="379"/>
      <c r="HB59" s="384">
        <f t="shared" si="100"/>
        <v>0</v>
      </c>
      <c r="HC59" s="379"/>
      <c r="HD59" s="384">
        <f t="shared" si="101"/>
        <v>0</v>
      </c>
      <c r="HE59" s="379"/>
      <c r="HF59" s="384">
        <f t="shared" si="102"/>
        <v>0</v>
      </c>
      <c r="HG59" s="379"/>
      <c r="HH59" s="384">
        <f t="shared" si="103"/>
        <v>0</v>
      </c>
      <c r="HI59" s="379"/>
      <c r="HJ59" s="384">
        <f t="shared" si="104"/>
        <v>0</v>
      </c>
      <c r="HK59" s="379"/>
      <c r="HL59" s="384">
        <f t="shared" si="105"/>
        <v>0</v>
      </c>
      <c r="HM59" s="379"/>
      <c r="HN59" s="384">
        <f t="shared" si="106"/>
        <v>0</v>
      </c>
      <c r="HO59" s="415"/>
      <c r="HP59" s="384">
        <f t="shared" si="107"/>
        <v>0</v>
      </c>
      <c r="HQ59" s="379"/>
      <c r="HR59" s="384">
        <f t="shared" si="108"/>
        <v>0</v>
      </c>
      <c r="HS59" s="415"/>
      <c r="HT59" s="384">
        <f t="shared" si="109"/>
        <v>0</v>
      </c>
      <c r="HU59" s="379"/>
      <c r="HV59" s="384">
        <f t="shared" si="110"/>
        <v>0</v>
      </c>
      <c r="HW59" s="379"/>
      <c r="HX59" s="384">
        <f t="shared" si="111"/>
        <v>0</v>
      </c>
      <c r="HY59" s="379"/>
      <c r="HZ59" s="384">
        <f t="shared" si="112"/>
        <v>0</v>
      </c>
      <c r="IA59" s="379"/>
      <c r="IB59" s="384">
        <f t="shared" si="113"/>
        <v>0</v>
      </c>
      <c r="IC59" s="379"/>
      <c r="ID59" s="384">
        <f t="shared" si="114"/>
        <v>0</v>
      </c>
      <c r="IE59" s="379"/>
      <c r="IF59" s="384">
        <f t="shared" si="115"/>
        <v>0</v>
      </c>
      <c r="IG59" s="379"/>
      <c r="IH59" s="384">
        <f t="shared" si="116"/>
        <v>0</v>
      </c>
      <c r="II59" s="379"/>
      <c r="IJ59" s="384">
        <f t="shared" si="117"/>
        <v>0</v>
      </c>
      <c r="IK59" s="379"/>
      <c r="IL59" s="384">
        <f t="shared" si="118"/>
        <v>0</v>
      </c>
      <c r="IM59" s="379"/>
      <c r="IN59" s="384">
        <f t="shared" si="119"/>
        <v>0</v>
      </c>
      <c r="IO59" s="379"/>
      <c r="IP59" s="384">
        <f t="shared" si="120"/>
        <v>0</v>
      </c>
      <c r="IQ59" s="379"/>
      <c r="IR59" s="384">
        <f t="shared" si="121"/>
        <v>0</v>
      </c>
      <c r="IS59" s="379"/>
      <c r="IT59" s="384">
        <f t="shared" si="122"/>
        <v>0</v>
      </c>
      <c r="IU59" s="379"/>
      <c r="IV59" s="384">
        <f t="shared" si="123"/>
        <v>0</v>
      </c>
      <c r="IW59" s="379"/>
      <c r="IX59" s="384">
        <f t="shared" si="124"/>
        <v>0</v>
      </c>
      <c r="IY59" s="379"/>
      <c r="IZ59" s="384">
        <f t="shared" si="125"/>
        <v>0</v>
      </c>
      <c r="JA59" s="379"/>
      <c r="JB59" s="384">
        <f t="shared" si="126"/>
        <v>0</v>
      </c>
      <c r="JC59" s="379"/>
      <c r="JD59" s="384">
        <f t="shared" si="127"/>
        <v>0</v>
      </c>
      <c r="JE59" s="379"/>
      <c r="JF59" s="384">
        <f t="shared" si="128"/>
        <v>0</v>
      </c>
      <c r="JG59" s="379"/>
      <c r="JH59" s="384">
        <f t="shared" si="129"/>
        <v>0</v>
      </c>
      <c r="JI59" s="379"/>
      <c r="JJ59" s="384">
        <f t="shared" si="130"/>
        <v>0</v>
      </c>
      <c r="JK59" s="379"/>
      <c r="JL59" s="384">
        <f t="shared" si="131"/>
        <v>0</v>
      </c>
      <c r="JM59" s="379"/>
      <c r="JN59" s="384">
        <f t="shared" si="132"/>
        <v>0</v>
      </c>
      <c r="JO59" s="379"/>
      <c r="JP59" s="384">
        <f t="shared" si="133"/>
        <v>0</v>
      </c>
      <c r="JQ59" s="379"/>
      <c r="JR59" s="384">
        <f t="shared" si="134"/>
        <v>0</v>
      </c>
      <c r="JS59" s="379"/>
      <c r="JT59" s="384">
        <f t="shared" si="277"/>
        <v>0</v>
      </c>
      <c r="JU59" s="379"/>
      <c r="JV59" s="384">
        <f t="shared" si="278"/>
        <v>0</v>
      </c>
      <c r="JW59" s="379"/>
      <c r="JX59" s="384">
        <f t="shared" si="279"/>
        <v>0</v>
      </c>
      <c r="JY59" s="379"/>
      <c r="JZ59" s="384">
        <f t="shared" si="280"/>
        <v>0</v>
      </c>
    </row>
    <row r="60" spans="1:286" s="4" customFormat="1" x14ac:dyDescent="0.25">
      <c r="A60" s="268" t="s">
        <v>277</v>
      </c>
      <c r="B60" s="268" t="s">
        <v>298</v>
      </c>
      <c r="C60" s="466">
        <v>33570</v>
      </c>
      <c r="D60" s="467"/>
      <c r="E60" s="467"/>
      <c r="F60" s="472"/>
      <c r="G60" s="387">
        <f t="shared" si="281"/>
        <v>1678.5</v>
      </c>
      <c r="H60" s="388">
        <f t="shared" si="0"/>
        <v>35248.5</v>
      </c>
      <c r="I60" s="513">
        <v>50</v>
      </c>
      <c r="J60" s="390">
        <f t="shared" si="1"/>
        <v>704.97</v>
      </c>
      <c r="K60" s="379"/>
      <c r="L60" s="384">
        <f t="shared" si="2"/>
        <v>0</v>
      </c>
      <c r="M60" s="379"/>
      <c r="N60" s="384">
        <f t="shared" si="3"/>
        <v>0</v>
      </c>
      <c r="O60" s="379"/>
      <c r="P60" s="384">
        <f t="shared" si="4"/>
        <v>0</v>
      </c>
      <c r="Q60" s="379"/>
      <c r="R60" s="384">
        <f t="shared" si="5"/>
        <v>0</v>
      </c>
      <c r="S60" s="379"/>
      <c r="T60" s="384">
        <f t="shared" si="6"/>
        <v>0</v>
      </c>
      <c r="U60" s="379"/>
      <c r="V60" s="384">
        <f t="shared" si="7"/>
        <v>0</v>
      </c>
      <c r="W60" s="379"/>
      <c r="X60" s="384">
        <f t="shared" si="8"/>
        <v>0</v>
      </c>
      <c r="Y60" s="379"/>
      <c r="Z60" s="384">
        <f t="shared" si="9"/>
        <v>0</v>
      </c>
      <c r="AA60" s="379"/>
      <c r="AB60" s="384">
        <f t="shared" si="9"/>
        <v>0</v>
      </c>
      <c r="AC60" s="379"/>
      <c r="AD60" s="384">
        <f t="shared" si="10"/>
        <v>0</v>
      </c>
      <c r="AE60" s="379"/>
      <c r="AF60" s="384">
        <f t="shared" si="11"/>
        <v>0</v>
      </c>
      <c r="AG60" s="379"/>
      <c r="AH60" s="384">
        <f t="shared" si="12"/>
        <v>0</v>
      </c>
      <c r="AI60" s="379"/>
      <c r="AJ60" s="384">
        <f t="shared" si="13"/>
        <v>0</v>
      </c>
      <c r="AK60" s="379"/>
      <c r="AL60" s="384">
        <f t="shared" si="14"/>
        <v>0</v>
      </c>
      <c r="AM60" s="379"/>
      <c r="AN60" s="384">
        <f t="shared" si="15"/>
        <v>0</v>
      </c>
      <c r="AO60" s="379"/>
      <c r="AP60" s="384">
        <f t="shared" si="16"/>
        <v>0</v>
      </c>
      <c r="AQ60" s="379"/>
      <c r="AR60" s="384">
        <f t="shared" si="17"/>
        <v>0</v>
      </c>
      <c r="AS60" s="379"/>
      <c r="AT60" s="384">
        <f t="shared" si="18"/>
        <v>0</v>
      </c>
      <c r="AU60" s="379"/>
      <c r="AV60" s="384">
        <f t="shared" si="19"/>
        <v>0</v>
      </c>
      <c r="AW60" s="379"/>
      <c r="AX60" s="384">
        <f t="shared" si="20"/>
        <v>0</v>
      </c>
      <c r="AY60" s="379"/>
      <c r="AZ60" s="384">
        <f t="shared" si="21"/>
        <v>0</v>
      </c>
      <c r="BA60" s="379"/>
      <c r="BB60" s="384">
        <f t="shared" si="22"/>
        <v>0</v>
      </c>
      <c r="BC60" s="379"/>
      <c r="BD60" s="384">
        <f t="shared" si="23"/>
        <v>0</v>
      </c>
      <c r="BE60" s="379"/>
      <c r="BF60" s="384">
        <f t="shared" si="24"/>
        <v>0</v>
      </c>
      <c r="BG60" s="379"/>
      <c r="BH60" s="384">
        <f t="shared" si="25"/>
        <v>0</v>
      </c>
      <c r="BI60" s="379"/>
      <c r="BJ60" s="384">
        <f t="shared" si="26"/>
        <v>0</v>
      </c>
      <c r="BK60" s="379"/>
      <c r="BL60" s="384">
        <f t="shared" si="27"/>
        <v>0</v>
      </c>
      <c r="BM60" s="379"/>
      <c r="BN60" s="384">
        <f t="shared" si="28"/>
        <v>0</v>
      </c>
      <c r="BO60" s="379">
        <v>1</v>
      </c>
      <c r="BP60" s="384">
        <f t="shared" si="29"/>
        <v>704.97</v>
      </c>
      <c r="BQ60" s="379">
        <v>1</v>
      </c>
      <c r="BR60" s="384">
        <f t="shared" si="30"/>
        <v>704.97</v>
      </c>
      <c r="BS60" s="379">
        <v>1</v>
      </c>
      <c r="BT60" s="384">
        <f t="shared" si="31"/>
        <v>704.97</v>
      </c>
      <c r="BU60" s="379"/>
      <c r="BV60" s="384">
        <f t="shared" si="32"/>
        <v>0</v>
      </c>
      <c r="BW60" s="379"/>
      <c r="BX60" s="384">
        <f t="shared" si="33"/>
        <v>0</v>
      </c>
      <c r="BY60" s="379"/>
      <c r="BZ60" s="384">
        <f t="shared" si="34"/>
        <v>0</v>
      </c>
      <c r="CA60" s="379"/>
      <c r="CB60" s="384">
        <f t="shared" si="35"/>
        <v>0</v>
      </c>
      <c r="CC60" s="379"/>
      <c r="CD60" s="384">
        <f t="shared" si="36"/>
        <v>0</v>
      </c>
      <c r="CE60" s="379"/>
      <c r="CF60" s="384">
        <f t="shared" si="37"/>
        <v>0</v>
      </c>
      <c r="CG60" s="379"/>
      <c r="CH60" s="384">
        <f t="shared" si="38"/>
        <v>0</v>
      </c>
      <c r="CI60" s="379"/>
      <c r="CJ60" s="384">
        <f t="shared" si="39"/>
        <v>0</v>
      </c>
      <c r="CK60" s="379"/>
      <c r="CL60" s="384">
        <f t="shared" si="40"/>
        <v>0</v>
      </c>
      <c r="CM60" s="379"/>
      <c r="CN60" s="384">
        <f t="shared" si="41"/>
        <v>0</v>
      </c>
      <c r="CO60" s="379"/>
      <c r="CP60" s="384">
        <f t="shared" si="42"/>
        <v>0</v>
      </c>
      <c r="CQ60" s="379"/>
      <c r="CR60" s="384">
        <f t="shared" si="43"/>
        <v>0</v>
      </c>
      <c r="CS60" s="379"/>
      <c r="CT60" s="384">
        <f t="shared" si="44"/>
        <v>0</v>
      </c>
      <c r="CU60" s="379"/>
      <c r="CV60" s="384">
        <f t="shared" si="45"/>
        <v>0</v>
      </c>
      <c r="CW60" s="379"/>
      <c r="CX60" s="384">
        <f t="shared" si="46"/>
        <v>0</v>
      </c>
      <c r="CY60" s="379"/>
      <c r="CZ60" s="384">
        <f t="shared" si="47"/>
        <v>0</v>
      </c>
      <c r="DA60" s="379"/>
      <c r="DB60" s="384">
        <f t="shared" si="48"/>
        <v>0</v>
      </c>
      <c r="DC60" s="379"/>
      <c r="DD60" s="384">
        <f t="shared" si="49"/>
        <v>0</v>
      </c>
      <c r="DE60" s="379"/>
      <c r="DF60" s="384">
        <f t="shared" si="50"/>
        <v>0</v>
      </c>
      <c r="DG60" s="379"/>
      <c r="DH60" s="384">
        <f t="shared" si="51"/>
        <v>0</v>
      </c>
      <c r="DI60" s="379"/>
      <c r="DJ60" s="384">
        <f t="shared" si="52"/>
        <v>0</v>
      </c>
      <c r="DK60" s="379"/>
      <c r="DL60" s="384">
        <f t="shared" si="53"/>
        <v>0</v>
      </c>
      <c r="DM60" s="379"/>
      <c r="DN60" s="384">
        <f t="shared" si="54"/>
        <v>0</v>
      </c>
      <c r="DO60" s="379"/>
      <c r="DP60" s="384">
        <f t="shared" si="55"/>
        <v>0</v>
      </c>
      <c r="DQ60" s="379"/>
      <c r="DR60" s="384">
        <f t="shared" si="56"/>
        <v>0</v>
      </c>
      <c r="DS60" s="379"/>
      <c r="DT60" s="384">
        <f t="shared" si="57"/>
        <v>0</v>
      </c>
      <c r="DU60" s="379"/>
      <c r="DV60" s="384">
        <f t="shared" si="58"/>
        <v>0</v>
      </c>
      <c r="DW60" s="379"/>
      <c r="DX60" s="384">
        <f t="shared" si="59"/>
        <v>0</v>
      </c>
      <c r="DY60" s="379"/>
      <c r="DZ60" s="384">
        <f t="shared" si="60"/>
        <v>0</v>
      </c>
      <c r="EA60" s="379"/>
      <c r="EB60" s="384">
        <f t="shared" si="61"/>
        <v>0</v>
      </c>
      <c r="EC60" s="379"/>
      <c r="ED60" s="384">
        <f t="shared" si="62"/>
        <v>0</v>
      </c>
      <c r="EE60" s="379"/>
      <c r="EF60" s="384">
        <f t="shared" si="63"/>
        <v>0</v>
      </c>
      <c r="EG60" s="379"/>
      <c r="EH60" s="384">
        <f t="shared" si="64"/>
        <v>0</v>
      </c>
      <c r="EI60" s="379"/>
      <c r="EJ60" s="384">
        <f t="shared" si="65"/>
        <v>0</v>
      </c>
      <c r="EK60" s="379"/>
      <c r="EL60" s="384">
        <f t="shared" si="66"/>
        <v>0</v>
      </c>
      <c r="EM60" s="379"/>
      <c r="EN60" s="384">
        <f t="shared" si="67"/>
        <v>0</v>
      </c>
      <c r="EO60" s="379"/>
      <c r="EP60" s="384">
        <f t="shared" si="68"/>
        <v>0</v>
      </c>
      <c r="EQ60" s="379"/>
      <c r="ER60" s="384">
        <f t="shared" si="69"/>
        <v>0</v>
      </c>
      <c r="ES60" s="379"/>
      <c r="ET60" s="384">
        <f t="shared" si="70"/>
        <v>0</v>
      </c>
      <c r="EU60" s="379"/>
      <c r="EV60" s="384">
        <f t="shared" si="71"/>
        <v>0</v>
      </c>
      <c r="EW60" s="379"/>
      <c r="EX60" s="384">
        <f t="shared" si="72"/>
        <v>0</v>
      </c>
      <c r="EY60" s="379"/>
      <c r="EZ60" s="384">
        <f t="shared" si="73"/>
        <v>0</v>
      </c>
      <c r="FA60" s="379"/>
      <c r="FB60" s="384">
        <f t="shared" si="74"/>
        <v>0</v>
      </c>
      <c r="FC60" s="379"/>
      <c r="FD60" s="384">
        <f t="shared" si="75"/>
        <v>0</v>
      </c>
      <c r="FE60" s="379"/>
      <c r="FF60" s="384">
        <f t="shared" si="76"/>
        <v>0</v>
      </c>
      <c r="FG60" s="379"/>
      <c r="FH60" s="384">
        <f t="shared" si="77"/>
        <v>0</v>
      </c>
      <c r="FI60" s="379"/>
      <c r="FJ60" s="384">
        <f t="shared" si="78"/>
        <v>0</v>
      </c>
      <c r="FK60" s="379"/>
      <c r="FL60" s="384">
        <f t="shared" si="79"/>
        <v>0</v>
      </c>
      <c r="FM60" s="379"/>
      <c r="FN60" s="384">
        <f t="shared" si="80"/>
        <v>0</v>
      </c>
      <c r="FO60" s="379"/>
      <c r="FP60" s="384">
        <f t="shared" si="81"/>
        <v>0</v>
      </c>
      <c r="FQ60" s="379"/>
      <c r="FR60" s="384">
        <f t="shared" si="82"/>
        <v>0</v>
      </c>
      <c r="FS60" s="379"/>
      <c r="FT60" s="384">
        <f t="shared" si="83"/>
        <v>0</v>
      </c>
      <c r="FU60" s="379"/>
      <c r="FV60" s="384">
        <f t="shared" si="84"/>
        <v>0</v>
      </c>
      <c r="FW60" s="379"/>
      <c r="FX60" s="384">
        <f t="shared" si="85"/>
        <v>0</v>
      </c>
      <c r="FY60" s="379"/>
      <c r="FZ60" s="384">
        <f t="shared" si="86"/>
        <v>0</v>
      </c>
      <c r="GA60" s="379"/>
      <c r="GB60" s="384">
        <f t="shared" si="87"/>
        <v>0</v>
      </c>
      <c r="GC60" s="379"/>
      <c r="GD60" s="384">
        <f t="shared" si="88"/>
        <v>0</v>
      </c>
      <c r="GE60" s="379"/>
      <c r="GF60" s="384">
        <f t="shared" si="89"/>
        <v>0</v>
      </c>
      <c r="GG60" s="379"/>
      <c r="GH60" s="384">
        <f t="shared" si="90"/>
        <v>0</v>
      </c>
      <c r="GI60" s="379"/>
      <c r="GJ60" s="384">
        <f t="shared" si="91"/>
        <v>0</v>
      </c>
      <c r="GK60" s="379"/>
      <c r="GL60" s="384">
        <f t="shared" si="92"/>
        <v>0</v>
      </c>
      <c r="GM60" s="379"/>
      <c r="GN60" s="384">
        <f t="shared" si="93"/>
        <v>0</v>
      </c>
      <c r="GO60" s="379"/>
      <c r="GP60" s="384">
        <f t="shared" si="94"/>
        <v>0</v>
      </c>
      <c r="GQ60" s="379"/>
      <c r="GR60" s="384">
        <f t="shared" si="95"/>
        <v>0</v>
      </c>
      <c r="GS60" s="379"/>
      <c r="GT60" s="384">
        <f t="shared" si="96"/>
        <v>0</v>
      </c>
      <c r="GU60" s="379"/>
      <c r="GV60" s="384">
        <f t="shared" si="97"/>
        <v>0</v>
      </c>
      <c r="GW60" s="379"/>
      <c r="GX60" s="384">
        <f t="shared" si="98"/>
        <v>0</v>
      </c>
      <c r="GY60" s="379"/>
      <c r="GZ60" s="384">
        <f t="shared" si="99"/>
        <v>0</v>
      </c>
      <c r="HA60" s="379"/>
      <c r="HB60" s="384">
        <f t="shared" si="100"/>
        <v>0</v>
      </c>
      <c r="HC60" s="379"/>
      <c r="HD60" s="384">
        <f t="shared" si="101"/>
        <v>0</v>
      </c>
      <c r="HE60" s="379"/>
      <c r="HF60" s="384">
        <f t="shared" si="102"/>
        <v>0</v>
      </c>
      <c r="HG60" s="379"/>
      <c r="HH60" s="384">
        <f t="shared" si="103"/>
        <v>0</v>
      </c>
      <c r="HI60" s="379"/>
      <c r="HJ60" s="384">
        <f t="shared" si="104"/>
        <v>0</v>
      </c>
      <c r="HK60" s="379"/>
      <c r="HL60" s="384">
        <f t="shared" si="105"/>
        <v>0</v>
      </c>
      <c r="HM60" s="379"/>
      <c r="HN60" s="384">
        <f t="shared" si="106"/>
        <v>0</v>
      </c>
      <c r="HO60" s="415"/>
      <c r="HP60" s="384">
        <f t="shared" si="107"/>
        <v>0</v>
      </c>
      <c r="HQ60" s="379"/>
      <c r="HR60" s="384">
        <f t="shared" si="108"/>
        <v>0</v>
      </c>
      <c r="HS60" s="415"/>
      <c r="HT60" s="384">
        <f t="shared" si="109"/>
        <v>0</v>
      </c>
      <c r="HU60" s="379"/>
      <c r="HV60" s="384">
        <f t="shared" si="110"/>
        <v>0</v>
      </c>
      <c r="HW60" s="379"/>
      <c r="HX60" s="384">
        <f t="shared" si="111"/>
        <v>0</v>
      </c>
      <c r="HY60" s="379"/>
      <c r="HZ60" s="384">
        <f t="shared" si="112"/>
        <v>0</v>
      </c>
      <c r="IA60" s="379"/>
      <c r="IB60" s="384">
        <f t="shared" si="113"/>
        <v>0</v>
      </c>
      <c r="IC60" s="379"/>
      <c r="ID60" s="384">
        <f t="shared" si="114"/>
        <v>0</v>
      </c>
      <c r="IE60" s="379"/>
      <c r="IF60" s="384">
        <f t="shared" si="115"/>
        <v>0</v>
      </c>
      <c r="IG60" s="379"/>
      <c r="IH60" s="384">
        <f t="shared" si="116"/>
        <v>0</v>
      </c>
      <c r="II60" s="379"/>
      <c r="IJ60" s="384">
        <f t="shared" si="117"/>
        <v>0</v>
      </c>
      <c r="IK60" s="379"/>
      <c r="IL60" s="384">
        <f t="shared" si="118"/>
        <v>0</v>
      </c>
      <c r="IM60" s="379"/>
      <c r="IN60" s="384">
        <f t="shared" si="119"/>
        <v>0</v>
      </c>
      <c r="IO60" s="379"/>
      <c r="IP60" s="384">
        <f t="shared" si="120"/>
        <v>0</v>
      </c>
      <c r="IQ60" s="379"/>
      <c r="IR60" s="384">
        <f t="shared" si="121"/>
        <v>0</v>
      </c>
      <c r="IS60" s="379"/>
      <c r="IT60" s="384">
        <f t="shared" si="122"/>
        <v>0</v>
      </c>
      <c r="IU60" s="379"/>
      <c r="IV60" s="384">
        <f t="shared" si="123"/>
        <v>0</v>
      </c>
      <c r="IW60" s="379"/>
      <c r="IX60" s="384">
        <f t="shared" si="124"/>
        <v>0</v>
      </c>
      <c r="IY60" s="379"/>
      <c r="IZ60" s="384">
        <f t="shared" si="125"/>
        <v>0</v>
      </c>
      <c r="JA60" s="379"/>
      <c r="JB60" s="384">
        <f t="shared" si="126"/>
        <v>0</v>
      </c>
      <c r="JC60" s="379"/>
      <c r="JD60" s="384">
        <f t="shared" si="127"/>
        <v>0</v>
      </c>
      <c r="JE60" s="379"/>
      <c r="JF60" s="384">
        <f t="shared" si="128"/>
        <v>0</v>
      </c>
      <c r="JG60" s="379"/>
      <c r="JH60" s="384">
        <f t="shared" si="129"/>
        <v>0</v>
      </c>
      <c r="JI60" s="379"/>
      <c r="JJ60" s="384">
        <f t="shared" si="130"/>
        <v>0</v>
      </c>
      <c r="JK60" s="379"/>
      <c r="JL60" s="384">
        <f t="shared" si="131"/>
        <v>0</v>
      </c>
      <c r="JM60" s="379"/>
      <c r="JN60" s="384">
        <f t="shared" si="132"/>
        <v>0</v>
      </c>
      <c r="JO60" s="379"/>
      <c r="JP60" s="384">
        <f t="shared" si="133"/>
        <v>0</v>
      </c>
      <c r="JQ60" s="379"/>
      <c r="JR60" s="384">
        <f t="shared" si="134"/>
        <v>0</v>
      </c>
      <c r="JS60" s="379"/>
      <c r="JT60" s="384">
        <f t="shared" si="277"/>
        <v>0</v>
      </c>
      <c r="JU60" s="379"/>
      <c r="JV60" s="384">
        <f t="shared" si="278"/>
        <v>0</v>
      </c>
      <c r="JW60" s="379"/>
      <c r="JX60" s="384">
        <f t="shared" si="279"/>
        <v>0</v>
      </c>
      <c r="JY60" s="379"/>
      <c r="JZ60" s="384">
        <f t="shared" si="280"/>
        <v>0</v>
      </c>
    </row>
    <row r="61" spans="1:286" s="4" customFormat="1" x14ac:dyDescent="0.25">
      <c r="A61" s="268" t="s">
        <v>277</v>
      </c>
      <c r="B61" s="268" t="s">
        <v>688</v>
      </c>
      <c r="C61" s="466">
        <v>28500</v>
      </c>
      <c r="D61" s="467"/>
      <c r="E61" s="467"/>
      <c r="F61" s="472"/>
      <c r="G61" s="387">
        <f t="shared" si="281"/>
        <v>1425</v>
      </c>
      <c r="H61" s="388">
        <f t="shared" si="0"/>
        <v>29925</v>
      </c>
      <c r="I61" s="513">
        <v>144</v>
      </c>
      <c r="J61" s="390">
        <f t="shared" si="1"/>
        <v>207.8125</v>
      </c>
      <c r="K61" s="379"/>
      <c r="L61" s="384">
        <f t="shared" si="2"/>
        <v>0</v>
      </c>
      <c r="M61" s="379"/>
      <c r="N61" s="384">
        <f t="shared" si="3"/>
        <v>0</v>
      </c>
      <c r="O61" s="379"/>
      <c r="P61" s="384">
        <f t="shared" si="4"/>
        <v>0</v>
      </c>
      <c r="Q61" s="379"/>
      <c r="R61" s="384">
        <f t="shared" si="5"/>
        <v>0</v>
      </c>
      <c r="S61" s="379"/>
      <c r="T61" s="384">
        <f t="shared" si="6"/>
        <v>0</v>
      </c>
      <c r="U61" s="379"/>
      <c r="V61" s="384">
        <f t="shared" si="7"/>
        <v>0</v>
      </c>
      <c r="W61" s="379"/>
      <c r="X61" s="384">
        <f t="shared" si="8"/>
        <v>0</v>
      </c>
      <c r="Y61" s="379"/>
      <c r="Z61" s="384">
        <f t="shared" si="9"/>
        <v>0</v>
      </c>
      <c r="AA61" s="379"/>
      <c r="AB61" s="384">
        <f t="shared" si="9"/>
        <v>0</v>
      </c>
      <c r="AC61" s="379"/>
      <c r="AD61" s="384">
        <f t="shared" si="10"/>
        <v>0</v>
      </c>
      <c r="AE61" s="379"/>
      <c r="AF61" s="384">
        <f t="shared" si="11"/>
        <v>0</v>
      </c>
      <c r="AG61" s="379"/>
      <c r="AH61" s="384">
        <f t="shared" si="12"/>
        <v>0</v>
      </c>
      <c r="AI61" s="379"/>
      <c r="AJ61" s="384">
        <f t="shared" si="13"/>
        <v>0</v>
      </c>
      <c r="AK61" s="379"/>
      <c r="AL61" s="384">
        <f t="shared" si="14"/>
        <v>0</v>
      </c>
      <c r="AM61" s="379"/>
      <c r="AN61" s="384">
        <f t="shared" si="15"/>
        <v>0</v>
      </c>
      <c r="AO61" s="379"/>
      <c r="AP61" s="384">
        <f t="shared" si="16"/>
        <v>0</v>
      </c>
      <c r="AQ61" s="379"/>
      <c r="AR61" s="384">
        <f t="shared" si="17"/>
        <v>0</v>
      </c>
      <c r="AS61" s="379"/>
      <c r="AT61" s="384">
        <f t="shared" si="18"/>
        <v>0</v>
      </c>
      <c r="AU61" s="379"/>
      <c r="AV61" s="384">
        <f t="shared" si="19"/>
        <v>0</v>
      </c>
      <c r="AW61" s="379"/>
      <c r="AX61" s="384">
        <f t="shared" si="20"/>
        <v>0</v>
      </c>
      <c r="AY61" s="379"/>
      <c r="AZ61" s="384">
        <f t="shared" si="21"/>
        <v>0</v>
      </c>
      <c r="BA61" s="379"/>
      <c r="BB61" s="384">
        <f t="shared" si="22"/>
        <v>0</v>
      </c>
      <c r="BC61" s="379"/>
      <c r="BD61" s="384">
        <f t="shared" si="23"/>
        <v>0</v>
      </c>
      <c r="BE61" s="379"/>
      <c r="BF61" s="384">
        <f t="shared" si="24"/>
        <v>0</v>
      </c>
      <c r="BG61" s="379"/>
      <c r="BH61" s="384">
        <f t="shared" si="25"/>
        <v>0</v>
      </c>
      <c r="BI61" s="379"/>
      <c r="BJ61" s="384">
        <f t="shared" si="26"/>
        <v>0</v>
      </c>
      <c r="BK61" s="379"/>
      <c r="BL61" s="384">
        <f t="shared" si="27"/>
        <v>0</v>
      </c>
      <c r="BM61" s="379"/>
      <c r="BN61" s="384">
        <f t="shared" si="28"/>
        <v>0</v>
      </c>
      <c r="BO61" s="379"/>
      <c r="BP61" s="384">
        <f t="shared" si="29"/>
        <v>0</v>
      </c>
      <c r="BQ61" s="379"/>
      <c r="BR61" s="384">
        <f t="shared" si="30"/>
        <v>0</v>
      </c>
      <c r="BS61" s="379"/>
      <c r="BT61" s="384">
        <f t="shared" si="31"/>
        <v>0</v>
      </c>
      <c r="BU61" s="379"/>
      <c r="BV61" s="384">
        <f t="shared" si="32"/>
        <v>0</v>
      </c>
      <c r="BW61" s="379"/>
      <c r="BX61" s="384">
        <f t="shared" si="33"/>
        <v>0</v>
      </c>
      <c r="BY61" s="379"/>
      <c r="BZ61" s="384">
        <f t="shared" si="34"/>
        <v>0</v>
      </c>
      <c r="CA61" s="379"/>
      <c r="CB61" s="384">
        <f t="shared" si="35"/>
        <v>0</v>
      </c>
      <c r="CC61" s="379"/>
      <c r="CD61" s="384">
        <f t="shared" si="36"/>
        <v>0</v>
      </c>
      <c r="CE61" s="379"/>
      <c r="CF61" s="384">
        <f t="shared" si="37"/>
        <v>0</v>
      </c>
      <c r="CG61" s="379"/>
      <c r="CH61" s="384">
        <f t="shared" si="38"/>
        <v>0</v>
      </c>
      <c r="CI61" s="379"/>
      <c r="CJ61" s="384">
        <f t="shared" si="39"/>
        <v>0</v>
      </c>
      <c r="CK61" s="379"/>
      <c r="CL61" s="384">
        <f t="shared" si="40"/>
        <v>0</v>
      </c>
      <c r="CM61" s="379"/>
      <c r="CN61" s="384">
        <f t="shared" si="41"/>
        <v>0</v>
      </c>
      <c r="CO61" s="379"/>
      <c r="CP61" s="384">
        <f t="shared" si="42"/>
        <v>0</v>
      </c>
      <c r="CQ61" s="379"/>
      <c r="CR61" s="384">
        <f t="shared" si="43"/>
        <v>0</v>
      </c>
      <c r="CS61" s="379"/>
      <c r="CT61" s="384">
        <f t="shared" si="44"/>
        <v>0</v>
      </c>
      <c r="CU61" s="379"/>
      <c r="CV61" s="384">
        <f t="shared" si="45"/>
        <v>0</v>
      </c>
      <c r="CW61" s="379"/>
      <c r="CX61" s="384">
        <f t="shared" si="46"/>
        <v>0</v>
      </c>
      <c r="CY61" s="379"/>
      <c r="CZ61" s="384">
        <f t="shared" si="47"/>
        <v>0</v>
      </c>
      <c r="DA61" s="379"/>
      <c r="DB61" s="384">
        <f t="shared" si="48"/>
        <v>0</v>
      </c>
      <c r="DC61" s="379"/>
      <c r="DD61" s="384">
        <f t="shared" si="49"/>
        <v>0</v>
      </c>
      <c r="DE61" s="379"/>
      <c r="DF61" s="384">
        <f t="shared" si="50"/>
        <v>0</v>
      </c>
      <c r="DG61" s="379"/>
      <c r="DH61" s="384">
        <f t="shared" si="51"/>
        <v>0</v>
      </c>
      <c r="DI61" s="379"/>
      <c r="DJ61" s="384">
        <f t="shared" si="52"/>
        <v>0</v>
      </c>
      <c r="DK61" s="379"/>
      <c r="DL61" s="384">
        <f t="shared" si="53"/>
        <v>0</v>
      </c>
      <c r="DM61" s="379"/>
      <c r="DN61" s="384">
        <f t="shared" si="54"/>
        <v>0</v>
      </c>
      <c r="DO61" s="379"/>
      <c r="DP61" s="384">
        <f t="shared" si="55"/>
        <v>0</v>
      </c>
      <c r="DQ61" s="379"/>
      <c r="DR61" s="384">
        <f t="shared" si="56"/>
        <v>0</v>
      </c>
      <c r="DS61" s="379"/>
      <c r="DT61" s="384">
        <f t="shared" si="57"/>
        <v>0</v>
      </c>
      <c r="DU61" s="379"/>
      <c r="DV61" s="384">
        <f t="shared" si="58"/>
        <v>0</v>
      </c>
      <c r="DW61" s="379"/>
      <c r="DX61" s="384">
        <f t="shared" si="59"/>
        <v>0</v>
      </c>
      <c r="DY61" s="379"/>
      <c r="DZ61" s="384">
        <f t="shared" si="60"/>
        <v>0</v>
      </c>
      <c r="EA61" s="379"/>
      <c r="EB61" s="384">
        <f t="shared" si="61"/>
        <v>0</v>
      </c>
      <c r="EC61" s="379"/>
      <c r="ED61" s="384">
        <f t="shared" si="62"/>
        <v>0</v>
      </c>
      <c r="EE61" s="379"/>
      <c r="EF61" s="384">
        <f t="shared" si="63"/>
        <v>0</v>
      </c>
      <c r="EG61" s="379"/>
      <c r="EH61" s="384">
        <f t="shared" si="64"/>
        <v>0</v>
      </c>
      <c r="EI61" s="379"/>
      <c r="EJ61" s="384">
        <f t="shared" si="65"/>
        <v>0</v>
      </c>
      <c r="EK61" s="379"/>
      <c r="EL61" s="384">
        <f t="shared" si="66"/>
        <v>0</v>
      </c>
      <c r="EM61" s="379"/>
      <c r="EN61" s="384">
        <f t="shared" si="67"/>
        <v>0</v>
      </c>
      <c r="EO61" s="379"/>
      <c r="EP61" s="384">
        <f t="shared" si="68"/>
        <v>0</v>
      </c>
      <c r="EQ61" s="379"/>
      <c r="ER61" s="384">
        <f t="shared" si="69"/>
        <v>0</v>
      </c>
      <c r="ES61" s="379"/>
      <c r="ET61" s="384">
        <f t="shared" si="70"/>
        <v>0</v>
      </c>
      <c r="EU61" s="379"/>
      <c r="EV61" s="384">
        <f t="shared" si="71"/>
        <v>0</v>
      </c>
      <c r="EW61" s="379"/>
      <c r="EX61" s="384">
        <f t="shared" si="72"/>
        <v>0</v>
      </c>
      <c r="EY61" s="379"/>
      <c r="EZ61" s="384">
        <f t="shared" si="73"/>
        <v>0</v>
      </c>
      <c r="FA61" s="379"/>
      <c r="FB61" s="384">
        <f t="shared" si="74"/>
        <v>0</v>
      </c>
      <c r="FC61" s="379"/>
      <c r="FD61" s="384">
        <f t="shared" si="75"/>
        <v>0</v>
      </c>
      <c r="FE61" s="379"/>
      <c r="FF61" s="384">
        <f t="shared" si="76"/>
        <v>0</v>
      </c>
      <c r="FG61" s="379"/>
      <c r="FH61" s="384">
        <f t="shared" si="77"/>
        <v>0</v>
      </c>
      <c r="FI61" s="379"/>
      <c r="FJ61" s="384">
        <f t="shared" si="78"/>
        <v>0</v>
      </c>
      <c r="FK61" s="379"/>
      <c r="FL61" s="384">
        <f t="shared" si="79"/>
        <v>0</v>
      </c>
      <c r="FM61" s="379"/>
      <c r="FN61" s="384">
        <f t="shared" si="80"/>
        <v>0</v>
      </c>
      <c r="FO61" s="379">
        <v>1</v>
      </c>
      <c r="FP61" s="384">
        <f t="shared" si="81"/>
        <v>207.8125</v>
      </c>
      <c r="FQ61" s="379">
        <v>1</v>
      </c>
      <c r="FR61" s="384">
        <f t="shared" si="82"/>
        <v>207.8125</v>
      </c>
      <c r="FS61" s="379">
        <v>1</v>
      </c>
      <c r="FT61" s="384">
        <f t="shared" si="83"/>
        <v>207.8125</v>
      </c>
      <c r="FU61" s="379"/>
      <c r="FV61" s="384">
        <f t="shared" si="84"/>
        <v>0</v>
      </c>
      <c r="FW61" s="379"/>
      <c r="FX61" s="384">
        <f t="shared" si="85"/>
        <v>0</v>
      </c>
      <c r="FY61" s="379"/>
      <c r="FZ61" s="384">
        <f t="shared" si="86"/>
        <v>0</v>
      </c>
      <c r="GA61" s="379"/>
      <c r="GB61" s="384">
        <f t="shared" si="87"/>
        <v>0</v>
      </c>
      <c r="GC61" s="379"/>
      <c r="GD61" s="384">
        <f t="shared" si="88"/>
        <v>0</v>
      </c>
      <c r="GE61" s="379"/>
      <c r="GF61" s="384">
        <f t="shared" si="89"/>
        <v>0</v>
      </c>
      <c r="GG61" s="379"/>
      <c r="GH61" s="384">
        <f t="shared" si="90"/>
        <v>0</v>
      </c>
      <c r="GI61" s="379"/>
      <c r="GJ61" s="384">
        <f t="shared" si="91"/>
        <v>0</v>
      </c>
      <c r="GK61" s="379"/>
      <c r="GL61" s="384">
        <f t="shared" si="92"/>
        <v>0</v>
      </c>
      <c r="GM61" s="379">
        <v>0</v>
      </c>
      <c r="GN61" s="384">
        <f t="shared" si="93"/>
        <v>0</v>
      </c>
      <c r="GO61" s="379">
        <v>0</v>
      </c>
      <c r="GP61" s="384">
        <f t="shared" si="94"/>
        <v>0</v>
      </c>
      <c r="GQ61" s="379">
        <v>1</v>
      </c>
      <c r="GR61" s="384">
        <f t="shared" si="95"/>
        <v>207.8125</v>
      </c>
      <c r="GS61" s="379">
        <v>1</v>
      </c>
      <c r="GT61" s="384">
        <f t="shared" si="96"/>
        <v>207.8125</v>
      </c>
      <c r="GU61" s="379">
        <v>1</v>
      </c>
      <c r="GV61" s="384">
        <f t="shared" si="97"/>
        <v>207.8125</v>
      </c>
      <c r="GW61" s="379"/>
      <c r="GX61" s="384">
        <f t="shared" si="98"/>
        <v>0</v>
      </c>
      <c r="GY61" s="379"/>
      <c r="GZ61" s="384">
        <f t="shared" si="99"/>
        <v>0</v>
      </c>
      <c r="HA61" s="379"/>
      <c r="HB61" s="384">
        <f t="shared" si="100"/>
        <v>0</v>
      </c>
      <c r="HC61" s="379"/>
      <c r="HD61" s="384">
        <f t="shared" si="101"/>
        <v>0</v>
      </c>
      <c r="HE61" s="379">
        <v>1</v>
      </c>
      <c r="HF61" s="384">
        <f t="shared" si="102"/>
        <v>207.8125</v>
      </c>
      <c r="HG61" s="379">
        <v>1</v>
      </c>
      <c r="HH61" s="384">
        <f t="shared" si="103"/>
        <v>207.8125</v>
      </c>
      <c r="HI61" s="379"/>
      <c r="HJ61" s="384">
        <f t="shared" si="104"/>
        <v>0</v>
      </c>
      <c r="HK61" s="379"/>
      <c r="HL61" s="384">
        <f t="shared" si="105"/>
        <v>0</v>
      </c>
      <c r="HM61" s="379"/>
      <c r="HN61" s="384">
        <f t="shared" si="106"/>
        <v>0</v>
      </c>
      <c r="HO61" s="415">
        <v>1</v>
      </c>
      <c r="HP61" s="384">
        <f t="shared" si="107"/>
        <v>207.8125</v>
      </c>
      <c r="HQ61" s="379"/>
      <c r="HR61" s="384">
        <f t="shared" si="108"/>
        <v>0</v>
      </c>
      <c r="HS61" s="415">
        <v>1</v>
      </c>
      <c r="HT61" s="384">
        <f t="shared" si="109"/>
        <v>207.8125</v>
      </c>
      <c r="HU61" s="379"/>
      <c r="HV61" s="384">
        <f t="shared" si="110"/>
        <v>0</v>
      </c>
      <c r="HW61" s="379"/>
      <c r="HX61" s="384">
        <f t="shared" si="111"/>
        <v>0</v>
      </c>
      <c r="HY61" s="379"/>
      <c r="HZ61" s="384">
        <f t="shared" si="112"/>
        <v>0</v>
      </c>
      <c r="IA61" s="379"/>
      <c r="IB61" s="384">
        <f t="shared" si="113"/>
        <v>0</v>
      </c>
      <c r="IC61" s="379"/>
      <c r="ID61" s="384">
        <f t="shared" si="114"/>
        <v>0</v>
      </c>
      <c r="IE61" s="379"/>
      <c r="IF61" s="384">
        <f t="shared" si="115"/>
        <v>0</v>
      </c>
      <c r="IG61" s="379"/>
      <c r="IH61" s="384">
        <f t="shared" si="116"/>
        <v>0</v>
      </c>
      <c r="II61" s="379"/>
      <c r="IJ61" s="384">
        <f t="shared" si="117"/>
        <v>0</v>
      </c>
      <c r="IK61" s="379"/>
      <c r="IL61" s="384">
        <f t="shared" si="118"/>
        <v>0</v>
      </c>
      <c r="IM61" s="379"/>
      <c r="IN61" s="384">
        <f t="shared" si="119"/>
        <v>0</v>
      </c>
      <c r="IO61" s="379"/>
      <c r="IP61" s="384">
        <f t="shared" si="120"/>
        <v>0</v>
      </c>
      <c r="IQ61" s="379"/>
      <c r="IR61" s="384">
        <f t="shared" si="121"/>
        <v>0</v>
      </c>
      <c r="IS61" s="379"/>
      <c r="IT61" s="384">
        <f t="shared" si="122"/>
        <v>0</v>
      </c>
      <c r="IU61" s="379"/>
      <c r="IV61" s="384">
        <f t="shared" si="123"/>
        <v>0</v>
      </c>
      <c r="IW61" s="379"/>
      <c r="IX61" s="384">
        <f t="shared" si="124"/>
        <v>0</v>
      </c>
      <c r="IY61" s="379"/>
      <c r="IZ61" s="384">
        <f t="shared" si="125"/>
        <v>0</v>
      </c>
      <c r="JA61" s="379"/>
      <c r="JB61" s="384">
        <f t="shared" si="126"/>
        <v>0</v>
      </c>
      <c r="JC61" s="379"/>
      <c r="JD61" s="384">
        <f t="shared" si="127"/>
        <v>0</v>
      </c>
      <c r="JE61" s="379"/>
      <c r="JF61" s="384">
        <f t="shared" si="128"/>
        <v>0</v>
      </c>
      <c r="JG61" s="379"/>
      <c r="JH61" s="384">
        <f t="shared" si="129"/>
        <v>0</v>
      </c>
      <c r="JI61" s="379"/>
      <c r="JJ61" s="384">
        <f t="shared" si="130"/>
        <v>0</v>
      </c>
      <c r="JK61" s="379"/>
      <c r="JL61" s="384">
        <f t="shared" si="131"/>
        <v>0</v>
      </c>
      <c r="JM61" s="379"/>
      <c r="JN61" s="384">
        <f t="shared" si="132"/>
        <v>0</v>
      </c>
      <c r="JO61" s="379"/>
      <c r="JP61" s="384">
        <f t="shared" si="133"/>
        <v>0</v>
      </c>
      <c r="JQ61" s="379"/>
      <c r="JR61" s="384">
        <f t="shared" si="134"/>
        <v>0</v>
      </c>
      <c r="JS61" s="379"/>
      <c r="JT61" s="384">
        <f t="shared" si="277"/>
        <v>0</v>
      </c>
      <c r="JU61" s="379"/>
      <c r="JV61" s="384">
        <f t="shared" si="278"/>
        <v>0</v>
      </c>
      <c r="JW61" s="379"/>
      <c r="JX61" s="384">
        <f t="shared" si="279"/>
        <v>0</v>
      </c>
      <c r="JY61" s="379"/>
      <c r="JZ61" s="384">
        <f t="shared" si="280"/>
        <v>0</v>
      </c>
    </row>
    <row r="62" spans="1:286" s="267" customFormat="1" x14ac:dyDescent="0.25">
      <c r="A62" s="268" t="s">
        <v>277</v>
      </c>
      <c r="B62" s="268" t="s">
        <v>299</v>
      </c>
      <c r="C62" s="466">
        <v>6940</v>
      </c>
      <c r="D62" s="467"/>
      <c r="E62" s="467"/>
      <c r="F62" s="472"/>
      <c r="G62" s="387">
        <f t="shared" si="281"/>
        <v>347</v>
      </c>
      <c r="H62" s="388">
        <f t="shared" si="0"/>
        <v>7287</v>
      </c>
      <c r="I62" s="513">
        <v>2000</v>
      </c>
      <c r="J62" s="390">
        <f t="shared" si="1"/>
        <v>3.6435</v>
      </c>
      <c r="K62" s="379"/>
      <c r="L62" s="384">
        <f t="shared" si="2"/>
        <v>0</v>
      </c>
      <c r="M62" s="379"/>
      <c r="N62" s="384">
        <f t="shared" si="3"/>
        <v>0</v>
      </c>
      <c r="O62" s="379"/>
      <c r="P62" s="384">
        <f t="shared" si="4"/>
        <v>0</v>
      </c>
      <c r="Q62" s="379"/>
      <c r="R62" s="384">
        <f t="shared" si="5"/>
        <v>0</v>
      </c>
      <c r="S62" s="379"/>
      <c r="T62" s="384">
        <f t="shared" si="6"/>
        <v>0</v>
      </c>
      <c r="U62" s="379"/>
      <c r="V62" s="384">
        <f t="shared" si="7"/>
        <v>0</v>
      </c>
      <c r="W62" s="379"/>
      <c r="X62" s="384">
        <f t="shared" si="8"/>
        <v>0</v>
      </c>
      <c r="Y62" s="379"/>
      <c r="Z62" s="384">
        <f t="shared" si="9"/>
        <v>0</v>
      </c>
      <c r="AA62" s="379"/>
      <c r="AB62" s="384">
        <f t="shared" si="9"/>
        <v>0</v>
      </c>
      <c r="AC62" s="379"/>
      <c r="AD62" s="384">
        <f t="shared" si="10"/>
        <v>0</v>
      </c>
      <c r="AE62" s="379"/>
      <c r="AF62" s="384">
        <f t="shared" si="11"/>
        <v>0</v>
      </c>
      <c r="AG62" s="379"/>
      <c r="AH62" s="384">
        <f t="shared" si="12"/>
        <v>0</v>
      </c>
      <c r="AI62" s="379"/>
      <c r="AJ62" s="384">
        <f t="shared" si="13"/>
        <v>0</v>
      </c>
      <c r="AK62" s="379"/>
      <c r="AL62" s="384">
        <f t="shared" si="14"/>
        <v>0</v>
      </c>
      <c r="AM62" s="379"/>
      <c r="AN62" s="384">
        <f t="shared" si="15"/>
        <v>0</v>
      </c>
      <c r="AO62" s="379"/>
      <c r="AP62" s="384">
        <f t="shared" si="16"/>
        <v>0</v>
      </c>
      <c r="AQ62" s="379"/>
      <c r="AR62" s="384">
        <f t="shared" si="17"/>
        <v>0</v>
      </c>
      <c r="AS62" s="379"/>
      <c r="AT62" s="384">
        <f t="shared" si="18"/>
        <v>0</v>
      </c>
      <c r="AU62" s="379">
        <v>1</v>
      </c>
      <c r="AV62" s="384">
        <f t="shared" si="19"/>
        <v>3.6435</v>
      </c>
      <c r="AW62" s="379">
        <v>1</v>
      </c>
      <c r="AX62" s="384">
        <f t="shared" si="20"/>
        <v>3.6435</v>
      </c>
      <c r="AY62" s="379">
        <v>1</v>
      </c>
      <c r="AZ62" s="384">
        <f t="shared" si="21"/>
        <v>3.6435</v>
      </c>
      <c r="BA62" s="379">
        <v>1</v>
      </c>
      <c r="BB62" s="384">
        <f t="shared" si="22"/>
        <v>3.6435</v>
      </c>
      <c r="BC62" s="379">
        <v>1</v>
      </c>
      <c r="BD62" s="384">
        <f t="shared" si="23"/>
        <v>3.6435</v>
      </c>
      <c r="BE62" s="379">
        <v>1</v>
      </c>
      <c r="BF62" s="384">
        <f t="shared" si="24"/>
        <v>3.6435</v>
      </c>
      <c r="BG62" s="379"/>
      <c r="BH62" s="384">
        <f t="shared" si="25"/>
        <v>0</v>
      </c>
      <c r="BI62" s="379"/>
      <c r="BJ62" s="384">
        <f t="shared" si="26"/>
        <v>0</v>
      </c>
      <c r="BK62" s="379">
        <v>1</v>
      </c>
      <c r="BL62" s="384">
        <f t="shared" si="27"/>
        <v>3.6435</v>
      </c>
      <c r="BM62" s="379"/>
      <c r="BN62" s="384">
        <f t="shared" si="28"/>
        <v>0</v>
      </c>
      <c r="BO62" s="379"/>
      <c r="BP62" s="384">
        <f t="shared" si="29"/>
        <v>0</v>
      </c>
      <c r="BQ62" s="379"/>
      <c r="BR62" s="384">
        <f t="shared" si="30"/>
        <v>0</v>
      </c>
      <c r="BS62" s="379"/>
      <c r="BT62" s="384">
        <f t="shared" si="31"/>
        <v>0</v>
      </c>
      <c r="BU62" s="379"/>
      <c r="BV62" s="384">
        <f t="shared" si="32"/>
        <v>0</v>
      </c>
      <c r="BW62" s="379"/>
      <c r="BX62" s="384">
        <f t="shared" si="33"/>
        <v>0</v>
      </c>
      <c r="BY62" s="379"/>
      <c r="BZ62" s="384">
        <f t="shared" si="34"/>
        <v>0</v>
      </c>
      <c r="CA62" s="379">
        <v>1</v>
      </c>
      <c r="CB62" s="384">
        <f t="shared" si="35"/>
        <v>3.6435</v>
      </c>
      <c r="CC62" s="379">
        <v>1</v>
      </c>
      <c r="CD62" s="384">
        <f t="shared" si="36"/>
        <v>3.6435</v>
      </c>
      <c r="CE62" s="379">
        <v>1</v>
      </c>
      <c r="CF62" s="384">
        <f t="shared" si="37"/>
        <v>3.6435</v>
      </c>
      <c r="CG62" s="379">
        <v>1</v>
      </c>
      <c r="CH62" s="384">
        <f t="shared" si="38"/>
        <v>3.6435</v>
      </c>
      <c r="CI62" s="379">
        <v>1</v>
      </c>
      <c r="CJ62" s="384">
        <f t="shared" si="39"/>
        <v>3.6435</v>
      </c>
      <c r="CK62" s="379">
        <v>1</v>
      </c>
      <c r="CL62" s="384">
        <f t="shared" si="40"/>
        <v>3.6435</v>
      </c>
      <c r="CM62" s="379">
        <v>1</v>
      </c>
      <c r="CN62" s="384">
        <f t="shared" si="41"/>
        <v>3.6435</v>
      </c>
      <c r="CO62" s="379"/>
      <c r="CP62" s="384">
        <f t="shared" si="42"/>
        <v>0</v>
      </c>
      <c r="CQ62" s="379">
        <v>1</v>
      </c>
      <c r="CR62" s="384">
        <f t="shared" si="43"/>
        <v>3.6435</v>
      </c>
      <c r="CS62" s="379">
        <v>1</v>
      </c>
      <c r="CT62" s="384">
        <f t="shared" si="44"/>
        <v>3.6435</v>
      </c>
      <c r="CU62" s="379">
        <v>1</v>
      </c>
      <c r="CV62" s="384">
        <f t="shared" si="45"/>
        <v>3.6435</v>
      </c>
      <c r="CW62" s="379">
        <v>1</v>
      </c>
      <c r="CX62" s="384">
        <f t="shared" si="46"/>
        <v>3.6435</v>
      </c>
      <c r="CY62" s="379"/>
      <c r="CZ62" s="384">
        <f t="shared" si="47"/>
        <v>0</v>
      </c>
      <c r="DA62" s="379"/>
      <c r="DB62" s="384">
        <f t="shared" si="48"/>
        <v>0</v>
      </c>
      <c r="DC62" s="379"/>
      <c r="DD62" s="384">
        <f t="shared" si="49"/>
        <v>0</v>
      </c>
      <c r="DE62" s="379"/>
      <c r="DF62" s="384">
        <f t="shared" si="50"/>
        <v>0</v>
      </c>
      <c r="DG62" s="379"/>
      <c r="DH62" s="384">
        <f t="shared" si="51"/>
        <v>0</v>
      </c>
      <c r="DI62" s="379"/>
      <c r="DJ62" s="384">
        <f t="shared" si="52"/>
        <v>0</v>
      </c>
      <c r="DK62" s="379"/>
      <c r="DL62" s="384">
        <f t="shared" si="53"/>
        <v>0</v>
      </c>
      <c r="DM62" s="379"/>
      <c r="DN62" s="384">
        <f t="shared" si="54"/>
        <v>0</v>
      </c>
      <c r="DO62" s="379"/>
      <c r="DP62" s="384">
        <f t="shared" si="55"/>
        <v>0</v>
      </c>
      <c r="DQ62" s="379"/>
      <c r="DR62" s="384">
        <f t="shared" si="56"/>
        <v>0</v>
      </c>
      <c r="DS62" s="379"/>
      <c r="DT62" s="384">
        <f t="shared" si="57"/>
        <v>0</v>
      </c>
      <c r="DU62" s="379"/>
      <c r="DV62" s="384">
        <f t="shared" si="58"/>
        <v>0</v>
      </c>
      <c r="DW62" s="379"/>
      <c r="DX62" s="384">
        <f t="shared" si="59"/>
        <v>0</v>
      </c>
      <c r="DY62" s="379"/>
      <c r="DZ62" s="384">
        <f t="shared" si="60"/>
        <v>0</v>
      </c>
      <c r="EA62" s="379"/>
      <c r="EB62" s="384">
        <f t="shared" si="61"/>
        <v>0</v>
      </c>
      <c r="EC62" s="379"/>
      <c r="ED62" s="384">
        <f t="shared" si="62"/>
        <v>0</v>
      </c>
      <c r="EE62" s="379"/>
      <c r="EF62" s="384">
        <f t="shared" si="63"/>
        <v>0</v>
      </c>
      <c r="EG62" s="379">
        <v>1</v>
      </c>
      <c r="EH62" s="384">
        <f t="shared" si="64"/>
        <v>3.6435</v>
      </c>
      <c r="EI62" s="379">
        <v>1</v>
      </c>
      <c r="EJ62" s="384">
        <f t="shared" si="65"/>
        <v>3.6435</v>
      </c>
      <c r="EK62" s="379"/>
      <c r="EL62" s="384">
        <f t="shared" si="66"/>
        <v>0</v>
      </c>
      <c r="EM62" s="379">
        <v>1</v>
      </c>
      <c r="EN62" s="384">
        <f t="shared" si="67"/>
        <v>3.6435</v>
      </c>
      <c r="EO62" s="379"/>
      <c r="EP62" s="384">
        <f t="shared" si="68"/>
        <v>0</v>
      </c>
      <c r="EQ62" s="379">
        <v>1</v>
      </c>
      <c r="ER62" s="384">
        <f t="shared" si="69"/>
        <v>3.6435</v>
      </c>
      <c r="ES62" s="379">
        <v>1</v>
      </c>
      <c r="ET62" s="384">
        <f t="shared" si="70"/>
        <v>3.6435</v>
      </c>
      <c r="EU62" s="379">
        <v>1</v>
      </c>
      <c r="EV62" s="384">
        <f t="shared" si="71"/>
        <v>3.6435</v>
      </c>
      <c r="EW62" s="379">
        <v>1</v>
      </c>
      <c r="EX62" s="384">
        <f t="shared" si="72"/>
        <v>3.6435</v>
      </c>
      <c r="EY62" s="379">
        <v>1</v>
      </c>
      <c r="EZ62" s="384">
        <f t="shared" si="73"/>
        <v>3.6435</v>
      </c>
      <c r="FA62" s="379">
        <v>1</v>
      </c>
      <c r="FB62" s="384">
        <f t="shared" si="74"/>
        <v>3.6435</v>
      </c>
      <c r="FC62" s="379"/>
      <c r="FD62" s="384">
        <f t="shared" si="75"/>
        <v>0</v>
      </c>
      <c r="FE62" s="379"/>
      <c r="FF62" s="384">
        <f t="shared" si="76"/>
        <v>0</v>
      </c>
      <c r="FG62" s="379"/>
      <c r="FH62" s="384">
        <f t="shared" si="77"/>
        <v>0</v>
      </c>
      <c r="FI62" s="379"/>
      <c r="FJ62" s="384">
        <f t="shared" si="78"/>
        <v>0</v>
      </c>
      <c r="FK62" s="379"/>
      <c r="FL62" s="384">
        <f t="shared" si="79"/>
        <v>0</v>
      </c>
      <c r="FM62" s="379"/>
      <c r="FN62" s="384">
        <f t="shared" si="80"/>
        <v>0</v>
      </c>
      <c r="FO62" s="379"/>
      <c r="FP62" s="384">
        <f t="shared" si="81"/>
        <v>0</v>
      </c>
      <c r="FQ62" s="379"/>
      <c r="FR62" s="384">
        <f t="shared" si="82"/>
        <v>0</v>
      </c>
      <c r="FS62" s="379"/>
      <c r="FT62" s="384">
        <f t="shared" si="83"/>
        <v>0</v>
      </c>
      <c r="FU62" s="379"/>
      <c r="FV62" s="384">
        <f t="shared" si="84"/>
        <v>0</v>
      </c>
      <c r="FW62" s="379">
        <v>1</v>
      </c>
      <c r="FX62" s="384">
        <f t="shared" si="85"/>
        <v>3.6435</v>
      </c>
      <c r="FY62" s="379">
        <v>1</v>
      </c>
      <c r="FZ62" s="384">
        <f t="shared" si="86"/>
        <v>3.6435</v>
      </c>
      <c r="GA62" s="379">
        <v>1</v>
      </c>
      <c r="GB62" s="384">
        <f t="shared" si="87"/>
        <v>3.6435</v>
      </c>
      <c r="GC62" s="379">
        <v>1</v>
      </c>
      <c r="GD62" s="384">
        <f t="shared" si="88"/>
        <v>3.6435</v>
      </c>
      <c r="GE62" s="379"/>
      <c r="GF62" s="384">
        <f t="shared" si="89"/>
        <v>0</v>
      </c>
      <c r="GG62" s="379"/>
      <c r="GH62" s="384">
        <f t="shared" si="90"/>
        <v>0</v>
      </c>
      <c r="GI62" s="379">
        <v>1</v>
      </c>
      <c r="GJ62" s="384">
        <f t="shared" si="91"/>
        <v>3.6435</v>
      </c>
      <c r="GK62" s="379"/>
      <c r="GL62" s="384">
        <f t="shared" si="92"/>
        <v>0</v>
      </c>
      <c r="GM62" s="379"/>
      <c r="GN62" s="384">
        <f t="shared" si="93"/>
        <v>0</v>
      </c>
      <c r="GO62" s="379"/>
      <c r="GP62" s="384">
        <f t="shared" si="94"/>
        <v>0</v>
      </c>
      <c r="GQ62" s="379"/>
      <c r="GR62" s="384">
        <f t="shared" si="95"/>
        <v>0</v>
      </c>
      <c r="GS62" s="379"/>
      <c r="GT62" s="384">
        <f t="shared" si="96"/>
        <v>0</v>
      </c>
      <c r="GU62" s="379"/>
      <c r="GV62" s="384">
        <f t="shared" si="97"/>
        <v>0</v>
      </c>
      <c r="GW62" s="379"/>
      <c r="GX62" s="384">
        <f t="shared" si="98"/>
        <v>0</v>
      </c>
      <c r="GY62" s="379"/>
      <c r="GZ62" s="384">
        <f t="shared" si="99"/>
        <v>0</v>
      </c>
      <c r="HA62" s="379"/>
      <c r="HB62" s="384">
        <f t="shared" si="100"/>
        <v>0</v>
      </c>
      <c r="HC62" s="379"/>
      <c r="HD62" s="384">
        <f t="shared" si="101"/>
        <v>0</v>
      </c>
      <c r="HE62" s="379"/>
      <c r="HF62" s="384">
        <f t="shared" si="102"/>
        <v>0</v>
      </c>
      <c r="HG62" s="379"/>
      <c r="HH62" s="384">
        <f t="shared" si="103"/>
        <v>0</v>
      </c>
      <c r="HI62" s="379"/>
      <c r="HJ62" s="384">
        <f t="shared" si="104"/>
        <v>0</v>
      </c>
      <c r="HK62" s="379"/>
      <c r="HL62" s="384">
        <f t="shared" si="105"/>
        <v>0</v>
      </c>
      <c r="HM62" s="379"/>
      <c r="HN62" s="384">
        <f t="shared" si="106"/>
        <v>0</v>
      </c>
      <c r="HO62" s="415"/>
      <c r="HP62" s="384">
        <f t="shared" si="107"/>
        <v>0</v>
      </c>
      <c r="HQ62" s="379"/>
      <c r="HR62" s="384">
        <f t="shared" si="108"/>
        <v>0</v>
      </c>
      <c r="HS62" s="415"/>
      <c r="HT62" s="384">
        <f t="shared" si="109"/>
        <v>0</v>
      </c>
      <c r="HU62" s="379"/>
      <c r="HV62" s="384">
        <f t="shared" si="110"/>
        <v>0</v>
      </c>
      <c r="HW62" s="379"/>
      <c r="HX62" s="384">
        <f t="shared" si="111"/>
        <v>0</v>
      </c>
      <c r="HY62" s="379"/>
      <c r="HZ62" s="384">
        <f t="shared" si="112"/>
        <v>0</v>
      </c>
      <c r="IA62" s="379"/>
      <c r="IB62" s="384">
        <f t="shared" si="113"/>
        <v>0</v>
      </c>
      <c r="IC62" s="379"/>
      <c r="ID62" s="384">
        <f t="shared" si="114"/>
        <v>0</v>
      </c>
      <c r="IE62" s="379"/>
      <c r="IF62" s="384">
        <f t="shared" si="115"/>
        <v>0</v>
      </c>
      <c r="IG62" s="379"/>
      <c r="IH62" s="384">
        <f t="shared" si="116"/>
        <v>0</v>
      </c>
      <c r="II62" s="379"/>
      <c r="IJ62" s="384">
        <f t="shared" si="117"/>
        <v>0</v>
      </c>
      <c r="IK62" s="379"/>
      <c r="IL62" s="384">
        <f t="shared" si="118"/>
        <v>0</v>
      </c>
      <c r="IM62" s="379"/>
      <c r="IN62" s="384">
        <f t="shared" si="119"/>
        <v>0</v>
      </c>
      <c r="IO62" s="379"/>
      <c r="IP62" s="384">
        <f t="shared" si="120"/>
        <v>0</v>
      </c>
      <c r="IQ62" s="379"/>
      <c r="IR62" s="384">
        <f t="shared" si="121"/>
        <v>0</v>
      </c>
      <c r="IS62" s="379"/>
      <c r="IT62" s="384">
        <f t="shared" si="122"/>
        <v>0</v>
      </c>
      <c r="IU62" s="379"/>
      <c r="IV62" s="384">
        <f t="shared" si="123"/>
        <v>0</v>
      </c>
      <c r="IW62" s="379"/>
      <c r="IX62" s="384">
        <f t="shared" si="124"/>
        <v>0</v>
      </c>
      <c r="IY62" s="379"/>
      <c r="IZ62" s="384">
        <f t="shared" si="125"/>
        <v>0</v>
      </c>
      <c r="JA62" s="379"/>
      <c r="JB62" s="384">
        <f t="shared" si="126"/>
        <v>0</v>
      </c>
      <c r="JC62" s="379"/>
      <c r="JD62" s="384">
        <f t="shared" si="127"/>
        <v>0</v>
      </c>
      <c r="JE62" s="379"/>
      <c r="JF62" s="384">
        <f t="shared" si="128"/>
        <v>0</v>
      </c>
      <c r="JG62" s="379"/>
      <c r="JH62" s="384">
        <f t="shared" si="129"/>
        <v>0</v>
      </c>
      <c r="JI62" s="379"/>
      <c r="JJ62" s="384">
        <f t="shared" si="130"/>
        <v>0</v>
      </c>
      <c r="JK62" s="379"/>
      <c r="JL62" s="384">
        <f t="shared" si="131"/>
        <v>0</v>
      </c>
      <c r="JM62" s="379"/>
      <c r="JN62" s="384">
        <f t="shared" si="132"/>
        <v>0</v>
      </c>
      <c r="JO62" s="379"/>
      <c r="JP62" s="384">
        <f t="shared" si="133"/>
        <v>0</v>
      </c>
      <c r="JQ62" s="379"/>
      <c r="JR62" s="384">
        <f t="shared" si="134"/>
        <v>0</v>
      </c>
      <c r="JS62" s="379"/>
      <c r="JT62" s="384">
        <f t="shared" si="277"/>
        <v>0</v>
      </c>
      <c r="JU62" s="379"/>
      <c r="JV62" s="384">
        <f t="shared" si="278"/>
        <v>0</v>
      </c>
      <c r="JW62" s="379"/>
      <c r="JX62" s="384">
        <f t="shared" si="279"/>
        <v>0</v>
      </c>
      <c r="JY62" s="379"/>
      <c r="JZ62" s="384">
        <f t="shared" si="280"/>
        <v>0</v>
      </c>
    </row>
    <row r="63" spans="1:286" s="267" customFormat="1" x14ac:dyDescent="0.25">
      <c r="A63" s="268" t="s">
        <v>277</v>
      </c>
      <c r="B63" s="268" t="s">
        <v>300</v>
      </c>
      <c r="C63" s="466">
        <v>9170</v>
      </c>
      <c r="D63" s="467">
        <f>+'Cotizacion Rino'!B73</f>
        <v>9004</v>
      </c>
      <c r="E63" s="467"/>
      <c r="F63" s="472"/>
      <c r="G63" s="387">
        <f t="shared" si="281"/>
        <v>454.35</v>
      </c>
      <c r="H63" s="388">
        <f t="shared" si="0"/>
        <v>9541.35</v>
      </c>
      <c r="I63" s="513">
        <v>40</v>
      </c>
      <c r="J63" s="390">
        <f t="shared" si="1"/>
        <v>238.53375</v>
      </c>
      <c r="K63" s="379"/>
      <c r="L63" s="384">
        <f t="shared" si="2"/>
        <v>0</v>
      </c>
      <c r="M63" s="379"/>
      <c r="N63" s="384">
        <f t="shared" si="3"/>
        <v>0</v>
      </c>
      <c r="O63" s="379"/>
      <c r="P63" s="384">
        <f t="shared" si="4"/>
        <v>0</v>
      </c>
      <c r="Q63" s="379"/>
      <c r="R63" s="384">
        <f t="shared" si="5"/>
        <v>0</v>
      </c>
      <c r="S63" s="379"/>
      <c r="T63" s="384">
        <f t="shared" si="6"/>
        <v>0</v>
      </c>
      <c r="U63" s="379"/>
      <c r="V63" s="384">
        <f t="shared" si="7"/>
        <v>0</v>
      </c>
      <c r="W63" s="379"/>
      <c r="X63" s="384">
        <f t="shared" si="8"/>
        <v>0</v>
      </c>
      <c r="Y63" s="379"/>
      <c r="Z63" s="384">
        <f t="shared" si="9"/>
        <v>0</v>
      </c>
      <c r="AA63" s="379"/>
      <c r="AB63" s="384">
        <f t="shared" si="9"/>
        <v>0</v>
      </c>
      <c r="AC63" s="379"/>
      <c r="AD63" s="384">
        <f t="shared" si="10"/>
        <v>0</v>
      </c>
      <c r="AE63" s="379"/>
      <c r="AF63" s="384">
        <f t="shared" si="11"/>
        <v>0</v>
      </c>
      <c r="AG63" s="379"/>
      <c r="AH63" s="384">
        <f t="shared" si="12"/>
        <v>0</v>
      </c>
      <c r="AI63" s="379"/>
      <c r="AJ63" s="384">
        <f t="shared" si="13"/>
        <v>0</v>
      </c>
      <c r="AK63" s="379"/>
      <c r="AL63" s="384">
        <f t="shared" si="14"/>
        <v>0</v>
      </c>
      <c r="AM63" s="379"/>
      <c r="AN63" s="384">
        <f t="shared" si="15"/>
        <v>0</v>
      </c>
      <c r="AO63" s="379"/>
      <c r="AP63" s="384">
        <f t="shared" si="16"/>
        <v>0</v>
      </c>
      <c r="AQ63" s="379"/>
      <c r="AR63" s="384">
        <f t="shared" si="17"/>
        <v>0</v>
      </c>
      <c r="AS63" s="379"/>
      <c r="AT63" s="384">
        <f t="shared" si="18"/>
        <v>0</v>
      </c>
      <c r="AU63" s="379"/>
      <c r="AV63" s="384">
        <f t="shared" si="19"/>
        <v>0</v>
      </c>
      <c r="AW63" s="379"/>
      <c r="AX63" s="384">
        <f t="shared" si="20"/>
        <v>0</v>
      </c>
      <c r="AY63" s="379"/>
      <c r="AZ63" s="384">
        <f t="shared" si="21"/>
        <v>0</v>
      </c>
      <c r="BA63" s="379"/>
      <c r="BB63" s="384">
        <f t="shared" si="22"/>
        <v>0</v>
      </c>
      <c r="BC63" s="379"/>
      <c r="BD63" s="384">
        <f t="shared" si="23"/>
        <v>0</v>
      </c>
      <c r="BE63" s="379"/>
      <c r="BF63" s="384">
        <f t="shared" si="24"/>
        <v>0</v>
      </c>
      <c r="BG63" s="379"/>
      <c r="BH63" s="384">
        <f t="shared" si="25"/>
        <v>0</v>
      </c>
      <c r="BI63" s="379"/>
      <c r="BJ63" s="384">
        <f t="shared" si="26"/>
        <v>0</v>
      </c>
      <c r="BK63" s="379"/>
      <c r="BL63" s="384">
        <f t="shared" si="27"/>
        <v>0</v>
      </c>
      <c r="BM63" s="379"/>
      <c r="BN63" s="384">
        <f t="shared" si="28"/>
        <v>0</v>
      </c>
      <c r="BO63" s="379"/>
      <c r="BP63" s="384">
        <f t="shared" si="29"/>
        <v>0</v>
      </c>
      <c r="BQ63" s="379"/>
      <c r="BR63" s="384">
        <f t="shared" si="30"/>
        <v>0</v>
      </c>
      <c r="BS63" s="379"/>
      <c r="BT63" s="384">
        <f t="shared" si="31"/>
        <v>0</v>
      </c>
      <c r="BU63" s="379"/>
      <c r="BV63" s="384">
        <f t="shared" si="32"/>
        <v>0</v>
      </c>
      <c r="BW63" s="379"/>
      <c r="BX63" s="384">
        <f t="shared" si="33"/>
        <v>0</v>
      </c>
      <c r="BY63" s="379"/>
      <c r="BZ63" s="384">
        <f t="shared" si="34"/>
        <v>0</v>
      </c>
      <c r="CA63" s="379"/>
      <c r="CB63" s="384">
        <f t="shared" si="35"/>
        <v>0</v>
      </c>
      <c r="CC63" s="379"/>
      <c r="CD63" s="384">
        <f t="shared" si="36"/>
        <v>0</v>
      </c>
      <c r="CE63" s="379"/>
      <c r="CF63" s="384">
        <f t="shared" si="37"/>
        <v>0</v>
      </c>
      <c r="CG63" s="379"/>
      <c r="CH63" s="384">
        <f t="shared" si="38"/>
        <v>0</v>
      </c>
      <c r="CI63" s="379"/>
      <c r="CJ63" s="384">
        <f t="shared" si="39"/>
        <v>0</v>
      </c>
      <c r="CK63" s="379"/>
      <c r="CL63" s="384">
        <f t="shared" si="40"/>
        <v>0</v>
      </c>
      <c r="CM63" s="379">
        <v>1</v>
      </c>
      <c r="CN63" s="384">
        <f t="shared" si="41"/>
        <v>238.53375</v>
      </c>
      <c r="CO63" s="379"/>
      <c r="CP63" s="384">
        <f t="shared" si="42"/>
        <v>0</v>
      </c>
      <c r="CQ63" s="379">
        <v>1</v>
      </c>
      <c r="CR63" s="384">
        <f t="shared" si="43"/>
        <v>238.53375</v>
      </c>
      <c r="CS63" s="379">
        <v>1</v>
      </c>
      <c r="CT63" s="384">
        <f t="shared" si="44"/>
        <v>238.53375</v>
      </c>
      <c r="CU63" s="379">
        <v>1</v>
      </c>
      <c r="CV63" s="384">
        <f t="shared" si="45"/>
        <v>238.53375</v>
      </c>
      <c r="CW63" s="379">
        <v>1</v>
      </c>
      <c r="CX63" s="384">
        <f t="shared" si="46"/>
        <v>238.53375</v>
      </c>
      <c r="CY63" s="379"/>
      <c r="CZ63" s="384">
        <f t="shared" si="47"/>
        <v>0</v>
      </c>
      <c r="DA63" s="379"/>
      <c r="DB63" s="384">
        <f t="shared" si="48"/>
        <v>0</v>
      </c>
      <c r="DC63" s="379"/>
      <c r="DD63" s="384">
        <f t="shared" si="49"/>
        <v>0</v>
      </c>
      <c r="DE63" s="379"/>
      <c r="DF63" s="384">
        <f t="shared" si="50"/>
        <v>0</v>
      </c>
      <c r="DG63" s="379"/>
      <c r="DH63" s="384">
        <f t="shared" si="51"/>
        <v>0</v>
      </c>
      <c r="DI63" s="379"/>
      <c r="DJ63" s="384">
        <f t="shared" si="52"/>
        <v>0</v>
      </c>
      <c r="DK63" s="379"/>
      <c r="DL63" s="384">
        <f t="shared" si="53"/>
        <v>0</v>
      </c>
      <c r="DM63" s="379"/>
      <c r="DN63" s="384">
        <f t="shared" si="54"/>
        <v>0</v>
      </c>
      <c r="DO63" s="379"/>
      <c r="DP63" s="384">
        <f t="shared" si="55"/>
        <v>0</v>
      </c>
      <c r="DQ63" s="379"/>
      <c r="DR63" s="384">
        <f t="shared" si="56"/>
        <v>0</v>
      </c>
      <c r="DS63" s="379"/>
      <c r="DT63" s="384">
        <f t="shared" si="57"/>
        <v>0</v>
      </c>
      <c r="DU63" s="379"/>
      <c r="DV63" s="384">
        <f t="shared" si="58"/>
        <v>0</v>
      </c>
      <c r="DW63" s="379"/>
      <c r="DX63" s="384">
        <f t="shared" si="59"/>
        <v>0</v>
      </c>
      <c r="DY63" s="379"/>
      <c r="DZ63" s="384">
        <f t="shared" si="60"/>
        <v>0</v>
      </c>
      <c r="EA63" s="379"/>
      <c r="EB63" s="384">
        <f t="shared" si="61"/>
        <v>0</v>
      </c>
      <c r="EC63" s="379"/>
      <c r="ED63" s="384">
        <f t="shared" si="62"/>
        <v>0</v>
      </c>
      <c r="EE63" s="379"/>
      <c r="EF63" s="384">
        <f t="shared" si="63"/>
        <v>0</v>
      </c>
      <c r="EG63" s="379"/>
      <c r="EH63" s="384">
        <f t="shared" si="64"/>
        <v>0</v>
      </c>
      <c r="EI63" s="379"/>
      <c r="EJ63" s="384">
        <f t="shared" si="65"/>
        <v>0</v>
      </c>
      <c r="EK63" s="379"/>
      <c r="EL63" s="384">
        <f t="shared" si="66"/>
        <v>0</v>
      </c>
      <c r="EM63" s="379"/>
      <c r="EN63" s="384">
        <f t="shared" si="67"/>
        <v>0</v>
      </c>
      <c r="EO63" s="379"/>
      <c r="EP63" s="384">
        <f t="shared" si="68"/>
        <v>0</v>
      </c>
      <c r="EQ63" s="379"/>
      <c r="ER63" s="384">
        <f t="shared" si="69"/>
        <v>0</v>
      </c>
      <c r="ES63" s="379"/>
      <c r="ET63" s="384">
        <f t="shared" si="70"/>
        <v>0</v>
      </c>
      <c r="EU63" s="379"/>
      <c r="EV63" s="384">
        <f t="shared" si="71"/>
        <v>0</v>
      </c>
      <c r="EW63" s="379"/>
      <c r="EX63" s="384">
        <f t="shared" si="72"/>
        <v>0</v>
      </c>
      <c r="EY63" s="379"/>
      <c r="EZ63" s="384">
        <f t="shared" si="73"/>
        <v>0</v>
      </c>
      <c r="FA63" s="379"/>
      <c r="FB63" s="384">
        <f t="shared" si="74"/>
        <v>0</v>
      </c>
      <c r="FC63" s="379"/>
      <c r="FD63" s="384">
        <f t="shared" si="75"/>
        <v>0</v>
      </c>
      <c r="FE63" s="379"/>
      <c r="FF63" s="384">
        <f t="shared" si="76"/>
        <v>0</v>
      </c>
      <c r="FG63" s="379"/>
      <c r="FH63" s="384">
        <f t="shared" si="77"/>
        <v>0</v>
      </c>
      <c r="FI63" s="379"/>
      <c r="FJ63" s="384">
        <f t="shared" si="78"/>
        <v>0</v>
      </c>
      <c r="FK63" s="379"/>
      <c r="FL63" s="384">
        <f t="shared" si="79"/>
        <v>0</v>
      </c>
      <c r="FM63" s="379"/>
      <c r="FN63" s="384">
        <f t="shared" si="80"/>
        <v>0</v>
      </c>
      <c r="FO63" s="379"/>
      <c r="FP63" s="384">
        <f t="shared" si="81"/>
        <v>0</v>
      </c>
      <c r="FQ63" s="379"/>
      <c r="FR63" s="384">
        <f t="shared" si="82"/>
        <v>0</v>
      </c>
      <c r="FS63" s="379"/>
      <c r="FT63" s="384">
        <f t="shared" si="83"/>
        <v>0</v>
      </c>
      <c r="FU63" s="379"/>
      <c r="FV63" s="384">
        <f t="shared" si="84"/>
        <v>0</v>
      </c>
      <c r="FW63" s="379"/>
      <c r="FX63" s="384">
        <f t="shared" si="85"/>
        <v>0</v>
      </c>
      <c r="FY63" s="379"/>
      <c r="FZ63" s="384">
        <f t="shared" si="86"/>
        <v>0</v>
      </c>
      <c r="GA63" s="379"/>
      <c r="GB63" s="384">
        <f t="shared" si="87"/>
        <v>0</v>
      </c>
      <c r="GC63" s="379"/>
      <c r="GD63" s="384">
        <f t="shared" si="88"/>
        <v>0</v>
      </c>
      <c r="GE63" s="379"/>
      <c r="GF63" s="384">
        <f t="shared" si="89"/>
        <v>0</v>
      </c>
      <c r="GG63" s="379"/>
      <c r="GH63" s="384">
        <f t="shared" si="90"/>
        <v>0</v>
      </c>
      <c r="GI63" s="379"/>
      <c r="GJ63" s="384">
        <f t="shared" si="91"/>
        <v>0</v>
      </c>
      <c r="GK63" s="379"/>
      <c r="GL63" s="384">
        <f t="shared" si="92"/>
        <v>0</v>
      </c>
      <c r="GM63" s="379"/>
      <c r="GN63" s="384">
        <f t="shared" si="93"/>
        <v>0</v>
      </c>
      <c r="GO63" s="379"/>
      <c r="GP63" s="384">
        <f t="shared" si="94"/>
        <v>0</v>
      </c>
      <c r="GQ63" s="379"/>
      <c r="GR63" s="384">
        <f t="shared" si="95"/>
        <v>0</v>
      </c>
      <c r="GS63" s="379"/>
      <c r="GT63" s="384">
        <f t="shared" si="96"/>
        <v>0</v>
      </c>
      <c r="GU63" s="379"/>
      <c r="GV63" s="384">
        <f t="shared" si="97"/>
        <v>0</v>
      </c>
      <c r="GW63" s="379"/>
      <c r="GX63" s="384">
        <f t="shared" si="98"/>
        <v>0</v>
      </c>
      <c r="GY63" s="379"/>
      <c r="GZ63" s="384">
        <f t="shared" si="99"/>
        <v>0</v>
      </c>
      <c r="HA63" s="379"/>
      <c r="HB63" s="384">
        <f t="shared" si="100"/>
        <v>0</v>
      </c>
      <c r="HC63" s="379"/>
      <c r="HD63" s="384">
        <f t="shared" si="101"/>
        <v>0</v>
      </c>
      <c r="HE63" s="379"/>
      <c r="HF63" s="384">
        <f t="shared" si="102"/>
        <v>0</v>
      </c>
      <c r="HG63" s="379"/>
      <c r="HH63" s="384">
        <f t="shared" si="103"/>
        <v>0</v>
      </c>
      <c r="HI63" s="379"/>
      <c r="HJ63" s="384">
        <f t="shared" si="104"/>
        <v>0</v>
      </c>
      <c r="HK63" s="379"/>
      <c r="HL63" s="384">
        <f t="shared" si="105"/>
        <v>0</v>
      </c>
      <c r="HM63" s="379"/>
      <c r="HN63" s="384">
        <f t="shared" si="106"/>
        <v>0</v>
      </c>
      <c r="HO63" s="415"/>
      <c r="HP63" s="384">
        <f t="shared" si="107"/>
        <v>0</v>
      </c>
      <c r="HQ63" s="379"/>
      <c r="HR63" s="384">
        <f t="shared" si="108"/>
        <v>0</v>
      </c>
      <c r="HS63" s="415"/>
      <c r="HT63" s="384">
        <f t="shared" si="109"/>
        <v>0</v>
      </c>
      <c r="HU63" s="379"/>
      <c r="HV63" s="384">
        <f t="shared" si="110"/>
        <v>0</v>
      </c>
      <c r="HW63" s="379"/>
      <c r="HX63" s="384">
        <f t="shared" si="111"/>
        <v>0</v>
      </c>
      <c r="HY63" s="379"/>
      <c r="HZ63" s="384">
        <f t="shared" si="112"/>
        <v>0</v>
      </c>
      <c r="IA63" s="379"/>
      <c r="IB63" s="384">
        <f t="shared" si="113"/>
        <v>0</v>
      </c>
      <c r="IC63" s="379"/>
      <c r="ID63" s="384">
        <f t="shared" si="114"/>
        <v>0</v>
      </c>
      <c r="IE63" s="379"/>
      <c r="IF63" s="384">
        <f t="shared" si="115"/>
        <v>0</v>
      </c>
      <c r="IG63" s="379"/>
      <c r="IH63" s="384">
        <f t="shared" si="116"/>
        <v>0</v>
      </c>
      <c r="II63" s="379"/>
      <c r="IJ63" s="384">
        <f t="shared" si="117"/>
        <v>0</v>
      </c>
      <c r="IK63" s="379"/>
      <c r="IL63" s="384">
        <f t="shared" si="118"/>
        <v>0</v>
      </c>
      <c r="IM63" s="379"/>
      <c r="IN63" s="384">
        <f t="shared" si="119"/>
        <v>0</v>
      </c>
      <c r="IO63" s="379"/>
      <c r="IP63" s="384">
        <f t="shared" si="120"/>
        <v>0</v>
      </c>
      <c r="IQ63" s="379"/>
      <c r="IR63" s="384">
        <f t="shared" si="121"/>
        <v>0</v>
      </c>
      <c r="IS63" s="379"/>
      <c r="IT63" s="384">
        <f t="shared" si="122"/>
        <v>0</v>
      </c>
      <c r="IU63" s="379"/>
      <c r="IV63" s="384">
        <f t="shared" si="123"/>
        <v>0</v>
      </c>
      <c r="IW63" s="379"/>
      <c r="IX63" s="384">
        <f t="shared" si="124"/>
        <v>0</v>
      </c>
      <c r="IY63" s="379"/>
      <c r="IZ63" s="384">
        <f t="shared" si="125"/>
        <v>0</v>
      </c>
      <c r="JA63" s="379"/>
      <c r="JB63" s="384">
        <f t="shared" si="126"/>
        <v>0</v>
      </c>
      <c r="JC63" s="379"/>
      <c r="JD63" s="384">
        <f t="shared" si="127"/>
        <v>0</v>
      </c>
      <c r="JE63" s="379"/>
      <c r="JF63" s="384">
        <f t="shared" si="128"/>
        <v>0</v>
      </c>
      <c r="JG63" s="379"/>
      <c r="JH63" s="384">
        <f t="shared" si="129"/>
        <v>0</v>
      </c>
      <c r="JI63" s="379"/>
      <c r="JJ63" s="384">
        <f t="shared" si="130"/>
        <v>0</v>
      </c>
      <c r="JK63" s="379"/>
      <c r="JL63" s="384">
        <f t="shared" si="131"/>
        <v>0</v>
      </c>
      <c r="JM63" s="379"/>
      <c r="JN63" s="384">
        <f t="shared" si="132"/>
        <v>0</v>
      </c>
      <c r="JO63" s="379"/>
      <c r="JP63" s="384">
        <f t="shared" si="133"/>
        <v>0</v>
      </c>
      <c r="JQ63" s="379"/>
      <c r="JR63" s="384">
        <f t="shared" si="134"/>
        <v>0</v>
      </c>
      <c r="JS63" s="379"/>
      <c r="JT63" s="384">
        <f t="shared" si="277"/>
        <v>0</v>
      </c>
      <c r="JU63" s="379"/>
      <c r="JV63" s="384">
        <f t="shared" si="278"/>
        <v>0</v>
      </c>
      <c r="JW63" s="379"/>
      <c r="JX63" s="384">
        <f t="shared" si="279"/>
        <v>0</v>
      </c>
      <c r="JY63" s="379"/>
      <c r="JZ63" s="384">
        <f t="shared" si="280"/>
        <v>0</v>
      </c>
    </row>
    <row r="64" spans="1:286" s="267" customFormat="1" x14ac:dyDescent="0.25">
      <c r="A64" s="268" t="s">
        <v>277</v>
      </c>
      <c r="B64" s="268" t="s">
        <v>301</v>
      </c>
      <c r="C64" s="466">
        <v>4500</v>
      </c>
      <c r="D64" s="467"/>
      <c r="E64" s="467"/>
      <c r="F64" s="472"/>
      <c r="G64" s="387">
        <v>0</v>
      </c>
      <c r="H64" s="388">
        <f t="shared" si="0"/>
        <v>4500</v>
      </c>
      <c r="I64" s="513">
        <v>1</v>
      </c>
      <c r="J64" s="390">
        <f t="shared" si="1"/>
        <v>4500</v>
      </c>
      <c r="K64" s="379"/>
      <c r="L64" s="384">
        <f t="shared" si="2"/>
        <v>0</v>
      </c>
      <c r="M64" s="379"/>
      <c r="N64" s="384">
        <f t="shared" si="3"/>
        <v>0</v>
      </c>
      <c r="O64" s="379"/>
      <c r="P64" s="384">
        <f t="shared" si="4"/>
        <v>0</v>
      </c>
      <c r="Q64" s="379"/>
      <c r="R64" s="384">
        <f t="shared" si="5"/>
        <v>0</v>
      </c>
      <c r="S64" s="379"/>
      <c r="T64" s="384">
        <f t="shared" si="6"/>
        <v>0</v>
      </c>
      <c r="U64" s="379"/>
      <c r="V64" s="384">
        <f t="shared" si="7"/>
        <v>0</v>
      </c>
      <c r="W64" s="379"/>
      <c r="X64" s="384">
        <f t="shared" si="8"/>
        <v>0</v>
      </c>
      <c r="Y64" s="379"/>
      <c r="Z64" s="384">
        <f t="shared" si="9"/>
        <v>0</v>
      </c>
      <c r="AA64" s="379"/>
      <c r="AB64" s="384">
        <f t="shared" si="9"/>
        <v>0</v>
      </c>
      <c r="AC64" s="379"/>
      <c r="AD64" s="384">
        <f t="shared" si="10"/>
        <v>0</v>
      </c>
      <c r="AE64" s="379"/>
      <c r="AF64" s="384">
        <f t="shared" si="11"/>
        <v>0</v>
      </c>
      <c r="AG64" s="379"/>
      <c r="AH64" s="384">
        <f t="shared" si="12"/>
        <v>0</v>
      </c>
      <c r="AI64" s="379"/>
      <c r="AJ64" s="384">
        <f t="shared" si="13"/>
        <v>0</v>
      </c>
      <c r="AK64" s="379"/>
      <c r="AL64" s="384">
        <f t="shared" si="14"/>
        <v>0</v>
      </c>
      <c r="AM64" s="379"/>
      <c r="AN64" s="384">
        <f t="shared" si="15"/>
        <v>0</v>
      </c>
      <c r="AO64" s="379"/>
      <c r="AP64" s="384">
        <f t="shared" si="16"/>
        <v>0</v>
      </c>
      <c r="AQ64" s="379"/>
      <c r="AR64" s="384">
        <f t="shared" si="17"/>
        <v>0</v>
      </c>
      <c r="AS64" s="379"/>
      <c r="AT64" s="384">
        <f t="shared" si="18"/>
        <v>0</v>
      </c>
      <c r="AU64" s="379"/>
      <c r="AV64" s="384">
        <f t="shared" si="19"/>
        <v>0</v>
      </c>
      <c r="AW64" s="379"/>
      <c r="AX64" s="384">
        <f t="shared" si="20"/>
        <v>0</v>
      </c>
      <c r="AY64" s="379"/>
      <c r="AZ64" s="384">
        <f t="shared" si="21"/>
        <v>0</v>
      </c>
      <c r="BA64" s="379"/>
      <c r="BB64" s="384">
        <f t="shared" si="22"/>
        <v>0</v>
      </c>
      <c r="BC64" s="379"/>
      <c r="BD64" s="384">
        <f t="shared" si="23"/>
        <v>0</v>
      </c>
      <c r="BE64" s="379"/>
      <c r="BF64" s="384">
        <f t="shared" si="24"/>
        <v>0</v>
      </c>
      <c r="BG64" s="379"/>
      <c r="BH64" s="384">
        <f t="shared" si="25"/>
        <v>0</v>
      </c>
      <c r="BI64" s="379"/>
      <c r="BJ64" s="384">
        <f t="shared" si="26"/>
        <v>0</v>
      </c>
      <c r="BK64" s="379"/>
      <c r="BL64" s="384">
        <f t="shared" si="27"/>
        <v>0</v>
      </c>
      <c r="BM64" s="379"/>
      <c r="BN64" s="384">
        <f t="shared" si="28"/>
        <v>0</v>
      </c>
      <c r="BO64" s="379"/>
      <c r="BP64" s="384">
        <f t="shared" si="29"/>
        <v>0</v>
      </c>
      <c r="BQ64" s="379"/>
      <c r="BR64" s="384">
        <f t="shared" si="30"/>
        <v>0</v>
      </c>
      <c r="BS64" s="379"/>
      <c r="BT64" s="384">
        <f t="shared" si="31"/>
        <v>0</v>
      </c>
      <c r="BU64" s="379"/>
      <c r="BV64" s="384">
        <f t="shared" si="32"/>
        <v>0</v>
      </c>
      <c r="BW64" s="379"/>
      <c r="BX64" s="384">
        <f t="shared" si="33"/>
        <v>0</v>
      </c>
      <c r="BY64" s="379"/>
      <c r="BZ64" s="384">
        <f t="shared" si="34"/>
        <v>0</v>
      </c>
      <c r="CA64" s="379"/>
      <c r="CB64" s="384">
        <f t="shared" si="35"/>
        <v>0</v>
      </c>
      <c r="CC64" s="379"/>
      <c r="CD64" s="384">
        <f t="shared" si="36"/>
        <v>0</v>
      </c>
      <c r="CE64" s="379"/>
      <c r="CF64" s="384">
        <f t="shared" si="37"/>
        <v>0</v>
      </c>
      <c r="CG64" s="379"/>
      <c r="CH64" s="384">
        <f t="shared" si="38"/>
        <v>0</v>
      </c>
      <c r="CI64" s="379"/>
      <c r="CJ64" s="384">
        <f t="shared" si="39"/>
        <v>0</v>
      </c>
      <c r="CK64" s="379"/>
      <c r="CL64" s="384">
        <f t="shared" si="40"/>
        <v>0</v>
      </c>
      <c r="CM64" s="379"/>
      <c r="CN64" s="384">
        <f t="shared" si="41"/>
        <v>0</v>
      </c>
      <c r="CO64" s="379"/>
      <c r="CP64" s="384">
        <f t="shared" si="42"/>
        <v>0</v>
      </c>
      <c r="CQ64" s="379"/>
      <c r="CR64" s="384">
        <f t="shared" si="43"/>
        <v>0</v>
      </c>
      <c r="CS64" s="379"/>
      <c r="CT64" s="384">
        <f t="shared" si="44"/>
        <v>0</v>
      </c>
      <c r="CU64" s="379"/>
      <c r="CV64" s="384">
        <f t="shared" si="45"/>
        <v>0</v>
      </c>
      <c r="CW64" s="379"/>
      <c r="CX64" s="384">
        <f t="shared" si="46"/>
        <v>0</v>
      </c>
      <c r="CY64" s="379"/>
      <c r="CZ64" s="384">
        <f t="shared" si="47"/>
        <v>0</v>
      </c>
      <c r="DA64" s="379"/>
      <c r="DB64" s="384">
        <f t="shared" si="48"/>
        <v>0</v>
      </c>
      <c r="DC64" s="379"/>
      <c r="DD64" s="384">
        <f t="shared" si="49"/>
        <v>0</v>
      </c>
      <c r="DE64" s="379"/>
      <c r="DF64" s="384">
        <f t="shared" si="50"/>
        <v>0</v>
      </c>
      <c r="DG64" s="379"/>
      <c r="DH64" s="384">
        <f t="shared" si="51"/>
        <v>0</v>
      </c>
      <c r="DI64" s="379"/>
      <c r="DJ64" s="384">
        <f t="shared" si="52"/>
        <v>0</v>
      </c>
      <c r="DK64" s="379"/>
      <c r="DL64" s="384">
        <f t="shared" si="53"/>
        <v>0</v>
      </c>
      <c r="DM64" s="379"/>
      <c r="DN64" s="384">
        <f t="shared" si="54"/>
        <v>0</v>
      </c>
      <c r="DO64" s="379"/>
      <c r="DP64" s="384">
        <f t="shared" si="55"/>
        <v>0</v>
      </c>
      <c r="DQ64" s="379"/>
      <c r="DR64" s="384">
        <f t="shared" si="56"/>
        <v>0</v>
      </c>
      <c r="DS64" s="379"/>
      <c r="DT64" s="384">
        <f t="shared" si="57"/>
        <v>0</v>
      </c>
      <c r="DU64" s="379"/>
      <c r="DV64" s="384">
        <f t="shared" si="58"/>
        <v>0</v>
      </c>
      <c r="DW64" s="379"/>
      <c r="DX64" s="384">
        <f t="shared" si="59"/>
        <v>0</v>
      </c>
      <c r="DY64" s="379"/>
      <c r="DZ64" s="384">
        <f t="shared" si="60"/>
        <v>0</v>
      </c>
      <c r="EA64" s="379"/>
      <c r="EB64" s="384">
        <f t="shared" si="61"/>
        <v>0</v>
      </c>
      <c r="EC64" s="379"/>
      <c r="ED64" s="384">
        <f t="shared" si="62"/>
        <v>0</v>
      </c>
      <c r="EE64" s="379"/>
      <c r="EF64" s="384">
        <f t="shared" si="63"/>
        <v>0</v>
      </c>
      <c r="EG64" s="379"/>
      <c r="EH64" s="384">
        <f t="shared" si="64"/>
        <v>0</v>
      </c>
      <c r="EI64" s="379"/>
      <c r="EJ64" s="384">
        <f t="shared" si="65"/>
        <v>0</v>
      </c>
      <c r="EK64" s="379"/>
      <c r="EL64" s="384">
        <f t="shared" si="66"/>
        <v>0</v>
      </c>
      <c r="EM64" s="379"/>
      <c r="EN64" s="384">
        <f t="shared" si="67"/>
        <v>0</v>
      </c>
      <c r="EO64" s="379"/>
      <c r="EP64" s="384">
        <f t="shared" si="68"/>
        <v>0</v>
      </c>
      <c r="EQ64" s="379"/>
      <c r="ER64" s="384">
        <f t="shared" si="69"/>
        <v>0</v>
      </c>
      <c r="ES64" s="379"/>
      <c r="ET64" s="384">
        <f t="shared" si="70"/>
        <v>0</v>
      </c>
      <c r="EU64" s="379"/>
      <c r="EV64" s="384">
        <f t="shared" si="71"/>
        <v>0</v>
      </c>
      <c r="EW64" s="379"/>
      <c r="EX64" s="384">
        <f t="shared" si="72"/>
        <v>0</v>
      </c>
      <c r="EY64" s="379"/>
      <c r="EZ64" s="384">
        <f t="shared" si="73"/>
        <v>0</v>
      </c>
      <c r="FA64" s="379"/>
      <c r="FB64" s="384">
        <f t="shared" si="74"/>
        <v>0</v>
      </c>
      <c r="FC64" s="379"/>
      <c r="FD64" s="384">
        <f t="shared" si="75"/>
        <v>0</v>
      </c>
      <c r="FE64" s="379"/>
      <c r="FF64" s="384">
        <f t="shared" si="76"/>
        <v>0</v>
      </c>
      <c r="FG64" s="379"/>
      <c r="FH64" s="384">
        <f t="shared" si="77"/>
        <v>0</v>
      </c>
      <c r="FI64" s="379"/>
      <c r="FJ64" s="384">
        <f t="shared" si="78"/>
        <v>0</v>
      </c>
      <c r="FK64" s="379"/>
      <c r="FL64" s="384">
        <f t="shared" si="79"/>
        <v>0</v>
      </c>
      <c r="FM64" s="379"/>
      <c r="FN64" s="384">
        <f t="shared" si="80"/>
        <v>0</v>
      </c>
      <c r="FO64" s="379"/>
      <c r="FP64" s="384">
        <f t="shared" si="81"/>
        <v>0</v>
      </c>
      <c r="FQ64" s="379"/>
      <c r="FR64" s="384">
        <f t="shared" si="82"/>
        <v>0</v>
      </c>
      <c r="FS64" s="379"/>
      <c r="FT64" s="384">
        <f t="shared" si="83"/>
        <v>0</v>
      </c>
      <c r="FU64" s="379"/>
      <c r="FV64" s="384">
        <f t="shared" si="84"/>
        <v>0</v>
      </c>
      <c r="FW64" s="379">
        <v>1</v>
      </c>
      <c r="FX64" s="384">
        <f t="shared" si="85"/>
        <v>4500</v>
      </c>
      <c r="FY64" s="379"/>
      <c r="FZ64" s="384">
        <f t="shared" si="86"/>
        <v>0</v>
      </c>
      <c r="GA64" s="379"/>
      <c r="GB64" s="384">
        <f t="shared" si="87"/>
        <v>0</v>
      </c>
      <c r="GC64" s="379"/>
      <c r="GD64" s="384">
        <f t="shared" si="88"/>
        <v>0</v>
      </c>
      <c r="GE64" s="379"/>
      <c r="GF64" s="384">
        <f t="shared" si="89"/>
        <v>0</v>
      </c>
      <c r="GG64" s="379"/>
      <c r="GH64" s="384">
        <f t="shared" si="90"/>
        <v>0</v>
      </c>
      <c r="GI64" s="379"/>
      <c r="GJ64" s="384">
        <f t="shared" si="91"/>
        <v>0</v>
      </c>
      <c r="GK64" s="379"/>
      <c r="GL64" s="384">
        <f t="shared" si="92"/>
        <v>0</v>
      </c>
      <c r="GM64" s="379"/>
      <c r="GN64" s="384">
        <f t="shared" si="93"/>
        <v>0</v>
      </c>
      <c r="GO64" s="379"/>
      <c r="GP64" s="384">
        <f t="shared" si="94"/>
        <v>0</v>
      </c>
      <c r="GQ64" s="379"/>
      <c r="GR64" s="384">
        <f t="shared" si="95"/>
        <v>0</v>
      </c>
      <c r="GS64" s="379"/>
      <c r="GT64" s="384">
        <f t="shared" si="96"/>
        <v>0</v>
      </c>
      <c r="GU64" s="379"/>
      <c r="GV64" s="384">
        <f t="shared" si="97"/>
        <v>0</v>
      </c>
      <c r="GW64" s="379"/>
      <c r="GX64" s="384">
        <f t="shared" si="98"/>
        <v>0</v>
      </c>
      <c r="GY64" s="379"/>
      <c r="GZ64" s="384">
        <f t="shared" si="99"/>
        <v>0</v>
      </c>
      <c r="HA64" s="379"/>
      <c r="HB64" s="384">
        <f t="shared" si="100"/>
        <v>0</v>
      </c>
      <c r="HC64" s="379"/>
      <c r="HD64" s="384">
        <f t="shared" si="101"/>
        <v>0</v>
      </c>
      <c r="HE64" s="379"/>
      <c r="HF64" s="384">
        <f t="shared" si="102"/>
        <v>0</v>
      </c>
      <c r="HG64" s="379"/>
      <c r="HH64" s="384">
        <f t="shared" si="103"/>
        <v>0</v>
      </c>
      <c r="HI64" s="379"/>
      <c r="HJ64" s="384">
        <f t="shared" si="104"/>
        <v>0</v>
      </c>
      <c r="HK64" s="379"/>
      <c r="HL64" s="384">
        <f t="shared" si="105"/>
        <v>0</v>
      </c>
      <c r="HM64" s="379"/>
      <c r="HN64" s="384">
        <f t="shared" si="106"/>
        <v>0</v>
      </c>
      <c r="HO64" s="415"/>
      <c r="HP64" s="384">
        <f t="shared" si="107"/>
        <v>0</v>
      </c>
      <c r="HQ64" s="379"/>
      <c r="HR64" s="384">
        <f t="shared" si="108"/>
        <v>0</v>
      </c>
      <c r="HS64" s="415"/>
      <c r="HT64" s="384">
        <f t="shared" si="109"/>
        <v>0</v>
      </c>
      <c r="HU64" s="379"/>
      <c r="HV64" s="384">
        <f t="shared" si="110"/>
        <v>0</v>
      </c>
      <c r="HW64" s="379"/>
      <c r="HX64" s="384">
        <f t="shared" si="111"/>
        <v>0</v>
      </c>
      <c r="HY64" s="379"/>
      <c r="HZ64" s="384">
        <f t="shared" si="112"/>
        <v>0</v>
      </c>
      <c r="IA64" s="379"/>
      <c r="IB64" s="384">
        <f t="shared" si="113"/>
        <v>0</v>
      </c>
      <c r="IC64" s="379"/>
      <c r="ID64" s="384">
        <f t="shared" si="114"/>
        <v>0</v>
      </c>
      <c r="IE64" s="379"/>
      <c r="IF64" s="384">
        <f t="shared" si="115"/>
        <v>0</v>
      </c>
      <c r="IG64" s="379"/>
      <c r="IH64" s="384">
        <f t="shared" si="116"/>
        <v>0</v>
      </c>
      <c r="II64" s="379"/>
      <c r="IJ64" s="384">
        <f t="shared" si="117"/>
        <v>0</v>
      </c>
      <c r="IK64" s="379"/>
      <c r="IL64" s="384">
        <f t="shared" si="118"/>
        <v>0</v>
      </c>
      <c r="IM64" s="379"/>
      <c r="IN64" s="384">
        <f t="shared" si="119"/>
        <v>0</v>
      </c>
      <c r="IO64" s="379"/>
      <c r="IP64" s="384">
        <f t="shared" si="120"/>
        <v>0</v>
      </c>
      <c r="IQ64" s="379"/>
      <c r="IR64" s="384">
        <f t="shared" si="121"/>
        <v>0</v>
      </c>
      <c r="IS64" s="379"/>
      <c r="IT64" s="384">
        <f t="shared" si="122"/>
        <v>0</v>
      </c>
      <c r="IU64" s="379"/>
      <c r="IV64" s="384">
        <f t="shared" si="123"/>
        <v>0</v>
      </c>
      <c r="IW64" s="379"/>
      <c r="IX64" s="384">
        <f t="shared" si="124"/>
        <v>0</v>
      </c>
      <c r="IY64" s="379"/>
      <c r="IZ64" s="384">
        <f t="shared" si="125"/>
        <v>0</v>
      </c>
      <c r="JA64" s="379"/>
      <c r="JB64" s="384">
        <f t="shared" si="126"/>
        <v>0</v>
      </c>
      <c r="JC64" s="379"/>
      <c r="JD64" s="384">
        <f t="shared" si="127"/>
        <v>0</v>
      </c>
      <c r="JE64" s="379"/>
      <c r="JF64" s="384">
        <f t="shared" si="128"/>
        <v>0</v>
      </c>
      <c r="JG64" s="379"/>
      <c r="JH64" s="384">
        <f t="shared" si="129"/>
        <v>0</v>
      </c>
      <c r="JI64" s="379"/>
      <c r="JJ64" s="384">
        <f t="shared" si="130"/>
        <v>0</v>
      </c>
      <c r="JK64" s="379"/>
      <c r="JL64" s="384">
        <f t="shared" si="131"/>
        <v>0</v>
      </c>
      <c r="JM64" s="379"/>
      <c r="JN64" s="384">
        <f t="shared" si="132"/>
        <v>0</v>
      </c>
      <c r="JO64" s="379"/>
      <c r="JP64" s="384">
        <f t="shared" si="133"/>
        <v>0</v>
      </c>
      <c r="JQ64" s="379"/>
      <c r="JR64" s="384">
        <f t="shared" si="134"/>
        <v>0</v>
      </c>
      <c r="JS64" s="379"/>
      <c r="JT64" s="384">
        <f t="shared" si="277"/>
        <v>0</v>
      </c>
      <c r="JU64" s="379"/>
      <c r="JV64" s="384">
        <f t="shared" si="278"/>
        <v>0</v>
      </c>
      <c r="JW64" s="379"/>
      <c r="JX64" s="384">
        <f t="shared" si="279"/>
        <v>0</v>
      </c>
      <c r="JY64" s="379"/>
      <c r="JZ64" s="384">
        <f t="shared" si="280"/>
        <v>0</v>
      </c>
    </row>
    <row r="65" spans="1:286" s="4" customFormat="1" x14ac:dyDescent="0.25">
      <c r="A65" s="268" t="s">
        <v>277</v>
      </c>
      <c r="B65" s="268" t="s">
        <v>302</v>
      </c>
      <c r="C65" s="466">
        <v>179</v>
      </c>
      <c r="D65" s="467"/>
      <c r="E65" s="467"/>
      <c r="F65" s="472"/>
      <c r="G65" s="387">
        <v>0</v>
      </c>
      <c r="H65" s="388">
        <f t="shared" si="0"/>
        <v>179</v>
      </c>
      <c r="I65" s="513">
        <v>1</v>
      </c>
      <c r="J65" s="390">
        <f t="shared" si="1"/>
        <v>179</v>
      </c>
      <c r="K65" s="379"/>
      <c r="L65" s="384">
        <f t="shared" si="2"/>
        <v>0</v>
      </c>
      <c r="M65" s="379"/>
      <c r="N65" s="384">
        <f t="shared" si="3"/>
        <v>0</v>
      </c>
      <c r="O65" s="379"/>
      <c r="P65" s="384">
        <f t="shared" si="4"/>
        <v>0</v>
      </c>
      <c r="Q65" s="379"/>
      <c r="R65" s="384">
        <f t="shared" si="5"/>
        <v>0</v>
      </c>
      <c r="S65" s="379"/>
      <c r="T65" s="384">
        <f t="shared" si="6"/>
        <v>0</v>
      </c>
      <c r="U65" s="379"/>
      <c r="V65" s="384">
        <f t="shared" si="7"/>
        <v>0</v>
      </c>
      <c r="W65" s="379"/>
      <c r="X65" s="384">
        <f t="shared" si="8"/>
        <v>0</v>
      </c>
      <c r="Y65" s="379"/>
      <c r="Z65" s="384">
        <f t="shared" si="9"/>
        <v>0</v>
      </c>
      <c r="AA65" s="379"/>
      <c r="AB65" s="384">
        <f t="shared" si="9"/>
        <v>0</v>
      </c>
      <c r="AC65" s="379"/>
      <c r="AD65" s="384">
        <f t="shared" si="10"/>
        <v>0</v>
      </c>
      <c r="AE65" s="379"/>
      <c r="AF65" s="384">
        <f t="shared" si="11"/>
        <v>0</v>
      </c>
      <c r="AG65" s="379"/>
      <c r="AH65" s="384">
        <f t="shared" si="12"/>
        <v>0</v>
      </c>
      <c r="AI65" s="379"/>
      <c r="AJ65" s="384">
        <f t="shared" si="13"/>
        <v>0</v>
      </c>
      <c r="AK65" s="379"/>
      <c r="AL65" s="384">
        <f t="shared" si="14"/>
        <v>0</v>
      </c>
      <c r="AM65" s="379"/>
      <c r="AN65" s="384">
        <f t="shared" si="15"/>
        <v>0</v>
      </c>
      <c r="AO65" s="379"/>
      <c r="AP65" s="384">
        <f t="shared" si="16"/>
        <v>0</v>
      </c>
      <c r="AQ65" s="379"/>
      <c r="AR65" s="384">
        <f t="shared" si="17"/>
        <v>0</v>
      </c>
      <c r="AS65" s="379"/>
      <c r="AT65" s="384">
        <f t="shared" si="18"/>
        <v>0</v>
      </c>
      <c r="AU65" s="379"/>
      <c r="AV65" s="384">
        <f t="shared" si="19"/>
        <v>0</v>
      </c>
      <c r="AW65" s="379"/>
      <c r="AX65" s="384">
        <f t="shared" si="20"/>
        <v>0</v>
      </c>
      <c r="AY65" s="379"/>
      <c r="AZ65" s="384">
        <f t="shared" si="21"/>
        <v>0</v>
      </c>
      <c r="BA65" s="379"/>
      <c r="BB65" s="384">
        <f t="shared" si="22"/>
        <v>0</v>
      </c>
      <c r="BC65" s="379"/>
      <c r="BD65" s="384">
        <f t="shared" si="23"/>
        <v>0</v>
      </c>
      <c r="BE65" s="379"/>
      <c r="BF65" s="384">
        <f t="shared" si="24"/>
        <v>0</v>
      </c>
      <c r="BG65" s="379"/>
      <c r="BH65" s="384">
        <f t="shared" si="25"/>
        <v>0</v>
      </c>
      <c r="BI65" s="379"/>
      <c r="BJ65" s="384">
        <f t="shared" si="26"/>
        <v>0</v>
      </c>
      <c r="BK65" s="379"/>
      <c r="BL65" s="384">
        <f t="shared" si="27"/>
        <v>0</v>
      </c>
      <c r="BM65" s="379"/>
      <c r="BN65" s="384">
        <f t="shared" si="28"/>
        <v>0</v>
      </c>
      <c r="BO65" s="379"/>
      <c r="BP65" s="384">
        <f t="shared" si="29"/>
        <v>0</v>
      </c>
      <c r="BQ65" s="379"/>
      <c r="BR65" s="384">
        <f t="shared" si="30"/>
        <v>0</v>
      </c>
      <c r="BS65" s="379"/>
      <c r="BT65" s="384">
        <f t="shared" si="31"/>
        <v>0</v>
      </c>
      <c r="BU65" s="379"/>
      <c r="BV65" s="384">
        <f t="shared" si="32"/>
        <v>0</v>
      </c>
      <c r="BW65" s="379"/>
      <c r="BX65" s="384">
        <f t="shared" si="33"/>
        <v>0</v>
      </c>
      <c r="BY65" s="379"/>
      <c r="BZ65" s="384">
        <f t="shared" si="34"/>
        <v>0</v>
      </c>
      <c r="CA65" s="379"/>
      <c r="CB65" s="384">
        <f t="shared" si="35"/>
        <v>0</v>
      </c>
      <c r="CC65" s="379">
        <v>1</v>
      </c>
      <c r="CD65" s="384">
        <f t="shared" si="36"/>
        <v>179</v>
      </c>
      <c r="CE65" s="379">
        <v>1</v>
      </c>
      <c r="CF65" s="384">
        <f t="shared" si="37"/>
        <v>179</v>
      </c>
      <c r="CG65" s="379">
        <v>1</v>
      </c>
      <c r="CH65" s="384">
        <f t="shared" si="38"/>
        <v>179</v>
      </c>
      <c r="CI65" s="379">
        <v>1</v>
      </c>
      <c r="CJ65" s="384">
        <f t="shared" si="39"/>
        <v>179</v>
      </c>
      <c r="CK65" s="379">
        <v>1</v>
      </c>
      <c r="CL65" s="384">
        <f t="shared" si="40"/>
        <v>179</v>
      </c>
      <c r="CM65" s="379">
        <v>1</v>
      </c>
      <c r="CN65" s="384">
        <f t="shared" si="41"/>
        <v>179</v>
      </c>
      <c r="CO65" s="379"/>
      <c r="CP65" s="384">
        <f t="shared" si="42"/>
        <v>0</v>
      </c>
      <c r="CQ65" s="379"/>
      <c r="CR65" s="384">
        <f t="shared" si="43"/>
        <v>0</v>
      </c>
      <c r="CS65" s="379">
        <v>1</v>
      </c>
      <c r="CT65" s="384">
        <f t="shared" si="44"/>
        <v>179</v>
      </c>
      <c r="CU65" s="379">
        <v>1</v>
      </c>
      <c r="CV65" s="384">
        <f t="shared" si="45"/>
        <v>179</v>
      </c>
      <c r="CW65" s="379">
        <v>1</v>
      </c>
      <c r="CX65" s="384">
        <f t="shared" si="46"/>
        <v>179</v>
      </c>
      <c r="CY65" s="379"/>
      <c r="CZ65" s="384">
        <f t="shared" si="47"/>
        <v>0</v>
      </c>
      <c r="DA65" s="379"/>
      <c r="DB65" s="384">
        <f t="shared" si="48"/>
        <v>0</v>
      </c>
      <c r="DC65" s="379"/>
      <c r="DD65" s="384">
        <f t="shared" si="49"/>
        <v>0</v>
      </c>
      <c r="DE65" s="379">
        <v>1</v>
      </c>
      <c r="DF65" s="384">
        <f t="shared" si="50"/>
        <v>179</v>
      </c>
      <c r="DG65" s="379"/>
      <c r="DH65" s="384">
        <f t="shared" si="51"/>
        <v>0</v>
      </c>
      <c r="DI65" s="379"/>
      <c r="DJ65" s="384">
        <f t="shared" si="52"/>
        <v>0</v>
      </c>
      <c r="DK65" s="379"/>
      <c r="DL65" s="384">
        <f t="shared" si="53"/>
        <v>0</v>
      </c>
      <c r="DM65" s="379"/>
      <c r="DN65" s="384">
        <f t="shared" si="54"/>
        <v>0</v>
      </c>
      <c r="DO65" s="379"/>
      <c r="DP65" s="384">
        <f t="shared" si="55"/>
        <v>0</v>
      </c>
      <c r="DQ65" s="379"/>
      <c r="DR65" s="384">
        <f t="shared" si="56"/>
        <v>0</v>
      </c>
      <c r="DS65" s="379"/>
      <c r="DT65" s="384">
        <f t="shared" si="57"/>
        <v>0</v>
      </c>
      <c r="DU65" s="379"/>
      <c r="DV65" s="384">
        <f t="shared" si="58"/>
        <v>0</v>
      </c>
      <c r="DW65" s="379"/>
      <c r="DX65" s="384">
        <f t="shared" si="59"/>
        <v>0</v>
      </c>
      <c r="DY65" s="379"/>
      <c r="DZ65" s="384">
        <f t="shared" si="60"/>
        <v>0</v>
      </c>
      <c r="EA65" s="379"/>
      <c r="EB65" s="384">
        <f t="shared" si="61"/>
        <v>0</v>
      </c>
      <c r="EC65" s="379"/>
      <c r="ED65" s="384">
        <f t="shared" si="62"/>
        <v>0</v>
      </c>
      <c r="EE65" s="379"/>
      <c r="EF65" s="384">
        <f t="shared" si="63"/>
        <v>0</v>
      </c>
      <c r="EG65" s="379"/>
      <c r="EH65" s="384">
        <f t="shared" si="64"/>
        <v>0</v>
      </c>
      <c r="EI65" s="379"/>
      <c r="EJ65" s="384">
        <f t="shared" si="65"/>
        <v>0</v>
      </c>
      <c r="EK65" s="379"/>
      <c r="EL65" s="384">
        <f t="shared" si="66"/>
        <v>0</v>
      </c>
      <c r="EM65" s="379"/>
      <c r="EN65" s="384">
        <f t="shared" si="67"/>
        <v>0</v>
      </c>
      <c r="EO65" s="379"/>
      <c r="EP65" s="384">
        <f t="shared" si="68"/>
        <v>0</v>
      </c>
      <c r="EQ65" s="379"/>
      <c r="ER65" s="384">
        <f t="shared" si="69"/>
        <v>0</v>
      </c>
      <c r="ES65" s="379"/>
      <c r="ET65" s="384">
        <f t="shared" si="70"/>
        <v>0</v>
      </c>
      <c r="EU65" s="379"/>
      <c r="EV65" s="384">
        <f t="shared" si="71"/>
        <v>0</v>
      </c>
      <c r="EW65" s="379"/>
      <c r="EX65" s="384">
        <f t="shared" si="72"/>
        <v>0</v>
      </c>
      <c r="EY65" s="379"/>
      <c r="EZ65" s="384">
        <f t="shared" si="73"/>
        <v>0</v>
      </c>
      <c r="FA65" s="379"/>
      <c r="FB65" s="384">
        <f t="shared" si="74"/>
        <v>0</v>
      </c>
      <c r="FC65" s="379"/>
      <c r="FD65" s="384">
        <f t="shared" si="75"/>
        <v>0</v>
      </c>
      <c r="FE65" s="379"/>
      <c r="FF65" s="384">
        <f t="shared" si="76"/>
        <v>0</v>
      </c>
      <c r="FG65" s="379"/>
      <c r="FH65" s="384">
        <f t="shared" si="77"/>
        <v>0</v>
      </c>
      <c r="FI65" s="379"/>
      <c r="FJ65" s="384">
        <f t="shared" si="78"/>
        <v>0</v>
      </c>
      <c r="FK65" s="379"/>
      <c r="FL65" s="384">
        <f t="shared" si="79"/>
        <v>0</v>
      </c>
      <c r="FM65" s="379"/>
      <c r="FN65" s="384">
        <f t="shared" si="80"/>
        <v>0</v>
      </c>
      <c r="FO65" s="379"/>
      <c r="FP65" s="384">
        <f t="shared" si="81"/>
        <v>0</v>
      </c>
      <c r="FQ65" s="379"/>
      <c r="FR65" s="384">
        <f t="shared" si="82"/>
        <v>0</v>
      </c>
      <c r="FS65" s="379"/>
      <c r="FT65" s="384">
        <f t="shared" si="83"/>
        <v>0</v>
      </c>
      <c r="FU65" s="379"/>
      <c r="FV65" s="384">
        <f t="shared" si="84"/>
        <v>0</v>
      </c>
      <c r="FW65" s="379"/>
      <c r="FX65" s="384">
        <f t="shared" si="85"/>
        <v>0</v>
      </c>
      <c r="FY65" s="379">
        <v>1</v>
      </c>
      <c r="FZ65" s="384">
        <f t="shared" si="86"/>
        <v>179</v>
      </c>
      <c r="GA65" s="379"/>
      <c r="GB65" s="384">
        <f t="shared" si="87"/>
        <v>0</v>
      </c>
      <c r="GC65" s="379"/>
      <c r="GD65" s="384">
        <f t="shared" si="88"/>
        <v>0</v>
      </c>
      <c r="GE65" s="379"/>
      <c r="GF65" s="384">
        <f t="shared" si="89"/>
        <v>0</v>
      </c>
      <c r="GG65" s="379"/>
      <c r="GH65" s="384">
        <f t="shared" si="90"/>
        <v>0</v>
      </c>
      <c r="GI65" s="379"/>
      <c r="GJ65" s="384">
        <f t="shared" si="91"/>
        <v>0</v>
      </c>
      <c r="GK65" s="379"/>
      <c r="GL65" s="384">
        <f t="shared" si="92"/>
        <v>0</v>
      </c>
      <c r="GM65" s="379"/>
      <c r="GN65" s="384">
        <f t="shared" si="93"/>
        <v>0</v>
      </c>
      <c r="GO65" s="379"/>
      <c r="GP65" s="384">
        <f t="shared" si="94"/>
        <v>0</v>
      </c>
      <c r="GQ65" s="379"/>
      <c r="GR65" s="384">
        <f t="shared" si="95"/>
        <v>0</v>
      </c>
      <c r="GS65" s="379"/>
      <c r="GT65" s="384">
        <f t="shared" si="96"/>
        <v>0</v>
      </c>
      <c r="GU65" s="379"/>
      <c r="GV65" s="384">
        <f t="shared" si="97"/>
        <v>0</v>
      </c>
      <c r="GW65" s="379"/>
      <c r="GX65" s="384">
        <f t="shared" si="98"/>
        <v>0</v>
      </c>
      <c r="GY65" s="379"/>
      <c r="GZ65" s="384">
        <f t="shared" si="99"/>
        <v>0</v>
      </c>
      <c r="HA65" s="379"/>
      <c r="HB65" s="384">
        <f t="shared" si="100"/>
        <v>0</v>
      </c>
      <c r="HC65" s="379"/>
      <c r="HD65" s="384">
        <f t="shared" si="101"/>
        <v>0</v>
      </c>
      <c r="HE65" s="379"/>
      <c r="HF65" s="384">
        <f t="shared" si="102"/>
        <v>0</v>
      </c>
      <c r="HG65" s="379"/>
      <c r="HH65" s="384">
        <f t="shared" si="103"/>
        <v>0</v>
      </c>
      <c r="HI65" s="379"/>
      <c r="HJ65" s="384">
        <f t="shared" si="104"/>
        <v>0</v>
      </c>
      <c r="HK65" s="379"/>
      <c r="HL65" s="384">
        <f t="shared" si="105"/>
        <v>0</v>
      </c>
      <c r="HM65" s="379"/>
      <c r="HN65" s="384">
        <f t="shared" si="106"/>
        <v>0</v>
      </c>
      <c r="HO65" s="415"/>
      <c r="HP65" s="384">
        <f t="shared" si="107"/>
        <v>0</v>
      </c>
      <c r="HQ65" s="379"/>
      <c r="HR65" s="384">
        <f t="shared" si="108"/>
        <v>0</v>
      </c>
      <c r="HS65" s="415"/>
      <c r="HT65" s="384">
        <f t="shared" si="109"/>
        <v>0</v>
      </c>
      <c r="HU65" s="379"/>
      <c r="HV65" s="384">
        <f t="shared" si="110"/>
        <v>0</v>
      </c>
      <c r="HW65" s="379"/>
      <c r="HX65" s="384">
        <f t="shared" si="111"/>
        <v>0</v>
      </c>
      <c r="HY65" s="379"/>
      <c r="HZ65" s="384">
        <f t="shared" si="112"/>
        <v>0</v>
      </c>
      <c r="IA65" s="379"/>
      <c r="IB65" s="384">
        <f t="shared" si="113"/>
        <v>0</v>
      </c>
      <c r="IC65" s="379"/>
      <c r="ID65" s="384">
        <f t="shared" si="114"/>
        <v>0</v>
      </c>
      <c r="IE65" s="379"/>
      <c r="IF65" s="384">
        <f t="shared" si="115"/>
        <v>0</v>
      </c>
      <c r="IG65" s="379"/>
      <c r="IH65" s="384">
        <f t="shared" si="116"/>
        <v>0</v>
      </c>
      <c r="II65" s="379"/>
      <c r="IJ65" s="384">
        <f t="shared" si="117"/>
        <v>0</v>
      </c>
      <c r="IK65" s="379"/>
      <c r="IL65" s="384">
        <f t="shared" si="118"/>
        <v>0</v>
      </c>
      <c r="IM65" s="379"/>
      <c r="IN65" s="384">
        <f t="shared" si="119"/>
        <v>0</v>
      </c>
      <c r="IO65" s="379"/>
      <c r="IP65" s="384">
        <f t="shared" si="120"/>
        <v>0</v>
      </c>
      <c r="IQ65" s="379"/>
      <c r="IR65" s="384">
        <f t="shared" si="121"/>
        <v>0</v>
      </c>
      <c r="IS65" s="379"/>
      <c r="IT65" s="384">
        <f t="shared" si="122"/>
        <v>0</v>
      </c>
      <c r="IU65" s="379"/>
      <c r="IV65" s="384">
        <f t="shared" si="123"/>
        <v>0</v>
      </c>
      <c r="IW65" s="379"/>
      <c r="IX65" s="384">
        <f t="shared" si="124"/>
        <v>0</v>
      </c>
      <c r="IY65" s="379"/>
      <c r="IZ65" s="384">
        <f t="shared" si="125"/>
        <v>0</v>
      </c>
      <c r="JA65" s="379"/>
      <c r="JB65" s="384">
        <f t="shared" si="126"/>
        <v>0</v>
      </c>
      <c r="JC65" s="379"/>
      <c r="JD65" s="384">
        <f t="shared" si="127"/>
        <v>0</v>
      </c>
      <c r="JE65" s="379"/>
      <c r="JF65" s="384">
        <f t="shared" si="128"/>
        <v>0</v>
      </c>
      <c r="JG65" s="379"/>
      <c r="JH65" s="384">
        <f t="shared" si="129"/>
        <v>0</v>
      </c>
      <c r="JI65" s="379"/>
      <c r="JJ65" s="384">
        <f t="shared" si="130"/>
        <v>0</v>
      </c>
      <c r="JK65" s="379"/>
      <c r="JL65" s="384">
        <f t="shared" si="131"/>
        <v>0</v>
      </c>
      <c r="JM65" s="379"/>
      <c r="JN65" s="384">
        <f t="shared" si="132"/>
        <v>0</v>
      </c>
      <c r="JO65" s="379"/>
      <c r="JP65" s="384">
        <f t="shared" si="133"/>
        <v>0</v>
      </c>
      <c r="JQ65" s="379"/>
      <c r="JR65" s="384">
        <f t="shared" si="134"/>
        <v>0</v>
      </c>
      <c r="JS65" s="379"/>
      <c r="JT65" s="384">
        <f t="shared" si="277"/>
        <v>0</v>
      </c>
      <c r="JU65" s="379"/>
      <c r="JV65" s="384">
        <f t="shared" si="278"/>
        <v>0</v>
      </c>
      <c r="JW65" s="379"/>
      <c r="JX65" s="384">
        <f t="shared" si="279"/>
        <v>0</v>
      </c>
      <c r="JY65" s="379"/>
      <c r="JZ65" s="384">
        <f t="shared" si="280"/>
        <v>0</v>
      </c>
    </row>
    <row r="66" spans="1:286" s="4" customFormat="1" x14ac:dyDescent="0.25">
      <c r="A66" s="268" t="s">
        <v>277</v>
      </c>
      <c r="B66" s="268" t="s">
        <v>303</v>
      </c>
      <c r="C66" s="466">
        <v>8145</v>
      </c>
      <c r="D66" s="467"/>
      <c r="E66" s="467"/>
      <c r="F66" s="472"/>
      <c r="G66" s="387">
        <f t="shared" ref="G66:G72" si="282">+AVERAGE(C66:F66)*5%</f>
        <v>407.25</v>
      </c>
      <c r="H66" s="388">
        <f t="shared" si="0"/>
        <v>8552.25</v>
      </c>
      <c r="I66" s="513">
        <v>100</v>
      </c>
      <c r="J66" s="390">
        <f t="shared" si="1"/>
        <v>85.522499999999994</v>
      </c>
      <c r="K66" s="379"/>
      <c r="L66" s="384">
        <f t="shared" si="2"/>
        <v>0</v>
      </c>
      <c r="M66" s="379"/>
      <c r="N66" s="384">
        <f t="shared" si="3"/>
        <v>0</v>
      </c>
      <c r="O66" s="379"/>
      <c r="P66" s="384">
        <f t="shared" si="4"/>
        <v>0</v>
      </c>
      <c r="Q66" s="379"/>
      <c r="R66" s="384">
        <f t="shared" si="5"/>
        <v>0</v>
      </c>
      <c r="S66" s="379"/>
      <c r="T66" s="384">
        <f t="shared" si="6"/>
        <v>0</v>
      </c>
      <c r="U66" s="379"/>
      <c r="V66" s="384">
        <f t="shared" si="7"/>
        <v>0</v>
      </c>
      <c r="W66" s="379"/>
      <c r="X66" s="384">
        <f t="shared" si="8"/>
        <v>0</v>
      </c>
      <c r="Y66" s="379"/>
      <c r="Z66" s="384">
        <f t="shared" si="9"/>
        <v>0</v>
      </c>
      <c r="AA66" s="379"/>
      <c r="AB66" s="384">
        <f t="shared" si="9"/>
        <v>0</v>
      </c>
      <c r="AC66" s="379"/>
      <c r="AD66" s="384">
        <f t="shared" si="10"/>
        <v>0</v>
      </c>
      <c r="AE66" s="379"/>
      <c r="AF66" s="384">
        <f t="shared" si="11"/>
        <v>0</v>
      </c>
      <c r="AG66" s="379"/>
      <c r="AH66" s="384">
        <f t="shared" si="12"/>
        <v>0</v>
      </c>
      <c r="AI66" s="379"/>
      <c r="AJ66" s="384">
        <f t="shared" si="13"/>
        <v>0</v>
      </c>
      <c r="AK66" s="379"/>
      <c r="AL66" s="384">
        <f t="shared" si="14"/>
        <v>0</v>
      </c>
      <c r="AM66" s="379"/>
      <c r="AN66" s="384">
        <f t="shared" si="15"/>
        <v>0</v>
      </c>
      <c r="AO66" s="379"/>
      <c r="AP66" s="384">
        <f t="shared" si="16"/>
        <v>0</v>
      </c>
      <c r="AQ66" s="379"/>
      <c r="AR66" s="384">
        <f t="shared" si="17"/>
        <v>0</v>
      </c>
      <c r="AS66" s="379">
        <v>1</v>
      </c>
      <c r="AT66" s="384">
        <f t="shared" si="18"/>
        <v>85.522499999999994</v>
      </c>
      <c r="AU66" s="379"/>
      <c r="AV66" s="384">
        <f t="shared" si="19"/>
        <v>0</v>
      </c>
      <c r="AW66" s="379">
        <v>1</v>
      </c>
      <c r="AX66" s="384">
        <f t="shared" si="20"/>
        <v>85.522499999999994</v>
      </c>
      <c r="AY66" s="379"/>
      <c r="AZ66" s="384">
        <f t="shared" si="21"/>
        <v>0</v>
      </c>
      <c r="BA66" s="379"/>
      <c r="BB66" s="384">
        <f t="shared" si="22"/>
        <v>0</v>
      </c>
      <c r="BC66" s="379"/>
      <c r="BD66" s="384">
        <f t="shared" si="23"/>
        <v>0</v>
      </c>
      <c r="BE66" s="379"/>
      <c r="BF66" s="384">
        <f t="shared" si="24"/>
        <v>0</v>
      </c>
      <c r="BG66" s="379"/>
      <c r="BH66" s="384">
        <f t="shared" si="25"/>
        <v>0</v>
      </c>
      <c r="BI66" s="379">
        <v>1</v>
      </c>
      <c r="BJ66" s="384">
        <f t="shared" si="26"/>
        <v>85.522499999999994</v>
      </c>
      <c r="BK66" s="379">
        <v>1</v>
      </c>
      <c r="BL66" s="384">
        <f t="shared" si="27"/>
        <v>85.522499999999994</v>
      </c>
      <c r="BM66" s="379"/>
      <c r="BN66" s="384">
        <f t="shared" si="28"/>
        <v>0</v>
      </c>
      <c r="BO66" s="379"/>
      <c r="BP66" s="384">
        <f t="shared" si="29"/>
        <v>0</v>
      </c>
      <c r="BQ66" s="379"/>
      <c r="BR66" s="384">
        <f t="shared" si="30"/>
        <v>0</v>
      </c>
      <c r="BS66" s="379"/>
      <c r="BT66" s="384">
        <f t="shared" si="31"/>
        <v>0</v>
      </c>
      <c r="BU66" s="379"/>
      <c r="BV66" s="384">
        <f t="shared" si="32"/>
        <v>0</v>
      </c>
      <c r="BW66" s="379"/>
      <c r="BX66" s="384">
        <f t="shared" si="33"/>
        <v>0</v>
      </c>
      <c r="BY66" s="379"/>
      <c r="BZ66" s="384">
        <f t="shared" si="34"/>
        <v>0</v>
      </c>
      <c r="CA66" s="379"/>
      <c r="CB66" s="384">
        <f t="shared" si="35"/>
        <v>0</v>
      </c>
      <c r="CC66" s="379"/>
      <c r="CD66" s="384">
        <f t="shared" si="36"/>
        <v>0</v>
      </c>
      <c r="CE66" s="379"/>
      <c r="CF66" s="384">
        <f t="shared" si="37"/>
        <v>0</v>
      </c>
      <c r="CG66" s="379"/>
      <c r="CH66" s="384">
        <f t="shared" si="38"/>
        <v>0</v>
      </c>
      <c r="CI66" s="379"/>
      <c r="CJ66" s="384">
        <f t="shared" si="39"/>
        <v>0</v>
      </c>
      <c r="CK66" s="379"/>
      <c r="CL66" s="384">
        <f t="shared" si="40"/>
        <v>0</v>
      </c>
      <c r="CM66" s="379"/>
      <c r="CN66" s="384">
        <f t="shared" si="41"/>
        <v>0</v>
      </c>
      <c r="CO66" s="379"/>
      <c r="CP66" s="384">
        <f t="shared" si="42"/>
        <v>0</v>
      </c>
      <c r="CQ66" s="379"/>
      <c r="CR66" s="384">
        <f t="shared" si="43"/>
        <v>0</v>
      </c>
      <c r="CS66" s="379"/>
      <c r="CT66" s="384">
        <f t="shared" si="44"/>
        <v>0</v>
      </c>
      <c r="CU66" s="379"/>
      <c r="CV66" s="384">
        <f t="shared" si="45"/>
        <v>0</v>
      </c>
      <c r="CW66" s="379"/>
      <c r="CX66" s="384">
        <f t="shared" si="46"/>
        <v>0</v>
      </c>
      <c r="CY66" s="379"/>
      <c r="CZ66" s="384">
        <f t="shared" si="47"/>
        <v>0</v>
      </c>
      <c r="DA66" s="379"/>
      <c r="DB66" s="384">
        <f t="shared" si="48"/>
        <v>0</v>
      </c>
      <c r="DC66" s="379"/>
      <c r="DD66" s="384">
        <f t="shared" si="49"/>
        <v>0</v>
      </c>
      <c r="DE66" s="379"/>
      <c r="DF66" s="384">
        <f t="shared" si="50"/>
        <v>0</v>
      </c>
      <c r="DG66" s="379"/>
      <c r="DH66" s="384">
        <f t="shared" si="51"/>
        <v>0</v>
      </c>
      <c r="DI66" s="379"/>
      <c r="DJ66" s="384">
        <f t="shared" si="52"/>
        <v>0</v>
      </c>
      <c r="DK66" s="379"/>
      <c r="DL66" s="384">
        <f t="shared" si="53"/>
        <v>0</v>
      </c>
      <c r="DM66" s="379"/>
      <c r="DN66" s="384">
        <f t="shared" si="54"/>
        <v>0</v>
      </c>
      <c r="DO66" s="379"/>
      <c r="DP66" s="384">
        <f t="shared" si="55"/>
        <v>0</v>
      </c>
      <c r="DQ66" s="379"/>
      <c r="DR66" s="384">
        <f t="shared" si="56"/>
        <v>0</v>
      </c>
      <c r="DS66" s="379"/>
      <c r="DT66" s="384">
        <f t="shared" si="57"/>
        <v>0</v>
      </c>
      <c r="DU66" s="379"/>
      <c r="DV66" s="384">
        <f t="shared" si="58"/>
        <v>0</v>
      </c>
      <c r="DW66" s="379"/>
      <c r="DX66" s="384">
        <f t="shared" si="59"/>
        <v>0</v>
      </c>
      <c r="DY66" s="379"/>
      <c r="DZ66" s="384">
        <f t="shared" si="60"/>
        <v>0</v>
      </c>
      <c r="EA66" s="379"/>
      <c r="EB66" s="384">
        <f t="shared" si="61"/>
        <v>0</v>
      </c>
      <c r="EC66" s="379"/>
      <c r="ED66" s="384">
        <f t="shared" si="62"/>
        <v>0</v>
      </c>
      <c r="EE66" s="379"/>
      <c r="EF66" s="384">
        <f t="shared" si="63"/>
        <v>0</v>
      </c>
      <c r="EG66" s="379"/>
      <c r="EH66" s="384">
        <f t="shared" si="64"/>
        <v>0</v>
      </c>
      <c r="EI66" s="379"/>
      <c r="EJ66" s="384">
        <f t="shared" si="65"/>
        <v>0</v>
      </c>
      <c r="EK66" s="379"/>
      <c r="EL66" s="384">
        <f t="shared" si="66"/>
        <v>0</v>
      </c>
      <c r="EM66" s="379"/>
      <c r="EN66" s="384">
        <f t="shared" si="67"/>
        <v>0</v>
      </c>
      <c r="EO66" s="379"/>
      <c r="EP66" s="384">
        <f t="shared" si="68"/>
        <v>0</v>
      </c>
      <c r="EQ66" s="379"/>
      <c r="ER66" s="384">
        <f t="shared" si="69"/>
        <v>0</v>
      </c>
      <c r="ES66" s="379"/>
      <c r="ET66" s="384">
        <f t="shared" si="70"/>
        <v>0</v>
      </c>
      <c r="EU66" s="379"/>
      <c r="EV66" s="384">
        <f t="shared" si="71"/>
        <v>0</v>
      </c>
      <c r="EW66" s="379"/>
      <c r="EX66" s="384">
        <f t="shared" si="72"/>
        <v>0</v>
      </c>
      <c r="EY66" s="379"/>
      <c r="EZ66" s="384">
        <f t="shared" si="73"/>
        <v>0</v>
      </c>
      <c r="FA66" s="379"/>
      <c r="FB66" s="384">
        <f t="shared" si="74"/>
        <v>0</v>
      </c>
      <c r="FC66" s="379"/>
      <c r="FD66" s="384">
        <f t="shared" si="75"/>
        <v>0</v>
      </c>
      <c r="FE66" s="379"/>
      <c r="FF66" s="384">
        <f t="shared" si="76"/>
        <v>0</v>
      </c>
      <c r="FG66" s="379"/>
      <c r="FH66" s="384">
        <f t="shared" si="77"/>
        <v>0</v>
      </c>
      <c r="FI66" s="379"/>
      <c r="FJ66" s="384">
        <f t="shared" si="78"/>
        <v>0</v>
      </c>
      <c r="FK66" s="379"/>
      <c r="FL66" s="384">
        <f t="shared" si="79"/>
        <v>0</v>
      </c>
      <c r="FM66" s="379"/>
      <c r="FN66" s="384">
        <f t="shared" si="80"/>
        <v>0</v>
      </c>
      <c r="FO66" s="379"/>
      <c r="FP66" s="384">
        <f t="shared" si="81"/>
        <v>0</v>
      </c>
      <c r="FQ66" s="379"/>
      <c r="FR66" s="384">
        <f t="shared" si="82"/>
        <v>0</v>
      </c>
      <c r="FS66" s="379"/>
      <c r="FT66" s="384">
        <f t="shared" si="83"/>
        <v>0</v>
      </c>
      <c r="FU66" s="379"/>
      <c r="FV66" s="384">
        <f t="shared" si="84"/>
        <v>0</v>
      </c>
      <c r="FW66" s="379"/>
      <c r="FX66" s="384">
        <f t="shared" si="85"/>
        <v>0</v>
      </c>
      <c r="FY66" s="379"/>
      <c r="FZ66" s="384">
        <f t="shared" si="86"/>
        <v>0</v>
      </c>
      <c r="GA66" s="379"/>
      <c r="GB66" s="384">
        <f t="shared" si="87"/>
        <v>0</v>
      </c>
      <c r="GC66" s="379"/>
      <c r="GD66" s="384">
        <f t="shared" si="88"/>
        <v>0</v>
      </c>
      <c r="GE66" s="379"/>
      <c r="GF66" s="384">
        <f t="shared" si="89"/>
        <v>0</v>
      </c>
      <c r="GG66" s="379"/>
      <c r="GH66" s="384">
        <f t="shared" si="90"/>
        <v>0</v>
      </c>
      <c r="GI66" s="379"/>
      <c r="GJ66" s="384">
        <f t="shared" si="91"/>
        <v>0</v>
      </c>
      <c r="GK66" s="379"/>
      <c r="GL66" s="384">
        <f t="shared" si="92"/>
        <v>0</v>
      </c>
      <c r="GM66" s="379"/>
      <c r="GN66" s="384">
        <f t="shared" si="93"/>
        <v>0</v>
      </c>
      <c r="GO66" s="379"/>
      <c r="GP66" s="384">
        <f t="shared" si="94"/>
        <v>0</v>
      </c>
      <c r="GQ66" s="379"/>
      <c r="GR66" s="384">
        <f t="shared" si="95"/>
        <v>0</v>
      </c>
      <c r="GS66" s="379"/>
      <c r="GT66" s="384">
        <f t="shared" si="96"/>
        <v>0</v>
      </c>
      <c r="GU66" s="379"/>
      <c r="GV66" s="384">
        <f t="shared" si="97"/>
        <v>0</v>
      </c>
      <c r="GW66" s="379"/>
      <c r="GX66" s="384">
        <f t="shared" si="98"/>
        <v>0</v>
      </c>
      <c r="GY66" s="379"/>
      <c r="GZ66" s="384">
        <f t="shared" si="99"/>
        <v>0</v>
      </c>
      <c r="HA66" s="379"/>
      <c r="HB66" s="384">
        <f t="shared" si="100"/>
        <v>0</v>
      </c>
      <c r="HC66" s="379"/>
      <c r="HD66" s="384">
        <f t="shared" si="101"/>
        <v>0</v>
      </c>
      <c r="HE66" s="379"/>
      <c r="HF66" s="384">
        <f t="shared" si="102"/>
        <v>0</v>
      </c>
      <c r="HG66" s="379"/>
      <c r="HH66" s="384">
        <f t="shared" si="103"/>
        <v>0</v>
      </c>
      <c r="HI66" s="379"/>
      <c r="HJ66" s="384">
        <f t="shared" si="104"/>
        <v>0</v>
      </c>
      <c r="HK66" s="379"/>
      <c r="HL66" s="384">
        <f t="shared" si="105"/>
        <v>0</v>
      </c>
      <c r="HM66" s="379"/>
      <c r="HN66" s="384">
        <f t="shared" si="106"/>
        <v>0</v>
      </c>
      <c r="HO66" s="415"/>
      <c r="HP66" s="384">
        <f t="shared" si="107"/>
        <v>0</v>
      </c>
      <c r="HQ66" s="379"/>
      <c r="HR66" s="384">
        <f t="shared" si="108"/>
        <v>0</v>
      </c>
      <c r="HS66" s="415"/>
      <c r="HT66" s="384">
        <f t="shared" si="109"/>
        <v>0</v>
      </c>
      <c r="HU66" s="379"/>
      <c r="HV66" s="384">
        <f t="shared" si="110"/>
        <v>0</v>
      </c>
      <c r="HW66" s="379"/>
      <c r="HX66" s="384">
        <f t="shared" si="111"/>
        <v>0</v>
      </c>
      <c r="HY66" s="379"/>
      <c r="HZ66" s="384">
        <f t="shared" si="112"/>
        <v>0</v>
      </c>
      <c r="IA66" s="379"/>
      <c r="IB66" s="384">
        <f t="shared" si="113"/>
        <v>0</v>
      </c>
      <c r="IC66" s="379"/>
      <c r="ID66" s="384">
        <f t="shared" si="114"/>
        <v>0</v>
      </c>
      <c r="IE66" s="379"/>
      <c r="IF66" s="384">
        <f t="shared" si="115"/>
        <v>0</v>
      </c>
      <c r="IG66" s="379"/>
      <c r="IH66" s="384">
        <f t="shared" si="116"/>
        <v>0</v>
      </c>
      <c r="II66" s="379"/>
      <c r="IJ66" s="384">
        <f t="shared" si="117"/>
        <v>0</v>
      </c>
      <c r="IK66" s="379"/>
      <c r="IL66" s="384">
        <f t="shared" si="118"/>
        <v>0</v>
      </c>
      <c r="IM66" s="379"/>
      <c r="IN66" s="384">
        <f t="shared" si="119"/>
        <v>0</v>
      </c>
      <c r="IO66" s="379"/>
      <c r="IP66" s="384">
        <f t="shared" si="120"/>
        <v>0</v>
      </c>
      <c r="IQ66" s="379"/>
      <c r="IR66" s="384">
        <f t="shared" si="121"/>
        <v>0</v>
      </c>
      <c r="IS66" s="379"/>
      <c r="IT66" s="384">
        <f t="shared" si="122"/>
        <v>0</v>
      </c>
      <c r="IU66" s="379"/>
      <c r="IV66" s="384">
        <f t="shared" si="123"/>
        <v>0</v>
      </c>
      <c r="IW66" s="379"/>
      <c r="IX66" s="384">
        <f t="shared" si="124"/>
        <v>0</v>
      </c>
      <c r="IY66" s="379"/>
      <c r="IZ66" s="384">
        <f t="shared" si="125"/>
        <v>0</v>
      </c>
      <c r="JA66" s="379"/>
      <c r="JB66" s="384">
        <f t="shared" si="126"/>
        <v>0</v>
      </c>
      <c r="JC66" s="379"/>
      <c r="JD66" s="384">
        <f t="shared" si="127"/>
        <v>0</v>
      </c>
      <c r="JE66" s="379"/>
      <c r="JF66" s="384">
        <f t="shared" si="128"/>
        <v>0</v>
      </c>
      <c r="JG66" s="379"/>
      <c r="JH66" s="384">
        <f t="shared" si="129"/>
        <v>0</v>
      </c>
      <c r="JI66" s="379"/>
      <c r="JJ66" s="384">
        <f t="shared" si="130"/>
        <v>0</v>
      </c>
      <c r="JK66" s="379"/>
      <c r="JL66" s="384">
        <f t="shared" si="131"/>
        <v>0</v>
      </c>
      <c r="JM66" s="379"/>
      <c r="JN66" s="384">
        <f t="shared" si="132"/>
        <v>0</v>
      </c>
      <c r="JO66" s="379"/>
      <c r="JP66" s="384">
        <f t="shared" si="133"/>
        <v>0</v>
      </c>
      <c r="JQ66" s="379"/>
      <c r="JR66" s="384">
        <f t="shared" si="134"/>
        <v>0</v>
      </c>
      <c r="JS66" s="379"/>
      <c r="JT66" s="384">
        <f t="shared" si="277"/>
        <v>0</v>
      </c>
      <c r="JU66" s="379"/>
      <c r="JV66" s="384">
        <f t="shared" si="278"/>
        <v>0</v>
      </c>
      <c r="JW66" s="379"/>
      <c r="JX66" s="384">
        <f t="shared" si="279"/>
        <v>0</v>
      </c>
      <c r="JY66" s="379"/>
      <c r="JZ66" s="384">
        <f t="shared" si="280"/>
        <v>0</v>
      </c>
    </row>
    <row r="67" spans="1:286" s="4" customFormat="1" x14ac:dyDescent="0.25">
      <c r="A67" s="268" t="s">
        <v>277</v>
      </c>
      <c r="B67" s="268" t="s">
        <v>304</v>
      </c>
      <c r="C67" s="466">
        <v>616</v>
      </c>
      <c r="D67" s="467">
        <f>+'Cotizacion Rino'!B83</f>
        <v>616</v>
      </c>
      <c r="E67" s="467"/>
      <c r="F67" s="472"/>
      <c r="G67" s="387">
        <f t="shared" si="282"/>
        <v>30.8</v>
      </c>
      <c r="H67" s="388">
        <f t="shared" si="0"/>
        <v>646.79999999999995</v>
      </c>
      <c r="I67" s="513">
        <v>1</v>
      </c>
      <c r="J67" s="390">
        <f t="shared" si="1"/>
        <v>646.79999999999995</v>
      </c>
      <c r="K67" s="379"/>
      <c r="L67" s="384">
        <f t="shared" si="2"/>
        <v>0</v>
      </c>
      <c r="M67" s="379"/>
      <c r="N67" s="384">
        <f t="shared" si="3"/>
        <v>0</v>
      </c>
      <c r="O67" s="379"/>
      <c r="P67" s="384">
        <f t="shared" si="4"/>
        <v>0</v>
      </c>
      <c r="Q67" s="379"/>
      <c r="R67" s="384">
        <f t="shared" si="5"/>
        <v>0</v>
      </c>
      <c r="S67" s="379"/>
      <c r="T67" s="384">
        <f t="shared" si="6"/>
        <v>0</v>
      </c>
      <c r="U67" s="379"/>
      <c r="V67" s="384">
        <f t="shared" si="7"/>
        <v>0</v>
      </c>
      <c r="W67" s="379"/>
      <c r="X67" s="384">
        <f t="shared" si="8"/>
        <v>0</v>
      </c>
      <c r="Y67" s="379"/>
      <c r="Z67" s="384">
        <f t="shared" si="9"/>
        <v>0</v>
      </c>
      <c r="AA67" s="379"/>
      <c r="AB67" s="384">
        <f t="shared" si="9"/>
        <v>0</v>
      </c>
      <c r="AC67" s="379"/>
      <c r="AD67" s="384">
        <f t="shared" si="10"/>
        <v>0</v>
      </c>
      <c r="AE67" s="379"/>
      <c r="AF67" s="384">
        <f t="shared" si="11"/>
        <v>0</v>
      </c>
      <c r="AG67" s="379"/>
      <c r="AH67" s="384">
        <f t="shared" si="12"/>
        <v>0</v>
      </c>
      <c r="AI67" s="379"/>
      <c r="AJ67" s="384">
        <f t="shared" si="13"/>
        <v>0</v>
      </c>
      <c r="AK67" s="379"/>
      <c r="AL67" s="384">
        <f t="shared" si="14"/>
        <v>0</v>
      </c>
      <c r="AM67" s="379"/>
      <c r="AN67" s="384">
        <f t="shared" si="15"/>
        <v>0</v>
      </c>
      <c r="AO67" s="379"/>
      <c r="AP67" s="384">
        <f t="shared" si="16"/>
        <v>0</v>
      </c>
      <c r="AQ67" s="379"/>
      <c r="AR67" s="384">
        <f t="shared" si="17"/>
        <v>0</v>
      </c>
      <c r="AS67" s="379"/>
      <c r="AT67" s="384">
        <f t="shared" si="18"/>
        <v>0</v>
      </c>
      <c r="AU67" s="379"/>
      <c r="AV67" s="384">
        <f t="shared" si="19"/>
        <v>0</v>
      </c>
      <c r="AW67" s="379"/>
      <c r="AX67" s="384">
        <f t="shared" si="20"/>
        <v>0</v>
      </c>
      <c r="AY67" s="379"/>
      <c r="AZ67" s="384">
        <f t="shared" si="21"/>
        <v>0</v>
      </c>
      <c r="BA67" s="379"/>
      <c r="BB67" s="384">
        <f t="shared" si="22"/>
        <v>0</v>
      </c>
      <c r="BC67" s="379"/>
      <c r="BD67" s="384">
        <f t="shared" si="23"/>
        <v>0</v>
      </c>
      <c r="BE67" s="379"/>
      <c r="BF67" s="384">
        <f t="shared" si="24"/>
        <v>0</v>
      </c>
      <c r="BG67" s="379"/>
      <c r="BH67" s="384">
        <f t="shared" si="25"/>
        <v>0</v>
      </c>
      <c r="BI67" s="379"/>
      <c r="BJ67" s="384">
        <f t="shared" si="26"/>
        <v>0</v>
      </c>
      <c r="BK67" s="379"/>
      <c r="BL67" s="384">
        <f t="shared" si="27"/>
        <v>0</v>
      </c>
      <c r="BM67" s="379"/>
      <c r="BN67" s="384">
        <f t="shared" si="28"/>
        <v>0</v>
      </c>
      <c r="BO67" s="379"/>
      <c r="BP67" s="384">
        <f t="shared" si="29"/>
        <v>0</v>
      </c>
      <c r="BQ67" s="379"/>
      <c r="BR67" s="384">
        <f t="shared" si="30"/>
        <v>0</v>
      </c>
      <c r="BS67" s="379"/>
      <c r="BT67" s="384">
        <f t="shared" si="31"/>
        <v>0</v>
      </c>
      <c r="BU67" s="379"/>
      <c r="BV67" s="384">
        <f t="shared" si="32"/>
        <v>0</v>
      </c>
      <c r="BW67" s="379"/>
      <c r="BX67" s="384">
        <f t="shared" si="33"/>
        <v>0</v>
      </c>
      <c r="BY67" s="379"/>
      <c r="BZ67" s="384">
        <f t="shared" si="34"/>
        <v>0</v>
      </c>
      <c r="CA67" s="379"/>
      <c r="CB67" s="384">
        <f t="shared" si="35"/>
        <v>0</v>
      </c>
      <c r="CC67" s="379">
        <v>1</v>
      </c>
      <c r="CD67" s="384">
        <f t="shared" si="36"/>
        <v>646.79999999999995</v>
      </c>
      <c r="CE67" s="379">
        <v>1</v>
      </c>
      <c r="CF67" s="384">
        <f t="shared" si="37"/>
        <v>646.79999999999995</v>
      </c>
      <c r="CG67" s="379">
        <v>1</v>
      </c>
      <c r="CH67" s="384">
        <f t="shared" si="38"/>
        <v>646.79999999999995</v>
      </c>
      <c r="CI67" s="379">
        <v>1</v>
      </c>
      <c r="CJ67" s="384">
        <f t="shared" si="39"/>
        <v>646.79999999999995</v>
      </c>
      <c r="CK67" s="379">
        <v>1</v>
      </c>
      <c r="CL67" s="384">
        <f t="shared" si="40"/>
        <v>646.79999999999995</v>
      </c>
      <c r="CM67" s="379">
        <v>1</v>
      </c>
      <c r="CN67" s="384">
        <f t="shared" si="41"/>
        <v>646.79999999999995</v>
      </c>
      <c r="CO67" s="379"/>
      <c r="CP67" s="384">
        <f t="shared" si="42"/>
        <v>0</v>
      </c>
      <c r="CQ67" s="379">
        <v>1</v>
      </c>
      <c r="CR67" s="384">
        <f t="shared" si="43"/>
        <v>646.79999999999995</v>
      </c>
      <c r="CS67" s="379">
        <v>1</v>
      </c>
      <c r="CT67" s="384">
        <f t="shared" si="44"/>
        <v>646.79999999999995</v>
      </c>
      <c r="CU67" s="379">
        <v>1</v>
      </c>
      <c r="CV67" s="384">
        <f t="shared" si="45"/>
        <v>646.79999999999995</v>
      </c>
      <c r="CW67" s="379">
        <v>1</v>
      </c>
      <c r="CX67" s="384">
        <f t="shared" si="46"/>
        <v>646.79999999999995</v>
      </c>
      <c r="CY67" s="379"/>
      <c r="CZ67" s="384">
        <f t="shared" si="47"/>
        <v>0</v>
      </c>
      <c r="DA67" s="379"/>
      <c r="DB67" s="384">
        <f t="shared" si="48"/>
        <v>0</v>
      </c>
      <c r="DC67" s="379"/>
      <c r="DD67" s="384">
        <f t="shared" si="49"/>
        <v>0</v>
      </c>
      <c r="DE67" s="379"/>
      <c r="DF67" s="384">
        <f t="shared" si="50"/>
        <v>0</v>
      </c>
      <c r="DG67" s="379"/>
      <c r="DH67" s="384">
        <f t="shared" si="51"/>
        <v>0</v>
      </c>
      <c r="DI67" s="379"/>
      <c r="DJ67" s="384">
        <f t="shared" si="52"/>
        <v>0</v>
      </c>
      <c r="DK67" s="379"/>
      <c r="DL67" s="384">
        <f t="shared" si="53"/>
        <v>0</v>
      </c>
      <c r="DM67" s="379"/>
      <c r="DN67" s="384">
        <f t="shared" si="54"/>
        <v>0</v>
      </c>
      <c r="DO67" s="379"/>
      <c r="DP67" s="384">
        <f t="shared" si="55"/>
        <v>0</v>
      </c>
      <c r="DQ67" s="379"/>
      <c r="DR67" s="384">
        <f t="shared" si="56"/>
        <v>0</v>
      </c>
      <c r="DS67" s="379"/>
      <c r="DT67" s="384">
        <f t="shared" si="57"/>
        <v>0</v>
      </c>
      <c r="DU67" s="379"/>
      <c r="DV67" s="384">
        <f t="shared" si="58"/>
        <v>0</v>
      </c>
      <c r="DW67" s="379"/>
      <c r="DX67" s="384">
        <f t="shared" si="59"/>
        <v>0</v>
      </c>
      <c r="DY67" s="379"/>
      <c r="DZ67" s="384">
        <f t="shared" si="60"/>
        <v>0</v>
      </c>
      <c r="EA67" s="379"/>
      <c r="EB67" s="384">
        <f t="shared" si="61"/>
        <v>0</v>
      </c>
      <c r="EC67" s="379"/>
      <c r="ED67" s="384">
        <f t="shared" si="62"/>
        <v>0</v>
      </c>
      <c r="EE67" s="379"/>
      <c r="EF67" s="384">
        <f t="shared" si="63"/>
        <v>0</v>
      </c>
      <c r="EG67" s="379"/>
      <c r="EH67" s="384">
        <f t="shared" si="64"/>
        <v>0</v>
      </c>
      <c r="EI67" s="379"/>
      <c r="EJ67" s="384">
        <f t="shared" si="65"/>
        <v>0</v>
      </c>
      <c r="EK67" s="379"/>
      <c r="EL67" s="384">
        <f t="shared" si="66"/>
        <v>0</v>
      </c>
      <c r="EM67" s="379"/>
      <c r="EN67" s="384">
        <f t="shared" si="67"/>
        <v>0</v>
      </c>
      <c r="EO67" s="379"/>
      <c r="EP67" s="384">
        <f t="shared" si="68"/>
        <v>0</v>
      </c>
      <c r="EQ67" s="379"/>
      <c r="ER67" s="384">
        <f t="shared" si="69"/>
        <v>0</v>
      </c>
      <c r="ES67" s="379"/>
      <c r="ET67" s="384">
        <f t="shared" si="70"/>
        <v>0</v>
      </c>
      <c r="EU67" s="379"/>
      <c r="EV67" s="384">
        <f t="shared" si="71"/>
        <v>0</v>
      </c>
      <c r="EW67" s="379"/>
      <c r="EX67" s="384">
        <f t="shared" si="72"/>
        <v>0</v>
      </c>
      <c r="EY67" s="379"/>
      <c r="EZ67" s="384">
        <f t="shared" si="73"/>
        <v>0</v>
      </c>
      <c r="FA67" s="379"/>
      <c r="FB67" s="384">
        <f t="shared" si="74"/>
        <v>0</v>
      </c>
      <c r="FC67" s="379"/>
      <c r="FD67" s="384">
        <f t="shared" si="75"/>
        <v>0</v>
      </c>
      <c r="FE67" s="379"/>
      <c r="FF67" s="384">
        <f t="shared" si="76"/>
        <v>0</v>
      </c>
      <c r="FG67" s="379"/>
      <c r="FH67" s="384">
        <f t="shared" si="77"/>
        <v>0</v>
      </c>
      <c r="FI67" s="379"/>
      <c r="FJ67" s="384">
        <f t="shared" si="78"/>
        <v>0</v>
      </c>
      <c r="FK67" s="379"/>
      <c r="FL67" s="384">
        <f t="shared" si="79"/>
        <v>0</v>
      </c>
      <c r="FM67" s="379"/>
      <c r="FN67" s="384">
        <f t="shared" si="80"/>
        <v>0</v>
      </c>
      <c r="FO67" s="379"/>
      <c r="FP67" s="384">
        <f t="shared" si="81"/>
        <v>0</v>
      </c>
      <c r="FQ67" s="379"/>
      <c r="FR67" s="384">
        <f t="shared" si="82"/>
        <v>0</v>
      </c>
      <c r="FS67" s="379"/>
      <c r="FT67" s="384">
        <f t="shared" si="83"/>
        <v>0</v>
      </c>
      <c r="FU67" s="379"/>
      <c r="FV67" s="384">
        <f t="shared" si="84"/>
        <v>0</v>
      </c>
      <c r="FW67" s="379"/>
      <c r="FX67" s="384">
        <f t="shared" si="85"/>
        <v>0</v>
      </c>
      <c r="FY67" s="379"/>
      <c r="FZ67" s="384">
        <f t="shared" si="86"/>
        <v>0</v>
      </c>
      <c r="GA67" s="379"/>
      <c r="GB67" s="384">
        <f t="shared" si="87"/>
        <v>0</v>
      </c>
      <c r="GC67" s="379"/>
      <c r="GD67" s="384">
        <f t="shared" si="88"/>
        <v>0</v>
      </c>
      <c r="GE67" s="379"/>
      <c r="GF67" s="384">
        <f t="shared" si="89"/>
        <v>0</v>
      </c>
      <c r="GG67" s="379"/>
      <c r="GH67" s="384">
        <f t="shared" si="90"/>
        <v>0</v>
      </c>
      <c r="GI67" s="379"/>
      <c r="GJ67" s="384">
        <f t="shared" si="91"/>
        <v>0</v>
      </c>
      <c r="GK67" s="379"/>
      <c r="GL67" s="384">
        <f t="shared" si="92"/>
        <v>0</v>
      </c>
      <c r="GM67" s="379"/>
      <c r="GN67" s="384">
        <f t="shared" si="93"/>
        <v>0</v>
      </c>
      <c r="GO67" s="379"/>
      <c r="GP67" s="384">
        <f t="shared" si="94"/>
        <v>0</v>
      </c>
      <c r="GQ67" s="379"/>
      <c r="GR67" s="384">
        <f t="shared" si="95"/>
        <v>0</v>
      </c>
      <c r="GS67" s="379"/>
      <c r="GT67" s="384">
        <f t="shared" si="96"/>
        <v>0</v>
      </c>
      <c r="GU67" s="379"/>
      <c r="GV67" s="384">
        <f t="shared" si="97"/>
        <v>0</v>
      </c>
      <c r="GW67" s="379"/>
      <c r="GX67" s="384">
        <f t="shared" si="98"/>
        <v>0</v>
      </c>
      <c r="GY67" s="379"/>
      <c r="GZ67" s="384">
        <f t="shared" si="99"/>
        <v>0</v>
      </c>
      <c r="HA67" s="379"/>
      <c r="HB67" s="384">
        <f t="shared" si="100"/>
        <v>0</v>
      </c>
      <c r="HC67" s="379"/>
      <c r="HD67" s="384">
        <f t="shared" si="101"/>
        <v>0</v>
      </c>
      <c r="HE67" s="379"/>
      <c r="HF67" s="384">
        <f t="shared" si="102"/>
        <v>0</v>
      </c>
      <c r="HG67" s="379"/>
      <c r="HH67" s="384">
        <f t="shared" si="103"/>
        <v>0</v>
      </c>
      <c r="HI67" s="379"/>
      <c r="HJ67" s="384">
        <f t="shared" si="104"/>
        <v>0</v>
      </c>
      <c r="HK67" s="379"/>
      <c r="HL67" s="384">
        <f t="shared" si="105"/>
        <v>0</v>
      </c>
      <c r="HM67" s="379"/>
      <c r="HN67" s="384">
        <f t="shared" si="106"/>
        <v>0</v>
      </c>
      <c r="HO67" s="415"/>
      <c r="HP67" s="384">
        <f t="shared" si="107"/>
        <v>0</v>
      </c>
      <c r="HQ67" s="379"/>
      <c r="HR67" s="384">
        <f t="shared" si="108"/>
        <v>0</v>
      </c>
      <c r="HS67" s="415"/>
      <c r="HT67" s="384">
        <f t="shared" si="109"/>
        <v>0</v>
      </c>
      <c r="HU67" s="379"/>
      <c r="HV67" s="384">
        <f t="shared" si="110"/>
        <v>0</v>
      </c>
      <c r="HW67" s="379"/>
      <c r="HX67" s="384">
        <f t="shared" si="111"/>
        <v>0</v>
      </c>
      <c r="HY67" s="379"/>
      <c r="HZ67" s="384">
        <f t="shared" si="112"/>
        <v>0</v>
      </c>
      <c r="IA67" s="379"/>
      <c r="IB67" s="384">
        <f t="shared" si="113"/>
        <v>0</v>
      </c>
      <c r="IC67" s="379"/>
      <c r="ID67" s="384">
        <f t="shared" si="114"/>
        <v>0</v>
      </c>
      <c r="IE67" s="379"/>
      <c r="IF67" s="384">
        <f t="shared" si="115"/>
        <v>0</v>
      </c>
      <c r="IG67" s="379"/>
      <c r="IH67" s="384">
        <f t="shared" si="116"/>
        <v>0</v>
      </c>
      <c r="II67" s="379"/>
      <c r="IJ67" s="384">
        <f t="shared" si="117"/>
        <v>0</v>
      </c>
      <c r="IK67" s="379"/>
      <c r="IL67" s="384">
        <f t="shared" si="118"/>
        <v>0</v>
      </c>
      <c r="IM67" s="379"/>
      <c r="IN67" s="384">
        <f t="shared" si="119"/>
        <v>0</v>
      </c>
      <c r="IO67" s="379"/>
      <c r="IP67" s="384">
        <f t="shared" si="120"/>
        <v>0</v>
      </c>
      <c r="IQ67" s="379"/>
      <c r="IR67" s="384">
        <f t="shared" si="121"/>
        <v>0</v>
      </c>
      <c r="IS67" s="379"/>
      <c r="IT67" s="384">
        <f t="shared" si="122"/>
        <v>0</v>
      </c>
      <c r="IU67" s="379"/>
      <c r="IV67" s="384">
        <f t="shared" si="123"/>
        <v>0</v>
      </c>
      <c r="IW67" s="379"/>
      <c r="IX67" s="384">
        <f t="shared" si="124"/>
        <v>0</v>
      </c>
      <c r="IY67" s="379"/>
      <c r="IZ67" s="384">
        <f t="shared" si="125"/>
        <v>0</v>
      </c>
      <c r="JA67" s="379"/>
      <c r="JB67" s="384">
        <f t="shared" si="126"/>
        <v>0</v>
      </c>
      <c r="JC67" s="379"/>
      <c r="JD67" s="384">
        <f t="shared" si="127"/>
        <v>0</v>
      </c>
      <c r="JE67" s="379"/>
      <c r="JF67" s="384">
        <f t="shared" si="128"/>
        <v>0</v>
      </c>
      <c r="JG67" s="379"/>
      <c r="JH67" s="384">
        <f t="shared" si="129"/>
        <v>0</v>
      </c>
      <c r="JI67" s="379"/>
      <c r="JJ67" s="384">
        <f t="shared" si="130"/>
        <v>0</v>
      </c>
      <c r="JK67" s="379"/>
      <c r="JL67" s="384">
        <f t="shared" si="131"/>
        <v>0</v>
      </c>
      <c r="JM67" s="379"/>
      <c r="JN67" s="384">
        <f t="shared" si="132"/>
        <v>0</v>
      </c>
      <c r="JO67" s="379"/>
      <c r="JP67" s="384">
        <f t="shared" si="133"/>
        <v>0</v>
      </c>
      <c r="JQ67" s="379"/>
      <c r="JR67" s="384">
        <f t="shared" si="134"/>
        <v>0</v>
      </c>
      <c r="JS67" s="379"/>
      <c r="JT67" s="384">
        <f t="shared" si="277"/>
        <v>0</v>
      </c>
      <c r="JU67" s="379"/>
      <c r="JV67" s="384">
        <f t="shared" si="278"/>
        <v>0</v>
      </c>
      <c r="JW67" s="379"/>
      <c r="JX67" s="384">
        <f t="shared" si="279"/>
        <v>0</v>
      </c>
      <c r="JY67" s="379"/>
      <c r="JZ67" s="384">
        <f t="shared" si="280"/>
        <v>0</v>
      </c>
    </row>
    <row r="68" spans="1:286" s="4" customFormat="1" x14ac:dyDescent="0.25">
      <c r="A68" s="268" t="s">
        <v>277</v>
      </c>
      <c r="B68" s="268" t="s">
        <v>305</v>
      </c>
      <c r="C68" s="466">
        <v>67467</v>
      </c>
      <c r="D68" s="467"/>
      <c r="E68" s="467"/>
      <c r="F68" s="472"/>
      <c r="G68" s="387">
        <f t="shared" si="282"/>
        <v>3373.3500000000004</v>
      </c>
      <c r="H68" s="388">
        <f t="shared" ref="H68:H131" si="283">AVERAGE(C68:F68)+G68</f>
        <v>70840.350000000006</v>
      </c>
      <c r="I68" s="513">
        <v>10</v>
      </c>
      <c r="J68" s="390">
        <f t="shared" si="1"/>
        <v>7084.0350000000008</v>
      </c>
      <c r="K68" s="379"/>
      <c r="L68" s="384">
        <f t="shared" si="2"/>
        <v>0</v>
      </c>
      <c r="M68" s="379"/>
      <c r="N68" s="384">
        <f t="shared" si="3"/>
        <v>0</v>
      </c>
      <c r="O68" s="379"/>
      <c r="P68" s="384">
        <f t="shared" si="4"/>
        <v>0</v>
      </c>
      <c r="Q68" s="379"/>
      <c r="R68" s="384">
        <f t="shared" si="5"/>
        <v>0</v>
      </c>
      <c r="S68" s="379"/>
      <c r="T68" s="384">
        <f t="shared" si="6"/>
        <v>0</v>
      </c>
      <c r="U68" s="379"/>
      <c r="V68" s="384">
        <f t="shared" si="7"/>
        <v>0</v>
      </c>
      <c r="W68" s="379"/>
      <c r="X68" s="384">
        <f t="shared" si="8"/>
        <v>0</v>
      </c>
      <c r="Y68" s="379"/>
      <c r="Z68" s="384">
        <f t="shared" si="9"/>
        <v>0</v>
      </c>
      <c r="AA68" s="379"/>
      <c r="AB68" s="384">
        <f t="shared" si="9"/>
        <v>0</v>
      </c>
      <c r="AC68" s="379"/>
      <c r="AD68" s="384">
        <f t="shared" si="10"/>
        <v>0</v>
      </c>
      <c r="AE68" s="379"/>
      <c r="AF68" s="384">
        <f t="shared" si="11"/>
        <v>0</v>
      </c>
      <c r="AG68" s="379"/>
      <c r="AH68" s="384">
        <f t="shared" si="12"/>
        <v>0</v>
      </c>
      <c r="AI68" s="379"/>
      <c r="AJ68" s="384">
        <f t="shared" si="13"/>
        <v>0</v>
      </c>
      <c r="AK68" s="379"/>
      <c r="AL68" s="384">
        <f t="shared" si="14"/>
        <v>0</v>
      </c>
      <c r="AM68" s="379"/>
      <c r="AN68" s="384">
        <f t="shared" si="15"/>
        <v>0</v>
      </c>
      <c r="AO68" s="379"/>
      <c r="AP68" s="384">
        <f t="shared" si="16"/>
        <v>0</v>
      </c>
      <c r="AQ68" s="379"/>
      <c r="AR68" s="384">
        <f t="shared" si="17"/>
        <v>0</v>
      </c>
      <c r="AS68" s="379"/>
      <c r="AT68" s="384">
        <f t="shared" si="18"/>
        <v>0</v>
      </c>
      <c r="AU68" s="379"/>
      <c r="AV68" s="384">
        <f t="shared" si="19"/>
        <v>0</v>
      </c>
      <c r="AW68" s="379"/>
      <c r="AX68" s="384">
        <f t="shared" si="20"/>
        <v>0</v>
      </c>
      <c r="AY68" s="379"/>
      <c r="AZ68" s="384">
        <f t="shared" si="21"/>
        <v>0</v>
      </c>
      <c r="BA68" s="379"/>
      <c r="BB68" s="384">
        <f t="shared" si="22"/>
        <v>0</v>
      </c>
      <c r="BC68" s="379"/>
      <c r="BD68" s="384">
        <f t="shared" si="23"/>
        <v>0</v>
      </c>
      <c r="BE68" s="379"/>
      <c r="BF68" s="384">
        <f t="shared" si="24"/>
        <v>0</v>
      </c>
      <c r="BG68" s="379"/>
      <c r="BH68" s="384">
        <f t="shared" si="25"/>
        <v>0</v>
      </c>
      <c r="BI68" s="379"/>
      <c r="BJ68" s="384">
        <f t="shared" si="26"/>
        <v>0</v>
      </c>
      <c r="BK68" s="379"/>
      <c r="BL68" s="384">
        <f t="shared" si="27"/>
        <v>0</v>
      </c>
      <c r="BM68" s="379"/>
      <c r="BN68" s="384">
        <f t="shared" si="28"/>
        <v>0</v>
      </c>
      <c r="BO68" s="379"/>
      <c r="BP68" s="384">
        <f t="shared" si="29"/>
        <v>0</v>
      </c>
      <c r="BQ68" s="379"/>
      <c r="BR68" s="384">
        <f t="shared" si="30"/>
        <v>0</v>
      </c>
      <c r="BS68" s="379"/>
      <c r="BT68" s="384">
        <f t="shared" si="31"/>
        <v>0</v>
      </c>
      <c r="BU68" s="379"/>
      <c r="BV68" s="384">
        <f t="shared" si="32"/>
        <v>0</v>
      </c>
      <c r="BW68" s="379"/>
      <c r="BX68" s="384">
        <f t="shared" si="33"/>
        <v>0</v>
      </c>
      <c r="BY68" s="379"/>
      <c r="BZ68" s="384">
        <f t="shared" si="34"/>
        <v>0</v>
      </c>
      <c r="CA68" s="379"/>
      <c r="CB68" s="384">
        <f t="shared" si="35"/>
        <v>0</v>
      </c>
      <c r="CC68" s="379"/>
      <c r="CD68" s="384">
        <f t="shared" si="36"/>
        <v>0</v>
      </c>
      <c r="CE68" s="379"/>
      <c r="CF68" s="384">
        <f t="shared" si="37"/>
        <v>0</v>
      </c>
      <c r="CG68" s="379"/>
      <c r="CH68" s="384">
        <f t="shared" si="38"/>
        <v>0</v>
      </c>
      <c r="CI68" s="379"/>
      <c r="CJ68" s="384">
        <f t="shared" si="39"/>
        <v>0</v>
      </c>
      <c r="CK68" s="379"/>
      <c r="CL68" s="384">
        <f t="shared" si="40"/>
        <v>0</v>
      </c>
      <c r="CM68" s="379"/>
      <c r="CN68" s="384">
        <f t="shared" si="41"/>
        <v>0</v>
      </c>
      <c r="CO68" s="379"/>
      <c r="CP68" s="384">
        <f t="shared" si="42"/>
        <v>0</v>
      </c>
      <c r="CQ68" s="379"/>
      <c r="CR68" s="384">
        <f t="shared" si="43"/>
        <v>0</v>
      </c>
      <c r="CS68" s="379"/>
      <c r="CT68" s="384">
        <f t="shared" si="44"/>
        <v>0</v>
      </c>
      <c r="CU68" s="379"/>
      <c r="CV68" s="384">
        <f t="shared" si="45"/>
        <v>0</v>
      </c>
      <c r="CW68" s="379"/>
      <c r="CX68" s="384">
        <f t="shared" si="46"/>
        <v>0</v>
      </c>
      <c r="CY68" s="379"/>
      <c r="CZ68" s="384">
        <f t="shared" si="47"/>
        <v>0</v>
      </c>
      <c r="DA68" s="379"/>
      <c r="DB68" s="384">
        <f t="shared" ref="DB68:DB131" si="284">DA68*$J68</f>
        <v>0</v>
      </c>
      <c r="DC68" s="379"/>
      <c r="DD68" s="384">
        <f t="shared" si="49"/>
        <v>0</v>
      </c>
      <c r="DE68" s="379"/>
      <c r="DF68" s="384">
        <f t="shared" si="50"/>
        <v>0</v>
      </c>
      <c r="DG68" s="379"/>
      <c r="DH68" s="384">
        <f t="shared" si="51"/>
        <v>0</v>
      </c>
      <c r="DI68" s="379">
        <v>1</v>
      </c>
      <c r="DJ68" s="384">
        <f t="shared" si="52"/>
        <v>7084.0350000000008</v>
      </c>
      <c r="DK68" s="379">
        <v>1</v>
      </c>
      <c r="DL68" s="384">
        <f t="shared" si="53"/>
        <v>7084.0350000000008</v>
      </c>
      <c r="DM68" s="379">
        <v>1</v>
      </c>
      <c r="DN68" s="384">
        <f t="shared" si="54"/>
        <v>7084.0350000000008</v>
      </c>
      <c r="DO68" s="379">
        <v>1</v>
      </c>
      <c r="DP68" s="384">
        <f t="shared" si="55"/>
        <v>7084.0350000000008</v>
      </c>
      <c r="DQ68" s="379">
        <v>1</v>
      </c>
      <c r="DR68" s="384">
        <f t="shared" si="56"/>
        <v>7084.0350000000008</v>
      </c>
      <c r="DS68" s="379">
        <v>1</v>
      </c>
      <c r="DT68" s="384">
        <f t="shared" si="57"/>
        <v>7084.0350000000008</v>
      </c>
      <c r="DU68" s="379">
        <v>1</v>
      </c>
      <c r="DV68" s="384">
        <f t="shared" si="58"/>
        <v>7084.0350000000008</v>
      </c>
      <c r="DW68" s="379"/>
      <c r="DX68" s="384">
        <f t="shared" si="59"/>
        <v>0</v>
      </c>
      <c r="DY68" s="379"/>
      <c r="DZ68" s="384">
        <f t="shared" si="60"/>
        <v>0</v>
      </c>
      <c r="EA68" s="379"/>
      <c r="EB68" s="384">
        <f t="shared" si="61"/>
        <v>0</v>
      </c>
      <c r="EC68" s="379">
        <v>1</v>
      </c>
      <c r="ED68" s="384">
        <f t="shared" si="62"/>
        <v>7084.0350000000008</v>
      </c>
      <c r="EE68" s="379">
        <v>1</v>
      </c>
      <c r="EF68" s="384">
        <f t="shared" si="63"/>
        <v>7084.0350000000008</v>
      </c>
      <c r="EG68" s="379"/>
      <c r="EH68" s="384">
        <f t="shared" si="64"/>
        <v>0</v>
      </c>
      <c r="EI68" s="379"/>
      <c r="EJ68" s="384">
        <f t="shared" si="65"/>
        <v>0</v>
      </c>
      <c r="EK68" s="379"/>
      <c r="EL68" s="384">
        <f t="shared" si="66"/>
        <v>0</v>
      </c>
      <c r="EM68" s="379"/>
      <c r="EN68" s="384">
        <f t="shared" si="67"/>
        <v>0</v>
      </c>
      <c r="EO68" s="379"/>
      <c r="EP68" s="384">
        <f t="shared" si="68"/>
        <v>0</v>
      </c>
      <c r="EQ68" s="379"/>
      <c r="ER68" s="384">
        <f t="shared" si="69"/>
        <v>0</v>
      </c>
      <c r="ES68" s="379"/>
      <c r="ET68" s="384">
        <f t="shared" si="70"/>
        <v>0</v>
      </c>
      <c r="EU68" s="379"/>
      <c r="EV68" s="384">
        <f t="shared" si="71"/>
        <v>0</v>
      </c>
      <c r="EW68" s="379"/>
      <c r="EX68" s="384">
        <f t="shared" si="72"/>
        <v>0</v>
      </c>
      <c r="EY68" s="379"/>
      <c r="EZ68" s="384">
        <f t="shared" si="73"/>
        <v>0</v>
      </c>
      <c r="FA68" s="379"/>
      <c r="FB68" s="384">
        <f t="shared" si="74"/>
        <v>0</v>
      </c>
      <c r="FC68" s="379"/>
      <c r="FD68" s="384">
        <f t="shared" si="75"/>
        <v>0</v>
      </c>
      <c r="FE68" s="379"/>
      <c r="FF68" s="384">
        <f t="shared" si="76"/>
        <v>0</v>
      </c>
      <c r="FG68" s="379"/>
      <c r="FH68" s="384">
        <f t="shared" si="77"/>
        <v>0</v>
      </c>
      <c r="FI68" s="379"/>
      <c r="FJ68" s="384">
        <f t="shared" si="78"/>
        <v>0</v>
      </c>
      <c r="FK68" s="379"/>
      <c r="FL68" s="384">
        <f t="shared" si="79"/>
        <v>0</v>
      </c>
      <c r="FM68" s="379"/>
      <c r="FN68" s="384">
        <f t="shared" si="80"/>
        <v>0</v>
      </c>
      <c r="FO68" s="379"/>
      <c r="FP68" s="384">
        <f t="shared" si="81"/>
        <v>0</v>
      </c>
      <c r="FQ68" s="379"/>
      <c r="FR68" s="384">
        <f t="shared" si="82"/>
        <v>0</v>
      </c>
      <c r="FS68" s="379"/>
      <c r="FT68" s="384">
        <f t="shared" si="83"/>
        <v>0</v>
      </c>
      <c r="FU68" s="379"/>
      <c r="FV68" s="384">
        <f t="shared" si="84"/>
        <v>0</v>
      </c>
      <c r="FW68" s="379"/>
      <c r="FX68" s="384">
        <f t="shared" si="85"/>
        <v>0</v>
      </c>
      <c r="FY68" s="379"/>
      <c r="FZ68" s="384">
        <f t="shared" si="86"/>
        <v>0</v>
      </c>
      <c r="GA68" s="379"/>
      <c r="GB68" s="384">
        <f t="shared" si="87"/>
        <v>0</v>
      </c>
      <c r="GC68" s="379"/>
      <c r="GD68" s="384">
        <f t="shared" si="88"/>
        <v>0</v>
      </c>
      <c r="GE68" s="379"/>
      <c r="GF68" s="384">
        <f t="shared" si="89"/>
        <v>0</v>
      </c>
      <c r="GG68" s="379"/>
      <c r="GH68" s="384">
        <f t="shared" si="90"/>
        <v>0</v>
      </c>
      <c r="GI68" s="379"/>
      <c r="GJ68" s="384">
        <f t="shared" si="91"/>
        <v>0</v>
      </c>
      <c r="GK68" s="379"/>
      <c r="GL68" s="384">
        <f t="shared" si="92"/>
        <v>0</v>
      </c>
      <c r="GM68" s="379"/>
      <c r="GN68" s="384">
        <f t="shared" si="93"/>
        <v>0</v>
      </c>
      <c r="GO68" s="379"/>
      <c r="GP68" s="384">
        <f t="shared" si="94"/>
        <v>0</v>
      </c>
      <c r="GQ68" s="379"/>
      <c r="GR68" s="384">
        <f t="shared" si="95"/>
        <v>0</v>
      </c>
      <c r="GS68" s="379"/>
      <c r="GT68" s="384">
        <f t="shared" si="96"/>
        <v>0</v>
      </c>
      <c r="GU68" s="379"/>
      <c r="GV68" s="384">
        <f t="shared" si="97"/>
        <v>0</v>
      </c>
      <c r="GW68" s="379"/>
      <c r="GX68" s="384">
        <f t="shared" si="98"/>
        <v>0</v>
      </c>
      <c r="GY68" s="379"/>
      <c r="GZ68" s="384">
        <f t="shared" si="99"/>
        <v>0</v>
      </c>
      <c r="HA68" s="379"/>
      <c r="HB68" s="384">
        <f t="shared" si="100"/>
        <v>0</v>
      </c>
      <c r="HC68" s="379"/>
      <c r="HD68" s="384">
        <f t="shared" si="101"/>
        <v>0</v>
      </c>
      <c r="HE68" s="379"/>
      <c r="HF68" s="384">
        <f t="shared" si="102"/>
        <v>0</v>
      </c>
      <c r="HG68" s="379"/>
      <c r="HH68" s="384">
        <f t="shared" si="103"/>
        <v>0</v>
      </c>
      <c r="HI68" s="379"/>
      <c r="HJ68" s="384">
        <f t="shared" si="104"/>
        <v>0</v>
      </c>
      <c r="HK68" s="379"/>
      <c r="HL68" s="384">
        <f t="shared" si="105"/>
        <v>0</v>
      </c>
      <c r="HM68" s="379"/>
      <c r="HN68" s="384">
        <f t="shared" si="106"/>
        <v>0</v>
      </c>
      <c r="HO68" s="415"/>
      <c r="HP68" s="384">
        <f t="shared" si="107"/>
        <v>0</v>
      </c>
      <c r="HQ68" s="379"/>
      <c r="HR68" s="384">
        <f t="shared" si="108"/>
        <v>0</v>
      </c>
      <c r="HS68" s="415"/>
      <c r="HT68" s="384">
        <f t="shared" si="109"/>
        <v>0</v>
      </c>
      <c r="HU68" s="379"/>
      <c r="HV68" s="384">
        <f t="shared" si="110"/>
        <v>0</v>
      </c>
      <c r="HW68" s="379"/>
      <c r="HX68" s="384">
        <f t="shared" si="111"/>
        <v>0</v>
      </c>
      <c r="HY68" s="379"/>
      <c r="HZ68" s="384">
        <f t="shared" si="112"/>
        <v>0</v>
      </c>
      <c r="IA68" s="379"/>
      <c r="IB68" s="384">
        <f t="shared" si="113"/>
        <v>0</v>
      </c>
      <c r="IC68" s="379"/>
      <c r="ID68" s="384">
        <f t="shared" si="114"/>
        <v>0</v>
      </c>
      <c r="IE68" s="379"/>
      <c r="IF68" s="384">
        <f t="shared" si="115"/>
        <v>0</v>
      </c>
      <c r="IG68" s="379"/>
      <c r="IH68" s="384">
        <f t="shared" si="116"/>
        <v>0</v>
      </c>
      <c r="II68" s="379"/>
      <c r="IJ68" s="384">
        <f t="shared" si="117"/>
        <v>0</v>
      </c>
      <c r="IK68" s="379"/>
      <c r="IL68" s="384">
        <f t="shared" si="118"/>
        <v>0</v>
      </c>
      <c r="IM68" s="379"/>
      <c r="IN68" s="384">
        <f t="shared" si="119"/>
        <v>0</v>
      </c>
      <c r="IO68" s="379"/>
      <c r="IP68" s="384">
        <f t="shared" si="120"/>
        <v>0</v>
      </c>
      <c r="IQ68" s="379"/>
      <c r="IR68" s="384">
        <f t="shared" si="121"/>
        <v>0</v>
      </c>
      <c r="IS68" s="379"/>
      <c r="IT68" s="384">
        <f t="shared" si="122"/>
        <v>0</v>
      </c>
      <c r="IU68" s="379"/>
      <c r="IV68" s="384">
        <f t="shared" si="123"/>
        <v>0</v>
      </c>
      <c r="IW68" s="379"/>
      <c r="IX68" s="384">
        <f t="shared" si="124"/>
        <v>0</v>
      </c>
      <c r="IY68" s="379"/>
      <c r="IZ68" s="384">
        <f t="shared" si="125"/>
        <v>0</v>
      </c>
      <c r="JA68" s="379"/>
      <c r="JB68" s="384">
        <f t="shared" si="126"/>
        <v>0</v>
      </c>
      <c r="JC68" s="379"/>
      <c r="JD68" s="384">
        <f t="shared" si="127"/>
        <v>0</v>
      </c>
      <c r="JE68" s="379"/>
      <c r="JF68" s="384">
        <f t="shared" si="128"/>
        <v>0</v>
      </c>
      <c r="JG68" s="379"/>
      <c r="JH68" s="384">
        <f t="shared" si="129"/>
        <v>0</v>
      </c>
      <c r="JI68" s="379"/>
      <c r="JJ68" s="384">
        <f t="shared" si="130"/>
        <v>0</v>
      </c>
      <c r="JK68" s="379"/>
      <c r="JL68" s="384">
        <f t="shared" si="131"/>
        <v>0</v>
      </c>
      <c r="JM68" s="379"/>
      <c r="JN68" s="384">
        <f t="shared" si="132"/>
        <v>0</v>
      </c>
      <c r="JO68" s="379"/>
      <c r="JP68" s="384">
        <f t="shared" si="133"/>
        <v>0</v>
      </c>
      <c r="JQ68" s="379"/>
      <c r="JR68" s="384">
        <f t="shared" si="134"/>
        <v>0</v>
      </c>
      <c r="JS68" s="379"/>
      <c r="JT68" s="384">
        <f t="shared" si="277"/>
        <v>0</v>
      </c>
      <c r="JU68" s="379"/>
      <c r="JV68" s="384">
        <f t="shared" si="278"/>
        <v>0</v>
      </c>
      <c r="JW68" s="379"/>
      <c r="JX68" s="384">
        <f t="shared" si="279"/>
        <v>0</v>
      </c>
      <c r="JY68" s="379"/>
      <c r="JZ68" s="384">
        <f t="shared" si="280"/>
        <v>0</v>
      </c>
    </row>
    <row r="69" spans="1:286" s="4" customFormat="1" x14ac:dyDescent="0.25">
      <c r="A69" s="268" t="s">
        <v>277</v>
      </c>
      <c r="B69" s="268" t="s">
        <v>306</v>
      </c>
      <c r="C69" s="466">
        <v>9070</v>
      </c>
      <c r="D69" s="467"/>
      <c r="E69" s="467"/>
      <c r="F69" s="472"/>
      <c r="G69" s="387">
        <f t="shared" si="282"/>
        <v>453.5</v>
      </c>
      <c r="H69" s="388">
        <f t="shared" si="283"/>
        <v>9523.5</v>
      </c>
      <c r="I69" s="513">
        <v>100</v>
      </c>
      <c r="J69" s="390">
        <f t="shared" ref="J69:J132" si="285">+H69/I69</f>
        <v>95.234999999999999</v>
      </c>
      <c r="K69" s="379"/>
      <c r="L69" s="384">
        <f t="shared" ref="L69:L132" si="286">K69*$J69</f>
        <v>0</v>
      </c>
      <c r="M69" s="379"/>
      <c r="N69" s="384">
        <f t="shared" ref="N69:N132" si="287">M69*$J69</f>
        <v>0</v>
      </c>
      <c r="O69" s="379"/>
      <c r="P69" s="384">
        <f t="shared" ref="P69:P132" si="288">O69*$J69</f>
        <v>0</v>
      </c>
      <c r="Q69" s="379"/>
      <c r="R69" s="384">
        <f t="shared" ref="R69:R132" si="289">Q69*$J69</f>
        <v>0</v>
      </c>
      <c r="S69" s="379"/>
      <c r="T69" s="384">
        <f t="shared" ref="T69:T132" si="290">S69*$J69</f>
        <v>0</v>
      </c>
      <c r="U69" s="379"/>
      <c r="V69" s="384">
        <f t="shared" ref="V69:V132" si="291">U69*$J69</f>
        <v>0</v>
      </c>
      <c r="W69" s="379"/>
      <c r="X69" s="384">
        <f t="shared" ref="X69:X132" si="292">W69*$J69</f>
        <v>0</v>
      </c>
      <c r="Y69" s="379"/>
      <c r="Z69" s="384">
        <f t="shared" ref="Z69:Z132" si="293">Y69*$J69</f>
        <v>0</v>
      </c>
      <c r="AA69" s="379"/>
      <c r="AB69" s="384">
        <f t="shared" ref="AB69:AB132" si="294">AA69*$J69</f>
        <v>0</v>
      </c>
      <c r="AC69" s="379"/>
      <c r="AD69" s="384">
        <f t="shared" ref="AD69:AD132" si="295">AC69*$J69</f>
        <v>0</v>
      </c>
      <c r="AE69" s="379"/>
      <c r="AF69" s="384">
        <f t="shared" ref="AF69:AF132" si="296">AE69*$J69</f>
        <v>0</v>
      </c>
      <c r="AG69" s="379"/>
      <c r="AH69" s="384">
        <f t="shared" ref="AH69:AH132" si="297">AG69*$J69</f>
        <v>0</v>
      </c>
      <c r="AI69" s="379"/>
      <c r="AJ69" s="384">
        <f t="shared" ref="AJ69:AJ132" si="298">AI69*$J69</f>
        <v>0</v>
      </c>
      <c r="AK69" s="379"/>
      <c r="AL69" s="384">
        <f t="shared" ref="AL69:AL132" si="299">AK69*$J69</f>
        <v>0</v>
      </c>
      <c r="AM69" s="379"/>
      <c r="AN69" s="384">
        <f t="shared" ref="AN69:AN132" si="300">AM69*$J69</f>
        <v>0</v>
      </c>
      <c r="AO69" s="379"/>
      <c r="AP69" s="384">
        <f t="shared" ref="AP69:AP132" si="301">AO69*$J69</f>
        <v>0</v>
      </c>
      <c r="AQ69" s="379"/>
      <c r="AR69" s="384">
        <f t="shared" ref="AR69:AR132" si="302">AQ69*$J69</f>
        <v>0</v>
      </c>
      <c r="AS69" s="379"/>
      <c r="AT69" s="384">
        <f t="shared" ref="AT69:AT132" si="303">AS69*$J69</f>
        <v>0</v>
      </c>
      <c r="AU69" s="379"/>
      <c r="AV69" s="384">
        <f t="shared" ref="AV69:AV132" si="304">AU69*$J69</f>
        <v>0</v>
      </c>
      <c r="AW69" s="379"/>
      <c r="AX69" s="384">
        <f t="shared" ref="AX69:AX132" si="305">AW69*$J69</f>
        <v>0</v>
      </c>
      <c r="AY69" s="379"/>
      <c r="AZ69" s="384">
        <f t="shared" ref="AZ69:AZ132" si="306">AY69*$J69</f>
        <v>0</v>
      </c>
      <c r="BA69" s="379"/>
      <c r="BB69" s="384">
        <f t="shared" ref="BB69:BB132" si="307">BA69*$J69</f>
        <v>0</v>
      </c>
      <c r="BC69" s="379"/>
      <c r="BD69" s="384">
        <f t="shared" ref="BD69:BD132" si="308">BC69*$J69</f>
        <v>0</v>
      </c>
      <c r="BE69" s="379"/>
      <c r="BF69" s="384">
        <f t="shared" ref="BF69:BF132" si="309">BE69*$J69</f>
        <v>0</v>
      </c>
      <c r="BG69" s="379"/>
      <c r="BH69" s="384">
        <f t="shared" ref="BH69:BH132" si="310">BG69*$J69</f>
        <v>0</v>
      </c>
      <c r="BI69" s="379"/>
      <c r="BJ69" s="384">
        <f t="shared" ref="BJ69:BJ132" si="311">BI69*$J69</f>
        <v>0</v>
      </c>
      <c r="BK69" s="379"/>
      <c r="BL69" s="384">
        <f t="shared" ref="BL69:BL132" si="312">BK69*$J69</f>
        <v>0</v>
      </c>
      <c r="BM69" s="379"/>
      <c r="BN69" s="384">
        <f t="shared" ref="BN69:BN132" si="313">BM69*$J69</f>
        <v>0</v>
      </c>
      <c r="BO69" s="379">
        <v>1</v>
      </c>
      <c r="BP69" s="384">
        <f t="shared" ref="BP69:BP132" si="314">BO69*$J69</f>
        <v>95.234999999999999</v>
      </c>
      <c r="BQ69" s="379">
        <v>1</v>
      </c>
      <c r="BR69" s="384">
        <f t="shared" ref="BR69:BR132" si="315">BQ69*$J69</f>
        <v>95.234999999999999</v>
      </c>
      <c r="BS69" s="379">
        <v>1</v>
      </c>
      <c r="BT69" s="384">
        <f t="shared" ref="BT69:BT132" si="316">BS69*$J69</f>
        <v>95.234999999999999</v>
      </c>
      <c r="BU69" s="379"/>
      <c r="BV69" s="384">
        <f t="shared" ref="BV69:BV132" si="317">BU69*$J69</f>
        <v>0</v>
      </c>
      <c r="BW69" s="379"/>
      <c r="BX69" s="384">
        <f t="shared" ref="BX69:BX132" si="318">BW69*$J69</f>
        <v>0</v>
      </c>
      <c r="BY69" s="379"/>
      <c r="BZ69" s="384">
        <f t="shared" ref="BZ69:BZ132" si="319">BY69*$J69</f>
        <v>0</v>
      </c>
      <c r="CA69" s="379"/>
      <c r="CB69" s="384">
        <f t="shared" ref="CB69:CB132" si="320">CA69*$J69</f>
        <v>0</v>
      </c>
      <c r="CC69" s="379"/>
      <c r="CD69" s="384">
        <f t="shared" ref="CD69:CD132" si="321">CC69*$J69</f>
        <v>0</v>
      </c>
      <c r="CE69" s="379"/>
      <c r="CF69" s="384">
        <f t="shared" ref="CF69:CF132" si="322">CE69*$J69</f>
        <v>0</v>
      </c>
      <c r="CG69" s="379"/>
      <c r="CH69" s="384">
        <f t="shared" ref="CH69:CH132" si="323">CG69*$J69</f>
        <v>0</v>
      </c>
      <c r="CI69" s="379"/>
      <c r="CJ69" s="384">
        <f t="shared" ref="CJ69:CJ132" si="324">CI69*$J69</f>
        <v>0</v>
      </c>
      <c r="CK69" s="379"/>
      <c r="CL69" s="384">
        <f t="shared" ref="CL69:CL132" si="325">CK69*$J69</f>
        <v>0</v>
      </c>
      <c r="CM69" s="379"/>
      <c r="CN69" s="384">
        <f t="shared" ref="CN69:CN132" si="326">CM69*$J69</f>
        <v>0</v>
      </c>
      <c r="CO69" s="379"/>
      <c r="CP69" s="384">
        <f t="shared" ref="CP69:CP132" si="327">CO69*$J69</f>
        <v>0</v>
      </c>
      <c r="CQ69" s="379"/>
      <c r="CR69" s="384">
        <f t="shared" ref="CR69:CR132" si="328">CQ69*$J69</f>
        <v>0</v>
      </c>
      <c r="CS69" s="379"/>
      <c r="CT69" s="384">
        <f t="shared" ref="CT69:CT132" si="329">CS69*$J69</f>
        <v>0</v>
      </c>
      <c r="CU69" s="379"/>
      <c r="CV69" s="384">
        <f t="shared" ref="CV69:CV132" si="330">CU69*$J69</f>
        <v>0</v>
      </c>
      <c r="CW69" s="379"/>
      <c r="CX69" s="384">
        <f t="shared" ref="CX69:CX132" si="331">CW69*$J69</f>
        <v>0</v>
      </c>
      <c r="CY69" s="379"/>
      <c r="CZ69" s="384">
        <f t="shared" ref="CZ69:CZ132" si="332">CY69*$J69</f>
        <v>0</v>
      </c>
      <c r="DA69" s="379"/>
      <c r="DB69" s="384">
        <f t="shared" si="284"/>
        <v>0</v>
      </c>
      <c r="DC69" s="379"/>
      <c r="DD69" s="384">
        <f t="shared" ref="DD69:DD132" si="333">DC69*$J69</f>
        <v>0</v>
      </c>
      <c r="DE69" s="379"/>
      <c r="DF69" s="384">
        <f t="shared" ref="DF69:DF132" si="334">DE69*$J69</f>
        <v>0</v>
      </c>
      <c r="DG69" s="379"/>
      <c r="DH69" s="384">
        <f t="shared" ref="DH69:DH132" si="335">DG69*$J69</f>
        <v>0</v>
      </c>
      <c r="DI69" s="379"/>
      <c r="DJ69" s="384">
        <f t="shared" ref="DJ69:DJ132" si="336">DI69*$J69</f>
        <v>0</v>
      </c>
      <c r="DK69" s="379"/>
      <c r="DL69" s="384">
        <f t="shared" ref="DL69:DL132" si="337">DK69*$J69</f>
        <v>0</v>
      </c>
      <c r="DM69" s="379"/>
      <c r="DN69" s="384">
        <f t="shared" ref="DN69:DN132" si="338">DM69*$J69</f>
        <v>0</v>
      </c>
      <c r="DO69" s="379"/>
      <c r="DP69" s="384">
        <f t="shared" ref="DP69:DP132" si="339">DO69*$J69</f>
        <v>0</v>
      </c>
      <c r="DQ69" s="379"/>
      <c r="DR69" s="384">
        <f t="shared" ref="DR69:DR132" si="340">DQ69*$J69</f>
        <v>0</v>
      </c>
      <c r="DS69" s="379"/>
      <c r="DT69" s="384">
        <f t="shared" ref="DT69:DT132" si="341">DS69*$J69</f>
        <v>0</v>
      </c>
      <c r="DU69" s="379"/>
      <c r="DV69" s="384">
        <f t="shared" ref="DV69:DV132" si="342">DU69*$J69</f>
        <v>0</v>
      </c>
      <c r="DW69" s="379"/>
      <c r="DX69" s="384">
        <f t="shared" ref="DX69:DX132" si="343">DW69*$J69</f>
        <v>0</v>
      </c>
      <c r="DY69" s="379"/>
      <c r="DZ69" s="384">
        <f t="shared" ref="DZ69:DZ132" si="344">DY69*$J69</f>
        <v>0</v>
      </c>
      <c r="EA69" s="379"/>
      <c r="EB69" s="384">
        <f t="shared" ref="EB69:EB132" si="345">EA69*$J69</f>
        <v>0</v>
      </c>
      <c r="EC69" s="379"/>
      <c r="ED69" s="384">
        <f t="shared" ref="ED69:ED132" si="346">EC69*$J69</f>
        <v>0</v>
      </c>
      <c r="EE69" s="379"/>
      <c r="EF69" s="384">
        <f t="shared" ref="EF69:EF132" si="347">EE69*$J69</f>
        <v>0</v>
      </c>
      <c r="EG69" s="379"/>
      <c r="EH69" s="384">
        <f t="shared" ref="EH69:EH132" si="348">EG69*$J69</f>
        <v>0</v>
      </c>
      <c r="EI69" s="379"/>
      <c r="EJ69" s="384">
        <f t="shared" ref="EJ69:EJ132" si="349">EI69*$J69</f>
        <v>0</v>
      </c>
      <c r="EK69" s="379"/>
      <c r="EL69" s="384">
        <f t="shared" ref="EL69:EL132" si="350">EK69*$J69</f>
        <v>0</v>
      </c>
      <c r="EM69" s="379"/>
      <c r="EN69" s="384">
        <f t="shared" ref="EN69:EN132" si="351">EM69*$J69</f>
        <v>0</v>
      </c>
      <c r="EO69" s="379"/>
      <c r="EP69" s="384">
        <f t="shared" ref="EP69:EP132" si="352">EO69*$J69</f>
        <v>0</v>
      </c>
      <c r="EQ69" s="379"/>
      <c r="ER69" s="384">
        <f t="shared" ref="ER69:ER132" si="353">EQ69*$J69</f>
        <v>0</v>
      </c>
      <c r="ES69" s="379"/>
      <c r="ET69" s="384">
        <f t="shared" ref="ET69:ET132" si="354">ES69*$J69</f>
        <v>0</v>
      </c>
      <c r="EU69" s="379"/>
      <c r="EV69" s="384">
        <f t="shared" ref="EV69:EV132" si="355">EU69*$J69</f>
        <v>0</v>
      </c>
      <c r="EW69" s="379"/>
      <c r="EX69" s="384">
        <f t="shared" ref="EX69:EX132" si="356">EW69*$J69</f>
        <v>0</v>
      </c>
      <c r="EY69" s="379"/>
      <c r="EZ69" s="384">
        <f t="shared" ref="EZ69:EZ132" si="357">EY69*$J69</f>
        <v>0</v>
      </c>
      <c r="FA69" s="379"/>
      <c r="FB69" s="384">
        <f t="shared" ref="FB69:FB132" si="358">FA69*$J69</f>
        <v>0</v>
      </c>
      <c r="FC69" s="379"/>
      <c r="FD69" s="384">
        <f t="shared" ref="FD69:FD132" si="359">FC69*$J69</f>
        <v>0</v>
      </c>
      <c r="FE69" s="379"/>
      <c r="FF69" s="384">
        <f t="shared" ref="FF69:FF132" si="360">FE69*$J69</f>
        <v>0</v>
      </c>
      <c r="FG69" s="379"/>
      <c r="FH69" s="384">
        <f t="shared" ref="FH69:FH132" si="361">FG69*$J69</f>
        <v>0</v>
      </c>
      <c r="FI69" s="379"/>
      <c r="FJ69" s="384">
        <f t="shared" ref="FJ69:FJ132" si="362">FI69*$J69</f>
        <v>0</v>
      </c>
      <c r="FK69" s="379"/>
      <c r="FL69" s="384">
        <f t="shared" ref="FL69:FL132" si="363">FK69*$J69</f>
        <v>0</v>
      </c>
      <c r="FM69" s="379"/>
      <c r="FN69" s="384">
        <f t="shared" ref="FN69:FN132" si="364">FM69*$J69</f>
        <v>0</v>
      </c>
      <c r="FO69" s="379"/>
      <c r="FP69" s="384">
        <f t="shared" ref="FP69:FP132" si="365">FO69*$J69</f>
        <v>0</v>
      </c>
      <c r="FQ69" s="379"/>
      <c r="FR69" s="384">
        <f t="shared" ref="FR69:FR132" si="366">FQ69*$J69</f>
        <v>0</v>
      </c>
      <c r="FS69" s="379"/>
      <c r="FT69" s="384">
        <f t="shared" ref="FT69:FT132" si="367">FS69*$J69</f>
        <v>0</v>
      </c>
      <c r="FU69" s="379"/>
      <c r="FV69" s="384">
        <f t="shared" ref="FV69:FV132" si="368">FU69*$J69</f>
        <v>0</v>
      </c>
      <c r="FW69" s="379"/>
      <c r="FX69" s="384">
        <f t="shared" ref="FX69:FX132" si="369">FW69*$J69</f>
        <v>0</v>
      </c>
      <c r="FY69" s="379"/>
      <c r="FZ69" s="384">
        <f t="shared" ref="FZ69:FZ132" si="370">FY69*$J69</f>
        <v>0</v>
      </c>
      <c r="GA69" s="379"/>
      <c r="GB69" s="384">
        <f t="shared" ref="GB69:GB132" si="371">GA69*$J69</f>
        <v>0</v>
      </c>
      <c r="GC69" s="379"/>
      <c r="GD69" s="384">
        <f t="shared" ref="GD69:GD132" si="372">GC69*$J69</f>
        <v>0</v>
      </c>
      <c r="GE69" s="379"/>
      <c r="GF69" s="384">
        <f t="shared" ref="GF69:GF132" si="373">GE69*$J69</f>
        <v>0</v>
      </c>
      <c r="GG69" s="379"/>
      <c r="GH69" s="384">
        <f t="shared" ref="GH69:GH132" si="374">GG69*$J69</f>
        <v>0</v>
      </c>
      <c r="GI69" s="379"/>
      <c r="GJ69" s="384">
        <f t="shared" ref="GJ69:GJ132" si="375">GI69*$J69</f>
        <v>0</v>
      </c>
      <c r="GK69" s="379"/>
      <c r="GL69" s="384">
        <f t="shared" ref="GL69:GL132" si="376">GK69*$J69</f>
        <v>0</v>
      </c>
      <c r="GM69" s="379"/>
      <c r="GN69" s="384">
        <f t="shared" ref="GN69:GN132" si="377">GM69*$J69</f>
        <v>0</v>
      </c>
      <c r="GO69" s="379"/>
      <c r="GP69" s="384">
        <f t="shared" ref="GP69:GP132" si="378">GO69*$J69</f>
        <v>0</v>
      </c>
      <c r="GQ69" s="379"/>
      <c r="GR69" s="384">
        <f t="shared" ref="GR69:GR132" si="379">GQ69*$J69</f>
        <v>0</v>
      </c>
      <c r="GS69" s="379"/>
      <c r="GT69" s="384">
        <f t="shared" ref="GT69:GT132" si="380">GS69*$J69</f>
        <v>0</v>
      </c>
      <c r="GU69" s="379"/>
      <c r="GV69" s="384">
        <f t="shared" ref="GV69:GV132" si="381">GU69*$J69</f>
        <v>0</v>
      </c>
      <c r="GW69" s="379"/>
      <c r="GX69" s="384">
        <f t="shared" ref="GX69:GX132" si="382">GW69*$J69</f>
        <v>0</v>
      </c>
      <c r="GY69" s="379"/>
      <c r="GZ69" s="384">
        <f t="shared" ref="GZ69:GZ132" si="383">GY69*$J69</f>
        <v>0</v>
      </c>
      <c r="HA69" s="379"/>
      <c r="HB69" s="384">
        <f t="shared" ref="HB69:HB132" si="384">HA69*$J69</f>
        <v>0</v>
      </c>
      <c r="HC69" s="379"/>
      <c r="HD69" s="384">
        <f t="shared" ref="HD69:HD132" si="385">HC69*$J69</f>
        <v>0</v>
      </c>
      <c r="HE69" s="379"/>
      <c r="HF69" s="384">
        <f t="shared" ref="HF69:HF132" si="386">HE69*$J69</f>
        <v>0</v>
      </c>
      <c r="HG69" s="379"/>
      <c r="HH69" s="384">
        <f t="shared" ref="HH69:HH132" si="387">HG69*$J69</f>
        <v>0</v>
      </c>
      <c r="HI69" s="379"/>
      <c r="HJ69" s="384">
        <f t="shared" ref="HJ69:HJ132" si="388">HI69*$J69</f>
        <v>0</v>
      </c>
      <c r="HK69" s="379"/>
      <c r="HL69" s="384">
        <f t="shared" ref="HL69:HL132" si="389">HK69*$J69</f>
        <v>0</v>
      </c>
      <c r="HM69" s="379"/>
      <c r="HN69" s="384">
        <f t="shared" ref="HN69:HN132" si="390">HM69*$J69</f>
        <v>0</v>
      </c>
      <c r="HO69" s="415"/>
      <c r="HP69" s="384">
        <f t="shared" ref="HP69:HP132" si="391">HO69*$J69</f>
        <v>0</v>
      </c>
      <c r="HQ69" s="379"/>
      <c r="HR69" s="384">
        <f t="shared" ref="HR69:HR132" si="392">HQ69*$J69</f>
        <v>0</v>
      </c>
      <c r="HS69" s="415"/>
      <c r="HT69" s="384">
        <f t="shared" ref="HT69:HT132" si="393">HS69*$J69</f>
        <v>0</v>
      </c>
      <c r="HU69" s="379"/>
      <c r="HV69" s="384">
        <f t="shared" ref="HV69:HV132" si="394">HU69*$J69</f>
        <v>0</v>
      </c>
      <c r="HW69" s="379"/>
      <c r="HX69" s="384">
        <f t="shared" ref="HX69:HX132" si="395">HW69*$J69</f>
        <v>0</v>
      </c>
      <c r="HY69" s="379"/>
      <c r="HZ69" s="384">
        <f t="shared" ref="HZ69:HZ132" si="396">HY69*$J69</f>
        <v>0</v>
      </c>
      <c r="IA69" s="379"/>
      <c r="IB69" s="384">
        <f t="shared" ref="IB69:IB132" si="397">IA69*$J69</f>
        <v>0</v>
      </c>
      <c r="IC69" s="379"/>
      <c r="ID69" s="384">
        <f t="shared" ref="ID69:ID132" si="398">IC69*$J69</f>
        <v>0</v>
      </c>
      <c r="IE69" s="379"/>
      <c r="IF69" s="384">
        <f t="shared" ref="IF69:IF132" si="399">IE69*$J69</f>
        <v>0</v>
      </c>
      <c r="IG69" s="379"/>
      <c r="IH69" s="384">
        <f t="shared" ref="IH69:IH132" si="400">IG69*$J69</f>
        <v>0</v>
      </c>
      <c r="II69" s="379"/>
      <c r="IJ69" s="384">
        <f t="shared" ref="IJ69:IJ132" si="401">II69*$J69</f>
        <v>0</v>
      </c>
      <c r="IK69" s="379"/>
      <c r="IL69" s="384">
        <f t="shared" ref="IL69:IL132" si="402">IK69*$J69</f>
        <v>0</v>
      </c>
      <c r="IM69" s="379"/>
      <c r="IN69" s="384">
        <f t="shared" ref="IN69:IN132" si="403">IM69*$J69</f>
        <v>0</v>
      </c>
      <c r="IO69" s="379"/>
      <c r="IP69" s="384">
        <f t="shared" ref="IP69:IP132" si="404">IO69*$J69</f>
        <v>0</v>
      </c>
      <c r="IQ69" s="379"/>
      <c r="IR69" s="384">
        <f t="shared" ref="IR69:IR132" si="405">IQ69*$J69</f>
        <v>0</v>
      </c>
      <c r="IS69" s="379"/>
      <c r="IT69" s="384">
        <f t="shared" ref="IT69:IT132" si="406">IS69*$J69</f>
        <v>0</v>
      </c>
      <c r="IU69" s="379"/>
      <c r="IV69" s="384">
        <f t="shared" ref="IV69:IV132" si="407">IU69*$J69</f>
        <v>0</v>
      </c>
      <c r="IW69" s="379"/>
      <c r="IX69" s="384">
        <f t="shared" ref="IX69:IX132" si="408">IW69*$J69</f>
        <v>0</v>
      </c>
      <c r="IY69" s="379"/>
      <c r="IZ69" s="384">
        <f t="shared" ref="IZ69:IZ132" si="409">IY69*$J69</f>
        <v>0</v>
      </c>
      <c r="JA69" s="379"/>
      <c r="JB69" s="384">
        <f t="shared" ref="JB69:JB132" si="410">JA69*$J69</f>
        <v>0</v>
      </c>
      <c r="JC69" s="379"/>
      <c r="JD69" s="384">
        <f t="shared" ref="JD69:JD132" si="411">JC69*$J69</f>
        <v>0</v>
      </c>
      <c r="JE69" s="379"/>
      <c r="JF69" s="384">
        <f t="shared" ref="JF69:JF132" si="412">JE69*$J69</f>
        <v>0</v>
      </c>
      <c r="JG69" s="379"/>
      <c r="JH69" s="384">
        <f t="shared" ref="JH69:JH132" si="413">JG69*$J69</f>
        <v>0</v>
      </c>
      <c r="JI69" s="379"/>
      <c r="JJ69" s="384">
        <f t="shared" ref="JJ69:JJ132" si="414">JI69*$J69</f>
        <v>0</v>
      </c>
      <c r="JK69" s="379"/>
      <c r="JL69" s="384">
        <f t="shared" ref="JL69:JL132" si="415">JK69*$J69</f>
        <v>0</v>
      </c>
      <c r="JM69" s="379"/>
      <c r="JN69" s="384">
        <f t="shared" ref="JN69:JN132" si="416">JM69*$J69</f>
        <v>0</v>
      </c>
      <c r="JO69" s="379"/>
      <c r="JP69" s="384">
        <f t="shared" ref="JP69:JP132" si="417">JO69*$J69</f>
        <v>0</v>
      </c>
      <c r="JQ69" s="379"/>
      <c r="JR69" s="384">
        <f t="shared" ref="JR69:JR132" si="418">JQ69*$J69</f>
        <v>0</v>
      </c>
      <c r="JS69" s="379"/>
      <c r="JT69" s="384">
        <f t="shared" ref="JT69:JT100" si="419">JS69*$J69</f>
        <v>0</v>
      </c>
      <c r="JU69" s="379"/>
      <c r="JV69" s="384">
        <f t="shared" ref="JV69:JV100" si="420">JU69*$J69</f>
        <v>0</v>
      </c>
      <c r="JW69" s="379"/>
      <c r="JX69" s="384">
        <f t="shared" ref="JX69:JX100" si="421">JW69*$J69</f>
        <v>0</v>
      </c>
      <c r="JY69" s="379"/>
      <c r="JZ69" s="384">
        <f t="shared" ref="JZ69:JZ100" si="422">JY69*$J69</f>
        <v>0</v>
      </c>
    </row>
    <row r="70" spans="1:286" s="4" customFormat="1" x14ac:dyDescent="0.25">
      <c r="A70" s="268" t="s">
        <v>277</v>
      </c>
      <c r="B70" s="268" t="s">
        <v>307</v>
      </c>
      <c r="C70" s="466">
        <v>10200</v>
      </c>
      <c r="D70" s="467"/>
      <c r="E70" s="467"/>
      <c r="F70" s="472"/>
      <c r="G70" s="387">
        <f t="shared" si="282"/>
        <v>510</v>
      </c>
      <c r="H70" s="388">
        <f t="shared" si="283"/>
        <v>10710</v>
      </c>
      <c r="I70" s="513">
        <v>36</v>
      </c>
      <c r="J70" s="390">
        <f t="shared" si="285"/>
        <v>297.5</v>
      </c>
      <c r="K70" s="379"/>
      <c r="L70" s="384">
        <f t="shared" si="286"/>
        <v>0</v>
      </c>
      <c r="M70" s="379"/>
      <c r="N70" s="384">
        <f t="shared" si="287"/>
        <v>0</v>
      </c>
      <c r="O70" s="379"/>
      <c r="P70" s="384">
        <f t="shared" si="288"/>
        <v>0</v>
      </c>
      <c r="Q70" s="379"/>
      <c r="R70" s="384">
        <f t="shared" si="289"/>
        <v>0</v>
      </c>
      <c r="S70" s="379"/>
      <c r="T70" s="384">
        <f t="shared" si="290"/>
        <v>0</v>
      </c>
      <c r="U70" s="379"/>
      <c r="V70" s="384">
        <f t="shared" si="291"/>
        <v>0</v>
      </c>
      <c r="W70" s="379"/>
      <c r="X70" s="384">
        <f t="shared" si="292"/>
        <v>0</v>
      </c>
      <c r="Y70" s="379"/>
      <c r="Z70" s="384">
        <f t="shared" si="293"/>
        <v>0</v>
      </c>
      <c r="AA70" s="379"/>
      <c r="AB70" s="384">
        <f t="shared" si="294"/>
        <v>0</v>
      </c>
      <c r="AC70" s="379"/>
      <c r="AD70" s="384">
        <f t="shared" si="295"/>
        <v>0</v>
      </c>
      <c r="AE70" s="379"/>
      <c r="AF70" s="384">
        <f t="shared" si="296"/>
        <v>0</v>
      </c>
      <c r="AG70" s="379"/>
      <c r="AH70" s="384">
        <f t="shared" si="297"/>
        <v>0</v>
      </c>
      <c r="AI70" s="379"/>
      <c r="AJ70" s="384">
        <f t="shared" si="298"/>
        <v>0</v>
      </c>
      <c r="AK70" s="379"/>
      <c r="AL70" s="384">
        <f t="shared" si="299"/>
        <v>0</v>
      </c>
      <c r="AM70" s="379"/>
      <c r="AN70" s="384">
        <f t="shared" si="300"/>
        <v>0</v>
      </c>
      <c r="AO70" s="379"/>
      <c r="AP70" s="384">
        <f t="shared" si="301"/>
        <v>0</v>
      </c>
      <c r="AQ70" s="379"/>
      <c r="AR70" s="384">
        <f t="shared" si="302"/>
        <v>0</v>
      </c>
      <c r="AS70" s="379"/>
      <c r="AT70" s="384">
        <f t="shared" si="303"/>
        <v>0</v>
      </c>
      <c r="AU70" s="379">
        <v>1</v>
      </c>
      <c r="AV70" s="384">
        <f t="shared" si="304"/>
        <v>297.5</v>
      </c>
      <c r="AW70" s="379">
        <v>1</v>
      </c>
      <c r="AX70" s="384">
        <f t="shared" si="305"/>
        <v>297.5</v>
      </c>
      <c r="AY70" s="379">
        <v>1</v>
      </c>
      <c r="AZ70" s="384">
        <f t="shared" si="306"/>
        <v>297.5</v>
      </c>
      <c r="BA70" s="379"/>
      <c r="BB70" s="384">
        <f t="shared" si="307"/>
        <v>0</v>
      </c>
      <c r="BC70" s="379">
        <v>1</v>
      </c>
      <c r="BD70" s="384">
        <f t="shared" si="308"/>
        <v>297.5</v>
      </c>
      <c r="BE70" s="379">
        <v>1</v>
      </c>
      <c r="BF70" s="384">
        <f t="shared" si="309"/>
        <v>297.5</v>
      </c>
      <c r="BG70" s="379"/>
      <c r="BH70" s="384">
        <f t="shared" si="310"/>
        <v>0</v>
      </c>
      <c r="BI70" s="379"/>
      <c r="BJ70" s="384">
        <f t="shared" si="311"/>
        <v>0</v>
      </c>
      <c r="BK70" s="379">
        <v>1</v>
      </c>
      <c r="BL70" s="384">
        <f t="shared" si="312"/>
        <v>297.5</v>
      </c>
      <c r="BM70" s="379"/>
      <c r="BN70" s="384">
        <f t="shared" si="313"/>
        <v>0</v>
      </c>
      <c r="BO70" s="379">
        <v>1</v>
      </c>
      <c r="BP70" s="384">
        <f t="shared" si="314"/>
        <v>297.5</v>
      </c>
      <c r="BQ70" s="379">
        <v>1</v>
      </c>
      <c r="BR70" s="384">
        <f t="shared" si="315"/>
        <v>297.5</v>
      </c>
      <c r="BS70" s="379">
        <v>1</v>
      </c>
      <c r="BT70" s="384">
        <f t="shared" si="316"/>
        <v>297.5</v>
      </c>
      <c r="BU70" s="379">
        <v>1</v>
      </c>
      <c r="BV70" s="384">
        <f t="shared" si="317"/>
        <v>297.5</v>
      </c>
      <c r="BW70" s="379">
        <v>1</v>
      </c>
      <c r="BX70" s="384">
        <f t="shared" si="318"/>
        <v>297.5</v>
      </c>
      <c r="BY70" s="379">
        <v>1</v>
      </c>
      <c r="BZ70" s="384">
        <f t="shared" si="319"/>
        <v>297.5</v>
      </c>
      <c r="CA70" s="379"/>
      <c r="CB70" s="384">
        <f t="shared" si="320"/>
        <v>0</v>
      </c>
      <c r="CC70" s="379"/>
      <c r="CD70" s="384">
        <f t="shared" si="321"/>
        <v>0</v>
      </c>
      <c r="CE70" s="379"/>
      <c r="CF70" s="384">
        <f t="shared" si="322"/>
        <v>0</v>
      </c>
      <c r="CG70" s="379"/>
      <c r="CH70" s="384">
        <f t="shared" si="323"/>
        <v>0</v>
      </c>
      <c r="CI70" s="379"/>
      <c r="CJ70" s="384">
        <f t="shared" si="324"/>
        <v>0</v>
      </c>
      <c r="CK70" s="379"/>
      <c r="CL70" s="384">
        <f t="shared" si="325"/>
        <v>0</v>
      </c>
      <c r="CM70" s="379"/>
      <c r="CN70" s="384">
        <f t="shared" si="326"/>
        <v>0</v>
      </c>
      <c r="CO70" s="379"/>
      <c r="CP70" s="384">
        <f t="shared" si="327"/>
        <v>0</v>
      </c>
      <c r="CQ70" s="379"/>
      <c r="CR70" s="384">
        <f t="shared" si="328"/>
        <v>0</v>
      </c>
      <c r="CS70" s="379"/>
      <c r="CT70" s="384">
        <f t="shared" si="329"/>
        <v>0</v>
      </c>
      <c r="CU70" s="379"/>
      <c r="CV70" s="384">
        <f t="shared" si="330"/>
        <v>0</v>
      </c>
      <c r="CW70" s="379"/>
      <c r="CX70" s="384">
        <f t="shared" si="331"/>
        <v>0</v>
      </c>
      <c r="CY70" s="379"/>
      <c r="CZ70" s="384">
        <f t="shared" si="332"/>
        <v>0</v>
      </c>
      <c r="DA70" s="379">
        <v>1</v>
      </c>
      <c r="DB70" s="384">
        <f t="shared" si="284"/>
        <v>297.5</v>
      </c>
      <c r="DC70" s="379">
        <v>1</v>
      </c>
      <c r="DD70" s="384">
        <f t="shared" si="333"/>
        <v>297.5</v>
      </c>
      <c r="DE70" s="379"/>
      <c r="DF70" s="384">
        <f t="shared" si="334"/>
        <v>0</v>
      </c>
      <c r="DG70" s="379"/>
      <c r="DH70" s="384">
        <f t="shared" si="335"/>
        <v>0</v>
      </c>
      <c r="DI70" s="379"/>
      <c r="DJ70" s="384">
        <f t="shared" si="336"/>
        <v>0</v>
      </c>
      <c r="DK70" s="379"/>
      <c r="DL70" s="384">
        <f t="shared" si="337"/>
        <v>0</v>
      </c>
      <c r="DM70" s="379"/>
      <c r="DN70" s="384">
        <f t="shared" si="338"/>
        <v>0</v>
      </c>
      <c r="DO70" s="379"/>
      <c r="DP70" s="384">
        <f t="shared" si="339"/>
        <v>0</v>
      </c>
      <c r="DQ70" s="379"/>
      <c r="DR70" s="384">
        <f t="shared" si="340"/>
        <v>0</v>
      </c>
      <c r="DS70" s="379"/>
      <c r="DT70" s="384">
        <f t="shared" si="341"/>
        <v>0</v>
      </c>
      <c r="DU70" s="379"/>
      <c r="DV70" s="384">
        <f t="shared" si="342"/>
        <v>0</v>
      </c>
      <c r="DW70" s="379"/>
      <c r="DX70" s="384">
        <f t="shared" si="343"/>
        <v>0</v>
      </c>
      <c r="DY70" s="379"/>
      <c r="DZ70" s="384">
        <f t="shared" si="344"/>
        <v>0</v>
      </c>
      <c r="EA70" s="379"/>
      <c r="EB70" s="384">
        <f t="shared" si="345"/>
        <v>0</v>
      </c>
      <c r="EC70" s="379"/>
      <c r="ED70" s="384">
        <f t="shared" si="346"/>
        <v>0</v>
      </c>
      <c r="EE70" s="379"/>
      <c r="EF70" s="384">
        <f t="shared" si="347"/>
        <v>0</v>
      </c>
      <c r="EG70" s="379"/>
      <c r="EH70" s="384">
        <f t="shared" si="348"/>
        <v>0</v>
      </c>
      <c r="EI70" s="379"/>
      <c r="EJ70" s="384">
        <f t="shared" si="349"/>
        <v>0</v>
      </c>
      <c r="EK70" s="379"/>
      <c r="EL70" s="384">
        <f t="shared" si="350"/>
        <v>0</v>
      </c>
      <c r="EM70" s="379"/>
      <c r="EN70" s="384">
        <f t="shared" si="351"/>
        <v>0</v>
      </c>
      <c r="EO70" s="379"/>
      <c r="EP70" s="384">
        <f t="shared" si="352"/>
        <v>0</v>
      </c>
      <c r="EQ70" s="379"/>
      <c r="ER70" s="384">
        <f t="shared" si="353"/>
        <v>0</v>
      </c>
      <c r="ES70" s="379"/>
      <c r="ET70" s="384">
        <f t="shared" si="354"/>
        <v>0</v>
      </c>
      <c r="EU70" s="379"/>
      <c r="EV70" s="384">
        <f t="shared" si="355"/>
        <v>0</v>
      </c>
      <c r="EW70" s="379"/>
      <c r="EX70" s="384">
        <f t="shared" si="356"/>
        <v>0</v>
      </c>
      <c r="EY70" s="379"/>
      <c r="EZ70" s="384">
        <f t="shared" si="357"/>
        <v>0</v>
      </c>
      <c r="FA70" s="379"/>
      <c r="FB70" s="384">
        <f t="shared" si="358"/>
        <v>0</v>
      </c>
      <c r="FC70" s="379"/>
      <c r="FD70" s="384">
        <f t="shared" si="359"/>
        <v>0</v>
      </c>
      <c r="FE70" s="379"/>
      <c r="FF70" s="384">
        <f t="shared" si="360"/>
        <v>0</v>
      </c>
      <c r="FG70" s="379"/>
      <c r="FH70" s="384">
        <f t="shared" si="361"/>
        <v>0</v>
      </c>
      <c r="FI70" s="379"/>
      <c r="FJ70" s="384">
        <f t="shared" si="362"/>
        <v>0</v>
      </c>
      <c r="FK70" s="379"/>
      <c r="FL70" s="384">
        <f t="shared" si="363"/>
        <v>0</v>
      </c>
      <c r="FM70" s="379"/>
      <c r="FN70" s="384">
        <f t="shared" si="364"/>
        <v>0</v>
      </c>
      <c r="FO70" s="379"/>
      <c r="FP70" s="384">
        <f t="shared" si="365"/>
        <v>0</v>
      </c>
      <c r="FQ70" s="379"/>
      <c r="FR70" s="384">
        <f t="shared" si="366"/>
        <v>0</v>
      </c>
      <c r="FS70" s="379"/>
      <c r="FT70" s="384">
        <f t="shared" si="367"/>
        <v>0</v>
      </c>
      <c r="FU70" s="379"/>
      <c r="FV70" s="384">
        <f t="shared" si="368"/>
        <v>0</v>
      </c>
      <c r="FW70" s="379"/>
      <c r="FX70" s="384">
        <f t="shared" si="369"/>
        <v>0</v>
      </c>
      <c r="FY70" s="379">
        <v>1</v>
      </c>
      <c r="FZ70" s="384">
        <f t="shared" si="370"/>
        <v>297.5</v>
      </c>
      <c r="GA70" s="379">
        <v>1</v>
      </c>
      <c r="GB70" s="384">
        <f t="shared" si="371"/>
        <v>297.5</v>
      </c>
      <c r="GC70" s="379">
        <v>1</v>
      </c>
      <c r="GD70" s="384">
        <f t="shared" si="372"/>
        <v>297.5</v>
      </c>
      <c r="GE70" s="379"/>
      <c r="GF70" s="384">
        <f t="shared" si="373"/>
        <v>0</v>
      </c>
      <c r="GG70" s="379"/>
      <c r="GH70" s="384">
        <f t="shared" si="374"/>
        <v>0</v>
      </c>
      <c r="GI70" s="379"/>
      <c r="GJ70" s="384">
        <f t="shared" si="375"/>
        <v>0</v>
      </c>
      <c r="GK70" s="379"/>
      <c r="GL70" s="384">
        <f t="shared" si="376"/>
        <v>0</v>
      </c>
      <c r="GM70" s="379"/>
      <c r="GN70" s="384">
        <f t="shared" si="377"/>
        <v>0</v>
      </c>
      <c r="GO70" s="379"/>
      <c r="GP70" s="384">
        <f t="shared" si="378"/>
        <v>0</v>
      </c>
      <c r="GQ70" s="379"/>
      <c r="GR70" s="384">
        <f t="shared" si="379"/>
        <v>0</v>
      </c>
      <c r="GS70" s="379"/>
      <c r="GT70" s="384">
        <f t="shared" si="380"/>
        <v>0</v>
      </c>
      <c r="GU70" s="379"/>
      <c r="GV70" s="384">
        <f t="shared" si="381"/>
        <v>0</v>
      </c>
      <c r="GW70" s="379"/>
      <c r="GX70" s="384">
        <f t="shared" si="382"/>
        <v>0</v>
      </c>
      <c r="GY70" s="379"/>
      <c r="GZ70" s="384">
        <f t="shared" si="383"/>
        <v>0</v>
      </c>
      <c r="HA70" s="379"/>
      <c r="HB70" s="384">
        <f t="shared" si="384"/>
        <v>0</v>
      </c>
      <c r="HC70" s="379"/>
      <c r="HD70" s="384">
        <f t="shared" si="385"/>
        <v>0</v>
      </c>
      <c r="HE70" s="379"/>
      <c r="HF70" s="384">
        <f t="shared" si="386"/>
        <v>0</v>
      </c>
      <c r="HG70" s="379"/>
      <c r="HH70" s="384">
        <f t="shared" si="387"/>
        <v>0</v>
      </c>
      <c r="HI70" s="379"/>
      <c r="HJ70" s="384">
        <f t="shared" si="388"/>
        <v>0</v>
      </c>
      <c r="HK70" s="379"/>
      <c r="HL70" s="384">
        <f t="shared" si="389"/>
        <v>0</v>
      </c>
      <c r="HM70" s="379"/>
      <c r="HN70" s="384">
        <f t="shared" si="390"/>
        <v>0</v>
      </c>
      <c r="HO70" s="415"/>
      <c r="HP70" s="384">
        <f t="shared" si="391"/>
        <v>0</v>
      </c>
      <c r="HQ70" s="379">
        <v>1</v>
      </c>
      <c r="HR70" s="384">
        <f t="shared" si="392"/>
        <v>297.5</v>
      </c>
      <c r="HS70" s="415"/>
      <c r="HT70" s="384">
        <f t="shared" si="393"/>
        <v>0</v>
      </c>
      <c r="HU70" s="379"/>
      <c r="HV70" s="384">
        <f t="shared" si="394"/>
        <v>0</v>
      </c>
      <c r="HW70" s="379"/>
      <c r="HX70" s="384">
        <f t="shared" si="395"/>
        <v>0</v>
      </c>
      <c r="HY70" s="379"/>
      <c r="HZ70" s="384">
        <f t="shared" si="396"/>
        <v>0</v>
      </c>
      <c r="IA70" s="379"/>
      <c r="IB70" s="384">
        <f t="shared" si="397"/>
        <v>0</v>
      </c>
      <c r="IC70" s="379"/>
      <c r="ID70" s="384">
        <f t="shared" si="398"/>
        <v>0</v>
      </c>
      <c r="IE70" s="379"/>
      <c r="IF70" s="384">
        <f t="shared" si="399"/>
        <v>0</v>
      </c>
      <c r="IG70" s="379"/>
      <c r="IH70" s="384">
        <f t="shared" si="400"/>
        <v>0</v>
      </c>
      <c r="II70" s="379"/>
      <c r="IJ70" s="384">
        <f t="shared" si="401"/>
        <v>0</v>
      </c>
      <c r="IK70" s="379"/>
      <c r="IL70" s="384">
        <f t="shared" si="402"/>
        <v>0</v>
      </c>
      <c r="IM70" s="379"/>
      <c r="IN70" s="384">
        <f t="shared" si="403"/>
        <v>0</v>
      </c>
      <c r="IO70" s="379"/>
      <c r="IP70" s="384">
        <f t="shared" si="404"/>
        <v>0</v>
      </c>
      <c r="IQ70" s="379"/>
      <c r="IR70" s="384">
        <f t="shared" si="405"/>
        <v>0</v>
      </c>
      <c r="IS70" s="379"/>
      <c r="IT70" s="384">
        <f t="shared" si="406"/>
        <v>0</v>
      </c>
      <c r="IU70" s="379"/>
      <c r="IV70" s="384">
        <f t="shared" si="407"/>
        <v>0</v>
      </c>
      <c r="IW70" s="379"/>
      <c r="IX70" s="384">
        <f t="shared" si="408"/>
        <v>0</v>
      </c>
      <c r="IY70" s="379"/>
      <c r="IZ70" s="384">
        <f t="shared" si="409"/>
        <v>0</v>
      </c>
      <c r="JA70" s="379"/>
      <c r="JB70" s="384">
        <f t="shared" si="410"/>
        <v>0</v>
      </c>
      <c r="JC70" s="379"/>
      <c r="JD70" s="384">
        <f t="shared" si="411"/>
        <v>0</v>
      </c>
      <c r="JE70" s="379"/>
      <c r="JF70" s="384">
        <f t="shared" si="412"/>
        <v>0</v>
      </c>
      <c r="JG70" s="379"/>
      <c r="JH70" s="384">
        <f t="shared" si="413"/>
        <v>0</v>
      </c>
      <c r="JI70" s="379"/>
      <c r="JJ70" s="384">
        <f t="shared" si="414"/>
        <v>0</v>
      </c>
      <c r="JK70" s="379"/>
      <c r="JL70" s="384">
        <f t="shared" si="415"/>
        <v>0</v>
      </c>
      <c r="JM70" s="379"/>
      <c r="JN70" s="384">
        <f t="shared" si="416"/>
        <v>0</v>
      </c>
      <c r="JO70" s="379"/>
      <c r="JP70" s="384">
        <f t="shared" si="417"/>
        <v>0</v>
      </c>
      <c r="JQ70" s="379"/>
      <c r="JR70" s="384">
        <f t="shared" si="418"/>
        <v>0</v>
      </c>
      <c r="JS70" s="379"/>
      <c r="JT70" s="384">
        <f t="shared" si="419"/>
        <v>0</v>
      </c>
      <c r="JU70" s="379"/>
      <c r="JV70" s="384">
        <f t="shared" si="420"/>
        <v>0</v>
      </c>
      <c r="JW70" s="379"/>
      <c r="JX70" s="384">
        <f t="shared" si="421"/>
        <v>0</v>
      </c>
      <c r="JY70" s="379"/>
      <c r="JZ70" s="384">
        <f t="shared" si="422"/>
        <v>0</v>
      </c>
    </row>
    <row r="71" spans="1:286" s="4" customFormat="1" x14ac:dyDescent="0.25">
      <c r="A71" s="268" t="s">
        <v>277</v>
      </c>
      <c r="B71" s="268" t="s">
        <v>308</v>
      </c>
      <c r="C71" s="466">
        <v>8640</v>
      </c>
      <c r="D71" s="467"/>
      <c r="E71" s="467"/>
      <c r="F71" s="472"/>
      <c r="G71" s="387">
        <f t="shared" si="282"/>
        <v>432</v>
      </c>
      <c r="H71" s="388">
        <f t="shared" si="283"/>
        <v>9072</v>
      </c>
      <c r="I71" s="513">
        <v>1</v>
      </c>
      <c r="J71" s="390">
        <f t="shared" si="285"/>
        <v>9072</v>
      </c>
      <c r="K71" s="379"/>
      <c r="L71" s="384">
        <f t="shared" si="286"/>
        <v>0</v>
      </c>
      <c r="M71" s="379"/>
      <c r="N71" s="384">
        <f t="shared" si="287"/>
        <v>0</v>
      </c>
      <c r="O71" s="379"/>
      <c r="P71" s="384">
        <f t="shared" si="288"/>
        <v>0</v>
      </c>
      <c r="Q71" s="379"/>
      <c r="R71" s="384">
        <f t="shared" si="289"/>
        <v>0</v>
      </c>
      <c r="S71" s="379"/>
      <c r="T71" s="384">
        <f t="shared" si="290"/>
        <v>0</v>
      </c>
      <c r="U71" s="379"/>
      <c r="V71" s="384">
        <f t="shared" si="291"/>
        <v>0</v>
      </c>
      <c r="W71" s="379"/>
      <c r="X71" s="384">
        <f t="shared" si="292"/>
        <v>0</v>
      </c>
      <c r="Y71" s="379"/>
      <c r="Z71" s="384">
        <f t="shared" si="293"/>
        <v>0</v>
      </c>
      <c r="AA71" s="379"/>
      <c r="AB71" s="384">
        <f t="shared" si="294"/>
        <v>0</v>
      </c>
      <c r="AC71" s="379"/>
      <c r="AD71" s="384">
        <f t="shared" si="295"/>
        <v>0</v>
      </c>
      <c r="AE71" s="379"/>
      <c r="AF71" s="384">
        <f t="shared" si="296"/>
        <v>0</v>
      </c>
      <c r="AG71" s="379"/>
      <c r="AH71" s="384">
        <f t="shared" si="297"/>
        <v>0</v>
      </c>
      <c r="AI71" s="379"/>
      <c r="AJ71" s="384">
        <f t="shared" si="298"/>
        <v>0</v>
      </c>
      <c r="AK71" s="379"/>
      <c r="AL71" s="384">
        <f t="shared" si="299"/>
        <v>0</v>
      </c>
      <c r="AM71" s="379"/>
      <c r="AN71" s="384">
        <f t="shared" si="300"/>
        <v>0</v>
      </c>
      <c r="AO71" s="379"/>
      <c r="AP71" s="384">
        <f t="shared" si="301"/>
        <v>0</v>
      </c>
      <c r="AQ71" s="379"/>
      <c r="AR71" s="384">
        <f t="shared" si="302"/>
        <v>0</v>
      </c>
      <c r="AS71" s="379"/>
      <c r="AT71" s="384">
        <f t="shared" si="303"/>
        <v>0</v>
      </c>
      <c r="AU71" s="379"/>
      <c r="AV71" s="384">
        <f t="shared" si="304"/>
        <v>0</v>
      </c>
      <c r="AW71" s="379"/>
      <c r="AX71" s="384">
        <f t="shared" si="305"/>
        <v>0</v>
      </c>
      <c r="AY71" s="379"/>
      <c r="AZ71" s="384">
        <f t="shared" si="306"/>
        <v>0</v>
      </c>
      <c r="BA71" s="379"/>
      <c r="BB71" s="384">
        <f t="shared" si="307"/>
        <v>0</v>
      </c>
      <c r="BC71" s="379"/>
      <c r="BD71" s="384">
        <f t="shared" si="308"/>
        <v>0</v>
      </c>
      <c r="BE71" s="379"/>
      <c r="BF71" s="384">
        <f t="shared" si="309"/>
        <v>0</v>
      </c>
      <c r="BG71" s="379"/>
      <c r="BH71" s="384">
        <f t="shared" si="310"/>
        <v>0</v>
      </c>
      <c r="BI71" s="379"/>
      <c r="BJ71" s="384">
        <f t="shared" si="311"/>
        <v>0</v>
      </c>
      <c r="BK71" s="379"/>
      <c r="BL71" s="384">
        <f t="shared" si="312"/>
        <v>0</v>
      </c>
      <c r="BM71" s="379"/>
      <c r="BN71" s="384">
        <f t="shared" si="313"/>
        <v>0</v>
      </c>
      <c r="BO71" s="379"/>
      <c r="BP71" s="384">
        <f t="shared" si="314"/>
        <v>0</v>
      </c>
      <c r="BQ71" s="379"/>
      <c r="BR71" s="384">
        <f t="shared" si="315"/>
        <v>0</v>
      </c>
      <c r="BS71" s="379"/>
      <c r="BT71" s="384">
        <f t="shared" si="316"/>
        <v>0</v>
      </c>
      <c r="BU71" s="379"/>
      <c r="BV71" s="384">
        <f t="shared" si="317"/>
        <v>0</v>
      </c>
      <c r="BW71" s="379"/>
      <c r="BX71" s="384">
        <f t="shared" si="318"/>
        <v>0</v>
      </c>
      <c r="BY71" s="379"/>
      <c r="BZ71" s="384">
        <f t="shared" si="319"/>
        <v>0</v>
      </c>
      <c r="CA71" s="379"/>
      <c r="CB71" s="384">
        <f t="shared" si="320"/>
        <v>0</v>
      </c>
      <c r="CC71" s="379"/>
      <c r="CD71" s="384">
        <f t="shared" si="321"/>
        <v>0</v>
      </c>
      <c r="CE71" s="379"/>
      <c r="CF71" s="384">
        <f t="shared" si="322"/>
        <v>0</v>
      </c>
      <c r="CG71" s="379"/>
      <c r="CH71" s="384">
        <f t="shared" si="323"/>
        <v>0</v>
      </c>
      <c r="CI71" s="379"/>
      <c r="CJ71" s="384">
        <f t="shared" si="324"/>
        <v>0</v>
      </c>
      <c r="CK71" s="379"/>
      <c r="CL71" s="384">
        <f t="shared" si="325"/>
        <v>0</v>
      </c>
      <c r="CM71" s="379"/>
      <c r="CN71" s="384">
        <f t="shared" si="326"/>
        <v>0</v>
      </c>
      <c r="CO71" s="379"/>
      <c r="CP71" s="384">
        <f t="shared" si="327"/>
        <v>0</v>
      </c>
      <c r="CQ71" s="379"/>
      <c r="CR71" s="384">
        <f t="shared" si="328"/>
        <v>0</v>
      </c>
      <c r="CS71" s="379"/>
      <c r="CT71" s="384">
        <f t="shared" si="329"/>
        <v>0</v>
      </c>
      <c r="CU71" s="379"/>
      <c r="CV71" s="384">
        <f t="shared" si="330"/>
        <v>0</v>
      </c>
      <c r="CW71" s="379"/>
      <c r="CX71" s="384">
        <f t="shared" si="331"/>
        <v>0</v>
      </c>
      <c r="CY71" s="379"/>
      <c r="CZ71" s="384">
        <f t="shared" si="332"/>
        <v>0</v>
      </c>
      <c r="DA71" s="379">
        <v>1</v>
      </c>
      <c r="DB71" s="384">
        <f t="shared" si="284"/>
        <v>9072</v>
      </c>
      <c r="DC71" s="379"/>
      <c r="DD71" s="384">
        <f t="shared" si="333"/>
        <v>0</v>
      </c>
      <c r="DE71" s="379"/>
      <c r="DF71" s="384">
        <f t="shared" si="334"/>
        <v>0</v>
      </c>
      <c r="DG71" s="379"/>
      <c r="DH71" s="384">
        <f t="shared" si="335"/>
        <v>0</v>
      </c>
      <c r="DI71" s="379"/>
      <c r="DJ71" s="384">
        <f t="shared" si="336"/>
        <v>0</v>
      </c>
      <c r="DK71" s="379"/>
      <c r="DL71" s="384">
        <f t="shared" si="337"/>
        <v>0</v>
      </c>
      <c r="DM71" s="379"/>
      <c r="DN71" s="384">
        <f t="shared" si="338"/>
        <v>0</v>
      </c>
      <c r="DO71" s="379"/>
      <c r="DP71" s="384">
        <f t="shared" si="339"/>
        <v>0</v>
      </c>
      <c r="DQ71" s="379"/>
      <c r="DR71" s="384">
        <f t="shared" si="340"/>
        <v>0</v>
      </c>
      <c r="DS71" s="379"/>
      <c r="DT71" s="384">
        <f t="shared" si="341"/>
        <v>0</v>
      </c>
      <c r="DU71" s="379"/>
      <c r="DV71" s="384">
        <f t="shared" si="342"/>
        <v>0</v>
      </c>
      <c r="DW71" s="379"/>
      <c r="DX71" s="384">
        <f t="shared" si="343"/>
        <v>0</v>
      </c>
      <c r="DY71" s="379"/>
      <c r="DZ71" s="384">
        <f t="shared" si="344"/>
        <v>0</v>
      </c>
      <c r="EA71" s="379"/>
      <c r="EB71" s="384">
        <f t="shared" si="345"/>
        <v>0</v>
      </c>
      <c r="EC71" s="379"/>
      <c r="ED71" s="384">
        <f t="shared" si="346"/>
        <v>0</v>
      </c>
      <c r="EE71" s="379"/>
      <c r="EF71" s="384">
        <f t="shared" si="347"/>
        <v>0</v>
      </c>
      <c r="EG71" s="379"/>
      <c r="EH71" s="384">
        <f t="shared" si="348"/>
        <v>0</v>
      </c>
      <c r="EI71" s="379"/>
      <c r="EJ71" s="384">
        <f t="shared" si="349"/>
        <v>0</v>
      </c>
      <c r="EK71" s="379"/>
      <c r="EL71" s="384">
        <f t="shared" si="350"/>
        <v>0</v>
      </c>
      <c r="EM71" s="379"/>
      <c r="EN71" s="384">
        <f t="shared" si="351"/>
        <v>0</v>
      </c>
      <c r="EO71" s="379"/>
      <c r="EP71" s="384">
        <f t="shared" si="352"/>
        <v>0</v>
      </c>
      <c r="EQ71" s="379"/>
      <c r="ER71" s="384">
        <f t="shared" si="353"/>
        <v>0</v>
      </c>
      <c r="ES71" s="379"/>
      <c r="ET71" s="384">
        <f t="shared" si="354"/>
        <v>0</v>
      </c>
      <c r="EU71" s="379"/>
      <c r="EV71" s="384">
        <f t="shared" si="355"/>
        <v>0</v>
      </c>
      <c r="EW71" s="379"/>
      <c r="EX71" s="384">
        <f t="shared" si="356"/>
        <v>0</v>
      </c>
      <c r="EY71" s="379"/>
      <c r="EZ71" s="384">
        <f t="shared" si="357"/>
        <v>0</v>
      </c>
      <c r="FA71" s="379"/>
      <c r="FB71" s="384">
        <f t="shared" si="358"/>
        <v>0</v>
      </c>
      <c r="FC71" s="379"/>
      <c r="FD71" s="384">
        <f t="shared" si="359"/>
        <v>0</v>
      </c>
      <c r="FE71" s="379"/>
      <c r="FF71" s="384">
        <f t="shared" si="360"/>
        <v>0</v>
      </c>
      <c r="FG71" s="379"/>
      <c r="FH71" s="384">
        <f t="shared" si="361"/>
        <v>0</v>
      </c>
      <c r="FI71" s="379"/>
      <c r="FJ71" s="384">
        <f t="shared" si="362"/>
        <v>0</v>
      </c>
      <c r="FK71" s="379"/>
      <c r="FL71" s="384">
        <f t="shared" si="363"/>
        <v>0</v>
      </c>
      <c r="FM71" s="379"/>
      <c r="FN71" s="384">
        <f t="shared" si="364"/>
        <v>0</v>
      </c>
      <c r="FO71" s="379"/>
      <c r="FP71" s="384">
        <f t="shared" si="365"/>
        <v>0</v>
      </c>
      <c r="FQ71" s="379"/>
      <c r="FR71" s="384">
        <f t="shared" si="366"/>
        <v>0</v>
      </c>
      <c r="FS71" s="379"/>
      <c r="FT71" s="384">
        <f t="shared" si="367"/>
        <v>0</v>
      </c>
      <c r="FU71" s="379"/>
      <c r="FV71" s="384">
        <f t="shared" si="368"/>
        <v>0</v>
      </c>
      <c r="FW71" s="379"/>
      <c r="FX71" s="384">
        <f t="shared" si="369"/>
        <v>0</v>
      </c>
      <c r="FY71" s="379"/>
      <c r="FZ71" s="384">
        <f t="shared" si="370"/>
        <v>0</v>
      </c>
      <c r="GA71" s="379"/>
      <c r="GB71" s="384">
        <f t="shared" si="371"/>
        <v>0</v>
      </c>
      <c r="GC71" s="379"/>
      <c r="GD71" s="384">
        <f t="shared" si="372"/>
        <v>0</v>
      </c>
      <c r="GE71" s="379"/>
      <c r="GF71" s="384">
        <f t="shared" si="373"/>
        <v>0</v>
      </c>
      <c r="GG71" s="379"/>
      <c r="GH71" s="384">
        <f t="shared" si="374"/>
        <v>0</v>
      </c>
      <c r="GI71" s="379"/>
      <c r="GJ71" s="384">
        <f t="shared" si="375"/>
        <v>0</v>
      </c>
      <c r="GK71" s="379"/>
      <c r="GL71" s="384">
        <f t="shared" si="376"/>
        <v>0</v>
      </c>
      <c r="GM71" s="379"/>
      <c r="GN71" s="384">
        <f t="shared" si="377"/>
        <v>0</v>
      </c>
      <c r="GO71" s="379"/>
      <c r="GP71" s="384">
        <f t="shared" si="378"/>
        <v>0</v>
      </c>
      <c r="GQ71" s="379"/>
      <c r="GR71" s="384">
        <f t="shared" si="379"/>
        <v>0</v>
      </c>
      <c r="GS71" s="379"/>
      <c r="GT71" s="384">
        <f t="shared" si="380"/>
        <v>0</v>
      </c>
      <c r="GU71" s="379"/>
      <c r="GV71" s="384">
        <f t="shared" si="381"/>
        <v>0</v>
      </c>
      <c r="GW71" s="379"/>
      <c r="GX71" s="384">
        <f t="shared" si="382"/>
        <v>0</v>
      </c>
      <c r="GY71" s="379"/>
      <c r="GZ71" s="384">
        <f t="shared" si="383"/>
        <v>0</v>
      </c>
      <c r="HA71" s="379"/>
      <c r="HB71" s="384">
        <f t="shared" si="384"/>
        <v>0</v>
      </c>
      <c r="HC71" s="379"/>
      <c r="HD71" s="384">
        <f t="shared" si="385"/>
        <v>0</v>
      </c>
      <c r="HE71" s="379"/>
      <c r="HF71" s="384">
        <f t="shared" si="386"/>
        <v>0</v>
      </c>
      <c r="HG71" s="379"/>
      <c r="HH71" s="384">
        <f t="shared" si="387"/>
        <v>0</v>
      </c>
      <c r="HI71" s="379"/>
      <c r="HJ71" s="384">
        <f t="shared" si="388"/>
        <v>0</v>
      </c>
      <c r="HK71" s="379"/>
      <c r="HL71" s="384">
        <f t="shared" si="389"/>
        <v>0</v>
      </c>
      <c r="HM71" s="379"/>
      <c r="HN71" s="384">
        <f t="shared" si="390"/>
        <v>0</v>
      </c>
      <c r="HO71" s="415"/>
      <c r="HP71" s="384">
        <f t="shared" si="391"/>
        <v>0</v>
      </c>
      <c r="HQ71" s="379"/>
      <c r="HR71" s="384">
        <f t="shared" si="392"/>
        <v>0</v>
      </c>
      <c r="HS71" s="415"/>
      <c r="HT71" s="384">
        <f t="shared" si="393"/>
        <v>0</v>
      </c>
      <c r="HU71" s="379"/>
      <c r="HV71" s="384">
        <f t="shared" si="394"/>
        <v>0</v>
      </c>
      <c r="HW71" s="379"/>
      <c r="HX71" s="384">
        <f t="shared" si="395"/>
        <v>0</v>
      </c>
      <c r="HY71" s="379"/>
      <c r="HZ71" s="384">
        <f t="shared" si="396"/>
        <v>0</v>
      </c>
      <c r="IA71" s="379"/>
      <c r="IB71" s="384">
        <f t="shared" si="397"/>
        <v>0</v>
      </c>
      <c r="IC71" s="379"/>
      <c r="ID71" s="384">
        <f t="shared" si="398"/>
        <v>0</v>
      </c>
      <c r="IE71" s="379"/>
      <c r="IF71" s="384">
        <f t="shared" si="399"/>
        <v>0</v>
      </c>
      <c r="IG71" s="379"/>
      <c r="IH71" s="384">
        <f t="shared" si="400"/>
        <v>0</v>
      </c>
      <c r="II71" s="379"/>
      <c r="IJ71" s="384">
        <f t="shared" si="401"/>
        <v>0</v>
      </c>
      <c r="IK71" s="379"/>
      <c r="IL71" s="384">
        <f t="shared" si="402"/>
        <v>0</v>
      </c>
      <c r="IM71" s="379"/>
      <c r="IN71" s="384">
        <f t="shared" si="403"/>
        <v>0</v>
      </c>
      <c r="IO71" s="379"/>
      <c r="IP71" s="384">
        <f t="shared" si="404"/>
        <v>0</v>
      </c>
      <c r="IQ71" s="379"/>
      <c r="IR71" s="384">
        <f t="shared" si="405"/>
        <v>0</v>
      </c>
      <c r="IS71" s="379"/>
      <c r="IT71" s="384">
        <f t="shared" si="406"/>
        <v>0</v>
      </c>
      <c r="IU71" s="379"/>
      <c r="IV71" s="384">
        <f t="shared" si="407"/>
        <v>0</v>
      </c>
      <c r="IW71" s="379"/>
      <c r="IX71" s="384">
        <f t="shared" si="408"/>
        <v>0</v>
      </c>
      <c r="IY71" s="379"/>
      <c r="IZ71" s="384">
        <f t="shared" si="409"/>
        <v>0</v>
      </c>
      <c r="JA71" s="379"/>
      <c r="JB71" s="384">
        <f t="shared" si="410"/>
        <v>0</v>
      </c>
      <c r="JC71" s="379"/>
      <c r="JD71" s="384">
        <f t="shared" si="411"/>
        <v>0</v>
      </c>
      <c r="JE71" s="379"/>
      <c r="JF71" s="384">
        <f t="shared" si="412"/>
        <v>0</v>
      </c>
      <c r="JG71" s="379"/>
      <c r="JH71" s="384">
        <f t="shared" si="413"/>
        <v>0</v>
      </c>
      <c r="JI71" s="379"/>
      <c r="JJ71" s="384">
        <f t="shared" si="414"/>
        <v>0</v>
      </c>
      <c r="JK71" s="379"/>
      <c r="JL71" s="384">
        <f t="shared" si="415"/>
        <v>0</v>
      </c>
      <c r="JM71" s="379"/>
      <c r="JN71" s="384">
        <f t="shared" si="416"/>
        <v>0</v>
      </c>
      <c r="JO71" s="379"/>
      <c r="JP71" s="384">
        <f t="shared" si="417"/>
        <v>0</v>
      </c>
      <c r="JQ71" s="379"/>
      <c r="JR71" s="384">
        <f t="shared" si="418"/>
        <v>0</v>
      </c>
      <c r="JS71" s="379"/>
      <c r="JT71" s="384">
        <f t="shared" si="419"/>
        <v>0</v>
      </c>
      <c r="JU71" s="379"/>
      <c r="JV71" s="384">
        <f t="shared" si="420"/>
        <v>0</v>
      </c>
      <c r="JW71" s="379"/>
      <c r="JX71" s="384">
        <f t="shared" si="421"/>
        <v>0</v>
      </c>
      <c r="JY71" s="379"/>
      <c r="JZ71" s="384">
        <f t="shared" si="422"/>
        <v>0</v>
      </c>
    </row>
    <row r="72" spans="1:286" s="4" customFormat="1" x14ac:dyDescent="0.25">
      <c r="A72" s="268" t="s">
        <v>277</v>
      </c>
      <c r="B72" s="268" t="s">
        <v>309</v>
      </c>
      <c r="C72" s="466">
        <v>1700</v>
      </c>
      <c r="D72" s="467">
        <f>+'Cotizacion Rino'!B95</f>
        <v>1640</v>
      </c>
      <c r="E72" s="467">
        <v>1700</v>
      </c>
      <c r="F72" s="472"/>
      <c r="G72" s="387">
        <f t="shared" si="282"/>
        <v>84</v>
      </c>
      <c r="H72" s="388">
        <f t="shared" si="283"/>
        <v>1764</v>
      </c>
      <c r="I72" s="513">
        <v>1</v>
      </c>
      <c r="J72" s="390">
        <f t="shared" si="285"/>
        <v>1764</v>
      </c>
      <c r="K72" s="379"/>
      <c r="L72" s="384">
        <f t="shared" si="286"/>
        <v>0</v>
      </c>
      <c r="M72" s="379"/>
      <c r="N72" s="384">
        <f t="shared" si="287"/>
        <v>0</v>
      </c>
      <c r="O72" s="379"/>
      <c r="P72" s="384">
        <f t="shared" si="288"/>
        <v>0</v>
      </c>
      <c r="Q72" s="379"/>
      <c r="R72" s="384">
        <f t="shared" si="289"/>
        <v>0</v>
      </c>
      <c r="S72" s="379"/>
      <c r="T72" s="384">
        <f t="shared" si="290"/>
        <v>0</v>
      </c>
      <c r="U72" s="379"/>
      <c r="V72" s="384">
        <f t="shared" si="291"/>
        <v>0</v>
      </c>
      <c r="W72" s="379"/>
      <c r="X72" s="384">
        <f t="shared" si="292"/>
        <v>0</v>
      </c>
      <c r="Y72" s="379"/>
      <c r="Z72" s="384">
        <f t="shared" si="293"/>
        <v>0</v>
      </c>
      <c r="AA72" s="379"/>
      <c r="AB72" s="384">
        <f t="shared" si="294"/>
        <v>0</v>
      </c>
      <c r="AC72" s="379"/>
      <c r="AD72" s="384">
        <f t="shared" si="295"/>
        <v>0</v>
      </c>
      <c r="AE72" s="379"/>
      <c r="AF72" s="384">
        <f t="shared" si="296"/>
        <v>0</v>
      </c>
      <c r="AG72" s="379"/>
      <c r="AH72" s="384">
        <f t="shared" si="297"/>
        <v>0</v>
      </c>
      <c r="AI72" s="379"/>
      <c r="AJ72" s="384">
        <f t="shared" si="298"/>
        <v>0</v>
      </c>
      <c r="AK72" s="379"/>
      <c r="AL72" s="384">
        <f t="shared" si="299"/>
        <v>0</v>
      </c>
      <c r="AM72" s="379"/>
      <c r="AN72" s="384">
        <f t="shared" si="300"/>
        <v>0</v>
      </c>
      <c r="AO72" s="379"/>
      <c r="AP72" s="384">
        <f t="shared" si="301"/>
        <v>0</v>
      </c>
      <c r="AQ72" s="379"/>
      <c r="AR72" s="384">
        <f t="shared" si="302"/>
        <v>0</v>
      </c>
      <c r="AS72" s="379"/>
      <c r="AT72" s="384">
        <f t="shared" si="303"/>
        <v>0</v>
      </c>
      <c r="AU72" s="379"/>
      <c r="AV72" s="384">
        <f t="shared" si="304"/>
        <v>0</v>
      </c>
      <c r="AW72" s="379"/>
      <c r="AX72" s="384">
        <f t="shared" si="305"/>
        <v>0</v>
      </c>
      <c r="AY72" s="379"/>
      <c r="AZ72" s="384">
        <f t="shared" si="306"/>
        <v>0</v>
      </c>
      <c r="BA72" s="379"/>
      <c r="BB72" s="384">
        <f t="shared" si="307"/>
        <v>0</v>
      </c>
      <c r="BC72" s="379"/>
      <c r="BD72" s="384">
        <f t="shared" si="308"/>
        <v>0</v>
      </c>
      <c r="BE72" s="379"/>
      <c r="BF72" s="384">
        <f t="shared" si="309"/>
        <v>0</v>
      </c>
      <c r="BG72" s="379"/>
      <c r="BH72" s="384">
        <f t="shared" si="310"/>
        <v>0</v>
      </c>
      <c r="BI72" s="379"/>
      <c r="BJ72" s="384">
        <f t="shared" si="311"/>
        <v>0</v>
      </c>
      <c r="BK72" s="379"/>
      <c r="BL72" s="384">
        <f t="shared" si="312"/>
        <v>0</v>
      </c>
      <c r="BM72" s="379"/>
      <c r="BN72" s="384">
        <f t="shared" si="313"/>
        <v>0</v>
      </c>
      <c r="BO72" s="379"/>
      <c r="BP72" s="384">
        <f t="shared" si="314"/>
        <v>0</v>
      </c>
      <c r="BQ72" s="379"/>
      <c r="BR72" s="384">
        <f t="shared" si="315"/>
        <v>0</v>
      </c>
      <c r="BS72" s="379"/>
      <c r="BT72" s="384">
        <f t="shared" si="316"/>
        <v>0</v>
      </c>
      <c r="BU72" s="379"/>
      <c r="BV72" s="384">
        <f t="shared" si="317"/>
        <v>0</v>
      </c>
      <c r="BW72" s="379"/>
      <c r="BX72" s="384">
        <f t="shared" si="318"/>
        <v>0</v>
      </c>
      <c r="BY72" s="379"/>
      <c r="BZ72" s="384">
        <f t="shared" si="319"/>
        <v>0</v>
      </c>
      <c r="CA72" s="379"/>
      <c r="CB72" s="384">
        <f t="shared" si="320"/>
        <v>0</v>
      </c>
      <c r="CC72" s="379"/>
      <c r="CD72" s="384">
        <f t="shared" si="321"/>
        <v>0</v>
      </c>
      <c r="CE72" s="379"/>
      <c r="CF72" s="384">
        <f t="shared" si="322"/>
        <v>0</v>
      </c>
      <c r="CG72" s="379"/>
      <c r="CH72" s="384">
        <f t="shared" si="323"/>
        <v>0</v>
      </c>
      <c r="CI72" s="379"/>
      <c r="CJ72" s="384">
        <f t="shared" si="324"/>
        <v>0</v>
      </c>
      <c r="CK72" s="379"/>
      <c r="CL72" s="384">
        <f t="shared" si="325"/>
        <v>0</v>
      </c>
      <c r="CM72" s="379"/>
      <c r="CN72" s="384">
        <f t="shared" si="326"/>
        <v>0</v>
      </c>
      <c r="CO72" s="379"/>
      <c r="CP72" s="384">
        <f t="shared" si="327"/>
        <v>0</v>
      </c>
      <c r="CQ72" s="379"/>
      <c r="CR72" s="384">
        <f t="shared" si="328"/>
        <v>0</v>
      </c>
      <c r="CS72" s="379"/>
      <c r="CT72" s="384">
        <f t="shared" si="329"/>
        <v>0</v>
      </c>
      <c r="CU72" s="379"/>
      <c r="CV72" s="384">
        <f t="shared" si="330"/>
        <v>0</v>
      </c>
      <c r="CW72" s="379"/>
      <c r="CX72" s="384">
        <f t="shared" si="331"/>
        <v>0</v>
      </c>
      <c r="CY72" s="379"/>
      <c r="CZ72" s="384">
        <f t="shared" si="332"/>
        <v>0</v>
      </c>
      <c r="DA72" s="379"/>
      <c r="DB72" s="384">
        <f t="shared" si="284"/>
        <v>0</v>
      </c>
      <c r="DC72" s="379"/>
      <c r="DD72" s="384">
        <f t="shared" si="333"/>
        <v>0</v>
      </c>
      <c r="DE72" s="379"/>
      <c r="DF72" s="384">
        <f t="shared" si="334"/>
        <v>0</v>
      </c>
      <c r="DG72" s="379"/>
      <c r="DH72" s="384">
        <f t="shared" si="335"/>
        <v>0</v>
      </c>
      <c r="DI72" s="379"/>
      <c r="DJ72" s="384">
        <f t="shared" si="336"/>
        <v>0</v>
      </c>
      <c r="DK72" s="379"/>
      <c r="DL72" s="384">
        <f t="shared" si="337"/>
        <v>0</v>
      </c>
      <c r="DM72" s="379"/>
      <c r="DN72" s="384">
        <f t="shared" si="338"/>
        <v>0</v>
      </c>
      <c r="DO72" s="379"/>
      <c r="DP72" s="384">
        <f t="shared" si="339"/>
        <v>0</v>
      </c>
      <c r="DQ72" s="379"/>
      <c r="DR72" s="384">
        <f t="shared" si="340"/>
        <v>0</v>
      </c>
      <c r="DS72" s="379"/>
      <c r="DT72" s="384">
        <f t="shared" si="341"/>
        <v>0</v>
      </c>
      <c r="DU72" s="379"/>
      <c r="DV72" s="384">
        <f t="shared" si="342"/>
        <v>0</v>
      </c>
      <c r="DW72" s="379"/>
      <c r="DX72" s="384">
        <f t="shared" si="343"/>
        <v>0</v>
      </c>
      <c r="DY72" s="379"/>
      <c r="DZ72" s="384">
        <f t="shared" si="344"/>
        <v>0</v>
      </c>
      <c r="EA72" s="379"/>
      <c r="EB72" s="384">
        <f t="shared" si="345"/>
        <v>0</v>
      </c>
      <c r="EC72" s="379"/>
      <c r="ED72" s="384">
        <f t="shared" si="346"/>
        <v>0</v>
      </c>
      <c r="EE72" s="379"/>
      <c r="EF72" s="384">
        <f t="shared" si="347"/>
        <v>0</v>
      </c>
      <c r="EG72" s="379"/>
      <c r="EH72" s="384">
        <f t="shared" si="348"/>
        <v>0</v>
      </c>
      <c r="EI72" s="379"/>
      <c r="EJ72" s="384">
        <f t="shared" si="349"/>
        <v>0</v>
      </c>
      <c r="EK72" s="379"/>
      <c r="EL72" s="384">
        <f t="shared" si="350"/>
        <v>0</v>
      </c>
      <c r="EM72" s="379"/>
      <c r="EN72" s="384">
        <f t="shared" si="351"/>
        <v>0</v>
      </c>
      <c r="EO72" s="379"/>
      <c r="EP72" s="384">
        <f t="shared" si="352"/>
        <v>0</v>
      </c>
      <c r="EQ72" s="379"/>
      <c r="ER72" s="384">
        <f t="shared" si="353"/>
        <v>0</v>
      </c>
      <c r="ES72" s="379"/>
      <c r="ET72" s="384">
        <f t="shared" si="354"/>
        <v>0</v>
      </c>
      <c r="EU72" s="379"/>
      <c r="EV72" s="384">
        <f t="shared" si="355"/>
        <v>0</v>
      </c>
      <c r="EW72" s="379"/>
      <c r="EX72" s="384">
        <f t="shared" si="356"/>
        <v>0</v>
      </c>
      <c r="EY72" s="379"/>
      <c r="EZ72" s="384">
        <f t="shared" si="357"/>
        <v>0</v>
      </c>
      <c r="FA72" s="379"/>
      <c r="FB72" s="384">
        <f t="shared" si="358"/>
        <v>0</v>
      </c>
      <c r="FC72" s="379"/>
      <c r="FD72" s="384">
        <f t="shared" si="359"/>
        <v>0</v>
      </c>
      <c r="FE72" s="379"/>
      <c r="FF72" s="384">
        <f t="shared" si="360"/>
        <v>0</v>
      </c>
      <c r="FG72" s="379"/>
      <c r="FH72" s="384">
        <f t="shared" si="361"/>
        <v>0</v>
      </c>
      <c r="FI72" s="379"/>
      <c r="FJ72" s="384">
        <f t="shared" si="362"/>
        <v>0</v>
      </c>
      <c r="FK72" s="379"/>
      <c r="FL72" s="384">
        <f t="shared" si="363"/>
        <v>0</v>
      </c>
      <c r="FM72" s="379"/>
      <c r="FN72" s="384">
        <f t="shared" si="364"/>
        <v>0</v>
      </c>
      <c r="FO72" s="379"/>
      <c r="FP72" s="384">
        <f t="shared" si="365"/>
        <v>0</v>
      </c>
      <c r="FQ72" s="379"/>
      <c r="FR72" s="384">
        <f t="shared" si="366"/>
        <v>0</v>
      </c>
      <c r="FS72" s="379"/>
      <c r="FT72" s="384">
        <f t="shared" si="367"/>
        <v>0</v>
      </c>
      <c r="FU72" s="379"/>
      <c r="FV72" s="384">
        <f t="shared" si="368"/>
        <v>0</v>
      </c>
      <c r="FW72" s="379"/>
      <c r="FX72" s="384">
        <f t="shared" si="369"/>
        <v>0</v>
      </c>
      <c r="FY72" s="379"/>
      <c r="FZ72" s="384">
        <f t="shared" si="370"/>
        <v>0</v>
      </c>
      <c r="GA72" s="379"/>
      <c r="GB72" s="384">
        <f t="shared" si="371"/>
        <v>0</v>
      </c>
      <c r="GC72" s="379"/>
      <c r="GD72" s="384">
        <f t="shared" si="372"/>
        <v>0</v>
      </c>
      <c r="GE72" s="379"/>
      <c r="GF72" s="384">
        <f t="shared" si="373"/>
        <v>0</v>
      </c>
      <c r="GG72" s="379"/>
      <c r="GH72" s="384">
        <f t="shared" si="374"/>
        <v>0</v>
      </c>
      <c r="GI72" s="379"/>
      <c r="GJ72" s="384">
        <f t="shared" si="375"/>
        <v>0</v>
      </c>
      <c r="GK72" s="379"/>
      <c r="GL72" s="384">
        <f t="shared" si="376"/>
        <v>0</v>
      </c>
      <c r="GM72" s="379"/>
      <c r="GN72" s="384">
        <f t="shared" si="377"/>
        <v>0</v>
      </c>
      <c r="GO72" s="379"/>
      <c r="GP72" s="384">
        <f t="shared" si="378"/>
        <v>0</v>
      </c>
      <c r="GQ72" s="379"/>
      <c r="GR72" s="384">
        <f t="shared" si="379"/>
        <v>0</v>
      </c>
      <c r="GS72" s="379"/>
      <c r="GT72" s="384">
        <f t="shared" si="380"/>
        <v>0</v>
      </c>
      <c r="GU72" s="379"/>
      <c r="GV72" s="384">
        <f t="shared" si="381"/>
        <v>0</v>
      </c>
      <c r="GW72" s="379"/>
      <c r="GX72" s="384">
        <f t="shared" si="382"/>
        <v>0</v>
      </c>
      <c r="GY72" s="379"/>
      <c r="GZ72" s="384">
        <f t="shared" si="383"/>
        <v>0</v>
      </c>
      <c r="HA72" s="379"/>
      <c r="HB72" s="384">
        <f t="shared" si="384"/>
        <v>0</v>
      </c>
      <c r="HC72" s="379"/>
      <c r="HD72" s="384">
        <f t="shared" si="385"/>
        <v>0</v>
      </c>
      <c r="HE72" s="379"/>
      <c r="HF72" s="384">
        <f t="shared" si="386"/>
        <v>0</v>
      </c>
      <c r="HG72" s="379"/>
      <c r="HH72" s="384">
        <f t="shared" si="387"/>
        <v>0</v>
      </c>
      <c r="HI72" s="379"/>
      <c r="HJ72" s="384">
        <f t="shared" si="388"/>
        <v>0</v>
      </c>
      <c r="HK72" s="379"/>
      <c r="HL72" s="384">
        <f t="shared" si="389"/>
        <v>0</v>
      </c>
      <c r="HM72" s="379"/>
      <c r="HN72" s="384">
        <f t="shared" si="390"/>
        <v>0</v>
      </c>
      <c r="HO72" s="415"/>
      <c r="HP72" s="384">
        <f t="shared" si="391"/>
        <v>0</v>
      </c>
      <c r="HQ72" s="379"/>
      <c r="HR72" s="384">
        <f t="shared" si="392"/>
        <v>0</v>
      </c>
      <c r="HS72" s="415"/>
      <c r="HT72" s="384">
        <f t="shared" si="393"/>
        <v>0</v>
      </c>
      <c r="HU72" s="379"/>
      <c r="HV72" s="384">
        <f t="shared" si="394"/>
        <v>0</v>
      </c>
      <c r="HW72" s="379"/>
      <c r="HX72" s="384">
        <f t="shared" si="395"/>
        <v>0</v>
      </c>
      <c r="HY72" s="379"/>
      <c r="HZ72" s="384">
        <f t="shared" si="396"/>
        <v>0</v>
      </c>
      <c r="IA72" s="379"/>
      <c r="IB72" s="384">
        <f t="shared" si="397"/>
        <v>0</v>
      </c>
      <c r="IC72" s="379"/>
      <c r="ID72" s="384">
        <f t="shared" si="398"/>
        <v>0</v>
      </c>
      <c r="IE72" s="379"/>
      <c r="IF72" s="384">
        <f t="shared" si="399"/>
        <v>0</v>
      </c>
      <c r="IG72" s="379"/>
      <c r="IH72" s="384">
        <f t="shared" si="400"/>
        <v>0</v>
      </c>
      <c r="II72" s="379"/>
      <c r="IJ72" s="384">
        <f t="shared" si="401"/>
        <v>0</v>
      </c>
      <c r="IK72" s="379"/>
      <c r="IL72" s="384">
        <f t="shared" si="402"/>
        <v>0</v>
      </c>
      <c r="IM72" s="379"/>
      <c r="IN72" s="384">
        <f t="shared" si="403"/>
        <v>0</v>
      </c>
      <c r="IO72" s="379"/>
      <c r="IP72" s="384">
        <f t="shared" si="404"/>
        <v>0</v>
      </c>
      <c r="IQ72" s="379"/>
      <c r="IR72" s="384">
        <f t="shared" si="405"/>
        <v>0</v>
      </c>
      <c r="IS72" s="379"/>
      <c r="IT72" s="384">
        <f t="shared" si="406"/>
        <v>0</v>
      </c>
      <c r="IU72" s="379"/>
      <c r="IV72" s="384">
        <f t="shared" si="407"/>
        <v>0</v>
      </c>
      <c r="IW72" s="379"/>
      <c r="IX72" s="384">
        <f t="shared" si="408"/>
        <v>0</v>
      </c>
      <c r="IY72" s="379"/>
      <c r="IZ72" s="384">
        <f t="shared" si="409"/>
        <v>0</v>
      </c>
      <c r="JA72" s="379"/>
      <c r="JB72" s="384">
        <f t="shared" si="410"/>
        <v>0</v>
      </c>
      <c r="JC72" s="379"/>
      <c r="JD72" s="384">
        <f t="shared" si="411"/>
        <v>0</v>
      </c>
      <c r="JE72" s="379"/>
      <c r="JF72" s="384">
        <f t="shared" si="412"/>
        <v>0</v>
      </c>
      <c r="JG72" s="379"/>
      <c r="JH72" s="384">
        <f t="shared" si="413"/>
        <v>0</v>
      </c>
      <c r="JI72" s="379"/>
      <c r="JJ72" s="384">
        <f t="shared" si="414"/>
        <v>0</v>
      </c>
      <c r="JK72" s="379"/>
      <c r="JL72" s="384">
        <f t="shared" si="415"/>
        <v>0</v>
      </c>
      <c r="JM72" s="379"/>
      <c r="JN72" s="384">
        <f t="shared" si="416"/>
        <v>0</v>
      </c>
      <c r="JO72" s="379"/>
      <c r="JP72" s="384">
        <f t="shared" si="417"/>
        <v>0</v>
      </c>
      <c r="JQ72" s="379"/>
      <c r="JR72" s="384">
        <f t="shared" si="418"/>
        <v>0</v>
      </c>
      <c r="JS72" s="379"/>
      <c r="JT72" s="384">
        <f t="shared" si="419"/>
        <v>0</v>
      </c>
      <c r="JU72" s="379"/>
      <c r="JV72" s="384">
        <f t="shared" si="420"/>
        <v>0</v>
      </c>
      <c r="JW72" s="379"/>
      <c r="JX72" s="384">
        <f t="shared" si="421"/>
        <v>0</v>
      </c>
      <c r="JY72" s="379"/>
      <c r="JZ72" s="384">
        <f t="shared" si="422"/>
        <v>0</v>
      </c>
    </row>
    <row r="73" spans="1:286" s="4" customFormat="1" x14ac:dyDescent="0.25">
      <c r="A73" s="268" t="s">
        <v>277</v>
      </c>
      <c r="B73" s="268" t="s">
        <v>1201</v>
      </c>
      <c r="C73" s="413">
        <v>23</v>
      </c>
      <c r="D73" s="467"/>
      <c r="E73" s="467"/>
      <c r="F73" s="472"/>
      <c r="G73" s="387">
        <v>0</v>
      </c>
      <c r="H73" s="388">
        <f t="shared" si="283"/>
        <v>23</v>
      </c>
      <c r="I73" s="513">
        <v>1</v>
      </c>
      <c r="J73" s="390">
        <f t="shared" si="285"/>
        <v>23</v>
      </c>
      <c r="K73" s="379">
        <v>1</v>
      </c>
      <c r="L73" s="384">
        <f t="shared" si="286"/>
        <v>23</v>
      </c>
      <c r="M73" s="379">
        <v>1</v>
      </c>
      <c r="N73" s="384">
        <f t="shared" si="287"/>
        <v>23</v>
      </c>
      <c r="O73" s="379">
        <v>1</v>
      </c>
      <c r="P73" s="384">
        <f t="shared" si="288"/>
        <v>23</v>
      </c>
      <c r="Q73" s="379">
        <v>1</v>
      </c>
      <c r="R73" s="384">
        <f t="shared" si="289"/>
        <v>23</v>
      </c>
      <c r="S73" s="379">
        <v>1</v>
      </c>
      <c r="T73" s="384">
        <f t="shared" si="290"/>
        <v>23</v>
      </c>
      <c r="U73" s="379"/>
      <c r="V73" s="384">
        <f t="shared" si="291"/>
        <v>0</v>
      </c>
      <c r="W73" s="379">
        <v>1</v>
      </c>
      <c r="X73" s="384">
        <f t="shared" si="292"/>
        <v>23</v>
      </c>
      <c r="Y73" s="379">
        <v>1</v>
      </c>
      <c r="Z73" s="384">
        <f t="shared" si="293"/>
        <v>23</v>
      </c>
      <c r="AA73" s="379">
        <v>0</v>
      </c>
      <c r="AB73" s="384">
        <f t="shared" si="294"/>
        <v>0</v>
      </c>
      <c r="AC73" s="379">
        <v>0</v>
      </c>
      <c r="AD73" s="384">
        <f t="shared" si="295"/>
        <v>0</v>
      </c>
      <c r="AE73" s="379">
        <v>0</v>
      </c>
      <c r="AF73" s="384">
        <f t="shared" si="296"/>
        <v>0</v>
      </c>
      <c r="AG73" s="379">
        <v>0</v>
      </c>
      <c r="AH73" s="384">
        <f t="shared" si="297"/>
        <v>0</v>
      </c>
      <c r="AI73" s="379">
        <v>0</v>
      </c>
      <c r="AJ73" s="384">
        <f t="shared" si="298"/>
        <v>0</v>
      </c>
      <c r="AK73" s="379">
        <v>0</v>
      </c>
      <c r="AL73" s="384">
        <f t="shared" si="299"/>
        <v>0</v>
      </c>
      <c r="AM73" s="379">
        <v>0</v>
      </c>
      <c r="AN73" s="384">
        <f t="shared" si="300"/>
        <v>0</v>
      </c>
      <c r="AO73" s="379"/>
      <c r="AP73" s="384">
        <f t="shared" si="301"/>
        <v>0</v>
      </c>
      <c r="AQ73" s="379">
        <v>1</v>
      </c>
      <c r="AR73" s="384">
        <f t="shared" si="302"/>
        <v>23</v>
      </c>
      <c r="AS73" s="379">
        <v>1</v>
      </c>
      <c r="AT73" s="384">
        <f t="shared" si="303"/>
        <v>23</v>
      </c>
      <c r="AU73" s="379">
        <v>1</v>
      </c>
      <c r="AV73" s="384">
        <f t="shared" si="304"/>
        <v>23</v>
      </c>
      <c r="AW73" s="379">
        <v>1</v>
      </c>
      <c r="AX73" s="384">
        <f t="shared" si="305"/>
        <v>23</v>
      </c>
      <c r="AY73" s="379">
        <v>1</v>
      </c>
      <c r="AZ73" s="384">
        <f t="shared" si="306"/>
        <v>23</v>
      </c>
      <c r="BA73" s="379">
        <v>1</v>
      </c>
      <c r="BB73" s="384">
        <f t="shared" si="307"/>
        <v>23</v>
      </c>
      <c r="BC73" s="379">
        <v>1</v>
      </c>
      <c r="BD73" s="384">
        <f t="shared" si="308"/>
        <v>23</v>
      </c>
      <c r="BE73" s="379">
        <v>1</v>
      </c>
      <c r="BF73" s="384">
        <f t="shared" si="309"/>
        <v>23</v>
      </c>
      <c r="BG73" s="379">
        <v>1</v>
      </c>
      <c r="BH73" s="384">
        <f t="shared" si="310"/>
        <v>23</v>
      </c>
      <c r="BI73" s="379">
        <v>1</v>
      </c>
      <c r="BJ73" s="384">
        <f t="shared" si="311"/>
        <v>23</v>
      </c>
      <c r="BK73" s="379">
        <v>1</v>
      </c>
      <c r="BL73" s="384">
        <f t="shared" si="312"/>
        <v>23</v>
      </c>
      <c r="BM73" s="379">
        <v>1</v>
      </c>
      <c r="BN73" s="384">
        <f t="shared" si="313"/>
        <v>23</v>
      </c>
      <c r="BO73" s="379">
        <v>1</v>
      </c>
      <c r="BP73" s="384">
        <f t="shared" si="314"/>
        <v>23</v>
      </c>
      <c r="BQ73" s="379">
        <v>1</v>
      </c>
      <c r="BR73" s="384">
        <f t="shared" si="315"/>
        <v>23</v>
      </c>
      <c r="BS73" s="379">
        <v>1</v>
      </c>
      <c r="BT73" s="384">
        <f t="shared" si="316"/>
        <v>23</v>
      </c>
      <c r="BU73" s="379">
        <v>1</v>
      </c>
      <c r="BV73" s="384">
        <f t="shared" si="317"/>
        <v>23</v>
      </c>
      <c r="BW73" s="379">
        <v>1</v>
      </c>
      <c r="BX73" s="384">
        <f t="shared" si="318"/>
        <v>23</v>
      </c>
      <c r="BY73" s="379">
        <v>1</v>
      </c>
      <c r="BZ73" s="384">
        <f t="shared" si="319"/>
        <v>23</v>
      </c>
      <c r="CA73" s="379">
        <v>1</v>
      </c>
      <c r="CB73" s="384">
        <f t="shared" si="320"/>
        <v>23</v>
      </c>
      <c r="CC73" s="379">
        <v>1</v>
      </c>
      <c r="CD73" s="384">
        <f t="shared" si="321"/>
        <v>23</v>
      </c>
      <c r="CE73" s="379">
        <v>1</v>
      </c>
      <c r="CF73" s="384">
        <f t="shared" si="322"/>
        <v>23</v>
      </c>
      <c r="CG73" s="379">
        <v>1</v>
      </c>
      <c r="CH73" s="384">
        <f t="shared" si="323"/>
        <v>23</v>
      </c>
      <c r="CI73" s="379">
        <v>1</v>
      </c>
      <c r="CJ73" s="384">
        <f t="shared" si="324"/>
        <v>23</v>
      </c>
      <c r="CK73" s="379">
        <v>1</v>
      </c>
      <c r="CL73" s="384">
        <f t="shared" si="325"/>
        <v>23</v>
      </c>
      <c r="CM73" s="379">
        <v>1</v>
      </c>
      <c r="CN73" s="384">
        <f t="shared" si="326"/>
        <v>23</v>
      </c>
      <c r="CO73" s="379">
        <v>1</v>
      </c>
      <c r="CP73" s="384">
        <f t="shared" si="327"/>
        <v>23</v>
      </c>
      <c r="CQ73" s="379">
        <v>1</v>
      </c>
      <c r="CR73" s="384">
        <f t="shared" si="328"/>
        <v>23</v>
      </c>
      <c r="CS73" s="379">
        <v>1</v>
      </c>
      <c r="CT73" s="384">
        <f t="shared" si="329"/>
        <v>23</v>
      </c>
      <c r="CU73" s="379">
        <v>1</v>
      </c>
      <c r="CV73" s="384">
        <f t="shared" si="330"/>
        <v>23</v>
      </c>
      <c r="CW73" s="379">
        <v>1</v>
      </c>
      <c r="CX73" s="384">
        <f t="shared" si="331"/>
        <v>23</v>
      </c>
      <c r="CY73" s="379"/>
      <c r="CZ73" s="384">
        <f t="shared" si="332"/>
        <v>0</v>
      </c>
      <c r="DA73" s="379">
        <v>1</v>
      </c>
      <c r="DB73" s="384">
        <f t="shared" si="284"/>
        <v>23</v>
      </c>
      <c r="DC73" s="379">
        <v>1</v>
      </c>
      <c r="DD73" s="384">
        <f t="shared" si="333"/>
        <v>23</v>
      </c>
      <c r="DE73" s="379">
        <v>1</v>
      </c>
      <c r="DF73" s="384">
        <f t="shared" si="334"/>
        <v>23</v>
      </c>
      <c r="DG73" s="379">
        <v>1</v>
      </c>
      <c r="DH73" s="384">
        <f t="shared" si="335"/>
        <v>23</v>
      </c>
      <c r="DI73" s="379">
        <v>1</v>
      </c>
      <c r="DJ73" s="384">
        <f t="shared" si="336"/>
        <v>23</v>
      </c>
      <c r="DK73" s="379">
        <v>1</v>
      </c>
      <c r="DL73" s="384">
        <f t="shared" si="337"/>
        <v>23</v>
      </c>
      <c r="DM73" s="379">
        <v>1</v>
      </c>
      <c r="DN73" s="384">
        <f t="shared" si="338"/>
        <v>23</v>
      </c>
      <c r="DO73" s="379">
        <v>1</v>
      </c>
      <c r="DP73" s="384">
        <f t="shared" si="339"/>
        <v>23</v>
      </c>
      <c r="DQ73" s="379">
        <v>1</v>
      </c>
      <c r="DR73" s="384">
        <f t="shared" si="340"/>
        <v>23</v>
      </c>
      <c r="DS73" s="379">
        <v>1</v>
      </c>
      <c r="DT73" s="384">
        <f t="shared" si="341"/>
        <v>23</v>
      </c>
      <c r="DU73" s="379">
        <v>1</v>
      </c>
      <c r="DV73" s="384">
        <f t="shared" si="342"/>
        <v>23</v>
      </c>
      <c r="DW73" s="379">
        <v>1</v>
      </c>
      <c r="DX73" s="384">
        <f t="shared" si="343"/>
        <v>23</v>
      </c>
      <c r="DY73" s="379">
        <v>1</v>
      </c>
      <c r="DZ73" s="384">
        <f t="shared" si="344"/>
        <v>23</v>
      </c>
      <c r="EA73" s="379">
        <v>1</v>
      </c>
      <c r="EB73" s="384">
        <f t="shared" si="345"/>
        <v>23</v>
      </c>
      <c r="EC73" s="379">
        <v>1</v>
      </c>
      <c r="ED73" s="384">
        <f t="shared" si="346"/>
        <v>23</v>
      </c>
      <c r="EE73" s="379">
        <v>1</v>
      </c>
      <c r="EF73" s="384">
        <f t="shared" si="347"/>
        <v>23</v>
      </c>
      <c r="EG73" s="379">
        <v>1</v>
      </c>
      <c r="EH73" s="384">
        <f t="shared" si="348"/>
        <v>23</v>
      </c>
      <c r="EI73" s="379">
        <v>1</v>
      </c>
      <c r="EJ73" s="384">
        <f t="shared" si="349"/>
        <v>23</v>
      </c>
      <c r="EK73" s="379">
        <v>1</v>
      </c>
      <c r="EL73" s="384">
        <f t="shared" si="350"/>
        <v>23</v>
      </c>
      <c r="EM73" s="379">
        <v>1</v>
      </c>
      <c r="EN73" s="384">
        <f t="shared" si="351"/>
        <v>23</v>
      </c>
      <c r="EO73" s="379">
        <v>1</v>
      </c>
      <c r="EP73" s="384">
        <f t="shared" si="352"/>
        <v>23</v>
      </c>
      <c r="EQ73" s="379">
        <v>1</v>
      </c>
      <c r="ER73" s="384">
        <f t="shared" si="353"/>
        <v>23</v>
      </c>
      <c r="ES73" s="379">
        <v>1</v>
      </c>
      <c r="ET73" s="384">
        <f t="shared" si="354"/>
        <v>23</v>
      </c>
      <c r="EU73" s="379">
        <v>1</v>
      </c>
      <c r="EV73" s="384">
        <f t="shared" si="355"/>
        <v>23</v>
      </c>
      <c r="EW73" s="379">
        <v>1</v>
      </c>
      <c r="EX73" s="384">
        <f t="shared" si="356"/>
        <v>23</v>
      </c>
      <c r="EY73" s="379">
        <v>1</v>
      </c>
      <c r="EZ73" s="384">
        <f t="shared" si="357"/>
        <v>23</v>
      </c>
      <c r="FA73" s="379">
        <v>1</v>
      </c>
      <c r="FB73" s="384">
        <f t="shared" si="358"/>
        <v>23</v>
      </c>
      <c r="FC73" s="379">
        <v>1</v>
      </c>
      <c r="FD73" s="384">
        <f t="shared" si="359"/>
        <v>23</v>
      </c>
      <c r="FE73" s="379">
        <v>1</v>
      </c>
      <c r="FF73" s="384">
        <f t="shared" si="360"/>
        <v>23</v>
      </c>
      <c r="FG73" s="379">
        <v>1</v>
      </c>
      <c r="FH73" s="384">
        <f t="shared" si="361"/>
        <v>23</v>
      </c>
      <c r="FI73" s="379">
        <v>1</v>
      </c>
      <c r="FJ73" s="384">
        <f t="shared" si="362"/>
        <v>23</v>
      </c>
      <c r="FK73" s="379">
        <v>1</v>
      </c>
      <c r="FL73" s="384">
        <f t="shared" si="363"/>
        <v>23</v>
      </c>
      <c r="FM73" s="379">
        <v>1</v>
      </c>
      <c r="FN73" s="384">
        <f t="shared" si="364"/>
        <v>23</v>
      </c>
      <c r="FO73" s="379">
        <v>1</v>
      </c>
      <c r="FP73" s="384">
        <f t="shared" si="365"/>
        <v>23</v>
      </c>
      <c r="FQ73" s="379">
        <v>1</v>
      </c>
      <c r="FR73" s="384">
        <f t="shared" si="366"/>
        <v>23</v>
      </c>
      <c r="FS73" s="379">
        <v>1</v>
      </c>
      <c r="FT73" s="384">
        <f t="shared" si="367"/>
        <v>23</v>
      </c>
      <c r="FU73" s="379">
        <v>1</v>
      </c>
      <c r="FV73" s="384">
        <f t="shared" si="368"/>
        <v>23</v>
      </c>
      <c r="FW73" s="379">
        <v>1</v>
      </c>
      <c r="FX73" s="384">
        <f t="shared" si="369"/>
        <v>23</v>
      </c>
      <c r="FY73" s="379">
        <v>1</v>
      </c>
      <c r="FZ73" s="384">
        <f t="shared" si="370"/>
        <v>23</v>
      </c>
      <c r="GA73" s="379">
        <v>1</v>
      </c>
      <c r="GB73" s="384">
        <f t="shared" si="371"/>
        <v>23</v>
      </c>
      <c r="GC73" s="379">
        <v>1</v>
      </c>
      <c r="GD73" s="384">
        <f t="shared" si="372"/>
        <v>23</v>
      </c>
      <c r="GE73" s="379">
        <v>1</v>
      </c>
      <c r="GF73" s="384">
        <f t="shared" si="373"/>
        <v>23</v>
      </c>
      <c r="GG73" s="379">
        <v>1</v>
      </c>
      <c r="GH73" s="384">
        <f t="shared" si="374"/>
        <v>23</v>
      </c>
      <c r="GI73" s="379">
        <v>1</v>
      </c>
      <c r="GJ73" s="384">
        <f t="shared" si="375"/>
        <v>23</v>
      </c>
      <c r="GK73" s="379">
        <v>1</v>
      </c>
      <c r="GL73" s="384">
        <f t="shared" si="376"/>
        <v>23</v>
      </c>
      <c r="GM73" s="379">
        <v>1</v>
      </c>
      <c r="GN73" s="384">
        <f t="shared" si="377"/>
        <v>23</v>
      </c>
      <c r="GO73" s="379">
        <v>1</v>
      </c>
      <c r="GP73" s="384">
        <f t="shared" si="378"/>
        <v>23</v>
      </c>
      <c r="GQ73" s="379">
        <v>1</v>
      </c>
      <c r="GR73" s="384">
        <f t="shared" si="379"/>
        <v>23</v>
      </c>
      <c r="GS73" s="379">
        <v>1</v>
      </c>
      <c r="GT73" s="384">
        <f t="shared" si="380"/>
        <v>23</v>
      </c>
      <c r="GU73" s="379">
        <v>1</v>
      </c>
      <c r="GV73" s="384">
        <f t="shared" si="381"/>
        <v>23</v>
      </c>
      <c r="GW73" s="379">
        <v>1</v>
      </c>
      <c r="GX73" s="384">
        <f t="shared" si="382"/>
        <v>23</v>
      </c>
      <c r="GY73" s="379">
        <v>1</v>
      </c>
      <c r="GZ73" s="384">
        <f t="shared" si="383"/>
        <v>23</v>
      </c>
      <c r="HA73" s="379">
        <v>1</v>
      </c>
      <c r="HB73" s="384">
        <f t="shared" si="384"/>
        <v>23</v>
      </c>
      <c r="HC73" s="379">
        <v>1</v>
      </c>
      <c r="HD73" s="384">
        <f t="shared" si="385"/>
        <v>23</v>
      </c>
      <c r="HE73" s="379">
        <v>1</v>
      </c>
      <c r="HF73" s="384">
        <f t="shared" si="386"/>
        <v>23</v>
      </c>
      <c r="HG73" s="379">
        <v>1</v>
      </c>
      <c r="HH73" s="384">
        <f t="shared" si="387"/>
        <v>23</v>
      </c>
      <c r="HI73" s="379">
        <v>1</v>
      </c>
      <c r="HJ73" s="384">
        <f t="shared" si="388"/>
        <v>23</v>
      </c>
      <c r="HK73" s="379">
        <v>1</v>
      </c>
      <c r="HL73" s="384">
        <f t="shared" si="389"/>
        <v>23</v>
      </c>
      <c r="HM73" s="379">
        <v>1</v>
      </c>
      <c r="HN73" s="384">
        <f t="shared" si="390"/>
        <v>23</v>
      </c>
      <c r="HO73" s="415">
        <v>1</v>
      </c>
      <c r="HP73" s="384">
        <f t="shared" si="391"/>
        <v>23</v>
      </c>
      <c r="HQ73" s="379">
        <v>1</v>
      </c>
      <c r="HR73" s="384">
        <f t="shared" si="392"/>
        <v>23</v>
      </c>
      <c r="HS73" s="415">
        <v>1</v>
      </c>
      <c r="HT73" s="384">
        <f t="shared" si="393"/>
        <v>23</v>
      </c>
      <c r="HU73" s="379">
        <v>1</v>
      </c>
      <c r="HV73" s="384">
        <f t="shared" si="394"/>
        <v>23</v>
      </c>
      <c r="HW73" s="379">
        <v>1</v>
      </c>
      <c r="HX73" s="384">
        <f t="shared" si="395"/>
        <v>23</v>
      </c>
      <c r="HY73" s="379">
        <v>1</v>
      </c>
      <c r="HZ73" s="384">
        <f t="shared" si="396"/>
        <v>23</v>
      </c>
      <c r="IA73" s="379">
        <v>1</v>
      </c>
      <c r="IB73" s="384">
        <f t="shared" si="397"/>
        <v>23</v>
      </c>
      <c r="IC73" s="379">
        <v>1</v>
      </c>
      <c r="ID73" s="384">
        <f t="shared" si="398"/>
        <v>23</v>
      </c>
      <c r="IE73" s="379">
        <v>1</v>
      </c>
      <c r="IF73" s="384">
        <f t="shared" si="399"/>
        <v>23</v>
      </c>
      <c r="IG73" s="379">
        <v>1</v>
      </c>
      <c r="IH73" s="384">
        <f t="shared" si="400"/>
        <v>23</v>
      </c>
      <c r="II73" s="379">
        <v>1</v>
      </c>
      <c r="IJ73" s="384">
        <f t="shared" si="401"/>
        <v>23</v>
      </c>
      <c r="IK73" s="379">
        <v>1</v>
      </c>
      <c r="IL73" s="384">
        <f t="shared" si="402"/>
        <v>23</v>
      </c>
      <c r="IM73" s="379">
        <v>1</v>
      </c>
      <c r="IN73" s="384">
        <f t="shared" si="403"/>
        <v>23</v>
      </c>
      <c r="IO73" s="379">
        <v>1</v>
      </c>
      <c r="IP73" s="384">
        <f t="shared" si="404"/>
        <v>23</v>
      </c>
      <c r="IQ73" s="379">
        <v>1</v>
      </c>
      <c r="IR73" s="384">
        <f t="shared" si="405"/>
        <v>23</v>
      </c>
      <c r="IS73" s="379">
        <v>1</v>
      </c>
      <c r="IT73" s="384">
        <f t="shared" si="406"/>
        <v>23</v>
      </c>
      <c r="IU73" s="379">
        <v>1</v>
      </c>
      <c r="IV73" s="384">
        <f t="shared" si="407"/>
        <v>23</v>
      </c>
      <c r="IW73" s="379">
        <v>1</v>
      </c>
      <c r="IX73" s="384">
        <f t="shared" si="408"/>
        <v>23</v>
      </c>
      <c r="IY73" s="379">
        <v>1</v>
      </c>
      <c r="IZ73" s="384">
        <f t="shared" si="409"/>
        <v>23</v>
      </c>
      <c r="JA73" s="379">
        <v>1</v>
      </c>
      <c r="JB73" s="384">
        <f t="shared" si="410"/>
        <v>23</v>
      </c>
      <c r="JC73" s="379">
        <v>1</v>
      </c>
      <c r="JD73" s="384">
        <f t="shared" si="411"/>
        <v>23</v>
      </c>
      <c r="JE73" s="379">
        <v>1</v>
      </c>
      <c r="JF73" s="384">
        <f t="shared" si="412"/>
        <v>23</v>
      </c>
      <c r="JG73" s="379">
        <v>1</v>
      </c>
      <c r="JH73" s="384">
        <f t="shared" si="413"/>
        <v>23</v>
      </c>
      <c r="JI73" s="379">
        <v>1</v>
      </c>
      <c r="JJ73" s="384">
        <f t="shared" si="414"/>
        <v>23</v>
      </c>
      <c r="JK73" s="379">
        <v>1</v>
      </c>
      <c r="JL73" s="384">
        <f t="shared" si="415"/>
        <v>23</v>
      </c>
      <c r="JM73" s="379">
        <v>1</v>
      </c>
      <c r="JN73" s="384">
        <f t="shared" si="416"/>
        <v>23</v>
      </c>
      <c r="JO73" s="379">
        <v>1</v>
      </c>
      <c r="JP73" s="384">
        <f t="shared" si="417"/>
        <v>23</v>
      </c>
      <c r="JQ73" s="379">
        <v>1</v>
      </c>
      <c r="JR73" s="384">
        <f t="shared" si="418"/>
        <v>23</v>
      </c>
      <c r="JS73" s="379">
        <v>1</v>
      </c>
      <c r="JT73" s="384">
        <f t="shared" si="419"/>
        <v>23</v>
      </c>
      <c r="JU73" s="379">
        <v>1</v>
      </c>
      <c r="JV73" s="384">
        <f t="shared" si="420"/>
        <v>23</v>
      </c>
      <c r="JW73" s="379">
        <v>1</v>
      </c>
      <c r="JX73" s="384">
        <f t="shared" si="421"/>
        <v>23</v>
      </c>
      <c r="JY73" s="379">
        <v>1</v>
      </c>
      <c r="JZ73" s="384">
        <f t="shared" si="422"/>
        <v>23</v>
      </c>
    </row>
    <row r="74" spans="1:286" s="4" customFormat="1" x14ac:dyDescent="0.25">
      <c r="A74" s="268" t="s">
        <v>277</v>
      </c>
      <c r="B74" s="268" t="s">
        <v>310</v>
      </c>
      <c r="C74" s="466">
        <v>5948</v>
      </c>
      <c r="D74" s="467"/>
      <c r="E74" s="467"/>
      <c r="F74" s="472"/>
      <c r="G74" s="387">
        <f>+AVERAGE(C74:F74)*5%</f>
        <v>297.40000000000003</v>
      </c>
      <c r="H74" s="388">
        <f t="shared" si="283"/>
        <v>6245.4</v>
      </c>
      <c r="I74" s="513">
        <v>166</v>
      </c>
      <c r="J74" s="390">
        <f t="shared" si="285"/>
        <v>37.622891566265061</v>
      </c>
      <c r="K74" s="379"/>
      <c r="L74" s="384">
        <f t="shared" si="286"/>
        <v>0</v>
      </c>
      <c r="M74" s="379"/>
      <c r="N74" s="384">
        <f t="shared" si="287"/>
        <v>0</v>
      </c>
      <c r="O74" s="379"/>
      <c r="P74" s="384">
        <f t="shared" si="288"/>
        <v>0</v>
      </c>
      <c r="Q74" s="379"/>
      <c r="R74" s="384">
        <f t="shared" si="289"/>
        <v>0</v>
      </c>
      <c r="S74" s="379"/>
      <c r="T74" s="384">
        <f t="shared" si="290"/>
        <v>0</v>
      </c>
      <c r="U74" s="379"/>
      <c r="V74" s="384">
        <f t="shared" si="291"/>
        <v>0</v>
      </c>
      <c r="W74" s="379"/>
      <c r="X74" s="384">
        <f t="shared" si="292"/>
        <v>0</v>
      </c>
      <c r="Y74" s="379"/>
      <c r="Z74" s="384">
        <f t="shared" si="293"/>
        <v>0</v>
      </c>
      <c r="AA74" s="379"/>
      <c r="AB74" s="384">
        <f t="shared" si="294"/>
        <v>0</v>
      </c>
      <c r="AC74" s="379"/>
      <c r="AD74" s="384">
        <f t="shared" si="295"/>
        <v>0</v>
      </c>
      <c r="AE74" s="379"/>
      <c r="AF74" s="384">
        <f t="shared" si="296"/>
        <v>0</v>
      </c>
      <c r="AG74" s="379"/>
      <c r="AH74" s="384">
        <f t="shared" si="297"/>
        <v>0</v>
      </c>
      <c r="AI74" s="379"/>
      <c r="AJ74" s="384">
        <f t="shared" si="298"/>
        <v>0</v>
      </c>
      <c r="AK74" s="379"/>
      <c r="AL74" s="384">
        <f t="shared" si="299"/>
        <v>0</v>
      </c>
      <c r="AM74" s="379"/>
      <c r="AN74" s="384">
        <f t="shared" si="300"/>
        <v>0</v>
      </c>
      <c r="AO74" s="379"/>
      <c r="AP74" s="384">
        <f t="shared" si="301"/>
        <v>0</v>
      </c>
      <c r="AQ74" s="379"/>
      <c r="AR74" s="384">
        <f t="shared" si="302"/>
        <v>0</v>
      </c>
      <c r="AS74" s="379"/>
      <c r="AT74" s="384">
        <f t="shared" si="303"/>
        <v>0</v>
      </c>
      <c r="AU74" s="379"/>
      <c r="AV74" s="384">
        <f t="shared" si="304"/>
        <v>0</v>
      </c>
      <c r="AW74" s="379"/>
      <c r="AX74" s="384">
        <f t="shared" si="305"/>
        <v>0</v>
      </c>
      <c r="AY74" s="379"/>
      <c r="AZ74" s="384">
        <f t="shared" si="306"/>
        <v>0</v>
      </c>
      <c r="BA74" s="379"/>
      <c r="BB74" s="384">
        <f t="shared" si="307"/>
        <v>0</v>
      </c>
      <c r="BC74" s="379"/>
      <c r="BD74" s="384">
        <f t="shared" si="308"/>
        <v>0</v>
      </c>
      <c r="BE74" s="379"/>
      <c r="BF74" s="384">
        <f t="shared" si="309"/>
        <v>0</v>
      </c>
      <c r="BG74" s="379"/>
      <c r="BH74" s="384">
        <f t="shared" si="310"/>
        <v>0</v>
      </c>
      <c r="BI74" s="379"/>
      <c r="BJ74" s="384">
        <f t="shared" si="311"/>
        <v>0</v>
      </c>
      <c r="BK74" s="379"/>
      <c r="BL74" s="384">
        <f t="shared" si="312"/>
        <v>0</v>
      </c>
      <c r="BM74" s="379"/>
      <c r="BN74" s="384">
        <f t="shared" si="313"/>
        <v>0</v>
      </c>
      <c r="BO74" s="379"/>
      <c r="BP74" s="384">
        <f t="shared" si="314"/>
        <v>0</v>
      </c>
      <c r="BQ74" s="379"/>
      <c r="BR74" s="384">
        <f t="shared" si="315"/>
        <v>0</v>
      </c>
      <c r="BS74" s="379"/>
      <c r="BT74" s="384">
        <f t="shared" si="316"/>
        <v>0</v>
      </c>
      <c r="BU74" s="379"/>
      <c r="BV74" s="384">
        <f t="shared" si="317"/>
        <v>0</v>
      </c>
      <c r="BW74" s="379"/>
      <c r="BX74" s="384">
        <f t="shared" si="318"/>
        <v>0</v>
      </c>
      <c r="BY74" s="379"/>
      <c r="BZ74" s="384">
        <f t="shared" si="319"/>
        <v>0</v>
      </c>
      <c r="CA74" s="379"/>
      <c r="CB74" s="384">
        <f t="shared" si="320"/>
        <v>0</v>
      </c>
      <c r="CC74" s="379"/>
      <c r="CD74" s="384">
        <f t="shared" si="321"/>
        <v>0</v>
      </c>
      <c r="CE74" s="379"/>
      <c r="CF74" s="384">
        <f t="shared" si="322"/>
        <v>0</v>
      </c>
      <c r="CG74" s="379"/>
      <c r="CH74" s="384">
        <f t="shared" si="323"/>
        <v>0</v>
      </c>
      <c r="CI74" s="379"/>
      <c r="CJ74" s="384">
        <f t="shared" si="324"/>
        <v>0</v>
      </c>
      <c r="CK74" s="379"/>
      <c r="CL74" s="384">
        <f t="shared" si="325"/>
        <v>0</v>
      </c>
      <c r="CM74" s="379"/>
      <c r="CN74" s="384">
        <f t="shared" si="326"/>
        <v>0</v>
      </c>
      <c r="CO74" s="379"/>
      <c r="CP74" s="384">
        <f t="shared" si="327"/>
        <v>0</v>
      </c>
      <c r="CQ74" s="379"/>
      <c r="CR74" s="384">
        <f t="shared" si="328"/>
        <v>0</v>
      </c>
      <c r="CS74" s="379"/>
      <c r="CT74" s="384">
        <f t="shared" si="329"/>
        <v>0</v>
      </c>
      <c r="CU74" s="379"/>
      <c r="CV74" s="384">
        <f t="shared" si="330"/>
        <v>0</v>
      </c>
      <c r="CW74" s="379"/>
      <c r="CX74" s="384">
        <f t="shared" si="331"/>
        <v>0</v>
      </c>
      <c r="CY74" s="379"/>
      <c r="CZ74" s="384">
        <f t="shared" si="332"/>
        <v>0</v>
      </c>
      <c r="DA74" s="379"/>
      <c r="DB74" s="384">
        <f t="shared" si="284"/>
        <v>0</v>
      </c>
      <c r="DC74" s="379"/>
      <c r="DD74" s="384">
        <f t="shared" si="333"/>
        <v>0</v>
      </c>
      <c r="DE74" s="379"/>
      <c r="DF74" s="384">
        <f t="shared" si="334"/>
        <v>0</v>
      </c>
      <c r="DG74" s="379"/>
      <c r="DH74" s="384">
        <f t="shared" si="335"/>
        <v>0</v>
      </c>
      <c r="DI74" s="379"/>
      <c r="DJ74" s="384">
        <f t="shared" si="336"/>
        <v>0</v>
      </c>
      <c r="DK74" s="379"/>
      <c r="DL74" s="384">
        <f t="shared" si="337"/>
        <v>0</v>
      </c>
      <c r="DM74" s="379"/>
      <c r="DN74" s="384">
        <f t="shared" si="338"/>
        <v>0</v>
      </c>
      <c r="DO74" s="379"/>
      <c r="DP74" s="384">
        <f t="shared" si="339"/>
        <v>0</v>
      </c>
      <c r="DQ74" s="379"/>
      <c r="DR74" s="384">
        <f t="shared" si="340"/>
        <v>0</v>
      </c>
      <c r="DS74" s="379"/>
      <c r="DT74" s="384">
        <f t="shared" si="341"/>
        <v>0</v>
      </c>
      <c r="DU74" s="379"/>
      <c r="DV74" s="384">
        <f t="shared" si="342"/>
        <v>0</v>
      </c>
      <c r="DW74" s="379"/>
      <c r="DX74" s="384">
        <f t="shared" si="343"/>
        <v>0</v>
      </c>
      <c r="DY74" s="379"/>
      <c r="DZ74" s="384">
        <f t="shared" si="344"/>
        <v>0</v>
      </c>
      <c r="EA74" s="379"/>
      <c r="EB74" s="384">
        <f t="shared" si="345"/>
        <v>0</v>
      </c>
      <c r="EC74" s="379"/>
      <c r="ED74" s="384">
        <f t="shared" si="346"/>
        <v>0</v>
      </c>
      <c r="EE74" s="379"/>
      <c r="EF74" s="384">
        <f t="shared" si="347"/>
        <v>0</v>
      </c>
      <c r="EG74" s="379"/>
      <c r="EH74" s="384">
        <f t="shared" si="348"/>
        <v>0</v>
      </c>
      <c r="EI74" s="379"/>
      <c r="EJ74" s="384">
        <f t="shared" si="349"/>
        <v>0</v>
      </c>
      <c r="EK74" s="379"/>
      <c r="EL74" s="384">
        <f t="shared" si="350"/>
        <v>0</v>
      </c>
      <c r="EM74" s="379"/>
      <c r="EN74" s="384">
        <f t="shared" si="351"/>
        <v>0</v>
      </c>
      <c r="EO74" s="379"/>
      <c r="EP74" s="384">
        <f t="shared" si="352"/>
        <v>0</v>
      </c>
      <c r="EQ74" s="379"/>
      <c r="ER74" s="384">
        <f t="shared" si="353"/>
        <v>0</v>
      </c>
      <c r="ES74" s="379"/>
      <c r="ET74" s="384">
        <f t="shared" si="354"/>
        <v>0</v>
      </c>
      <c r="EU74" s="379"/>
      <c r="EV74" s="384">
        <f t="shared" si="355"/>
        <v>0</v>
      </c>
      <c r="EW74" s="379"/>
      <c r="EX74" s="384">
        <f t="shared" si="356"/>
        <v>0</v>
      </c>
      <c r="EY74" s="379"/>
      <c r="EZ74" s="384">
        <f t="shared" si="357"/>
        <v>0</v>
      </c>
      <c r="FA74" s="379"/>
      <c r="FB74" s="384">
        <f t="shared" si="358"/>
        <v>0</v>
      </c>
      <c r="FC74" s="379"/>
      <c r="FD74" s="384">
        <f t="shared" si="359"/>
        <v>0</v>
      </c>
      <c r="FE74" s="379"/>
      <c r="FF74" s="384">
        <f t="shared" si="360"/>
        <v>0</v>
      </c>
      <c r="FG74" s="379"/>
      <c r="FH74" s="384">
        <f t="shared" si="361"/>
        <v>0</v>
      </c>
      <c r="FI74" s="379"/>
      <c r="FJ74" s="384">
        <f t="shared" si="362"/>
        <v>0</v>
      </c>
      <c r="FK74" s="379"/>
      <c r="FL74" s="384">
        <f t="shared" si="363"/>
        <v>0</v>
      </c>
      <c r="FM74" s="379"/>
      <c r="FN74" s="384">
        <f t="shared" si="364"/>
        <v>0</v>
      </c>
      <c r="FO74" s="379">
        <v>2</v>
      </c>
      <c r="FP74" s="384">
        <f t="shared" si="365"/>
        <v>75.245783132530121</v>
      </c>
      <c r="FQ74" s="379">
        <v>2</v>
      </c>
      <c r="FR74" s="384">
        <f t="shared" si="366"/>
        <v>75.245783132530121</v>
      </c>
      <c r="FS74" s="379"/>
      <c r="FT74" s="384">
        <f t="shared" si="367"/>
        <v>0</v>
      </c>
      <c r="FU74" s="379"/>
      <c r="FV74" s="384">
        <f t="shared" si="368"/>
        <v>0</v>
      </c>
      <c r="FW74" s="379"/>
      <c r="FX74" s="384">
        <f t="shared" si="369"/>
        <v>0</v>
      </c>
      <c r="FY74" s="379"/>
      <c r="FZ74" s="384">
        <f t="shared" si="370"/>
        <v>0</v>
      </c>
      <c r="GA74" s="379"/>
      <c r="GB74" s="384">
        <f t="shared" si="371"/>
        <v>0</v>
      </c>
      <c r="GC74" s="379"/>
      <c r="GD74" s="384">
        <f t="shared" si="372"/>
        <v>0</v>
      </c>
      <c r="GE74" s="379"/>
      <c r="GF74" s="384">
        <f t="shared" si="373"/>
        <v>0</v>
      </c>
      <c r="GG74" s="379"/>
      <c r="GH74" s="384">
        <f t="shared" si="374"/>
        <v>0</v>
      </c>
      <c r="GI74" s="379"/>
      <c r="GJ74" s="384">
        <f t="shared" si="375"/>
        <v>0</v>
      </c>
      <c r="GK74" s="379"/>
      <c r="GL74" s="384">
        <f t="shared" si="376"/>
        <v>0</v>
      </c>
      <c r="GM74" s="379"/>
      <c r="GN74" s="384">
        <f t="shared" si="377"/>
        <v>0</v>
      </c>
      <c r="GO74" s="379"/>
      <c r="GP74" s="384">
        <f t="shared" si="378"/>
        <v>0</v>
      </c>
      <c r="GQ74" s="379"/>
      <c r="GR74" s="384">
        <f t="shared" si="379"/>
        <v>0</v>
      </c>
      <c r="GS74" s="379"/>
      <c r="GT74" s="384">
        <f t="shared" si="380"/>
        <v>0</v>
      </c>
      <c r="GU74" s="379"/>
      <c r="GV74" s="384">
        <f t="shared" si="381"/>
        <v>0</v>
      </c>
      <c r="GW74" s="379"/>
      <c r="GX74" s="384">
        <f t="shared" si="382"/>
        <v>0</v>
      </c>
      <c r="GY74" s="379"/>
      <c r="GZ74" s="384">
        <f t="shared" si="383"/>
        <v>0</v>
      </c>
      <c r="HA74" s="379"/>
      <c r="HB74" s="384">
        <f t="shared" si="384"/>
        <v>0</v>
      </c>
      <c r="HC74" s="379"/>
      <c r="HD74" s="384">
        <f t="shared" si="385"/>
        <v>0</v>
      </c>
      <c r="HE74" s="379"/>
      <c r="HF74" s="384">
        <f t="shared" si="386"/>
        <v>0</v>
      </c>
      <c r="HG74" s="379"/>
      <c r="HH74" s="384">
        <f t="shared" si="387"/>
        <v>0</v>
      </c>
      <c r="HI74" s="379"/>
      <c r="HJ74" s="384">
        <f t="shared" si="388"/>
        <v>0</v>
      </c>
      <c r="HK74" s="379"/>
      <c r="HL74" s="384">
        <f t="shared" si="389"/>
        <v>0</v>
      </c>
      <c r="HM74" s="379"/>
      <c r="HN74" s="384">
        <f t="shared" si="390"/>
        <v>0</v>
      </c>
      <c r="HO74" s="415"/>
      <c r="HP74" s="384">
        <f t="shared" si="391"/>
        <v>0</v>
      </c>
      <c r="HQ74" s="379"/>
      <c r="HR74" s="384">
        <f t="shared" si="392"/>
        <v>0</v>
      </c>
      <c r="HS74" s="415"/>
      <c r="HT74" s="384">
        <f t="shared" si="393"/>
        <v>0</v>
      </c>
      <c r="HU74" s="379"/>
      <c r="HV74" s="384">
        <f t="shared" si="394"/>
        <v>0</v>
      </c>
      <c r="HW74" s="379"/>
      <c r="HX74" s="384">
        <f t="shared" si="395"/>
        <v>0</v>
      </c>
      <c r="HY74" s="379"/>
      <c r="HZ74" s="384">
        <f t="shared" si="396"/>
        <v>0</v>
      </c>
      <c r="IA74" s="379"/>
      <c r="IB74" s="384">
        <f t="shared" si="397"/>
        <v>0</v>
      </c>
      <c r="IC74" s="379"/>
      <c r="ID74" s="384">
        <f t="shared" si="398"/>
        <v>0</v>
      </c>
      <c r="IE74" s="379"/>
      <c r="IF74" s="384">
        <f t="shared" si="399"/>
        <v>0</v>
      </c>
      <c r="IG74" s="379"/>
      <c r="IH74" s="384">
        <f t="shared" si="400"/>
        <v>0</v>
      </c>
      <c r="II74" s="379"/>
      <c r="IJ74" s="384">
        <f t="shared" si="401"/>
        <v>0</v>
      </c>
      <c r="IK74" s="379"/>
      <c r="IL74" s="384">
        <f t="shared" si="402"/>
        <v>0</v>
      </c>
      <c r="IM74" s="379"/>
      <c r="IN74" s="384">
        <f t="shared" si="403"/>
        <v>0</v>
      </c>
      <c r="IO74" s="379"/>
      <c r="IP74" s="384">
        <f t="shared" si="404"/>
        <v>0</v>
      </c>
      <c r="IQ74" s="379"/>
      <c r="IR74" s="384">
        <f t="shared" si="405"/>
        <v>0</v>
      </c>
      <c r="IS74" s="379"/>
      <c r="IT74" s="384">
        <f t="shared" si="406"/>
        <v>0</v>
      </c>
      <c r="IU74" s="379"/>
      <c r="IV74" s="384">
        <f t="shared" si="407"/>
        <v>0</v>
      </c>
      <c r="IW74" s="379"/>
      <c r="IX74" s="384">
        <f t="shared" si="408"/>
        <v>0</v>
      </c>
      <c r="IY74" s="379"/>
      <c r="IZ74" s="384">
        <f t="shared" si="409"/>
        <v>0</v>
      </c>
      <c r="JA74" s="379"/>
      <c r="JB74" s="384">
        <f t="shared" si="410"/>
        <v>0</v>
      </c>
      <c r="JC74" s="379"/>
      <c r="JD74" s="384">
        <f t="shared" si="411"/>
        <v>0</v>
      </c>
      <c r="JE74" s="379"/>
      <c r="JF74" s="384">
        <f t="shared" si="412"/>
        <v>0</v>
      </c>
      <c r="JG74" s="379"/>
      <c r="JH74" s="384">
        <f t="shared" si="413"/>
        <v>0</v>
      </c>
      <c r="JI74" s="379"/>
      <c r="JJ74" s="384">
        <f t="shared" si="414"/>
        <v>0</v>
      </c>
      <c r="JK74" s="379"/>
      <c r="JL74" s="384">
        <f t="shared" si="415"/>
        <v>0</v>
      </c>
      <c r="JM74" s="379"/>
      <c r="JN74" s="384">
        <f t="shared" si="416"/>
        <v>0</v>
      </c>
      <c r="JO74" s="379"/>
      <c r="JP74" s="384">
        <f t="shared" si="417"/>
        <v>0</v>
      </c>
      <c r="JQ74" s="379"/>
      <c r="JR74" s="384">
        <f t="shared" si="418"/>
        <v>0</v>
      </c>
      <c r="JS74" s="379"/>
      <c r="JT74" s="384">
        <f t="shared" si="419"/>
        <v>0</v>
      </c>
      <c r="JU74" s="379"/>
      <c r="JV74" s="384">
        <f t="shared" si="420"/>
        <v>0</v>
      </c>
      <c r="JW74" s="379"/>
      <c r="JX74" s="384">
        <f t="shared" si="421"/>
        <v>0</v>
      </c>
      <c r="JY74" s="379"/>
      <c r="JZ74" s="384">
        <f t="shared" si="422"/>
        <v>0</v>
      </c>
    </row>
    <row r="75" spans="1:286" s="4" customFormat="1" x14ac:dyDescent="0.25">
      <c r="A75" s="268" t="s">
        <v>277</v>
      </c>
      <c r="B75" s="351" t="s">
        <v>650</v>
      </c>
      <c r="C75" s="466">
        <v>5220</v>
      </c>
      <c r="D75" s="467"/>
      <c r="E75" s="467"/>
      <c r="F75" s="472"/>
      <c r="G75" s="387">
        <f>+AVERAGE(C75:F75)*5%</f>
        <v>261</v>
      </c>
      <c r="H75" s="388">
        <f t="shared" si="283"/>
        <v>5481</v>
      </c>
      <c r="I75" s="513">
        <v>40</v>
      </c>
      <c r="J75" s="390">
        <f t="shared" si="285"/>
        <v>137.02500000000001</v>
      </c>
      <c r="K75" s="379"/>
      <c r="L75" s="384">
        <f t="shared" si="286"/>
        <v>0</v>
      </c>
      <c r="M75" s="379"/>
      <c r="N75" s="384">
        <f t="shared" si="287"/>
        <v>0</v>
      </c>
      <c r="O75" s="379"/>
      <c r="P75" s="384">
        <f t="shared" si="288"/>
        <v>0</v>
      </c>
      <c r="Q75" s="379"/>
      <c r="R75" s="384">
        <f t="shared" si="289"/>
        <v>0</v>
      </c>
      <c r="S75" s="379"/>
      <c r="T75" s="384">
        <f t="shared" si="290"/>
        <v>0</v>
      </c>
      <c r="U75" s="379"/>
      <c r="V75" s="384">
        <f t="shared" si="291"/>
        <v>0</v>
      </c>
      <c r="W75" s="379"/>
      <c r="X75" s="384">
        <f t="shared" si="292"/>
        <v>0</v>
      </c>
      <c r="Y75" s="379"/>
      <c r="Z75" s="384">
        <f t="shared" si="293"/>
        <v>0</v>
      </c>
      <c r="AA75" s="379"/>
      <c r="AB75" s="384">
        <f t="shared" si="294"/>
        <v>0</v>
      </c>
      <c r="AC75" s="379"/>
      <c r="AD75" s="384">
        <f t="shared" si="295"/>
        <v>0</v>
      </c>
      <c r="AE75" s="379"/>
      <c r="AF75" s="384">
        <f t="shared" si="296"/>
        <v>0</v>
      </c>
      <c r="AG75" s="379"/>
      <c r="AH75" s="384">
        <f t="shared" si="297"/>
        <v>0</v>
      </c>
      <c r="AI75" s="379"/>
      <c r="AJ75" s="384">
        <f t="shared" si="298"/>
        <v>0</v>
      </c>
      <c r="AK75" s="379"/>
      <c r="AL75" s="384">
        <f t="shared" si="299"/>
        <v>0</v>
      </c>
      <c r="AM75" s="379"/>
      <c r="AN75" s="384">
        <f t="shared" si="300"/>
        <v>0</v>
      </c>
      <c r="AO75" s="379"/>
      <c r="AP75" s="384">
        <f t="shared" si="301"/>
        <v>0</v>
      </c>
      <c r="AQ75" s="379"/>
      <c r="AR75" s="384">
        <f t="shared" si="302"/>
        <v>0</v>
      </c>
      <c r="AS75" s="379"/>
      <c r="AT75" s="384">
        <f t="shared" si="303"/>
        <v>0</v>
      </c>
      <c r="AU75" s="379"/>
      <c r="AV75" s="384">
        <f t="shared" si="304"/>
        <v>0</v>
      </c>
      <c r="AW75" s="379"/>
      <c r="AX75" s="384">
        <f t="shared" si="305"/>
        <v>0</v>
      </c>
      <c r="AY75" s="379"/>
      <c r="AZ75" s="384">
        <f t="shared" si="306"/>
        <v>0</v>
      </c>
      <c r="BA75" s="379"/>
      <c r="BB75" s="384">
        <f t="shared" si="307"/>
        <v>0</v>
      </c>
      <c r="BC75" s="379"/>
      <c r="BD75" s="384">
        <f t="shared" si="308"/>
        <v>0</v>
      </c>
      <c r="BE75" s="379"/>
      <c r="BF75" s="384">
        <f t="shared" si="309"/>
        <v>0</v>
      </c>
      <c r="BG75" s="379"/>
      <c r="BH75" s="384">
        <f t="shared" si="310"/>
        <v>0</v>
      </c>
      <c r="BI75" s="379"/>
      <c r="BJ75" s="384">
        <f t="shared" si="311"/>
        <v>0</v>
      </c>
      <c r="BK75" s="379"/>
      <c r="BL75" s="384">
        <f t="shared" si="312"/>
        <v>0</v>
      </c>
      <c r="BM75" s="379"/>
      <c r="BN75" s="384">
        <f t="shared" si="313"/>
        <v>0</v>
      </c>
      <c r="BO75" s="379"/>
      <c r="BP75" s="384">
        <f t="shared" si="314"/>
        <v>0</v>
      </c>
      <c r="BQ75" s="379"/>
      <c r="BR75" s="384">
        <f t="shared" si="315"/>
        <v>0</v>
      </c>
      <c r="BS75" s="379"/>
      <c r="BT75" s="384">
        <f t="shared" si="316"/>
        <v>0</v>
      </c>
      <c r="BU75" s="379">
        <v>1</v>
      </c>
      <c r="BV75" s="384">
        <f t="shared" si="317"/>
        <v>137.02500000000001</v>
      </c>
      <c r="BW75" s="379"/>
      <c r="BX75" s="384">
        <f t="shared" si="318"/>
        <v>0</v>
      </c>
      <c r="BY75" s="379"/>
      <c r="BZ75" s="384">
        <f t="shared" si="319"/>
        <v>0</v>
      </c>
      <c r="CA75" s="379"/>
      <c r="CB75" s="384">
        <f t="shared" si="320"/>
        <v>0</v>
      </c>
      <c r="CC75" s="379"/>
      <c r="CD75" s="384">
        <f t="shared" si="321"/>
        <v>0</v>
      </c>
      <c r="CE75" s="379"/>
      <c r="CF75" s="384">
        <f t="shared" si="322"/>
        <v>0</v>
      </c>
      <c r="CG75" s="379"/>
      <c r="CH75" s="384">
        <f t="shared" si="323"/>
        <v>0</v>
      </c>
      <c r="CI75" s="379"/>
      <c r="CJ75" s="384">
        <f t="shared" si="324"/>
        <v>0</v>
      </c>
      <c r="CK75" s="379"/>
      <c r="CL75" s="384">
        <f t="shared" si="325"/>
        <v>0</v>
      </c>
      <c r="CM75" s="379"/>
      <c r="CN75" s="384">
        <f t="shared" si="326"/>
        <v>0</v>
      </c>
      <c r="CO75" s="379"/>
      <c r="CP75" s="384">
        <f t="shared" si="327"/>
        <v>0</v>
      </c>
      <c r="CQ75" s="379"/>
      <c r="CR75" s="384">
        <f t="shared" si="328"/>
        <v>0</v>
      </c>
      <c r="CS75" s="379"/>
      <c r="CT75" s="384">
        <f t="shared" si="329"/>
        <v>0</v>
      </c>
      <c r="CU75" s="379"/>
      <c r="CV75" s="384">
        <f t="shared" si="330"/>
        <v>0</v>
      </c>
      <c r="CW75" s="379"/>
      <c r="CX75" s="384">
        <f t="shared" si="331"/>
        <v>0</v>
      </c>
      <c r="CY75" s="379"/>
      <c r="CZ75" s="384">
        <f t="shared" si="332"/>
        <v>0</v>
      </c>
      <c r="DA75" s="379"/>
      <c r="DB75" s="384">
        <f t="shared" si="284"/>
        <v>0</v>
      </c>
      <c r="DC75" s="379"/>
      <c r="DD75" s="384">
        <f t="shared" si="333"/>
        <v>0</v>
      </c>
      <c r="DE75" s="379"/>
      <c r="DF75" s="384">
        <f t="shared" si="334"/>
        <v>0</v>
      </c>
      <c r="DG75" s="379"/>
      <c r="DH75" s="384">
        <f t="shared" si="335"/>
        <v>0</v>
      </c>
      <c r="DI75" s="379"/>
      <c r="DJ75" s="384">
        <f t="shared" si="336"/>
        <v>0</v>
      </c>
      <c r="DK75" s="379"/>
      <c r="DL75" s="384">
        <f t="shared" si="337"/>
        <v>0</v>
      </c>
      <c r="DM75" s="379"/>
      <c r="DN75" s="384">
        <f t="shared" si="338"/>
        <v>0</v>
      </c>
      <c r="DO75" s="379"/>
      <c r="DP75" s="384">
        <f t="shared" si="339"/>
        <v>0</v>
      </c>
      <c r="DQ75" s="379"/>
      <c r="DR75" s="384">
        <f t="shared" si="340"/>
        <v>0</v>
      </c>
      <c r="DS75" s="379"/>
      <c r="DT75" s="384">
        <f t="shared" si="341"/>
        <v>0</v>
      </c>
      <c r="DU75" s="379"/>
      <c r="DV75" s="384">
        <f t="shared" si="342"/>
        <v>0</v>
      </c>
      <c r="DW75" s="379"/>
      <c r="DX75" s="384">
        <f t="shared" si="343"/>
        <v>0</v>
      </c>
      <c r="DY75" s="379"/>
      <c r="DZ75" s="384">
        <f t="shared" si="344"/>
        <v>0</v>
      </c>
      <c r="EA75" s="379"/>
      <c r="EB75" s="384">
        <f t="shared" si="345"/>
        <v>0</v>
      </c>
      <c r="EC75" s="379"/>
      <c r="ED75" s="384">
        <f t="shared" si="346"/>
        <v>0</v>
      </c>
      <c r="EE75" s="379"/>
      <c r="EF75" s="384">
        <f t="shared" si="347"/>
        <v>0</v>
      </c>
      <c r="EG75" s="379"/>
      <c r="EH75" s="384">
        <f t="shared" si="348"/>
        <v>0</v>
      </c>
      <c r="EI75" s="379"/>
      <c r="EJ75" s="384">
        <f t="shared" si="349"/>
        <v>0</v>
      </c>
      <c r="EK75" s="379"/>
      <c r="EL75" s="384">
        <f t="shared" si="350"/>
        <v>0</v>
      </c>
      <c r="EM75" s="379"/>
      <c r="EN75" s="384">
        <f t="shared" si="351"/>
        <v>0</v>
      </c>
      <c r="EO75" s="379"/>
      <c r="EP75" s="384">
        <f t="shared" si="352"/>
        <v>0</v>
      </c>
      <c r="EQ75" s="379"/>
      <c r="ER75" s="384">
        <f t="shared" si="353"/>
        <v>0</v>
      </c>
      <c r="ES75" s="379"/>
      <c r="ET75" s="384">
        <f t="shared" si="354"/>
        <v>0</v>
      </c>
      <c r="EU75" s="379"/>
      <c r="EV75" s="384">
        <f t="shared" si="355"/>
        <v>0</v>
      </c>
      <c r="EW75" s="379"/>
      <c r="EX75" s="384">
        <f t="shared" si="356"/>
        <v>0</v>
      </c>
      <c r="EY75" s="379"/>
      <c r="EZ75" s="384">
        <f t="shared" si="357"/>
        <v>0</v>
      </c>
      <c r="FA75" s="379"/>
      <c r="FB75" s="384">
        <f t="shared" si="358"/>
        <v>0</v>
      </c>
      <c r="FC75" s="379"/>
      <c r="FD75" s="384">
        <f t="shared" si="359"/>
        <v>0</v>
      </c>
      <c r="FE75" s="379"/>
      <c r="FF75" s="384">
        <f t="shared" si="360"/>
        <v>0</v>
      </c>
      <c r="FG75" s="379"/>
      <c r="FH75" s="384">
        <f t="shared" si="361"/>
        <v>0</v>
      </c>
      <c r="FI75" s="379"/>
      <c r="FJ75" s="384">
        <f t="shared" si="362"/>
        <v>0</v>
      </c>
      <c r="FK75" s="379"/>
      <c r="FL75" s="384">
        <f t="shared" si="363"/>
        <v>0</v>
      </c>
      <c r="FM75" s="379"/>
      <c r="FN75" s="384">
        <f t="shared" si="364"/>
        <v>0</v>
      </c>
      <c r="FO75" s="379"/>
      <c r="FP75" s="384">
        <f t="shared" si="365"/>
        <v>0</v>
      </c>
      <c r="FQ75" s="379"/>
      <c r="FR75" s="384">
        <f t="shared" si="366"/>
        <v>0</v>
      </c>
      <c r="FS75" s="379"/>
      <c r="FT75" s="384">
        <f t="shared" si="367"/>
        <v>0</v>
      </c>
      <c r="FU75" s="379"/>
      <c r="FV75" s="384">
        <f t="shared" si="368"/>
        <v>0</v>
      </c>
      <c r="FW75" s="379"/>
      <c r="FX75" s="384">
        <f t="shared" si="369"/>
        <v>0</v>
      </c>
      <c r="FY75" s="379"/>
      <c r="FZ75" s="384">
        <f t="shared" si="370"/>
        <v>0</v>
      </c>
      <c r="GA75" s="379"/>
      <c r="GB75" s="384">
        <f t="shared" si="371"/>
        <v>0</v>
      </c>
      <c r="GC75" s="379"/>
      <c r="GD75" s="384">
        <f t="shared" si="372"/>
        <v>0</v>
      </c>
      <c r="GE75" s="379"/>
      <c r="GF75" s="384">
        <f t="shared" si="373"/>
        <v>0</v>
      </c>
      <c r="GG75" s="379"/>
      <c r="GH75" s="384">
        <f t="shared" si="374"/>
        <v>0</v>
      </c>
      <c r="GI75" s="379"/>
      <c r="GJ75" s="384">
        <f t="shared" si="375"/>
        <v>0</v>
      </c>
      <c r="GK75" s="379"/>
      <c r="GL75" s="384">
        <f t="shared" si="376"/>
        <v>0</v>
      </c>
      <c r="GM75" s="379"/>
      <c r="GN75" s="384">
        <f t="shared" si="377"/>
        <v>0</v>
      </c>
      <c r="GO75" s="379"/>
      <c r="GP75" s="384">
        <f t="shared" si="378"/>
        <v>0</v>
      </c>
      <c r="GQ75" s="379"/>
      <c r="GR75" s="384">
        <f t="shared" si="379"/>
        <v>0</v>
      </c>
      <c r="GS75" s="379"/>
      <c r="GT75" s="384">
        <f t="shared" si="380"/>
        <v>0</v>
      </c>
      <c r="GU75" s="379"/>
      <c r="GV75" s="384">
        <f t="shared" si="381"/>
        <v>0</v>
      </c>
      <c r="GW75" s="379"/>
      <c r="GX75" s="384">
        <f t="shared" si="382"/>
        <v>0</v>
      </c>
      <c r="GY75" s="379"/>
      <c r="GZ75" s="384">
        <f t="shared" si="383"/>
        <v>0</v>
      </c>
      <c r="HA75" s="379"/>
      <c r="HB75" s="384">
        <f t="shared" si="384"/>
        <v>0</v>
      </c>
      <c r="HC75" s="379"/>
      <c r="HD75" s="384">
        <f t="shared" si="385"/>
        <v>0</v>
      </c>
      <c r="HE75" s="379"/>
      <c r="HF75" s="384">
        <f t="shared" si="386"/>
        <v>0</v>
      </c>
      <c r="HG75" s="379"/>
      <c r="HH75" s="384">
        <f t="shared" si="387"/>
        <v>0</v>
      </c>
      <c r="HI75" s="379"/>
      <c r="HJ75" s="384">
        <f t="shared" si="388"/>
        <v>0</v>
      </c>
      <c r="HK75" s="379"/>
      <c r="HL75" s="384">
        <f t="shared" si="389"/>
        <v>0</v>
      </c>
      <c r="HM75" s="379"/>
      <c r="HN75" s="384">
        <f t="shared" si="390"/>
        <v>0</v>
      </c>
      <c r="HO75" s="415"/>
      <c r="HP75" s="384">
        <f t="shared" si="391"/>
        <v>0</v>
      </c>
      <c r="HQ75" s="379"/>
      <c r="HR75" s="384">
        <f t="shared" si="392"/>
        <v>0</v>
      </c>
      <c r="HS75" s="415"/>
      <c r="HT75" s="384">
        <f t="shared" si="393"/>
        <v>0</v>
      </c>
      <c r="HU75" s="379"/>
      <c r="HV75" s="384">
        <f t="shared" si="394"/>
        <v>0</v>
      </c>
      <c r="HW75" s="379"/>
      <c r="HX75" s="384">
        <f t="shared" si="395"/>
        <v>0</v>
      </c>
      <c r="HY75" s="379"/>
      <c r="HZ75" s="384">
        <f t="shared" si="396"/>
        <v>0</v>
      </c>
      <c r="IA75" s="379"/>
      <c r="IB75" s="384">
        <f t="shared" si="397"/>
        <v>0</v>
      </c>
      <c r="IC75" s="379"/>
      <c r="ID75" s="384">
        <f t="shared" si="398"/>
        <v>0</v>
      </c>
      <c r="IE75" s="379"/>
      <c r="IF75" s="384">
        <f t="shared" si="399"/>
        <v>0</v>
      </c>
      <c r="IG75" s="379"/>
      <c r="IH75" s="384">
        <f t="shared" si="400"/>
        <v>0</v>
      </c>
      <c r="II75" s="379"/>
      <c r="IJ75" s="384">
        <f t="shared" si="401"/>
        <v>0</v>
      </c>
      <c r="IK75" s="379"/>
      <c r="IL75" s="384">
        <f t="shared" si="402"/>
        <v>0</v>
      </c>
      <c r="IM75" s="379"/>
      <c r="IN75" s="384">
        <f t="shared" si="403"/>
        <v>0</v>
      </c>
      <c r="IO75" s="379"/>
      <c r="IP75" s="384">
        <f t="shared" si="404"/>
        <v>0</v>
      </c>
      <c r="IQ75" s="379"/>
      <c r="IR75" s="384">
        <f t="shared" si="405"/>
        <v>0</v>
      </c>
      <c r="IS75" s="379"/>
      <c r="IT75" s="384">
        <f t="shared" si="406"/>
        <v>0</v>
      </c>
      <c r="IU75" s="379"/>
      <c r="IV75" s="384">
        <f t="shared" si="407"/>
        <v>0</v>
      </c>
      <c r="IW75" s="379"/>
      <c r="IX75" s="384">
        <f t="shared" si="408"/>
        <v>0</v>
      </c>
      <c r="IY75" s="379"/>
      <c r="IZ75" s="384">
        <f t="shared" si="409"/>
        <v>0</v>
      </c>
      <c r="JA75" s="379"/>
      <c r="JB75" s="384">
        <f t="shared" si="410"/>
        <v>0</v>
      </c>
      <c r="JC75" s="379"/>
      <c r="JD75" s="384">
        <f t="shared" si="411"/>
        <v>0</v>
      </c>
      <c r="JE75" s="379"/>
      <c r="JF75" s="384">
        <f t="shared" si="412"/>
        <v>0</v>
      </c>
      <c r="JG75" s="379"/>
      <c r="JH75" s="384">
        <f t="shared" si="413"/>
        <v>0</v>
      </c>
      <c r="JI75" s="379"/>
      <c r="JJ75" s="384">
        <f t="shared" si="414"/>
        <v>0</v>
      </c>
      <c r="JK75" s="379"/>
      <c r="JL75" s="384">
        <f t="shared" si="415"/>
        <v>0</v>
      </c>
      <c r="JM75" s="379"/>
      <c r="JN75" s="384">
        <f t="shared" si="416"/>
        <v>0</v>
      </c>
      <c r="JO75" s="379"/>
      <c r="JP75" s="384">
        <f t="shared" si="417"/>
        <v>0</v>
      </c>
      <c r="JQ75" s="379"/>
      <c r="JR75" s="384">
        <f t="shared" si="418"/>
        <v>0</v>
      </c>
      <c r="JS75" s="379"/>
      <c r="JT75" s="384">
        <f t="shared" si="419"/>
        <v>0</v>
      </c>
      <c r="JU75" s="379"/>
      <c r="JV75" s="384">
        <f t="shared" si="420"/>
        <v>0</v>
      </c>
      <c r="JW75" s="379"/>
      <c r="JX75" s="384">
        <f t="shared" si="421"/>
        <v>0</v>
      </c>
      <c r="JY75" s="379"/>
      <c r="JZ75" s="384">
        <f t="shared" si="422"/>
        <v>0</v>
      </c>
    </row>
    <row r="76" spans="1:286" s="4" customFormat="1" x14ac:dyDescent="0.25">
      <c r="A76" s="268" t="s">
        <v>277</v>
      </c>
      <c r="B76" s="268" t="s">
        <v>1071</v>
      </c>
      <c r="C76" s="466">
        <v>33950</v>
      </c>
      <c r="D76" s="467"/>
      <c r="E76" s="467"/>
      <c r="F76" s="472"/>
      <c r="G76" s="387">
        <v>0</v>
      </c>
      <c r="H76" s="388">
        <f t="shared" si="283"/>
        <v>33950</v>
      </c>
      <c r="I76" s="513">
        <f>20*52</f>
        <v>1040</v>
      </c>
      <c r="J76" s="390">
        <f t="shared" si="285"/>
        <v>32.644230769230766</v>
      </c>
      <c r="K76" s="379"/>
      <c r="L76" s="384">
        <f t="shared" si="286"/>
        <v>0</v>
      </c>
      <c r="M76" s="379"/>
      <c r="N76" s="384">
        <f t="shared" si="287"/>
        <v>0</v>
      </c>
      <c r="O76" s="379"/>
      <c r="P76" s="384">
        <f t="shared" si="288"/>
        <v>0</v>
      </c>
      <c r="Q76" s="379"/>
      <c r="R76" s="384">
        <f t="shared" si="289"/>
        <v>0</v>
      </c>
      <c r="S76" s="379"/>
      <c r="T76" s="384">
        <f t="shared" si="290"/>
        <v>0</v>
      </c>
      <c r="U76" s="379"/>
      <c r="V76" s="384">
        <f t="shared" si="291"/>
        <v>0</v>
      </c>
      <c r="W76" s="379"/>
      <c r="X76" s="384">
        <f t="shared" si="292"/>
        <v>0</v>
      </c>
      <c r="Y76" s="379"/>
      <c r="Z76" s="384">
        <f t="shared" si="293"/>
        <v>0</v>
      </c>
      <c r="AA76" s="379"/>
      <c r="AB76" s="384">
        <f t="shared" si="294"/>
        <v>0</v>
      </c>
      <c r="AC76" s="379"/>
      <c r="AD76" s="384">
        <f t="shared" si="295"/>
        <v>0</v>
      </c>
      <c r="AE76" s="379"/>
      <c r="AF76" s="384">
        <f t="shared" si="296"/>
        <v>0</v>
      </c>
      <c r="AG76" s="379"/>
      <c r="AH76" s="384">
        <f t="shared" si="297"/>
        <v>0</v>
      </c>
      <c r="AI76" s="379"/>
      <c r="AJ76" s="384">
        <f t="shared" si="298"/>
        <v>0</v>
      </c>
      <c r="AK76" s="379"/>
      <c r="AL76" s="384">
        <f t="shared" si="299"/>
        <v>0</v>
      </c>
      <c r="AM76" s="379"/>
      <c r="AN76" s="384">
        <f t="shared" si="300"/>
        <v>0</v>
      </c>
      <c r="AO76" s="379"/>
      <c r="AP76" s="384">
        <f t="shared" si="301"/>
        <v>0</v>
      </c>
      <c r="AQ76" s="379"/>
      <c r="AR76" s="384">
        <f t="shared" si="302"/>
        <v>0</v>
      </c>
      <c r="AS76" s="379"/>
      <c r="AT76" s="384">
        <f t="shared" si="303"/>
        <v>0</v>
      </c>
      <c r="AU76" s="379"/>
      <c r="AV76" s="384">
        <f t="shared" si="304"/>
        <v>0</v>
      </c>
      <c r="AW76" s="379"/>
      <c r="AX76" s="384">
        <f t="shared" si="305"/>
        <v>0</v>
      </c>
      <c r="AY76" s="379"/>
      <c r="AZ76" s="384">
        <f t="shared" si="306"/>
        <v>0</v>
      </c>
      <c r="BA76" s="379"/>
      <c r="BB76" s="384">
        <f t="shared" si="307"/>
        <v>0</v>
      </c>
      <c r="BC76" s="379"/>
      <c r="BD76" s="384">
        <f t="shared" si="308"/>
        <v>0</v>
      </c>
      <c r="BE76" s="379"/>
      <c r="BF76" s="384">
        <f t="shared" si="309"/>
        <v>0</v>
      </c>
      <c r="BG76" s="379"/>
      <c r="BH76" s="384">
        <f t="shared" si="310"/>
        <v>0</v>
      </c>
      <c r="BI76" s="379"/>
      <c r="BJ76" s="384">
        <f t="shared" si="311"/>
        <v>0</v>
      </c>
      <c r="BK76" s="379"/>
      <c r="BL76" s="384">
        <f t="shared" si="312"/>
        <v>0</v>
      </c>
      <c r="BM76" s="379"/>
      <c r="BN76" s="384">
        <f t="shared" si="313"/>
        <v>0</v>
      </c>
      <c r="BO76" s="379"/>
      <c r="BP76" s="384">
        <f t="shared" si="314"/>
        <v>0</v>
      </c>
      <c r="BQ76" s="379"/>
      <c r="BR76" s="384">
        <f t="shared" si="315"/>
        <v>0</v>
      </c>
      <c r="BS76" s="379"/>
      <c r="BT76" s="384">
        <f t="shared" si="316"/>
        <v>0</v>
      </c>
      <c r="BU76" s="379"/>
      <c r="BV76" s="384">
        <f t="shared" si="317"/>
        <v>0</v>
      </c>
      <c r="BW76" s="379"/>
      <c r="BX76" s="384">
        <f t="shared" si="318"/>
        <v>0</v>
      </c>
      <c r="BY76" s="379"/>
      <c r="BZ76" s="384">
        <f t="shared" si="319"/>
        <v>0</v>
      </c>
      <c r="CA76" s="379"/>
      <c r="CB76" s="384">
        <f t="shared" si="320"/>
        <v>0</v>
      </c>
      <c r="CC76" s="379"/>
      <c r="CD76" s="384">
        <f t="shared" si="321"/>
        <v>0</v>
      </c>
      <c r="CE76" s="379"/>
      <c r="CF76" s="384">
        <f t="shared" si="322"/>
        <v>0</v>
      </c>
      <c r="CG76" s="379"/>
      <c r="CH76" s="384">
        <f t="shared" si="323"/>
        <v>0</v>
      </c>
      <c r="CI76" s="379"/>
      <c r="CJ76" s="384">
        <f t="shared" si="324"/>
        <v>0</v>
      </c>
      <c r="CK76" s="379"/>
      <c r="CL76" s="384">
        <f t="shared" si="325"/>
        <v>0</v>
      </c>
      <c r="CM76" s="379"/>
      <c r="CN76" s="384">
        <f t="shared" si="326"/>
        <v>0</v>
      </c>
      <c r="CO76" s="379"/>
      <c r="CP76" s="384">
        <f t="shared" si="327"/>
        <v>0</v>
      </c>
      <c r="CQ76" s="379"/>
      <c r="CR76" s="384">
        <f t="shared" si="328"/>
        <v>0</v>
      </c>
      <c r="CS76" s="379"/>
      <c r="CT76" s="384">
        <f t="shared" si="329"/>
        <v>0</v>
      </c>
      <c r="CU76" s="379"/>
      <c r="CV76" s="384">
        <f t="shared" si="330"/>
        <v>0</v>
      </c>
      <c r="CW76" s="379"/>
      <c r="CX76" s="384">
        <f t="shared" si="331"/>
        <v>0</v>
      </c>
      <c r="CY76" s="379"/>
      <c r="CZ76" s="384">
        <f t="shared" si="332"/>
        <v>0</v>
      </c>
      <c r="DA76" s="379"/>
      <c r="DB76" s="384">
        <f t="shared" si="284"/>
        <v>0</v>
      </c>
      <c r="DC76" s="379"/>
      <c r="DD76" s="384">
        <f t="shared" si="333"/>
        <v>0</v>
      </c>
      <c r="DE76" s="379"/>
      <c r="DF76" s="384">
        <f t="shared" si="334"/>
        <v>0</v>
      </c>
      <c r="DG76" s="379"/>
      <c r="DH76" s="384">
        <f t="shared" si="335"/>
        <v>0</v>
      </c>
      <c r="DI76" s="379"/>
      <c r="DJ76" s="384">
        <f t="shared" si="336"/>
        <v>0</v>
      </c>
      <c r="DK76" s="379"/>
      <c r="DL76" s="384">
        <f t="shared" si="337"/>
        <v>0</v>
      </c>
      <c r="DM76" s="379"/>
      <c r="DN76" s="384">
        <f t="shared" si="338"/>
        <v>0</v>
      </c>
      <c r="DO76" s="379"/>
      <c r="DP76" s="384">
        <f t="shared" si="339"/>
        <v>0</v>
      </c>
      <c r="DQ76" s="379"/>
      <c r="DR76" s="384">
        <f t="shared" si="340"/>
        <v>0</v>
      </c>
      <c r="DS76" s="379"/>
      <c r="DT76" s="384">
        <f t="shared" si="341"/>
        <v>0</v>
      </c>
      <c r="DU76" s="379"/>
      <c r="DV76" s="384">
        <f t="shared" si="342"/>
        <v>0</v>
      </c>
      <c r="DW76" s="379"/>
      <c r="DX76" s="384">
        <f t="shared" si="343"/>
        <v>0</v>
      </c>
      <c r="DY76" s="379"/>
      <c r="DZ76" s="384">
        <f t="shared" si="344"/>
        <v>0</v>
      </c>
      <c r="EA76" s="379"/>
      <c r="EB76" s="384">
        <f t="shared" si="345"/>
        <v>0</v>
      </c>
      <c r="EC76" s="379"/>
      <c r="ED76" s="384">
        <f t="shared" si="346"/>
        <v>0</v>
      </c>
      <c r="EE76" s="379"/>
      <c r="EF76" s="384">
        <f t="shared" si="347"/>
        <v>0</v>
      </c>
      <c r="EG76" s="379">
        <v>2</v>
      </c>
      <c r="EH76" s="384">
        <f t="shared" si="348"/>
        <v>65.288461538461533</v>
      </c>
      <c r="EI76" s="379">
        <v>1</v>
      </c>
      <c r="EJ76" s="384">
        <f t="shared" si="349"/>
        <v>32.644230769230766</v>
      </c>
      <c r="EK76" s="379"/>
      <c r="EL76" s="384">
        <f t="shared" si="350"/>
        <v>0</v>
      </c>
      <c r="EM76" s="379">
        <v>1</v>
      </c>
      <c r="EN76" s="384">
        <f t="shared" si="351"/>
        <v>32.644230769230766</v>
      </c>
      <c r="EO76" s="379"/>
      <c r="EP76" s="384">
        <f t="shared" si="352"/>
        <v>0</v>
      </c>
      <c r="EQ76" s="379"/>
      <c r="ER76" s="384">
        <f t="shared" si="353"/>
        <v>0</v>
      </c>
      <c r="ES76" s="379"/>
      <c r="ET76" s="384">
        <f t="shared" si="354"/>
        <v>0</v>
      </c>
      <c r="EU76" s="379"/>
      <c r="EV76" s="384">
        <f t="shared" si="355"/>
        <v>0</v>
      </c>
      <c r="EW76" s="379"/>
      <c r="EX76" s="384">
        <f t="shared" si="356"/>
        <v>0</v>
      </c>
      <c r="EY76" s="379"/>
      <c r="EZ76" s="384">
        <f t="shared" si="357"/>
        <v>0</v>
      </c>
      <c r="FA76" s="379"/>
      <c r="FB76" s="384">
        <f t="shared" si="358"/>
        <v>0</v>
      </c>
      <c r="FC76" s="379"/>
      <c r="FD76" s="384">
        <f t="shared" si="359"/>
        <v>0</v>
      </c>
      <c r="FE76" s="379"/>
      <c r="FF76" s="384">
        <f t="shared" si="360"/>
        <v>0</v>
      </c>
      <c r="FG76" s="379"/>
      <c r="FH76" s="384">
        <f t="shared" si="361"/>
        <v>0</v>
      </c>
      <c r="FI76" s="379"/>
      <c r="FJ76" s="384">
        <f t="shared" si="362"/>
        <v>0</v>
      </c>
      <c r="FK76" s="379"/>
      <c r="FL76" s="384">
        <f t="shared" si="363"/>
        <v>0</v>
      </c>
      <c r="FM76" s="379"/>
      <c r="FN76" s="384">
        <f t="shared" si="364"/>
        <v>0</v>
      </c>
      <c r="FO76" s="379"/>
      <c r="FP76" s="384">
        <f t="shared" si="365"/>
        <v>0</v>
      </c>
      <c r="FQ76" s="379"/>
      <c r="FR76" s="384">
        <f t="shared" si="366"/>
        <v>0</v>
      </c>
      <c r="FS76" s="379"/>
      <c r="FT76" s="384">
        <f t="shared" si="367"/>
        <v>0</v>
      </c>
      <c r="FU76" s="379"/>
      <c r="FV76" s="384">
        <f t="shared" si="368"/>
        <v>0</v>
      </c>
      <c r="FW76" s="379"/>
      <c r="FX76" s="384">
        <f t="shared" si="369"/>
        <v>0</v>
      </c>
      <c r="FY76" s="379"/>
      <c r="FZ76" s="384">
        <f t="shared" si="370"/>
        <v>0</v>
      </c>
      <c r="GA76" s="379"/>
      <c r="GB76" s="384">
        <f t="shared" si="371"/>
        <v>0</v>
      </c>
      <c r="GC76" s="379"/>
      <c r="GD76" s="384">
        <f t="shared" si="372"/>
        <v>0</v>
      </c>
      <c r="GE76" s="379"/>
      <c r="GF76" s="384">
        <f t="shared" si="373"/>
        <v>0</v>
      </c>
      <c r="GG76" s="379"/>
      <c r="GH76" s="384">
        <f t="shared" si="374"/>
        <v>0</v>
      </c>
      <c r="GI76" s="379">
        <v>1</v>
      </c>
      <c r="GJ76" s="384">
        <f t="shared" si="375"/>
        <v>32.644230769230766</v>
      </c>
      <c r="GK76" s="379"/>
      <c r="GL76" s="384">
        <f t="shared" si="376"/>
        <v>0</v>
      </c>
      <c r="GM76" s="379"/>
      <c r="GN76" s="384">
        <f t="shared" si="377"/>
        <v>0</v>
      </c>
      <c r="GO76" s="379"/>
      <c r="GP76" s="384">
        <f t="shared" si="378"/>
        <v>0</v>
      </c>
      <c r="GQ76" s="379"/>
      <c r="GR76" s="384">
        <f t="shared" si="379"/>
        <v>0</v>
      </c>
      <c r="GS76" s="379"/>
      <c r="GT76" s="384">
        <f t="shared" si="380"/>
        <v>0</v>
      </c>
      <c r="GU76" s="379"/>
      <c r="GV76" s="384">
        <f t="shared" si="381"/>
        <v>0</v>
      </c>
      <c r="GW76" s="379"/>
      <c r="GX76" s="384">
        <f t="shared" si="382"/>
        <v>0</v>
      </c>
      <c r="GY76" s="379"/>
      <c r="GZ76" s="384">
        <f t="shared" si="383"/>
        <v>0</v>
      </c>
      <c r="HA76" s="379"/>
      <c r="HB76" s="384">
        <f t="shared" si="384"/>
        <v>0</v>
      </c>
      <c r="HC76" s="379"/>
      <c r="HD76" s="384">
        <f t="shared" si="385"/>
        <v>0</v>
      </c>
      <c r="HE76" s="379"/>
      <c r="HF76" s="384">
        <f t="shared" si="386"/>
        <v>0</v>
      </c>
      <c r="HG76" s="379"/>
      <c r="HH76" s="384">
        <f t="shared" si="387"/>
        <v>0</v>
      </c>
      <c r="HI76" s="379"/>
      <c r="HJ76" s="384">
        <f t="shared" si="388"/>
        <v>0</v>
      </c>
      <c r="HK76" s="379"/>
      <c r="HL76" s="384">
        <f t="shared" si="389"/>
        <v>0</v>
      </c>
      <c r="HM76" s="379"/>
      <c r="HN76" s="384">
        <f t="shared" si="390"/>
        <v>0</v>
      </c>
      <c r="HO76" s="415"/>
      <c r="HP76" s="384">
        <f t="shared" si="391"/>
        <v>0</v>
      </c>
      <c r="HQ76" s="379"/>
      <c r="HR76" s="384">
        <f t="shared" si="392"/>
        <v>0</v>
      </c>
      <c r="HS76" s="415"/>
      <c r="HT76" s="384">
        <f t="shared" si="393"/>
        <v>0</v>
      </c>
      <c r="HU76" s="379">
        <v>1</v>
      </c>
      <c r="HV76" s="384">
        <f t="shared" si="394"/>
        <v>32.644230769230766</v>
      </c>
      <c r="HW76" s="379">
        <v>1</v>
      </c>
      <c r="HX76" s="384">
        <f t="shared" si="395"/>
        <v>32.644230769230766</v>
      </c>
      <c r="HY76" s="379">
        <v>1</v>
      </c>
      <c r="HZ76" s="384">
        <f t="shared" si="396"/>
        <v>32.644230769230766</v>
      </c>
      <c r="IA76" s="379">
        <v>1</v>
      </c>
      <c r="IB76" s="384">
        <f t="shared" si="397"/>
        <v>32.644230769230766</v>
      </c>
      <c r="IC76" s="379">
        <v>1</v>
      </c>
      <c r="ID76" s="384">
        <f t="shared" si="398"/>
        <v>32.644230769230766</v>
      </c>
      <c r="IE76" s="379">
        <v>1</v>
      </c>
      <c r="IF76" s="384">
        <f t="shared" si="399"/>
        <v>32.644230769230766</v>
      </c>
      <c r="IG76" s="379">
        <v>1</v>
      </c>
      <c r="IH76" s="384">
        <f t="shared" si="400"/>
        <v>32.644230769230766</v>
      </c>
      <c r="II76" s="379">
        <v>1</v>
      </c>
      <c r="IJ76" s="384">
        <f t="shared" si="401"/>
        <v>32.644230769230766</v>
      </c>
      <c r="IK76" s="379">
        <v>1</v>
      </c>
      <c r="IL76" s="384">
        <f t="shared" si="402"/>
        <v>32.644230769230766</v>
      </c>
      <c r="IM76" s="379">
        <v>1</v>
      </c>
      <c r="IN76" s="384">
        <f t="shared" si="403"/>
        <v>32.644230769230766</v>
      </c>
      <c r="IO76" s="379">
        <v>1</v>
      </c>
      <c r="IP76" s="384">
        <f t="shared" si="404"/>
        <v>32.644230769230766</v>
      </c>
      <c r="IQ76" s="379">
        <v>1</v>
      </c>
      <c r="IR76" s="384">
        <f t="shared" si="405"/>
        <v>32.644230769230766</v>
      </c>
      <c r="IS76" s="379">
        <v>1</v>
      </c>
      <c r="IT76" s="384">
        <f t="shared" si="406"/>
        <v>32.644230769230766</v>
      </c>
      <c r="IU76" s="379">
        <v>1</v>
      </c>
      <c r="IV76" s="384">
        <f t="shared" si="407"/>
        <v>32.644230769230766</v>
      </c>
      <c r="IW76" s="379">
        <v>1</v>
      </c>
      <c r="IX76" s="384">
        <f t="shared" si="408"/>
        <v>32.644230769230766</v>
      </c>
      <c r="IY76" s="379">
        <v>1</v>
      </c>
      <c r="IZ76" s="384">
        <f t="shared" si="409"/>
        <v>32.644230769230766</v>
      </c>
      <c r="JA76" s="379">
        <v>1</v>
      </c>
      <c r="JB76" s="384">
        <f t="shared" si="410"/>
        <v>32.644230769230766</v>
      </c>
      <c r="JC76" s="379">
        <v>1</v>
      </c>
      <c r="JD76" s="384">
        <f t="shared" si="411"/>
        <v>32.644230769230766</v>
      </c>
      <c r="JE76" s="379">
        <v>1</v>
      </c>
      <c r="JF76" s="384">
        <f t="shared" si="412"/>
        <v>32.644230769230766</v>
      </c>
      <c r="JG76" s="379">
        <v>1</v>
      </c>
      <c r="JH76" s="384">
        <f t="shared" si="413"/>
        <v>32.644230769230766</v>
      </c>
      <c r="JI76" s="379">
        <v>1</v>
      </c>
      <c r="JJ76" s="384">
        <f t="shared" si="414"/>
        <v>32.644230769230766</v>
      </c>
      <c r="JK76" s="379">
        <v>1</v>
      </c>
      <c r="JL76" s="384">
        <f t="shared" si="415"/>
        <v>32.644230769230766</v>
      </c>
      <c r="JM76" s="379">
        <v>1</v>
      </c>
      <c r="JN76" s="384">
        <f t="shared" si="416"/>
        <v>32.644230769230766</v>
      </c>
      <c r="JO76" s="379">
        <v>1</v>
      </c>
      <c r="JP76" s="384">
        <f t="shared" si="417"/>
        <v>32.644230769230766</v>
      </c>
      <c r="JQ76" s="379">
        <v>1</v>
      </c>
      <c r="JR76" s="384">
        <f t="shared" si="418"/>
        <v>32.644230769230766</v>
      </c>
      <c r="JS76" s="379"/>
      <c r="JT76" s="384">
        <f t="shared" si="419"/>
        <v>0</v>
      </c>
      <c r="JU76" s="379"/>
      <c r="JV76" s="384">
        <f t="shared" si="420"/>
        <v>0</v>
      </c>
      <c r="JW76" s="379"/>
      <c r="JX76" s="384">
        <f t="shared" si="421"/>
        <v>0</v>
      </c>
      <c r="JY76" s="379"/>
      <c r="JZ76" s="384">
        <f t="shared" si="422"/>
        <v>0</v>
      </c>
    </row>
    <row r="77" spans="1:286" s="4" customFormat="1" x14ac:dyDescent="0.25">
      <c r="A77" s="268" t="s">
        <v>277</v>
      </c>
      <c r="B77" s="268" t="s">
        <v>311</v>
      </c>
      <c r="C77" s="466">
        <v>2500</v>
      </c>
      <c r="D77" s="467"/>
      <c r="E77" s="467"/>
      <c r="F77" s="472"/>
      <c r="G77" s="387">
        <v>0</v>
      </c>
      <c r="H77" s="388">
        <f t="shared" si="283"/>
        <v>2500</v>
      </c>
      <c r="I77" s="513">
        <v>50</v>
      </c>
      <c r="J77" s="390">
        <f t="shared" si="285"/>
        <v>50</v>
      </c>
      <c r="K77" s="379"/>
      <c r="L77" s="384">
        <f t="shared" si="286"/>
        <v>0</v>
      </c>
      <c r="M77" s="379"/>
      <c r="N77" s="384">
        <f t="shared" si="287"/>
        <v>0</v>
      </c>
      <c r="O77" s="379"/>
      <c r="P77" s="384">
        <f t="shared" si="288"/>
        <v>0</v>
      </c>
      <c r="Q77" s="379"/>
      <c r="R77" s="384">
        <f t="shared" si="289"/>
        <v>0</v>
      </c>
      <c r="S77" s="379"/>
      <c r="T77" s="384">
        <f t="shared" si="290"/>
        <v>0</v>
      </c>
      <c r="U77" s="379"/>
      <c r="V77" s="384">
        <f t="shared" si="291"/>
        <v>0</v>
      </c>
      <c r="W77" s="379"/>
      <c r="X77" s="384">
        <f t="shared" si="292"/>
        <v>0</v>
      </c>
      <c r="Y77" s="379"/>
      <c r="Z77" s="384">
        <f t="shared" si="293"/>
        <v>0</v>
      </c>
      <c r="AA77" s="379"/>
      <c r="AB77" s="384">
        <f t="shared" si="294"/>
        <v>0</v>
      </c>
      <c r="AC77" s="379"/>
      <c r="AD77" s="384">
        <f t="shared" si="295"/>
        <v>0</v>
      </c>
      <c r="AE77" s="379"/>
      <c r="AF77" s="384">
        <f t="shared" si="296"/>
        <v>0</v>
      </c>
      <c r="AG77" s="379"/>
      <c r="AH77" s="384">
        <f t="shared" si="297"/>
        <v>0</v>
      </c>
      <c r="AI77" s="379"/>
      <c r="AJ77" s="384">
        <f t="shared" si="298"/>
        <v>0</v>
      </c>
      <c r="AK77" s="379"/>
      <c r="AL77" s="384">
        <f t="shared" si="299"/>
        <v>0</v>
      </c>
      <c r="AM77" s="379"/>
      <c r="AN77" s="384">
        <f t="shared" si="300"/>
        <v>0</v>
      </c>
      <c r="AO77" s="379"/>
      <c r="AP77" s="384">
        <f t="shared" si="301"/>
        <v>0</v>
      </c>
      <c r="AQ77" s="379"/>
      <c r="AR77" s="384">
        <f t="shared" si="302"/>
        <v>0</v>
      </c>
      <c r="AS77" s="379"/>
      <c r="AT77" s="384">
        <f t="shared" si="303"/>
        <v>0</v>
      </c>
      <c r="AU77" s="379"/>
      <c r="AV77" s="384">
        <f t="shared" si="304"/>
        <v>0</v>
      </c>
      <c r="AW77" s="379"/>
      <c r="AX77" s="384">
        <f t="shared" si="305"/>
        <v>0</v>
      </c>
      <c r="AY77" s="379"/>
      <c r="AZ77" s="384">
        <f t="shared" si="306"/>
        <v>0</v>
      </c>
      <c r="BA77" s="379"/>
      <c r="BB77" s="384">
        <f t="shared" si="307"/>
        <v>0</v>
      </c>
      <c r="BC77" s="379"/>
      <c r="BD77" s="384">
        <f t="shared" si="308"/>
        <v>0</v>
      </c>
      <c r="BE77" s="379"/>
      <c r="BF77" s="384">
        <f t="shared" si="309"/>
        <v>0</v>
      </c>
      <c r="BG77" s="379"/>
      <c r="BH77" s="384">
        <f t="shared" si="310"/>
        <v>0</v>
      </c>
      <c r="BI77" s="379"/>
      <c r="BJ77" s="384">
        <f t="shared" si="311"/>
        <v>0</v>
      </c>
      <c r="BK77" s="379"/>
      <c r="BL77" s="384">
        <f t="shared" si="312"/>
        <v>0</v>
      </c>
      <c r="BM77" s="379"/>
      <c r="BN77" s="384">
        <f t="shared" si="313"/>
        <v>0</v>
      </c>
      <c r="BO77" s="379"/>
      <c r="BP77" s="384">
        <f t="shared" si="314"/>
        <v>0</v>
      </c>
      <c r="BQ77" s="379"/>
      <c r="BR77" s="384">
        <f t="shared" si="315"/>
        <v>0</v>
      </c>
      <c r="BS77" s="379"/>
      <c r="BT77" s="384">
        <f t="shared" si="316"/>
        <v>0</v>
      </c>
      <c r="BU77" s="379"/>
      <c r="BV77" s="384">
        <f t="shared" si="317"/>
        <v>0</v>
      </c>
      <c r="BW77" s="379"/>
      <c r="BX77" s="384">
        <f t="shared" si="318"/>
        <v>0</v>
      </c>
      <c r="BY77" s="379"/>
      <c r="BZ77" s="384">
        <f t="shared" si="319"/>
        <v>0</v>
      </c>
      <c r="CA77" s="379"/>
      <c r="CB77" s="384">
        <f t="shared" si="320"/>
        <v>0</v>
      </c>
      <c r="CC77" s="379"/>
      <c r="CD77" s="384">
        <f t="shared" si="321"/>
        <v>0</v>
      </c>
      <c r="CE77" s="379"/>
      <c r="CF77" s="384">
        <f t="shared" si="322"/>
        <v>0</v>
      </c>
      <c r="CG77" s="379"/>
      <c r="CH77" s="384">
        <f t="shared" si="323"/>
        <v>0</v>
      </c>
      <c r="CI77" s="379"/>
      <c r="CJ77" s="384">
        <f t="shared" si="324"/>
        <v>0</v>
      </c>
      <c r="CK77" s="379"/>
      <c r="CL77" s="384">
        <f t="shared" si="325"/>
        <v>0</v>
      </c>
      <c r="CM77" s="379"/>
      <c r="CN77" s="384">
        <f t="shared" si="326"/>
        <v>0</v>
      </c>
      <c r="CO77" s="379"/>
      <c r="CP77" s="384">
        <f t="shared" si="327"/>
        <v>0</v>
      </c>
      <c r="CQ77" s="379"/>
      <c r="CR77" s="384">
        <f t="shared" si="328"/>
        <v>0</v>
      </c>
      <c r="CS77" s="379"/>
      <c r="CT77" s="384">
        <f t="shared" si="329"/>
        <v>0</v>
      </c>
      <c r="CU77" s="379"/>
      <c r="CV77" s="384">
        <f t="shared" si="330"/>
        <v>0</v>
      </c>
      <c r="CW77" s="379"/>
      <c r="CX77" s="384">
        <f t="shared" si="331"/>
        <v>0</v>
      </c>
      <c r="CY77" s="379"/>
      <c r="CZ77" s="384">
        <f t="shared" si="332"/>
        <v>0</v>
      </c>
      <c r="DA77" s="379"/>
      <c r="DB77" s="384">
        <f t="shared" si="284"/>
        <v>0</v>
      </c>
      <c r="DC77" s="379"/>
      <c r="DD77" s="384">
        <f t="shared" si="333"/>
        <v>0</v>
      </c>
      <c r="DE77" s="379"/>
      <c r="DF77" s="384">
        <f t="shared" si="334"/>
        <v>0</v>
      </c>
      <c r="DG77" s="379"/>
      <c r="DH77" s="384">
        <f t="shared" si="335"/>
        <v>0</v>
      </c>
      <c r="DI77" s="379"/>
      <c r="DJ77" s="384">
        <f t="shared" si="336"/>
        <v>0</v>
      </c>
      <c r="DK77" s="379"/>
      <c r="DL77" s="384">
        <f t="shared" si="337"/>
        <v>0</v>
      </c>
      <c r="DM77" s="379"/>
      <c r="DN77" s="384">
        <f t="shared" si="338"/>
        <v>0</v>
      </c>
      <c r="DO77" s="379"/>
      <c r="DP77" s="384">
        <f t="shared" si="339"/>
        <v>0</v>
      </c>
      <c r="DQ77" s="379"/>
      <c r="DR77" s="384">
        <f t="shared" si="340"/>
        <v>0</v>
      </c>
      <c r="DS77" s="379"/>
      <c r="DT77" s="384">
        <f t="shared" si="341"/>
        <v>0</v>
      </c>
      <c r="DU77" s="379"/>
      <c r="DV77" s="384">
        <f t="shared" si="342"/>
        <v>0</v>
      </c>
      <c r="DW77" s="379"/>
      <c r="DX77" s="384">
        <f t="shared" si="343"/>
        <v>0</v>
      </c>
      <c r="DY77" s="379"/>
      <c r="DZ77" s="384">
        <f t="shared" si="344"/>
        <v>0</v>
      </c>
      <c r="EA77" s="379"/>
      <c r="EB77" s="384">
        <f t="shared" si="345"/>
        <v>0</v>
      </c>
      <c r="EC77" s="379"/>
      <c r="ED77" s="384">
        <f t="shared" si="346"/>
        <v>0</v>
      </c>
      <c r="EE77" s="379"/>
      <c r="EF77" s="384">
        <f t="shared" si="347"/>
        <v>0</v>
      </c>
      <c r="EG77" s="379">
        <v>2</v>
      </c>
      <c r="EH77" s="384">
        <f t="shared" si="348"/>
        <v>100</v>
      </c>
      <c r="EI77" s="379">
        <v>1</v>
      </c>
      <c r="EJ77" s="384">
        <f t="shared" si="349"/>
        <v>50</v>
      </c>
      <c r="EK77" s="379"/>
      <c r="EL77" s="384">
        <f t="shared" si="350"/>
        <v>0</v>
      </c>
      <c r="EM77" s="379">
        <v>1</v>
      </c>
      <c r="EN77" s="384">
        <f t="shared" si="351"/>
        <v>50</v>
      </c>
      <c r="EO77" s="379"/>
      <c r="EP77" s="384">
        <f t="shared" si="352"/>
        <v>0</v>
      </c>
      <c r="EQ77" s="379"/>
      <c r="ER77" s="384">
        <f t="shared" si="353"/>
        <v>0</v>
      </c>
      <c r="ES77" s="379"/>
      <c r="ET77" s="384">
        <f t="shared" si="354"/>
        <v>0</v>
      </c>
      <c r="EU77" s="379"/>
      <c r="EV77" s="384">
        <f t="shared" si="355"/>
        <v>0</v>
      </c>
      <c r="EW77" s="379"/>
      <c r="EX77" s="384">
        <f t="shared" si="356"/>
        <v>0</v>
      </c>
      <c r="EY77" s="379"/>
      <c r="EZ77" s="384">
        <f t="shared" si="357"/>
        <v>0</v>
      </c>
      <c r="FA77" s="379"/>
      <c r="FB77" s="384">
        <f t="shared" si="358"/>
        <v>0</v>
      </c>
      <c r="FC77" s="379"/>
      <c r="FD77" s="384">
        <f t="shared" si="359"/>
        <v>0</v>
      </c>
      <c r="FE77" s="379"/>
      <c r="FF77" s="384">
        <f t="shared" si="360"/>
        <v>0</v>
      </c>
      <c r="FG77" s="379"/>
      <c r="FH77" s="384">
        <f t="shared" si="361"/>
        <v>0</v>
      </c>
      <c r="FI77" s="379"/>
      <c r="FJ77" s="384">
        <f t="shared" si="362"/>
        <v>0</v>
      </c>
      <c r="FK77" s="379"/>
      <c r="FL77" s="384">
        <f t="shared" si="363"/>
        <v>0</v>
      </c>
      <c r="FM77" s="379"/>
      <c r="FN77" s="384">
        <f t="shared" si="364"/>
        <v>0</v>
      </c>
      <c r="FO77" s="379"/>
      <c r="FP77" s="384">
        <f t="shared" si="365"/>
        <v>0</v>
      </c>
      <c r="FQ77" s="379"/>
      <c r="FR77" s="384">
        <f t="shared" si="366"/>
        <v>0</v>
      </c>
      <c r="FS77" s="379"/>
      <c r="FT77" s="384">
        <f t="shared" si="367"/>
        <v>0</v>
      </c>
      <c r="FU77" s="379"/>
      <c r="FV77" s="384">
        <f t="shared" si="368"/>
        <v>0</v>
      </c>
      <c r="FW77" s="379"/>
      <c r="FX77" s="384">
        <f t="shared" si="369"/>
        <v>0</v>
      </c>
      <c r="FY77" s="379"/>
      <c r="FZ77" s="384">
        <f t="shared" si="370"/>
        <v>0</v>
      </c>
      <c r="GA77" s="379"/>
      <c r="GB77" s="384">
        <f t="shared" si="371"/>
        <v>0</v>
      </c>
      <c r="GC77" s="379"/>
      <c r="GD77" s="384">
        <f t="shared" si="372"/>
        <v>0</v>
      </c>
      <c r="GE77" s="379"/>
      <c r="GF77" s="384">
        <f t="shared" si="373"/>
        <v>0</v>
      </c>
      <c r="GG77" s="379"/>
      <c r="GH77" s="384">
        <f t="shared" si="374"/>
        <v>0</v>
      </c>
      <c r="GI77" s="379">
        <v>1</v>
      </c>
      <c r="GJ77" s="384">
        <f t="shared" si="375"/>
        <v>50</v>
      </c>
      <c r="GK77" s="379"/>
      <c r="GL77" s="384">
        <f t="shared" si="376"/>
        <v>0</v>
      </c>
      <c r="GM77" s="379"/>
      <c r="GN77" s="384">
        <f t="shared" si="377"/>
        <v>0</v>
      </c>
      <c r="GO77" s="379"/>
      <c r="GP77" s="384">
        <f t="shared" si="378"/>
        <v>0</v>
      </c>
      <c r="GQ77" s="379"/>
      <c r="GR77" s="384">
        <f t="shared" si="379"/>
        <v>0</v>
      </c>
      <c r="GS77" s="379"/>
      <c r="GT77" s="384">
        <f t="shared" si="380"/>
        <v>0</v>
      </c>
      <c r="GU77" s="379"/>
      <c r="GV77" s="384">
        <f t="shared" si="381"/>
        <v>0</v>
      </c>
      <c r="GW77" s="379"/>
      <c r="GX77" s="384">
        <f t="shared" si="382"/>
        <v>0</v>
      </c>
      <c r="GY77" s="379"/>
      <c r="GZ77" s="384">
        <f t="shared" si="383"/>
        <v>0</v>
      </c>
      <c r="HA77" s="379"/>
      <c r="HB77" s="384">
        <f t="shared" si="384"/>
        <v>0</v>
      </c>
      <c r="HC77" s="379"/>
      <c r="HD77" s="384">
        <f t="shared" si="385"/>
        <v>0</v>
      </c>
      <c r="HE77" s="379"/>
      <c r="HF77" s="384">
        <f t="shared" si="386"/>
        <v>0</v>
      </c>
      <c r="HG77" s="379"/>
      <c r="HH77" s="384">
        <f t="shared" si="387"/>
        <v>0</v>
      </c>
      <c r="HI77" s="379"/>
      <c r="HJ77" s="384">
        <f t="shared" si="388"/>
        <v>0</v>
      </c>
      <c r="HK77" s="379"/>
      <c r="HL77" s="384">
        <f t="shared" si="389"/>
        <v>0</v>
      </c>
      <c r="HM77" s="379"/>
      <c r="HN77" s="384">
        <f t="shared" si="390"/>
        <v>0</v>
      </c>
      <c r="HO77" s="415"/>
      <c r="HP77" s="384">
        <f t="shared" si="391"/>
        <v>0</v>
      </c>
      <c r="HQ77" s="379"/>
      <c r="HR77" s="384">
        <f t="shared" si="392"/>
        <v>0</v>
      </c>
      <c r="HS77" s="415"/>
      <c r="HT77" s="384">
        <f t="shared" si="393"/>
        <v>0</v>
      </c>
      <c r="HU77" s="379">
        <v>1</v>
      </c>
      <c r="HV77" s="384">
        <f t="shared" si="394"/>
        <v>50</v>
      </c>
      <c r="HW77" s="379">
        <v>1</v>
      </c>
      <c r="HX77" s="384">
        <f t="shared" si="395"/>
        <v>50</v>
      </c>
      <c r="HY77" s="379">
        <v>1</v>
      </c>
      <c r="HZ77" s="384">
        <f t="shared" si="396"/>
        <v>50</v>
      </c>
      <c r="IA77" s="379">
        <v>1</v>
      </c>
      <c r="IB77" s="384">
        <f t="shared" si="397"/>
        <v>50</v>
      </c>
      <c r="IC77" s="379">
        <v>1</v>
      </c>
      <c r="ID77" s="384">
        <f t="shared" si="398"/>
        <v>50</v>
      </c>
      <c r="IE77" s="379">
        <v>1</v>
      </c>
      <c r="IF77" s="384">
        <f t="shared" si="399"/>
        <v>50</v>
      </c>
      <c r="IG77" s="379">
        <v>1</v>
      </c>
      <c r="IH77" s="384">
        <f t="shared" si="400"/>
        <v>50</v>
      </c>
      <c r="II77" s="379">
        <v>1</v>
      </c>
      <c r="IJ77" s="384">
        <f t="shared" si="401"/>
        <v>50</v>
      </c>
      <c r="IK77" s="379">
        <v>1</v>
      </c>
      <c r="IL77" s="384">
        <f t="shared" si="402"/>
        <v>50</v>
      </c>
      <c r="IM77" s="379">
        <v>1</v>
      </c>
      <c r="IN77" s="384">
        <f t="shared" si="403"/>
        <v>50</v>
      </c>
      <c r="IO77" s="379">
        <v>1</v>
      </c>
      <c r="IP77" s="384">
        <f t="shared" si="404"/>
        <v>50</v>
      </c>
      <c r="IQ77" s="379">
        <v>1</v>
      </c>
      <c r="IR77" s="384">
        <f t="shared" si="405"/>
        <v>50</v>
      </c>
      <c r="IS77" s="379">
        <v>1</v>
      </c>
      <c r="IT77" s="384">
        <f t="shared" si="406"/>
        <v>50</v>
      </c>
      <c r="IU77" s="379">
        <v>1</v>
      </c>
      <c r="IV77" s="384">
        <f t="shared" si="407"/>
        <v>50</v>
      </c>
      <c r="IW77" s="379">
        <v>1</v>
      </c>
      <c r="IX77" s="384">
        <f t="shared" si="408"/>
        <v>50</v>
      </c>
      <c r="IY77" s="379">
        <v>1</v>
      </c>
      <c r="IZ77" s="384">
        <f t="shared" si="409"/>
        <v>50</v>
      </c>
      <c r="JA77" s="379">
        <v>1</v>
      </c>
      <c r="JB77" s="384">
        <f t="shared" si="410"/>
        <v>50</v>
      </c>
      <c r="JC77" s="379">
        <v>1</v>
      </c>
      <c r="JD77" s="384">
        <f t="shared" si="411"/>
        <v>50</v>
      </c>
      <c r="JE77" s="379">
        <v>1</v>
      </c>
      <c r="JF77" s="384">
        <f t="shared" si="412"/>
        <v>50</v>
      </c>
      <c r="JG77" s="379">
        <v>1</v>
      </c>
      <c r="JH77" s="384">
        <f t="shared" si="413"/>
        <v>50</v>
      </c>
      <c r="JI77" s="379">
        <v>1</v>
      </c>
      <c r="JJ77" s="384">
        <f t="shared" si="414"/>
        <v>50</v>
      </c>
      <c r="JK77" s="379">
        <v>1</v>
      </c>
      <c r="JL77" s="384">
        <f t="shared" si="415"/>
        <v>50</v>
      </c>
      <c r="JM77" s="379">
        <v>1</v>
      </c>
      <c r="JN77" s="384">
        <f t="shared" si="416"/>
        <v>50</v>
      </c>
      <c r="JO77" s="379">
        <v>1</v>
      </c>
      <c r="JP77" s="384">
        <f t="shared" si="417"/>
        <v>50</v>
      </c>
      <c r="JQ77" s="379">
        <v>1</v>
      </c>
      <c r="JR77" s="384">
        <f t="shared" si="418"/>
        <v>50</v>
      </c>
      <c r="JS77" s="379"/>
      <c r="JT77" s="384">
        <f t="shared" si="419"/>
        <v>0</v>
      </c>
      <c r="JU77" s="379"/>
      <c r="JV77" s="384">
        <f t="shared" si="420"/>
        <v>0</v>
      </c>
      <c r="JW77" s="379"/>
      <c r="JX77" s="384">
        <f t="shared" si="421"/>
        <v>0</v>
      </c>
      <c r="JY77" s="379"/>
      <c r="JZ77" s="384">
        <f t="shared" si="422"/>
        <v>0</v>
      </c>
    </row>
    <row r="78" spans="1:286" s="4" customFormat="1" x14ac:dyDescent="0.25">
      <c r="A78" s="268" t="s">
        <v>277</v>
      </c>
      <c r="B78" s="268" t="s">
        <v>687</v>
      </c>
      <c r="C78" s="467">
        <v>4560</v>
      </c>
      <c r="D78" s="467"/>
      <c r="E78" s="467"/>
      <c r="F78" s="472"/>
      <c r="G78" s="387">
        <f t="shared" ref="G78:G84" si="423">+AVERAGE(C78:F78)*5%</f>
        <v>228</v>
      </c>
      <c r="H78" s="388">
        <f t="shared" si="283"/>
        <v>4788</v>
      </c>
      <c r="I78" s="513">
        <v>100</v>
      </c>
      <c r="J78" s="390">
        <f t="shared" si="285"/>
        <v>47.88</v>
      </c>
      <c r="K78" s="379"/>
      <c r="L78" s="384">
        <f t="shared" si="286"/>
        <v>0</v>
      </c>
      <c r="M78" s="379"/>
      <c r="N78" s="384">
        <f t="shared" si="287"/>
        <v>0</v>
      </c>
      <c r="O78" s="379"/>
      <c r="P78" s="384">
        <f t="shared" si="288"/>
        <v>0</v>
      </c>
      <c r="Q78" s="379"/>
      <c r="R78" s="384">
        <f t="shared" si="289"/>
        <v>0</v>
      </c>
      <c r="S78" s="379"/>
      <c r="T78" s="384">
        <f t="shared" si="290"/>
        <v>0</v>
      </c>
      <c r="U78" s="379"/>
      <c r="V78" s="384">
        <f t="shared" si="291"/>
        <v>0</v>
      </c>
      <c r="W78" s="379"/>
      <c r="X78" s="384">
        <f t="shared" si="292"/>
        <v>0</v>
      </c>
      <c r="Y78" s="379"/>
      <c r="Z78" s="384">
        <f t="shared" si="293"/>
        <v>0</v>
      </c>
      <c r="AA78" s="379"/>
      <c r="AB78" s="384">
        <f t="shared" si="294"/>
        <v>0</v>
      </c>
      <c r="AC78" s="379"/>
      <c r="AD78" s="384">
        <f t="shared" si="295"/>
        <v>0</v>
      </c>
      <c r="AE78" s="379"/>
      <c r="AF78" s="384">
        <f t="shared" si="296"/>
        <v>0</v>
      </c>
      <c r="AG78" s="379"/>
      <c r="AH78" s="384">
        <f t="shared" si="297"/>
        <v>0</v>
      </c>
      <c r="AI78" s="379"/>
      <c r="AJ78" s="384">
        <f t="shared" si="298"/>
        <v>0</v>
      </c>
      <c r="AK78" s="379"/>
      <c r="AL78" s="384">
        <f t="shared" si="299"/>
        <v>0</v>
      </c>
      <c r="AM78" s="379"/>
      <c r="AN78" s="384">
        <f t="shared" si="300"/>
        <v>0</v>
      </c>
      <c r="AO78" s="379"/>
      <c r="AP78" s="384">
        <f t="shared" si="301"/>
        <v>0</v>
      </c>
      <c r="AQ78" s="379"/>
      <c r="AR78" s="384">
        <f t="shared" si="302"/>
        <v>0</v>
      </c>
      <c r="AS78" s="379"/>
      <c r="AT78" s="384">
        <f t="shared" si="303"/>
        <v>0</v>
      </c>
      <c r="AU78" s="379"/>
      <c r="AV78" s="384">
        <f t="shared" si="304"/>
        <v>0</v>
      </c>
      <c r="AW78" s="379"/>
      <c r="AX78" s="384">
        <f t="shared" si="305"/>
        <v>0</v>
      </c>
      <c r="AY78" s="379"/>
      <c r="AZ78" s="384">
        <f t="shared" si="306"/>
        <v>0</v>
      </c>
      <c r="BA78" s="379"/>
      <c r="BB78" s="384">
        <f t="shared" si="307"/>
        <v>0</v>
      </c>
      <c r="BC78" s="379"/>
      <c r="BD78" s="384">
        <f t="shared" si="308"/>
        <v>0</v>
      </c>
      <c r="BE78" s="379"/>
      <c r="BF78" s="384">
        <f t="shared" si="309"/>
        <v>0</v>
      </c>
      <c r="BG78" s="379"/>
      <c r="BH78" s="384">
        <f t="shared" si="310"/>
        <v>0</v>
      </c>
      <c r="BI78" s="379"/>
      <c r="BJ78" s="384">
        <f t="shared" si="311"/>
        <v>0</v>
      </c>
      <c r="BK78" s="379"/>
      <c r="BL78" s="384">
        <f t="shared" si="312"/>
        <v>0</v>
      </c>
      <c r="BM78" s="379"/>
      <c r="BN78" s="384">
        <f t="shared" si="313"/>
        <v>0</v>
      </c>
      <c r="BO78" s="379">
        <v>1</v>
      </c>
      <c r="BP78" s="384">
        <f t="shared" si="314"/>
        <v>47.88</v>
      </c>
      <c r="BQ78" s="379">
        <v>2</v>
      </c>
      <c r="BR78" s="384">
        <f t="shared" si="315"/>
        <v>95.76</v>
      </c>
      <c r="BS78" s="379">
        <v>3</v>
      </c>
      <c r="BT78" s="384">
        <f t="shared" si="316"/>
        <v>143.64000000000001</v>
      </c>
      <c r="BU78" s="379"/>
      <c r="BV78" s="384">
        <f t="shared" si="317"/>
        <v>0</v>
      </c>
      <c r="BW78" s="379"/>
      <c r="BX78" s="384">
        <f t="shared" si="318"/>
        <v>0</v>
      </c>
      <c r="BY78" s="379"/>
      <c r="BZ78" s="384">
        <f t="shared" si="319"/>
        <v>0</v>
      </c>
      <c r="CA78" s="379"/>
      <c r="CB78" s="384">
        <f t="shared" si="320"/>
        <v>0</v>
      </c>
      <c r="CC78" s="379"/>
      <c r="CD78" s="384">
        <f t="shared" si="321"/>
        <v>0</v>
      </c>
      <c r="CE78" s="379"/>
      <c r="CF78" s="384">
        <f t="shared" si="322"/>
        <v>0</v>
      </c>
      <c r="CG78" s="379"/>
      <c r="CH78" s="384">
        <f t="shared" si="323"/>
        <v>0</v>
      </c>
      <c r="CI78" s="379"/>
      <c r="CJ78" s="384">
        <f t="shared" si="324"/>
        <v>0</v>
      </c>
      <c r="CK78" s="379"/>
      <c r="CL78" s="384">
        <f t="shared" si="325"/>
        <v>0</v>
      </c>
      <c r="CM78" s="379"/>
      <c r="CN78" s="384">
        <f t="shared" si="326"/>
        <v>0</v>
      </c>
      <c r="CO78" s="379"/>
      <c r="CP78" s="384">
        <f t="shared" si="327"/>
        <v>0</v>
      </c>
      <c r="CQ78" s="379"/>
      <c r="CR78" s="384">
        <f t="shared" si="328"/>
        <v>0</v>
      </c>
      <c r="CS78" s="379"/>
      <c r="CT78" s="384">
        <f t="shared" si="329"/>
        <v>0</v>
      </c>
      <c r="CU78" s="379"/>
      <c r="CV78" s="384">
        <f t="shared" si="330"/>
        <v>0</v>
      </c>
      <c r="CW78" s="379"/>
      <c r="CX78" s="384">
        <f t="shared" si="331"/>
        <v>0</v>
      </c>
      <c r="CY78" s="379"/>
      <c r="CZ78" s="384">
        <f t="shared" si="332"/>
        <v>0</v>
      </c>
      <c r="DA78" s="379"/>
      <c r="DB78" s="384">
        <f t="shared" si="284"/>
        <v>0</v>
      </c>
      <c r="DC78" s="379"/>
      <c r="DD78" s="384">
        <f t="shared" si="333"/>
        <v>0</v>
      </c>
      <c r="DE78" s="379"/>
      <c r="DF78" s="384">
        <f t="shared" si="334"/>
        <v>0</v>
      </c>
      <c r="DG78" s="379"/>
      <c r="DH78" s="384">
        <f t="shared" si="335"/>
        <v>0</v>
      </c>
      <c r="DI78" s="379"/>
      <c r="DJ78" s="384">
        <f t="shared" si="336"/>
        <v>0</v>
      </c>
      <c r="DK78" s="379"/>
      <c r="DL78" s="384">
        <f t="shared" si="337"/>
        <v>0</v>
      </c>
      <c r="DM78" s="379"/>
      <c r="DN78" s="384">
        <f t="shared" si="338"/>
        <v>0</v>
      </c>
      <c r="DO78" s="379"/>
      <c r="DP78" s="384">
        <f t="shared" si="339"/>
        <v>0</v>
      </c>
      <c r="DQ78" s="379"/>
      <c r="DR78" s="384">
        <f t="shared" si="340"/>
        <v>0</v>
      </c>
      <c r="DS78" s="379"/>
      <c r="DT78" s="384">
        <f t="shared" si="341"/>
        <v>0</v>
      </c>
      <c r="DU78" s="379"/>
      <c r="DV78" s="384">
        <f t="shared" si="342"/>
        <v>0</v>
      </c>
      <c r="DW78" s="379"/>
      <c r="DX78" s="384">
        <f t="shared" si="343"/>
        <v>0</v>
      </c>
      <c r="DY78" s="379"/>
      <c r="DZ78" s="384">
        <f t="shared" si="344"/>
        <v>0</v>
      </c>
      <c r="EA78" s="379"/>
      <c r="EB78" s="384">
        <f t="shared" si="345"/>
        <v>0</v>
      </c>
      <c r="EC78" s="379"/>
      <c r="ED78" s="384">
        <f t="shared" si="346"/>
        <v>0</v>
      </c>
      <c r="EE78" s="379"/>
      <c r="EF78" s="384">
        <f t="shared" si="347"/>
        <v>0</v>
      </c>
      <c r="EG78" s="379"/>
      <c r="EH78" s="384">
        <f t="shared" si="348"/>
        <v>0</v>
      </c>
      <c r="EI78" s="379"/>
      <c r="EJ78" s="384">
        <f t="shared" si="349"/>
        <v>0</v>
      </c>
      <c r="EK78" s="379"/>
      <c r="EL78" s="384">
        <f t="shared" si="350"/>
        <v>0</v>
      </c>
      <c r="EM78" s="379"/>
      <c r="EN78" s="384">
        <f t="shared" si="351"/>
        <v>0</v>
      </c>
      <c r="EO78" s="379"/>
      <c r="EP78" s="384">
        <f t="shared" si="352"/>
        <v>0</v>
      </c>
      <c r="EQ78" s="379"/>
      <c r="ER78" s="384">
        <f t="shared" si="353"/>
        <v>0</v>
      </c>
      <c r="ES78" s="379"/>
      <c r="ET78" s="384">
        <f t="shared" si="354"/>
        <v>0</v>
      </c>
      <c r="EU78" s="379"/>
      <c r="EV78" s="384">
        <f t="shared" si="355"/>
        <v>0</v>
      </c>
      <c r="EW78" s="379"/>
      <c r="EX78" s="384">
        <f t="shared" si="356"/>
        <v>0</v>
      </c>
      <c r="EY78" s="379"/>
      <c r="EZ78" s="384">
        <f t="shared" si="357"/>
        <v>0</v>
      </c>
      <c r="FA78" s="379"/>
      <c r="FB78" s="384">
        <f t="shared" si="358"/>
        <v>0</v>
      </c>
      <c r="FC78" s="379"/>
      <c r="FD78" s="384">
        <f t="shared" si="359"/>
        <v>0</v>
      </c>
      <c r="FE78" s="379"/>
      <c r="FF78" s="384">
        <f t="shared" si="360"/>
        <v>0</v>
      </c>
      <c r="FG78" s="379"/>
      <c r="FH78" s="384">
        <f t="shared" si="361"/>
        <v>0</v>
      </c>
      <c r="FI78" s="379"/>
      <c r="FJ78" s="384">
        <f t="shared" si="362"/>
        <v>0</v>
      </c>
      <c r="FK78" s="379"/>
      <c r="FL78" s="384">
        <f t="shared" si="363"/>
        <v>0</v>
      </c>
      <c r="FM78" s="379"/>
      <c r="FN78" s="384">
        <f t="shared" si="364"/>
        <v>0</v>
      </c>
      <c r="FO78" s="379"/>
      <c r="FP78" s="384">
        <f t="shared" si="365"/>
        <v>0</v>
      </c>
      <c r="FQ78" s="379"/>
      <c r="FR78" s="384">
        <f t="shared" si="366"/>
        <v>0</v>
      </c>
      <c r="FS78" s="379"/>
      <c r="FT78" s="384">
        <f t="shared" si="367"/>
        <v>0</v>
      </c>
      <c r="FU78" s="379"/>
      <c r="FV78" s="384">
        <f t="shared" si="368"/>
        <v>0</v>
      </c>
      <c r="FW78" s="379"/>
      <c r="FX78" s="384">
        <f t="shared" si="369"/>
        <v>0</v>
      </c>
      <c r="FY78" s="379"/>
      <c r="FZ78" s="384">
        <f t="shared" si="370"/>
        <v>0</v>
      </c>
      <c r="GA78" s="379"/>
      <c r="GB78" s="384">
        <f t="shared" si="371"/>
        <v>0</v>
      </c>
      <c r="GC78" s="379"/>
      <c r="GD78" s="384">
        <f t="shared" si="372"/>
        <v>0</v>
      </c>
      <c r="GE78" s="379"/>
      <c r="GF78" s="384">
        <f t="shared" si="373"/>
        <v>0</v>
      </c>
      <c r="GG78" s="379"/>
      <c r="GH78" s="384">
        <f t="shared" si="374"/>
        <v>0</v>
      </c>
      <c r="GI78" s="379"/>
      <c r="GJ78" s="384">
        <f t="shared" si="375"/>
        <v>0</v>
      </c>
      <c r="GK78" s="379"/>
      <c r="GL78" s="384">
        <f t="shared" si="376"/>
        <v>0</v>
      </c>
      <c r="GM78" s="379"/>
      <c r="GN78" s="384">
        <f t="shared" si="377"/>
        <v>0</v>
      </c>
      <c r="GO78" s="379"/>
      <c r="GP78" s="384">
        <f t="shared" si="378"/>
        <v>0</v>
      </c>
      <c r="GQ78" s="379"/>
      <c r="GR78" s="384">
        <f t="shared" si="379"/>
        <v>0</v>
      </c>
      <c r="GS78" s="379"/>
      <c r="GT78" s="384">
        <f t="shared" si="380"/>
        <v>0</v>
      </c>
      <c r="GU78" s="379"/>
      <c r="GV78" s="384">
        <f t="shared" si="381"/>
        <v>0</v>
      </c>
      <c r="GW78" s="379"/>
      <c r="GX78" s="384">
        <f t="shared" si="382"/>
        <v>0</v>
      </c>
      <c r="GY78" s="379"/>
      <c r="GZ78" s="384">
        <f t="shared" si="383"/>
        <v>0</v>
      </c>
      <c r="HA78" s="379"/>
      <c r="HB78" s="384">
        <f t="shared" si="384"/>
        <v>0</v>
      </c>
      <c r="HC78" s="379"/>
      <c r="HD78" s="384">
        <f t="shared" si="385"/>
        <v>0</v>
      </c>
      <c r="HE78" s="379"/>
      <c r="HF78" s="384">
        <f t="shared" si="386"/>
        <v>0</v>
      </c>
      <c r="HG78" s="379"/>
      <c r="HH78" s="384">
        <f t="shared" si="387"/>
        <v>0</v>
      </c>
      <c r="HI78" s="379"/>
      <c r="HJ78" s="384">
        <f t="shared" si="388"/>
        <v>0</v>
      </c>
      <c r="HK78" s="379"/>
      <c r="HL78" s="384">
        <f t="shared" si="389"/>
        <v>0</v>
      </c>
      <c r="HM78" s="379"/>
      <c r="HN78" s="384">
        <f t="shared" si="390"/>
        <v>0</v>
      </c>
      <c r="HO78" s="415"/>
      <c r="HP78" s="384">
        <f t="shared" si="391"/>
        <v>0</v>
      </c>
      <c r="HQ78" s="379"/>
      <c r="HR78" s="384">
        <f t="shared" si="392"/>
        <v>0</v>
      </c>
      <c r="HS78" s="415"/>
      <c r="HT78" s="384">
        <f t="shared" si="393"/>
        <v>0</v>
      </c>
      <c r="HU78" s="379"/>
      <c r="HV78" s="384">
        <f t="shared" si="394"/>
        <v>0</v>
      </c>
      <c r="HW78" s="379"/>
      <c r="HX78" s="384">
        <f t="shared" si="395"/>
        <v>0</v>
      </c>
      <c r="HY78" s="379"/>
      <c r="HZ78" s="384">
        <f t="shared" si="396"/>
        <v>0</v>
      </c>
      <c r="IA78" s="379"/>
      <c r="IB78" s="384">
        <f t="shared" si="397"/>
        <v>0</v>
      </c>
      <c r="IC78" s="379"/>
      <c r="ID78" s="384">
        <f t="shared" si="398"/>
        <v>0</v>
      </c>
      <c r="IE78" s="379"/>
      <c r="IF78" s="384">
        <f t="shared" si="399"/>
        <v>0</v>
      </c>
      <c r="IG78" s="379"/>
      <c r="IH78" s="384">
        <f t="shared" si="400"/>
        <v>0</v>
      </c>
      <c r="II78" s="379"/>
      <c r="IJ78" s="384">
        <f t="shared" si="401"/>
        <v>0</v>
      </c>
      <c r="IK78" s="379"/>
      <c r="IL78" s="384">
        <f t="shared" si="402"/>
        <v>0</v>
      </c>
      <c r="IM78" s="379"/>
      <c r="IN78" s="384">
        <f t="shared" si="403"/>
        <v>0</v>
      </c>
      <c r="IO78" s="379"/>
      <c r="IP78" s="384">
        <f t="shared" si="404"/>
        <v>0</v>
      </c>
      <c r="IQ78" s="379"/>
      <c r="IR78" s="384">
        <f t="shared" si="405"/>
        <v>0</v>
      </c>
      <c r="IS78" s="379"/>
      <c r="IT78" s="384">
        <f t="shared" si="406"/>
        <v>0</v>
      </c>
      <c r="IU78" s="379"/>
      <c r="IV78" s="384">
        <f t="shared" si="407"/>
        <v>0</v>
      </c>
      <c r="IW78" s="379"/>
      <c r="IX78" s="384">
        <f t="shared" si="408"/>
        <v>0</v>
      </c>
      <c r="IY78" s="379"/>
      <c r="IZ78" s="384">
        <f t="shared" si="409"/>
        <v>0</v>
      </c>
      <c r="JA78" s="379"/>
      <c r="JB78" s="384">
        <f t="shared" si="410"/>
        <v>0</v>
      </c>
      <c r="JC78" s="379"/>
      <c r="JD78" s="384">
        <f t="shared" si="411"/>
        <v>0</v>
      </c>
      <c r="JE78" s="379"/>
      <c r="JF78" s="384">
        <f t="shared" si="412"/>
        <v>0</v>
      </c>
      <c r="JG78" s="379"/>
      <c r="JH78" s="384">
        <f t="shared" si="413"/>
        <v>0</v>
      </c>
      <c r="JI78" s="379"/>
      <c r="JJ78" s="384">
        <f t="shared" si="414"/>
        <v>0</v>
      </c>
      <c r="JK78" s="379"/>
      <c r="JL78" s="384">
        <f t="shared" si="415"/>
        <v>0</v>
      </c>
      <c r="JM78" s="379"/>
      <c r="JN78" s="384">
        <f t="shared" si="416"/>
        <v>0</v>
      </c>
      <c r="JO78" s="379"/>
      <c r="JP78" s="384">
        <f t="shared" si="417"/>
        <v>0</v>
      </c>
      <c r="JQ78" s="379"/>
      <c r="JR78" s="384">
        <f t="shared" si="418"/>
        <v>0</v>
      </c>
      <c r="JS78" s="379"/>
      <c r="JT78" s="384">
        <f t="shared" si="419"/>
        <v>0</v>
      </c>
      <c r="JU78" s="379"/>
      <c r="JV78" s="384">
        <f t="shared" si="420"/>
        <v>0</v>
      </c>
      <c r="JW78" s="379"/>
      <c r="JX78" s="384">
        <f t="shared" si="421"/>
        <v>0</v>
      </c>
      <c r="JY78" s="379"/>
      <c r="JZ78" s="384">
        <f t="shared" si="422"/>
        <v>0</v>
      </c>
    </row>
    <row r="79" spans="1:286" s="4" customFormat="1" x14ac:dyDescent="0.25">
      <c r="A79" s="268" t="s">
        <v>277</v>
      </c>
      <c r="B79" s="268" t="s">
        <v>686</v>
      </c>
      <c r="C79" s="467">
        <v>4560</v>
      </c>
      <c r="D79" s="467"/>
      <c r="E79" s="467"/>
      <c r="F79" s="472"/>
      <c r="G79" s="387">
        <f t="shared" si="423"/>
        <v>228</v>
      </c>
      <c r="H79" s="388">
        <f t="shared" si="283"/>
        <v>4788</v>
      </c>
      <c r="I79" s="513">
        <v>120</v>
      </c>
      <c r="J79" s="390">
        <f t="shared" si="285"/>
        <v>39.9</v>
      </c>
      <c r="K79" s="379"/>
      <c r="L79" s="384">
        <f t="shared" si="286"/>
        <v>0</v>
      </c>
      <c r="M79" s="379"/>
      <c r="N79" s="384">
        <f t="shared" si="287"/>
        <v>0</v>
      </c>
      <c r="O79" s="379"/>
      <c r="P79" s="384">
        <f t="shared" si="288"/>
        <v>0</v>
      </c>
      <c r="Q79" s="379"/>
      <c r="R79" s="384">
        <f t="shared" si="289"/>
        <v>0</v>
      </c>
      <c r="S79" s="379"/>
      <c r="T79" s="384">
        <f t="shared" si="290"/>
        <v>0</v>
      </c>
      <c r="U79" s="379"/>
      <c r="V79" s="384">
        <f t="shared" si="291"/>
        <v>0</v>
      </c>
      <c r="W79" s="379"/>
      <c r="X79" s="384">
        <f t="shared" si="292"/>
        <v>0</v>
      </c>
      <c r="Y79" s="379"/>
      <c r="Z79" s="384">
        <f t="shared" si="293"/>
        <v>0</v>
      </c>
      <c r="AA79" s="379"/>
      <c r="AB79" s="384">
        <f t="shared" si="294"/>
        <v>0</v>
      </c>
      <c r="AC79" s="379"/>
      <c r="AD79" s="384">
        <f t="shared" si="295"/>
        <v>0</v>
      </c>
      <c r="AE79" s="379"/>
      <c r="AF79" s="384">
        <f t="shared" si="296"/>
        <v>0</v>
      </c>
      <c r="AG79" s="379"/>
      <c r="AH79" s="384">
        <f t="shared" si="297"/>
        <v>0</v>
      </c>
      <c r="AI79" s="379"/>
      <c r="AJ79" s="384">
        <f t="shared" si="298"/>
        <v>0</v>
      </c>
      <c r="AK79" s="379"/>
      <c r="AL79" s="384">
        <f t="shared" si="299"/>
        <v>0</v>
      </c>
      <c r="AM79" s="379"/>
      <c r="AN79" s="384">
        <f t="shared" si="300"/>
        <v>0</v>
      </c>
      <c r="AO79" s="379"/>
      <c r="AP79" s="384">
        <f t="shared" si="301"/>
        <v>0</v>
      </c>
      <c r="AQ79" s="379"/>
      <c r="AR79" s="384">
        <f t="shared" si="302"/>
        <v>0</v>
      </c>
      <c r="AS79" s="379"/>
      <c r="AT79" s="384">
        <f t="shared" si="303"/>
        <v>0</v>
      </c>
      <c r="AU79" s="379"/>
      <c r="AV79" s="384">
        <f t="shared" si="304"/>
        <v>0</v>
      </c>
      <c r="AW79" s="379"/>
      <c r="AX79" s="384">
        <f t="shared" si="305"/>
        <v>0</v>
      </c>
      <c r="AY79" s="379"/>
      <c r="AZ79" s="384">
        <f t="shared" si="306"/>
        <v>0</v>
      </c>
      <c r="BA79" s="379"/>
      <c r="BB79" s="384">
        <f t="shared" si="307"/>
        <v>0</v>
      </c>
      <c r="BC79" s="379"/>
      <c r="BD79" s="384">
        <f t="shared" si="308"/>
        <v>0</v>
      </c>
      <c r="BE79" s="379"/>
      <c r="BF79" s="384">
        <f t="shared" si="309"/>
        <v>0</v>
      </c>
      <c r="BG79" s="379"/>
      <c r="BH79" s="384">
        <f t="shared" si="310"/>
        <v>0</v>
      </c>
      <c r="BI79" s="379"/>
      <c r="BJ79" s="384">
        <f t="shared" si="311"/>
        <v>0</v>
      </c>
      <c r="BK79" s="379"/>
      <c r="BL79" s="384">
        <f t="shared" si="312"/>
        <v>0</v>
      </c>
      <c r="BM79" s="379"/>
      <c r="BN79" s="384">
        <f t="shared" si="313"/>
        <v>0</v>
      </c>
      <c r="BO79" s="379">
        <v>4</v>
      </c>
      <c r="BP79" s="384">
        <f t="shared" si="314"/>
        <v>159.6</v>
      </c>
      <c r="BQ79" s="379">
        <v>6</v>
      </c>
      <c r="BR79" s="384">
        <f t="shared" si="315"/>
        <v>239.39999999999998</v>
      </c>
      <c r="BS79" s="379">
        <v>8</v>
      </c>
      <c r="BT79" s="384">
        <f t="shared" si="316"/>
        <v>319.2</v>
      </c>
      <c r="BU79" s="379"/>
      <c r="BV79" s="384">
        <f t="shared" si="317"/>
        <v>0</v>
      </c>
      <c r="BW79" s="379"/>
      <c r="BX79" s="384">
        <f t="shared" si="318"/>
        <v>0</v>
      </c>
      <c r="BY79" s="379"/>
      <c r="BZ79" s="384">
        <f t="shared" si="319"/>
        <v>0</v>
      </c>
      <c r="CA79" s="379"/>
      <c r="CB79" s="384">
        <f t="shared" si="320"/>
        <v>0</v>
      </c>
      <c r="CC79" s="379"/>
      <c r="CD79" s="384">
        <f t="shared" si="321"/>
        <v>0</v>
      </c>
      <c r="CE79" s="379"/>
      <c r="CF79" s="384">
        <f t="shared" si="322"/>
        <v>0</v>
      </c>
      <c r="CG79" s="379"/>
      <c r="CH79" s="384">
        <f t="shared" si="323"/>
        <v>0</v>
      </c>
      <c r="CI79" s="379"/>
      <c r="CJ79" s="384">
        <f t="shared" si="324"/>
        <v>0</v>
      </c>
      <c r="CK79" s="379"/>
      <c r="CL79" s="384">
        <f t="shared" si="325"/>
        <v>0</v>
      </c>
      <c r="CM79" s="379"/>
      <c r="CN79" s="384">
        <f t="shared" si="326"/>
        <v>0</v>
      </c>
      <c r="CO79" s="379"/>
      <c r="CP79" s="384">
        <f t="shared" si="327"/>
        <v>0</v>
      </c>
      <c r="CQ79" s="379"/>
      <c r="CR79" s="384">
        <f t="shared" si="328"/>
        <v>0</v>
      </c>
      <c r="CS79" s="379"/>
      <c r="CT79" s="384">
        <f t="shared" si="329"/>
        <v>0</v>
      </c>
      <c r="CU79" s="379"/>
      <c r="CV79" s="384">
        <f t="shared" si="330"/>
        <v>0</v>
      </c>
      <c r="CW79" s="379"/>
      <c r="CX79" s="384">
        <f t="shared" si="331"/>
        <v>0</v>
      </c>
      <c r="CY79" s="379"/>
      <c r="CZ79" s="384">
        <f t="shared" si="332"/>
        <v>0</v>
      </c>
      <c r="DA79" s="379"/>
      <c r="DB79" s="384">
        <f t="shared" si="284"/>
        <v>0</v>
      </c>
      <c r="DC79" s="379"/>
      <c r="DD79" s="384">
        <f t="shared" si="333"/>
        <v>0</v>
      </c>
      <c r="DE79" s="379"/>
      <c r="DF79" s="384">
        <f t="shared" si="334"/>
        <v>0</v>
      </c>
      <c r="DG79" s="379"/>
      <c r="DH79" s="384">
        <f t="shared" si="335"/>
        <v>0</v>
      </c>
      <c r="DI79" s="379"/>
      <c r="DJ79" s="384">
        <f t="shared" si="336"/>
        <v>0</v>
      </c>
      <c r="DK79" s="379"/>
      <c r="DL79" s="384">
        <f t="shared" si="337"/>
        <v>0</v>
      </c>
      <c r="DM79" s="379"/>
      <c r="DN79" s="384">
        <f t="shared" si="338"/>
        <v>0</v>
      </c>
      <c r="DO79" s="379"/>
      <c r="DP79" s="384">
        <f t="shared" si="339"/>
        <v>0</v>
      </c>
      <c r="DQ79" s="379"/>
      <c r="DR79" s="384">
        <f t="shared" si="340"/>
        <v>0</v>
      </c>
      <c r="DS79" s="379"/>
      <c r="DT79" s="384">
        <f t="shared" si="341"/>
        <v>0</v>
      </c>
      <c r="DU79" s="379"/>
      <c r="DV79" s="384">
        <f t="shared" si="342"/>
        <v>0</v>
      </c>
      <c r="DW79" s="379"/>
      <c r="DX79" s="384">
        <f t="shared" si="343"/>
        <v>0</v>
      </c>
      <c r="DY79" s="379"/>
      <c r="DZ79" s="384">
        <f t="shared" si="344"/>
        <v>0</v>
      </c>
      <c r="EA79" s="379"/>
      <c r="EB79" s="384">
        <f t="shared" si="345"/>
        <v>0</v>
      </c>
      <c r="EC79" s="379"/>
      <c r="ED79" s="384">
        <f t="shared" si="346"/>
        <v>0</v>
      </c>
      <c r="EE79" s="379"/>
      <c r="EF79" s="384">
        <f t="shared" si="347"/>
        <v>0</v>
      </c>
      <c r="EG79" s="379"/>
      <c r="EH79" s="384">
        <f t="shared" si="348"/>
        <v>0</v>
      </c>
      <c r="EI79" s="379"/>
      <c r="EJ79" s="384">
        <f t="shared" si="349"/>
        <v>0</v>
      </c>
      <c r="EK79" s="379"/>
      <c r="EL79" s="384">
        <f t="shared" si="350"/>
        <v>0</v>
      </c>
      <c r="EM79" s="379"/>
      <c r="EN79" s="384">
        <f t="shared" si="351"/>
        <v>0</v>
      </c>
      <c r="EO79" s="379"/>
      <c r="EP79" s="384">
        <f t="shared" si="352"/>
        <v>0</v>
      </c>
      <c r="EQ79" s="379"/>
      <c r="ER79" s="384">
        <f t="shared" si="353"/>
        <v>0</v>
      </c>
      <c r="ES79" s="379"/>
      <c r="ET79" s="384">
        <f t="shared" si="354"/>
        <v>0</v>
      </c>
      <c r="EU79" s="379"/>
      <c r="EV79" s="384">
        <f t="shared" si="355"/>
        <v>0</v>
      </c>
      <c r="EW79" s="379"/>
      <c r="EX79" s="384">
        <f t="shared" si="356"/>
        <v>0</v>
      </c>
      <c r="EY79" s="379"/>
      <c r="EZ79" s="384">
        <f t="shared" si="357"/>
        <v>0</v>
      </c>
      <c r="FA79" s="379"/>
      <c r="FB79" s="384">
        <f t="shared" si="358"/>
        <v>0</v>
      </c>
      <c r="FC79" s="379"/>
      <c r="FD79" s="384">
        <f t="shared" si="359"/>
        <v>0</v>
      </c>
      <c r="FE79" s="379"/>
      <c r="FF79" s="384">
        <f t="shared" si="360"/>
        <v>0</v>
      </c>
      <c r="FG79" s="379"/>
      <c r="FH79" s="384">
        <f t="shared" si="361"/>
        <v>0</v>
      </c>
      <c r="FI79" s="379"/>
      <c r="FJ79" s="384">
        <f t="shared" si="362"/>
        <v>0</v>
      </c>
      <c r="FK79" s="379"/>
      <c r="FL79" s="384">
        <f t="shared" si="363"/>
        <v>0</v>
      </c>
      <c r="FM79" s="379"/>
      <c r="FN79" s="384">
        <f t="shared" si="364"/>
        <v>0</v>
      </c>
      <c r="FO79" s="379"/>
      <c r="FP79" s="384">
        <f t="shared" si="365"/>
        <v>0</v>
      </c>
      <c r="FQ79" s="379"/>
      <c r="FR79" s="384">
        <f t="shared" si="366"/>
        <v>0</v>
      </c>
      <c r="FS79" s="379"/>
      <c r="FT79" s="384">
        <f t="shared" si="367"/>
        <v>0</v>
      </c>
      <c r="FU79" s="379"/>
      <c r="FV79" s="384">
        <f t="shared" si="368"/>
        <v>0</v>
      </c>
      <c r="FW79" s="379"/>
      <c r="FX79" s="384">
        <f t="shared" si="369"/>
        <v>0</v>
      </c>
      <c r="FY79" s="379"/>
      <c r="FZ79" s="384">
        <f t="shared" si="370"/>
        <v>0</v>
      </c>
      <c r="GA79" s="379"/>
      <c r="GB79" s="384">
        <f t="shared" si="371"/>
        <v>0</v>
      </c>
      <c r="GC79" s="379"/>
      <c r="GD79" s="384">
        <f t="shared" si="372"/>
        <v>0</v>
      </c>
      <c r="GE79" s="379"/>
      <c r="GF79" s="384">
        <f t="shared" si="373"/>
        <v>0</v>
      </c>
      <c r="GG79" s="379"/>
      <c r="GH79" s="384">
        <f t="shared" si="374"/>
        <v>0</v>
      </c>
      <c r="GI79" s="379"/>
      <c r="GJ79" s="384">
        <f t="shared" si="375"/>
        <v>0</v>
      </c>
      <c r="GK79" s="379"/>
      <c r="GL79" s="384">
        <f t="shared" si="376"/>
        <v>0</v>
      </c>
      <c r="GM79" s="379"/>
      <c r="GN79" s="384">
        <f t="shared" si="377"/>
        <v>0</v>
      </c>
      <c r="GO79" s="379"/>
      <c r="GP79" s="384">
        <f t="shared" si="378"/>
        <v>0</v>
      </c>
      <c r="GQ79" s="379"/>
      <c r="GR79" s="384">
        <f t="shared" si="379"/>
        <v>0</v>
      </c>
      <c r="GS79" s="379"/>
      <c r="GT79" s="384">
        <f t="shared" si="380"/>
        <v>0</v>
      </c>
      <c r="GU79" s="379"/>
      <c r="GV79" s="384">
        <f t="shared" si="381"/>
        <v>0</v>
      </c>
      <c r="GW79" s="379"/>
      <c r="GX79" s="384">
        <f t="shared" si="382"/>
        <v>0</v>
      </c>
      <c r="GY79" s="379"/>
      <c r="GZ79" s="384">
        <f t="shared" si="383"/>
        <v>0</v>
      </c>
      <c r="HA79" s="379"/>
      <c r="HB79" s="384">
        <f t="shared" si="384"/>
        <v>0</v>
      </c>
      <c r="HC79" s="379"/>
      <c r="HD79" s="384">
        <f t="shared" si="385"/>
        <v>0</v>
      </c>
      <c r="HE79" s="379"/>
      <c r="HF79" s="384">
        <f t="shared" si="386"/>
        <v>0</v>
      </c>
      <c r="HG79" s="379"/>
      <c r="HH79" s="384">
        <f t="shared" si="387"/>
        <v>0</v>
      </c>
      <c r="HI79" s="379"/>
      <c r="HJ79" s="384">
        <f t="shared" si="388"/>
        <v>0</v>
      </c>
      <c r="HK79" s="379"/>
      <c r="HL79" s="384">
        <f t="shared" si="389"/>
        <v>0</v>
      </c>
      <c r="HM79" s="379"/>
      <c r="HN79" s="384">
        <f t="shared" si="390"/>
        <v>0</v>
      </c>
      <c r="HO79" s="415"/>
      <c r="HP79" s="384">
        <f t="shared" si="391"/>
        <v>0</v>
      </c>
      <c r="HQ79" s="379"/>
      <c r="HR79" s="384">
        <f t="shared" si="392"/>
        <v>0</v>
      </c>
      <c r="HS79" s="415"/>
      <c r="HT79" s="384">
        <f t="shared" si="393"/>
        <v>0</v>
      </c>
      <c r="HU79" s="379"/>
      <c r="HV79" s="384">
        <f t="shared" si="394"/>
        <v>0</v>
      </c>
      <c r="HW79" s="379"/>
      <c r="HX79" s="384">
        <f t="shared" si="395"/>
        <v>0</v>
      </c>
      <c r="HY79" s="379"/>
      <c r="HZ79" s="384">
        <f t="shared" si="396"/>
        <v>0</v>
      </c>
      <c r="IA79" s="379"/>
      <c r="IB79" s="384">
        <f t="shared" si="397"/>
        <v>0</v>
      </c>
      <c r="IC79" s="379"/>
      <c r="ID79" s="384">
        <f t="shared" si="398"/>
        <v>0</v>
      </c>
      <c r="IE79" s="379"/>
      <c r="IF79" s="384">
        <f t="shared" si="399"/>
        <v>0</v>
      </c>
      <c r="IG79" s="379"/>
      <c r="IH79" s="384">
        <f t="shared" si="400"/>
        <v>0</v>
      </c>
      <c r="II79" s="379"/>
      <c r="IJ79" s="384">
        <f t="shared" si="401"/>
        <v>0</v>
      </c>
      <c r="IK79" s="379"/>
      <c r="IL79" s="384">
        <f t="shared" si="402"/>
        <v>0</v>
      </c>
      <c r="IM79" s="379"/>
      <c r="IN79" s="384">
        <f t="shared" si="403"/>
        <v>0</v>
      </c>
      <c r="IO79" s="379"/>
      <c r="IP79" s="384">
        <f t="shared" si="404"/>
        <v>0</v>
      </c>
      <c r="IQ79" s="379"/>
      <c r="IR79" s="384">
        <f t="shared" si="405"/>
        <v>0</v>
      </c>
      <c r="IS79" s="379"/>
      <c r="IT79" s="384">
        <f t="shared" si="406"/>
        <v>0</v>
      </c>
      <c r="IU79" s="379"/>
      <c r="IV79" s="384">
        <f t="shared" si="407"/>
        <v>0</v>
      </c>
      <c r="IW79" s="379"/>
      <c r="IX79" s="384">
        <f t="shared" si="408"/>
        <v>0</v>
      </c>
      <c r="IY79" s="379"/>
      <c r="IZ79" s="384">
        <f t="shared" si="409"/>
        <v>0</v>
      </c>
      <c r="JA79" s="379"/>
      <c r="JB79" s="384">
        <f t="shared" si="410"/>
        <v>0</v>
      </c>
      <c r="JC79" s="379"/>
      <c r="JD79" s="384">
        <f t="shared" si="411"/>
        <v>0</v>
      </c>
      <c r="JE79" s="379"/>
      <c r="JF79" s="384">
        <f t="shared" si="412"/>
        <v>0</v>
      </c>
      <c r="JG79" s="379"/>
      <c r="JH79" s="384">
        <f t="shared" si="413"/>
        <v>0</v>
      </c>
      <c r="JI79" s="379"/>
      <c r="JJ79" s="384">
        <f t="shared" si="414"/>
        <v>0</v>
      </c>
      <c r="JK79" s="379"/>
      <c r="JL79" s="384">
        <f t="shared" si="415"/>
        <v>0</v>
      </c>
      <c r="JM79" s="379"/>
      <c r="JN79" s="384">
        <f t="shared" si="416"/>
        <v>0</v>
      </c>
      <c r="JO79" s="379"/>
      <c r="JP79" s="384">
        <f t="shared" si="417"/>
        <v>0</v>
      </c>
      <c r="JQ79" s="379"/>
      <c r="JR79" s="384">
        <f t="shared" si="418"/>
        <v>0</v>
      </c>
      <c r="JS79" s="379"/>
      <c r="JT79" s="384">
        <f t="shared" si="419"/>
        <v>0</v>
      </c>
      <c r="JU79" s="379"/>
      <c r="JV79" s="384">
        <f t="shared" si="420"/>
        <v>0</v>
      </c>
      <c r="JW79" s="379"/>
      <c r="JX79" s="384">
        <f t="shared" si="421"/>
        <v>0</v>
      </c>
      <c r="JY79" s="379"/>
      <c r="JZ79" s="384">
        <f t="shared" si="422"/>
        <v>0</v>
      </c>
    </row>
    <row r="80" spans="1:286" s="4" customFormat="1" x14ac:dyDescent="0.25">
      <c r="A80" s="268" t="s">
        <v>277</v>
      </c>
      <c r="B80" s="268" t="s">
        <v>685</v>
      </c>
      <c r="C80" s="467">
        <v>4560</v>
      </c>
      <c r="D80" s="467"/>
      <c r="E80" s="467"/>
      <c r="F80" s="472"/>
      <c r="G80" s="387">
        <f t="shared" si="423"/>
        <v>228</v>
      </c>
      <c r="H80" s="388">
        <f t="shared" si="283"/>
        <v>4788</v>
      </c>
      <c r="I80" s="513">
        <v>120</v>
      </c>
      <c r="J80" s="390">
        <f t="shared" si="285"/>
        <v>39.9</v>
      </c>
      <c r="K80" s="379"/>
      <c r="L80" s="384">
        <f t="shared" si="286"/>
        <v>0</v>
      </c>
      <c r="M80" s="379"/>
      <c r="N80" s="384">
        <f t="shared" si="287"/>
        <v>0</v>
      </c>
      <c r="O80" s="379"/>
      <c r="P80" s="384">
        <f t="shared" si="288"/>
        <v>0</v>
      </c>
      <c r="Q80" s="379"/>
      <c r="R80" s="384">
        <f t="shared" si="289"/>
        <v>0</v>
      </c>
      <c r="S80" s="379"/>
      <c r="T80" s="384">
        <f t="shared" si="290"/>
        <v>0</v>
      </c>
      <c r="U80" s="379"/>
      <c r="V80" s="384">
        <f t="shared" si="291"/>
        <v>0</v>
      </c>
      <c r="W80" s="379"/>
      <c r="X80" s="384">
        <f t="shared" si="292"/>
        <v>0</v>
      </c>
      <c r="Y80" s="379"/>
      <c r="Z80" s="384">
        <f t="shared" si="293"/>
        <v>0</v>
      </c>
      <c r="AA80" s="379"/>
      <c r="AB80" s="384">
        <f t="shared" si="294"/>
        <v>0</v>
      </c>
      <c r="AC80" s="379"/>
      <c r="AD80" s="384">
        <f t="shared" si="295"/>
        <v>0</v>
      </c>
      <c r="AE80" s="379"/>
      <c r="AF80" s="384">
        <f t="shared" si="296"/>
        <v>0</v>
      </c>
      <c r="AG80" s="379"/>
      <c r="AH80" s="384">
        <f t="shared" si="297"/>
        <v>0</v>
      </c>
      <c r="AI80" s="379"/>
      <c r="AJ80" s="384">
        <f t="shared" si="298"/>
        <v>0</v>
      </c>
      <c r="AK80" s="379"/>
      <c r="AL80" s="384">
        <f t="shared" si="299"/>
        <v>0</v>
      </c>
      <c r="AM80" s="379"/>
      <c r="AN80" s="384">
        <f t="shared" si="300"/>
        <v>0</v>
      </c>
      <c r="AO80" s="379"/>
      <c r="AP80" s="384">
        <f t="shared" si="301"/>
        <v>0</v>
      </c>
      <c r="AQ80" s="379"/>
      <c r="AR80" s="384">
        <f t="shared" si="302"/>
        <v>0</v>
      </c>
      <c r="AS80" s="379"/>
      <c r="AT80" s="384">
        <f t="shared" si="303"/>
        <v>0</v>
      </c>
      <c r="AU80" s="379"/>
      <c r="AV80" s="384">
        <f t="shared" si="304"/>
        <v>0</v>
      </c>
      <c r="AW80" s="379"/>
      <c r="AX80" s="384">
        <f t="shared" si="305"/>
        <v>0</v>
      </c>
      <c r="AY80" s="379"/>
      <c r="AZ80" s="384">
        <f t="shared" si="306"/>
        <v>0</v>
      </c>
      <c r="BA80" s="379"/>
      <c r="BB80" s="384">
        <f t="shared" si="307"/>
        <v>0</v>
      </c>
      <c r="BC80" s="379"/>
      <c r="BD80" s="384">
        <f t="shared" si="308"/>
        <v>0</v>
      </c>
      <c r="BE80" s="379"/>
      <c r="BF80" s="384">
        <f t="shared" si="309"/>
        <v>0</v>
      </c>
      <c r="BG80" s="379"/>
      <c r="BH80" s="384">
        <f t="shared" si="310"/>
        <v>0</v>
      </c>
      <c r="BI80" s="379"/>
      <c r="BJ80" s="384">
        <f t="shared" si="311"/>
        <v>0</v>
      </c>
      <c r="BK80" s="379"/>
      <c r="BL80" s="384">
        <f t="shared" si="312"/>
        <v>0</v>
      </c>
      <c r="BM80" s="379"/>
      <c r="BN80" s="384">
        <f t="shared" si="313"/>
        <v>0</v>
      </c>
      <c r="BO80" s="379">
        <v>4</v>
      </c>
      <c r="BP80" s="384">
        <f t="shared" si="314"/>
        <v>159.6</v>
      </c>
      <c r="BQ80" s="379">
        <v>6</v>
      </c>
      <c r="BR80" s="384">
        <f t="shared" si="315"/>
        <v>239.39999999999998</v>
      </c>
      <c r="BS80" s="379">
        <v>8</v>
      </c>
      <c r="BT80" s="384">
        <f t="shared" si="316"/>
        <v>319.2</v>
      </c>
      <c r="BU80" s="379"/>
      <c r="BV80" s="384">
        <f t="shared" si="317"/>
        <v>0</v>
      </c>
      <c r="BW80" s="379"/>
      <c r="BX80" s="384">
        <f t="shared" si="318"/>
        <v>0</v>
      </c>
      <c r="BY80" s="379"/>
      <c r="BZ80" s="384">
        <f t="shared" si="319"/>
        <v>0</v>
      </c>
      <c r="CA80" s="379"/>
      <c r="CB80" s="384">
        <f t="shared" si="320"/>
        <v>0</v>
      </c>
      <c r="CC80" s="379"/>
      <c r="CD80" s="384">
        <f t="shared" si="321"/>
        <v>0</v>
      </c>
      <c r="CE80" s="379"/>
      <c r="CF80" s="384">
        <f t="shared" si="322"/>
        <v>0</v>
      </c>
      <c r="CG80" s="379"/>
      <c r="CH80" s="384">
        <f t="shared" si="323"/>
        <v>0</v>
      </c>
      <c r="CI80" s="379"/>
      <c r="CJ80" s="384">
        <f t="shared" si="324"/>
        <v>0</v>
      </c>
      <c r="CK80" s="379"/>
      <c r="CL80" s="384">
        <f t="shared" si="325"/>
        <v>0</v>
      </c>
      <c r="CM80" s="379"/>
      <c r="CN80" s="384">
        <f t="shared" si="326"/>
        <v>0</v>
      </c>
      <c r="CO80" s="379"/>
      <c r="CP80" s="384">
        <f t="shared" si="327"/>
        <v>0</v>
      </c>
      <c r="CQ80" s="379"/>
      <c r="CR80" s="384">
        <f t="shared" si="328"/>
        <v>0</v>
      </c>
      <c r="CS80" s="379"/>
      <c r="CT80" s="384">
        <f t="shared" si="329"/>
        <v>0</v>
      </c>
      <c r="CU80" s="379"/>
      <c r="CV80" s="384">
        <f t="shared" si="330"/>
        <v>0</v>
      </c>
      <c r="CW80" s="379"/>
      <c r="CX80" s="384">
        <f t="shared" si="331"/>
        <v>0</v>
      </c>
      <c r="CY80" s="379"/>
      <c r="CZ80" s="384">
        <f t="shared" si="332"/>
        <v>0</v>
      </c>
      <c r="DA80" s="379"/>
      <c r="DB80" s="384">
        <f t="shared" si="284"/>
        <v>0</v>
      </c>
      <c r="DC80" s="379"/>
      <c r="DD80" s="384">
        <f t="shared" si="333"/>
        <v>0</v>
      </c>
      <c r="DE80" s="379"/>
      <c r="DF80" s="384">
        <f t="shared" si="334"/>
        <v>0</v>
      </c>
      <c r="DG80" s="379"/>
      <c r="DH80" s="384">
        <f t="shared" si="335"/>
        <v>0</v>
      </c>
      <c r="DI80" s="379"/>
      <c r="DJ80" s="384">
        <f t="shared" si="336"/>
        <v>0</v>
      </c>
      <c r="DK80" s="379"/>
      <c r="DL80" s="384">
        <f t="shared" si="337"/>
        <v>0</v>
      </c>
      <c r="DM80" s="379"/>
      <c r="DN80" s="384">
        <f t="shared" si="338"/>
        <v>0</v>
      </c>
      <c r="DO80" s="379"/>
      <c r="DP80" s="384">
        <f t="shared" si="339"/>
        <v>0</v>
      </c>
      <c r="DQ80" s="379"/>
      <c r="DR80" s="384">
        <f t="shared" si="340"/>
        <v>0</v>
      </c>
      <c r="DS80" s="379"/>
      <c r="DT80" s="384">
        <f t="shared" si="341"/>
        <v>0</v>
      </c>
      <c r="DU80" s="379"/>
      <c r="DV80" s="384">
        <f t="shared" si="342"/>
        <v>0</v>
      </c>
      <c r="DW80" s="379"/>
      <c r="DX80" s="384">
        <f t="shared" si="343"/>
        <v>0</v>
      </c>
      <c r="DY80" s="379"/>
      <c r="DZ80" s="384">
        <f t="shared" si="344"/>
        <v>0</v>
      </c>
      <c r="EA80" s="379"/>
      <c r="EB80" s="384">
        <f t="shared" si="345"/>
        <v>0</v>
      </c>
      <c r="EC80" s="379"/>
      <c r="ED80" s="384">
        <f t="shared" si="346"/>
        <v>0</v>
      </c>
      <c r="EE80" s="379"/>
      <c r="EF80" s="384">
        <f t="shared" si="347"/>
        <v>0</v>
      </c>
      <c r="EG80" s="379"/>
      <c r="EH80" s="384">
        <f t="shared" si="348"/>
        <v>0</v>
      </c>
      <c r="EI80" s="379"/>
      <c r="EJ80" s="384">
        <f t="shared" si="349"/>
        <v>0</v>
      </c>
      <c r="EK80" s="379"/>
      <c r="EL80" s="384">
        <f t="shared" si="350"/>
        <v>0</v>
      </c>
      <c r="EM80" s="379"/>
      <c r="EN80" s="384">
        <f t="shared" si="351"/>
        <v>0</v>
      </c>
      <c r="EO80" s="379"/>
      <c r="EP80" s="384">
        <f t="shared" si="352"/>
        <v>0</v>
      </c>
      <c r="EQ80" s="379"/>
      <c r="ER80" s="384">
        <f t="shared" si="353"/>
        <v>0</v>
      </c>
      <c r="ES80" s="379"/>
      <c r="ET80" s="384">
        <f t="shared" si="354"/>
        <v>0</v>
      </c>
      <c r="EU80" s="379"/>
      <c r="EV80" s="384">
        <f t="shared" si="355"/>
        <v>0</v>
      </c>
      <c r="EW80" s="379"/>
      <c r="EX80" s="384">
        <f t="shared" si="356"/>
        <v>0</v>
      </c>
      <c r="EY80" s="379"/>
      <c r="EZ80" s="384">
        <f t="shared" si="357"/>
        <v>0</v>
      </c>
      <c r="FA80" s="379"/>
      <c r="FB80" s="384">
        <f t="shared" si="358"/>
        <v>0</v>
      </c>
      <c r="FC80" s="379"/>
      <c r="FD80" s="384">
        <f t="shared" si="359"/>
        <v>0</v>
      </c>
      <c r="FE80" s="379"/>
      <c r="FF80" s="384">
        <f t="shared" si="360"/>
        <v>0</v>
      </c>
      <c r="FG80" s="379"/>
      <c r="FH80" s="384">
        <f t="shared" si="361"/>
        <v>0</v>
      </c>
      <c r="FI80" s="379"/>
      <c r="FJ80" s="384">
        <f t="shared" si="362"/>
        <v>0</v>
      </c>
      <c r="FK80" s="379"/>
      <c r="FL80" s="384">
        <f t="shared" si="363"/>
        <v>0</v>
      </c>
      <c r="FM80" s="379"/>
      <c r="FN80" s="384">
        <f t="shared" si="364"/>
        <v>0</v>
      </c>
      <c r="FO80" s="379"/>
      <c r="FP80" s="384">
        <f t="shared" si="365"/>
        <v>0</v>
      </c>
      <c r="FQ80" s="379"/>
      <c r="FR80" s="384">
        <f t="shared" si="366"/>
        <v>0</v>
      </c>
      <c r="FS80" s="379"/>
      <c r="FT80" s="384">
        <f t="shared" si="367"/>
        <v>0</v>
      </c>
      <c r="FU80" s="379"/>
      <c r="FV80" s="384">
        <f t="shared" si="368"/>
        <v>0</v>
      </c>
      <c r="FW80" s="379"/>
      <c r="FX80" s="384">
        <f t="shared" si="369"/>
        <v>0</v>
      </c>
      <c r="FY80" s="379"/>
      <c r="FZ80" s="384">
        <f t="shared" si="370"/>
        <v>0</v>
      </c>
      <c r="GA80" s="379"/>
      <c r="GB80" s="384">
        <f t="shared" si="371"/>
        <v>0</v>
      </c>
      <c r="GC80" s="379"/>
      <c r="GD80" s="384">
        <f t="shared" si="372"/>
        <v>0</v>
      </c>
      <c r="GE80" s="379"/>
      <c r="GF80" s="384">
        <f t="shared" si="373"/>
        <v>0</v>
      </c>
      <c r="GG80" s="379"/>
      <c r="GH80" s="384">
        <f t="shared" si="374"/>
        <v>0</v>
      </c>
      <c r="GI80" s="379"/>
      <c r="GJ80" s="384">
        <f t="shared" si="375"/>
        <v>0</v>
      </c>
      <c r="GK80" s="379"/>
      <c r="GL80" s="384">
        <f t="shared" si="376"/>
        <v>0</v>
      </c>
      <c r="GM80" s="379"/>
      <c r="GN80" s="384">
        <f t="shared" si="377"/>
        <v>0</v>
      </c>
      <c r="GO80" s="379"/>
      <c r="GP80" s="384">
        <f t="shared" si="378"/>
        <v>0</v>
      </c>
      <c r="GQ80" s="379"/>
      <c r="GR80" s="384">
        <f t="shared" si="379"/>
        <v>0</v>
      </c>
      <c r="GS80" s="379"/>
      <c r="GT80" s="384">
        <f t="shared" si="380"/>
        <v>0</v>
      </c>
      <c r="GU80" s="379"/>
      <c r="GV80" s="384">
        <f t="shared" si="381"/>
        <v>0</v>
      </c>
      <c r="GW80" s="379"/>
      <c r="GX80" s="384">
        <f t="shared" si="382"/>
        <v>0</v>
      </c>
      <c r="GY80" s="379"/>
      <c r="GZ80" s="384">
        <f t="shared" si="383"/>
        <v>0</v>
      </c>
      <c r="HA80" s="379"/>
      <c r="HB80" s="384">
        <f t="shared" si="384"/>
        <v>0</v>
      </c>
      <c r="HC80" s="379"/>
      <c r="HD80" s="384">
        <f t="shared" si="385"/>
        <v>0</v>
      </c>
      <c r="HE80" s="379"/>
      <c r="HF80" s="384">
        <f t="shared" si="386"/>
        <v>0</v>
      </c>
      <c r="HG80" s="379"/>
      <c r="HH80" s="384">
        <f t="shared" si="387"/>
        <v>0</v>
      </c>
      <c r="HI80" s="379"/>
      <c r="HJ80" s="384">
        <f t="shared" si="388"/>
        <v>0</v>
      </c>
      <c r="HK80" s="379"/>
      <c r="HL80" s="384">
        <f t="shared" si="389"/>
        <v>0</v>
      </c>
      <c r="HM80" s="379"/>
      <c r="HN80" s="384">
        <f t="shared" si="390"/>
        <v>0</v>
      </c>
      <c r="HO80" s="415"/>
      <c r="HP80" s="384">
        <f t="shared" si="391"/>
        <v>0</v>
      </c>
      <c r="HQ80" s="379"/>
      <c r="HR80" s="384">
        <f t="shared" si="392"/>
        <v>0</v>
      </c>
      <c r="HS80" s="415"/>
      <c r="HT80" s="384">
        <f t="shared" si="393"/>
        <v>0</v>
      </c>
      <c r="HU80" s="379"/>
      <c r="HV80" s="384">
        <f t="shared" si="394"/>
        <v>0</v>
      </c>
      <c r="HW80" s="379"/>
      <c r="HX80" s="384">
        <f t="shared" si="395"/>
        <v>0</v>
      </c>
      <c r="HY80" s="379"/>
      <c r="HZ80" s="384">
        <f t="shared" si="396"/>
        <v>0</v>
      </c>
      <c r="IA80" s="379"/>
      <c r="IB80" s="384">
        <f t="shared" si="397"/>
        <v>0</v>
      </c>
      <c r="IC80" s="379"/>
      <c r="ID80" s="384">
        <f t="shared" si="398"/>
        <v>0</v>
      </c>
      <c r="IE80" s="379"/>
      <c r="IF80" s="384">
        <f t="shared" si="399"/>
        <v>0</v>
      </c>
      <c r="IG80" s="379"/>
      <c r="IH80" s="384">
        <f t="shared" si="400"/>
        <v>0</v>
      </c>
      <c r="II80" s="379"/>
      <c r="IJ80" s="384">
        <f t="shared" si="401"/>
        <v>0</v>
      </c>
      <c r="IK80" s="379"/>
      <c r="IL80" s="384">
        <f t="shared" si="402"/>
        <v>0</v>
      </c>
      <c r="IM80" s="379"/>
      <c r="IN80" s="384">
        <f t="shared" si="403"/>
        <v>0</v>
      </c>
      <c r="IO80" s="379"/>
      <c r="IP80" s="384">
        <f t="shared" si="404"/>
        <v>0</v>
      </c>
      <c r="IQ80" s="379"/>
      <c r="IR80" s="384">
        <f t="shared" si="405"/>
        <v>0</v>
      </c>
      <c r="IS80" s="379"/>
      <c r="IT80" s="384">
        <f t="shared" si="406"/>
        <v>0</v>
      </c>
      <c r="IU80" s="379"/>
      <c r="IV80" s="384">
        <f t="shared" si="407"/>
        <v>0</v>
      </c>
      <c r="IW80" s="379"/>
      <c r="IX80" s="384">
        <f t="shared" si="408"/>
        <v>0</v>
      </c>
      <c r="IY80" s="379"/>
      <c r="IZ80" s="384">
        <f t="shared" si="409"/>
        <v>0</v>
      </c>
      <c r="JA80" s="379"/>
      <c r="JB80" s="384">
        <f t="shared" si="410"/>
        <v>0</v>
      </c>
      <c r="JC80" s="379"/>
      <c r="JD80" s="384">
        <f t="shared" si="411"/>
        <v>0</v>
      </c>
      <c r="JE80" s="379"/>
      <c r="JF80" s="384">
        <f t="shared" si="412"/>
        <v>0</v>
      </c>
      <c r="JG80" s="379"/>
      <c r="JH80" s="384">
        <f t="shared" si="413"/>
        <v>0</v>
      </c>
      <c r="JI80" s="379"/>
      <c r="JJ80" s="384">
        <f t="shared" si="414"/>
        <v>0</v>
      </c>
      <c r="JK80" s="379"/>
      <c r="JL80" s="384">
        <f t="shared" si="415"/>
        <v>0</v>
      </c>
      <c r="JM80" s="379"/>
      <c r="JN80" s="384">
        <f t="shared" si="416"/>
        <v>0</v>
      </c>
      <c r="JO80" s="379"/>
      <c r="JP80" s="384">
        <f t="shared" si="417"/>
        <v>0</v>
      </c>
      <c r="JQ80" s="379"/>
      <c r="JR80" s="384">
        <f t="shared" si="418"/>
        <v>0</v>
      </c>
      <c r="JS80" s="379"/>
      <c r="JT80" s="384">
        <f t="shared" si="419"/>
        <v>0</v>
      </c>
      <c r="JU80" s="379"/>
      <c r="JV80" s="384">
        <f t="shared" si="420"/>
        <v>0</v>
      </c>
      <c r="JW80" s="379"/>
      <c r="JX80" s="384">
        <f t="shared" si="421"/>
        <v>0</v>
      </c>
      <c r="JY80" s="379"/>
      <c r="JZ80" s="384">
        <f t="shared" si="422"/>
        <v>0</v>
      </c>
    </row>
    <row r="81" spans="1:286" s="4" customFormat="1" x14ac:dyDescent="0.25">
      <c r="A81" s="268" t="s">
        <v>277</v>
      </c>
      <c r="B81" s="268" t="s">
        <v>620</v>
      </c>
      <c r="C81" s="466">
        <v>6513</v>
      </c>
      <c r="D81" s="467"/>
      <c r="E81" s="467"/>
      <c r="F81" s="472"/>
      <c r="G81" s="387">
        <f t="shared" si="423"/>
        <v>325.65000000000003</v>
      </c>
      <c r="H81" s="388">
        <f t="shared" si="283"/>
        <v>6838.65</v>
      </c>
      <c r="I81" s="513">
        <v>100</v>
      </c>
      <c r="J81" s="390">
        <f t="shared" si="285"/>
        <v>68.386499999999998</v>
      </c>
      <c r="K81" s="379"/>
      <c r="L81" s="384">
        <f t="shared" si="286"/>
        <v>0</v>
      </c>
      <c r="M81" s="379"/>
      <c r="N81" s="384">
        <f t="shared" si="287"/>
        <v>0</v>
      </c>
      <c r="O81" s="379"/>
      <c r="P81" s="384">
        <f t="shared" si="288"/>
        <v>0</v>
      </c>
      <c r="Q81" s="379"/>
      <c r="R81" s="384">
        <f t="shared" si="289"/>
        <v>0</v>
      </c>
      <c r="S81" s="379"/>
      <c r="T81" s="384">
        <f t="shared" si="290"/>
        <v>0</v>
      </c>
      <c r="U81" s="379"/>
      <c r="V81" s="384">
        <f t="shared" si="291"/>
        <v>0</v>
      </c>
      <c r="W81" s="379"/>
      <c r="X81" s="384">
        <f t="shared" si="292"/>
        <v>0</v>
      </c>
      <c r="Y81" s="379"/>
      <c r="Z81" s="384">
        <f t="shared" si="293"/>
        <v>0</v>
      </c>
      <c r="AA81" s="379"/>
      <c r="AB81" s="384">
        <f t="shared" si="294"/>
        <v>0</v>
      </c>
      <c r="AC81" s="379"/>
      <c r="AD81" s="384">
        <f t="shared" si="295"/>
        <v>0</v>
      </c>
      <c r="AE81" s="379"/>
      <c r="AF81" s="384">
        <f t="shared" si="296"/>
        <v>0</v>
      </c>
      <c r="AG81" s="379"/>
      <c r="AH81" s="384">
        <f t="shared" si="297"/>
        <v>0</v>
      </c>
      <c r="AI81" s="379"/>
      <c r="AJ81" s="384">
        <f t="shared" si="298"/>
        <v>0</v>
      </c>
      <c r="AK81" s="379"/>
      <c r="AL81" s="384">
        <f t="shared" si="299"/>
        <v>0</v>
      </c>
      <c r="AM81" s="379"/>
      <c r="AN81" s="384">
        <f t="shared" si="300"/>
        <v>0</v>
      </c>
      <c r="AO81" s="379"/>
      <c r="AP81" s="384">
        <f t="shared" si="301"/>
        <v>0</v>
      </c>
      <c r="AQ81" s="379"/>
      <c r="AR81" s="384">
        <f t="shared" si="302"/>
        <v>0</v>
      </c>
      <c r="AS81" s="379"/>
      <c r="AT81" s="384">
        <f t="shared" si="303"/>
        <v>0</v>
      </c>
      <c r="AU81" s="379"/>
      <c r="AV81" s="384">
        <f t="shared" si="304"/>
        <v>0</v>
      </c>
      <c r="AW81" s="379"/>
      <c r="AX81" s="384">
        <f t="shared" si="305"/>
        <v>0</v>
      </c>
      <c r="AY81" s="379"/>
      <c r="AZ81" s="384">
        <f t="shared" si="306"/>
        <v>0</v>
      </c>
      <c r="BA81" s="379">
        <v>1</v>
      </c>
      <c r="BB81" s="384">
        <f t="shared" si="307"/>
        <v>68.386499999999998</v>
      </c>
      <c r="BC81" s="379"/>
      <c r="BD81" s="384">
        <f t="shared" si="308"/>
        <v>0</v>
      </c>
      <c r="BE81" s="379"/>
      <c r="BF81" s="384">
        <f t="shared" si="309"/>
        <v>0</v>
      </c>
      <c r="BG81" s="379"/>
      <c r="BH81" s="384">
        <f t="shared" si="310"/>
        <v>0</v>
      </c>
      <c r="BI81" s="379"/>
      <c r="BJ81" s="384">
        <f t="shared" si="311"/>
        <v>0</v>
      </c>
      <c r="BK81" s="379"/>
      <c r="BL81" s="384">
        <f t="shared" si="312"/>
        <v>0</v>
      </c>
      <c r="BM81" s="379"/>
      <c r="BN81" s="384">
        <f t="shared" si="313"/>
        <v>0</v>
      </c>
      <c r="BO81" s="379"/>
      <c r="BP81" s="384">
        <f t="shared" si="314"/>
        <v>0</v>
      </c>
      <c r="BQ81" s="379"/>
      <c r="BR81" s="384">
        <f t="shared" si="315"/>
        <v>0</v>
      </c>
      <c r="BS81" s="379"/>
      <c r="BT81" s="384">
        <f t="shared" si="316"/>
        <v>0</v>
      </c>
      <c r="BU81" s="379"/>
      <c r="BV81" s="384">
        <f t="shared" si="317"/>
        <v>0</v>
      </c>
      <c r="BW81" s="379"/>
      <c r="BX81" s="384">
        <f t="shared" si="318"/>
        <v>0</v>
      </c>
      <c r="BY81" s="379">
        <v>1</v>
      </c>
      <c r="BZ81" s="384">
        <f t="shared" si="319"/>
        <v>68.386499999999998</v>
      </c>
      <c r="CA81" s="379">
        <v>1</v>
      </c>
      <c r="CB81" s="384">
        <f t="shared" si="320"/>
        <v>68.386499999999998</v>
      </c>
      <c r="CC81" s="379"/>
      <c r="CD81" s="384">
        <f t="shared" si="321"/>
        <v>0</v>
      </c>
      <c r="CE81" s="379"/>
      <c r="CF81" s="384">
        <f t="shared" si="322"/>
        <v>0</v>
      </c>
      <c r="CG81" s="379"/>
      <c r="CH81" s="384">
        <f t="shared" si="323"/>
        <v>0</v>
      </c>
      <c r="CI81" s="379"/>
      <c r="CJ81" s="384">
        <f t="shared" si="324"/>
        <v>0</v>
      </c>
      <c r="CK81" s="379"/>
      <c r="CL81" s="384">
        <f t="shared" si="325"/>
        <v>0</v>
      </c>
      <c r="CM81" s="379"/>
      <c r="CN81" s="384">
        <f t="shared" si="326"/>
        <v>0</v>
      </c>
      <c r="CO81" s="379"/>
      <c r="CP81" s="384">
        <f t="shared" si="327"/>
        <v>0</v>
      </c>
      <c r="CQ81" s="379"/>
      <c r="CR81" s="384">
        <f t="shared" si="328"/>
        <v>0</v>
      </c>
      <c r="CS81" s="379"/>
      <c r="CT81" s="384">
        <f t="shared" si="329"/>
        <v>0</v>
      </c>
      <c r="CU81" s="379"/>
      <c r="CV81" s="384">
        <f t="shared" si="330"/>
        <v>0</v>
      </c>
      <c r="CW81" s="379"/>
      <c r="CX81" s="384">
        <f t="shared" si="331"/>
        <v>0</v>
      </c>
      <c r="CY81" s="379"/>
      <c r="CZ81" s="384">
        <f t="shared" si="332"/>
        <v>0</v>
      </c>
      <c r="DA81" s="379"/>
      <c r="DB81" s="384">
        <f t="shared" si="284"/>
        <v>0</v>
      </c>
      <c r="DC81" s="379"/>
      <c r="DD81" s="384">
        <f t="shared" si="333"/>
        <v>0</v>
      </c>
      <c r="DE81" s="379"/>
      <c r="DF81" s="384">
        <f t="shared" si="334"/>
        <v>0</v>
      </c>
      <c r="DG81" s="379"/>
      <c r="DH81" s="384">
        <f t="shared" si="335"/>
        <v>0</v>
      </c>
      <c r="DI81" s="379"/>
      <c r="DJ81" s="384">
        <f t="shared" si="336"/>
        <v>0</v>
      </c>
      <c r="DK81" s="379"/>
      <c r="DL81" s="384">
        <f t="shared" si="337"/>
        <v>0</v>
      </c>
      <c r="DM81" s="379"/>
      <c r="DN81" s="384">
        <f t="shared" si="338"/>
        <v>0</v>
      </c>
      <c r="DO81" s="379"/>
      <c r="DP81" s="384">
        <f t="shared" si="339"/>
        <v>0</v>
      </c>
      <c r="DQ81" s="379"/>
      <c r="DR81" s="384">
        <f t="shared" si="340"/>
        <v>0</v>
      </c>
      <c r="DS81" s="379"/>
      <c r="DT81" s="384">
        <f t="shared" si="341"/>
        <v>0</v>
      </c>
      <c r="DU81" s="379"/>
      <c r="DV81" s="384">
        <f t="shared" si="342"/>
        <v>0</v>
      </c>
      <c r="DW81" s="379"/>
      <c r="DX81" s="384">
        <f t="shared" si="343"/>
        <v>0</v>
      </c>
      <c r="DY81" s="379"/>
      <c r="DZ81" s="384">
        <f t="shared" si="344"/>
        <v>0</v>
      </c>
      <c r="EA81" s="379"/>
      <c r="EB81" s="384">
        <f t="shared" si="345"/>
        <v>0</v>
      </c>
      <c r="EC81" s="379"/>
      <c r="ED81" s="384">
        <f t="shared" si="346"/>
        <v>0</v>
      </c>
      <c r="EE81" s="379"/>
      <c r="EF81" s="384">
        <f t="shared" si="347"/>
        <v>0</v>
      </c>
      <c r="EG81" s="379"/>
      <c r="EH81" s="384">
        <f t="shared" si="348"/>
        <v>0</v>
      </c>
      <c r="EI81" s="379"/>
      <c r="EJ81" s="384">
        <f t="shared" si="349"/>
        <v>0</v>
      </c>
      <c r="EK81" s="379"/>
      <c r="EL81" s="384">
        <f t="shared" si="350"/>
        <v>0</v>
      </c>
      <c r="EM81" s="379"/>
      <c r="EN81" s="384">
        <f t="shared" si="351"/>
        <v>0</v>
      </c>
      <c r="EO81" s="379"/>
      <c r="EP81" s="384">
        <f t="shared" si="352"/>
        <v>0</v>
      </c>
      <c r="EQ81" s="379"/>
      <c r="ER81" s="384">
        <f t="shared" si="353"/>
        <v>0</v>
      </c>
      <c r="ES81" s="379"/>
      <c r="ET81" s="384">
        <f t="shared" si="354"/>
        <v>0</v>
      </c>
      <c r="EU81" s="379"/>
      <c r="EV81" s="384">
        <f t="shared" si="355"/>
        <v>0</v>
      </c>
      <c r="EW81" s="379"/>
      <c r="EX81" s="384">
        <f t="shared" si="356"/>
        <v>0</v>
      </c>
      <c r="EY81" s="379"/>
      <c r="EZ81" s="384">
        <f t="shared" si="357"/>
        <v>0</v>
      </c>
      <c r="FA81" s="379"/>
      <c r="FB81" s="384">
        <f t="shared" si="358"/>
        <v>0</v>
      </c>
      <c r="FC81" s="379"/>
      <c r="FD81" s="384">
        <f t="shared" si="359"/>
        <v>0</v>
      </c>
      <c r="FE81" s="379"/>
      <c r="FF81" s="384">
        <f t="shared" si="360"/>
        <v>0</v>
      </c>
      <c r="FG81" s="379"/>
      <c r="FH81" s="384">
        <f t="shared" si="361"/>
        <v>0</v>
      </c>
      <c r="FI81" s="379"/>
      <c r="FJ81" s="384">
        <f t="shared" si="362"/>
        <v>0</v>
      </c>
      <c r="FK81" s="379"/>
      <c r="FL81" s="384">
        <f t="shared" si="363"/>
        <v>0</v>
      </c>
      <c r="FM81" s="379"/>
      <c r="FN81" s="384">
        <f t="shared" si="364"/>
        <v>0</v>
      </c>
      <c r="FO81" s="379"/>
      <c r="FP81" s="384">
        <f t="shared" si="365"/>
        <v>0</v>
      </c>
      <c r="FQ81" s="379"/>
      <c r="FR81" s="384">
        <f t="shared" si="366"/>
        <v>0</v>
      </c>
      <c r="FS81" s="379"/>
      <c r="FT81" s="384">
        <f t="shared" si="367"/>
        <v>0</v>
      </c>
      <c r="FU81" s="379"/>
      <c r="FV81" s="384">
        <f t="shared" si="368"/>
        <v>0</v>
      </c>
      <c r="FW81" s="379"/>
      <c r="FX81" s="384">
        <f t="shared" si="369"/>
        <v>0</v>
      </c>
      <c r="FY81" s="379"/>
      <c r="FZ81" s="384">
        <f t="shared" si="370"/>
        <v>0</v>
      </c>
      <c r="GA81" s="379"/>
      <c r="GB81" s="384">
        <f t="shared" si="371"/>
        <v>0</v>
      </c>
      <c r="GC81" s="379"/>
      <c r="GD81" s="384">
        <f t="shared" si="372"/>
        <v>0</v>
      </c>
      <c r="GE81" s="379"/>
      <c r="GF81" s="384">
        <f t="shared" si="373"/>
        <v>0</v>
      </c>
      <c r="GG81" s="379"/>
      <c r="GH81" s="384">
        <f t="shared" si="374"/>
        <v>0</v>
      </c>
      <c r="GI81" s="379"/>
      <c r="GJ81" s="384">
        <f t="shared" si="375"/>
        <v>0</v>
      </c>
      <c r="GK81" s="379"/>
      <c r="GL81" s="384">
        <f t="shared" si="376"/>
        <v>0</v>
      </c>
      <c r="GM81" s="379"/>
      <c r="GN81" s="384">
        <f t="shared" si="377"/>
        <v>0</v>
      </c>
      <c r="GO81" s="379"/>
      <c r="GP81" s="384">
        <f t="shared" si="378"/>
        <v>0</v>
      </c>
      <c r="GQ81" s="379"/>
      <c r="GR81" s="384">
        <f t="shared" si="379"/>
        <v>0</v>
      </c>
      <c r="GS81" s="379"/>
      <c r="GT81" s="384">
        <f t="shared" si="380"/>
        <v>0</v>
      </c>
      <c r="GU81" s="379"/>
      <c r="GV81" s="384">
        <f t="shared" si="381"/>
        <v>0</v>
      </c>
      <c r="GW81" s="379"/>
      <c r="GX81" s="384">
        <f t="shared" si="382"/>
        <v>0</v>
      </c>
      <c r="GY81" s="379"/>
      <c r="GZ81" s="384">
        <f t="shared" si="383"/>
        <v>0</v>
      </c>
      <c r="HA81" s="379"/>
      <c r="HB81" s="384">
        <f t="shared" si="384"/>
        <v>0</v>
      </c>
      <c r="HC81" s="379"/>
      <c r="HD81" s="384">
        <f t="shared" si="385"/>
        <v>0</v>
      </c>
      <c r="HE81" s="379"/>
      <c r="HF81" s="384">
        <f t="shared" si="386"/>
        <v>0</v>
      </c>
      <c r="HG81" s="379"/>
      <c r="HH81" s="384">
        <f t="shared" si="387"/>
        <v>0</v>
      </c>
      <c r="HI81" s="379"/>
      <c r="HJ81" s="384">
        <f t="shared" si="388"/>
        <v>0</v>
      </c>
      <c r="HK81" s="379"/>
      <c r="HL81" s="384">
        <f t="shared" si="389"/>
        <v>0</v>
      </c>
      <c r="HM81" s="379"/>
      <c r="HN81" s="384">
        <f t="shared" si="390"/>
        <v>0</v>
      </c>
      <c r="HO81" s="415"/>
      <c r="HP81" s="384">
        <f t="shared" si="391"/>
        <v>0</v>
      </c>
      <c r="HQ81" s="379"/>
      <c r="HR81" s="384">
        <f t="shared" si="392"/>
        <v>0</v>
      </c>
      <c r="HS81" s="415"/>
      <c r="HT81" s="384">
        <f t="shared" si="393"/>
        <v>0</v>
      </c>
      <c r="HU81" s="379"/>
      <c r="HV81" s="384">
        <f t="shared" si="394"/>
        <v>0</v>
      </c>
      <c r="HW81" s="379"/>
      <c r="HX81" s="384">
        <f t="shared" si="395"/>
        <v>0</v>
      </c>
      <c r="HY81" s="379"/>
      <c r="HZ81" s="384">
        <f t="shared" si="396"/>
        <v>0</v>
      </c>
      <c r="IA81" s="379"/>
      <c r="IB81" s="384">
        <f t="shared" si="397"/>
        <v>0</v>
      </c>
      <c r="IC81" s="379"/>
      <c r="ID81" s="384">
        <f t="shared" si="398"/>
        <v>0</v>
      </c>
      <c r="IE81" s="379"/>
      <c r="IF81" s="384">
        <f t="shared" si="399"/>
        <v>0</v>
      </c>
      <c r="IG81" s="379"/>
      <c r="IH81" s="384">
        <f t="shared" si="400"/>
        <v>0</v>
      </c>
      <c r="II81" s="379"/>
      <c r="IJ81" s="384">
        <f t="shared" si="401"/>
        <v>0</v>
      </c>
      <c r="IK81" s="379"/>
      <c r="IL81" s="384">
        <f t="shared" si="402"/>
        <v>0</v>
      </c>
      <c r="IM81" s="379"/>
      <c r="IN81" s="384">
        <f t="shared" si="403"/>
        <v>0</v>
      </c>
      <c r="IO81" s="379"/>
      <c r="IP81" s="384">
        <f t="shared" si="404"/>
        <v>0</v>
      </c>
      <c r="IQ81" s="379"/>
      <c r="IR81" s="384">
        <f t="shared" si="405"/>
        <v>0</v>
      </c>
      <c r="IS81" s="379"/>
      <c r="IT81" s="384">
        <f t="shared" si="406"/>
        <v>0</v>
      </c>
      <c r="IU81" s="379"/>
      <c r="IV81" s="384">
        <f t="shared" si="407"/>
        <v>0</v>
      </c>
      <c r="IW81" s="379"/>
      <c r="IX81" s="384">
        <f t="shared" si="408"/>
        <v>0</v>
      </c>
      <c r="IY81" s="379"/>
      <c r="IZ81" s="384">
        <f t="shared" si="409"/>
        <v>0</v>
      </c>
      <c r="JA81" s="379"/>
      <c r="JB81" s="384">
        <f t="shared" si="410"/>
        <v>0</v>
      </c>
      <c r="JC81" s="379"/>
      <c r="JD81" s="384">
        <f t="shared" si="411"/>
        <v>0</v>
      </c>
      <c r="JE81" s="379"/>
      <c r="JF81" s="384">
        <f t="shared" si="412"/>
        <v>0</v>
      </c>
      <c r="JG81" s="379"/>
      <c r="JH81" s="384">
        <f t="shared" si="413"/>
        <v>0</v>
      </c>
      <c r="JI81" s="379"/>
      <c r="JJ81" s="384">
        <f t="shared" si="414"/>
        <v>0</v>
      </c>
      <c r="JK81" s="379"/>
      <c r="JL81" s="384">
        <f t="shared" si="415"/>
        <v>0</v>
      </c>
      <c r="JM81" s="379"/>
      <c r="JN81" s="384">
        <f t="shared" si="416"/>
        <v>0</v>
      </c>
      <c r="JO81" s="379"/>
      <c r="JP81" s="384">
        <f t="shared" si="417"/>
        <v>0</v>
      </c>
      <c r="JQ81" s="379"/>
      <c r="JR81" s="384">
        <f t="shared" si="418"/>
        <v>0</v>
      </c>
      <c r="JS81" s="379"/>
      <c r="JT81" s="384">
        <f t="shared" si="419"/>
        <v>0</v>
      </c>
      <c r="JU81" s="379"/>
      <c r="JV81" s="384">
        <f t="shared" si="420"/>
        <v>0</v>
      </c>
      <c r="JW81" s="379"/>
      <c r="JX81" s="384">
        <f t="shared" si="421"/>
        <v>0</v>
      </c>
      <c r="JY81" s="379"/>
      <c r="JZ81" s="384">
        <f t="shared" si="422"/>
        <v>0</v>
      </c>
    </row>
    <row r="82" spans="1:286" s="4" customFormat="1" x14ac:dyDescent="0.25">
      <c r="A82" s="268" t="s">
        <v>277</v>
      </c>
      <c r="B82" s="268" t="s">
        <v>312</v>
      </c>
      <c r="C82" s="466">
        <v>17700</v>
      </c>
      <c r="D82" s="467"/>
      <c r="E82" s="467"/>
      <c r="F82" s="472"/>
      <c r="G82" s="387">
        <f t="shared" si="423"/>
        <v>885</v>
      </c>
      <c r="H82" s="388">
        <f t="shared" si="283"/>
        <v>18585</v>
      </c>
      <c r="I82" s="513">
        <v>20</v>
      </c>
      <c r="J82" s="390">
        <f t="shared" si="285"/>
        <v>929.25</v>
      </c>
      <c r="K82" s="379"/>
      <c r="L82" s="384">
        <f t="shared" si="286"/>
        <v>0</v>
      </c>
      <c r="M82" s="379"/>
      <c r="N82" s="384">
        <f t="shared" si="287"/>
        <v>0</v>
      </c>
      <c r="O82" s="379"/>
      <c r="P82" s="384">
        <f t="shared" si="288"/>
        <v>0</v>
      </c>
      <c r="Q82" s="379"/>
      <c r="R82" s="384">
        <f t="shared" si="289"/>
        <v>0</v>
      </c>
      <c r="S82" s="379"/>
      <c r="T82" s="384">
        <f t="shared" si="290"/>
        <v>0</v>
      </c>
      <c r="U82" s="379"/>
      <c r="V82" s="384">
        <f t="shared" si="291"/>
        <v>0</v>
      </c>
      <c r="W82" s="379"/>
      <c r="X82" s="384">
        <f t="shared" si="292"/>
        <v>0</v>
      </c>
      <c r="Y82" s="379"/>
      <c r="Z82" s="384">
        <f t="shared" si="293"/>
        <v>0</v>
      </c>
      <c r="AA82" s="379"/>
      <c r="AB82" s="384">
        <f t="shared" si="294"/>
        <v>0</v>
      </c>
      <c r="AC82" s="379"/>
      <c r="AD82" s="384">
        <f t="shared" si="295"/>
        <v>0</v>
      </c>
      <c r="AE82" s="379"/>
      <c r="AF82" s="384">
        <f t="shared" si="296"/>
        <v>0</v>
      </c>
      <c r="AG82" s="379"/>
      <c r="AH82" s="384">
        <f t="shared" si="297"/>
        <v>0</v>
      </c>
      <c r="AI82" s="379"/>
      <c r="AJ82" s="384">
        <f t="shared" si="298"/>
        <v>0</v>
      </c>
      <c r="AK82" s="379"/>
      <c r="AL82" s="384">
        <f t="shared" si="299"/>
        <v>0</v>
      </c>
      <c r="AM82" s="379"/>
      <c r="AN82" s="384">
        <f t="shared" si="300"/>
        <v>0</v>
      </c>
      <c r="AO82" s="379"/>
      <c r="AP82" s="384">
        <f t="shared" si="301"/>
        <v>0</v>
      </c>
      <c r="AQ82" s="379"/>
      <c r="AR82" s="384">
        <f t="shared" si="302"/>
        <v>0</v>
      </c>
      <c r="AS82" s="379">
        <v>1</v>
      </c>
      <c r="AT82" s="384">
        <f t="shared" si="303"/>
        <v>929.25</v>
      </c>
      <c r="AU82" s="379"/>
      <c r="AV82" s="384">
        <f t="shared" si="304"/>
        <v>0</v>
      </c>
      <c r="AW82" s="379"/>
      <c r="AX82" s="384">
        <f t="shared" si="305"/>
        <v>0</v>
      </c>
      <c r="AY82" s="379"/>
      <c r="AZ82" s="384">
        <f t="shared" si="306"/>
        <v>0</v>
      </c>
      <c r="BA82" s="379"/>
      <c r="BB82" s="384">
        <f t="shared" si="307"/>
        <v>0</v>
      </c>
      <c r="BC82" s="379"/>
      <c r="BD82" s="384">
        <f t="shared" si="308"/>
        <v>0</v>
      </c>
      <c r="BE82" s="379"/>
      <c r="BF82" s="384">
        <f t="shared" si="309"/>
        <v>0</v>
      </c>
      <c r="BG82" s="379"/>
      <c r="BH82" s="384">
        <f t="shared" si="310"/>
        <v>0</v>
      </c>
      <c r="BI82" s="379"/>
      <c r="BJ82" s="384">
        <f t="shared" si="311"/>
        <v>0</v>
      </c>
      <c r="BK82" s="379">
        <v>1</v>
      </c>
      <c r="BL82" s="384">
        <f t="shared" si="312"/>
        <v>929.25</v>
      </c>
      <c r="BM82" s="379"/>
      <c r="BN82" s="384">
        <f t="shared" si="313"/>
        <v>0</v>
      </c>
      <c r="BO82" s="379"/>
      <c r="BP82" s="384">
        <f t="shared" si="314"/>
        <v>0</v>
      </c>
      <c r="BQ82" s="379"/>
      <c r="BR82" s="384">
        <f t="shared" si="315"/>
        <v>0</v>
      </c>
      <c r="BS82" s="379"/>
      <c r="BT82" s="384">
        <f t="shared" si="316"/>
        <v>0</v>
      </c>
      <c r="BU82" s="379"/>
      <c r="BV82" s="384">
        <f t="shared" si="317"/>
        <v>0</v>
      </c>
      <c r="BW82" s="379">
        <v>1</v>
      </c>
      <c r="BX82" s="384">
        <f t="shared" si="318"/>
        <v>929.25</v>
      </c>
      <c r="BY82" s="379"/>
      <c r="BZ82" s="384">
        <f t="shared" si="319"/>
        <v>0</v>
      </c>
      <c r="CA82" s="379"/>
      <c r="CB82" s="384">
        <f t="shared" si="320"/>
        <v>0</v>
      </c>
      <c r="CC82" s="379"/>
      <c r="CD82" s="384">
        <f t="shared" si="321"/>
        <v>0</v>
      </c>
      <c r="CE82" s="379"/>
      <c r="CF82" s="384">
        <f t="shared" si="322"/>
        <v>0</v>
      </c>
      <c r="CG82" s="379"/>
      <c r="CH82" s="384">
        <f t="shared" si="323"/>
        <v>0</v>
      </c>
      <c r="CI82" s="379"/>
      <c r="CJ82" s="384">
        <f t="shared" si="324"/>
        <v>0</v>
      </c>
      <c r="CK82" s="379"/>
      <c r="CL82" s="384">
        <f t="shared" si="325"/>
        <v>0</v>
      </c>
      <c r="CM82" s="379"/>
      <c r="CN82" s="384">
        <f t="shared" si="326"/>
        <v>0</v>
      </c>
      <c r="CO82" s="379"/>
      <c r="CP82" s="384">
        <f t="shared" si="327"/>
        <v>0</v>
      </c>
      <c r="CQ82" s="379"/>
      <c r="CR82" s="384">
        <f t="shared" si="328"/>
        <v>0</v>
      </c>
      <c r="CS82" s="379"/>
      <c r="CT82" s="384">
        <f t="shared" si="329"/>
        <v>0</v>
      </c>
      <c r="CU82" s="379"/>
      <c r="CV82" s="384">
        <f t="shared" si="330"/>
        <v>0</v>
      </c>
      <c r="CW82" s="379"/>
      <c r="CX82" s="384">
        <f t="shared" si="331"/>
        <v>0</v>
      </c>
      <c r="CY82" s="379"/>
      <c r="CZ82" s="384">
        <f t="shared" si="332"/>
        <v>0</v>
      </c>
      <c r="DA82" s="379"/>
      <c r="DB82" s="384">
        <f t="shared" si="284"/>
        <v>0</v>
      </c>
      <c r="DC82" s="379"/>
      <c r="DD82" s="384">
        <f t="shared" si="333"/>
        <v>0</v>
      </c>
      <c r="DE82" s="379"/>
      <c r="DF82" s="384">
        <f t="shared" si="334"/>
        <v>0</v>
      </c>
      <c r="DG82" s="379"/>
      <c r="DH82" s="384">
        <f t="shared" si="335"/>
        <v>0</v>
      </c>
      <c r="DI82" s="379"/>
      <c r="DJ82" s="384">
        <f t="shared" si="336"/>
        <v>0</v>
      </c>
      <c r="DK82" s="379"/>
      <c r="DL82" s="384">
        <f t="shared" si="337"/>
        <v>0</v>
      </c>
      <c r="DM82" s="379"/>
      <c r="DN82" s="384">
        <f t="shared" si="338"/>
        <v>0</v>
      </c>
      <c r="DO82" s="379"/>
      <c r="DP82" s="384">
        <f t="shared" si="339"/>
        <v>0</v>
      </c>
      <c r="DQ82" s="379"/>
      <c r="DR82" s="384">
        <f t="shared" si="340"/>
        <v>0</v>
      </c>
      <c r="DS82" s="379"/>
      <c r="DT82" s="384">
        <f t="shared" si="341"/>
        <v>0</v>
      </c>
      <c r="DU82" s="379"/>
      <c r="DV82" s="384">
        <f t="shared" si="342"/>
        <v>0</v>
      </c>
      <c r="DW82" s="379"/>
      <c r="DX82" s="384">
        <f t="shared" si="343"/>
        <v>0</v>
      </c>
      <c r="DY82" s="379"/>
      <c r="DZ82" s="384">
        <f t="shared" si="344"/>
        <v>0</v>
      </c>
      <c r="EA82" s="379"/>
      <c r="EB82" s="384">
        <f t="shared" si="345"/>
        <v>0</v>
      </c>
      <c r="EC82" s="379"/>
      <c r="ED82" s="384">
        <f t="shared" si="346"/>
        <v>0</v>
      </c>
      <c r="EE82" s="379"/>
      <c r="EF82" s="384">
        <f t="shared" si="347"/>
        <v>0</v>
      </c>
      <c r="EG82" s="379"/>
      <c r="EH82" s="384">
        <f t="shared" si="348"/>
        <v>0</v>
      </c>
      <c r="EI82" s="379"/>
      <c r="EJ82" s="384">
        <f t="shared" si="349"/>
        <v>0</v>
      </c>
      <c r="EK82" s="379"/>
      <c r="EL82" s="384">
        <f t="shared" si="350"/>
        <v>0</v>
      </c>
      <c r="EM82" s="379"/>
      <c r="EN82" s="384">
        <f t="shared" si="351"/>
        <v>0</v>
      </c>
      <c r="EO82" s="379"/>
      <c r="EP82" s="384">
        <f t="shared" si="352"/>
        <v>0</v>
      </c>
      <c r="EQ82" s="379"/>
      <c r="ER82" s="384">
        <f t="shared" si="353"/>
        <v>0</v>
      </c>
      <c r="ES82" s="379"/>
      <c r="ET82" s="384">
        <f t="shared" si="354"/>
        <v>0</v>
      </c>
      <c r="EU82" s="379"/>
      <c r="EV82" s="384">
        <f t="shared" si="355"/>
        <v>0</v>
      </c>
      <c r="EW82" s="379"/>
      <c r="EX82" s="384">
        <f t="shared" si="356"/>
        <v>0</v>
      </c>
      <c r="EY82" s="379"/>
      <c r="EZ82" s="384">
        <f t="shared" si="357"/>
        <v>0</v>
      </c>
      <c r="FA82" s="379"/>
      <c r="FB82" s="384">
        <f t="shared" si="358"/>
        <v>0</v>
      </c>
      <c r="FC82" s="379"/>
      <c r="FD82" s="384">
        <f t="shared" si="359"/>
        <v>0</v>
      </c>
      <c r="FE82" s="379"/>
      <c r="FF82" s="384">
        <f t="shared" si="360"/>
        <v>0</v>
      </c>
      <c r="FG82" s="379"/>
      <c r="FH82" s="384">
        <f t="shared" si="361"/>
        <v>0</v>
      </c>
      <c r="FI82" s="379"/>
      <c r="FJ82" s="384">
        <f t="shared" si="362"/>
        <v>0</v>
      </c>
      <c r="FK82" s="379"/>
      <c r="FL82" s="384">
        <f t="shared" si="363"/>
        <v>0</v>
      </c>
      <c r="FM82" s="379"/>
      <c r="FN82" s="384">
        <f t="shared" si="364"/>
        <v>0</v>
      </c>
      <c r="FO82" s="379"/>
      <c r="FP82" s="384">
        <f t="shared" si="365"/>
        <v>0</v>
      </c>
      <c r="FQ82" s="379"/>
      <c r="FR82" s="384">
        <f t="shared" si="366"/>
        <v>0</v>
      </c>
      <c r="FS82" s="379"/>
      <c r="FT82" s="384">
        <f t="shared" si="367"/>
        <v>0</v>
      </c>
      <c r="FU82" s="379"/>
      <c r="FV82" s="384">
        <f t="shared" si="368"/>
        <v>0</v>
      </c>
      <c r="FW82" s="379"/>
      <c r="FX82" s="384">
        <f t="shared" si="369"/>
        <v>0</v>
      </c>
      <c r="FY82" s="379"/>
      <c r="FZ82" s="384">
        <f t="shared" si="370"/>
        <v>0</v>
      </c>
      <c r="GA82" s="379"/>
      <c r="GB82" s="384">
        <f t="shared" si="371"/>
        <v>0</v>
      </c>
      <c r="GC82" s="379"/>
      <c r="GD82" s="384">
        <f t="shared" si="372"/>
        <v>0</v>
      </c>
      <c r="GE82" s="379"/>
      <c r="GF82" s="384">
        <f t="shared" si="373"/>
        <v>0</v>
      </c>
      <c r="GG82" s="379"/>
      <c r="GH82" s="384">
        <f t="shared" si="374"/>
        <v>0</v>
      </c>
      <c r="GI82" s="379"/>
      <c r="GJ82" s="384">
        <f t="shared" si="375"/>
        <v>0</v>
      </c>
      <c r="GK82" s="379"/>
      <c r="GL82" s="384">
        <f t="shared" si="376"/>
        <v>0</v>
      </c>
      <c r="GM82" s="379"/>
      <c r="GN82" s="384">
        <f t="shared" si="377"/>
        <v>0</v>
      </c>
      <c r="GO82" s="379"/>
      <c r="GP82" s="384">
        <f t="shared" si="378"/>
        <v>0</v>
      </c>
      <c r="GQ82" s="379"/>
      <c r="GR82" s="384">
        <f t="shared" si="379"/>
        <v>0</v>
      </c>
      <c r="GS82" s="379"/>
      <c r="GT82" s="384">
        <f t="shared" si="380"/>
        <v>0</v>
      </c>
      <c r="GU82" s="379"/>
      <c r="GV82" s="384">
        <f t="shared" si="381"/>
        <v>0</v>
      </c>
      <c r="GW82" s="379"/>
      <c r="GX82" s="384">
        <f t="shared" si="382"/>
        <v>0</v>
      </c>
      <c r="GY82" s="379"/>
      <c r="GZ82" s="384">
        <f t="shared" si="383"/>
        <v>0</v>
      </c>
      <c r="HA82" s="379"/>
      <c r="HB82" s="384">
        <f t="shared" si="384"/>
        <v>0</v>
      </c>
      <c r="HC82" s="379"/>
      <c r="HD82" s="384">
        <f t="shared" si="385"/>
        <v>0</v>
      </c>
      <c r="HE82" s="379"/>
      <c r="HF82" s="384">
        <f t="shared" si="386"/>
        <v>0</v>
      </c>
      <c r="HG82" s="379"/>
      <c r="HH82" s="384">
        <f t="shared" si="387"/>
        <v>0</v>
      </c>
      <c r="HI82" s="379"/>
      <c r="HJ82" s="384">
        <f t="shared" si="388"/>
        <v>0</v>
      </c>
      <c r="HK82" s="379"/>
      <c r="HL82" s="384">
        <f t="shared" si="389"/>
        <v>0</v>
      </c>
      <c r="HM82" s="379"/>
      <c r="HN82" s="384">
        <f t="shared" si="390"/>
        <v>0</v>
      </c>
      <c r="HO82" s="415"/>
      <c r="HP82" s="384">
        <f t="shared" si="391"/>
        <v>0</v>
      </c>
      <c r="HQ82" s="379"/>
      <c r="HR82" s="384">
        <f t="shared" si="392"/>
        <v>0</v>
      </c>
      <c r="HS82" s="415"/>
      <c r="HT82" s="384">
        <f t="shared" si="393"/>
        <v>0</v>
      </c>
      <c r="HU82" s="379"/>
      <c r="HV82" s="384">
        <f t="shared" si="394"/>
        <v>0</v>
      </c>
      <c r="HW82" s="379"/>
      <c r="HX82" s="384">
        <f t="shared" si="395"/>
        <v>0</v>
      </c>
      <c r="HY82" s="379"/>
      <c r="HZ82" s="384">
        <f t="shared" si="396"/>
        <v>0</v>
      </c>
      <c r="IA82" s="379"/>
      <c r="IB82" s="384">
        <f t="shared" si="397"/>
        <v>0</v>
      </c>
      <c r="IC82" s="379"/>
      <c r="ID82" s="384">
        <f t="shared" si="398"/>
        <v>0</v>
      </c>
      <c r="IE82" s="379"/>
      <c r="IF82" s="384">
        <f t="shared" si="399"/>
        <v>0</v>
      </c>
      <c r="IG82" s="379"/>
      <c r="IH82" s="384">
        <f t="shared" si="400"/>
        <v>0</v>
      </c>
      <c r="II82" s="379"/>
      <c r="IJ82" s="384">
        <f t="shared" si="401"/>
        <v>0</v>
      </c>
      <c r="IK82" s="379"/>
      <c r="IL82" s="384">
        <f t="shared" si="402"/>
        <v>0</v>
      </c>
      <c r="IM82" s="379"/>
      <c r="IN82" s="384">
        <f t="shared" si="403"/>
        <v>0</v>
      </c>
      <c r="IO82" s="379"/>
      <c r="IP82" s="384">
        <f t="shared" si="404"/>
        <v>0</v>
      </c>
      <c r="IQ82" s="379"/>
      <c r="IR82" s="384">
        <f t="shared" si="405"/>
        <v>0</v>
      </c>
      <c r="IS82" s="379"/>
      <c r="IT82" s="384">
        <f t="shared" si="406"/>
        <v>0</v>
      </c>
      <c r="IU82" s="379"/>
      <c r="IV82" s="384">
        <f t="shared" si="407"/>
        <v>0</v>
      </c>
      <c r="IW82" s="379"/>
      <c r="IX82" s="384">
        <f t="shared" si="408"/>
        <v>0</v>
      </c>
      <c r="IY82" s="379"/>
      <c r="IZ82" s="384">
        <f t="shared" si="409"/>
        <v>0</v>
      </c>
      <c r="JA82" s="379"/>
      <c r="JB82" s="384">
        <f t="shared" si="410"/>
        <v>0</v>
      </c>
      <c r="JC82" s="379"/>
      <c r="JD82" s="384">
        <f t="shared" si="411"/>
        <v>0</v>
      </c>
      <c r="JE82" s="379"/>
      <c r="JF82" s="384">
        <f t="shared" si="412"/>
        <v>0</v>
      </c>
      <c r="JG82" s="379"/>
      <c r="JH82" s="384">
        <f t="shared" si="413"/>
        <v>0</v>
      </c>
      <c r="JI82" s="379"/>
      <c r="JJ82" s="384">
        <f t="shared" si="414"/>
        <v>0</v>
      </c>
      <c r="JK82" s="379"/>
      <c r="JL82" s="384">
        <f t="shared" si="415"/>
        <v>0</v>
      </c>
      <c r="JM82" s="379"/>
      <c r="JN82" s="384">
        <f t="shared" si="416"/>
        <v>0</v>
      </c>
      <c r="JO82" s="379"/>
      <c r="JP82" s="384">
        <f t="shared" si="417"/>
        <v>0</v>
      </c>
      <c r="JQ82" s="379"/>
      <c r="JR82" s="384">
        <f t="shared" si="418"/>
        <v>0</v>
      </c>
      <c r="JS82" s="379"/>
      <c r="JT82" s="384">
        <f t="shared" si="419"/>
        <v>0</v>
      </c>
      <c r="JU82" s="379"/>
      <c r="JV82" s="384">
        <f t="shared" si="420"/>
        <v>0</v>
      </c>
      <c r="JW82" s="379"/>
      <c r="JX82" s="384">
        <f t="shared" si="421"/>
        <v>0</v>
      </c>
      <c r="JY82" s="379"/>
      <c r="JZ82" s="384">
        <f t="shared" si="422"/>
        <v>0</v>
      </c>
    </row>
    <row r="83" spans="1:286" s="4" customFormat="1" x14ac:dyDescent="0.25">
      <c r="A83" s="268" t="s">
        <v>277</v>
      </c>
      <c r="B83" s="268" t="s">
        <v>482</v>
      </c>
      <c r="C83" s="466">
        <v>9400</v>
      </c>
      <c r="D83" s="467"/>
      <c r="E83" s="467"/>
      <c r="F83" s="472"/>
      <c r="G83" s="387">
        <f t="shared" si="423"/>
        <v>470</v>
      </c>
      <c r="H83" s="388">
        <f t="shared" si="283"/>
        <v>9870</v>
      </c>
      <c r="I83" s="513">
        <v>50</v>
      </c>
      <c r="J83" s="390">
        <f t="shared" si="285"/>
        <v>197.4</v>
      </c>
      <c r="K83" s="379"/>
      <c r="L83" s="384">
        <f t="shared" si="286"/>
        <v>0</v>
      </c>
      <c r="M83" s="379"/>
      <c r="N83" s="384">
        <f t="shared" si="287"/>
        <v>0</v>
      </c>
      <c r="O83" s="379"/>
      <c r="P83" s="384">
        <f t="shared" si="288"/>
        <v>0</v>
      </c>
      <c r="Q83" s="379"/>
      <c r="R83" s="384">
        <f t="shared" si="289"/>
        <v>0</v>
      </c>
      <c r="S83" s="379"/>
      <c r="T83" s="384">
        <f t="shared" si="290"/>
        <v>0</v>
      </c>
      <c r="U83" s="379"/>
      <c r="V83" s="384">
        <f t="shared" si="291"/>
        <v>0</v>
      </c>
      <c r="W83" s="379"/>
      <c r="X83" s="384">
        <f t="shared" si="292"/>
        <v>0</v>
      </c>
      <c r="Y83" s="379"/>
      <c r="Z83" s="384">
        <f t="shared" si="293"/>
        <v>0</v>
      </c>
      <c r="AA83" s="379"/>
      <c r="AB83" s="384">
        <f t="shared" si="294"/>
        <v>0</v>
      </c>
      <c r="AC83" s="379"/>
      <c r="AD83" s="384">
        <f t="shared" si="295"/>
        <v>0</v>
      </c>
      <c r="AE83" s="379"/>
      <c r="AF83" s="384">
        <f t="shared" si="296"/>
        <v>0</v>
      </c>
      <c r="AG83" s="379"/>
      <c r="AH83" s="384">
        <f t="shared" si="297"/>
        <v>0</v>
      </c>
      <c r="AI83" s="379"/>
      <c r="AJ83" s="384">
        <f t="shared" si="298"/>
        <v>0</v>
      </c>
      <c r="AK83" s="379"/>
      <c r="AL83" s="384">
        <f t="shared" si="299"/>
        <v>0</v>
      </c>
      <c r="AM83" s="379"/>
      <c r="AN83" s="384">
        <f t="shared" si="300"/>
        <v>0</v>
      </c>
      <c r="AO83" s="379"/>
      <c r="AP83" s="384">
        <f t="shared" si="301"/>
        <v>0</v>
      </c>
      <c r="AQ83" s="379"/>
      <c r="AR83" s="384">
        <f t="shared" si="302"/>
        <v>0</v>
      </c>
      <c r="AS83" s="379"/>
      <c r="AT83" s="384">
        <f t="shared" si="303"/>
        <v>0</v>
      </c>
      <c r="AU83" s="379"/>
      <c r="AV83" s="384">
        <f t="shared" si="304"/>
        <v>0</v>
      </c>
      <c r="AW83" s="379"/>
      <c r="AX83" s="384">
        <f t="shared" si="305"/>
        <v>0</v>
      </c>
      <c r="AY83" s="379"/>
      <c r="AZ83" s="384">
        <f t="shared" si="306"/>
        <v>0</v>
      </c>
      <c r="BA83" s="379">
        <v>1</v>
      </c>
      <c r="BB83" s="384">
        <f t="shared" si="307"/>
        <v>197.4</v>
      </c>
      <c r="BC83" s="379"/>
      <c r="BD83" s="384">
        <f t="shared" si="308"/>
        <v>0</v>
      </c>
      <c r="BE83" s="379"/>
      <c r="BF83" s="384">
        <f t="shared" si="309"/>
        <v>0</v>
      </c>
      <c r="BG83" s="379"/>
      <c r="BH83" s="384">
        <f t="shared" si="310"/>
        <v>0</v>
      </c>
      <c r="BI83" s="379"/>
      <c r="BJ83" s="384">
        <f t="shared" si="311"/>
        <v>0</v>
      </c>
      <c r="BK83" s="379"/>
      <c r="BL83" s="384">
        <f t="shared" si="312"/>
        <v>0</v>
      </c>
      <c r="BM83" s="379"/>
      <c r="BN83" s="384">
        <f t="shared" si="313"/>
        <v>0</v>
      </c>
      <c r="BO83" s="379"/>
      <c r="BP83" s="384">
        <f t="shared" si="314"/>
        <v>0</v>
      </c>
      <c r="BQ83" s="379"/>
      <c r="BR83" s="384">
        <f t="shared" si="315"/>
        <v>0</v>
      </c>
      <c r="BS83" s="379"/>
      <c r="BT83" s="384">
        <f t="shared" si="316"/>
        <v>0</v>
      </c>
      <c r="BU83" s="379"/>
      <c r="BV83" s="384">
        <f t="shared" si="317"/>
        <v>0</v>
      </c>
      <c r="BW83" s="379"/>
      <c r="BX83" s="384">
        <f t="shared" si="318"/>
        <v>0</v>
      </c>
      <c r="BY83" s="379"/>
      <c r="BZ83" s="384">
        <f t="shared" si="319"/>
        <v>0</v>
      </c>
      <c r="CA83" s="379"/>
      <c r="CB83" s="384">
        <f t="shared" si="320"/>
        <v>0</v>
      </c>
      <c r="CC83" s="379">
        <v>1</v>
      </c>
      <c r="CD83" s="384">
        <f t="shared" si="321"/>
        <v>197.4</v>
      </c>
      <c r="CE83" s="379">
        <v>1</v>
      </c>
      <c r="CF83" s="384">
        <f t="shared" si="322"/>
        <v>197.4</v>
      </c>
      <c r="CG83" s="379">
        <v>1</v>
      </c>
      <c r="CH83" s="384">
        <f t="shared" si="323"/>
        <v>197.4</v>
      </c>
      <c r="CI83" s="379">
        <v>1</v>
      </c>
      <c r="CJ83" s="384">
        <f t="shared" si="324"/>
        <v>197.4</v>
      </c>
      <c r="CK83" s="379">
        <v>1</v>
      </c>
      <c r="CL83" s="384">
        <f t="shared" si="325"/>
        <v>197.4</v>
      </c>
      <c r="CM83" s="379">
        <v>1</v>
      </c>
      <c r="CN83" s="384">
        <f t="shared" si="326"/>
        <v>197.4</v>
      </c>
      <c r="CO83" s="379"/>
      <c r="CP83" s="384">
        <f t="shared" si="327"/>
        <v>0</v>
      </c>
      <c r="CQ83" s="379">
        <v>1</v>
      </c>
      <c r="CR83" s="384">
        <f t="shared" si="328"/>
        <v>197.4</v>
      </c>
      <c r="CS83" s="379"/>
      <c r="CT83" s="384">
        <f t="shared" si="329"/>
        <v>0</v>
      </c>
      <c r="CU83" s="379"/>
      <c r="CV83" s="384">
        <f t="shared" si="330"/>
        <v>0</v>
      </c>
      <c r="CW83" s="379"/>
      <c r="CX83" s="384">
        <f t="shared" si="331"/>
        <v>0</v>
      </c>
      <c r="CY83" s="379"/>
      <c r="CZ83" s="384">
        <f t="shared" si="332"/>
        <v>0</v>
      </c>
      <c r="DA83" s="379"/>
      <c r="DB83" s="384">
        <f t="shared" si="284"/>
        <v>0</v>
      </c>
      <c r="DC83" s="379"/>
      <c r="DD83" s="384">
        <f t="shared" si="333"/>
        <v>0</v>
      </c>
      <c r="DE83" s="379"/>
      <c r="DF83" s="384">
        <f t="shared" si="334"/>
        <v>0</v>
      </c>
      <c r="DG83" s="379"/>
      <c r="DH83" s="384">
        <f t="shared" si="335"/>
        <v>0</v>
      </c>
      <c r="DI83" s="379"/>
      <c r="DJ83" s="384">
        <f t="shared" si="336"/>
        <v>0</v>
      </c>
      <c r="DK83" s="379"/>
      <c r="DL83" s="384">
        <f t="shared" si="337"/>
        <v>0</v>
      </c>
      <c r="DM83" s="379"/>
      <c r="DN83" s="384">
        <f t="shared" si="338"/>
        <v>0</v>
      </c>
      <c r="DO83" s="379"/>
      <c r="DP83" s="384">
        <f t="shared" si="339"/>
        <v>0</v>
      </c>
      <c r="DQ83" s="379"/>
      <c r="DR83" s="384">
        <f t="shared" si="340"/>
        <v>0</v>
      </c>
      <c r="DS83" s="379"/>
      <c r="DT83" s="384">
        <f t="shared" si="341"/>
        <v>0</v>
      </c>
      <c r="DU83" s="379"/>
      <c r="DV83" s="384">
        <f t="shared" si="342"/>
        <v>0</v>
      </c>
      <c r="DW83" s="379"/>
      <c r="DX83" s="384">
        <f t="shared" si="343"/>
        <v>0</v>
      </c>
      <c r="DY83" s="379"/>
      <c r="DZ83" s="384">
        <f t="shared" si="344"/>
        <v>0</v>
      </c>
      <c r="EA83" s="379"/>
      <c r="EB83" s="384">
        <f t="shared" si="345"/>
        <v>0</v>
      </c>
      <c r="EC83" s="379"/>
      <c r="ED83" s="384">
        <f t="shared" si="346"/>
        <v>0</v>
      </c>
      <c r="EE83" s="379"/>
      <c r="EF83" s="384">
        <f t="shared" si="347"/>
        <v>0</v>
      </c>
      <c r="EG83" s="379"/>
      <c r="EH83" s="384">
        <f t="shared" si="348"/>
        <v>0</v>
      </c>
      <c r="EI83" s="379"/>
      <c r="EJ83" s="384">
        <f t="shared" si="349"/>
        <v>0</v>
      </c>
      <c r="EK83" s="379"/>
      <c r="EL83" s="384">
        <f t="shared" si="350"/>
        <v>0</v>
      </c>
      <c r="EM83" s="379"/>
      <c r="EN83" s="384">
        <f t="shared" si="351"/>
        <v>0</v>
      </c>
      <c r="EO83" s="379"/>
      <c r="EP83" s="384">
        <f t="shared" si="352"/>
        <v>0</v>
      </c>
      <c r="EQ83" s="379"/>
      <c r="ER83" s="384">
        <f t="shared" si="353"/>
        <v>0</v>
      </c>
      <c r="ES83" s="379"/>
      <c r="ET83" s="384">
        <f t="shared" si="354"/>
        <v>0</v>
      </c>
      <c r="EU83" s="379"/>
      <c r="EV83" s="384">
        <f t="shared" si="355"/>
        <v>0</v>
      </c>
      <c r="EW83" s="379"/>
      <c r="EX83" s="384">
        <f t="shared" si="356"/>
        <v>0</v>
      </c>
      <c r="EY83" s="379"/>
      <c r="EZ83" s="384">
        <f t="shared" si="357"/>
        <v>0</v>
      </c>
      <c r="FA83" s="379"/>
      <c r="FB83" s="384">
        <f t="shared" si="358"/>
        <v>0</v>
      </c>
      <c r="FC83" s="379"/>
      <c r="FD83" s="384">
        <f t="shared" si="359"/>
        <v>0</v>
      </c>
      <c r="FE83" s="379"/>
      <c r="FF83" s="384">
        <f t="shared" si="360"/>
        <v>0</v>
      </c>
      <c r="FG83" s="379"/>
      <c r="FH83" s="384">
        <f t="shared" si="361"/>
        <v>0</v>
      </c>
      <c r="FI83" s="379"/>
      <c r="FJ83" s="384">
        <f t="shared" si="362"/>
        <v>0</v>
      </c>
      <c r="FK83" s="379"/>
      <c r="FL83" s="384">
        <f t="shared" si="363"/>
        <v>0</v>
      </c>
      <c r="FM83" s="379"/>
      <c r="FN83" s="384">
        <f t="shared" si="364"/>
        <v>0</v>
      </c>
      <c r="FO83" s="379"/>
      <c r="FP83" s="384">
        <f t="shared" si="365"/>
        <v>0</v>
      </c>
      <c r="FQ83" s="379"/>
      <c r="FR83" s="384">
        <f t="shared" si="366"/>
        <v>0</v>
      </c>
      <c r="FS83" s="379"/>
      <c r="FT83" s="384">
        <f t="shared" si="367"/>
        <v>0</v>
      </c>
      <c r="FU83" s="379"/>
      <c r="FV83" s="384">
        <f t="shared" si="368"/>
        <v>0</v>
      </c>
      <c r="FW83" s="379"/>
      <c r="FX83" s="384">
        <f t="shared" si="369"/>
        <v>0</v>
      </c>
      <c r="FY83" s="379"/>
      <c r="FZ83" s="384">
        <f t="shared" si="370"/>
        <v>0</v>
      </c>
      <c r="GA83" s="379"/>
      <c r="GB83" s="384">
        <f t="shared" si="371"/>
        <v>0</v>
      </c>
      <c r="GC83" s="379"/>
      <c r="GD83" s="384">
        <f t="shared" si="372"/>
        <v>0</v>
      </c>
      <c r="GE83" s="379"/>
      <c r="GF83" s="384">
        <f t="shared" si="373"/>
        <v>0</v>
      </c>
      <c r="GG83" s="379"/>
      <c r="GH83" s="384">
        <f t="shared" si="374"/>
        <v>0</v>
      </c>
      <c r="GI83" s="379"/>
      <c r="GJ83" s="384">
        <f t="shared" si="375"/>
        <v>0</v>
      </c>
      <c r="GK83" s="379"/>
      <c r="GL83" s="384">
        <f t="shared" si="376"/>
        <v>0</v>
      </c>
      <c r="GM83" s="379"/>
      <c r="GN83" s="384">
        <f t="shared" si="377"/>
        <v>0</v>
      </c>
      <c r="GO83" s="379"/>
      <c r="GP83" s="384">
        <f t="shared" si="378"/>
        <v>0</v>
      </c>
      <c r="GQ83" s="379"/>
      <c r="GR83" s="384">
        <f t="shared" si="379"/>
        <v>0</v>
      </c>
      <c r="GS83" s="379"/>
      <c r="GT83" s="384">
        <f t="shared" si="380"/>
        <v>0</v>
      </c>
      <c r="GU83" s="379"/>
      <c r="GV83" s="384">
        <f t="shared" si="381"/>
        <v>0</v>
      </c>
      <c r="GW83" s="379"/>
      <c r="GX83" s="384">
        <f t="shared" si="382"/>
        <v>0</v>
      </c>
      <c r="GY83" s="379"/>
      <c r="GZ83" s="384">
        <f t="shared" si="383"/>
        <v>0</v>
      </c>
      <c r="HA83" s="379"/>
      <c r="HB83" s="384">
        <f t="shared" si="384"/>
        <v>0</v>
      </c>
      <c r="HC83" s="379"/>
      <c r="HD83" s="384">
        <f t="shared" si="385"/>
        <v>0</v>
      </c>
      <c r="HE83" s="379"/>
      <c r="HF83" s="384">
        <f t="shared" si="386"/>
        <v>0</v>
      </c>
      <c r="HG83" s="379"/>
      <c r="HH83" s="384">
        <f t="shared" si="387"/>
        <v>0</v>
      </c>
      <c r="HI83" s="379"/>
      <c r="HJ83" s="384">
        <f t="shared" si="388"/>
        <v>0</v>
      </c>
      <c r="HK83" s="379"/>
      <c r="HL83" s="384">
        <f t="shared" si="389"/>
        <v>0</v>
      </c>
      <c r="HM83" s="379"/>
      <c r="HN83" s="384">
        <f t="shared" si="390"/>
        <v>0</v>
      </c>
      <c r="HO83" s="415"/>
      <c r="HP83" s="384">
        <f t="shared" si="391"/>
        <v>0</v>
      </c>
      <c r="HQ83" s="379"/>
      <c r="HR83" s="384">
        <f t="shared" si="392"/>
        <v>0</v>
      </c>
      <c r="HS83" s="415"/>
      <c r="HT83" s="384">
        <f t="shared" si="393"/>
        <v>0</v>
      </c>
      <c r="HU83" s="379"/>
      <c r="HV83" s="384">
        <f t="shared" si="394"/>
        <v>0</v>
      </c>
      <c r="HW83" s="379"/>
      <c r="HX83" s="384">
        <f t="shared" si="395"/>
        <v>0</v>
      </c>
      <c r="HY83" s="379"/>
      <c r="HZ83" s="384">
        <f t="shared" si="396"/>
        <v>0</v>
      </c>
      <c r="IA83" s="379"/>
      <c r="IB83" s="384">
        <f t="shared" si="397"/>
        <v>0</v>
      </c>
      <c r="IC83" s="379"/>
      <c r="ID83" s="384">
        <f t="shared" si="398"/>
        <v>0</v>
      </c>
      <c r="IE83" s="379"/>
      <c r="IF83" s="384">
        <f t="shared" si="399"/>
        <v>0</v>
      </c>
      <c r="IG83" s="379"/>
      <c r="IH83" s="384">
        <f t="shared" si="400"/>
        <v>0</v>
      </c>
      <c r="II83" s="379"/>
      <c r="IJ83" s="384">
        <f t="shared" si="401"/>
        <v>0</v>
      </c>
      <c r="IK83" s="379"/>
      <c r="IL83" s="384">
        <f t="shared" si="402"/>
        <v>0</v>
      </c>
      <c r="IM83" s="379"/>
      <c r="IN83" s="384">
        <f t="shared" si="403"/>
        <v>0</v>
      </c>
      <c r="IO83" s="379"/>
      <c r="IP83" s="384">
        <f t="shared" si="404"/>
        <v>0</v>
      </c>
      <c r="IQ83" s="379"/>
      <c r="IR83" s="384">
        <f t="shared" si="405"/>
        <v>0</v>
      </c>
      <c r="IS83" s="379"/>
      <c r="IT83" s="384">
        <f t="shared" si="406"/>
        <v>0</v>
      </c>
      <c r="IU83" s="379"/>
      <c r="IV83" s="384">
        <f t="shared" si="407"/>
        <v>0</v>
      </c>
      <c r="IW83" s="379"/>
      <c r="IX83" s="384">
        <f t="shared" si="408"/>
        <v>0</v>
      </c>
      <c r="IY83" s="379"/>
      <c r="IZ83" s="384">
        <f t="shared" si="409"/>
        <v>0</v>
      </c>
      <c r="JA83" s="379"/>
      <c r="JB83" s="384">
        <f t="shared" si="410"/>
        <v>0</v>
      </c>
      <c r="JC83" s="379"/>
      <c r="JD83" s="384">
        <f t="shared" si="411"/>
        <v>0</v>
      </c>
      <c r="JE83" s="379"/>
      <c r="JF83" s="384">
        <f t="shared" si="412"/>
        <v>0</v>
      </c>
      <c r="JG83" s="379"/>
      <c r="JH83" s="384">
        <f t="shared" si="413"/>
        <v>0</v>
      </c>
      <c r="JI83" s="379"/>
      <c r="JJ83" s="384">
        <f t="shared" si="414"/>
        <v>0</v>
      </c>
      <c r="JK83" s="379"/>
      <c r="JL83" s="384">
        <f t="shared" si="415"/>
        <v>0</v>
      </c>
      <c r="JM83" s="379"/>
      <c r="JN83" s="384">
        <f t="shared" si="416"/>
        <v>0</v>
      </c>
      <c r="JO83" s="379"/>
      <c r="JP83" s="384">
        <f t="shared" si="417"/>
        <v>0</v>
      </c>
      <c r="JQ83" s="379"/>
      <c r="JR83" s="384">
        <f t="shared" si="418"/>
        <v>0</v>
      </c>
      <c r="JS83" s="379"/>
      <c r="JT83" s="384">
        <f t="shared" si="419"/>
        <v>0</v>
      </c>
      <c r="JU83" s="379"/>
      <c r="JV83" s="384">
        <f t="shared" si="420"/>
        <v>0</v>
      </c>
      <c r="JW83" s="379"/>
      <c r="JX83" s="384">
        <f t="shared" si="421"/>
        <v>0</v>
      </c>
      <c r="JY83" s="379"/>
      <c r="JZ83" s="384">
        <f t="shared" si="422"/>
        <v>0</v>
      </c>
    </row>
    <row r="84" spans="1:286" s="4" customFormat="1" x14ac:dyDescent="0.25">
      <c r="A84" s="268" t="s">
        <v>277</v>
      </c>
      <c r="B84" s="268" t="s">
        <v>313</v>
      </c>
      <c r="C84" s="467">
        <v>2200</v>
      </c>
      <c r="D84" s="467"/>
      <c r="E84" s="467"/>
      <c r="F84" s="472"/>
      <c r="G84" s="387">
        <f t="shared" si="423"/>
        <v>110</v>
      </c>
      <c r="H84" s="388">
        <f t="shared" si="283"/>
        <v>2310</v>
      </c>
      <c r="I84" s="513">
        <v>100</v>
      </c>
      <c r="J84" s="390">
        <f t="shared" si="285"/>
        <v>23.1</v>
      </c>
      <c r="K84" s="379"/>
      <c r="L84" s="384">
        <f t="shared" si="286"/>
        <v>0</v>
      </c>
      <c r="M84" s="379"/>
      <c r="N84" s="384">
        <f t="shared" si="287"/>
        <v>0</v>
      </c>
      <c r="O84" s="379"/>
      <c r="P84" s="384">
        <f t="shared" si="288"/>
        <v>0</v>
      </c>
      <c r="Q84" s="379"/>
      <c r="R84" s="384">
        <f t="shared" si="289"/>
        <v>0</v>
      </c>
      <c r="S84" s="379"/>
      <c r="T84" s="384">
        <f t="shared" si="290"/>
        <v>0</v>
      </c>
      <c r="U84" s="379"/>
      <c r="V84" s="384">
        <f t="shared" si="291"/>
        <v>0</v>
      </c>
      <c r="W84" s="379"/>
      <c r="X84" s="384">
        <f t="shared" si="292"/>
        <v>0</v>
      </c>
      <c r="Y84" s="379"/>
      <c r="Z84" s="384">
        <f t="shared" si="293"/>
        <v>0</v>
      </c>
      <c r="AA84" s="379"/>
      <c r="AB84" s="384">
        <f t="shared" si="294"/>
        <v>0</v>
      </c>
      <c r="AC84" s="379"/>
      <c r="AD84" s="384">
        <f t="shared" si="295"/>
        <v>0</v>
      </c>
      <c r="AE84" s="379"/>
      <c r="AF84" s="384">
        <f t="shared" si="296"/>
        <v>0</v>
      </c>
      <c r="AG84" s="379"/>
      <c r="AH84" s="384">
        <f t="shared" si="297"/>
        <v>0</v>
      </c>
      <c r="AI84" s="379"/>
      <c r="AJ84" s="384">
        <f t="shared" si="298"/>
        <v>0</v>
      </c>
      <c r="AK84" s="379"/>
      <c r="AL84" s="384">
        <f t="shared" si="299"/>
        <v>0</v>
      </c>
      <c r="AM84" s="379"/>
      <c r="AN84" s="384">
        <f t="shared" si="300"/>
        <v>0</v>
      </c>
      <c r="AO84" s="379"/>
      <c r="AP84" s="384">
        <f t="shared" si="301"/>
        <v>0</v>
      </c>
      <c r="AQ84" s="379"/>
      <c r="AR84" s="384">
        <f t="shared" si="302"/>
        <v>0</v>
      </c>
      <c r="AS84" s="379"/>
      <c r="AT84" s="384">
        <f t="shared" si="303"/>
        <v>0</v>
      </c>
      <c r="AU84" s="379"/>
      <c r="AV84" s="384">
        <f t="shared" si="304"/>
        <v>0</v>
      </c>
      <c r="AW84" s="379"/>
      <c r="AX84" s="384">
        <f t="shared" si="305"/>
        <v>0</v>
      </c>
      <c r="AY84" s="379"/>
      <c r="AZ84" s="384">
        <f t="shared" si="306"/>
        <v>0</v>
      </c>
      <c r="BA84" s="379"/>
      <c r="BB84" s="384">
        <f t="shared" si="307"/>
        <v>0</v>
      </c>
      <c r="BC84" s="379"/>
      <c r="BD84" s="384">
        <f t="shared" si="308"/>
        <v>0</v>
      </c>
      <c r="BE84" s="379"/>
      <c r="BF84" s="384">
        <f t="shared" si="309"/>
        <v>0</v>
      </c>
      <c r="BG84" s="379"/>
      <c r="BH84" s="384">
        <f t="shared" si="310"/>
        <v>0</v>
      </c>
      <c r="BI84" s="379"/>
      <c r="BJ84" s="384">
        <f t="shared" si="311"/>
        <v>0</v>
      </c>
      <c r="BK84" s="379"/>
      <c r="BL84" s="384">
        <f t="shared" si="312"/>
        <v>0</v>
      </c>
      <c r="BM84" s="379"/>
      <c r="BN84" s="384">
        <f t="shared" si="313"/>
        <v>0</v>
      </c>
      <c r="BO84" s="379">
        <v>1</v>
      </c>
      <c r="BP84" s="384">
        <f t="shared" si="314"/>
        <v>23.1</v>
      </c>
      <c r="BQ84" s="379">
        <v>2</v>
      </c>
      <c r="BR84" s="384">
        <f t="shared" si="315"/>
        <v>46.2</v>
      </c>
      <c r="BS84" s="379">
        <v>3</v>
      </c>
      <c r="BT84" s="384">
        <f t="shared" si="316"/>
        <v>69.300000000000011</v>
      </c>
      <c r="BU84" s="379"/>
      <c r="BV84" s="384">
        <f t="shared" si="317"/>
        <v>0</v>
      </c>
      <c r="BW84" s="379">
        <v>1</v>
      </c>
      <c r="BX84" s="384">
        <f t="shared" si="318"/>
        <v>23.1</v>
      </c>
      <c r="BY84" s="379"/>
      <c r="BZ84" s="384">
        <f t="shared" si="319"/>
        <v>0</v>
      </c>
      <c r="CA84" s="379"/>
      <c r="CB84" s="384">
        <f t="shared" si="320"/>
        <v>0</v>
      </c>
      <c r="CC84" s="379"/>
      <c r="CD84" s="384">
        <f t="shared" si="321"/>
        <v>0</v>
      </c>
      <c r="CE84" s="379"/>
      <c r="CF84" s="384">
        <f t="shared" si="322"/>
        <v>0</v>
      </c>
      <c r="CG84" s="379"/>
      <c r="CH84" s="384">
        <f t="shared" si="323"/>
        <v>0</v>
      </c>
      <c r="CI84" s="379"/>
      <c r="CJ84" s="384">
        <f t="shared" si="324"/>
        <v>0</v>
      </c>
      <c r="CK84" s="379"/>
      <c r="CL84" s="384">
        <f t="shared" si="325"/>
        <v>0</v>
      </c>
      <c r="CM84" s="379"/>
      <c r="CN84" s="384">
        <f t="shared" si="326"/>
        <v>0</v>
      </c>
      <c r="CO84" s="379"/>
      <c r="CP84" s="384">
        <f t="shared" si="327"/>
        <v>0</v>
      </c>
      <c r="CQ84" s="379"/>
      <c r="CR84" s="384">
        <f t="shared" si="328"/>
        <v>0</v>
      </c>
      <c r="CS84" s="379"/>
      <c r="CT84" s="384">
        <f t="shared" si="329"/>
        <v>0</v>
      </c>
      <c r="CU84" s="379"/>
      <c r="CV84" s="384">
        <f t="shared" si="330"/>
        <v>0</v>
      </c>
      <c r="CW84" s="379"/>
      <c r="CX84" s="384">
        <f t="shared" si="331"/>
        <v>0</v>
      </c>
      <c r="CY84" s="379"/>
      <c r="CZ84" s="384">
        <f t="shared" si="332"/>
        <v>0</v>
      </c>
      <c r="DA84" s="379"/>
      <c r="DB84" s="384">
        <f t="shared" si="284"/>
        <v>0</v>
      </c>
      <c r="DC84" s="379"/>
      <c r="DD84" s="384">
        <f t="shared" si="333"/>
        <v>0</v>
      </c>
      <c r="DE84" s="379"/>
      <c r="DF84" s="384">
        <f t="shared" si="334"/>
        <v>0</v>
      </c>
      <c r="DG84" s="379"/>
      <c r="DH84" s="384">
        <f t="shared" si="335"/>
        <v>0</v>
      </c>
      <c r="DI84" s="379"/>
      <c r="DJ84" s="384">
        <f t="shared" si="336"/>
        <v>0</v>
      </c>
      <c r="DK84" s="379"/>
      <c r="DL84" s="384">
        <f t="shared" si="337"/>
        <v>0</v>
      </c>
      <c r="DM84" s="379"/>
      <c r="DN84" s="384">
        <f t="shared" si="338"/>
        <v>0</v>
      </c>
      <c r="DO84" s="379"/>
      <c r="DP84" s="384">
        <f t="shared" si="339"/>
        <v>0</v>
      </c>
      <c r="DQ84" s="379"/>
      <c r="DR84" s="384">
        <f t="shared" si="340"/>
        <v>0</v>
      </c>
      <c r="DS84" s="379"/>
      <c r="DT84" s="384">
        <f t="shared" si="341"/>
        <v>0</v>
      </c>
      <c r="DU84" s="379"/>
      <c r="DV84" s="384">
        <f t="shared" si="342"/>
        <v>0</v>
      </c>
      <c r="DW84" s="379"/>
      <c r="DX84" s="384">
        <f t="shared" si="343"/>
        <v>0</v>
      </c>
      <c r="DY84" s="379"/>
      <c r="DZ84" s="384">
        <f t="shared" si="344"/>
        <v>0</v>
      </c>
      <c r="EA84" s="379"/>
      <c r="EB84" s="384">
        <f t="shared" si="345"/>
        <v>0</v>
      </c>
      <c r="EC84" s="379"/>
      <c r="ED84" s="384">
        <f t="shared" si="346"/>
        <v>0</v>
      </c>
      <c r="EE84" s="379"/>
      <c r="EF84" s="384">
        <f t="shared" si="347"/>
        <v>0</v>
      </c>
      <c r="EG84" s="379"/>
      <c r="EH84" s="384">
        <f t="shared" si="348"/>
        <v>0</v>
      </c>
      <c r="EI84" s="379"/>
      <c r="EJ84" s="384">
        <f t="shared" si="349"/>
        <v>0</v>
      </c>
      <c r="EK84" s="379"/>
      <c r="EL84" s="384">
        <f t="shared" si="350"/>
        <v>0</v>
      </c>
      <c r="EM84" s="379"/>
      <c r="EN84" s="384">
        <f t="shared" si="351"/>
        <v>0</v>
      </c>
      <c r="EO84" s="379"/>
      <c r="EP84" s="384">
        <f t="shared" si="352"/>
        <v>0</v>
      </c>
      <c r="EQ84" s="379"/>
      <c r="ER84" s="384">
        <f t="shared" si="353"/>
        <v>0</v>
      </c>
      <c r="ES84" s="379"/>
      <c r="ET84" s="384">
        <f t="shared" si="354"/>
        <v>0</v>
      </c>
      <c r="EU84" s="379"/>
      <c r="EV84" s="384">
        <f t="shared" si="355"/>
        <v>0</v>
      </c>
      <c r="EW84" s="379"/>
      <c r="EX84" s="384">
        <f t="shared" si="356"/>
        <v>0</v>
      </c>
      <c r="EY84" s="379"/>
      <c r="EZ84" s="384">
        <f t="shared" si="357"/>
        <v>0</v>
      </c>
      <c r="FA84" s="379"/>
      <c r="FB84" s="384">
        <f t="shared" si="358"/>
        <v>0</v>
      </c>
      <c r="FC84" s="379"/>
      <c r="FD84" s="384">
        <f t="shared" si="359"/>
        <v>0</v>
      </c>
      <c r="FE84" s="379"/>
      <c r="FF84" s="384">
        <f t="shared" si="360"/>
        <v>0</v>
      </c>
      <c r="FG84" s="379"/>
      <c r="FH84" s="384">
        <f t="shared" si="361"/>
        <v>0</v>
      </c>
      <c r="FI84" s="379"/>
      <c r="FJ84" s="384">
        <f t="shared" si="362"/>
        <v>0</v>
      </c>
      <c r="FK84" s="379"/>
      <c r="FL84" s="384">
        <f t="shared" si="363"/>
        <v>0</v>
      </c>
      <c r="FM84" s="379"/>
      <c r="FN84" s="384">
        <f t="shared" si="364"/>
        <v>0</v>
      </c>
      <c r="FO84" s="379"/>
      <c r="FP84" s="384">
        <f t="shared" si="365"/>
        <v>0</v>
      </c>
      <c r="FQ84" s="379"/>
      <c r="FR84" s="384">
        <f t="shared" si="366"/>
        <v>0</v>
      </c>
      <c r="FS84" s="379"/>
      <c r="FT84" s="384">
        <f t="shared" si="367"/>
        <v>0</v>
      </c>
      <c r="FU84" s="379"/>
      <c r="FV84" s="384">
        <f t="shared" si="368"/>
        <v>0</v>
      </c>
      <c r="FW84" s="379"/>
      <c r="FX84" s="384">
        <f t="shared" si="369"/>
        <v>0</v>
      </c>
      <c r="FY84" s="379"/>
      <c r="FZ84" s="384">
        <f t="shared" si="370"/>
        <v>0</v>
      </c>
      <c r="GA84" s="379"/>
      <c r="GB84" s="384">
        <f t="shared" si="371"/>
        <v>0</v>
      </c>
      <c r="GC84" s="379"/>
      <c r="GD84" s="384">
        <f t="shared" si="372"/>
        <v>0</v>
      </c>
      <c r="GE84" s="379"/>
      <c r="GF84" s="384">
        <f t="shared" si="373"/>
        <v>0</v>
      </c>
      <c r="GG84" s="379"/>
      <c r="GH84" s="384">
        <f t="shared" si="374"/>
        <v>0</v>
      </c>
      <c r="GI84" s="379"/>
      <c r="GJ84" s="384">
        <f t="shared" si="375"/>
        <v>0</v>
      </c>
      <c r="GK84" s="379"/>
      <c r="GL84" s="384">
        <f t="shared" si="376"/>
        <v>0</v>
      </c>
      <c r="GM84" s="379"/>
      <c r="GN84" s="384">
        <f t="shared" si="377"/>
        <v>0</v>
      </c>
      <c r="GO84" s="379"/>
      <c r="GP84" s="384">
        <f t="shared" si="378"/>
        <v>0</v>
      </c>
      <c r="GQ84" s="379"/>
      <c r="GR84" s="384">
        <f t="shared" si="379"/>
        <v>0</v>
      </c>
      <c r="GS84" s="379"/>
      <c r="GT84" s="384">
        <f t="shared" si="380"/>
        <v>0</v>
      </c>
      <c r="GU84" s="379"/>
      <c r="GV84" s="384">
        <f t="shared" si="381"/>
        <v>0</v>
      </c>
      <c r="GW84" s="379"/>
      <c r="GX84" s="384">
        <f t="shared" si="382"/>
        <v>0</v>
      </c>
      <c r="GY84" s="379"/>
      <c r="GZ84" s="384">
        <f t="shared" si="383"/>
        <v>0</v>
      </c>
      <c r="HA84" s="379"/>
      <c r="HB84" s="384">
        <f t="shared" si="384"/>
        <v>0</v>
      </c>
      <c r="HC84" s="379"/>
      <c r="HD84" s="384">
        <f t="shared" si="385"/>
        <v>0</v>
      </c>
      <c r="HE84" s="379"/>
      <c r="HF84" s="384">
        <f t="shared" si="386"/>
        <v>0</v>
      </c>
      <c r="HG84" s="379"/>
      <c r="HH84" s="384">
        <f t="shared" si="387"/>
        <v>0</v>
      </c>
      <c r="HI84" s="379"/>
      <c r="HJ84" s="384">
        <f t="shared" si="388"/>
        <v>0</v>
      </c>
      <c r="HK84" s="379"/>
      <c r="HL84" s="384">
        <f t="shared" si="389"/>
        <v>0</v>
      </c>
      <c r="HM84" s="379"/>
      <c r="HN84" s="384">
        <f t="shared" si="390"/>
        <v>0</v>
      </c>
      <c r="HO84" s="415"/>
      <c r="HP84" s="384">
        <f t="shared" si="391"/>
        <v>0</v>
      </c>
      <c r="HQ84" s="379"/>
      <c r="HR84" s="384">
        <f t="shared" si="392"/>
        <v>0</v>
      </c>
      <c r="HS84" s="415"/>
      <c r="HT84" s="384">
        <f t="shared" si="393"/>
        <v>0</v>
      </c>
      <c r="HU84" s="379"/>
      <c r="HV84" s="384">
        <f t="shared" si="394"/>
        <v>0</v>
      </c>
      <c r="HW84" s="379"/>
      <c r="HX84" s="384">
        <f t="shared" si="395"/>
        <v>0</v>
      </c>
      <c r="HY84" s="379"/>
      <c r="HZ84" s="384">
        <f t="shared" si="396"/>
        <v>0</v>
      </c>
      <c r="IA84" s="379"/>
      <c r="IB84" s="384">
        <f t="shared" si="397"/>
        <v>0</v>
      </c>
      <c r="IC84" s="379"/>
      <c r="ID84" s="384">
        <f t="shared" si="398"/>
        <v>0</v>
      </c>
      <c r="IE84" s="379"/>
      <c r="IF84" s="384">
        <f t="shared" si="399"/>
        <v>0</v>
      </c>
      <c r="IG84" s="379"/>
      <c r="IH84" s="384">
        <f t="shared" si="400"/>
        <v>0</v>
      </c>
      <c r="II84" s="379"/>
      <c r="IJ84" s="384">
        <f t="shared" si="401"/>
        <v>0</v>
      </c>
      <c r="IK84" s="379"/>
      <c r="IL84" s="384">
        <f t="shared" si="402"/>
        <v>0</v>
      </c>
      <c r="IM84" s="379"/>
      <c r="IN84" s="384">
        <f t="shared" si="403"/>
        <v>0</v>
      </c>
      <c r="IO84" s="379"/>
      <c r="IP84" s="384">
        <f t="shared" si="404"/>
        <v>0</v>
      </c>
      <c r="IQ84" s="379"/>
      <c r="IR84" s="384">
        <f t="shared" si="405"/>
        <v>0</v>
      </c>
      <c r="IS84" s="379"/>
      <c r="IT84" s="384">
        <f t="shared" si="406"/>
        <v>0</v>
      </c>
      <c r="IU84" s="379"/>
      <c r="IV84" s="384">
        <f t="shared" si="407"/>
        <v>0</v>
      </c>
      <c r="IW84" s="379"/>
      <c r="IX84" s="384">
        <f t="shared" si="408"/>
        <v>0</v>
      </c>
      <c r="IY84" s="379"/>
      <c r="IZ84" s="384">
        <f t="shared" si="409"/>
        <v>0</v>
      </c>
      <c r="JA84" s="379"/>
      <c r="JB84" s="384">
        <f t="shared" si="410"/>
        <v>0</v>
      </c>
      <c r="JC84" s="379"/>
      <c r="JD84" s="384">
        <f t="shared" si="411"/>
        <v>0</v>
      </c>
      <c r="JE84" s="379"/>
      <c r="JF84" s="384">
        <f t="shared" si="412"/>
        <v>0</v>
      </c>
      <c r="JG84" s="379"/>
      <c r="JH84" s="384">
        <f t="shared" si="413"/>
        <v>0</v>
      </c>
      <c r="JI84" s="379"/>
      <c r="JJ84" s="384">
        <f t="shared" si="414"/>
        <v>0</v>
      </c>
      <c r="JK84" s="379"/>
      <c r="JL84" s="384">
        <f t="shared" si="415"/>
        <v>0</v>
      </c>
      <c r="JM84" s="379"/>
      <c r="JN84" s="384">
        <f t="shared" si="416"/>
        <v>0</v>
      </c>
      <c r="JO84" s="379"/>
      <c r="JP84" s="384">
        <f t="shared" si="417"/>
        <v>0</v>
      </c>
      <c r="JQ84" s="379"/>
      <c r="JR84" s="384">
        <f t="shared" si="418"/>
        <v>0</v>
      </c>
      <c r="JS84" s="379"/>
      <c r="JT84" s="384">
        <f t="shared" si="419"/>
        <v>0</v>
      </c>
      <c r="JU84" s="379"/>
      <c r="JV84" s="384">
        <f t="shared" si="420"/>
        <v>0</v>
      </c>
      <c r="JW84" s="379"/>
      <c r="JX84" s="384">
        <f t="shared" si="421"/>
        <v>0</v>
      </c>
      <c r="JY84" s="379"/>
      <c r="JZ84" s="384">
        <f t="shared" si="422"/>
        <v>0</v>
      </c>
    </row>
    <row r="85" spans="1:286" s="4" customFormat="1" x14ac:dyDescent="0.25">
      <c r="A85" s="268" t="s">
        <v>277</v>
      </c>
      <c r="B85" s="268" t="s">
        <v>314</v>
      </c>
      <c r="C85" s="467">
        <v>7900</v>
      </c>
      <c r="D85" s="467"/>
      <c r="E85" s="467"/>
      <c r="F85" s="472"/>
      <c r="G85" s="387">
        <v>0</v>
      </c>
      <c r="H85" s="388">
        <f t="shared" si="283"/>
        <v>7900</v>
      </c>
      <c r="I85" s="513">
        <v>100</v>
      </c>
      <c r="J85" s="390">
        <f t="shared" si="285"/>
        <v>79</v>
      </c>
      <c r="K85" s="379"/>
      <c r="L85" s="384">
        <f t="shared" si="286"/>
        <v>0</v>
      </c>
      <c r="M85" s="379"/>
      <c r="N85" s="384">
        <f t="shared" si="287"/>
        <v>0</v>
      </c>
      <c r="O85" s="379"/>
      <c r="P85" s="384">
        <f t="shared" si="288"/>
        <v>0</v>
      </c>
      <c r="Q85" s="379"/>
      <c r="R85" s="384">
        <f t="shared" si="289"/>
        <v>0</v>
      </c>
      <c r="S85" s="379"/>
      <c r="T85" s="384">
        <f t="shared" si="290"/>
        <v>0</v>
      </c>
      <c r="U85" s="379"/>
      <c r="V85" s="384">
        <f t="shared" si="291"/>
        <v>0</v>
      </c>
      <c r="W85" s="379"/>
      <c r="X85" s="384">
        <f t="shared" si="292"/>
        <v>0</v>
      </c>
      <c r="Y85" s="379"/>
      <c r="Z85" s="384">
        <f t="shared" si="293"/>
        <v>0</v>
      </c>
      <c r="AA85" s="379"/>
      <c r="AB85" s="384">
        <f t="shared" si="294"/>
        <v>0</v>
      </c>
      <c r="AC85" s="379"/>
      <c r="AD85" s="384">
        <f t="shared" si="295"/>
        <v>0</v>
      </c>
      <c r="AE85" s="379"/>
      <c r="AF85" s="384">
        <f t="shared" si="296"/>
        <v>0</v>
      </c>
      <c r="AG85" s="379"/>
      <c r="AH85" s="384">
        <f t="shared" si="297"/>
        <v>0</v>
      </c>
      <c r="AI85" s="379"/>
      <c r="AJ85" s="384">
        <f t="shared" si="298"/>
        <v>0</v>
      </c>
      <c r="AK85" s="379"/>
      <c r="AL85" s="384">
        <f t="shared" si="299"/>
        <v>0</v>
      </c>
      <c r="AM85" s="379"/>
      <c r="AN85" s="384">
        <f t="shared" si="300"/>
        <v>0</v>
      </c>
      <c r="AO85" s="379"/>
      <c r="AP85" s="384">
        <f t="shared" si="301"/>
        <v>0</v>
      </c>
      <c r="AQ85" s="379"/>
      <c r="AR85" s="384">
        <f t="shared" si="302"/>
        <v>0</v>
      </c>
      <c r="AS85" s="379"/>
      <c r="AT85" s="384">
        <f t="shared" si="303"/>
        <v>0</v>
      </c>
      <c r="AU85" s="379"/>
      <c r="AV85" s="384">
        <f t="shared" si="304"/>
        <v>0</v>
      </c>
      <c r="AW85" s="379"/>
      <c r="AX85" s="384">
        <f t="shared" si="305"/>
        <v>0</v>
      </c>
      <c r="AY85" s="379"/>
      <c r="AZ85" s="384">
        <f t="shared" si="306"/>
        <v>0</v>
      </c>
      <c r="BA85" s="379"/>
      <c r="BB85" s="384">
        <f t="shared" si="307"/>
        <v>0</v>
      </c>
      <c r="BC85" s="379"/>
      <c r="BD85" s="384">
        <f t="shared" si="308"/>
        <v>0</v>
      </c>
      <c r="BE85" s="379"/>
      <c r="BF85" s="384">
        <f t="shared" si="309"/>
        <v>0</v>
      </c>
      <c r="BG85" s="379"/>
      <c r="BH85" s="384">
        <f t="shared" si="310"/>
        <v>0</v>
      </c>
      <c r="BI85" s="379"/>
      <c r="BJ85" s="384">
        <f t="shared" si="311"/>
        <v>0</v>
      </c>
      <c r="BK85" s="379"/>
      <c r="BL85" s="384">
        <f t="shared" si="312"/>
        <v>0</v>
      </c>
      <c r="BM85" s="379"/>
      <c r="BN85" s="384">
        <f t="shared" si="313"/>
        <v>0</v>
      </c>
      <c r="BO85" s="379"/>
      <c r="BP85" s="384">
        <f t="shared" si="314"/>
        <v>0</v>
      </c>
      <c r="BQ85" s="379"/>
      <c r="BR85" s="384">
        <f t="shared" si="315"/>
        <v>0</v>
      </c>
      <c r="BS85" s="379"/>
      <c r="BT85" s="384">
        <f t="shared" si="316"/>
        <v>0</v>
      </c>
      <c r="BU85" s="379"/>
      <c r="BV85" s="384">
        <f t="shared" si="317"/>
        <v>0</v>
      </c>
      <c r="BW85" s="379"/>
      <c r="BX85" s="384">
        <f t="shared" si="318"/>
        <v>0</v>
      </c>
      <c r="BY85" s="379"/>
      <c r="BZ85" s="384">
        <f t="shared" si="319"/>
        <v>0</v>
      </c>
      <c r="CA85" s="379">
        <v>1</v>
      </c>
      <c r="CB85" s="384">
        <f t="shared" si="320"/>
        <v>79</v>
      </c>
      <c r="CC85" s="379"/>
      <c r="CD85" s="384">
        <f t="shared" si="321"/>
        <v>0</v>
      </c>
      <c r="CE85" s="379"/>
      <c r="CF85" s="384">
        <f t="shared" si="322"/>
        <v>0</v>
      </c>
      <c r="CG85" s="379"/>
      <c r="CH85" s="384">
        <f t="shared" si="323"/>
        <v>0</v>
      </c>
      <c r="CI85" s="379"/>
      <c r="CJ85" s="384">
        <f t="shared" si="324"/>
        <v>0</v>
      </c>
      <c r="CK85" s="379"/>
      <c r="CL85" s="384">
        <f t="shared" si="325"/>
        <v>0</v>
      </c>
      <c r="CM85" s="379"/>
      <c r="CN85" s="384">
        <f t="shared" si="326"/>
        <v>0</v>
      </c>
      <c r="CO85" s="379"/>
      <c r="CP85" s="384">
        <f t="shared" si="327"/>
        <v>0</v>
      </c>
      <c r="CQ85" s="379"/>
      <c r="CR85" s="384">
        <f t="shared" si="328"/>
        <v>0</v>
      </c>
      <c r="CS85" s="379"/>
      <c r="CT85" s="384">
        <f t="shared" si="329"/>
        <v>0</v>
      </c>
      <c r="CU85" s="379"/>
      <c r="CV85" s="384">
        <f t="shared" si="330"/>
        <v>0</v>
      </c>
      <c r="CW85" s="379"/>
      <c r="CX85" s="384">
        <f t="shared" si="331"/>
        <v>0</v>
      </c>
      <c r="CY85" s="379"/>
      <c r="CZ85" s="384">
        <f t="shared" si="332"/>
        <v>0</v>
      </c>
      <c r="DA85" s="379"/>
      <c r="DB85" s="384">
        <f t="shared" si="284"/>
        <v>0</v>
      </c>
      <c r="DC85" s="379"/>
      <c r="DD85" s="384">
        <f t="shared" si="333"/>
        <v>0</v>
      </c>
      <c r="DE85" s="379"/>
      <c r="DF85" s="384">
        <f t="shared" si="334"/>
        <v>0</v>
      </c>
      <c r="DG85" s="379"/>
      <c r="DH85" s="384">
        <f t="shared" si="335"/>
        <v>0</v>
      </c>
      <c r="DI85" s="379"/>
      <c r="DJ85" s="384">
        <f t="shared" si="336"/>
        <v>0</v>
      </c>
      <c r="DK85" s="379"/>
      <c r="DL85" s="384">
        <f t="shared" si="337"/>
        <v>0</v>
      </c>
      <c r="DM85" s="379"/>
      <c r="DN85" s="384">
        <f t="shared" si="338"/>
        <v>0</v>
      </c>
      <c r="DO85" s="379"/>
      <c r="DP85" s="384">
        <f t="shared" si="339"/>
        <v>0</v>
      </c>
      <c r="DQ85" s="379"/>
      <c r="DR85" s="384">
        <f t="shared" si="340"/>
        <v>0</v>
      </c>
      <c r="DS85" s="379"/>
      <c r="DT85" s="384">
        <f t="shared" si="341"/>
        <v>0</v>
      </c>
      <c r="DU85" s="379"/>
      <c r="DV85" s="384">
        <f t="shared" si="342"/>
        <v>0</v>
      </c>
      <c r="DW85" s="379"/>
      <c r="DX85" s="384">
        <f t="shared" si="343"/>
        <v>0</v>
      </c>
      <c r="DY85" s="379"/>
      <c r="DZ85" s="384">
        <f t="shared" si="344"/>
        <v>0</v>
      </c>
      <c r="EA85" s="379"/>
      <c r="EB85" s="384">
        <f t="shared" si="345"/>
        <v>0</v>
      </c>
      <c r="EC85" s="379"/>
      <c r="ED85" s="384">
        <f t="shared" si="346"/>
        <v>0</v>
      </c>
      <c r="EE85" s="379"/>
      <c r="EF85" s="384">
        <f t="shared" si="347"/>
        <v>0</v>
      </c>
      <c r="EG85" s="379">
        <v>1</v>
      </c>
      <c r="EH85" s="384">
        <f t="shared" si="348"/>
        <v>79</v>
      </c>
      <c r="EI85" s="379">
        <v>1</v>
      </c>
      <c r="EJ85" s="384">
        <f t="shared" si="349"/>
        <v>79</v>
      </c>
      <c r="EK85" s="379"/>
      <c r="EL85" s="384">
        <f t="shared" si="350"/>
        <v>0</v>
      </c>
      <c r="EM85" s="379">
        <v>1</v>
      </c>
      <c r="EN85" s="384">
        <f t="shared" si="351"/>
        <v>79</v>
      </c>
      <c r="EO85" s="379"/>
      <c r="EP85" s="384">
        <f t="shared" si="352"/>
        <v>0</v>
      </c>
      <c r="EQ85" s="379"/>
      <c r="ER85" s="384">
        <f t="shared" si="353"/>
        <v>0</v>
      </c>
      <c r="ES85" s="379"/>
      <c r="ET85" s="384">
        <f t="shared" si="354"/>
        <v>0</v>
      </c>
      <c r="EU85" s="379"/>
      <c r="EV85" s="384">
        <f t="shared" si="355"/>
        <v>0</v>
      </c>
      <c r="EW85" s="379"/>
      <c r="EX85" s="384">
        <f t="shared" si="356"/>
        <v>0</v>
      </c>
      <c r="EY85" s="379"/>
      <c r="EZ85" s="384">
        <f t="shared" si="357"/>
        <v>0</v>
      </c>
      <c r="FA85" s="379"/>
      <c r="FB85" s="384">
        <f t="shared" si="358"/>
        <v>0</v>
      </c>
      <c r="FC85" s="379"/>
      <c r="FD85" s="384">
        <f t="shared" si="359"/>
        <v>0</v>
      </c>
      <c r="FE85" s="379"/>
      <c r="FF85" s="384">
        <f t="shared" si="360"/>
        <v>0</v>
      </c>
      <c r="FG85" s="379"/>
      <c r="FH85" s="384">
        <f t="shared" si="361"/>
        <v>0</v>
      </c>
      <c r="FI85" s="379"/>
      <c r="FJ85" s="384">
        <f t="shared" si="362"/>
        <v>0</v>
      </c>
      <c r="FK85" s="379"/>
      <c r="FL85" s="384">
        <f t="shared" si="363"/>
        <v>0</v>
      </c>
      <c r="FM85" s="379"/>
      <c r="FN85" s="384">
        <f t="shared" si="364"/>
        <v>0</v>
      </c>
      <c r="FO85" s="379"/>
      <c r="FP85" s="384">
        <f t="shared" si="365"/>
        <v>0</v>
      </c>
      <c r="FQ85" s="379"/>
      <c r="FR85" s="384">
        <f t="shared" si="366"/>
        <v>0</v>
      </c>
      <c r="FS85" s="379"/>
      <c r="FT85" s="384">
        <f t="shared" si="367"/>
        <v>0</v>
      </c>
      <c r="FU85" s="379"/>
      <c r="FV85" s="384">
        <f t="shared" si="368"/>
        <v>0</v>
      </c>
      <c r="FW85" s="379"/>
      <c r="FX85" s="384">
        <f t="shared" si="369"/>
        <v>0</v>
      </c>
      <c r="FY85" s="379"/>
      <c r="FZ85" s="384">
        <f t="shared" si="370"/>
        <v>0</v>
      </c>
      <c r="GA85" s="379"/>
      <c r="GB85" s="384">
        <f t="shared" si="371"/>
        <v>0</v>
      </c>
      <c r="GC85" s="379"/>
      <c r="GD85" s="384">
        <f t="shared" si="372"/>
        <v>0</v>
      </c>
      <c r="GE85" s="379"/>
      <c r="GF85" s="384">
        <f t="shared" si="373"/>
        <v>0</v>
      </c>
      <c r="GG85" s="379"/>
      <c r="GH85" s="384">
        <f t="shared" si="374"/>
        <v>0</v>
      </c>
      <c r="GI85" s="379">
        <v>1</v>
      </c>
      <c r="GJ85" s="384">
        <f t="shared" si="375"/>
        <v>79</v>
      </c>
      <c r="GK85" s="379"/>
      <c r="GL85" s="384">
        <f t="shared" si="376"/>
        <v>0</v>
      </c>
      <c r="GM85" s="379"/>
      <c r="GN85" s="384">
        <f t="shared" si="377"/>
        <v>0</v>
      </c>
      <c r="GO85" s="379"/>
      <c r="GP85" s="384">
        <f t="shared" si="378"/>
        <v>0</v>
      </c>
      <c r="GQ85" s="379"/>
      <c r="GR85" s="384">
        <f t="shared" si="379"/>
        <v>0</v>
      </c>
      <c r="GS85" s="379"/>
      <c r="GT85" s="384">
        <f t="shared" si="380"/>
        <v>0</v>
      </c>
      <c r="GU85" s="379"/>
      <c r="GV85" s="384">
        <f t="shared" si="381"/>
        <v>0</v>
      </c>
      <c r="GW85" s="379"/>
      <c r="GX85" s="384">
        <f t="shared" si="382"/>
        <v>0</v>
      </c>
      <c r="GY85" s="379"/>
      <c r="GZ85" s="384">
        <f t="shared" si="383"/>
        <v>0</v>
      </c>
      <c r="HA85" s="379"/>
      <c r="HB85" s="384">
        <f t="shared" si="384"/>
        <v>0</v>
      </c>
      <c r="HC85" s="379"/>
      <c r="HD85" s="384">
        <f t="shared" si="385"/>
        <v>0</v>
      </c>
      <c r="HE85" s="379"/>
      <c r="HF85" s="384">
        <f t="shared" si="386"/>
        <v>0</v>
      </c>
      <c r="HG85" s="379"/>
      <c r="HH85" s="384">
        <f t="shared" si="387"/>
        <v>0</v>
      </c>
      <c r="HI85" s="379"/>
      <c r="HJ85" s="384">
        <f t="shared" si="388"/>
        <v>0</v>
      </c>
      <c r="HK85" s="379"/>
      <c r="HL85" s="384">
        <f t="shared" si="389"/>
        <v>0</v>
      </c>
      <c r="HM85" s="379"/>
      <c r="HN85" s="384">
        <f t="shared" si="390"/>
        <v>0</v>
      </c>
      <c r="HO85" s="415"/>
      <c r="HP85" s="384">
        <f t="shared" si="391"/>
        <v>0</v>
      </c>
      <c r="HQ85" s="379"/>
      <c r="HR85" s="384">
        <f t="shared" si="392"/>
        <v>0</v>
      </c>
      <c r="HS85" s="415"/>
      <c r="HT85" s="384">
        <f t="shared" si="393"/>
        <v>0</v>
      </c>
      <c r="HU85" s="379"/>
      <c r="HV85" s="384">
        <f t="shared" si="394"/>
        <v>0</v>
      </c>
      <c r="HW85" s="379">
        <v>1</v>
      </c>
      <c r="HX85" s="384">
        <f t="shared" si="395"/>
        <v>79</v>
      </c>
      <c r="HY85" s="379">
        <v>1</v>
      </c>
      <c r="HZ85" s="384">
        <f t="shared" si="396"/>
        <v>79</v>
      </c>
      <c r="IA85" s="379"/>
      <c r="IB85" s="384">
        <f t="shared" si="397"/>
        <v>0</v>
      </c>
      <c r="IC85" s="379"/>
      <c r="ID85" s="384">
        <f t="shared" si="398"/>
        <v>0</v>
      </c>
      <c r="IE85" s="379"/>
      <c r="IF85" s="384">
        <f t="shared" si="399"/>
        <v>0</v>
      </c>
      <c r="IG85" s="379"/>
      <c r="IH85" s="384">
        <f t="shared" si="400"/>
        <v>0</v>
      </c>
      <c r="II85" s="379">
        <v>1</v>
      </c>
      <c r="IJ85" s="384">
        <f t="shared" si="401"/>
        <v>79</v>
      </c>
      <c r="IK85" s="379">
        <v>1</v>
      </c>
      <c r="IL85" s="384">
        <f t="shared" si="402"/>
        <v>79</v>
      </c>
      <c r="IM85" s="379">
        <v>1</v>
      </c>
      <c r="IN85" s="384">
        <f t="shared" si="403"/>
        <v>79</v>
      </c>
      <c r="IO85" s="379">
        <v>1</v>
      </c>
      <c r="IP85" s="384">
        <f t="shared" si="404"/>
        <v>79</v>
      </c>
      <c r="IQ85" s="379">
        <v>1</v>
      </c>
      <c r="IR85" s="384">
        <f t="shared" si="405"/>
        <v>79</v>
      </c>
      <c r="IS85" s="379"/>
      <c r="IT85" s="384">
        <f t="shared" si="406"/>
        <v>0</v>
      </c>
      <c r="IU85" s="379"/>
      <c r="IV85" s="384">
        <f t="shared" si="407"/>
        <v>0</v>
      </c>
      <c r="IW85" s="379">
        <v>1</v>
      </c>
      <c r="IX85" s="384">
        <f t="shared" si="408"/>
        <v>79</v>
      </c>
      <c r="IY85" s="379">
        <v>1</v>
      </c>
      <c r="IZ85" s="384">
        <f t="shared" si="409"/>
        <v>79</v>
      </c>
      <c r="JA85" s="379">
        <v>1</v>
      </c>
      <c r="JB85" s="384">
        <f t="shared" si="410"/>
        <v>79</v>
      </c>
      <c r="JC85" s="379">
        <v>1</v>
      </c>
      <c r="JD85" s="384">
        <f t="shared" si="411"/>
        <v>79</v>
      </c>
      <c r="JE85" s="379">
        <v>1</v>
      </c>
      <c r="JF85" s="384">
        <f t="shared" si="412"/>
        <v>79</v>
      </c>
      <c r="JG85" s="379">
        <v>1</v>
      </c>
      <c r="JH85" s="384">
        <f t="shared" si="413"/>
        <v>79</v>
      </c>
      <c r="JI85" s="379">
        <v>1</v>
      </c>
      <c r="JJ85" s="384">
        <f t="shared" si="414"/>
        <v>79</v>
      </c>
      <c r="JK85" s="379">
        <v>1</v>
      </c>
      <c r="JL85" s="384">
        <f t="shared" si="415"/>
        <v>79</v>
      </c>
      <c r="JM85" s="379">
        <v>1</v>
      </c>
      <c r="JN85" s="384">
        <f t="shared" si="416"/>
        <v>79</v>
      </c>
      <c r="JO85" s="379">
        <v>1</v>
      </c>
      <c r="JP85" s="384">
        <f t="shared" si="417"/>
        <v>79</v>
      </c>
      <c r="JQ85" s="379">
        <v>1</v>
      </c>
      <c r="JR85" s="384">
        <f t="shared" si="418"/>
        <v>79</v>
      </c>
      <c r="JS85" s="379"/>
      <c r="JT85" s="384">
        <f t="shared" si="419"/>
        <v>0</v>
      </c>
      <c r="JU85" s="379"/>
      <c r="JV85" s="384">
        <f t="shared" si="420"/>
        <v>0</v>
      </c>
      <c r="JW85" s="379"/>
      <c r="JX85" s="384">
        <f t="shared" si="421"/>
        <v>0</v>
      </c>
      <c r="JY85" s="379"/>
      <c r="JZ85" s="384">
        <f t="shared" si="422"/>
        <v>0</v>
      </c>
    </row>
    <row r="86" spans="1:286" s="4" customFormat="1" x14ac:dyDescent="0.25">
      <c r="A86" s="268" t="s">
        <v>277</v>
      </c>
      <c r="B86" s="268" t="s">
        <v>483</v>
      </c>
      <c r="C86" s="466">
        <v>2485</v>
      </c>
      <c r="D86" s="467"/>
      <c r="E86" s="467"/>
      <c r="F86" s="472"/>
      <c r="G86" s="387">
        <f>+AVERAGE(C86:F86)*5%</f>
        <v>124.25</v>
      </c>
      <c r="H86" s="388">
        <f t="shared" si="283"/>
        <v>2609.25</v>
      </c>
      <c r="I86" s="513">
        <v>1</v>
      </c>
      <c r="J86" s="390">
        <f t="shared" si="285"/>
        <v>2609.25</v>
      </c>
      <c r="K86" s="379"/>
      <c r="L86" s="384">
        <f t="shared" si="286"/>
        <v>0</v>
      </c>
      <c r="M86" s="379"/>
      <c r="N86" s="384">
        <f t="shared" si="287"/>
        <v>0</v>
      </c>
      <c r="O86" s="379"/>
      <c r="P86" s="384">
        <f t="shared" si="288"/>
        <v>0</v>
      </c>
      <c r="Q86" s="379"/>
      <c r="R86" s="384">
        <f t="shared" si="289"/>
        <v>0</v>
      </c>
      <c r="S86" s="379"/>
      <c r="T86" s="384">
        <f t="shared" si="290"/>
        <v>0</v>
      </c>
      <c r="U86" s="379"/>
      <c r="V86" s="384">
        <f t="shared" si="291"/>
        <v>0</v>
      </c>
      <c r="W86" s="379"/>
      <c r="X86" s="384">
        <f t="shared" si="292"/>
        <v>0</v>
      </c>
      <c r="Y86" s="379"/>
      <c r="Z86" s="384">
        <f t="shared" si="293"/>
        <v>0</v>
      </c>
      <c r="AA86" s="379"/>
      <c r="AB86" s="384">
        <f t="shared" si="294"/>
        <v>0</v>
      </c>
      <c r="AC86" s="379"/>
      <c r="AD86" s="384">
        <f t="shared" si="295"/>
        <v>0</v>
      </c>
      <c r="AE86" s="379"/>
      <c r="AF86" s="384">
        <f t="shared" si="296"/>
        <v>0</v>
      </c>
      <c r="AG86" s="379"/>
      <c r="AH86" s="384">
        <f t="shared" si="297"/>
        <v>0</v>
      </c>
      <c r="AI86" s="379"/>
      <c r="AJ86" s="384">
        <f t="shared" si="298"/>
        <v>0</v>
      </c>
      <c r="AK86" s="379"/>
      <c r="AL86" s="384">
        <f t="shared" si="299"/>
        <v>0</v>
      </c>
      <c r="AM86" s="379"/>
      <c r="AN86" s="384">
        <f t="shared" si="300"/>
        <v>0</v>
      </c>
      <c r="AO86" s="379"/>
      <c r="AP86" s="384">
        <f t="shared" si="301"/>
        <v>0</v>
      </c>
      <c r="AQ86" s="379">
        <v>1</v>
      </c>
      <c r="AR86" s="384">
        <f t="shared" si="302"/>
        <v>2609.25</v>
      </c>
      <c r="AS86" s="379">
        <v>1</v>
      </c>
      <c r="AT86" s="384">
        <f t="shared" si="303"/>
        <v>2609.25</v>
      </c>
      <c r="AU86" s="379"/>
      <c r="AV86" s="384">
        <f t="shared" si="304"/>
        <v>0</v>
      </c>
      <c r="AW86" s="379"/>
      <c r="AX86" s="384">
        <f t="shared" si="305"/>
        <v>0</v>
      </c>
      <c r="AY86" s="379"/>
      <c r="AZ86" s="384">
        <f t="shared" si="306"/>
        <v>0</v>
      </c>
      <c r="BA86" s="379"/>
      <c r="BB86" s="384">
        <f t="shared" si="307"/>
        <v>0</v>
      </c>
      <c r="BC86" s="379"/>
      <c r="BD86" s="384">
        <f t="shared" si="308"/>
        <v>0</v>
      </c>
      <c r="BE86" s="379"/>
      <c r="BF86" s="384">
        <f t="shared" si="309"/>
        <v>0</v>
      </c>
      <c r="BG86" s="379"/>
      <c r="BH86" s="384">
        <f t="shared" si="310"/>
        <v>0</v>
      </c>
      <c r="BI86" s="379"/>
      <c r="BJ86" s="384">
        <f t="shared" si="311"/>
        <v>0</v>
      </c>
      <c r="BK86" s="379"/>
      <c r="BL86" s="384">
        <f t="shared" si="312"/>
        <v>0</v>
      </c>
      <c r="BM86" s="379"/>
      <c r="BN86" s="384">
        <f t="shared" si="313"/>
        <v>0</v>
      </c>
      <c r="BO86" s="379"/>
      <c r="BP86" s="384">
        <f t="shared" si="314"/>
        <v>0</v>
      </c>
      <c r="BQ86" s="379"/>
      <c r="BR86" s="384">
        <f t="shared" si="315"/>
        <v>0</v>
      </c>
      <c r="BS86" s="379"/>
      <c r="BT86" s="384">
        <f t="shared" si="316"/>
        <v>0</v>
      </c>
      <c r="BU86" s="379"/>
      <c r="BV86" s="384">
        <f t="shared" si="317"/>
        <v>0</v>
      </c>
      <c r="BW86" s="379"/>
      <c r="BX86" s="384">
        <f t="shared" si="318"/>
        <v>0</v>
      </c>
      <c r="BY86" s="379"/>
      <c r="BZ86" s="384">
        <f t="shared" si="319"/>
        <v>0</v>
      </c>
      <c r="CA86" s="379"/>
      <c r="CB86" s="384">
        <f t="shared" si="320"/>
        <v>0</v>
      </c>
      <c r="CC86" s="379"/>
      <c r="CD86" s="384">
        <f t="shared" si="321"/>
        <v>0</v>
      </c>
      <c r="CE86" s="379"/>
      <c r="CF86" s="384">
        <f t="shared" si="322"/>
        <v>0</v>
      </c>
      <c r="CG86" s="379"/>
      <c r="CH86" s="384">
        <f t="shared" si="323"/>
        <v>0</v>
      </c>
      <c r="CI86" s="379"/>
      <c r="CJ86" s="384">
        <f t="shared" si="324"/>
        <v>0</v>
      </c>
      <c r="CK86" s="379"/>
      <c r="CL86" s="384">
        <f t="shared" si="325"/>
        <v>0</v>
      </c>
      <c r="CM86" s="379"/>
      <c r="CN86" s="384">
        <f t="shared" si="326"/>
        <v>0</v>
      </c>
      <c r="CO86" s="379"/>
      <c r="CP86" s="384">
        <f t="shared" si="327"/>
        <v>0</v>
      </c>
      <c r="CQ86" s="379"/>
      <c r="CR86" s="384">
        <f t="shared" si="328"/>
        <v>0</v>
      </c>
      <c r="CS86" s="379"/>
      <c r="CT86" s="384">
        <f t="shared" si="329"/>
        <v>0</v>
      </c>
      <c r="CU86" s="379"/>
      <c r="CV86" s="384">
        <f t="shared" si="330"/>
        <v>0</v>
      </c>
      <c r="CW86" s="379"/>
      <c r="CX86" s="384">
        <f t="shared" si="331"/>
        <v>0</v>
      </c>
      <c r="CY86" s="379"/>
      <c r="CZ86" s="384">
        <f t="shared" si="332"/>
        <v>0</v>
      </c>
      <c r="DA86" s="379"/>
      <c r="DB86" s="384">
        <f t="shared" si="284"/>
        <v>0</v>
      </c>
      <c r="DC86" s="379"/>
      <c r="DD86" s="384">
        <f t="shared" si="333"/>
        <v>0</v>
      </c>
      <c r="DE86" s="379"/>
      <c r="DF86" s="384">
        <f t="shared" si="334"/>
        <v>0</v>
      </c>
      <c r="DG86" s="379"/>
      <c r="DH86" s="384">
        <f t="shared" si="335"/>
        <v>0</v>
      </c>
      <c r="DI86" s="379"/>
      <c r="DJ86" s="384">
        <f t="shared" si="336"/>
        <v>0</v>
      </c>
      <c r="DK86" s="379"/>
      <c r="DL86" s="384">
        <f t="shared" si="337"/>
        <v>0</v>
      </c>
      <c r="DM86" s="379"/>
      <c r="DN86" s="384">
        <f t="shared" si="338"/>
        <v>0</v>
      </c>
      <c r="DO86" s="379"/>
      <c r="DP86" s="384">
        <f t="shared" si="339"/>
        <v>0</v>
      </c>
      <c r="DQ86" s="379"/>
      <c r="DR86" s="384">
        <f t="shared" si="340"/>
        <v>0</v>
      </c>
      <c r="DS86" s="379"/>
      <c r="DT86" s="384">
        <f t="shared" si="341"/>
        <v>0</v>
      </c>
      <c r="DU86" s="379"/>
      <c r="DV86" s="384">
        <f t="shared" si="342"/>
        <v>0</v>
      </c>
      <c r="DW86" s="379"/>
      <c r="DX86" s="384">
        <f t="shared" si="343"/>
        <v>0</v>
      </c>
      <c r="DY86" s="379"/>
      <c r="DZ86" s="384">
        <f t="shared" si="344"/>
        <v>0</v>
      </c>
      <c r="EA86" s="379"/>
      <c r="EB86" s="384">
        <f t="shared" si="345"/>
        <v>0</v>
      </c>
      <c r="EC86" s="379"/>
      <c r="ED86" s="384">
        <f t="shared" si="346"/>
        <v>0</v>
      </c>
      <c r="EE86" s="379"/>
      <c r="EF86" s="384">
        <f t="shared" si="347"/>
        <v>0</v>
      </c>
      <c r="EG86" s="379"/>
      <c r="EH86" s="384">
        <f t="shared" si="348"/>
        <v>0</v>
      </c>
      <c r="EI86" s="379"/>
      <c r="EJ86" s="384">
        <f t="shared" si="349"/>
        <v>0</v>
      </c>
      <c r="EK86" s="379"/>
      <c r="EL86" s="384">
        <f t="shared" si="350"/>
        <v>0</v>
      </c>
      <c r="EM86" s="379"/>
      <c r="EN86" s="384">
        <f t="shared" si="351"/>
        <v>0</v>
      </c>
      <c r="EO86" s="379"/>
      <c r="EP86" s="384">
        <f t="shared" si="352"/>
        <v>0</v>
      </c>
      <c r="EQ86" s="379"/>
      <c r="ER86" s="384">
        <f t="shared" si="353"/>
        <v>0</v>
      </c>
      <c r="ES86" s="379"/>
      <c r="ET86" s="384">
        <f t="shared" si="354"/>
        <v>0</v>
      </c>
      <c r="EU86" s="379"/>
      <c r="EV86" s="384">
        <f t="shared" si="355"/>
        <v>0</v>
      </c>
      <c r="EW86" s="379"/>
      <c r="EX86" s="384">
        <f t="shared" si="356"/>
        <v>0</v>
      </c>
      <c r="EY86" s="379"/>
      <c r="EZ86" s="384">
        <f t="shared" si="357"/>
        <v>0</v>
      </c>
      <c r="FA86" s="379"/>
      <c r="FB86" s="384">
        <f t="shared" si="358"/>
        <v>0</v>
      </c>
      <c r="FC86" s="379"/>
      <c r="FD86" s="384">
        <f t="shared" si="359"/>
        <v>0</v>
      </c>
      <c r="FE86" s="379"/>
      <c r="FF86" s="384">
        <f t="shared" si="360"/>
        <v>0</v>
      </c>
      <c r="FG86" s="379"/>
      <c r="FH86" s="384">
        <f t="shared" si="361"/>
        <v>0</v>
      </c>
      <c r="FI86" s="379"/>
      <c r="FJ86" s="384">
        <f t="shared" si="362"/>
        <v>0</v>
      </c>
      <c r="FK86" s="379"/>
      <c r="FL86" s="384">
        <f t="shared" si="363"/>
        <v>0</v>
      </c>
      <c r="FM86" s="379"/>
      <c r="FN86" s="384">
        <f t="shared" si="364"/>
        <v>0</v>
      </c>
      <c r="FO86" s="379"/>
      <c r="FP86" s="384">
        <f t="shared" si="365"/>
        <v>0</v>
      </c>
      <c r="FQ86" s="379"/>
      <c r="FR86" s="384">
        <f t="shared" si="366"/>
        <v>0</v>
      </c>
      <c r="FS86" s="379"/>
      <c r="FT86" s="384">
        <f t="shared" si="367"/>
        <v>0</v>
      </c>
      <c r="FU86" s="379"/>
      <c r="FV86" s="384">
        <f t="shared" si="368"/>
        <v>0</v>
      </c>
      <c r="FW86" s="379"/>
      <c r="FX86" s="384">
        <f t="shared" si="369"/>
        <v>0</v>
      </c>
      <c r="FY86" s="379"/>
      <c r="FZ86" s="384">
        <f t="shared" si="370"/>
        <v>0</v>
      </c>
      <c r="GA86" s="379"/>
      <c r="GB86" s="384">
        <f t="shared" si="371"/>
        <v>0</v>
      </c>
      <c r="GC86" s="379"/>
      <c r="GD86" s="384">
        <f t="shared" si="372"/>
        <v>0</v>
      </c>
      <c r="GE86" s="379"/>
      <c r="GF86" s="384">
        <f t="shared" si="373"/>
        <v>0</v>
      </c>
      <c r="GG86" s="379"/>
      <c r="GH86" s="384">
        <f t="shared" si="374"/>
        <v>0</v>
      </c>
      <c r="GI86" s="379"/>
      <c r="GJ86" s="384">
        <f t="shared" si="375"/>
        <v>0</v>
      </c>
      <c r="GK86" s="379"/>
      <c r="GL86" s="384">
        <f t="shared" si="376"/>
        <v>0</v>
      </c>
      <c r="GM86" s="379"/>
      <c r="GN86" s="384">
        <f t="shared" si="377"/>
        <v>0</v>
      </c>
      <c r="GO86" s="379"/>
      <c r="GP86" s="384">
        <f t="shared" si="378"/>
        <v>0</v>
      </c>
      <c r="GQ86" s="379"/>
      <c r="GR86" s="384">
        <f t="shared" si="379"/>
        <v>0</v>
      </c>
      <c r="GS86" s="379"/>
      <c r="GT86" s="384">
        <f t="shared" si="380"/>
        <v>0</v>
      </c>
      <c r="GU86" s="379"/>
      <c r="GV86" s="384">
        <f t="shared" si="381"/>
        <v>0</v>
      </c>
      <c r="GW86" s="379"/>
      <c r="GX86" s="384">
        <f t="shared" si="382"/>
        <v>0</v>
      </c>
      <c r="GY86" s="379"/>
      <c r="GZ86" s="384">
        <f t="shared" si="383"/>
        <v>0</v>
      </c>
      <c r="HA86" s="379"/>
      <c r="HB86" s="384">
        <f t="shared" si="384"/>
        <v>0</v>
      </c>
      <c r="HC86" s="379"/>
      <c r="HD86" s="384">
        <f t="shared" si="385"/>
        <v>0</v>
      </c>
      <c r="HE86" s="379"/>
      <c r="HF86" s="384">
        <f t="shared" si="386"/>
        <v>0</v>
      </c>
      <c r="HG86" s="379"/>
      <c r="HH86" s="384">
        <f t="shared" si="387"/>
        <v>0</v>
      </c>
      <c r="HI86" s="379"/>
      <c r="HJ86" s="384">
        <f t="shared" si="388"/>
        <v>0</v>
      </c>
      <c r="HK86" s="379"/>
      <c r="HL86" s="384">
        <f t="shared" si="389"/>
        <v>0</v>
      </c>
      <c r="HM86" s="379"/>
      <c r="HN86" s="384">
        <f t="shared" si="390"/>
        <v>0</v>
      </c>
      <c r="HO86" s="415"/>
      <c r="HP86" s="384">
        <f t="shared" si="391"/>
        <v>0</v>
      </c>
      <c r="HQ86" s="379"/>
      <c r="HR86" s="384">
        <f t="shared" si="392"/>
        <v>0</v>
      </c>
      <c r="HS86" s="415"/>
      <c r="HT86" s="384">
        <f t="shared" si="393"/>
        <v>0</v>
      </c>
      <c r="HU86" s="379"/>
      <c r="HV86" s="384">
        <f t="shared" si="394"/>
        <v>0</v>
      </c>
      <c r="HW86" s="379"/>
      <c r="HX86" s="384">
        <f t="shared" si="395"/>
        <v>0</v>
      </c>
      <c r="HY86" s="379"/>
      <c r="HZ86" s="384">
        <f t="shared" si="396"/>
        <v>0</v>
      </c>
      <c r="IA86" s="379"/>
      <c r="IB86" s="384">
        <f t="shared" si="397"/>
        <v>0</v>
      </c>
      <c r="IC86" s="379"/>
      <c r="ID86" s="384">
        <f t="shared" si="398"/>
        <v>0</v>
      </c>
      <c r="IE86" s="379"/>
      <c r="IF86" s="384">
        <f t="shared" si="399"/>
        <v>0</v>
      </c>
      <c r="IG86" s="379"/>
      <c r="IH86" s="384">
        <f t="shared" si="400"/>
        <v>0</v>
      </c>
      <c r="II86" s="379"/>
      <c r="IJ86" s="384">
        <f t="shared" si="401"/>
        <v>0</v>
      </c>
      <c r="IK86" s="379"/>
      <c r="IL86" s="384">
        <f t="shared" si="402"/>
        <v>0</v>
      </c>
      <c r="IM86" s="379"/>
      <c r="IN86" s="384">
        <f t="shared" si="403"/>
        <v>0</v>
      </c>
      <c r="IO86" s="379"/>
      <c r="IP86" s="384">
        <f t="shared" si="404"/>
        <v>0</v>
      </c>
      <c r="IQ86" s="379"/>
      <c r="IR86" s="384">
        <f t="shared" si="405"/>
        <v>0</v>
      </c>
      <c r="IS86" s="379"/>
      <c r="IT86" s="384">
        <f t="shared" si="406"/>
        <v>0</v>
      </c>
      <c r="IU86" s="379"/>
      <c r="IV86" s="384">
        <f t="shared" si="407"/>
        <v>0</v>
      </c>
      <c r="IW86" s="379"/>
      <c r="IX86" s="384">
        <f t="shared" si="408"/>
        <v>0</v>
      </c>
      <c r="IY86" s="379"/>
      <c r="IZ86" s="384">
        <f t="shared" si="409"/>
        <v>0</v>
      </c>
      <c r="JA86" s="379"/>
      <c r="JB86" s="384">
        <f t="shared" si="410"/>
        <v>0</v>
      </c>
      <c r="JC86" s="379"/>
      <c r="JD86" s="384">
        <f t="shared" si="411"/>
        <v>0</v>
      </c>
      <c r="JE86" s="379"/>
      <c r="JF86" s="384">
        <f t="shared" si="412"/>
        <v>0</v>
      </c>
      <c r="JG86" s="379"/>
      <c r="JH86" s="384">
        <f t="shared" si="413"/>
        <v>0</v>
      </c>
      <c r="JI86" s="379"/>
      <c r="JJ86" s="384">
        <f t="shared" si="414"/>
        <v>0</v>
      </c>
      <c r="JK86" s="379"/>
      <c r="JL86" s="384">
        <f t="shared" si="415"/>
        <v>0</v>
      </c>
      <c r="JM86" s="379"/>
      <c r="JN86" s="384">
        <f t="shared" si="416"/>
        <v>0</v>
      </c>
      <c r="JO86" s="379"/>
      <c r="JP86" s="384">
        <f t="shared" si="417"/>
        <v>0</v>
      </c>
      <c r="JQ86" s="379"/>
      <c r="JR86" s="384">
        <f t="shared" si="418"/>
        <v>0</v>
      </c>
      <c r="JS86" s="379"/>
      <c r="JT86" s="384">
        <f t="shared" si="419"/>
        <v>0</v>
      </c>
      <c r="JU86" s="379"/>
      <c r="JV86" s="384">
        <f t="shared" si="420"/>
        <v>0</v>
      </c>
      <c r="JW86" s="379"/>
      <c r="JX86" s="384">
        <f t="shared" si="421"/>
        <v>0</v>
      </c>
      <c r="JY86" s="379"/>
      <c r="JZ86" s="384">
        <f t="shared" si="422"/>
        <v>0</v>
      </c>
    </row>
    <row r="87" spans="1:286" s="4" customFormat="1" x14ac:dyDescent="0.25">
      <c r="A87" s="268" t="s">
        <v>277</v>
      </c>
      <c r="B87" s="268" t="s">
        <v>315</v>
      </c>
      <c r="C87" s="466">
        <v>10985</v>
      </c>
      <c r="D87" s="467"/>
      <c r="E87" s="467"/>
      <c r="F87" s="472"/>
      <c r="G87" s="387">
        <f>+AVERAGE(C87:F87)*5%</f>
        <v>549.25</v>
      </c>
      <c r="H87" s="388">
        <f t="shared" si="283"/>
        <v>11534.25</v>
      </c>
      <c r="I87" s="513">
        <v>75</v>
      </c>
      <c r="J87" s="390">
        <f t="shared" si="285"/>
        <v>153.79</v>
      </c>
      <c r="K87" s="379"/>
      <c r="L87" s="384">
        <f t="shared" si="286"/>
        <v>0</v>
      </c>
      <c r="M87" s="379"/>
      <c r="N87" s="384">
        <f t="shared" si="287"/>
        <v>0</v>
      </c>
      <c r="O87" s="379"/>
      <c r="P87" s="384">
        <f t="shared" si="288"/>
        <v>0</v>
      </c>
      <c r="Q87" s="379"/>
      <c r="R87" s="384">
        <f t="shared" si="289"/>
        <v>0</v>
      </c>
      <c r="S87" s="379"/>
      <c r="T87" s="384">
        <f t="shared" si="290"/>
        <v>0</v>
      </c>
      <c r="U87" s="379"/>
      <c r="V87" s="384">
        <f t="shared" si="291"/>
        <v>0</v>
      </c>
      <c r="W87" s="379"/>
      <c r="X87" s="384">
        <f t="shared" si="292"/>
        <v>0</v>
      </c>
      <c r="Y87" s="379"/>
      <c r="Z87" s="384">
        <f t="shared" si="293"/>
        <v>0</v>
      </c>
      <c r="AA87" s="379"/>
      <c r="AB87" s="384">
        <f t="shared" si="294"/>
        <v>0</v>
      </c>
      <c r="AC87" s="379"/>
      <c r="AD87" s="384">
        <f t="shared" si="295"/>
        <v>0</v>
      </c>
      <c r="AE87" s="379"/>
      <c r="AF87" s="384">
        <f t="shared" si="296"/>
        <v>0</v>
      </c>
      <c r="AG87" s="379"/>
      <c r="AH87" s="384">
        <f t="shared" si="297"/>
        <v>0</v>
      </c>
      <c r="AI87" s="379"/>
      <c r="AJ87" s="384">
        <f t="shared" si="298"/>
        <v>0</v>
      </c>
      <c r="AK87" s="379"/>
      <c r="AL87" s="384">
        <f t="shared" si="299"/>
        <v>0</v>
      </c>
      <c r="AM87" s="379"/>
      <c r="AN87" s="384">
        <f t="shared" si="300"/>
        <v>0</v>
      </c>
      <c r="AO87" s="379"/>
      <c r="AP87" s="384">
        <f t="shared" si="301"/>
        <v>0</v>
      </c>
      <c r="AQ87" s="379"/>
      <c r="AR87" s="384">
        <f t="shared" si="302"/>
        <v>0</v>
      </c>
      <c r="AS87" s="379"/>
      <c r="AT87" s="384">
        <f t="shared" si="303"/>
        <v>0</v>
      </c>
      <c r="AU87" s="379"/>
      <c r="AV87" s="384">
        <f t="shared" si="304"/>
        <v>0</v>
      </c>
      <c r="AW87" s="379"/>
      <c r="AX87" s="384">
        <f t="shared" si="305"/>
        <v>0</v>
      </c>
      <c r="AY87" s="379"/>
      <c r="AZ87" s="384">
        <f t="shared" si="306"/>
        <v>0</v>
      </c>
      <c r="BA87" s="379"/>
      <c r="BB87" s="384">
        <f t="shared" si="307"/>
        <v>0</v>
      </c>
      <c r="BC87" s="379"/>
      <c r="BD87" s="384">
        <f t="shared" si="308"/>
        <v>0</v>
      </c>
      <c r="BE87" s="379"/>
      <c r="BF87" s="384">
        <f t="shared" si="309"/>
        <v>0</v>
      </c>
      <c r="BG87" s="379">
        <v>1</v>
      </c>
      <c r="BH87" s="384">
        <f t="shared" si="310"/>
        <v>153.79</v>
      </c>
      <c r="BI87" s="379">
        <v>2</v>
      </c>
      <c r="BJ87" s="384">
        <f t="shared" si="311"/>
        <v>307.58</v>
      </c>
      <c r="BK87" s="379"/>
      <c r="BL87" s="384">
        <f t="shared" si="312"/>
        <v>0</v>
      </c>
      <c r="BM87" s="379"/>
      <c r="BN87" s="384">
        <f t="shared" si="313"/>
        <v>0</v>
      </c>
      <c r="BO87" s="379"/>
      <c r="BP87" s="384">
        <f t="shared" si="314"/>
        <v>0</v>
      </c>
      <c r="BQ87" s="379"/>
      <c r="BR87" s="384">
        <f t="shared" si="315"/>
        <v>0</v>
      </c>
      <c r="BS87" s="379"/>
      <c r="BT87" s="384">
        <f t="shared" si="316"/>
        <v>0</v>
      </c>
      <c r="BU87" s="379"/>
      <c r="BV87" s="384">
        <f t="shared" si="317"/>
        <v>0</v>
      </c>
      <c r="BW87" s="379"/>
      <c r="BX87" s="384">
        <f t="shared" si="318"/>
        <v>0</v>
      </c>
      <c r="BY87" s="379"/>
      <c r="BZ87" s="384">
        <f t="shared" si="319"/>
        <v>0</v>
      </c>
      <c r="CA87" s="379"/>
      <c r="CB87" s="384">
        <f t="shared" si="320"/>
        <v>0</v>
      </c>
      <c r="CC87" s="379"/>
      <c r="CD87" s="384">
        <f t="shared" si="321"/>
        <v>0</v>
      </c>
      <c r="CE87" s="379"/>
      <c r="CF87" s="384">
        <f t="shared" si="322"/>
        <v>0</v>
      </c>
      <c r="CG87" s="379"/>
      <c r="CH87" s="384">
        <f t="shared" si="323"/>
        <v>0</v>
      </c>
      <c r="CI87" s="379"/>
      <c r="CJ87" s="384">
        <f t="shared" si="324"/>
        <v>0</v>
      </c>
      <c r="CK87" s="379"/>
      <c r="CL87" s="384">
        <f t="shared" si="325"/>
        <v>0</v>
      </c>
      <c r="CM87" s="379"/>
      <c r="CN87" s="384">
        <f t="shared" si="326"/>
        <v>0</v>
      </c>
      <c r="CO87" s="379"/>
      <c r="CP87" s="384">
        <f t="shared" si="327"/>
        <v>0</v>
      </c>
      <c r="CQ87" s="379"/>
      <c r="CR87" s="384">
        <f t="shared" si="328"/>
        <v>0</v>
      </c>
      <c r="CS87" s="379"/>
      <c r="CT87" s="384">
        <f t="shared" si="329"/>
        <v>0</v>
      </c>
      <c r="CU87" s="379"/>
      <c r="CV87" s="384">
        <f t="shared" si="330"/>
        <v>0</v>
      </c>
      <c r="CW87" s="379"/>
      <c r="CX87" s="384">
        <f t="shared" si="331"/>
        <v>0</v>
      </c>
      <c r="CY87" s="379"/>
      <c r="CZ87" s="384">
        <f t="shared" si="332"/>
        <v>0</v>
      </c>
      <c r="DA87" s="379"/>
      <c r="DB87" s="384">
        <f t="shared" si="284"/>
        <v>0</v>
      </c>
      <c r="DC87" s="379"/>
      <c r="DD87" s="384">
        <f t="shared" si="333"/>
        <v>0</v>
      </c>
      <c r="DE87" s="379"/>
      <c r="DF87" s="384">
        <f t="shared" si="334"/>
        <v>0</v>
      </c>
      <c r="DG87" s="379"/>
      <c r="DH87" s="384">
        <f t="shared" si="335"/>
        <v>0</v>
      </c>
      <c r="DI87" s="379"/>
      <c r="DJ87" s="384">
        <f t="shared" si="336"/>
        <v>0</v>
      </c>
      <c r="DK87" s="379"/>
      <c r="DL87" s="384">
        <f t="shared" si="337"/>
        <v>0</v>
      </c>
      <c r="DM87" s="379"/>
      <c r="DN87" s="384">
        <f t="shared" si="338"/>
        <v>0</v>
      </c>
      <c r="DO87" s="379"/>
      <c r="DP87" s="384">
        <f t="shared" si="339"/>
        <v>0</v>
      </c>
      <c r="DQ87" s="379"/>
      <c r="DR87" s="384">
        <f t="shared" si="340"/>
        <v>0</v>
      </c>
      <c r="DS87" s="379"/>
      <c r="DT87" s="384">
        <f t="shared" si="341"/>
        <v>0</v>
      </c>
      <c r="DU87" s="379"/>
      <c r="DV87" s="384">
        <f t="shared" si="342"/>
        <v>0</v>
      </c>
      <c r="DW87" s="379"/>
      <c r="DX87" s="384">
        <f t="shared" si="343"/>
        <v>0</v>
      </c>
      <c r="DY87" s="379"/>
      <c r="DZ87" s="384">
        <f t="shared" si="344"/>
        <v>0</v>
      </c>
      <c r="EA87" s="379"/>
      <c r="EB87" s="384">
        <f t="shared" si="345"/>
        <v>0</v>
      </c>
      <c r="EC87" s="379"/>
      <c r="ED87" s="384">
        <f t="shared" si="346"/>
        <v>0</v>
      </c>
      <c r="EE87" s="379"/>
      <c r="EF87" s="384">
        <f t="shared" si="347"/>
        <v>0</v>
      </c>
      <c r="EG87" s="379"/>
      <c r="EH87" s="384">
        <f t="shared" si="348"/>
        <v>0</v>
      </c>
      <c r="EI87" s="379"/>
      <c r="EJ87" s="384">
        <f t="shared" si="349"/>
        <v>0</v>
      </c>
      <c r="EK87" s="379"/>
      <c r="EL87" s="384">
        <f t="shared" si="350"/>
        <v>0</v>
      </c>
      <c r="EM87" s="379"/>
      <c r="EN87" s="384">
        <f t="shared" si="351"/>
        <v>0</v>
      </c>
      <c r="EO87" s="379"/>
      <c r="EP87" s="384">
        <f t="shared" si="352"/>
        <v>0</v>
      </c>
      <c r="EQ87" s="379"/>
      <c r="ER87" s="384">
        <f t="shared" si="353"/>
        <v>0</v>
      </c>
      <c r="ES87" s="379"/>
      <c r="ET87" s="384">
        <f t="shared" si="354"/>
        <v>0</v>
      </c>
      <c r="EU87" s="379"/>
      <c r="EV87" s="384">
        <f t="shared" si="355"/>
        <v>0</v>
      </c>
      <c r="EW87" s="379"/>
      <c r="EX87" s="384">
        <f t="shared" si="356"/>
        <v>0</v>
      </c>
      <c r="EY87" s="379"/>
      <c r="EZ87" s="384">
        <f t="shared" si="357"/>
        <v>0</v>
      </c>
      <c r="FA87" s="379"/>
      <c r="FB87" s="384">
        <f t="shared" si="358"/>
        <v>0</v>
      </c>
      <c r="FC87" s="379"/>
      <c r="FD87" s="384">
        <f t="shared" si="359"/>
        <v>0</v>
      </c>
      <c r="FE87" s="379"/>
      <c r="FF87" s="384">
        <f t="shared" si="360"/>
        <v>0</v>
      </c>
      <c r="FG87" s="379"/>
      <c r="FH87" s="384">
        <f t="shared" si="361"/>
        <v>0</v>
      </c>
      <c r="FI87" s="379"/>
      <c r="FJ87" s="384">
        <f t="shared" si="362"/>
        <v>0</v>
      </c>
      <c r="FK87" s="379"/>
      <c r="FL87" s="384">
        <f t="shared" si="363"/>
        <v>0</v>
      </c>
      <c r="FM87" s="379"/>
      <c r="FN87" s="384">
        <f t="shared" si="364"/>
        <v>0</v>
      </c>
      <c r="FO87" s="379"/>
      <c r="FP87" s="384">
        <f t="shared" si="365"/>
        <v>0</v>
      </c>
      <c r="FQ87" s="379"/>
      <c r="FR87" s="384">
        <f t="shared" si="366"/>
        <v>0</v>
      </c>
      <c r="FS87" s="379"/>
      <c r="FT87" s="384">
        <f t="shared" si="367"/>
        <v>0</v>
      </c>
      <c r="FU87" s="379"/>
      <c r="FV87" s="384">
        <f t="shared" si="368"/>
        <v>0</v>
      </c>
      <c r="FW87" s="379"/>
      <c r="FX87" s="384">
        <f t="shared" si="369"/>
        <v>0</v>
      </c>
      <c r="FY87" s="379"/>
      <c r="FZ87" s="384">
        <f t="shared" si="370"/>
        <v>0</v>
      </c>
      <c r="GA87" s="379"/>
      <c r="GB87" s="384">
        <f t="shared" si="371"/>
        <v>0</v>
      </c>
      <c r="GC87" s="379"/>
      <c r="GD87" s="384">
        <f t="shared" si="372"/>
        <v>0</v>
      </c>
      <c r="GE87" s="379"/>
      <c r="GF87" s="384">
        <f t="shared" si="373"/>
        <v>0</v>
      </c>
      <c r="GG87" s="379"/>
      <c r="GH87" s="384">
        <f t="shared" si="374"/>
        <v>0</v>
      </c>
      <c r="GI87" s="379"/>
      <c r="GJ87" s="384">
        <f t="shared" si="375"/>
        <v>0</v>
      </c>
      <c r="GK87" s="379"/>
      <c r="GL87" s="384">
        <f t="shared" si="376"/>
        <v>0</v>
      </c>
      <c r="GM87" s="379"/>
      <c r="GN87" s="384">
        <f t="shared" si="377"/>
        <v>0</v>
      </c>
      <c r="GO87" s="379"/>
      <c r="GP87" s="384">
        <f t="shared" si="378"/>
        <v>0</v>
      </c>
      <c r="GQ87" s="379"/>
      <c r="GR87" s="384">
        <f t="shared" si="379"/>
        <v>0</v>
      </c>
      <c r="GS87" s="379"/>
      <c r="GT87" s="384">
        <f t="shared" si="380"/>
        <v>0</v>
      </c>
      <c r="GU87" s="379"/>
      <c r="GV87" s="384">
        <f t="shared" si="381"/>
        <v>0</v>
      </c>
      <c r="GW87" s="379"/>
      <c r="GX87" s="384">
        <f t="shared" si="382"/>
        <v>0</v>
      </c>
      <c r="GY87" s="379"/>
      <c r="GZ87" s="384">
        <f t="shared" si="383"/>
        <v>0</v>
      </c>
      <c r="HA87" s="379"/>
      <c r="HB87" s="384">
        <f t="shared" si="384"/>
        <v>0</v>
      </c>
      <c r="HC87" s="379"/>
      <c r="HD87" s="384">
        <f t="shared" si="385"/>
        <v>0</v>
      </c>
      <c r="HE87" s="379"/>
      <c r="HF87" s="384">
        <f t="shared" si="386"/>
        <v>0</v>
      </c>
      <c r="HG87" s="379"/>
      <c r="HH87" s="384">
        <f t="shared" si="387"/>
        <v>0</v>
      </c>
      <c r="HI87" s="379"/>
      <c r="HJ87" s="384">
        <f t="shared" si="388"/>
        <v>0</v>
      </c>
      <c r="HK87" s="379"/>
      <c r="HL87" s="384">
        <f t="shared" si="389"/>
        <v>0</v>
      </c>
      <c r="HM87" s="379"/>
      <c r="HN87" s="384">
        <f t="shared" si="390"/>
        <v>0</v>
      </c>
      <c r="HO87" s="415"/>
      <c r="HP87" s="384">
        <f t="shared" si="391"/>
        <v>0</v>
      </c>
      <c r="HQ87" s="379"/>
      <c r="HR87" s="384">
        <f t="shared" si="392"/>
        <v>0</v>
      </c>
      <c r="HS87" s="415"/>
      <c r="HT87" s="384">
        <f t="shared" si="393"/>
        <v>0</v>
      </c>
      <c r="HU87" s="379"/>
      <c r="HV87" s="384">
        <f t="shared" si="394"/>
        <v>0</v>
      </c>
      <c r="HW87" s="379"/>
      <c r="HX87" s="384">
        <f t="shared" si="395"/>
        <v>0</v>
      </c>
      <c r="HY87" s="379"/>
      <c r="HZ87" s="384">
        <f t="shared" si="396"/>
        <v>0</v>
      </c>
      <c r="IA87" s="379"/>
      <c r="IB87" s="384">
        <f t="shared" si="397"/>
        <v>0</v>
      </c>
      <c r="IC87" s="379"/>
      <c r="ID87" s="384">
        <f t="shared" si="398"/>
        <v>0</v>
      </c>
      <c r="IE87" s="379"/>
      <c r="IF87" s="384">
        <f t="shared" si="399"/>
        <v>0</v>
      </c>
      <c r="IG87" s="379"/>
      <c r="IH87" s="384">
        <f t="shared" si="400"/>
        <v>0</v>
      </c>
      <c r="II87" s="379"/>
      <c r="IJ87" s="384">
        <f t="shared" si="401"/>
        <v>0</v>
      </c>
      <c r="IK87" s="379"/>
      <c r="IL87" s="384">
        <f t="shared" si="402"/>
        <v>0</v>
      </c>
      <c r="IM87" s="379"/>
      <c r="IN87" s="384">
        <f t="shared" si="403"/>
        <v>0</v>
      </c>
      <c r="IO87" s="379"/>
      <c r="IP87" s="384">
        <f t="shared" si="404"/>
        <v>0</v>
      </c>
      <c r="IQ87" s="379"/>
      <c r="IR87" s="384">
        <f t="shared" si="405"/>
        <v>0</v>
      </c>
      <c r="IS87" s="379"/>
      <c r="IT87" s="384">
        <f t="shared" si="406"/>
        <v>0</v>
      </c>
      <c r="IU87" s="379"/>
      <c r="IV87" s="384">
        <f t="shared" si="407"/>
        <v>0</v>
      </c>
      <c r="IW87" s="379"/>
      <c r="IX87" s="384">
        <f t="shared" si="408"/>
        <v>0</v>
      </c>
      <c r="IY87" s="379"/>
      <c r="IZ87" s="384">
        <f t="shared" si="409"/>
        <v>0</v>
      </c>
      <c r="JA87" s="379"/>
      <c r="JB87" s="384">
        <f t="shared" si="410"/>
        <v>0</v>
      </c>
      <c r="JC87" s="379"/>
      <c r="JD87" s="384">
        <f t="shared" si="411"/>
        <v>0</v>
      </c>
      <c r="JE87" s="379"/>
      <c r="JF87" s="384">
        <f t="shared" si="412"/>
        <v>0</v>
      </c>
      <c r="JG87" s="379"/>
      <c r="JH87" s="384">
        <f t="shared" si="413"/>
        <v>0</v>
      </c>
      <c r="JI87" s="379"/>
      <c r="JJ87" s="384">
        <f t="shared" si="414"/>
        <v>0</v>
      </c>
      <c r="JK87" s="379"/>
      <c r="JL87" s="384">
        <f t="shared" si="415"/>
        <v>0</v>
      </c>
      <c r="JM87" s="379"/>
      <c r="JN87" s="384">
        <f t="shared" si="416"/>
        <v>0</v>
      </c>
      <c r="JO87" s="379"/>
      <c r="JP87" s="384">
        <f t="shared" si="417"/>
        <v>0</v>
      </c>
      <c r="JQ87" s="379"/>
      <c r="JR87" s="384">
        <f t="shared" si="418"/>
        <v>0</v>
      </c>
      <c r="JS87" s="379"/>
      <c r="JT87" s="384">
        <f t="shared" si="419"/>
        <v>0</v>
      </c>
      <c r="JU87" s="379"/>
      <c r="JV87" s="384">
        <f t="shared" si="420"/>
        <v>0</v>
      </c>
      <c r="JW87" s="379"/>
      <c r="JX87" s="384">
        <f t="shared" si="421"/>
        <v>0</v>
      </c>
      <c r="JY87" s="379"/>
      <c r="JZ87" s="384">
        <f t="shared" si="422"/>
        <v>0</v>
      </c>
    </row>
    <row r="88" spans="1:286" s="4" customFormat="1" x14ac:dyDescent="0.25">
      <c r="A88" s="268" t="s">
        <v>277</v>
      </c>
      <c r="B88" s="268" t="s">
        <v>579</v>
      </c>
      <c r="C88" s="466">
        <v>7628</v>
      </c>
      <c r="D88" s="467"/>
      <c r="E88" s="467"/>
      <c r="F88" s="472"/>
      <c r="G88" s="387">
        <f>+AVERAGE(C88:F88)*5%</f>
        <v>381.40000000000003</v>
      </c>
      <c r="H88" s="388">
        <f t="shared" si="283"/>
        <v>8009.4</v>
      </c>
      <c r="I88" s="513">
        <v>50</v>
      </c>
      <c r="J88" s="390">
        <f t="shared" si="285"/>
        <v>160.18799999999999</v>
      </c>
      <c r="K88" s="379"/>
      <c r="L88" s="384">
        <f t="shared" si="286"/>
        <v>0</v>
      </c>
      <c r="M88" s="379"/>
      <c r="N88" s="384">
        <f t="shared" si="287"/>
        <v>0</v>
      </c>
      <c r="O88" s="379"/>
      <c r="P88" s="384">
        <f t="shared" si="288"/>
        <v>0</v>
      </c>
      <c r="Q88" s="379"/>
      <c r="R88" s="384">
        <f t="shared" si="289"/>
        <v>0</v>
      </c>
      <c r="S88" s="379"/>
      <c r="T88" s="384">
        <f t="shared" si="290"/>
        <v>0</v>
      </c>
      <c r="U88" s="379"/>
      <c r="V88" s="384">
        <f t="shared" si="291"/>
        <v>0</v>
      </c>
      <c r="W88" s="379"/>
      <c r="X88" s="384">
        <f t="shared" si="292"/>
        <v>0</v>
      </c>
      <c r="Y88" s="379"/>
      <c r="Z88" s="384">
        <f t="shared" si="293"/>
        <v>0</v>
      </c>
      <c r="AA88" s="379"/>
      <c r="AB88" s="384">
        <f t="shared" si="294"/>
        <v>0</v>
      </c>
      <c r="AC88" s="379"/>
      <c r="AD88" s="384">
        <f t="shared" si="295"/>
        <v>0</v>
      </c>
      <c r="AE88" s="379"/>
      <c r="AF88" s="384">
        <f t="shared" si="296"/>
        <v>0</v>
      </c>
      <c r="AG88" s="379"/>
      <c r="AH88" s="384">
        <f t="shared" si="297"/>
        <v>0</v>
      </c>
      <c r="AI88" s="379"/>
      <c r="AJ88" s="384">
        <f t="shared" si="298"/>
        <v>0</v>
      </c>
      <c r="AK88" s="379"/>
      <c r="AL88" s="384">
        <f t="shared" si="299"/>
        <v>0</v>
      </c>
      <c r="AM88" s="379"/>
      <c r="AN88" s="384">
        <f t="shared" si="300"/>
        <v>0</v>
      </c>
      <c r="AO88" s="379"/>
      <c r="AP88" s="384">
        <f t="shared" si="301"/>
        <v>0</v>
      </c>
      <c r="AQ88" s="379"/>
      <c r="AR88" s="384">
        <f t="shared" si="302"/>
        <v>0</v>
      </c>
      <c r="AS88" s="379"/>
      <c r="AT88" s="384">
        <f t="shared" si="303"/>
        <v>0</v>
      </c>
      <c r="AU88" s="379"/>
      <c r="AV88" s="384">
        <f t="shared" si="304"/>
        <v>0</v>
      </c>
      <c r="AW88" s="379"/>
      <c r="AX88" s="384">
        <f t="shared" si="305"/>
        <v>0</v>
      </c>
      <c r="AY88" s="379"/>
      <c r="AZ88" s="384">
        <f t="shared" si="306"/>
        <v>0</v>
      </c>
      <c r="BA88" s="379"/>
      <c r="BB88" s="384">
        <f t="shared" si="307"/>
        <v>0</v>
      </c>
      <c r="BC88" s="379"/>
      <c r="BD88" s="384">
        <f t="shared" si="308"/>
        <v>0</v>
      </c>
      <c r="BE88" s="379"/>
      <c r="BF88" s="384">
        <f t="shared" si="309"/>
        <v>0</v>
      </c>
      <c r="BG88" s="379"/>
      <c r="BH88" s="384">
        <f t="shared" si="310"/>
        <v>0</v>
      </c>
      <c r="BI88" s="379"/>
      <c r="BJ88" s="384">
        <f t="shared" si="311"/>
        <v>0</v>
      </c>
      <c r="BK88" s="379"/>
      <c r="BL88" s="384">
        <f t="shared" si="312"/>
        <v>0</v>
      </c>
      <c r="BM88" s="379"/>
      <c r="BN88" s="384">
        <f t="shared" si="313"/>
        <v>0</v>
      </c>
      <c r="BO88" s="379"/>
      <c r="BP88" s="384">
        <f t="shared" si="314"/>
        <v>0</v>
      </c>
      <c r="BQ88" s="379"/>
      <c r="BR88" s="384">
        <f t="shared" si="315"/>
        <v>0</v>
      </c>
      <c r="BS88" s="379"/>
      <c r="BT88" s="384">
        <f t="shared" si="316"/>
        <v>0</v>
      </c>
      <c r="BU88" s="379"/>
      <c r="BV88" s="384">
        <f t="shared" si="317"/>
        <v>0</v>
      </c>
      <c r="BW88" s="379"/>
      <c r="BX88" s="384">
        <f t="shared" si="318"/>
        <v>0</v>
      </c>
      <c r="BY88" s="379"/>
      <c r="BZ88" s="384">
        <f t="shared" si="319"/>
        <v>0</v>
      </c>
      <c r="CA88" s="379"/>
      <c r="CB88" s="384">
        <f t="shared" si="320"/>
        <v>0</v>
      </c>
      <c r="CC88" s="379">
        <v>1</v>
      </c>
      <c r="CD88" s="384">
        <f t="shared" si="321"/>
        <v>160.18799999999999</v>
      </c>
      <c r="CE88" s="379">
        <v>1</v>
      </c>
      <c r="CF88" s="384">
        <f t="shared" si="322"/>
        <v>160.18799999999999</v>
      </c>
      <c r="CG88" s="379">
        <v>1</v>
      </c>
      <c r="CH88" s="384">
        <f t="shared" si="323"/>
        <v>160.18799999999999</v>
      </c>
      <c r="CI88" s="379">
        <v>1</v>
      </c>
      <c r="CJ88" s="384">
        <f t="shared" si="324"/>
        <v>160.18799999999999</v>
      </c>
      <c r="CK88" s="379">
        <v>1</v>
      </c>
      <c r="CL88" s="384">
        <f t="shared" si="325"/>
        <v>160.18799999999999</v>
      </c>
      <c r="CM88" s="379">
        <v>1</v>
      </c>
      <c r="CN88" s="384">
        <f t="shared" si="326"/>
        <v>160.18799999999999</v>
      </c>
      <c r="CO88" s="379"/>
      <c r="CP88" s="384">
        <f t="shared" si="327"/>
        <v>0</v>
      </c>
      <c r="CQ88" s="379">
        <v>1</v>
      </c>
      <c r="CR88" s="384">
        <f t="shared" si="328"/>
        <v>160.18799999999999</v>
      </c>
      <c r="CS88" s="379">
        <v>1</v>
      </c>
      <c r="CT88" s="384">
        <f t="shared" si="329"/>
        <v>160.18799999999999</v>
      </c>
      <c r="CU88" s="379">
        <v>1</v>
      </c>
      <c r="CV88" s="384">
        <f t="shared" si="330"/>
        <v>160.18799999999999</v>
      </c>
      <c r="CW88" s="379">
        <v>1</v>
      </c>
      <c r="CX88" s="384">
        <f t="shared" si="331"/>
        <v>160.18799999999999</v>
      </c>
      <c r="CY88" s="379"/>
      <c r="CZ88" s="384">
        <f t="shared" si="332"/>
        <v>0</v>
      </c>
      <c r="DA88" s="379"/>
      <c r="DB88" s="384">
        <f t="shared" si="284"/>
        <v>0</v>
      </c>
      <c r="DC88" s="379"/>
      <c r="DD88" s="384">
        <f t="shared" si="333"/>
        <v>0</v>
      </c>
      <c r="DE88" s="379"/>
      <c r="DF88" s="384">
        <f t="shared" si="334"/>
        <v>0</v>
      </c>
      <c r="DG88" s="379"/>
      <c r="DH88" s="384">
        <f t="shared" si="335"/>
        <v>0</v>
      </c>
      <c r="DI88" s="379"/>
      <c r="DJ88" s="384">
        <f t="shared" si="336"/>
        <v>0</v>
      </c>
      <c r="DK88" s="379"/>
      <c r="DL88" s="384">
        <f t="shared" si="337"/>
        <v>0</v>
      </c>
      <c r="DM88" s="379"/>
      <c r="DN88" s="384">
        <f t="shared" si="338"/>
        <v>0</v>
      </c>
      <c r="DO88" s="379"/>
      <c r="DP88" s="384">
        <f t="shared" si="339"/>
        <v>0</v>
      </c>
      <c r="DQ88" s="379"/>
      <c r="DR88" s="384">
        <f t="shared" si="340"/>
        <v>0</v>
      </c>
      <c r="DS88" s="379"/>
      <c r="DT88" s="384">
        <f t="shared" si="341"/>
        <v>0</v>
      </c>
      <c r="DU88" s="379"/>
      <c r="DV88" s="384">
        <f t="shared" si="342"/>
        <v>0</v>
      </c>
      <c r="DW88" s="379"/>
      <c r="DX88" s="384">
        <f t="shared" si="343"/>
        <v>0</v>
      </c>
      <c r="DY88" s="379"/>
      <c r="DZ88" s="384">
        <f t="shared" si="344"/>
        <v>0</v>
      </c>
      <c r="EA88" s="379"/>
      <c r="EB88" s="384">
        <f t="shared" si="345"/>
        <v>0</v>
      </c>
      <c r="EC88" s="379"/>
      <c r="ED88" s="384">
        <f t="shared" si="346"/>
        <v>0</v>
      </c>
      <c r="EE88" s="379"/>
      <c r="EF88" s="384">
        <f t="shared" si="347"/>
        <v>0</v>
      </c>
      <c r="EG88" s="379"/>
      <c r="EH88" s="384">
        <f t="shared" si="348"/>
        <v>0</v>
      </c>
      <c r="EI88" s="379"/>
      <c r="EJ88" s="384">
        <f t="shared" si="349"/>
        <v>0</v>
      </c>
      <c r="EK88" s="379"/>
      <c r="EL88" s="384">
        <f t="shared" si="350"/>
        <v>0</v>
      </c>
      <c r="EM88" s="379"/>
      <c r="EN88" s="384">
        <f t="shared" si="351"/>
        <v>0</v>
      </c>
      <c r="EO88" s="379"/>
      <c r="EP88" s="384">
        <f t="shared" si="352"/>
        <v>0</v>
      </c>
      <c r="EQ88" s="379"/>
      <c r="ER88" s="384">
        <f t="shared" si="353"/>
        <v>0</v>
      </c>
      <c r="ES88" s="379"/>
      <c r="ET88" s="384">
        <f t="shared" si="354"/>
        <v>0</v>
      </c>
      <c r="EU88" s="379"/>
      <c r="EV88" s="384">
        <f t="shared" si="355"/>
        <v>0</v>
      </c>
      <c r="EW88" s="379"/>
      <c r="EX88" s="384">
        <f t="shared" si="356"/>
        <v>0</v>
      </c>
      <c r="EY88" s="379"/>
      <c r="EZ88" s="384">
        <f t="shared" si="357"/>
        <v>0</v>
      </c>
      <c r="FA88" s="379"/>
      <c r="FB88" s="384">
        <f t="shared" si="358"/>
        <v>0</v>
      </c>
      <c r="FC88" s="379"/>
      <c r="FD88" s="384">
        <f t="shared" si="359"/>
        <v>0</v>
      </c>
      <c r="FE88" s="379"/>
      <c r="FF88" s="384">
        <f t="shared" si="360"/>
        <v>0</v>
      </c>
      <c r="FG88" s="379"/>
      <c r="FH88" s="384">
        <f t="shared" si="361"/>
        <v>0</v>
      </c>
      <c r="FI88" s="379"/>
      <c r="FJ88" s="384">
        <f t="shared" si="362"/>
        <v>0</v>
      </c>
      <c r="FK88" s="379"/>
      <c r="FL88" s="384">
        <f t="shared" si="363"/>
        <v>0</v>
      </c>
      <c r="FM88" s="379"/>
      <c r="FN88" s="384">
        <f t="shared" si="364"/>
        <v>0</v>
      </c>
      <c r="FO88" s="379"/>
      <c r="FP88" s="384">
        <f t="shared" si="365"/>
        <v>0</v>
      </c>
      <c r="FQ88" s="379"/>
      <c r="FR88" s="384">
        <f t="shared" si="366"/>
        <v>0</v>
      </c>
      <c r="FS88" s="379"/>
      <c r="FT88" s="384">
        <f t="shared" si="367"/>
        <v>0</v>
      </c>
      <c r="FU88" s="379"/>
      <c r="FV88" s="384">
        <f t="shared" si="368"/>
        <v>0</v>
      </c>
      <c r="FW88" s="379"/>
      <c r="FX88" s="384">
        <f t="shared" si="369"/>
        <v>0</v>
      </c>
      <c r="FY88" s="379"/>
      <c r="FZ88" s="384">
        <f t="shared" si="370"/>
        <v>0</v>
      </c>
      <c r="GA88" s="379"/>
      <c r="GB88" s="384">
        <f t="shared" si="371"/>
        <v>0</v>
      </c>
      <c r="GC88" s="379"/>
      <c r="GD88" s="384">
        <f t="shared" si="372"/>
        <v>0</v>
      </c>
      <c r="GE88" s="379"/>
      <c r="GF88" s="384">
        <f t="shared" si="373"/>
        <v>0</v>
      </c>
      <c r="GG88" s="379"/>
      <c r="GH88" s="384">
        <f t="shared" si="374"/>
        <v>0</v>
      </c>
      <c r="GI88" s="379"/>
      <c r="GJ88" s="384">
        <f t="shared" si="375"/>
        <v>0</v>
      </c>
      <c r="GK88" s="379"/>
      <c r="GL88" s="384">
        <f t="shared" si="376"/>
        <v>0</v>
      </c>
      <c r="GM88" s="379"/>
      <c r="GN88" s="384">
        <f t="shared" si="377"/>
        <v>0</v>
      </c>
      <c r="GO88" s="379"/>
      <c r="GP88" s="384">
        <f t="shared" si="378"/>
        <v>0</v>
      </c>
      <c r="GQ88" s="379"/>
      <c r="GR88" s="384">
        <f t="shared" si="379"/>
        <v>0</v>
      </c>
      <c r="GS88" s="379"/>
      <c r="GT88" s="384">
        <f t="shared" si="380"/>
        <v>0</v>
      </c>
      <c r="GU88" s="379"/>
      <c r="GV88" s="384">
        <f t="shared" si="381"/>
        <v>0</v>
      </c>
      <c r="GW88" s="379"/>
      <c r="GX88" s="384">
        <f t="shared" si="382"/>
        <v>0</v>
      </c>
      <c r="GY88" s="379"/>
      <c r="GZ88" s="384">
        <f t="shared" si="383"/>
        <v>0</v>
      </c>
      <c r="HA88" s="379"/>
      <c r="HB88" s="384">
        <f t="shared" si="384"/>
        <v>0</v>
      </c>
      <c r="HC88" s="379"/>
      <c r="HD88" s="384">
        <f t="shared" si="385"/>
        <v>0</v>
      </c>
      <c r="HE88" s="379"/>
      <c r="HF88" s="384">
        <f t="shared" si="386"/>
        <v>0</v>
      </c>
      <c r="HG88" s="379"/>
      <c r="HH88" s="384">
        <f t="shared" si="387"/>
        <v>0</v>
      </c>
      <c r="HI88" s="379"/>
      <c r="HJ88" s="384">
        <f t="shared" si="388"/>
        <v>0</v>
      </c>
      <c r="HK88" s="379"/>
      <c r="HL88" s="384">
        <f t="shared" si="389"/>
        <v>0</v>
      </c>
      <c r="HM88" s="379"/>
      <c r="HN88" s="384">
        <f t="shared" si="390"/>
        <v>0</v>
      </c>
      <c r="HO88" s="415"/>
      <c r="HP88" s="384">
        <f t="shared" si="391"/>
        <v>0</v>
      </c>
      <c r="HQ88" s="379"/>
      <c r="HR88" s="384">
        <f t="shared" si="392"/>
        <v>0</v>
      </c>
      <c r="HS88" s="415"/>
      <c r="HT88" s="384">
        <f t="shared" si="393"/>
        <v>0</v>
      </c>
      <c r="HU88" s="379"/>
      <c r="HV88" s="384">
        <f t="shared" si="394"/>
        <v>0</v>
      </c>
      <c r="HW88" s="379"/>
      <c r="HX88" s="384">
        <f t="shared" si="395"/>
        <v>0</v>
      </c>
      <c r="HY88" s="379"/>
      <c r="HZ88" s="384">
        <f t="shared" si="396"/>
        <v>0</v>
      </c>
      <c r="IA88" s="379"/>
      <c r="IB88" s="384">
        <f t="shared" si="397"/>
        <v>0</v>
      </c>
      <c r="IC88" s="379"/>
      <c r="ID88" s="384">
        <f t="shared" si="398"/>
        <v>0</v>
      </c>
      <c r="IE88" s="379"/>
      <c r="IF88" s="384">
        <f t="shared" si="399"/>
        <v>0</v>
      </c>
      <c r="IG88" s="379"/>
      <c r="IH88" s="384">
        <f t="shared" si="400"/>
        <v>0</v>
      </c>
      <c r="II88" s="379"/>
      <c r="IJ88" s="384">
        <f t="shared" si="401"/>
        <v>0</v>
      </c>
      <c r="IK88" s="379"/>
      <c r="IL88" s="384">
        <f t="shared" si="402"/>
        <v>0</v>
      </c>
      <c r="IM88" s="379"/>
      <c r="IN88" s="384">
        <f t="shared" si="403"/>
        <v>0</v>
      </c>
      <c r="IO88" s="379"/>
      <c r="IP88" s="384">
        <f t="shared" si="404"/>
        <v>0</v>
      </c>
      <c r="IQ88" s="379"/>
      <c r="IR88" s="384">
        <f t="shared" si="405"/>
        <v>0</v>
      </c>
      <c r="IS88" s="379"/>
      <c r="IT88" s="384">
        <f t="shared" si="406"/>
        <v>0</v>
      </c>
      <c r="IU88" s="379"/>
      <c r="IV88" s="384">
        <f t="shared" si="407"/>
        <v>0</v>
      </c>
      <c r="IW88" s="379"/>
      <c r="IX88" s="384">
        <f t="shared" si="408"/>
        <v>0</v>
      </c>
      <c r="IY88" s="379"/>
      <c r="IZ88" s="384">
        <f t="shared" si="409"/>
        <v>0</v>
      </c>
      <c r="JA88" s="379"/>
      <c r="JB88" s="384">
        <f t="shared" si="410"/>
        <v>0</v>
      </c>
      <c r="JC88" s="379"/>
      <c r="JD88" s="384">
        <f t="shared" si="411"/>
        <v>0</v>
      </c>
      <c r="JE88" s="379"/>
      <c r="JF88" s="384">
        <f t="shared" si="412"/>
        <v>0</v>
      </c>
      <c r="JG88" s="379"/>
      <c r="JH88" s="384">
        <f t="shared" si="413"/>
        <v>0</v>
      </c>
      <c r="JI88" s="379"/>
      <c r="JJ88" s="384">
        <f t="shared" si="414"/>
        <v>0</v>
      </c>
      <c r="JK88" s="379"/>
      <c r="JL88" s="384">
        <f t="shared" si="415"/>
        <v>0</v>
      </c>
      <c r="JM88" s="379"/>
      <c r="JN88" s="384">
        <f t="shared" si="416"/>
        <v>0</v>
      </c>
      <c r="JO88" s="379"/>
      <c r="JP88" s="384">
        <f t="shared" si="417"/>
        <v>0</v>
      </c>
      <c r="JQ88" s="379"/>
      <c r="JR88" s="384">
        <f t="shared" si="418"/>
        <v>0</v>
      </c>
      <c r="JS88" s="379"/>
      <c r="JT88" s="384">
        <f t="shared" si="419"/>
        <v>0</v>
      </c>
      <c r="JU88" s="379"/>
      <c r="JV88" s="384">
        <f t="shared" si="420"/>
        <v>0</v>
      </c>
      <c r="JW88" s="379"/>
      <c r="JX88" s="384">
        <f t="shared" si="421"/>
        <v>0</v>
      </c>
      <c r="JY88" s="379"/>
      <c r="JZ88" s="384">
        <f t="shared" si="422"/>
        <v>0</v>
      </c>
    </row>
    <row r="89" spans="1:286" s="4" customFormat="1" x14ac:dyDescent="0.25">
      <c r="A89" s="268" t="s">
        <v>277</v>
      </c>
      <c r="B89" s="268" t="s">
        <v>647</v>
      </c>
      <c r="C89" s="466">
        <v>20569</v>
      </c>
      <c r="D89" s="467"/>
      <c r="E89" s="467"/>
      <c r="F89" s="472"/>
      <c r="G89" s="387">
        <f>+AVERAGE(C89:F89)*5%</f>
        <v>1028.45</v>
      </c>
      <c r="H89" s="388">
        <f t="shared" si="283"/>
        <v>21597.45</v>
      </c>
      <c r="I89" s="513">
        <v>40</v>
      </c>
      <c r="J89" s="390">
        <f t="shared" si="285"/>
        <v>539.93624999999997</v>
      </c>
      <c r="K89" s="379"/>
      <c r="L89" s="384">
        <f t="shared" si="286"/>
        <v>0</v>
      </c>
      <c r="M89" s="379"/>
      <c r="N89" s="384">
        <f t="shared" si="287"/>
        <v>0</v>
      </c>
      <c r="O89" s="379"/>
      <c r="P89" s="384">
        <f t="shared" si="288"/>
        <v>0</v>
      </c>
      <c r="Q89" s="379"/>
      <c r="R89" s="384">
        <f t="shared" si="289"/>
        <v>0</v>
      </c>
      <c r="S89" s="379"/>
      <c r="T89" s="384">
        <f t="shared" si="290"/>
        <v>0</v>
      </c>
      <c r="U89" s="379"/>
      <c r="V89" s="384">
        <f t="shared" si="291"/>
        <v>0</v>
      </c>
      <c r="W89" s="379"/>
      <c r="X89" s="384">
        <f t="shared" si="292"/>
        <v>0</v>
      </c>
      <c r="Y89" s="379"/>
      <c r="Z89" s="384">
        <f t="shared" si="293"/>
        <v>0</v>
      </c>
      <c r="AA89" s="379"/>
      <c r="AB89" s="384">
        <f t="shared" si="294"/>
        <v>0</v>
      </c>
      <c r="AC89" s="379"/>
      <c r="AD89" s="384">
        <f t="shared" si="295"/>
        <v>0</v>
      </c>
      <c r="AE89" s="379"/>
      <c r="AF89" s="384">
        <f t="shared" si="296"/>
        <v>0</v>
      </c>
      <c r="AG89" s="379"/>
      <c r="AH89" s="384">
        <f t="shared" si="297"/>
        <v>0</v>
      </c>
      <c r="AI89" s="379"/>
      <c r="AJ89" s="384">
        <f t="shared" si="298"/>
        <v>0</v>
      </c>
      <c r="AK89" s="379"/>
      <c r="AL89" s="384">
        <f t="shared" si="299"/>
        <v>0</v>
      </c>
      <c r="AM89" s="379"/>
      <c r="AN89" s="384">
        <f t="shared" si="300"/>
        <v>0</v>
      </c>
      <c r="AO89" s="379"/>
      <c r="AP89" s="384">
        <f t="shared" si="301"/>
        <v>0</v>
      </c>
      <c r="AQ89" s="379"/>
      <c r="AR89" s="384">
        <f t="shared" si="302"/>
        <v>0</v>
      </c>
      <c r="AS89" s="379"/>
      <c r="AT89" s="384">
        <f t="shared" si="303"/>
        <v>0</v>
      </c>
      <c r="AU89" s="379"/>
      <c r="AV89" s="384">
        <f t="shared" si="304"/>
        <v>0</v>
      </c>
      <c r="AW89" s="379">
        <v>1</v>
      </c>
      <c r="AX89" s="384">
        <f t="shared" si="305"/>
        <v>539.93624999999997</v>
      </c>
      <c r="AY89" s="379"/>
      <c r="AZ89" s="384">
        <f t="shared" si="306"/>
        <v>0</v>
      </c>
      <c r="BA89" s="379"/>
      <c r="BB89" s="384">
        <f t="shared" si="307"/>
        <v>0</v>
      </c>
      <c r="BC89" s="379"/>
      <c r="BD89" s="384">
        <f t="shared" si="308"/>
        <v>0</v>
      </c>
      <c r="BE89" s="379"/>
      <c r="BF89" s="384">
        <f t="shared" si="309"/>
        <v>0</v>
      </c>
      <c r="BG89" s="379"/>
      <c r="BH89" s="384">
        <f t="shared" si="310"/>
        <v>0</v>
      </c>
      <c r="BI89" s="379"/>
      <c r="BJ89" s="384">
        <f t="shared" si="311"/>
        <v>0</v>
      </c>
      <c r="BK89" s="379"/>
      <c r="BL89" s="384">
        <f t="shared" si="312"/>
        <v>0</v>
      </c>
      <c r="BM89" s="379"/>
      <c r="BN89" s="384">
        <f t="shared" si="313"/>
        <v>0</v>
      </c>
      <c r="BO89" s="379">
        <v>1</v>
      </c>
      <c r="BP89" s="384">
        <f t="shared" si="314"/>
        <v>539.93624999999997</v>
      </c>
      <c r="BQ89" s="379">
        <v>1</v>
      </c>
      <c r="BR89" s="384">
        <f t="shared" si="315"/>
        <v>539.93624999999997</v>
      </c>
      <c r="BS89" s="379">
        <v>1</v>
      </c>
      <c r="BT89" s="384">
        <f t="shared" si="316"/>
        <v>539.93624999999997</v>
      </c>
      <c r="BU89" s="379">
        <v>1</v>
      </c>
      <c r="BV89" s="384">
        <f t="shared" si="317"/>
        <v>539.93624999999997</v>
      </c>
      <c r="BW89" s="379">
        <v>1</v>
      </c>
      <c r="BX89" s="384">
        <f t="shared" si="318"/>
        <v>539.93624999999997</v>
      </c>
      <c r="BY89" s="379">
        <v>1</v>
      </c>
      <c r="BZ89" s="384">
        <f t="shared" si="319"/>
        <v>539.93624999999997</v>
      </c>
      <c r="CA89" s="379"/>
      <c r="CB89" s="384">
        <f t="shared" si="320"/>
        <v>0</v>
      </c>
      <c r="CC89" s="379"/>
      <c r="CD89" s="384">
        <f t="shared" si="321"/>
        <v>0</v>
      </c>
      <c r="CE89" s="379"/>
      <c r="CF89" s="384">
        <f t="shared" si="322"/>
        <v>0</v>
      </c>
      <c r="CG89" s="379"/>
      <c r="CH89" s="384">
        <f t="shared" si="323"/>
        <v>0</v>
      </c>
      <c r="CI89" s="379"/>
      <c r="CJ89" s="384">
        <f t="shared" si="324"/>
        <v>0</v>
      </c>
      <c r="CK89" s="379"/>
      <c r="CL89" s="384">
        <f t="shared" si="325"/>
        <v>0</v>
      </c>
      <c r="CM89" s="379"/>
      <c r="CN89" s="384">
        <f t="shared" si="326"/>
        <v>0</v>
      </c>
      <c r="CO89" s="379"/>
      <c r="CP89" s="384">
        <f t="shared" si="327"/>
        <v>0</v>
      </c>
      <c r="CQ89" s="379"/>
      <c r="CR89" s="384">
        <f t="shared" si="328"/>
        <v>0</v>
      </c>
      <c r="CS89" s="379"/>
      <c r="CT89" s="384">
        <f t="shared" si="329"/>
        <v>0</v>
      </c>
      <c r="CU89" s="379"/>
      <c r="CV89" s="384">
        <f t="shared" si="330"/>
        <v>0</v>
      </c>
      <c r="CW89" s="379"/>
      <c r="CX89" s="384">
        <f t="shared" si="331"/>
        <v>0</v>
      </c>
      <c r="CY89" s="379"/>
      <c r="CZ89" s="384">
        <f t="shared" si="332"/>
        <v>0</v>
      </c>
      <c r="DA89" s="379">
        <v>1</v>
      </c>
      <c r="DB89" s="384">
        <f t="shared" si="284"/>
        <v>539.93624999999997</v>
      </c>
      <c r="DC89" s="379">
        <v>1</v>
      </c>
      <c r="DD89" s="384">
        <f t="shared" si="333"/>
        <v>539.93624999999997</v>
      </c>
      <c r="DE89" s="379"/>
      <c r="DF89" s="384">
        <f t="shared" si="334"/>
        <v>0</v>
      </c>
      <c r="DG89" s="379"/>
      <c r="DH89" s="384">
        <f t="shared" si="335"/>
        <v>0</v>
      </c>
      <c r="DI89" s="379"/>
      <c r="DJ89" s="384">
        <f t="shared" si="336"/>
        <v>0</v>
      </c>
      <c r="DK89" s="379"/>
      <c r="DL89" s="384">
        <f t="shared" si="337"/>
        <v>0</v>
      </c>
      <c r="DM89" s="379"/>
      <c r="DN89" s="384">
        <f t="shared" si="338"/>
        <v>0</v>
      </c>
      <c r="DO89" s="379"/>
      <c r="DP89" s="384">
        <f t="shared" si="339"/>
        <v>0</v>
      </c>
      <c r="DQ89" s="379"/>
      <c r="DR89" s="384">
        <f t="shared" si="340"/>
        <v>0</v>
      </c>
      <c r="DS89" s="379"/>
      <c r="DT89" s="384">
        <f t="shared" si="341"/>
        <v>0</v>
      </c>
      <c r="DU89" s="379"/>
      <c r="DV89" s="384">
        <f t="shared" si="342"/>
        <v>0</v>
      </c>
      <c r="DW89" s="379"/>
      <c r="DX89" s="384">
        <f t="shared" si="343"/>
        <v>0</v>
      </c>
      <c r="DY89" s="379"/>
      <c r="DZ89" s="384">
        <f t="shared" si="344"/>
        <v>0</v>
      </c>
      <c r="EA89" s="379"/>
      <c r="EB89" s="384">
        <f t="shared" si="345"/>
        <v>0</v>
      </c>
      <c r="EC89" s="379"/>
      <c r="ED89" s="384">
        <f t="shared" si="346"/>
        <v>0</v>
      </c>
      <c r="EE89" s="379"/>
      <c r="EF89" s="384">
        <f t="shared" si="347"/>
        <v>0</v>
      </c>
      <c r="EG89" s="379"/>
      <c r="EH89" s="384">
        <f t="shared" si="348"/>
        <v>0</v>
      </c>
      <c r="EI89" s="379"/>
      <c r="EJ89" s="384">
        <f t="shared" si="349"/>
        <v>0</v>
      </c>
      <c r="EK89" s="379"/>
      <c r="EL89" s="384">
        <f t="shared" si="350"/>
        <v>0</v>
      </c>
      <c r="EM89" s="379"/>
      <c r="EN89" s="384">
        <f t="shared" si="351"/>
        <v>0</v>
      </c>
      <c r="EO89" s="379"/>
      <c r="EP89" s="384">
        <f t="shared" si="352"/>
        <v>0</v>
      </c>
      <c r="EQ89" s="379"/>
      <c r="ER89" s="384">
        <f t="shared" si="353"/>
        <v>0</v>
      </c>
      <c r="ES89" s="379"/>
      <c r="ET89" s="384">
        <f t="shared" si="354"/>
        <v>0</v>
      </c>
      <c r="EU89" s="379"/>
      <c r="EV89" s="384">
        <f t="shared" si="355"/>
        <v>0</v>
      </c>
      <c r="EW89" s="379"/>
      <c r="EX89" s="384">
        <f t="shared" si="356"/>
        <v>0</v>
      </c>
      <c r="EY89" s="379"/>
      <c r="EZ89" s="384">
        <f t="shared" si="357"/>
        <v>0</v>
      </c>
      <c r="FA89" s="379"/>
      <c r="FB89" s="384">
        <f t="shared" si="358"/>
        <v>0</v>
      </c>
      <c r="FC89" s="379"/>
      <c r="FD89" s="384">
        <f t="shared" si="359"/>
        <v>0</v>
      </c>
      <c r="FE89" s="379"/>
      <c r="FF89" s="384">
        <f t="shared" si="360"/>
        <v>0</v>
      </c>
      <c r="FG89" s="379"/>
      <c r="FH89" s="384">
        <f t="shared" si="361"/>
        <v>0</v>
      </c>
      <c r="FI89" s="379"/>
      <c r="FJ89" s="384">
        <f t="shared" si="362"/>
        <v>0</v>
      </c>
      <c r="FK89" s="379"/>
      <c r="FL89" s="384">
        <f t="shared" si="363"/>
        <v>0</v>
      </c>
      <c r="FM89" s="379"/>
      <c r="FN89" s="384">
        <f t="shared" si="364"/>
        <v>0</v>
      </c>
      <c r="FO89" s="379"/>
      <c r="FP89" s="384">
        <f t="shared" si="365"/>
        <v>0</v>
      </c>
      <c r="FQ89" s="379"/>
      <c r="FR89" s="384">
        <f t="shared" si="366"/>
        <v>0</v>
      </c>
      <c r="FS89" s="379"/>
      <c r="FT89" s="384">
        <f t="shared" si="367"/>
        <v>0</v>
      </c>
      <c r="FU89" s="379"/>
      <c r="FV89" s="384">
        <f t="shared" si="368"/>
        <v>0</v>
      </c>
      <c r="FW89" s="379">
        <v>1</v>
      </c>
      <c r="FX89" s="384">
        <f t="shared" si="369"/>
        <v>539.93624999999997</v>
      </c>
      <c r="FY89" s="379"/>
      <c r="FZ89" s="384">
        <f t="shared" si="370"/>
        <v>0</v>
      </c>
      <c r="GA89" s="379"/>
      <c r="GB89" s="384">
        <f t="shared" si="371"/>
        <v>0</v>
      </c>
      <c r="GC89" s="379"/>
      <c r="GD89" s="384">
        <f t="shared" si="372"/>
        <v>0</v>
      </c>
      <c r="GE89" s="379"/>
      <c r="GF89" s="384">
        <f t="shared" si="373"/>
        <v>0</v>
      </c>
      <c r="GG89" s="379"/>
      <c r="GH89" s="384">
        <f t="shared" si="374"/>
        <v>0</v>
      </c>
      <c r="GI89" s="379"/>
      <c r="GJ89" s="384">
        <f t="shared" si="375"/>
        <v>0</v>
      </c>
      <c r="GK89" s="379"/>
      <c r="GL89" s="384">
        <f t="shared" si="376"/>
        <v>0</v>
      </c>
      <c r="GM89" s="379"/>
      <c r="GN89" s="384">
        <f t="shared" si="377"/>
        <v>0</v>
      </c>
      <c r="GO89" s="379"/>
      <c r="GP89" s="384">
        <f t="shared" si="378"/>
        <v>0</v>
      </c>
      <c r="GQ89" s="379"/>
      <c r="GR89" s="384">
        <f t="shared" si="379"/>
        <v>0</v>
      </c>
      <c r="GS89" s="379"/>
      <c r="GT89" s="384">
        <f t="shared" si="380"/>
        <v>0</v>
      </c>
      <c r="GU89" s="379"/>
      <c r="GV89" s="384">
        <f t="shared" si="381"/>
        <v>0</v>
      </c>
      <c r="GW89" s="379"/>
      <c r="GX89" s="384">
        <f t="shared" si="382"/>
        <v>0</v>
      </c>
      <c r="GY89" s="379"/>
      <c r="GZ89" s="384">
        <f t="shared" si="383"/>
        <v>0</v>
      </c>
      <c r="HA89" s="379"/>
      <c r="HB89" s="384">
        <f t="shared" si="384"/>
        <v>0</v>
      </c>
      <c r="HC89" s="379"/>
      <c r="HD89" s="384">
        <f t="shared" si="385"/>
        <v>0</v>
      </c>
      <c r="HE89" s="379"/>
      <c r="HF89" s="384">
        <f t="shared" si="386"/>
        <v>0</v>
      </c>
      <c r="HG89" s="379"/>
      <c r="HH89" s="384">
        <f t="shared" si="387"/>
        <v>0</v>
      </c>
      <c r="HI89" s="379"/>
      <c r="HJ89" s="384">
        <f t="shared" si="388"/>
        <v>0</v>
      </c>
      <c r="HK89" s="379"/>
      <c r="HL89" s="384">
        <f t="shared" si="389"/>
        <v>0</v>
      </c>
      <c r="HM89" s="379"/>
      <c r="HN89" s="384">
        <f t="shared" si="390"/>
        <v>0</v>
      </c>
      <c r="HO89" s="415"/>
      <c r="HP89" s="384">
        <f t="shared" si="391"/>
        <v>0</v>
      </c>
      <c r="HQ89" s="379">
        <v>1</v>
      </c>
      <c r="HR89" s="384">
        <f t="shared" si="392"/>
        <v>539.93624999999997</v>
      </c>
      <c r="HS89" s="415"/>
      <c r="HT89" s="384">
        <f t="shared" si="393"/>
        <v>0</v>
      </c>
      <c r="HU89" s="379"/>
      <c r="HV89" s="384">
        <f t="shared" si="394"/>
        <v>0</v>
      </c>
      <c r="HW89" s="379"/>
      <c r="HX89" s="384">
        <f t="shared" si="395"/>
        <v>0</v>
      </c>
      <c r="HY89" s="379"/>
      <c r="HZ89" s="384">
        <f t="shared" si="396"/>
        <v>0</v>
      </c>
      <c r="IA89" s="379"/>
      <c r="IB89" s="384">
        <f t="shared" si="397"/>
        <v>0</v>
      </c>
      <c r="IC89" s="379"/>
      <c r="ID89" s="384">
        <f t="shared" si="398"/>
        <v>0</v>
      </c>
      <c r="IE89" s="379"/>
      <c r="IF89" s="384">
        <f t="shared" si="399"/>
        <v>0</v>
      </c>
      <c r="IG89" s="379"/>
      <c r="IH89" s="384">
        <f t="shared" si="400"/>
        <v>0</v>
      </c>
      <c r="II89" s="379"/>
      <c r="IJ89" s="384">
        <f t="shared" si="401"/>
        <v>0</v>
      </c>
      <c r="IK89" s="379"/>
      <c r="IL89" s="384">
        <f t="shared" si="402"/>
        <v>0</v>
      </c>
      <c r="IM89" s="379"/>
      <c r="IN89" s="384">
        <f t="shared" si="403"/>
        <v>0</v>
      </c>
      <c r="IO89" s="379"/>
      <c r="IP89" s="384">
        <f t="shared" si="404"/>
        <v>0</v>
      </c>
      <c r="IQ89" s="379"/>
      <c r="IR89" s="384">
        <f t="shared" si="405"/>
        <v>0</v>
      </c>
      <c r="IS89" s="379"/>
      <c r="IT89" s="384">
        <f t="shared" si="406"/>
        <v>0</v>
      </c>
      <c r="IU89" s="379"/>
      <c r="IV89" s="384">
        <f t="shared" si="407"/>
        <v>0</v>
      </c>
      <c r="IW89" s="379"/>
      <c r="IX89" s="384">
        <f t="shared" si="408"/>
        <v>0</v>
      </c>
      <c r="IY89" s="379"/>
      <c r="IZ89" s="384">
        <f t="shared" si="409"/>
        <v>0</v>
      </c>
      <c r="JA89" s="379"/>
      <c r="JB89" s="384">
        <f t="shared" si="410"/>
        <v>0</v>
      </c>
      <c r="JC89" s="379"/>
      <c r="JD89" s="384">
        <f t="shared" si="411"/>
        <v>0</v>
      </c>
      <c r="JE89" s="379"/>
      <c r="JF89" s="384">
        <f t="shared" si="412"/>
        <v>0</v>
      </c>
      <c r="JG89" s="379"/>
      <c r="JH89" s="384">
        <f t="shared" si="413"/>
        <v>0</v>
      </c>
      <c r="JI89" s="379"/>
      <c r="JJ89" s="384">
        <f t="shared" si="414"/>
        <v>0</v>
      </c>
      <c r="JK89" s="379"/>
      <c r="JL89" s="384">
        <f t="shared" si="415"/>
        <v>0</v>
      </c>
      <c r="JM89" s="379"/>
      <c r="JN89" s="384">
        <f t="shared" si="416"/>
        <v>0</v>
      </c>
      <c r="JO89" s="379"/>
      <c r="JP89" s="384">
        <f t="shared" si="417"/>
        <v>0</v>
      </c>
      <c r="JQ89" s="379"/>
      <c r="JR89" s="384">
        <f t="shared" si="418"/>
        <v>0</v>
      </c>
      <c r="JS89" s="379"/>
      <c r="JT89" s="384">
        <f t="shared" si="419"/>
        <v>0</v>
      </c>
      <c r="JU89" s="379"/>
      <c r="JV89" s="384">
        <f t="shared" si="420"/>
        <v>0</v>
      </c>
      <c r="JW89" s="379"/>
      <c r="JX89" s="384">
        <f t="shared" si="421"/>
        <v>0</v>
      </c>
      <c r="JY89" s="379"/>
      <c r="JZ89" s="384">
        <f t="shared" si="422"/>
        <v>0</v>
      </c>
    </row>
    <row r="90" spans="1:286" s="4" customFormat="1" x14ac:dyDescent="0.25">
      <c r="A90" s="268" t="s">
        <v>277</v>
      </c>
      <c r="B90" s="268" t="s">
        <v>316</v>
      </c>
      <c r="C90" s="467">
        <v>36</v>
      </c>
      <c r="D90" s="467"/>
      <c r="E90" s="467"/>
      <c r="F90" s="472"/>
      <c r="G90" s="387">
        <v>0</v>
      </c>
      <c r="H90" s="388">
        <f t="shared" si="283"/>
        <v>36</v>
      </c>
      <c r="I90" s="513">
        <v>1</v>
      </c>
      <c r="J90" s="390">
        <f t="shared" si="285"/>
        <v>36</v>
      </c>
      <c r="K90" s="379"/>
      <c r="L90" s="384">
        <f t="shared" si="286"/>
        <v>0</v>
      </c>
      <c r="M90" s="379"/>
      <c r="N90" s="384">
        <f t="shared" si="287"/>
        <v>0</v>
      </c>
      <c r="O90" s="379"/>
      <c r="P90" s="384">
        <f t="shared" si="288"/>
        <v>0</v>
      </c>
      <c r="Q90" s="379"/>
      <c r="R90" s="384">
        <f t="shared" si="289"/>
        <v>0</v>
      </c>
      <c r="S90" s="379"/>
      <c r="T90" s="384">
        <f t="shared" si="290"/>
        <v>0</v>
      </c>
      <c r="U90" s="379"/>
      <c r="V90" s="384">
        <f t="shared" si="291"/>
        <v>0</v>
      </c>
      <c r="W90" s="379"/>
      <c r="X90" s="384">
        <f t="shared" si="292"/>
        <v>0</v>
      </c>
      <c r="Y90" s="379"/>
      <c r="Z90" s="384">
        <f t="shared" si="293"/>
        <v>0</v>
      </c>
      <c r="AA90" s="379"/>
      <c r="AB90" s="384">
        <f t="shared" si="294"/>
        <v>0</v>
      </c>
      <c r="AC90" s="379"/>
      <c r="AD90" s="384">
        <f t="shared" si="295"/>
        <v>0</v>
      </c>
      <c r="AE90" s="379"/>
      <c r="AF90" s="384">
        <f t="shared" si="296"/>
        <v>0</v>
      </c>
      <c r="AG90" s="379"/>
      <c r="AH90" s="384">
        <f t="shared" si="297"/>
        <v>0</v>
      </c>
      <c r="AI90" s="379"/>
      <c r="AJ90" s="384">
        <f t="shared" si="298"/>
        <v>0</v>
      </c>
      <c r="AK90" s="379"/>
      <c r="AL90" s="384">
        <f t="shared" si="299"/>
        <v>0</v>
      </c>
      <c r="AM90" s="379"/>
      <c r="AN90" s="384">
        <f t="shared" si="300"/>
        <v>0</v>
      </c>
      <c r="AO90" s="379"/>
      <c r="AP90" s="384">
        <f t="shared" si="301"/>
        <v>0</v>
      </c>
      <c r="AQ90" s="379"/>
      <c r="AR90" s="384">
        <f t="shared" si="302"/>
        <v>0</v>
      </c>
      <c r="AS90" s="379"/>
      <c r="AT90" s="384">
        <f t="shared" si="303"/>
        <v>0</v>
      </c>
      <c r="AU90" s="379"/>
      <c r="AV90" s="384">
        <f t="shared" si="304"/>
        <v>0</v>
      </c>
      <c r="AW90" s="379"/>
      <c r="AX90" s="384">
        <f t="shared" si="305"/>
        <v>0</v>
      </c>
      <c r="AY90" s="379"/>
      <c r="AZ90" s="384">
        <f t="shared" si="306"/>
        <v>0</v>
      </c>
      <c r="BA90" s="379"/>
      <c r="BB90" s="384">
        <f t="shared" si="307"/>
        <v>0</v>
      </c>
      <c r="BC90" s="379"/>
      <c r="BD90" s="384">
        <f t="shared" si="308"/>
        <v>0</v>
      </c>
      <c r="BE90" s="379"/>
      <c r="BF90" s="384">
        <f t="shared" si="309"/>
        <v>0</v>
      </c>
      <c r="BG90" s="379"/>
      <c r="BH90" s="384">
        <f t="shared" si="310"/>
        <v>0</v>
      </c>
      <c r="BI90" s="379"/>
      <c r="BJ90" s="384">
        <f t="shared" si="311"/>
        <v>0</v>
      </c>
      <c r="BK90" s="379"/>
      <c r="BL90" s="384">
        <f t="shared" si="312"/>
        <v>0</v>
      </c>
      <c r="BM90" s="379"/>
      <c r="BN90" s="384">
        <f t="shared" si="313"/>
        <v>0</v>
      </c>
      <c r="BO90" s="379">
        <v>1</v>
      </c>
      <c r="BP90" s="384">
        <f t="shared" si="314"/>
        <v>36</v>
      </c>
      <c r="BQ90" s="379">
        <v>1</v>
      </c>
      <c r="BR90" s="384">
        <f t="shared" si="315"/>
        <v>36</v>
      </c>
      <c r="BS90" s="379">
        <v>1</v>
      </c>
      <c r="BT90" s="384">
        <f t="shared" si="316"/>
        <v>36</v>
      </c>
      <c r="BU90" s="379"/>
      <c r="BV90" s="384">
        <f t="shared" si="317"/>
        <v>0</v>
      </c>
      <c r="BW90" s="379"/>
      <c r="BX90" s="384">
        <f t="shared" si="318"/>
        <v>0</v>
      </c>
      <c r="BY90" s="379"/>
      <c r="BZ90" s="384">
        <f t="shared" si="319"/>
        <v>0</v>
      </c>
      <c r="CA90" s="379">
        <v>1</v>
      </c>
      <c r="CB90" s="384">
        <f t="shared" si="320"/>
        <v>36</v>
      </c>
      <c r="CC90" s="379"/>
      <c r="CD90" s="384">
        <f t="shared" si="321"/>
        <v>0</v>
      </c>
      <c r="CE90" s="379"/>
      <c r="CF90" s="384">
        <f t="shared" si="322"/>
        <v>0</v>
      </c>
      <c r="CG90" s="379"/>
      <c r="CH90" s="384">
        <f t="shared" si="323"/>
        <v>0</v>
      </c>
      <c r="CI90" s="379"/>
      <c r="CJ90" s="384">
        <f t="shared" si="324"/>
        <v>0</v>
      </c>
      <c r="CK90" s="379"/>
      <c r="CL90" s="384">
        <f t="shared" si="325"/>
        <v>0</v>
      </c>
      <c r="CM90" s="379"/>
      <c r="CN90" s="384">
        <f t="shared" si="326"/>
        <v>0</v>
      </c>
      <c r="CO90" s="379"/>
      <c r="CP90" s="384">
        <f t="shared" si="327"/>
        <v>0</v>
      </c>
      <c r="CQ90" s="379"/>
      <c r="CR90" s="384">
        <f t="shared" si="328"/>
        <v>0</v>
      </c>
      <c r="CS90" s="379"/>
      <c r="CT90" s="384">
        <f t="shared" si="329"/>
        <v>0</v>
      </c>
      <c r="CU90" s="379"/>
      <c r="CV90" s="384">
        <f t="shared" si="330"/>
        <v>0</v>
      </c>
      <c r="CW90" s="379"/>
      <c r="CX90" s="384">
        <f t="shared" si="331"/>
        <v>0</v>
      </c>
      <c r="CY90" s="379"/>
      <c r="CZ90" s="384">
        <f t="shared" si="332"/>
        <v>0</v>
      </c>
      <c r="DA90" s="379"/>
      <c r="DB90" s="384">
        <f t="shared" si="284"/>
        <v>0</v>
      </c>
      <c r="DC90" s="379"/>
      <c r="DD90" s="384">
        <f t="shared" si="333"/>
        <v>0</v>
      </c>
      <c r="DE90" s="379"/>
      <c r="DF90" s="384">
        <f t="shared" si="334"/>
        <v>0</v>
      </c>
      <c r="DG90" s="379"/>
      <c r="DH90" s="384">
        <f t="shared" si="335"/>
        <v>0</v>
      </c>
      <c r="DI90" s="379"/>
      <c r="DJ90" s="384">
        <f t="shared" si="336"/>
        <v>0</v>
      </c>
      <c r="DK90" s="379"/>
      <c r="DL90" s="384">
        <f t="shared" si="337"/>
        <v>0</v>
      </c>
      <c r="DM90" s="379"/>
      <c r="DN90" s="384">
        <f t="shared" si="338"/>
        <v>0</v>
      </c>
      <c r="DO90" s="379"/>
      <c r="DP90" s="384">
        <f t="shared" si="339"/>
        <v>0</v>
      </c>
      <c r="DQ90" s="379"/>
      <c r="DR90" s="384">
        <f t="shared" si="340"/>
        <v>0</v>
      </c>
      <c r="DS90" s="379"/>
      <c r="DT90" s="384">
        <f t="shared" si="341"/>
        <v>0</v>
      </c>
      <c r="DU90" s="379"/>
      <c r="DV90" s="384">
        <f t="shared" si="342"/>
        <v>0</v>
      </c>
      <c r="DW90" s="379"/>
      <c r="DX90" s="384">
        <f t="shared" si="343"/>
        <v>0</v>
      </c>
      <c r="DY90" s="379"/>
      <c r="DZ90" s="384">
        <f t="shared" si="344"/>
        <v>0</v>
      </c>
      <c r="EA90" s="379"/>
      <c r="EB90" s="384">
        <f t="shared" si="345"/>
        <v>0</v>
      </c>
      <c r="EC90" s="379"/>
      <c r="ED90" s="384">
        <f t="shared" si="346"/>
        <v>0</v>
      </c>
      <c r="EE90" s="379"/>
      <c r="EF90" s="384">
        <f t="shared" si="347"/>
        <v>0</v>
      </c>
      <c r="EG90" s="379"/>
      <c r="EH90" s="384">
        <f t="shared" si="348"/>
        <v>0</v>
      </c>
      <c r="EI90" s="379"/>
      <c r="EJ90" s="384">
        <f t="shared" si="349"/>
        <v>0</v>
      </c>
      <c r="EK90" s="379"/>
      <c r="EL90" s="384">
        <f t="shared" si="350"/>
        <v>0</v>
      </c>
      <c r="EM90" s="379"/>
      <c r="EN90" s="384">
        <f t="shared" si="351"/>
        <v>0</v>
      </c>
      <c r="EO90" s="379"/>
      <c r="EP90" s="384">
        <f t="shared" si="352"/>
        <v>0</v>
      </c>
      <c r="EQ90" s="379"/>
      <c r="ER90" s="384">
        <f t="shared" si="353"/>
        <v>0</v>
      </c>
      <c r="ES90" s="379"/>
      <c r="ET90" s="384">
        <f t="shared" si="354"/>
        <v>0</v>
      </c>
      <c r="EU90" s="379"/>
      <c r="EV90" s="384">
        <f t="shared" si="355"/>
        <v>0</v>
      </c>
      <c r="EW90" s="379"/>
      <c r="EX90" s="384">
        <f t="shared" si="356"/>
        <v>0</v>
      </c>
      <c r="EY90" s="379"/>
      <c r="EZ90" s="384">
        <f t="shared" si="357"/>
        <v>0</v>
      </c>
      <c r="FA90" s="379"/>
      <c r="FB90" s="384">
        <f t="shared" si="358"/>
        <v>0</v>
      </c>
      <c r="FC90" s="379"/>
      <c r="FD90" s="384">
        <f t="shared" si="359"/>
        <v>0</v>
      </c>
      <c r="FE90" s="379"/>
      <c r="FF90" s="384">
        <f t="shared" si="360"/>
        <v>0</v>
      </c>
      <c r="FG90" s="379"/>
      <c r="FH90" s="384">
        <f t="shared" si="361"/>
        <v>0</v>
      </c>
      <c r="FI90" s="379"/>
      <c r="FJ90" s="384">
        <f t="shared" si="362"/>
        <v>0</v>
      </c>
      <c r="FK90" s="379"/>
      <c r="FL90" s="384">
        <f t="shared" si="363"/>
        <v>0</v>
      </c>
      <c r="FM90" s="379"/>
      <c r="FN90" s="384">
        <f t="shared" si="364"/>
        <v>0</v>
      </c>
      <c r="FO90" s="379"/>
      <c r="FP90" s="384">
        <f t="shared" si="365"/>
        <v>0</v>
      </c>
      <c r="FQ90" s="379"/>
      <c r="FR90" s="384">
        <f t="shared" si="366"/>
        <v>0</v>
      </c>
      <c r="FS90" s="379"/>
      <c r="FT90" s="384">
        <f t="shared" si="367"/>
        <v>0</v>
      </c>
      <c r="FU90" s="379"/>
      <c r="FV90" s="384">
        <f t="shared" si="368"/>
        <v>0</v>
      </c>
      <c r="FW90" s="379"/>
      <c r="FX90" s="384">
        <f t="shared" si="369"/>
        <v>0</v>
      </c>
      <c r="FY90" s="379"/>
      <c r="FZ90" s="384">
        <f t="shared" si="370"/>
        <v>0</v>
      </c>
      <c r="GA90" s="379"/>
      <c r="GB90" s="384">
        <f t="shared" si="371"/>
        <v>0</v>
      </c>
      <c r="GC90" s="379"/>
      <c r="GD90" s="384">
        <f t="shared" si="372"/>
        <v>0</v>
      </c>
      <c r="GE90" s="379"/>
      <c r="GF90" s="384">
        <f t="shared" si="373"/>
        <v>0</v>
      </c>
      <c r="GG90" s="379"/>
      <c r="GH90" s="384">
        <f t="shared" si="374"/>
        <v>0</v>
      </c>
      <c r="GI90" s="379">
        <v>1</v>
      </c>
      <c r="GJ90" s="384">
        <f t="shared" si="375"/>
        <v>36</v>
      </c>
      <c r="GK90" s="379"/>
      <c r="GL90" s="384">
        <f t="shared" si="376"/>
        <v>0</v>
      </c>
      <c r="GM90" s="379"/>
      <c r="GN90" s="384">
        <f t="shared" si="377"/>
        <v>0</v>
      </c>
      <c r="GO90" s="379"/>
      <c r="GP90" s="384">
        <f t="shared" si="378"/>
        <v>0</v>
      </c>
      <c r="GQ90" s="379"/>
      <c r="GR90" s="384">
        <f t="shared" si="379"/>
        <v>0</v>
      </c>
      <c r="GS90" s="379"/>
      <c r="GT90" s="384">
        <f t="shared" si="380"/>
        <v>0</v>
      </c>
      <c r="GU90" s="379"/>
      <c r="GV90" s="384">
        <f t="shared" si="381"/>
        <v>0</v>
      </c>
      <c r="GW90" s="379"/>
      <c r="GX90" s="384">
        <f t="shared" si="382"/>
        <v>0</v>
      </c>
      <c r="GY90" s="379"/>
      <c r="GZ90" s="384">
        <f t="shared" si="383"/>
        <v>0</v>
      </c>
      <c r="HA90" s="379"/>
      <c r="HB90" s="384">
        <f t="shared" si="384"/>
        <v>0</v>
      </c>
      <c r="HC90" s="379"/>
      <c r="HD90" s="384">
        <f t="shared" si="385"/>
        <v>0</v>
      </c>
      <c r="HE90" s="379"/>
      <c r="HF90" s="384">
        <f t="shared" si="386"/>
        <v>0</v>
      </c>
      <c r="HG90" s="379"/>
      <c r="HH90" s="384">
        <f t="shared" si="387"/>
        <v>0</v>
      </c>
      <c r="HI90" s="379"/>
      <c r="HJ90" s="384">
        <f t="shared" si="388"/>
        <v>0</v>
      </c>
      <c r="HK90" s="379"/>
      <c r="HL90" s="384">
        <f t="shared" si="389"/>
        <v>0</v>
      </c>
      <c r="HM90" s="379"/>
      <c r="HN90" s="384">
        <f t="shared" si="390"/>
        <v>0</v>
      </c>
      <c r="HO90" s="415"/>
      <c r="HP90" s="384">
        <f t="shared" si="391"/>
        <v>0</v>
      </c>
      <c r="HQ90" s="379"/>
      <c r="HR90" s="384">
        <f t="shared" si="392"/>
        <v>0</v>
      </c>
      <c r="HS90" s="415"/>
      <c r="HT90" s="384">
        <f t="shared" si="393"/>
        <v>0</v>
      </c>
      <c r="HU90" s="379"/>
      <c r="HV90" s="384">
        <f t="shared" si="394"/>
        <v>0</v>
      </c>
      <c r="HW90" s="379"/>
      <c r="HX90" s="384">
        <f t="shared" si="395"/>
        <v>0</v>
      </c>
      <c r="HY90" s="379"/>
      <c r="HZ90" s="384">
        <f t="shared" si="396"/>
        <v>0</v>
      </c>
      <c r="IA90" s="379"/>
      <c r="IB90" s="384">
        <f t="shared" si="397"/>
        <v>0</v>
      </c>
      <c r="IC90" s="379"/>
      <c r="ID90" s="384">
        <f t="shared" si="398"/>
        <v>0</v>
      </c>
      <c r="IE90" s="379"/>
      <c r="IF90" s="384">
        <f t="shared" si="399"/>
        <v>0</v>
      </c>
      <c r="IG90" s="379"/>
      <c r="IH90" s="384">
        <f t="shared" si="400"/>
        <v>0</v>
      </c>
      <c r="II90" s="379"/>
      <c r="IJ90" s="384">
        <f t="shared" si="401"/>
        <v>0</v>
      </c>
      <c r="IK90" s="379"/>
      <c r="IL90" s="384">
        <f t="shared" si="402"/>
        <v>0</v>
      </c>
      <c r="IM90" s="379"/>
      <c r="IN90" s="384">
        <f t="shared" si="403"/>
        <v>0</v>
      </c>
      <c r="IO90" s="379"/>
      <c r="IP90" s="384">
        <f t="shared" si="404"/>
        <v>0</v>
      </c>
      <c r="IQ90" s="379"/>
      <c r="IR90" s="384">
        <f t="shared" si="405"/>
        <v>0</v>
      </c>
      <c r="IS90" s="379"/>
      <c r="IT90" s="384">
        <f t="shared" si="406"/>
        <v>0</v>
      </c>
      <c r="IU90" s="379"/>
      <c r="IV90" s="384">
        <f t="shared" si="407"/>
        <v>0</v>
      </c>
      <c r="IW90" s="379"/>
      <c r="IX90" s="384">
        <f t="shared" si="408"/>
        <v>0</v>
      </c>
      <c r="IY90" s="379"/>
      <c r="IZ90" s="384">
        <f t="shared" si="409"/>
        <v>0</v>
      </c>
      <c r="JA90" s="379"/>
      <c r="JB90" s="384">
        <f t="shared" si="410"/>
        <v>0</v>
      </c>
      <c r="JC90" s="379">
        <v>1</v>
      </c>
      <c r="JD90" s="384">
        <f t="shared" si="411"/>
        <v>36</v>
      </c>
      <c r="JE90" s="379"/>
      <c r="JF90" s="384">
        <f t="shared" si="412"/>
        <v>0</v>
      </c>
      <c r="JG90" s="379"/>
      <c r="JH90" s="384">
        <f t="shared" si="413"/>
        <v>0</v>
      </c>
      <c r="JI90" s="379"/>
      <c r="JJ90" s="384">
        <f t="shared" si="414"/>
        <v>0</v>
      </c>
      <c r="JK90" s="379"/>
      <c r="JL90" s="384">
        <f t="shared" si="415"/>
        <v>0</v>
      </c>
      <c r="JM90" s="379"/>
      <c r="JN90" s="384">
        <f t="shared" si="416"/>
        <v>0</v>
      </c>
      <c r="JO90" s="379"/>
      <c r="JP90" s="384">
        <f t="shared" si="417"/>
        <v>0</v>
      </c>
      <c r="JQ90" s="379"/>
      <c r="JR90" s="384">
        <f t="shared" si="418"/>
        <v>0</v>
      </c>
      <c r="JS90" s="379"/>
      <c r="JT90" s="384">
        <f t="shared" si="419"/>
        <v>0</v>
      </c>
      <c r="JU90" s="379"/>
      <c r="JV90" s="384">
        <f t="shared" si="420"/>
        <v>0</v>
      </c>
      <c r="JW90" s="379"/>
      <c r="JX90" s="384">
        <f t="shared" si="421"/>
        <v>0</v>
      </c>
      <c r="JY90" s="379"/>
      <c r="JZ90" s="384">
        <f t="shared" si="422"/>
        <v>0</v>
      </c>
    </row>
    <row r="91" spans="1:286" s="4" customFormat="1" x14ac:dyDescent="0.25">
      <c r="A91" s="268" t="s">
        <v>277</v>
      </c>
      <c r="B91" s="268" t="s">
        <v>696</v>
      </c>
      <c r="C91" s="466">
        <v>7991</v>
      </c>
      <c r="D91" s="467">
        <f>+'Cotizacion Rino'!B133/4</f>
        <v>15112.25</v>
      </c>
      <c r="E91" s="467"/>
      <c r="F91" s="472"/>
      <c r="G91" s="387">
        <f t="shared" ref="G91:G109" si="424">+AVERAGE(C91:F91)*5%</f>
        <v>577.58125000000007</v>
      </c>
      <c r="H91" s="388">
        <f t="shared" si="283"/>
        <v>12129.206249999999</v>
      </c>
      <c r="I91" s="513">
        <v>30</v>
      </c>
      <c r="J91" s="390">
        <f t="shared" si="285"/>
        <v>404.30687499999999</v>
      </c>
      <c r="K91" s="379"/>
      <c r="L91" s="384">
        <f t="shared" si="286"/>
        <v>0</v>
      </c>
      <c r="M91" s="379"/>
      <c r="N91" s="384">
        <f t="shared" si="287"/>
        <v>0</v>
      </c>
      <c r="O91" s="379"/>
      <c r="P91" s="384">
        <f t="shared" si="288"/>
        <v>0</v>
      </c>
      <c r="Q91" s="379"/>
      <c r="R91" s="384">
        <f t="shared" si="289"/>
        <v>0</v>
      </c>
      <c r="S91" s="379"/>
      <c r="T91" s="384">
        <f t="shared" si="290"/>
        <v>0</v>
      </c>
      <c r="U91" s="379"/>
      <c r="V91" s="384">
        <f t="shared" si="291"/>
        <v>0</v>
      </c>
      <c r="W91" s="379"/>
      <c r="X91" s="384">
        <f t="shared" si="292"/>
        <v>0</v>
      </c>
      <c r="Y91" s="379"/>
      <c r="Z91" s="384">
        <f t="shared" si="293"/>
        <v>0</v>
      </c>
      <c r="AA91" s="379"/>
      <c r="AB91" s="384">
        <f t="shared" si="294"/>
        <v>0</v>
      </c>
      <c r="AC91" s="379"/>
      <c r="AD91" s="384">
        <f t="shared" si="295"/>
        <v>0</v>
      </c>
      <c r="AE91" s="379"/>
      <c r="AF91" s="384">
        <f t="shared" si="296"/>
        <v>0</v>
      </c>
      <c r="AG91" s="379"/>
      <c r="AH91" s="384">
        <f t="shared" si="297"/>
        <v>0</v>
      </c>
      <c r="AI91" s="379"/>
      <c r="AJ91" s="384">
        <f t="shared" si="298"/>
        <v>0</v>
      </c>
      <c r="AK91" s="379"/>
      <c r="AL91" s="384">
        <f t="shared" si="299"/>
        <v>0</v>
      </c>
      <c r="AM91" s="379"/>
      <c r="AN91" s="384">
        <f t="shared" si="300"/>
        <v>0</v>
      </c>
      <c r="AO91" s="379"/>
      <c r="AP91" s="384">
        <f t="shared" si="301"/>
        <v>0</v>
      </c>
      <c r="AQ91" s="379"/>
      <c r="AR91" s="384">
        <f t="shared" si="302"/>
        <v>0</v>
      </c>
      <c r="AS91" s="379"/>
      <c r="AT91" s="384">
        <f t="shared" si="303"/>
        <v>0</v>
      </c>
      <c r="AU91" s="379">
        <v>1</v>
      </c>
      <c r="AV91" s="384">
        <f t="shared" si="304"/>
        <v>404.30687499999999</v>
      </c>
      <c r="AW91" s="379">
        <v>1</v>
      </c>
      <c r="AX91" s="384">
        <f t="shared" si="305"/>
        <v>404.30687499999999</v>
      </c>
      <c r="AY91" s="379">
        <v>1</v>
      </c>
      <c r="AZ91" s="384">
        <f t="shared" si="306"/>
        <v>404.30687499999999</v>
      </c>
      <c r="BA91" s="379">
        <v>1</v>
      </c>
      <c r="BB91" s="384">
        <f t="shared" si="307"/>
        <v>404.30687499999999</v>
      </c>
      <c r="BC91" s="379">
        <v>1</v>
      </c>
      <c r="BD91" s="384">
        <f t="shared" si="308"/>
        <v>404.30687499999999</v>
      </c>
      <c r="BE91" s="379">
        <v>1</v>
      </c>
      <c r="BF91" s="384">
        <f t="shared" si="309"/>
        <v>404.30687499999999</v>
      </c>
      <c r="BG91" s="379"/>
      <c r="BH91" s="384">
        <f t="shared" si="310"/>
        <v>0</v>
      </c>
      <c r="BI91" s="379"/>
      <c r="BJ91" s="384">
        <f t="shared" si="311"/>
        <v>0</v>
      </c>
      <c r="BK91" s="379">
        <v>1</v>
      </c>
      <c r="BL91" s="384">
        <f t="shared" si="312"/>
        <v>404.30687499999999</v>
      </c>
      <c r="BM91" s="379"/>
      <c r="BN91" s="384">
        <f t="shared" si="313"/>
        <v>0</v>
      </c>
      <c r="BO91" s="379"/>
      <c r="BP91" s="384">
        <f t="shared" si="314"/>
        <v>0</v>
      </c>
      <c r="BQ91" s="379"/>
      <c r="BR91" s="384">
        <f t="shared" si="315"/>
        <v>0</v>
      </c>
      <c r="BS91" s="379"/>
      <c r="BT91" s="384">
        <f t="shared" si="316"/>
        <v>0</v>
      </c>
      <c r="BU91" s="379"/>
      <c r="BV91" s="384">
        <f t="shared" si="317"/>
        <v>0</v>
      </c>
      <c r="BW91" s="379"/>
      <c r="BX91" s="384">
        <f t="shared" si="318"/>
        <v>0</v>
      </c>
      <c r="BY91" s="379"/>
      <c r="BZ91" s="384">
        <f t="shared" si="319"/>
        <v>0</v>
      </c>
      <c r="CA91" s="379"/>
      <c r="CB91" s="384">
        <f t="shared" si="320"/>
        <v>0</v>
      </c>
      <c r="CC91" s="379"/>
      <c r="CD91" s="384">
        <f t="shared" si="321"/>
        <v>0</v>
      </c>
      <c r="CE91" s="379"/>
      <c r="CF91" s="384">
        <f t="shared" si="322"/>
        <v>0</v>
      </c>
      <c r="CG91" s="379"/>
      <c r="CH91" s="384">
        <f t="shared" si="323"/>
        <v>0</v>
      </c>
      <c r="CI91" s="379"/>
      <c r="CJ91" s="384">
        <f t="shared" si="324"/>
        <v>0</v>
      </c>
      <c r="CK91" s="379"/>
      <c r="CL91" s="384">
        <f t="shared" si="325"/>
        <v>0</v>
      </c>
      <c r="CM91" s="379"/>
      <c r="CN91" s="384">
        <f t="shared" si="326"/>
        <v>0</v>
      </c>
      <c r="CO91" s="379"/>
      <c r="CP91" s="384">
        <f t="shared" si="327"/>
        <v>0</v>
      </c>
      <c r="CQ91" s="379"/>
      <c r="CR91" s="384">
        <f t="shared" si="328"/>
        <v>0</v>
      </c>
      <c r="CS91" s="379"/>
      <c r="CT91" s="384">
        <f t="shared" si="329"/>
        <v>0</v>
      </c>
      <c r="CU91" s="379"/>
      <c r="CV91" s="384">
        <f t="shared" si="330"/>
        <v>0</v>
      </c>
      <c r="CW91" s="379"/>
      <c r="CX91" s="384">
        <f t="shared" si="331"/>
        <v>0</v>
      </c>
      <c r="CY91" s="379"/>
      <c r="CZ91" s="384">
        <f t="shared" si="332"/>
        <v>0</v>
      </c>
      <c r="DA91" s="379"/>
      <c r="DB91" s="384">
        <f t="shared" si="284"/>
        <v>0</v>
      </c>
      <c r="DC91" s="379"/>
      <c r="DD91" s="384">
        <f t="shared" si="333"/>
        <v>0</v>
      </c>
      <c r="DE91" s="379"/>
      <c r="DF91" s="384">
        <f t="shared" si="334"/>
        <v>0</v>
      </c>
      <c r="DG91" s="379"/>
      <c r="DH91" s="384">
        <f t="shared" si="335"/>
        <v>0</v>
      </c>
      <c r="DI91" s="379"/>
      <c r="DJ91" s="384">
        <f t="shared" si="336"/>
        <v>0</v>
      </c>
      <c r="DK91" s="379"/>
      <c r="DL91" s="384">
        <f t="shared" si="337"/>
        <v>0</v>
      </c>
      <c r="DM91" s="379"/>
      <c r="DN91" s="384">
        <f t="shared" si="338"/>
        <v>0</v>
      </c>
      <c r="DO91" s="379"/>
      <c r="DP91" s="384">
        <f t="shared" si="339"/>
        <v>0</v>
      </c>
      <c r="DQ91" s="379"/>
      <c r="DR91" s="384">
        <f t="shared" si="340"/>
        <v>0</v>
      </c>
      <c r="DS91" s="379"/>
      <c r="DT91" s="384">
        <f t="shared" si="341"/>
        <v>0</v>
      </c>
      <c r="DU91" s="379"/>
      <c r="DV91" s="384">
        <f t="shared" si="342"/>
        <v>0</v>
      </c>
      <c r="DW91" s="379"/>
      <c r="DX91" s="384">
        <f t="shared" si="343"/>
        <v>0</v>
      </c>
      <c r="DY91" s="379"/>
      <c r="DZ91" s="384">
        <f t="shared" si="344"/>
        <v>0</v>
      </c>
      <c r="EA91" s="379"/>
      <c r="EB91" s="384">
        <f t="shared" si="345"/>
        <v>0</v>
      </c>
      <c r="EC91" s="379"/>
      <c r="ED91" s="384">
        <f t="shared" si="346"/>
        <v>0</v>
      </c>
      <c r="EE91" s="379"/>
      <c r="EF91" s="384">
        <f t="shared" si="347"/>
        <v>0</v>
      </c>
      <c r="EG91" s="379"/>
      <c r="EH91" s="384">
        <f t="shared" si="348"/>
        <v>0</v>
      </c>
      <c r="EI91" s="379"/>
      <c r="EJ91" s="384">
        <f t="shared" si="349"/>
        <v>0</v>
      </c>
      <c r="EK91" s="379"/>
      <c r="EL91" s="384">
        <f t="shared" si="350"/>
        <v>0</v>
      </c>
      <c r="EM91" s="379"/>
      <c r="EN91" s="384">
        <f t="shared" si="351"/>
        <v>0</v>
      </c>
      <c r="EO91" s="379"/>
      <c r="EP91" s="384">
        <f t="shared" si="352"/>
        <v>0</v>
      </c>
      <c r="EQ91" s="379"/>
      <c r="ER91" s="384">
        <f t="shared" si="353"/>
        <v>0</v>
      </c>
      <c r="ES91" s="379"/>
      <c r="ET91" s="384">
        <f t="shared" si="354"/>
        <v>0</v>
      </c>
      <c r="EU91" s="379"/>
      <c r="EV91" s="384">
        <f t="shared" si="355"/>
        <v>0</v>
      </c>
      <c r="EW91" s="379"/>
      <c r="EX91" s="384">
        <f t="shared" si="356"/>
        <v>0</v>
      </c>
      <c r="EY91" s="379"/>
      <c r="EZ91" s="384">
        <f t="shared" si="357"/>
        <v>0</v>
      </c>
      <c r="FA91" s="379"/>
      <c r="FB91" s="384">
        <f t="shared" si="358"/>
        <v>0</v>
      </c>
      <c r="FC91" s="379"/>
      <c r="FD91" s="384">
        <f t="shared" si="359"/>
        <v>0</v>
      </c>
      <c r="FE91" s="379"/>
      <c r="FF91" s="384">
        <f t="shared" si="360"/>
        <v>0</v>
      </c>
      <c r="FG91" s="379"/>
      <c r="FH91" s="384">
        <f t="shared" si="361"/>
        <v>0</v>
      </c>
      <c r="FI91" s="379"/>
      <c r="FJ91" s="384">
        <f t="shared" si="362"/>
        <v>0</v>
      </c>
      <c r="FK91" s="379"/>
      <c r="FL91" s="384">
        <f t="shared" si="363"/>
        <v>0</v>
      </c>
      <c r="FM91" s="379"/>
      <c r="FN91" s="384">
        <f t="shared" si="364"/>
        <v>0</v>
      </c>
      <c r="FO91" s="379"/>
      <c r="FP91" s="384">
        <f t="shared" si="365"/>
        <v>0</v>
      </c>
      <c r="FQ91" s="379"/>
      <c r="FR91" s="384">
        <f t="shared" si="366"/>
        <v>0</v>
      </c>
      <c r="FS91" s="379"/>
      <c r="FT91" s="384">
        <f t="shared" si="367"/>
        <v>0</v>
      </c>
      <c r="FU91" s="379"/>
      <c r="FV91" s="384">
        <f t="shared" si="368"/>
        <v>0</v>
      </c>
      <c r="FW91" s="379"/>
      <c r="FX91" s="384">
        <f t="shared" si="369"/>
        <v>0</v>
      </c>
      <c r="FY91" s="379">
        <v>1</v>
      </c>
      <c r="FZ91" s="384">
        <f t="shared" si="370"/>
        <v>404.30687499999999</v>
      </c>
      <c r="GA91" s="379"/>
      <c r="GB91" s="384">
        <f t="shared" si="371"/>
        <v>0</v>
      </c>
      <c r="GC91" s="379"/>
      <c r="GD91" s="384">
        <f t="shared" si="372"/>
        <v>0</v>
      </c>
      <c r="GE91" s="379"/>
      <c r="GF91" s="384">
        <f t="shared" si="373"/>
        <v>0</v>
      </c>
      <c r="GG91" s="379"/>
      <c r="GH91" s="384">
        <f t="shared" si="374"/>
        <v>0</v>
      </c>
      <c r="GI91" s="379"/>
      <c r="GJ91" s="384">
        <f t="shared" si="375"/>
        <v>0</v>
      </c>
      <c r="GK91" s="379"/>
      <c r="GL91" s="384">
        <f t="shared" si="376"/>
        <v>0</v>
      </c>
      <c r="GM91" s="379"/>
      <c r="GN91" s="384">
        <f t="shared" si="377"/>
        <v>0</v>
      </c>
      <c r="GO91" s="379"/>
      <c r="GP91" s="384">
        <f t="shared" si="378"/>
        <v>0</v>
      </c>
      <c r="GQ91" s="379"/>
      <c r="GR91" s="384">
        <f t="shared" si="379"/>
        <v>0</v>
      </c>
      <c r="GS91" s="379"/>
      <c r="GT91" s="384">
        <f t="shared" si="380"/>
        <v>0</v>
      </c>
      <c r="GU91" s="379">
        <v>1</v>
      </c>
      <c r="GV91" s="384">
        <f t="shared" si="381"/>
        <v>404.30687499999999</v>
      </c>
      <c r="GW91" s="379"/>
      <c r="GX91" s="384">
        <f t="shared" si="382"/>
        <v>0</v>
      </c>
      <c r="GY91" s="379"/>
      <c r="GZ91" s="384">
        <f t="shared" si="383"/>
        <v>0</v>
      </c>
      <c r="HA91" s="379"/>
      <c r="HB91" s="384">
        <f t="shared" si="384"/>
        <v>0</v>
      </c>
      <c r="HC91" s="379"/>
      <c r="HD91" s="384">
        <f t="shared" si="385"/>
        <v>0</v>
      </c>
      <c r="HE91" s="379"/>
      <c r="HF91" s="384">
        <f t="shared" si="386"/>
        <v>0</v>
      </c>
      <c r="HG91" s="379"/>
      <c r="HH91" s="384">
        <f t="shared" si="387"/>
        <v>0</v>
      </c>
      <c r="HI91" s="379"/>
      <c r="HJ91" s="384">
        <f t="shared" si="388"/>
        <v>0</v>
      </c>
      <c r="HK91" s="379"/>
      <c r="HL91" s="384">
        <f t="shared" si="389"/>
        <v>0</v>
      </c>
      <c r="HM91" s="379"/>
      <c r="HN91" s="384">
        <f t="shared" si="390"/>
        <v>0</v>
      </c>
      <c r="HO91" s="415"/>
      <c r="HP91" s="384">
        <f t="shared" si="391"/>
        <v>0</v>
      </c>
      <c r="HQ91" s="379"/>
      <c r="HR91" s="384">
        <f t="shared" si="392"/>
        <v>0</v>
      </c>
      <c r="HS91" s="415"/>
      <c r="HT91" s="384">
        <f t="shared" si="393"/>
        <v>0</v>
      </c>
      <c r="HU91" s="379"/>
      <c r="HV91" s="384">
        <f t="shared" si="394"/>
        <v>0</v>
      </c>
      <c r="HW91" s="379"/>
      <c r="HX91" s="384">
        <f t="shared" si="395"/>
        <v>0</v>
      </c>
      <c r="HY91" s="379"/>
      <c r="HZ91" s="384">
        <f t="shared" si="396"/>
        <v>0</v>
      </c>
      <c r="IA91" s="379"/>
      <c r="IB91" s="384">
        <f t="shared" si="397"/>
        <v>0</v>
      </c>
      <c r="IC91" s="379"/>
      <c r="ID91" s="384">
        <f t="shared" si="398"/>
        <v>0</v>
      </c>
      <c r="IE91" s="379"/>
      <c r="IF91" s="384">
        <f t="shared" si="399"/>
        <v>0</v>
      </c>
      <c r="IG91" s="379"/>
      <c r="IH91" s="384">
        <f t="shared" si="400"/>
        <v>0</v>
      </c>
      <c r="II91" s="379"/>
      <c r="IJ91" s="384">
        <f t="shared" si="401"/>
        <v>0</v>
      </c>
      <c r="IK91" s="379"/>
      <c r="IL91" s="384">
        <f t="shared" si="402"/>
        <v>0</v>
      </c>
      <c r="IM91" s="379"/>
      <c r="IN91" s="384">
        <f t="shared" si="403"/>
        <v>0</v>
      </c>
      <c r="IO91" s="379"/>
      <c r="IP91" s="384">
        <f t="shared" si="404"/>
        <v>0</v>
      </c>
      <c r="IQ91" s="379"/>
      <c r="IR91" s="384">
        <f t="shared" si="405"/>
        <v>0</v>
      </c>
      <c r="IS91" s="379"/>
      <c r="IT91" s="384">
        <f t="shared" si="406"/>
        <v>0</v>
      </c>
      <c r="IU91" s="379"/>
      <c r="IV91" s="384">
        <f t="shared" si="407"/>
        <v>0</v>
      </c>
      <c r="IW91" s="379"/>
      <c r="IX91" s="384">
        <f t="shared" si="408"/>
        <v>0</v>
      </c>
      <c r="IY91" s="379"/>
      <c r="IZ91" s="384">
        <f t="shared" si="409"/>
        <v>0</v>
      </c>
      <c r="JA91" s="379"/>
      <c r="JB91" s="384">
        <f t="shared" si="410"/>
        <v>0</v>
      </c>
      <c r="JC91" s="379"/>
      <c r="JD91" s="384">
        <f t="shared" si="411"/>
        <v>0</v>
      </c>
      <c r="JE91" s="379"/>
      <c r="JF91" s="384">
        <f t="shared" si="412"/>
        <v>0</v>
      </c>
      <c r="JG91" s="379"/>
      <c r="JH91" s="384">
        <f t="shared" si="413"/>
        <v>0</v>
      </c>
      <c r="JI91" s="379"/>
      <c r="JJ91" s="384">
        <f t="shared" si="414"/>
        <v>0</v>
      </c>
      <c r="JK91" s="379"/>
      <c r="JL91" s="384">
        <f t="shared" si="415"/>
        <v>0</v>
      </c>
      <c r="JM91" s="379"/>
      <c r="JN91" s="384">
        <f t="shared" si="416"/>
        <v>0</v>
      </c>
      <c r="JO91" s="379"/>
      <c r="JP91" s="384">
        <f t="shared" si="417"/>
        <v>0</v>
      </c>
      <c r="JQ91" s="379"/>
      <c r="JR91" s="384">
        <f t="shared" si="418"/>
        <v>0</v>
      </c>
      <c r="JS91" s="379"/>
      <c r="JT91" s="384">
        <f t="shared" si="419"/>
        <v>0</v>
      </c>
      <c r="JU91" s="379"/>
      <c r="JV91" s="384">
        <f t="shared" si="420"/>
        <v>0</v>
      </c>
      <c r="JW91" s="379"/>
      <c r="JX91" s="384">
        <f t="shared" si="421"/>
        <v>0</v>
      </c>
      <c r="JY91" s="379">
        <v>1</v>
      </c>
      <c r="JZ91" s="384">
        <f t="shared" si="422"/>
        <v>404.30687499999999</v>
      </c>
    </row>
    <row r="92" spans="1:286" s="4" customFormat="1" x14ac:dyDescent="0.25">
      <c r="A92" s="268" t="s">
        <v>277</v>
      </c>
      <c r="B92" s="351" t="s">
        <v>526</v>
      </c>
      <c r="C92" s="466">
        <v>300</v>
      </c>
      <c r="D92" s="467"/>
      <c r="E92" s="467"/>
      <c r="F92" s="472"/>
      <c r="G92" s="387">
        <f t="shared" si="424"/>
        <v>15</v>
      </c>
      <c r="H92" s="388">
        <f t="shared" si="283"/>
        <v>315</v>
      </c>
      <c r="I92" s="513">
        <v>1</v>
      </c>
      <c r="J92" s="390">
        <f t="shared" si="285"/>
        <v>315</v>
      </c>
      <c r="K92" s="379"/>
      <c r="L92" s="384">
        <f t="shared" si="286"/>
        <v>0</v>
      </c>
      <c r="M92" s="379"/>
      <c r="N92" s="384">
        <f t="shared" si="287"/>
        <v>0</v>
      </c>
      <c r="O92" s="379"/>
      <c r="P92" s="384">
        <f t="shared" si="288"/>
        <v>0</v>
      </c>
      <c r="Q92" s="379"/>
      <c r="R92" s="384">
        <f t="shared" si="289"/>
        <v>0</v>
      </c>
      <c r="S92" s="379"/>
      <c r="T92" s="384">
        <f t="shared" si="290"/>
        <v>0</v>
      </c>
      <c r="U92" s="379"/>
      <c r="V92" s="384">
        <f t="shared" si="291"/>
        <v>0</v>
      </c>
      <c r="W92" s="379"/>
      <c r="X92" s="384">
        <f t="shared" si="292"/>
        <v>0</v>
      </c>
      <c r="Y92" s="379"/>
      <c r="Z92" s="384">
        <f t="shared" si="293"/>
        <v>0</v>
      </c>
      <c r="AA92" s="379"/>
      <c r="AB92" s="384">
        <f t="shared" si="294"/>
        <v>0</v>
      </c>
      <c r="AC92" s="379"/>
      <c r="AD92" s="384">
        <f t="shared" si="295"/>
        <v>0</v>
      </c>
      <c r="AE92" s="379"/>
      <c r="AF92" s="384">
        <f t="shared" si="296"/>
        <v>0</v>
      </c>
      <c r="AG92" s="379"/>
      <c r="AH92" s="384">
        <f t="shared" si="297"/>
        <v>0</v>
      </c>
      <c r="AI92" s="379"/>
      <c r="AJ92" s="384">
        <f t="shared" si="298"/>
        <v>0</v>
      </c>
      <c r="AK92" s="379"/>
      <c r="AL92" s="384">
        <f t="shared" si="299"/>
        <v>0</v>
      </c>
      <c r="AM92" s="379"/>
      <c r="AN92" s="384">
        <f t="shared" si="300"/>
        <v>0</v>
      </c>
      <c r="AO92" s="379"/>
      <c r="AP92" s="384">
        <f t="shared" si="301"/>
        <v>0</v>
      </c>
      <c r="AQ92" s="379"/>
      <c r="AR92" s="384">
        <f t="shared" si="302"/>
        <v>0</v>
      </c>
      <c r="AS92" s="379"/>
      <c r="AT92" s="384">
        <f t="shared" si="303"/>
        <v>0</v>
      </c>
      <c r="AU92" s="379"/>
      <c r="AV92" s="384">
        <f t="shared" si="304"/>
        <v>0</v>
      </c>
      <c r="AW92" s="379"/>
      <c r="AX92" s="384">
        <f t="shared" si="305"/>
        <v>0</v>
      </c>
      <c r="AY92" s="379"/>
      <c r="AZ92" s="384">
        <f t="shared" si="306"/>
        <v>0</v>
      </c>
      <c r="BA92" s="379"/>
      <c r="BB92" s="384">
        <f t="shared" si="307"/>
        <v>0</v>
      </c>
      <c r="BC92" s="379"/>
      <c r="BD92" s="384">
        <f t="shared" si="308"/>
        <v>0</v>
      </c>
      <c r="BE92" s="379"/>
      <c r="BF92" s="384">
        <f t="shared" si="309"/>
        <v>0</v>
      </c>
      <c r="BG92" s="379"/>
      <c r="BH92" s="384">
        <f t="shared" si="310"/>
        <v>0</v>
      </c>
      <c r="BI92" s="379"/>
      <c r="BJ92" s="384">
        <f t="shared" si="311"/>
        <v>0</v>
      </c>
      <c r="BK92" s="379"/>
      <c r="BL92" s="384">
        <f t="shared" si="312"/>
        <v>0</v>
      </c>
      <c r="BM92" s="379"/>
      <c r="BN92" s="384">
        <f t="shared" si="313"/>
        <v>0</v>
      </c>
      <c r="BO92" s="379"/>
      <c r="BP92" s="384">
        <f t="shared" si="314"/>
        <v>0</v>
      </c>
      <c r="BQ92" s="379"/>
      <c r="BR92" s="384">
        <f t="shared" si="315"/>
        <v>0</v>
      </c>
      <c r="BS92" s="379"/>
      <c r="BT92" s="384">
        <f t="shared" si="316"/>
        <v>0</v>
      </c>
      <c r="BU92" s="379"/>
      <c r="BV92" s="384">
        <f t="shared" si="317"/>
        <v>0</v>
      </c>
      <c r="BW92" s="379"/>
      <c r="BX92" s="384">
        <f t="shared" si="318"/>
        <v>0</v>
      </c>
      <c r="BY92" s="379"/>
      <c r="BZ92" s="384">
        <f t="shared" si="319"/>
        <v>0</v>
      </c>
      <c r="CA92" s="379"/>
      <c r="CB92" s="384">
        <f t="shared" si="320"/>
        <v>0</v>
      </c>
      <c r="CC92" s="379">
        <v>1</v>
      </c>
      <c r="CD92" s="384">
        <f t="shared" si="321"/>
        <v>315</v>
      </c>
      <c r="CE92" s="379">
        <v>1</v>
      </c>
      <c r="CF92" s="384">
        <f t="shared" si="322"/>
        <v>315</v>
      </c>
      <c r="CG92" s="379">
        <v>1</v>
      </c>
      <c r="CH92" s="384">
        <f t="shared" si="323"/>
        <v>315</v>
      </c>
      <c r="CI92" s="379">
        <v>1</v>
      </c>
      <c r="CJ92" s="384">
        <f t="shared" si="324"/>
        <v>315</v>
      </c>
      <c r="CK92" s="379">
        <v>1</v>
      </c>
      <c r="CL92" s="384">
        <f t="shared" si="325"/>
        <v>315</v>
      </c>
      <c r="CM92" s="379">
        <v>1</v>
      </c>
      <c r="CN92" s="384">
        <f t="shared" si="326"/>
        <v>315</v>
      </c>
      <c r="CO92" s="379"/>
      <c r="CP92" s="384">
        <f t="shared" si="327"/>
        <v>0</v>
      </c>
      <c r="CQ92" s="379"/>
      <c r="CR92" s="384">
        <f t="shared" si="328"/>
        <v>0</v>
      </c>
      <c r="CS92" s="379"/>
      <c r="CT92" s="384">
        <f t="shared" si="329"/>
        <v>0</v>
      </c>
      <c r="CU92" s="379"/>
      <c r="CV92" s="384">
        <f t="shared" si="330"/>
        <v>0</v>
      </c>
      <c r="CW92" s="379"/>
      <c r="CX92" s="384">
        <f t="shared" si="331"/>
        <v>0</v>
      </c>
      <c r="CY92" s="379"/>
      <c r="CZ92" s="384">
        <f t="shared" si="332"/>
        <v>0</v>
      </c>
      <c r="DA92" s="379"/>
      <c r="DB92" s="384">
        <f t="shared" si="284"/>
        <v>0</v>
      </c>
      <c r="DC92" s="379"/>
      <c r="DD92" s="384">
        <f t="shared" si="333"/>
        <v>0</v>
      </c>
      <c r="DE92" s="379"/>
      <c r="DF92" s="384">
        <f t="shared" si="334"/>
        <v>0</v>
      </c>
      <c r="DG92" s="379"/>
      <c r="DH92" s="384">
        <f t="shared" si="335"/>
        <v>0</v>
      </c>
      <c r="DI92" s="379"/>
      <c r="DJ92" s="384">
        <f t="shared" si="336"/>
        <v>0</v>
      </c>
      <c r="DK92" s="379"/>
      <c r="DL92" s="384">
        <f t="shared" si="337"/>
        <v>0</v>
      </c>
      <c r="DM92" s="379"/>
      <c r="DN92" s="384">
        <f t="shared" si="338"/>
        <v>0</v>
      </c>
      <c r="DO92" s="379"/>
      <c r="DP92" s="384">
        <f t="shared" si="339"/>
        <v>0</v>
      </c>
      <c r="DQ92" s="379"/>
      <c r="DR92" s="384">
        <f t="shared" si="340"/>
        <v>0</v>
      </c>
      <c r="DS92" s="379"/>
      <c r="DT92" s="384">
        <f t="shared" si="341"/>
        <v>0</v>
      </c>
      <c r="DU92" s="379"/>
      <c r="DV92" s="384">
        <f t="shared" si="342"/>
        <v>0</v>
      </c>
      <c r="DW92" s="379"/>
      <c r="DX92" s="384">
        <f t="shared" si="343"/>
        <v>0</v>
      </c>
      <c r="DY92" s="379"/>
      <c r="DZ92" s="384">
        <f t="shared" si="344"/>
        <v>0</v>
      </c>
      <c r="EA92" s="379"/>
      <c r="EB92" s="384">
        <f t="shared" si="345"/>
        <v>0</v>
      </c>
      <c r="EC92" s="379"/>
      <c r="ED92" s="384">
        <f t="shared" si="346"/>
        <v>0</v>
      </c>
      <c r="EE92" s="379"/>
      <c r="EF92" s="384">
        <f t="shared" si="347"/>
        <v>0</v>
      </c>
      <c r="EG92" s="379"/>
      <c r="EH92" s="384">
        <f t="shared" si="348"/>
        <v>0</v>
      </c>
      <c r="EI92" s="379"/>
      <c r="EJ92" s="384">
        <f t="shared" si="349"/>
        <v>0</v>
      </c>
      <c r="EK92" s="379"/>
      <c r="EL92" s="384">
        <f t="shared" si="350"/>
        <v>0</v>
      </c>
      <c r="EM92" s="379"/>
      <c r="EN92" s="384">
        <f t="shared" si="351"/>
        <v>0</v>
      </c>
      <c r="EO92" s="379"/>
      <c r="EP92" s="384">
        <f t="shared" si="352"/>
        <v>0</v>
      </c>
      <c r="EQ92" s="379"/>
      <c r="ER92" s="384">
        <f t="shared" si="353"/>
        <v>0</v>
      </c>
      <c r="ES92" s="379"/>
      <c r="ET92" s="384">
        <f t="shared" si="354"/>
        <v>0</v>
      </c>
      <c r="EU92" s="379"/>
      <c r="EV92" s="384">
        <f t="shared" si="355"/>
        <v>0</v>
      </c>
      <c r="EW92" s="379"/>
      <c r="EX92" s="384">
        <f t="shared" si="356"/>
        <v>0</v>
      </c>
      <c r="EY92" s="379"/>
      <c r="EZ92" s="384">
        <f t="shared" si="357"/>
        <v>0</v>
      </c>
      <c r="FA92" s="379"/>
      <c r="FB92" s="384">
        <f t="shared" si="358"/>
        <v>0</v>
      </c>
      <c r="FC92" s="379"/>
      <c r="FD92" s="384">
        <f t="shared" si="359"/>
        <v>0</v>
      </c>
      <c r="FE92" s="379"/>
      <c r="FF92" s="384">
        <f t="shared" si="360"/>
        <v>0</v>
      </c>
      <c r="FG92" s="379">
        <v>1</v>
      </c>
      <c r="FH92" s="384">
        <f t="shared" si="361"/>
        <v>315</v>
      </c>
      <c r="FI92" s="379"/>
      <c r="FJ92" s="384">
        <f t="shared" si="362"/>
        <v>0</v>
      </c>
      <c r="FK92" s="379"/>
      <c r="FL92" s="384">
        <f t="shared" si="363"/>
        <v>0</v>
      </c>
      <c r="FM92" s="379"/>
      <c r="FN92" s="384">
        <f t="shared" si="364"/>
        <v>0</v>
      </c>
      <c r="FO92" s="379"/>
      <c r="FP92" s="384">
        <f t="shared" si="365"/>
        <v>0</v>
      </c>
      <c r="FQ92" s="379"/>
      <c r="FR92" s="384">
        <f t="shared" si="366"/>
        <v>0</v>
      </c>
      <c r="FS92" s="379"/>
      <c r="FT92" s="384">
        <f t="shared" si="367"/>
        <v>0</v>
      </c>
      <c r="FU92" s="379"/>
      <c r="FV92" s="384">
        <f t="shared" si="368"/>
        <v>0</v>
      </c>
      <c r="FW92" s="379"/>
      <c r="FX92" s="384">
        <f t="shared" si="369"/>
        <v>0</v>
      </c>
      <c r="FY92" s="379"/>
      <c r="FZ92" s="384">
        <f t="shared" si="370"/>
        <v>0</v>
      </c>
      <c r="GA92" s="379"/>
      <c r="GB92" s="384">
        <f t="shared" si="371"/>
        <v>0</v>
      </c>
      <c r="GC92" s="379"/>
      <c r="GD92" s="384">
        <f t="shared" si="372"/>
        <v>0</v>
      </c>
      <c r="GE92" s="379"/>
      <c r="GF92" s="384">
        <f t="shared" si="373"/>
        <v>0</v>
      </c>
      <c r="GG92" s="379"/>
      <c r="GH92" s="384">
        <f t="shared" si="374"/>
        <v>0</v>
      </c>
      <c r="GI92" s="379"/>
      <c r="GJ92" s="384">
        <f t="shared" si="375"/>
        <v>0</v>
      </c>
      <c r="GK92" s="379"/>
      <c r="GL92" s="384">
        <f t="shared" si="376"/>
        <v>0</v>
      </c>
      <c r="GM92" s="379"/>
      <c r="GN92" s="384">
        <f t="shared" si="377"/>
        <v>0</v>
      </c>
      <c r="GO92" s="379"/>
      <c r="GP92" s="384">
        <f t="shared" si="378"/>
        <v>0</v>
      </c>
      <c r="GQ92" s="379"/>
      <c r="GR92" s="384">
        <f t="shared" si="379"/>
        <v>0</v>
      </c>
      <c r="GS92" s="379"/>
      <c r="GT92" s="384">
        <f t="shared" si="380"/>
        <v>0</v>
      </c>
      <c r="GU92" s="379"/>
      <c r="GV92" s="384">
        <f t="shared" si="381"/>
        <v>0</v>
      </c>
      <c r="GW92" s="379"/>
      <c r="GX92" s="384">
        <f t="shared" si="382"/>
        <v>0</v>
      </c>
      <c r="GY92" s="379"/>
      <c r="GZ92" s="384">
        <f t="shared" si="383"/>
        <v>0</v>
      </c>
      <c r="HA92" s="379"/>
      <c r="HB92" s="384">
        <f t="shared" si="384"/>
        <v>0</v>
      </c>
      <c r="HC92" s="379"/>
      <c r="HD92" s="384">
        <f t="shared" si="385"/>
        <v>0</v>
      </c>
      <c r="HE92" s="379"/>
      <c r="HF92" s="384">
        <f t="shared" si="386"/>
        <v>0</v>
      </c>
      <c r="HG92" s="379"/>
      <c r="HH92" s="384">
        <f t="shared" si="387"/>
        <v>0</v>
      </c>
      <c r="HI92" s="379"/>
      <c r="HJ92" s="384">
        <f t="shared" si="388"/>
        <v>0</v>
      </c>
      <c r="HK92" s="379"/>
      <c r="HL92" s="384">
        <f t="shared" si="389"/>
        <v>0</v>
      </c>
      <c r="HM92" s="379"/>
      <c r="HN92" s="384">
        <f t="shared" si="390"/>
        <v>0</v>
      </c>
      <c r="HO92" s="415"/>
      <c r="HP92" s="384">
        <f t="shared" si="391"/>
        <v>0</v>
      </c>
      <c r="HQ92" s="379"/>
      <c r="HR92" s="384">
        <f t="shared" si="392"/>
        <v>0</v>
      </c>
      <c r="HS92" s="415"/>
      <c r="HT92" s="384">
        <f t="shared" si="393"/>
        <v>0</v>
      </c>
      <c r="HU92" s="379"/>
      <c r="HV92" s="384">
        <f t="shared" si="394"/>
        <v>0</v>
      </c>
      <c r="HW92" s="379"/>
      <c r="HX92" s="384">
        <f t="shared" si="395"/>
        <v>0</v>
      </c>
      <c r="HY92" s="379"/>
      <c r="HZ92" s="384">
        <f t="shared" si="396"/>
        <v>0</v>
      </c>
      <c r="IA92" s="379"/>
      <c r="IB92" s="384">
        <f t="shared" si="397"/>
        <v>0</v>
      </c>
      <c r="IC92" s="379"/>
      <c r="ID92" s="384">
        <f t="shared" si="398"/>
        <v>0</v>
      </c>
      <c r="IE92" s="379"/>
      <c r="IF92" s="384">
        <f t="shared" si="399"/>
        <v>0</v>
      </c>
      <c r="IG92" s="379"/>
      <c r="IH92" s="384">
        <f t="shared" si="400"/>
        <v>0</v>
      </c>
      <c r="II92" s="379"/>
      <c r="IJ92" s="384">
        <f t="shared" si="401"/>
        <v>0</v>
      </c>
      <c r="IK92" s="379"/>
      <c r="IL92" s="384">
        <f t="shared" si="402"/>
        <v>0</v>
      </c>
      <c r="IM92" s="379"/>
      <c r="IN92" s="384">
        <f t="shared" si="403"/>
        <v>0</v>
      </c>
      <c r="IO92" s="379"/>
      <c r="IP92" s="384">
        <f t="shared" si="404"/>
        <v>0</v>
      </c>
      <c r="IQ92" s="379"/>
      <c r="IR92" s="384">
        <f t="shared" si="405"/>
        <v>0</v>
      </c>
      <c r="IS92" s="379"/>
      <c r="IT92" s="384">
        <f t="shared" si="406"/>
        <v>0</v>
      </c>
      <c r="IU92" s="379"/>
      <c r="IV92" s="384">
        <f t="shared" si="407"/>
        <v>0</v>
      </c>
      <c r="IW92" s="379"/>
      <c r="IX92" s="384">
        <f t="shared" si="408"/>
        <v>0</v>
      </c>
      <c r="IY92" s="379"/>
      <c r="IZ92" s="384">
        <f t="shared" si="409"/>
        <v>0</v>
      </c>
      <c r="JA92" s="379"/>
      <c r="JB92" s="384">
        <f t="shared" si="410"/>
        <v>0</v>
      </c>
      <c r="JC92" s="379"/>
      <c r="JD92" s="384">
        <f t="shared" si="411"/>
        <v>0</v>
      </c>
      <c r="JE92" s="379"/>
      <c r="JF92" s="384">
        <f t="shared" si="412"/>
        <v>0</v>
      </c>
      <c r="JG92" s="379"/>
      <c r="JH92" s="384">
        <f t="shared" si="413"/>
        <v>0</v>
      </c>
      <c r="JI92" s="379"/>
      <c r="JJ92" s="384">
        <f t="shared" si="414"/>
        <v>0</v>
      </c>
      <c r="JK92" s="379"/>
      <c r="JL92" s="384">
        <f t="shared" si="415"/>
        <v>0</v>
      </c>
      <c r="JM92" s="379"/>
      <c r="JN92" s="384">
        <f t="shared" si="416"/>
        <v>0</v>
      </c>
      <c r="JO92" s="379"/>
      <c r="JP92" s="384">
        <f t="shared" si="417"/>
        <v>0</v>
      </c>
      <c r="JQ92" s="379"/>
      <c r="JR92" s="384">
        <f t="shared" si="418"/>
        <v>0</v>
      </c>
      <c r="JS92" s="379"/>
      <c r="JT92" s="384">
        <f t="shared" si="419"/>
        <v>0</v>
      </c>
      <c r="JU92" s="379"/>
      <c r="JV92" s="384">
        <f t="shared" si="420"/>
        <v>0</v>
      </c>
      <c r="JW92" s="379"/>
      <c r="JX92" s="384">
        <f t="shared" si="421"/>
        <v>0</v>
      </c>
      <c r="JY92" s="379"/>
      <c r="JZ92" s="384">
        <f t="shared" si="422"/>
        <v>0</v>
      </c>
    </row>
    <row r="93" spans="1:286" s="4" customFormat="1" x14ac:dyDescent="0.25">
      <c r="A93" s="268" t="s">
        <v>277</v>
      </c>
      <c r="B93" s="268" t="s">
        <v>317</v>
      </c>
      <c r="C93" s="466">
        <v>3800</v>
      </c>
      <c r="D93" s="467"/>
      <c r="E93" s="467"/>
      <c r="F93" s="472"/>
      <c r="G93" s="387">
        <f t="shared" si="424"/>
        <v>190</v>
      </c>
      <c r="H93" s="388">
        <f t="shared" si="283"/>
        <v>3990</v>
      </c>
      <c r="I93" s="513">
        <v>12</v>
      </c>
      <c r="J93" s="390">
        <f t="shared" si="285"/>
        <v>332.5</v>
      </c>
      <c r="K93" s="379"/>
      <c r="L93" s="384">
        <f t="shared" si="286"/>
        <v>0</v>
      </c>
      <c r="M93" s="379"/>
      <c r="N93" s="384">
        <f t="shared" si="287"/>
        <v>0</v>
      </c>
      <c r="O93" s="379"/>
      <c r="P93" s="384">
        <f t="shared" si="288"/>
        <v>0</v>
      </c>
      <c r="Q93" s="379"/>
      <c r="R93" s="384">
        <f t="shared" si="289"/>
        <v>0</v>
      </c>
      <c r="S93" s="379"/>
      <c r="T93" s="384">
        <f t="shared" si="290"/>
        <v>0</v>
      </c>
      <c r="U93" s="379"/>
      <c r="V93" s="384">
        <f t="shared" si="291"/>
        <v>0</v>
      </c>
      <c r="W93" s="379"/>
      <c r="X93" s="384">
        <f t="shared" si="292"/>
        <v>0</v>
      </c>
      <c r="Y93" s="379"/>
      <c r="Z93" s="384">
        <f t="shared" si="293"/>
        <v>0</v>
      </c>
      <c r="AA93" s="379"/>
      <c r="AB93" s="384">
        <f t="shared" si="294"/>
        <v>0</v>
      </c>
      <c r="AC93" s="379"/>
      <c r="AD93" s="384">
        <f t="shared" si="295"/>
        <v>0</v>
      </c>
      <c r="AE93" s="379"/>
      <c r="AF93" s="384">
        <f t="shared" si="296"/>
        <v>0</v>
      </c>
      <c r="AG93" s="379"/>
      <c r="AH93" s="384">
        <f t="shared" si="297"/>
        <v>0</v>
      </c>
      <c r="AI93" s="379"/>
      <c r="AJ93" s="384">
        <f t="shared" si="298"/>
        <v>0</v>
      </c>
      <c r="AK93" s="379"/>
      <c r="AL93" s="384">
        <f t="shared" si="299"/>
        <v>0</v>
      </c>
      <c r="AM93" s="379"/>
      <c r="AN93" s="384">
        <f t="shared" si="300"/>
        <v>0</v>
      </c>
      <c r="AO93" s="379"/>
      <c r="AP93" s="384">
        <f t="shared" si="301"/>
        <v>0</v>
      </c>
      <c r="AQ93" s="379"/>
      <c r="AR93" s="384">
        <f t="shared" si="302"/>
        <v>0</v>
      </c>
      <c r="AS93" s="379">
        <v>1</v>
      </c>
      <c r="AT93" s="384">
        <f t="shared" si="303"/>
        <v>332.5</v>
      </c>
      <c r="AU93" s="379"/>
      <c r="AV93" s="384">
        <f t="shared" si="304"/>
        <v>0</v>
      </c>
      <c r="AW93" s="379"/>
      <c r="AX93" s="384">
        <f t="shared" si="305"/>
        <v>0</v>
      </c>
      <c r="AY93" s="379"/>
      <c r="AZ93" s="384">
        <f t="shared" si="306"/>
        <v>0</v>
      </c>
      <c r="BA93" s="379"/>
      <c r="BB93" s="384">
        <f t="shared" si="307"/>
        <v>0</v>
      </c>
      <c r="BC93" s="379"/>
      <c r="BD93" s="384">
        <f t="shared" si="308"/>
        <v>0</v>
      </c>
      <c r="BE93" s="379"/>
      <c r="BF93" s="384">
        <f t="shared" si="309"/>
        <v>0</v>
      </c>
      <c r="BG93" s="379"/>
      <c r="BH93" s="384">
        <f t="shared" si="310"/>
        <v>0</v>
      </c>
      <c r="BI93" s="379"/>
      <c r="BJ93" s="384">
        <f t="shared" si="311"/>
        <v>0</v>
      </c>
      <c r="BK93" s="379"/>
      <c r="BL93" s="384">
        <f t="shared" si="312"/>
        <v>0</v>
      </c>
      <c r="BM93" s="379"/>
      <c r="BN93" s="384">
        <f t="shared" si="313"/>
        <v>0</v>
      </c>
      <c r="BO93" s="379"/>
      <c r="BP93" s="384">
        <f t="shared" si="314"/>
        <v>0</v>
      </c>
      <c r="BQ93" s="379"/>
      <c r="BR93" s="384">
        <f t="shared" si="315"/>
        <v>0</v>
      </c>
      <c r="BS93" s="379"/>
      <c r="BT93" s="384">
        <f t="shared" si="316"/>
        <v>0</v>
      </c>
      <c r="BU93" s="379"/>
      <c r="BV93" s="384">
        <f t="shared" si="317"/>
        <v>0</v>
      </c>
      <c r="BW93" s="379"/>
      <c r="BX93" s="384">
        <f t="shared" si="318"/>
        <v>0</v>
      </c>
      <c r="BY93" s="379"/>
      <c r="BZ93" s="384">
        <f t="shared" si="319"/>
        <v>0</v>
      </c>
      <c r="CA93" s="379"/>
      <c r="CB93" s="384">
        <f t="shared" si="320"/>
        <v>0</v>
      </c>
      <c r="CC93" s="379"/>
      <c r="CD93" s="384">
        <f t="shared" si="321"/>
        <v>0</v>
      </c>
      <c r="CE93" s="379"/>
      <c r="CF93" s="384">
        <f t="shared" si="322"/>
        <v>0</v>
      </c>
      <c r="CG93" s="379"/>
      <c r="CH93" s="384">
        <f t="shared" si="323"/>
        <v>0</v>
      </c>
      <c r="CI93" s="379"/>
      <c r="CJ93" s="384">
        <f t="shared" si="324"/>
        <v>0</v>
      </c>
      <c r="CK93" s="379"/>
      <c r="CL93" s="384">
        <f t="shared" si="325"/>
        <v>0</v>
      </c>
      <c r="CM93" s="379"/>
      <c r="CN93" s="384">
        <f t="shared" si="326"/>
        <v>0</v>
      </c>
      <c r="CO93" s="379"/>
      <c r="CP93" s="384">
        <f t="shared" si="327"/>
        <v>0</v>
      </c>
      <c r="CQ93" s="379"/>
      <c r="CR93" s="384">
        <f t="shared" si="328"/>
        <v>0</v>
      </c>
      <c r="CS93" s="379"/>
      <c r="CT93" s="384">
        <f t="shared" si="329"/>
        <v>0</v>
      </c>
      <c r="CU93" s="379"/>
      <c r="CV93" s="384">
        <f t="shared" si="330"/>
        <v>0</v>
      </c>
      <c r="CW93" s="379"/>
      <c r="CX93" s="384">
        <f t="shared" si="331"/>
        <v>0</v>
      </c>
      <c r="CY93" s="379"/>
      <c r="CZ93" s="384">
        <f t="shared" si="332"/>
        <v>0</v>
      </c>
      <c r="DA93" s="379"/>
      <c r="DB93" s="384">
        <f t="shared" si="284"/>
        <v>0</v>
      </c>
      <c r="DC93" s="379"/>
      <c r="DD93" s="384">
        <f t="shared" si="333"/>
        <v>0</v>
      </c>
      <c r="DE93" s="379"/>
      <c r="DF93" s="384">
        <f t="shared" si="334"/>
        <v>0</v>
      </c>
      <c r="DG93" s="379"/>
      <c r="DH93" s="384">
        <f t="shared" si="335"/>
        <v>0</v>
      </c>
      <c r="DI93" s="379"/>
      <c r="DJ93" s="384">
        <f t="shared" si="336"/>
        <v>0</v>
      </c>
      <c r="DK93" s="379"/>
      <c r="DL93" s="384">
        <f t="shared" si="337"/>
        <v>0</v>
      </c>
      <c r="DM93" s="379"/>
      <c r="DN93" s="384">
        <f t="shared" si="338"/>
        <v>0</v>
      </c>
      <c r="DO93" s="379"/>
      <c r="DP93" s="384">
        <f t="shared" si="339"/>
        <v>0</v>
      </c>
      <c r="DQ93" s="379"/>
      <c r="DR93" s="384">
        <f t="shared" si="340"/>
        <v>0</v>
      </c>
      <c r="DS93" s="379"/>
      <c r="DT93" s="384">
        <f t="shared" si="341"/>
        <v>0</v>
      </c>
      <c r="DU93" s="379"/>
      <c r="DV93" s="384">
        <f t="shared" si="342"/>
        <v>0</v>
      </c>
      <c r="DW93" s="379"/>
      <c r="DX93" s="384">
        <f t="shared" si="343"/>
        <v>0</v>
      </c>
      <c r="DY93" s="379"/>
      <c r="DZ93" s="384">
        <f t="shared" si="344"/>
        <v>0</v>
      </c>
      <c r="EA93" s="379"/>
      <c r="EB93" s="384">
        <f t="shared" si="345"/>
        <v>0</v>
      </c>
      <c r="EC93" s="379"/>
      <c r="ED93" s="384">
        <f t="shared" si="346"/>
        <v>0</v>
      </c>
      <c r="EE93" s="379"/>
      <c r="EF93" s="384">
        <f t="shared" si="347"/>
        <v>0</v>
      </c>
      <c r="EG93" s="379"/>
      <c r="EH93" s="384">
        <f t="shared" si="348"/>
        <v>0</v>
      </c>
      <c r="EI93" s="379"/>
      <c r="EJ93" s="384">
        <f t="shared" si="349"/>
        <v>0</v>
      </c>
      <c r="EK93" s="379"/>
      <c r="EL93" s="384">
        <f t="shared" si="350"/>
        <v>0</v>
      </c>
      <c r="EM93" s="379"/>
      <c r="EN93" s="384">
        <f t="shared" si="351"/>
        <v>0</v>
      </c>
      <c r="EO93" s="379"/>
      <c r="EP93" s="384">
        <f t="shared" si="352"/>
        <v>0</v>
      </c>
      <c r="EQ93" s="379"/>
      <c r="ER93" s="384">
        <f t="shared" si="353"/>
        <v>0</v>
      </c>
      <c r="ES93" s="379"/>
      <c r="ET93" s="384">
        <f t="shared" si="354"/>
        <v>0</v>
      </c>
      <c r="EU93" s="379"/>
      <c r="EV93" s="384">
        <f t="shared" si="355"/>
        <v>0</v>
      </c>
      <c r="EW93" s="379"/>
      <c r="EX93" s="384">
        <f t="shared" si="356"/>
        <v>0</v>
      </c>
      <c r="EY93" s="379"/>
      <c r="EZ93" s="384">
        <f t="shared" si="357"/>
        <v>0</v>
      </c>
      <c r="FA93" s="379"/>
      <c r="FB93" s="384">
        <f t="shared" si="358"/>
        <v>0</v>
      </c>
      <c r="FC93" s="379"/>
      <c r="FD93" s="384">
        <f t="shared" si="359"/>
        <v>0</v>
      </c>
      <c r="FE93" s="379"/>
      <c r="FF93" s="384">
        <f t="shared" si="360"/>
        <v>0</v>
      </c>
      <c r="FG93" s="379"/>
      <c r="FH93" s="384">
        <f t="shared" si="361"/>
        <v>0</v>
      </c>
      <c r="FI93" s="379"/>
      <c r="FJ93" s="384">
        <f t="shared" si="362"/>
        <v>0</v>
      </c>
      <c r="FK93" s="379"/>
      <c r="FL93" s="384">
        <f t="shared" si="363"/>
        <v>0</v>
      </c>
      <c r="FM93" s="379"/>
      <c r="FN93" s="384">
        <f t="shared" si="364"/>
        <v>0</v>
      </c>
      <c r="FO93" s="379"/>
      <c r="FP93" s="384">
        <f t="shared" si="365"/>
        <v>0</v>
      </c>
      <c r="FQ93" s="379"/>
      <c r="FR93" s="384">
        <f t="shared" si="366"/>
        <v>0</v>
      </c>
      <c r="FS93" s="379"/>
      <c r="FT93" s="384">
        <f t="shared" si="367"/>
        <v>0</v>
      </c>
      <c r="FU93" s="379"/>
      <c r="FV93" s="384">
        <f t="shared" si="368"/>
        <v>0</v>
      </c>
      <c r="FW93" s="379"/>
      <c r="FX93" s="384">
        <f t="shared" si="369"/>
        <v>0</v>
      </c>
      <c r="FY93" s="379"/>
      <c r="FZ93" s="384">
        <f t="shared" si="370"/>
        <v>0</v>
      </c>
      <c r="GA93" s="379"/>
      <c r="GB93" s="384">
        <f t="shared" si="371"/>
        <v>0</v>
      </c>
      <c r="GC93" s="379"/>
      <c r="GD93" s="384">
        <f t="shared" si="372"/>
        <v>0</v>
      </c>
      <c r="GE93" s="379"/>
      <c r="GF93" s="384">
        <f t="shared" si="373"/>
        <v>0</v>
      </c>
      <c r="GG93" s="379"/>
      <c r="GH93" s="384">
        <f t="shared" si="374"/>
        <v>0</v>
      </c>
      <c r="GI93" s="379"/>
      <c r="GJ93" s="384">
        <f t="shared" si="375"/>
        <v>0</v>
      </c>
      <c r="GK93" s="379"/>
      <c r="GL93" s="384">
        <f t="shared" si="376"/>
        <v>0</v>
      </c>
      <c r="GM93" s="379"/>
      <c r="GN93" s="384">
        <f t="shared" si="377"/>
        <v>0</v>
      </c>
      <c r="GO93" s="379"/>
      <c r="GP93" s="384">
        <f t="shared" si="378"/>
        <v>0</v>
      </c>
      <c r="GQ93" s="379"/>
      <c r="GR93" s="384">
        <f t="shared" si="379"/>
        <v>0</v>
      </c>
      <c r="GS93" s="379"/>
      <c r="GT93" s="384">
        <f t="shared" si="380"/>
        <v>0</v>
      </c>
      <c r="GU93" s="379"/>
      <c r="GV93" s="384">
        <f t="shared" si="381"/>
        <v>0</v>
      </c>
      <c r="GW93" s="379"/>
      <c r="GX93" s="384">
        <f t="shared" si="382"/>
        <v>0</v>
      </c>
      <c r="GY93" s="379"/>
      <c r="GZ93" s="384">
        <f t="shared" si="383"/>
        <v>0</v>
      </c>
      <c r="HA93" s="379"/>
      <c r="HB93" s="384">
        <f t="shared" si="384"/>
        <v>0</v>
      </c>
      <c r="HC93" s="379"/>
      <c r="HD93" s="384">
        <f t="shared" si="385"/>
        <v>0</v>
      </c>
      <c r="HE93" s="379"/>
      <c r="HF93" s="384">
        <f t="shared" si="386"/>
        <v>0</v>
      </c>
      <c r="HG93" s="379"/>
      <c r="HH93" s="384">
        <f t="shared" si="387"/>
        <v>0</v>
      </c>
      <c r="HI93" s="379"/>
      <c r="HJ93" s="384">
        <f t="shared" si="388"/>
        <v>0</v>
      </c>
      <c r="HK93" s="379"/>
      <c r="HL93" s="384">
        <f t="shared" si="389"/>
        <v>0</v>
      </c>
      <c r="HM93" s="379"/>
      <c r="HN93" s="384">
        <f t="shared" si="390"/>
        <v>0</v>
      </c>
      <c r="HO93" s="415"/>
      <c r="HP93" s="384">
        <f t="shared" si="391"/>
        <v>0</v>
      </c>
      <c r="HQ93" s="379"/>
      <c r="HR93" s="384">
        <f t="shared" si="392"/>
        <v>0</v>
      </c>
      <c r="HS93" s="415"/>
      <c r="HT93" s="384">
        <f t="shared" si="393"/>
        <v>0</v>
      </c>
      <c r="HU93" s="379"/>
      <c r="HV93" s="384">
        <f t="shared" si="394"/>
        <v>0</v>
      </c>
      <c r="HW93" s="379"/>
      <c r="HX93" s="384">
        <f t="shared" si="395"/>
        <v>0</v>
      </c>
      <c r="HY93" s="379"/>
      <c r="HZ93" s="384">
        <f t="shared" si="396"/>
        <v>0</v>
      </c>
      <c r="IA93" s="379"/>
      <c r="IB93" s="384">
        <f t="shared" si="397"/>
        <v>0</v>
      </c>
      <c r="IC93" s="379"/>
      <c r="ID93" s="384">
        <f t="shared" si="398"/>
        <v>0</v>
      </c>
      <c r="IE93" s="379"/>
      <c r="IF93" s="384">
        <f t="shared" si="399"/>
        <v>0</v>
      </c>
      <c r="IG93" s="379"/>
      <c r="IH93" s="384">
        <f t="shared" si="400"/>
        <v>0</v>
      </c>
      <c r="II93" s="379"/>
      <c r="IJ93" s="384">
        <f t="shared" si="401"/>
        <v>0</v>
      </c>
      <c r="IK93" s="379"/>
      <c r="IL93" s="384">
        <f t="shared" si="402"/>
        <v>0</v>
      </c>
      <c r="IM93" s="379"/>
      <c r="IN93" s="384">
        <f t="shared" si="403"/>
        <v>0</v>
      </c>
      <c r="IO93" s="379"/>
      <c r="IP93" s="384">
        <f t="shared" si="404"/>
        <v>0</v>
      </c>
      <c r="IQ93" s="379"/>
      <c r="IR93" s="384">
        <f t="shared" si="405"/>
        <v>0</v>
      </c>
      <c r="IS93" s="379"/>
      <c r="IT93" s="384">
        <f t="shared" si="406"/>
        <v>0</v>
      </c>
      <c r="IU93" s="379"/>
      <c r="IV93" s="384">
        <f t="shared" si="407"/>
        <v>0</v>
      </c>
      <c r="IW93" s="379"/>
      <c r="IX93" s="384">
        <f t="shared" si="408"/>
        <v>0</v>
      </c>
      <c r="IY93" s="379"/>
      <c r="IZ93" s="384">
        <f t="shared" si="409"/>
        <v>0</v>
      </c>
      <c r="JA93" s="379"/>
      <c r="JB93" s="384">
        <f t="shared" si="410"/>
        <v>0</v>
      </c>
      <c r="JC93" s="379"/>
      <c r="JD93" s="384">
        <f t="shared" si="411"/>
        <v>0</v>
      </c>
      <c r="JE93" s="379"/>
      <c r="JF93" s="384">
        <f t="shared" si="412"/>
        <v>0</v>
      </c>
      <c r="JG93" s="379"/>
      <c r="JH93" s="384">
        <f t="shared" si="413"/>
        <v>0</v>
      </c>
      <c r="JI93" s="379"/>
      <c r="JJ93" s="384">
        <f t="shared" si="414"/>
        <v>0</v>
      </c>
      <c r="JK93" s="379"/>
      <c r="JL93" s="384">
        <f t="shared" si="415"/>
        <v>0</v>
      </c>
      <c r="JM93" s="379"/>
      <c r="JN93" s="384">
        <f t="shared" si="416"/>
        <v>0</v>
      </c>
      <c r="JO93" s="379"/>
      <c r="JP93" s="384">
        <f t="shared" si="417"/>
        <v>0</v>
      </c>
      <c r="JQ93" s="379"/>
      <c r="JR93" s="384">
        <f t="shared" si="418"/>
        <v>0</v>
      </c>
      <c r="JS93" s="379"/>
      <c r="JT93" s="384">
        <f t="shared" si="419"/>
        <v>0</v>
      </c>
      <c r="JU93" s="379"/>
      <c r="JV93" s="384">
        <f t="shared" si="420"/>
        <v>0</v>
      </c>
      <c r="JW93" s="379"/>
      <c r="JX93" s="384">
        <f t="shared" si="421"/>
        <v>0</v>
      </c>
      <c r="JY93" s="379"/>
      <c r="JZ93" s="384">
        <f t="shared" si="422"/>
        <v>0</v>
      </c>
    </row>
    <row r="94" spans="1:286" s="4" customFormat="1" x14ac:dyDescent="0.25">
      <c r="A94" s="268" t="s">
        <v>277</v>
      </c>
      <c r="B94" s="268" t="s">
        <v>318</v>
      </c>
      <c r="C94" s="466">
        <v>5850</v>
      </c>
      <c r="D94" s="467"/>
      <c r="E94" s="467"/>
      <c r="F94" s="472"/>
      <c r="G94" s="387">
        <f t="shared" si="424"/>
        <v>292.5</v>
      </c>
      <c r="H94" s="388">
        <f t="shared" si="283"/>
        <v>6142.5</v>
      </c>
      <c r="I94" s="513">
        <v>150</v>
      </c>
      <c r="J94" s="390">
        <f t="shared" si="285"/>
        <v>40.950000000000003</v>
      </c>
      <c r="K94" s="379"/>
      <c r="L94" s="384">
        <f t="shared" si="286"/>
        <v>0</v>
      </c>
      <c r="M94" s="379"/>
      <c r="N94" s="384">
        <f t="shared" si="287"/>
        <v>0</v>
      </c>
      <c r="O94" s="379"/>
      <c r="P94" s="384">
        <f t="shared" si="288"/>
        <v>0</v>
      </c>
      <c r="Q94" s="379"/>
      <c r="R94" s="384">
        <f t="shared" si="289"/>
        <v>0</v>
      </c>
      <c r="S94" s="379"/>
      <c r="T94" s="384">
        <f t="shared" si="290"/>
        <v>0</v>
      </c>
      <c r="U94" s="379"/>
      <c r="V94" s="384">
        <f t="shared" si="291"/>
        <v>0</v>
      </c>
      <c r="W94" s="379"/>
      <c r="X94" s="384">
        <f t="shared" si="292"/>
        <v>0</v>
      </c>
      <c r="Y94" s="379"/>
      <c r="Z94" s="384">
        <f t="shared" si="293"/>
        <v>0</v>
      </c>
      <c r="AA94" s="379"/>
      <c r="AB94" s="384">
        <f t="shared" si="294"/>
        <v>0</v>
      </c>
      <c r="AC94" s="379"/>
      <c r="AD94" s="384">
        <f t="shared" si="295"/>
        <v>0</v>
      </c>
      <c r="AE94" s="379"/>
      <c r="AF94" s="384">
        <f t="shared" si="296"/>
        <v>0</v>
      </c>
      <c r="AG94" s="379"/>
      <c r="AH94" s="384">
        <f t="shared" si="297"/>
        <v>0</v>
      </c>
      <c r="AI94" s="379"/>
      <c r="AJ94" s="384">
        <f t="shared" si="298"/>
        <v>0</v>
      </c>
      <c r="AK94" s="379"/>
      <c r="AL94" s="384">
        <f t="shared" si="299"/>
        <v>0</v>
      </c>
      <c r="AM94" s="379"/>
      <c r="AN94" s="384">
        <f t="shared" si="300"/>
        <v>0</v>
      </c>
      <c r="AO94" s="379"/>
      <c r="AP94" s="384">
        <f t="shared" si="301"/>
        <v>0</v>
      </c>
      <c r="AQ94" s="379"/>
      <c r="AR94" s="384">
        <f t="shared" si="302"/>
        <v>0</v>
      </c>
      <c r="AS94" s="379"/>
      <c r="AT94" s="384">
        <f t="shared" si="303"/>
        <v>0</v>
      </c>
      <c r="AU94" s="379"/>
      <c r="AV94" s="384">
        <f t="shared" si="304"/>
        <v>0</v>
      </c>
      <c r="AW94" s="379">
        <v>1</v>
      </c>
      <c r="AX94" s="384">
        <f t="shared" si="305"/>
        <v>40.950000000000003</v>
      </c>
      <c r="AY94" s="379">
        <v>1</v>
      </c>
      <c r="AZ94" s="384">
        <f t="shared" si="306"/>
        <v>40.950000000000003</v>
      </c>
      <c r="BA94" s="379"/>
      <c r="BB94" s="384">
        <f t="shared" si="307"/>
        <v>0</v>
      </c>
      <c r="BC94" s="379">
        <v>1</v>
      </c>
      <c r="BD94" s="384">
        <f t="shared" si="308"/>
        <v>40.950000000000003</v>
      </c>
      <c r="BE94" s="379">
        <v>1</v>
      </c>
      <c r="BF94" s="384">
        <f t="shared" si="309"/>
        <v>40.950000000000003</v>
      </c>
      <c r="BG94" s="379"/>
      <c r="BH94" s="384">
        <f t="shared" si="310"/>
        <v>0</v>
      </c>
      <c r="BI94" s="379"/>
      <c r="BJ94" s="384">
        <f t="shared" si="311"/>
        <v>0</v>
      </c>
      <c r="BK94" s="379">
        <v>1</v>
      </c>
      <c r="BL94" s="384">
        <f t="shared" si="312"/>
        <v>40.950000000000003</v>
      </c>
      <c r="BM94" s="379"/>
      <c r="BN94" s="384">
        <f t="shared" si="313"/>
        <v>0</v>
      </c>
      <c r="BO94" s="379"/>
      <c r="BP94" s="384">
        <f t="shared" si="314"/>
        <v>0</v>
      </c>
      <c r="BQ94" s="379"/>
      <c r="BR94" s="384">
        <f t="shared" si="315"/>
        <v>0</v>
      </c>
      <c r="BS94" s="379"/>
      <c r="BT94" s="384">
        <f t="shared" si="316"/>
        <v>0</v>
      </c>
      <c r="BU94" s="379"/>
      <c r="BV94" s="384">
        <f t="shared" si="317"/>
        <v>0</v>
      </c>
      <c r="BW94" s="379"/>
      <c r="BX94" s="384">
        <f t="shared" si="318"/>
        <v>0</v>
      </c>
      <c r="BY94" s="379"/>
      <c r="BZ94" s="384">
        <f t="shared" si="319"/>
        <v>0</v>
      </c>
      <c r="CA94" s="379"/>
      <c r="CB94" s="384">
        <f t="shared" si="320"/>
        <v>0</v>
      </c>
      <c r="CC94" s="379"/>
      <c r="CD94" s="384">
        <f t="shared" si="321"/>
        <v>0</v>
      </c>
      <c r="CE94" s="379"/>
      <c r="CF94" s="384">
        <f t="shared" si="322"/>
        <v>0</v>
      </c>
      <c r="CG94" s="379"/>
      <c r="CH94" s="384">
        <f t="shared" si="323"/>
        <v>0</v>
      </c>
      <c r="CI94" s="379"/>
      <c r="CJ94" s="384">
        <f t="shared" si="324"/>
        <v>0</v>
      </c>
      <c r="CK94" s="379"/>
      <c r="CL94" s="384">
        <f t="shared" si="325"/>
        <v>0</v>
      </c>
      <c r="CM94" s="379"/>
      <c r="CN94" s="384">
        <f t="shared" si="326"/>
        <v>0</v>
      </c>
      <c r="CO94" s="379"/>
      <c r="CP94" s="384">
        <f t="shared" si="327"/>
        <v>0</v>
      </c>
      <c r="CQ94" s="379"/>
      <c r="CR94" s="384">
        <f t="shared" si="328"/>
        <v>0</v>
      </c>
      <c r="CS94" s="379"/>
      <c r="CT94" s="384">
        <f t="shared" si="329"/>
        <v>0</v>
      </c>
      <c r="CU94" s="379"/>
      <c r="CV94" s="384">
        <f t="shared" si="330"/>
        <v>0</v>
      </c>
      <c r="CW94" s="379"/>
      <c r="CX94" s="384">
        <f t="shared" si="331"/>
        <v>0</v>
      </c>
      <c r="CY94" s="379"/>
      <c r="CZ94" s="384">
        <f t="shared" si="332"/>
        <v>0</v>
      </c>
      <c r="DA94" s="379"/>
      <c r="DB94" s="384">
        <f t="shared" si="284"/>
        <v>0</v>
      </c>
      <c r="DC94" s="379"/>
      <c r="DD94" s="384">
        <f t="shared" si="333"/>
        <v>0</v>
      </c>
      <c r="DE94" s="379"/>
      <c r="DF94" s="384">
        <f t="shared" si="334"/>
        <v>0</v>
      </c>
      <c r="DG94" s="379"/>
      <c r="DH94" s="384">
        <f t="shared" si="335"/>
        <v>0</v>
      </c>
      <c r="DI94" s="379"/>
      <c r="DJ94" s="384">
        <f t="shared" si="336"/>
        <v>0</v>
      </c>
      <c r="DK94" s="379"/>
      <c r="DL94" s="384">
        <f t="shared" si="337"/>
        <v>0</v>
      </c>
      <c r="DM94" s="379"/>
      <c r="DN94" s="384">
        <f t="shared" si="338"/>
        <v>0</v>
      </c>
      <c r="DO94" s="379"/>
      <c r="DP94" s="384">
        <f t="shared" si="339"/>
        <v>0</v>
      </c>
      <c r="DQ94" s="379"/>
      <c r="DR94" s="384">
        <f t="shared" si="340"/>
        <v>0</v>
      </c>
      <c r="DS94" s="379"/>
      <c r="DT94" s="384">
        <f t="shared" si="341"/>
        <v>0</v>
      </c>
      <c r="DU94" s="379"/>
      <c r="DV94" s="384">
        <f t="shared" si="342"/>
        <v>0</v>
      </c>
      <c r="DW94" s="379"/>
      <c r="DX94" s="384">
        <f t="shared" si="343"/>
        <v>0</v>
      </c>
      <c r="DY94" s="379"/>
      <c r="DZ94" s="384">
        <f t="shared" si="344"/>
        <v>0</v>
      </c>
      <c r="EA94" s="379"/>
      <c r="EB94" s="384">
        <f t="shared" si="345"/>
        <v>0</v>
      </c>
      <c r="EC94" s="379"/>
      <c r="ED94" s="384">
        <f t="shared" si="346"/>
        <v>0</v>
      </c>
      <c r="EE94" s="379"/>
      <c r="EF94" s="384">
        <f t="shared" si="347"/>
        <v>0</v>
      </c>
      <c r="EG94" s="379"/>
      <c r="EH94" s="384">
        <f t="shared" si="348"/>
        <v>0</v>
      </c>
      <c r="EI94" s="379"/>
      <c r="EJ94" s="384">
        <f t="shared" si="349"/>
        <v>0</v>
      </c>
      <c r="EK94" s="379"/>
      <c r="EL94" s="384">
        <f t="shared" si="350"/>
        <v>0</v>
      </c>
      <c r="EM94" s="379"/>
      <c r="EN94" s="384">
        <f t="shared" si="351"/>
        <v>0</v>
      </c>
      <c r="EO94" s="379"/>
      <c r="EP94" s="384">
        <f t="shared" si="352"/>
        <v>0</v>
      </c>
      <c r="EQ94" s="379"/>
      <c r="ER94" s="384">
        <f t="shared" si="353"/>
        <v>0</v>
      </c>
      <c r="ES94" s="379"/>
      <c r="ET94" s="384">
        <f t="shared" si="354"/>
        <v>0</v>
      </c>
      <c r="EU94" s="379"/>
      <c r="EV94" s="384">
        <f t="shared" si="355"/>
        <v>0</v>
      </c>
      <c r="EW94" s="379"/>
      <c r="EX94" s="384">
        <f t="shared" si="356"/>
        <v>0</v>
      </c>
      <c r="EY94" s="379"/>
      <c r="EZ94" s="384">
        <f t="shared" si="357"/>
        <v>0</v>
      </c>
      <c r="FA94" s="379"/>
      <c r="FB94" s="384">
        <f t="shared" si="358"/>
        <v>0</v>
      </c>
      <c r="FC94" s="379"/>
      <c r="FD94" s="384">
        <f t="shared" si="359"/>
        <v>0</v>
      </c>
      <c r="FE94" s="379"/>
      <c r="FF94" s="384">
        <f t="shared" si="360"/>
        <v>0</v>
      </c>
      <c r="FG94" s="379"/>
      <c r="FH94" s="384">
        <f t="shared" si="361"/>
        <v>0</v>
      </c>
      <c r="FI94" s="379"/>
      <c r="FJ94" s="384">
        <f t="shared" si="362"/>
        <v>0</v>
      </c>
      <c r="FK94" s="379"/>
      <c r="FL94" s="384">
        <f t="shared" si="363"/>
        <v>0</v>
      </c>
      <c r="FM94" s="379"/>
      <c r="FN94" s="384">
        <f t="shared" si="364"/>
        <v>0</v>
      </c>
      <c r="FO94" s="379"/>
      <c r="FP94" s="384">
        <f t="shared" si="365"/>
        <v>0</v>
      </c>
      <c r="FQ94" s="379"/>
      <c r="FR94" s="384">
        <f t="shared" si="366"/>
        <v>0</v>
      </c>
      <c r="FS94" s="379"/>
      <c r="FT94" s="384">
        <f t="shared" si="367"/>
        <v>0</v>
      </c>
      <c r="FU94" s="379"/>
      <c r="FV94" s="384">
        <f t="shared" si="368"/>
        <v>0</v>
      </c>
      <c r="FW94" s="379"/>
      <c r="FX94" s="384">
        <f t="shared" si="369"/>
        <v>0</v>
      </c>
      <c r="FY94" s="379">
        <v>1</v>
      </c>
      <c r="FZ94" s="384">
        <f t="shared" si="370"/>
        <v>40.950000000000003</v>
      </c>
      <c r="GA94" s="379"/>
      <c r="GB94" s="384">
        <f t="shared" si="371"/>
        <v>0</v>
      </c>
      <c r="GC94" s="379"/>
      <c r="GD94" s="384">
        <f t="shared" si="372"/>
        <v>0</v>
      </c>
      <c r="GE94" s="379"/>
      <c r="GF94" s="384">
        <f t="shared" si="373"/>
        <v>0</v>
      </c>
      <c r="GG94" s="379"/>
      <c r="GH94" s="384">
        <f t="shared" si="374"/>
        <v>0</v>
      </c>
      <c r="GI94" s="379"/>
      <c r="GJ94" s="384">
        <f t="shared" si="375"/>
        <v>0</v>
      </c>
      <c r="GK94" s="379"/>
      <c r="GL94" s="384">
        <f t="shared" si="376"/>
        <v>0</v>
      </c>
      <c r="GM94" s="379"/>
      <c r="GN94" s="384">
        <f t="shared" si="377"/>
        <v>0</v>
      </c>
      <c r="GO94" s="379"/>
      <c r="GP94" s="384">
        <f t="shared" si="378"/>
        <v>0</v>
      </c>
      <c r="GQ94" s="379"/>
      <c r="GR94" s="384">
        <f t="shared" si="379"/>
        <v>0</v>
      </c>
      <c r="GS94" s="379"/>
      <c r="GT94" s="384">
        <f t="shared" si="380"/>
        <v>0</v>
      </c>
      <c r="GU94" s="379"/>
      <c r="GV94" s="384">
        <f t="shared" si="381"/>
        <v>0</v>
      </c>
      <c r="GW94" s="379"/>
      <c r="GX94" s="384">
        <f t="shared" si="382"/>
        <v>0</v>
      </c>
      <c r="GY94" s="379"/>
      <c r="GZ94" s="384">
        <f t="shared" si="383"/>
        <v>0</v>
      </c>
      <c r="HA94" s="379"/>
      <c r="HB94" s="384">
        <f t="shared" si="384"/>
        <v>0</v>
      </c>
      <c r="HC94" s="379"/>
      <c r="HD94" s="384">
        <f t="shared" si="385"/>
        <v>0</v>
      </c>
      <c r="HE94" s="379"/>
      <c r="HF94" s="384">
        <f t="shared" si="386"/>
        <v>0</v>
      </c>
      <c r="HG94" s="379"/>
      <c r="HH94" s="384">
        <f t="shared" si="387"/>
        <v>0</v>
      </c>
      <c r="HI94" s="379"/>
      <c r="HJ94" s="384">
        <f t="shared" si="388"/>
        <v>0</v>
      </c>
      <c r="HK94" s="379"/>
      <c r="HL94" s="384">
        <f t="shared" si="389"/>
        <v>0</v>
      </c>
      <c r="HM94" s="379"/>
      <c r="HN94" s="384">
        <f t="shared" si="390"/>
        <v>0</v>
      </c>
      <c r="HO94" s="415"/>
      <c r="HP94" s="384">
        <f t="shared" si="391"/>
        <v>0</v>
      </c>
      <c r="HQ94" s="379"/>
      <c r="HR94" s="384">
        <f t="shared" si="392"/>
        <v>0</v>
      </c>
      <c r="HS94" s="415"/>
      <c r="HT94" s="384">
        <f t="shared" si="393"/>
        <v>0</v>
      </c>
      <c r="HU94" s="379"/>
      <c r="HV94" s="384">
        <f t="shared" si="394"/>
        <v>0</v>
      </c>
      <c r="HW94" s="379"/>
      <c r="HX94" s="384">
        <f t="shared" si="395"/>
        <v>0</v>
      </c>
      <c r="HY94" s="379"/>
      <c r="HZ94" s="384">
        <f t="shared" si="396"/>
        <v>0</v>
      </c>
      <c r="IA94" s="379"/>
      <c r="IB94" s="384">
        <f t="shared" si="397"/>
        <v>0</v>
      </c>
      <c r="IC94" s="379"/>
      <c r="ID94" s="384">
        <f t="shared" si="398"/>
        <v>0</v>
      </c>
      <c r="IE94" s="379"/>
      <c r="IF94" s="384">
        <f t="shared" si="399"/>
        <v>0</v>
      </c>
      <c r="IG94" s="379"/>
      <c r="IH94" s="384">
        <f t="shared" si="400"/>
        <v>0</v>
      </c>
      <c r="II94" s="379"/>
      <c r="IJ94" s="384">
        <f t="shared" si="401"/>
        <v>0</v>
      </c>
      <c r="IK94" s="379"/>
      <c r="IL94" s="384">
        <f t="shared" si="402"/>
        <v>0</v>
      </c>
      <c r="IM94" s="379"/>
      <c r="IN94" s="384">
        <f t="shared" si="403"/>
        <v>0</v>
      </c>
      <c r="IO94" s="379"/>
      <c r="IP94" s="384">
        <f t="shared" si="404"/>
        <v>0</v>
      </c>
      <c r="IQ94" s="379"/>
      <c r="IR94" s="384">
        <f t="shared" si="405"/>
        <v>0</v>
      </c>
      <c r="IS94" s="379"/>
      <c r="IT94" s="384">
        <f t="shared" si="406"/>
        <v>0</v>
      </c>
      <c r="IU94" s="379"/>
      <c r="IV94" s="384">
        <f t="shared" si="407"/>
        <v>0</v>
      </c>
      <c r="IW94" s="379"/>
      <c r="IX94" s="384">
        <f t="shared" si="408"/>
        <v>0</v>
      </c>
      <c r="IY94" s="379"/>
      <c r="IZ94" s="384">
        <f t="shared" si="409"/>
        <v>0</v>
      </c>
      <c r="JA94" s="379"/>
      <c r="JB94" s="384">
        <f t="shared" si="410"/>
        <v>0</v>
      </c>
      <c r="JC94" s="379"/>
      <c r="JD94" s="384">
        <f t="shared" si="411"/>
        <v>0</v>
      </c>
      <c r="JE94" s="379"/>
      <c r="JF94" s="384">
        <f t="shared" si="412"/>
        <v>0</v>
      </c>
      <c r="JG94" s="379"/>
      <c r="JH94" s="384">
        <f t="shared" si="413"/>
        <v>0</v>
      </c>
      <c r="JI94" s="379"/>
      <c r="JJ94" s="384">
        <f t="shared" si="414"/>
        <v>0</v>
      </c>
      <c r="JK94" s="379"/>
      <c r="JL94" s="384">
        <f t="shared" si="415"/>
        <v>0</v>
      </c>
      <c r="JM94" s="379"/>
      <c r="JN94" s="384">
        <f t="shared" si="416"/>
        <v>0</v>
      </c>
      <c r="JO94" s="379"/>
      <c r="JP94" s="384">
        <f t="shared" si="417"/>
        <v>0</v>
      </c>
      <c r="JQ94" s="379"/>
      <c r="JR94" s="384">
        <f t="shared" si="418"/>
        <v>0</v>
      </c>
      <c r="JS94" s="379"/>
      <c r="JT94" s="384">
        <f t="shared" si="419"/>
        <v>0</v>
      </c>
      <c r="JU94" s="379"/>
      <c r="JV94" s="384">
        <f t="shared" si="420"/>
        <v>0</v>
      </c>
      <c r="JW94" s="379"/>
      <c r="JX94" s="384">
        <f t="shared" si="421"/>
        <v>0</v>
      </c>
      <c r="JY94" s="379"/>
      <c r="JZ94" s="384">
        <f t="shared" si="422"/>
        <v>0</v>
      </c>
    </row>
    <row r="95" spans="1:286" s="4" customFormat="1" x14ac:dyDescent="0.25">
      <c r="A95" s="268" t="s">
        <v>277</v>
      </c>
      <c r="B95" s="412" t="s">
        <v>319</v>
      </c>
      <c r="C95" s="466">
        <v>3416</v>
      </c>
      <c r="D95" s="467"/>
      <c r="E95" s="467"/>
      <c r="F95" s="472"/>
      <c r="G95" s="387">
        <f t="shared" si="424"/>
        <v>170.8</v>
      </c>
      <c r="H95" s="388">
        <f t="shared" si="283"/>
        <v>3586.8</v>
      </c>
      <c r="I95" s="513">
        <v>8</v>
      </c>
      <c r="J95" s="390">
        <f t="shared" si="285"/>
        <v>448.35</v>
      </c>
      <c r="K95" s="379"/>
      <c r="L95" s="384">
        <f t="shared" si="286"/>
        <v>0</v>
      </c>
      <c r="M95" s="379"/>
      <c r="N95" s="384">
        <f t="shared" si="287"/>
        <v>0</v>
      </c>
      <c r="O95" s="379"/>
      <c r="P95" s="384">
        <f t="shared" si="288"/>
        <v>0</v>
      </c>
      <c r="Q95" s="379"/>
      <c r="R95" s="384">
        <f t="shared" si="289"/>
        <v>0</v>
      </c>
      <c r="S95" s="379"/>
      <c r="T95" s="384">
        <f t="shared" si="290"/>
        <v>0</v>
      </c>
      <c r="U95" s="379"/>
      <c r="V95" s="384">
        <f t="shared" si="291"/>
        <v>0</v>
      </c>
      <c r="W95" s="379"/>
      <c r="X95" s="384">
        <f t="shared" si="292"/>
        <v>0</v>
      </c>
      <c r="Y95" s="379"/>
      <c r="Z95" s="384">
        <f t="shared" si="293"/>
        <v>0</v>
      </c>
      <c r="AA95" s="379"/>
      <c r="AB95" s="384">
        <f t="shared" si="294"/>
        <v>0</v>
      </c>
      <c r="AC95" s="379"/>
      <c r="AD95" s="384">
        <f t="shared" si="295"/>
        <v>0</v>
      </c>
      <c r="AE95" s="379"/>
      <c r="AF95" s="384">
        <f t="shared" si="296"/>
        <v>0</v>
      </c>
      <c r="AG95" s="379"/>
      <c r="AH95" s="384">
        <f t="shared" si="297"/>
        <v>0</v>
      </c>
      <c r="AI95" s="379"/>
      <c r="AJ95" s="384">
        <f t="shared" si="298"/>
        <v>0</v>
      </c>
      <c r="AK95" s="379"/>
      <c r="AL95" s="384">
        <f t="shared" si="299"/>
        <v>0</v>
      </c>
      <c r="AM95" s="379"/>
      <c r="AN95" s="384">
        <f t="shared" si="300"/>
        <v>0</v>
      </c>
      <c r="AO95" s="379"/>
      <c r="AP95" s="384">
        <f t="shared" si="301"/>
        <v>0</v>
      </c>
      <c r="AQ95" s="379"/>
      <c r="AR95" s="384">
        <f t="shared" si="302"/>
        <v>0</v>
      </c>
      <c r="AS95" s="379"/>
      <c r="AT95" s="384">
        <f t="shared" si="303"/>
        <v>0</v>
      </c>
      <c r="AU95" s="379"/>
      <c r="AV95" s="384">
        <f t="shared" si="304"/>
        <v>0</v>
      </c>
      <c r="AW95" s="379"/>
      <c r="AX95" s="384">
        <f t="shared" si="305"/>
        <v>0</v>
      </c>
      <c r="AY95" s="379"/>
      <c r="AZ95" s="384">
        <f t="shared" si="306"/>
        <v>0</v>
      </c>
      <c r="BA95" s="379"/>
      <c r="BB95" s="384">
        <f t="shared" si="307"/>
        <v>0</v>
      </c>
      <c r="BC95" s="379"/>
      <c r="BD95" s="384">
        <f t="shared" si="308"/>
        <v>0</v>
      </c>
      <c r="BE95" s="379"/>
      <c r="BF95" s="384">
        <f t="shared" si="309"/>
        <v>0</v>
      </c>
      <c r="BG95" s="379"/>
      <c r="BH95" s="384">
        <f t="shared" si="310"/>
        <v>0</v>
      </c>
      <c r="BI95" s="379"/>
      <c r="BJ95" s="384">
        <f t="shared" si="311"/>
        <v>0</v>
      </c>
      <c r="BK95" s="379"/>
      <c r="BL95" s="384">
        <f t="shared" si="312"/>
        <v>0</v>
      </c>
      <c r="BM95" s="379"/>
      <c r="BN95" s="384">
        <f t="shared" si="313"/>
        <v>0</v>
      </c>
      <c r="BO95" s="379">
        <v>4</v>
      </c>
      <c r="BP95" s="384">
        <f t="shared" si="314"/>
        <v>1793.4</v>
      </c>
      <c r="BQ95" s="379">
        <v>6</v>
      </c>
      <c r="BR95" s="384">
        <f t="shared" si="315"/>
        <v>2690.1000000000004</v>
      </c>
      <c r="BS95" s="379">
        <v>6</v>
      </c>
      <c r="BT95" s="384">
        <f t="shared" si="316"/>
        <v>2690.1000000000004</v>
      </c>
      <c r="BU95" s="379"/>
      <c r="BV95" s="384">
        <f t="shared" si="317"/>
        <v>0</v>
      </c>
      <c r="BW95" s="379">
        <v>3</v>
      </c>
      <c r="BX95" s="384">
        <f t="shared" si="318"/>
        <v>1345.0500000000002</v>
      </c>
      <c r="BY95" s="379"/>
      <c r="BZ95" s="384">
        <f t="shared" si="319"/>
        <v>0</v>
      </c>
      <c r="CA95" s="379"/>
      <c r="CB95" s="384">
        <f t="shared" si="320"/>
        <v>0</v>
      </c>
      <c r="CC95" s="379"/>
      <c r="CD95" s="384">
        <f t="shared" si="321"/>
        <v>0</v>
      </c>
      <c r="CE95" s="379"/>
      <c r="CF95" s="384">
        <f t="shared" si="322"/>
        <v>0</v>
      </c>
      <c r="CG95" s="379"/>
      <c r="CH95" s="384">
        <f t="shared" si="323"/>
        <v>0</v>
      </c>
      <c r="CI95" s="379"/>
      <c r="CJ95" s="384">
        <f t="shared" si="324"/>
        <v>0</v>
      </c>
      <c r="CK95" s="379"/>
      <c r="CL95" s="384">
        <f t="shared" si="325"/>
        <v>0</v>
      </c>
      <c r="CM95" s="379"/>
      <c r="CN95" s="384">
        <f t="shared" si="326"/>
        <v>0</v>
      </c>
      <c r="CO95" s="379"/>
      <c r="CP95" s="384">
        <f t="shared" si="327"/>
        <v>0</v>
      </c>
      <c r="CQ95" s="379"/>
      <c r="CR95" s="384">
        <f t="shared" si="328"/>
        <v>0</v>
      </c>
      <c r="CS95" s="379"/>
      <c r="CT95" s="384">
        <f t="shared" si="329"/>
        <v>0</v>
      </c>
      <c r="CU95" s="379"/>
      <c r="CV95" s="384">
        <f t="shared" si="330"/>
        <v>0</v>
      </c>
      <c r="CW95" s="379"/>
      <c r="CX95" s="384">
        <f t="shared" si="331"/>
        <v>0</v>
      </c>
      <c r="CY95" s="379"/>
      <c r="CZ95" s="384">
        <f t="shared" si="332"/>
        <v>0</v>
      </c>
      <c r="DA95" s="379"/>
      <c r="DB95" s="384">
        <f t="shared" si="284"/>
        <v>0</v>
      </c>
      <c r="DC95" s="379"/>
      <c r="DD95" s="384">
        <f t="shared" si="333"/>
        <v>0</v>
      </c>
      <c r="DE95" s="379"/>
      <c r="DF95" s="384">
        <f t="shared" si="334"/>
        <v>0</v>
      </c>
      <c r="DG95" s="379"/>
      <c r="DH95" s="384">
        <f t="shared" si="335"/>
        <v>0</v>
      </c>
      <c r="DI95" s="379"/>
      <c r="DJ95" s="384">
        <f t="shared" si="336"/>
        <v>0</v>
      </c>
      <c r="DK95" s="379"/>
      <c r="DL95" s="384">
        <f t="shared" si="337"/>
        <v>0</v>
      </c>
      <c r="DM95" s="379"/>
      <c r="DN95" s="384">
        <f t="shared" si="338"/>
        <v>0</v>
      </c>
      <c r="DO95" s="379"/>
      <c r="DP95" s="384">
        <f t="shared" si="339"/>
        <v>0</v>
      </c>
      <c r="DQ95" s="379"/>
      <c r="DR95" s="384">
        <f t="shared" si="340"/>
        <v>0</v>
      </c>
      <c r="DS95" s="379"/>
      <c r="DT95" s="384">
        <f t="shared" si="341"/>
        <v>0</v>
      </c>
      <c r="DU95" s="379"/>
      <c r="DV95" s="384">
        <f t="shared" si="342"/>
        <v>0</v>
      </c>
      <c r="DW95" s="379"/>
      <c r="DX95" s="384">
        <f t="shared" si="343"/>
        <v>0</v>
      </c>
      <c r="DY95" s="379"/>
      <c r="DZ95" s="384">
        <f t="shared" si="344"/>
        <v>0</v>
      </c>
      <c r="EA95" s="379"/>
      <c r="EB95" s="384">
        <f t="shared" si="345"/>
        <v>0</v>
      </c>
      <c r="EC95" s="379"/>
      <c r="ED95" s="384">
        <f t="shared" si="346"/>
        <v>0</v>
      </c>
      <c r="EE95" s="379"/>
      <c r="EF95" s="384">
        <f t="shared" si="347"/>
        <v>0</v>
      </c>
      <c r="EG95" s="379"/>
      <c r="EH95" s="384">
        <f t="shared" si="348"/>
        <v>0</v>
      </c>
      <c r="EI95" s="379"/>
      <c r="EJ95" s="384">
        <f t="shared" si="349"/>
        <v>0</v>
      </c>
      <c r="EK95" s="379"/>
      <c r="EL95" s="384">
        <f t="shared" si="350"/>
        <v>0</v>
      </c>
      <c r="EM95" s="379"/>
      <c r="EN95" s="384">
        <f t="shared" si="351"/>
        <v>0</v>
      </c>
      <c r="EO95" s="379"/>
      <c r="EP95" s="384">
        <f t="shared" si="352"/>
        <v>0</v>
      </c>
      <c r="EQ95" s="379"/>
      <c r="ER95" s="384">
        <f t="shared" si="353"/>
        <v>0</v>
      </c>
      <c r="ES95" s="379"/>
      <c r="ET95" s="384">
        <f t="shared" si="354"/>
        <v>0</v>
      </c>
      <c r="EU95" s="379"/>
      <c r="EV95" s="384">
        <f t="shared" si="355"/>
        <v>0</v>
      </c>
      <c r="EW95" s="379"/>
      <c r="EX95" s="384">
        <f t="shared" si="356"/>
        <v>0</v>
      </c>
      <c r="EY95" s="379"/>
      <c r="EZ95" s="384">
        <f t="shared" si="357"/>
        <v>0</v>
      </c>
      <c r="FA95" s="379"/>
      <c r="FB95" s="384">
        <f t="shared" si="358"/>
        <v>0</v>
      </c>
      <c r="FC95" s="379"/>
      <c r="FD95" s="384">
        <f t="shared" si="359"/>
        <v>0</v>
      </c>
      <c r="FE95" s="379"/>
      <c r="FF95" s="384">
        <f t="shared" si="360"/>
        <v>0</v>
      </c>
      <c r="FG95" s="379"/>
      <c r="FH95" s="384">
        <f t="shared" si="361"/>
        <v>0</v>
      </c>
      <c r="FI95" s="379"/>
      <c r="FJ95" s="384">
        <f t="shared" si="362"/>
        <v>0</v>
      </c>
      <c r="FK95" s="379"/>
      <c r="FL95" s="384">
        <f t="shared" si="363"/>
        <v>0</v>
      </c>
      <c r="FM95" s="379"/>
      <c r="FN95" s="384">
        <f t="shared" si="364"/>
        <v>0</v>
      </c>
      <c r="FO95" s="379"/>
      <c r="FP95" s="384">
        <f t="shared" si="365"/>
        <v>0</v>
      </c>
      <c r="FQ95" s="379"/>
      <c r="FR95" s="384">
        <f t="shared" si="366"/>
        <v>0</v>
      </c>
      <c r="FS95" s="379"/>
      <c r="FT95" s="384">
        <f t="shared" si="367"/>
        <v>0</v>
      </c>
      <c r="FU95" s="379"/>
      <c r="FV95" s="384">
        <f t="shared" si="368"/>
        <v>0</v>
      </c>
      <c r="FW95" s="379"/>
      <c r="FX95" s="384">
        <f t="shared" si="369"/>
        <v>0</v>
      </c>
      <c r="FY95" s="379"/>
      <c r="FZ95" s="384">
        <f t="shared" si="370"/>
        <v>0</v>
      </c>
      <c r="GA95" s="379"/>
      <c r="GB95" s="384">
        <f t="shared" si="371"/>
        <v>0</v>
      </c>
      <c r="GC95" s="379"/>
      <c r="GD95" s="384">
        <f t="shared" si="372"/>
        <v>0</v>
      </c>
      <c r="GE95" s="379"/>
      <c r="GF95" s="384">
        <f t="shared" si="373"/>
        <v>0</v>
      </c>
      <c r="GG95" s="379"/>
      <c r="GH95" s="384">
        <f t="shared" si="374"/>
        <v>0</v>
      </c>
      <c r="GI95" s="379"/>
      <c r="GJ95" s="384">
        <f t="shared" si="375"/>
        <v>0</v>
      </c>
      <c r="GK95" s="379"/>
      <c r="GL95" s="384">
        <f t="shared" si="376"/>
        <v>0</v>
      </c>
      <c r="GM95" s="379"/>
      <c r="GN95" s="384">
        <f t="shared" si="377"/>
        <v>0</v>
      </c>
      <c r="GO95" s="379"/>
      <c r="GP95" s="384">
        <f t="shared" si="378"/>
        <v>0</v>
      </c>
      <c r="GQ95" s="379"/>
      <c r="GR95" s="384">
        <f t="shared" si="379"/>
        <v>0</v>
      </c>
      <c r="GS95" s="379"/>
      <c r="GT95" s="384">
        <f t="shared" si="380"/>
        <v>0</v>
      </c>
      <c r="GU95" s="379"/>
      <c r="GV95" s="384">
        <f t="shared" si="381"/>
        <v>0</v>
      </c>
      <c r="GW95" s="379"/>
      <c r="GX95" s="384">
        <f t="shared" si="382"/>
        <v>0</v>
      </c>
      <c r="GY95" s="379"/>
      <c r="GZ95" s="384">
        <f t="shared" si="383"/>
        <v>0</v>
      </c>
      <c r="HA95" s="379"/>
      <c r="HB95" s="384">
        <f t="shared" si="384"/>
        <v>0</v>
      </c>
      <c r="HC95" s="379"/>
      <c r="HD95" s="384">
        <f t="shared" si="385"/>
        <v>0</v>
      </c>
      <c r="HE95" s="379"/>
      <c r="HF95" s="384">
        <f t="shared" si="386"/>
        <v>0</v>
      </c>
      <c r="HG95" s="379"/>
      <c r="HH95" s="384">
        <f t="shared" si="387"/>
        <v>0</v>
      </c>
      <c r="HI95" s="379"/>
      <c r="HJ95" s="384">
        <f t="shared" si="388"/>
        <v>0</v>
      </c>
      <c r="HK95" s="379"/>
      <c r="HL95" s="384">
        <f t="shared" si="389"/>
        <v>0</v>
      </c>
      <c r="HM95" s="379"/>
      <c r="HN95" s="384">
        <f t="shared" si="390"/>
        <v>0</v>
      </c>
      <c r="HO95" s="415"/>
      <c r="HP95" s="384">
        <f t="shared" si="391"/>
        <v>0</v>
      </c>
      <c r="HQ95" s="379"/>
      <c r="HR95" s="384">
        <f t="shared" si="392"/>
        <v>0</v>
      </c>
      <c r="HS95" s="415"/>
      <c r="HT95" s="384">
        <f t="shared" si="393"/>
        <v>0</v>
      </c>
      <c r="HU95" s="379"/>
      <c r="HV95" s="384">
        <f t="shared" si="394"/>
        <v>0</v>
      </c>
      <c r="HW95" s="379"/>
      <c r="HX95" s="384">
        <f t="shared" si="395"/>
        <v>0</v>
      </c>
      <c r="HY95" s="379"/>
      <c r="HZ95" s="384">
        <f t="shared" si="396"/>
        <v>0</v>
      </c>
      <c r="IA95" s="379"/>
      <c r="IB95" s="384">
        <f t="shared" si="397"/>
        <v>0</v>
      </c>
      <c r="IC95" s="379"/>
      <c r="ID95" s="384">
        <f t="shared" si="398"/>
        <v>0</v>
      </c>
      <c r="IE95" s="379"/>
      <c r="IF95" s="384">
        <f t="shared" si="399"/>
        <v>0</v>
      </c>
      <c r="IG95" s="379"/>
      <c r="IH95" s="384">
        <f t="shared" si="400"/>
        <v>0</v>
      </c>
      <c r="II95" s="379"/>
      <c r="IJ95" s="384">
        <f t="shared" si="401"/>
        <v>0</v>
      </c>
      <c r="IK95" s="379"/>
      <c r="IL95" s="384">
        <f t="shared" si="402"/>
        <v>0</v>
      </c>
      <c r="IM95" s="379"/>
      <c r="IN95" s="384">
        <f t="shared" si="403"/>
        <v>0</v>
      </c>
      <c r="IO95" s="379"/>
      <c r="IP95" s="384">
        <f t="shared" si="404"/>
        <v>0</v>
      </c>
      <c r="IQ95" s="379"/>
      <c r="IR95" s="384">
        <f t="shared" si="405"/>
        <v>0</v>
      </c>
      <c r="IS95" s="379"/>
      <c r="IT95" s="384">
        <f t="shared" si="406"/>
        <v>0</v>
      </c>
      <c r="IU95" s="379"/>
      <c r="IV95" s="384">
        <f t="shared" si="407"/>
        <v>0</v>
      </c>
      <c r="IW95" s="379"/>
      <c r="IX95" s="384">
        <f t="shared" si="408"/>
        <v>0</v>
      </c>
      <c r="IY95" s="379"/>
      <c r="IZ95" s="384">
        <f t="shared" si="409"/>
        <v>0</v>
      </c>
      <c r="JA95" s="379"/>
      <c r="JB95" s="384">
        <f t="shared" si="410"/>
        <v>0</v>
      </c>
      <c r="JC95" s="379"/>
      <c r="JD95" s="384">
        <f t="shared" si="411"/>
        <v>0</v>
      </c>
      <c r="JE95" s="379"/>
      <c r="JF95" s="384">
        <f t="shared" si="412"/>
        <v>0</v>
      </c>
      <c r="JG95" s="379"/>
      <c r="JH95" s="384">
        <f t="shared" si="413"/>
        <v>0</v>
      </c>
      <c r="JI95" s="379"/>
      <c r="JJ95" s="384">
        <f t="shared" si="414"/>
        <v>0</v>
      </c>
      <c r="JK95" s="379"/>
      <c r="JL95" s="384">
        <f t="shared" si="415"/>
        <v>0</v>
      </c>
      <c r="JM95" s="379"/>
      <c r="JN95" s="384">
        <f t="shared" si="416"/>
        <v>0</v>
      </c>
      <c r="JO95" s="379"/>
      <c r="JP95" s="384">
        <f t="shared" si="417"/>
        <v>0</v>
      </c>
      <c r="JQ95" s="379"/>
      <c r="JR95" s="384">
        <f t="shared" si="418"/>
        <v>0</v>
      </c>
      <c r="JS95" s="379"/>
      <c r="JT95" s="384">
        <f t="shared" si="419"/>
        <v>0</v>
      </c>
      <c r="JU95" s="379"/>
      <c r="JV95" s="384">
        <f t="shared" si="420"/>
        <v>0</v>
      </c>
      <c r="JW95" s="379"/>
      <c r="JX95" s="384">
        <f t="shared" si="421"/>
        <v>0</v>
      </c>
      <c r="JY95" s="379"/>
      <c r="JZ95" s="384">
        <f t="shared" si="422"/>
        <v>0</v>
      </c>
    </row>
    <row r="96" spans="1:286" s="4" customFormat="1" x14ac:dyDescent="0.25">
      <c r="A96" s="268" t="s">
        <v>277</v>
      </c>
      <c r="B96" s="268" t="s">
        <v>320</v>
      </c>
      <c r="C96" s="466">
        <v>3800</v>
      </c>
      <c r="D96" s="467"/>
      <c r="E96" s="467"/>
      <c r="F96" s="472"/>
      <c r="G96" s="387">
        <f t="shared" si="424"/>
        <v>190</v>
      </c>
      <c r="H96" s="388">
        <f t="shared" si="283"/>
        <v>3990</v>
      </c>
      <c r="I96" s="513">
        <v>100</v>
      </c>
      <c r="J96" s="390">
        <f t="shared" si="285"/>
        <v>39.9</v>
      </c>
      <c r="K96" s="379"/>
      <c r="L96" s="384">
        <f t="shared" si="286"/>
        <v>0</v>
      </c>
      <c r="M96" s="379"/>
      <c r="N96" s="384">
        <f t="shared" si="287"/>
        <v>0</v>
      </c>
      <c r="O96" s="379"/>
      <c r="P96" s="384">
        <f t="shared" si="288"/>
        <v>0</v>
      </c>
      <c r="Q96" s="379"/>
      <c r="R96" s="384">
        <f t="shared" si="289"/>
        <v>0</v>
      </c>
      <c r="S96" s="379"/>
      <c r="T96" s="384">
        <f t="shared" si="290"/>
        <v>0</v>
      </c>
      <c r="U96" s="379"/>
      <c r="V96" s="384">
        <f t="shared" si="291"/>
        <v>0</v>
      </c>
      <c r="W96" s="379"/>
      <c r="X96" s="384">
        <f t="shared" si="292"/>
        <v>0</v>
      </c>
      <c r="Y96" s="379"/>
      <c r="Z96" s="384">
        <f t="shared" si="293"/>
        <v>0</v>
      </c>
      <c r="AA96" s="379"/>
      <c r="AB96" s="384">
        <f t="shared" si="294"/>
        <v>0</v>
      </c>
      <c r="AC96" s="379"/>
      <c r="AD96" s="384">
        <f t="shared" si="295"/>
        <v>0</v>
      </c>
      <c r="AE96" s="379"/>
      <c r="AF96" s="384">
        <f t="shared" si="296"/>
        <v>0</v>
      </c>
      <c r="AG96" s="379"/>
      <c r="AH96" s="384">
        <f t="shared" si="297"/>
        <v>0</v>
      </c>
      <c r="AI96" s="379"/>
      <c r="AJ96" s="384">
        <f t="shared" si="298"/>
        <v>0</v>
      </c>
      <c r="AK96" s="379"/>
      <c r="AL96" s="384">
        <f t="shared" si="299"/>
        <v>0</v>
      </c>
      <c r="AM96" s="379"/>
      <c r="AN96" s="384">
        <f t="shared" si="300"/>
        <v>0</v>
      </c>
      <c r="AO96" s="379"/>
      <c r="AP96" s="384">
        <f t="shared" si="301"/>
        <v>0</v>
      </c>
      <c r="AQ96" s="379"/>
      <c r="AR96" s="384">
        <f t="shared" si="302"/>
        <v>0</v>
      </c>
      <c r="AS96" s="379"/>
      <c r="AT96" s="384">
        <f t="shared" si="303"/>
        <v>0</v>
      </c>
      <c r="AU96" s="379">
        <v>1</v>
      </c>
      <c r="AV96" s="384">
        <f t="shared" si="304"/>
        <v>39.9</v>
      </c>
      <c r="AW96" s="379">
        <v>1</v>
      </c>
      <c r="AX96" s="384">
        <f t="shared" si="305"/>
        <v>39.9</v>
      </c>
      <c r="AY96" s="379">
        <v>1</v>
      </c>
      <c r="AZ96" s="384">
        <f t="shared" si="306"/>
        <v>39.9</v>
      </c>
      <c r="BA96" s="379">
        <v>1</v>
      </c>
      <c r="BB96" s="384">
        <f t="shared" si="307"/>
        <v>39.9</v>
      </c>
      <c r="BC96" s="379">
        <v>1</v>
      </c>
      <c r="BD96" s="384">
        <f t="shared" si="308"/>
        <v>39.9</v>
      </c>
      <c r="BE96" s="379">
        <v>1</v>
      </c>
      <c r="BF96" s="384">
        <f t="shared" si="309"/>
        <v>39.9</v>
      </c>
      <c r="BG96" s="379"/>
      <c r="BH96" s="384">
        <f t="shared" si="310"/>
        <v>0</v>
      </c>
      <c r="BI96" s="379"/>
      <c r="BJ96" s="384">
        <f t="shared" si="311"/>
        <v>0</v>
      </c>
      <c r="BK96" s="379">
        <v>1</v>
      </c>
      <c r="BL96" s="384">
        <f t="shared" si="312"/>
        <v>39.9</v>
      </c>
      <c r="BM96" s="379"/>
      <c r="BN96" s="384">
        <f t="shared" si="313"/>
        <v>0</v>
      </c>
      <c r="BO96" s="379"/>
      <c r="BP96" s="384">
        <f t="shared" si="314"/>
        <v>0</v>
      </c>
      <c r="BQ96" s="379"/>
      <c r="BR96" s="384">
        <f t="shared" si="315"/>
        <v>0</v>
      </c>
      <c r="BS96" s="379"/>
      <c r="BT96" s="384">
        <f t="shared" si="316"/>
        <v>0</v>
      </c>
      <c r="BU96" s="379"/>
      <c r="BV96" s="384">
        <f t="shared" si="317"/>
        <v>0</v>
      </c>
      <c r="BW96" s="379"/>
      <c r="BX96" s="384">
        <f t="shared" si="318"/>
        <v>0</v>
      </c>
      <c r="BY96" s="379"/>
      <c r="BZ96" s="384">
        <f t="shared" si="319"/>
        <v>0</v>
      </c>
      <c r="CA96" s="379"/>
      <c r="CB96" s="384">
        <f t="shared" si="320"/>
        <v>0</v>
      </c>
      <c r="CC96" s="379"/>
      <c r="CD96" s="384">
        <f t="shared" si="321"/>
        <v>0</v>
      </c>
      <c r="CE96" s="379"/>
      <c r="CF96" s="384">
        <f t="shared" si="322"/>
        <v>0</v>
      </c>
      <c r="CG96" s="379"/>
      <c r="CH96" s="384">
        <f t="shared" si="323"/>
        <v>0</v>
      </c>
      <c r="CI96" s="379"/>
      <c r="CJ96" s="384">
        <f t="shared" si="324"/>
        <v>0</v>
      </c>
      <c r="CK96" s="379"/>
      <c r="CL96" s="384">
        <f t="shared" si="325"/>
        <v>0</v>
      </c>
      <c r="CM96" s="379"/>
      <c r="CN96" s="384">
        <f t="shared" si="326"/>
        <v>0</v>
      </c>
      <c r="CO96" s="379"/>
      <c r="CP96" s="384">
        <f t="shared" si="327"/>
        <v>0</v>
      </c>
      <c r="CQ96" s="379"/>
      <c r="CR96" s="384">
        <f t="shared" si="328"/>
        <v>0</v>
      </c>
      <c r="CS96" s="379"/>
      <c r="CT96" s="384">
        <f t="shared" si="329"/>
        <v>0</v>
      </c>
      <c r="CU96" s="379"/>
      <c r="CV96" s="384">
        <f t="shared" si="330"/>
        <v>0</v>
      </c>
      <c r="CW96" s="379"/>
      <c r="CX96" s="384">
        <f t="shared" si="331"/>
        <v>0</v>
      </c>
      <c r="CY96" s="379"/>
      <c r="CZ96" s="384">
        <f t="shared" si="332"/>
        <v>0</v>
      </c>
      <c r="DA96" s="379">
        <v>1</v>
      </c>
      <c r="DB96" s="384">
        <f t="shared" si="284"/>
        <v>39.9</v>
      </c>
      <c r="DC96" s="379"/>
      <c r="DD96" s="384">
        <f t="shared" si="333"/>
        <v>0</v>
      </c>
      <c r="DE96" s="379"/>
      <c r="DF96" s="384">
        <f t="shared" si="334"/>
        <v>0</v>
      </c>
      <c r="DG96" s="379"/>
      <c r="DH96" s="384">
        <f t="shared" si="335"/>
        <v>0</v>
      </c>
      <c r="DI96" s="379"/>
      <c r="DJ96" s="384">
        <f t="shared" si="336"/>
        <v>0</v>
      </c>
      <c r="DK96" s="379"/>
      <c r="DL96" s="384">
        <f t="shared" si="337"/>
        <v>0</v>
      </c>
      <c r="DM96" s="379"/>
      <c r="DN96" s="384">
        <f t="shared" si="338"/>
        <v>0</v>
      </c>
      <c r="DO96" s="379"/>
      <c r="DP96" s="384">
        <f t="shared" si="339"/>
        <v>0</v>
      </c>
      <c r="DQ96" s="379"/>
      <c r="DR96" s="384">
        <f t="shared" si="340"/>
        <v>0</v>
      </c>
      <c r="DS96" s="379"/>
      <c r="DT96" s="384">
        <f t="shared" si="341"/>
        <v>0</v>
      </c>
      <c r="DU96" s="379"/>
      <c r="DV96" s="384">
        <f t="shared" si="342"/>
        <v>0</v>
      </c>
      <c r="DW96" s="379"/>
      <c r="DX96" s="384">
        <f t="shared" si="343"/>
        <v>0</v>
      </c>
      <c r="DY96" s="379"/>
      <c r="DZ96" s="384">
        <f t="shared" si="344"/>
        <v>0</v>
      </c>
      <c r="EA96" s="379"/>
      <c r="EB96" s="384">
        <f t="shared" si="345"/>
        <v>0</v>
      </c>
      <c r="EC96" s="379"/>
      <c r="ED96" s="384">
        <f t="shared" si="346"/>
        <v>0</v>
      </c>
      <c r="EE96" s="379"/>
      <c r="EF96" s="384">
        <f t="shared" si="347"/>
        <v>0</v>
      </c>
      <c r="EG96" s="379"/>
      <c r="EH96" s="384">
        <f t="shared" si="348"/>
        <v>0</v>
      </c>
      <c r="EI96" s="379"/>
      <c r="EJ96" s="384">
        <f t="shared" si="349"/>
        <v>0</v>
      </c>
      <c r="EK96" s="379"/>
      <c r="EL96" s="384">
        <f t="shared" si="350"/>
        <v>0</v>
      </c>
      <c r="EM96" s="379"/>
      <c r="EN96" s="384">
        <f t="shared" si="351"/>
        <v>0</v>
      </c>
      <c r="EO96" s="379"/>
      <c r="EP96" s="384">
        <f t="shared" si="352"/>
        <v>0</v>
      </c>
      <c r="EQ96" s="379"/>
      <c r="ER96" s="384">
        <f t="shared" si="353"/>
        <v>0</v>
      </c>
      <c r="ES96" s="379"/>
      <c r="ET96" s="384">
        <f t="shared" si="354"/>
        <v>0</v>
      </c>
      <c r="EU96" s="379"/>
      <c r="EV96" s="384">
        <f t="shared" si="355"/>
        <v>0</v>
      </c>
      <c r="EW96" s="379"/>
      <c r="EX96" s="384">
        <f t="shared" si="356"/>
        <v>0</v>
      </c>
      <c r="EY96" s="379"/>
      <c r="EZ96" s="384">
        <f t="shared" si="357"/>
        <v>0</v>
      </c>
      <c r="FA96" s="379"/>
      <c r="FB96" s="384">
        <f t="shared" si="358"/>
        <v>0</v>
      </c>
      <c r="FC96" s="379"/>
      <c r="FD96" s="384">
        <f t="shared" si="359"/>
        <v>0</v>
      </c>
      <c r="FE96" s="379"/>
      <c r="FF96" s="384">
        <f t="shared" si="360"/>
        <v>0</v>
      </c>
      <c r="FG96" s="379"/>
      <c r="FH96" s="384">
        <f t="shared" si="361"/>
        <v>0</v>
      </c>
      <c r="FI96" s="379"/>
      <c r="FJ96" s="384">
        <f t="shared" si="362"/>
        <v>0</v>
      </c>
      <c r="FK96" s="379"/>
      <c r="FL96" s="384">
        <f t="shared" si="363"/>
        <v>0</v>
      </c>
      <c r="FM96" s="379"/>
      <c r="FN96" s="384">
        <f t="shared" si="364"/>
        <v>0</v>
      </c>
      <c r="FO96" s="379"/>
      <c r="FP96" s="384">
        <f t="shared" si="365"/>
        <v>0</v>
      </c>
      <c r="FQ96" s="379"/>
      <c r="FR96" s="384">
        <f t="shared" si="366"/>
        <v>0</v>
      </c>
      <c r="FS96" s="379"/>
      <c r="FT96" s="384">
        <f t="shared" si="367"/>
        <v>0</v>
      </c>
      <c r="FU96" s="379"/>
      <c r="FV96" s="384">
        <f t="shared" si="368"/>
        <v>0</v>
      </c>
      <c r="FW96" s="379"/>
      <c r="FX96" s="384">
        <f t="shared" si="369"/>
        <v>0</v>
      </c>
      <c r="FY96" s="379">
        <v>1</v>
      </c>
      <c r="FZ96" s="384">
        <f t="shared" si="370"/>
        <v>39.9</v>
      </c>
      <c r="GA96" s="379"/>
      <c r="GB96" s="384">
        <f t="shared" si="371"/>
        <v>0</v>
      </c>
      <c r="GC96" s="379"/>
      <c r="GD96" s="384">
        <f t="shared" si="372"/>
        <v>0</v>
      </c>
      <c r="GE96" s="379"/>
      <c r="GF96" s="384">
        <f t="shared" si="373"/>
        <v>0</v>
      </c>
      <c r="GG96" s="379"/>
      <c r="GH96" s="384">
        <f t="shared" si="374"/>
        <v>0</v>
      </c>
      <c r="GI96" s="379"/>
      <c r="GJ96" s="384">
        <f t="shared" si="375"/>
        <v>0</v>
      </c>
      <c r="GK96" s="379"/>
      <c r="GL96" s="384">
        <f t="shared" si="376"/>
        <v>0</v>
      </c>
      <c r="GM96" s="379">
        <v>0</v>
      </c>
      <c r="GN96" s="384">
        <f t="shared" si="377"/>
        <v>0</v>
      </c>
      <c r="GO96" s="379">
        <v>0</v>
      </c>
      <c r="GP96" s="384">
        <f t="shared" si="378"/>
        <v>0</v>
      </c>
      <c r="GQ96" s="379">
        <v>1</v>
      </c>
      <c r="GR96" s="384">
        <f t="shared" si="379"/>
        <v>39.9</v>
      </c>
      <c r="GS96" s="379">
        <v>1</v>
      </c>
      <c r="GT96" s="384">
        <f t="shared" si="380"/>
        <v>39.9</v>
      </c>
      <c r="GU96" s="379"/>
      <c r="GV96" s="384">
        <f t="shared" si="381"/>
        <v>0</v>
      </c>
      <c r="GW96" s="379"/>
      <c r="GX96" s="384">
        <f t="shared" si="382"/>
        <v>0</v>
      </c>
      <c r="GY96" s="379"/>
      <c r="GZ96" s="384">
        <f t="shared" si="383"/>
        <v>0</v>
      </c>
      <c r="HA96" s="379"/>
      <c r="HB96" s="384">
        <f t="shared" si="384"/>
        <v>0</v>
      </c>
      <c r="HC96" s="379"/>
      <c r="HD96" s="384">
        <f t="shared" si="385"/>
        <v>0</v>
      </c>
      <c r="HE96" s="379">
        <v>2</v>
      </c>
      <c r="HF96" s="384">
        <f t="shared" si="386"/>
        <v>79.8</v>
      </c>
      <c r="HG96" s="379">
        <v>2</v>
      </c>
      <c r="HH96" s="384">
        <f t="shared" si="387"/>
        <v>79.8</v>
      </c>
      <c r="HI96" s="379"/>
      <c r="HJ96" s="384">
        <f t="shared" si="388"/>
        <v>0</v>
      </c>
      <c r="HK96" s="379"/>
      <c r="HL96" s="384">
        <f t="shared" si="389"/>
        <v>0</v>
      </c>
      <c r="HM96" s="379"/>
      <c r="HN96" s="384">
        <f t="shared" si="390"/>
        <v>0</v>
      </c>
      <c r="HO96" s="415"/>
      <c r="HP96" s="384">
        <f t="shared" si="391"/>
        <v>0</v>
      </c>
      <c r="HQ96" s="379"/>
      <c r="HR96" s="384">
        <f t="shared" si="392"/>
        <v>0</v>
      </c>
      <c r="HS96" s="415"/>
      <c r="HT96" s="384">
        <f t="shared" si="393"/>
        <v>0</v>
      </c>
      <c r="HU96" s="379"/>
      <c r="HV96" s="384">
        <f t="shared" si="394"/>
        <v>0</v>
      </c>
      <c r="HW96" s="379"/>
      <c r="HX96" s="384">
        <f t="shared" si="395"/>
        <v>0</v>
      </c>
      <c r="HY96" s="379"/>
      <c r="HZ96" s="384">
        <f t="shared" si="396"/>
        <v>0</v>
      </c>
      <c r="IA96" s="379"/>
      <c r="IB96" s="384">
        <f t="shared" si="397"/>
        <v>0</v>
      </c>
      <c r="IC96" s="379"/>
      <c r="ID96" s="384">
        <f t="shared" si="398"/>
        <v>0</v>
      </c>
      <c r="IE96" s="379"/>
      <c r="IF96" s="384">
        <f t="shared" si="399"/>
        <v>0</v>
      </c>
      <c r="IG96" s="379"/>
      <c r="IH96" s="384">
        <f t="shared" si="400"/>
        <v>0</v>
      </c>
      <c r="II96" s="379"/>
      <c r="IJ96" s="384">
        <f t="shared" si="401"/>
        <v>0</v>
      </c>
      <c r="IK96" s="379"/>
      <c r="IL96" s="384">
        <f t="shared" si="402"/>
        <v>0</v>
      </c>
      <c r="IM96" s="379"/>
      <c r="IN96" s="384">
        <f t="shared" si="403"/>
        <v>0</v>
      </c>
      <c r="IO96" s="379"/>
      <c r="IP96" s="384">
        <f t="shared" si="404"/>
        <v>0</v>
      </c>
      <c r="IQ96" s="379"/>
      <c r="IR96" s="384">
        <f t="shared" si="405"/>
        <v>0</v>
      </c>
      <c r="IS96" s="379"/>
      <c r="IT96" s="384">
        <f t="shared" si="406"/>
        <v>0</v>
      </c>
      <c r="IU96" s="379"/>
      <c r="IV96" s="384">
        <f t="shared" si="407"/>
        <v>0</v>
      </c>
      <c r="IW96" s="379"/>
      <c r="IX96" s="384">
        <f t="shared" si="408"/>
        <v>0</v>
      </c>
      <c r="IY96" s="379"/>
      <c r="IZ96" s="384">
        <f t="shared" si="409"/>
        <v>0</v>
      </c>
      <c r="JA96" s="379"/>
      <c r="JB96" s="384">
        <f t="shared" si="410"/>
        <v>0</v>
      </c>
      <c r="JC96" s="379"/>
      <c r="JD96" s="384">
        <f t="shared" si="411"/>
        <v>0</v>
      </c>
      <c r="JE96" s="379"/>
      <c r="JF96" s="384">
        <f t="shared" si="412"/>
        <v>0</v>
      </c>
      <c r="JG96" s="379"/>
      <c r="JH96" s="384">
        <f t="shared" si="413"/>
        <v>0</v>
      </c>
      <c r="JI96" s="379"/>
      <c r="JJ96" s="384">
        <f t="shared" si="414"/>
        <v>0</v>
      </c>
      <c r="JK96" s="379"/>
      <c r="JL96" s="384">
        <f t="shared" si="415"/>
        <v>0</v>
      </c>
      <c r="JM96" s="379"/>
      <c r="JN96" s="384">
        <f t="shared" si="416"/>
        <v>0</v>
      </c>
      <c r="JO96" s="379"/>
      <c r="JP96" s="384">
        <f t="shared" si="417"/>
        <v>0</v>
      </c>
      <c r="JQ96" s="379"/>
      <c r="JR96" s="384">
        <f t="shared" si="418"/>
        <v>0</v>
      </c>
      <c r="JS96" s="379"/>
      <c r="JT96" s="384">
        <f t="shared" si="419"/>
        <v>0</v>
      </c>
      <c r="JU96" s="379"/>
      <c r="JV96" s="384">
        <f t="shared" si="420"/>
        <v>0</v>
      </c>
      <c r="JW96" s="379"/>
      <c r="JX96" s="384">
        <f t="shared" si="421"/>
        <v>0</v>
      </c>
      <c r="JY96" s="379">
        <v>1</v>
      </c>
      <c r="JZ96" s="384">
        <f t="shared" si="422"/>
        <v>39.9</v>
      </c>
    </row>
    <row r="97" spans="1:286" s="4" customFormat="1" x14ac:dyDescent="0.25">
      <c r="A97" s="268" t="s">
        <v>277</v>
      </c>
      <c r="B97" s="268" t="s">
        <v>321</v>
      </c>
      <c r="C97" s="466">
        <v>19908</v>
      </c>
      <c r="D97" s="467"/>
      <c r="E97" s="467"/>
      <c r="F97" s="472"/>
      <c r="G97" s="387">
        <f t="shared" si="424"/>
        <v>995.40000000000009</v>
      </c>
      <c r="H97" s="388">
        <f t="shared" si="283"/>
        <v>20903.400000000001</v>
      </c>
      <c r="I97" s="513">
        <v>25</v>
      </c>
      <c r="J97" s="390">
        <f t="shared" si="285"/>
        <v>836.13600000000008</v>
      </c>
      <c r="K97" s="379"/>
      <c r="L97" s="384">
        <f t="shared" si="286"/>
        <v>0</v>
      </c>
      <c r="M97" s="379"/>
      <c r="N97" s="384">
        <f t="shared" si="287"/>
        <v>0</v>
      </c>
      <c r="O97" s="379"/>
      <c r="P97" s="384">
        <f t="shared" si="288"/>
        <v>0</v>
      </c>
      <c r="Q97" s="379"/>
      <c r="R97" s="384">
        <f t="shared" si="289"/>
        <v>0</v>
      </c>
      <c r="S97" s="379"/>
      <c r="T97" s="384">
        <f t="shared" si="290"/>
        <v>0</v>
      </c>
      <c r="U97" s="379"/>
      <c r="V97" s="384">
        <f t="shared" si="291"/>
        <v>0</v>
      </c>
      <c r="W97" s="379"/>
      <c r="X97" s="384">
        <f t="shared" si="292"/>
        <v>0</v>
      </c>
      <c r="Y97" s="379"/>
      <c r="Z97" s="384">
        <f t="shared" si="293"/>
        <v>0</v>
      </c>
      <c r="AA97" s="379"/>
      <c r="AB97" s="384">
        <f t="shared" si="294"/>
        <v>0</v>
      </c>
      <c r="AC97" s="379"/>
      <c r="AD97" s="384">
        <f t="shared" si="295"/>
        <v>0</v>
      </c>
      <c r="AE97" s="379"/>
      <c r="AF97" s="384">
        <f t="shared" si="296"/>
        <v>0</v>
      </c>
      <c r="AG97" s="379"/>
      <c r="AH97" s="384">
        <f t="shared" si="297"/>
        <v>0</v>
      </c>
      <c r="AI97" s="379"/>
      <c r="AJ97" s="384">
        <f t="shared" si="298"/>
        <v>0</v>
      </c>
      <c r="AK97" s="379"/>
      <c r="AL97" s="384">
        <f t="shared" si="299"/>
        <v>0</v>
      </c>
      <c r="AM97" s="379"/>
      <c r="AN97" s="384">
        <f t="shared" si="300"/>
        <v>0</v>
      </c>
      <c r="AO97" s="379"/>
      <c r="AP97" s="384">
        <f t="shared" si="301"/>
        <v>0</v>
      </c>
      <c r="AQ97" s="379"/>
      <c r="AR97" s="384">
        <f t="shared" si="302"/>
        <v>0</v>
      </c>
      <c r="AS97" s="379"/>
      <c r="AT97" s="384">
        <f t="shared" si="303"/>
        <v>0</v>
      </c>
      <c r="AU97" s="379"/>
      <c r="AV97" s="384">
        <f t="shared" si="304"/>
        <v>0</v>
      </c>
      <c r="AW97" s="379"/>
      <c r="AX97" s="384">
        <f t="shared" si="305"/>
        <v>0</v>
      </c>
      <c r="AY97" s="379"/>
      <c r="AZ97" s="384">
        <f t="shared" si="306"/>
        <v>0</v>
      </c>
      <c r="BA97" s="379"/>
      <c r="BB97" s="384">
        <f t="shared" si="307"/>
        <v>0</v>
      </c>
      <c r="BC97" s="379"/>
      <c r="BD97" s="384">
        <f t="shared" si="308"/>
        <v>0</v>
      </c>
      <c r="BE97" s="379"/>
      <c r="BF97" s="384">
        <f t="shared" si="309"/>
        <v>0</v>
      </c>
      <c r="BG97" s="379"/>
      <c r="BH97" s="384">
        <f t="shared" si="310"/>
        <v>0</v>
      </c>
      <c r="BI97" s="379"/>
      <c r="BJ97" s="384">
        <f t="shared" si="311"/>
        <v>0</v>
      </c>
      <c r="BK97" s="379"/>
      <c r="BL97" s="384">
        <f t="shared" si="312"/>
        <v>0</v>
      </c>
      <c r="BM97" s="379"/>
      <c r="BN97" s="384">
        <f t="shared" si="313"/>
        <v>0</v>
      </c>
      <c r="BO97" s="379"/>
      <c r="BP97" s="384">
        <f t="shared" si="314"/>
        <v>0</v>
      </c>
      <c r="BQ97" s="379"/>
      <c r="BR97" s="384">
        <f t="shared" si="315"/>
        <v>0</v>
      </c>
      <c r="BS97" s="379"/>
      <c r="BT97" s="384">
        <f t="shared" si="316"/>
        <v>0</v>
      </c>
      <c r="BU97" s="379"/>
      <c r="BV97" s="384">
        <f t="shared" si="317"/>
        <v>0</v>
      </c>
      <c r="BW97" s="379"/>
      <c r="BX97" s="384">
        <f t="shared" si="318"/>
        <v>0</v>
      </c>
      <c r="BY97" s="379"/>
      <c r="BZ97" s="384">
        <f t="shared" si="319"/>
        <v>0</v>
      </c>
      <c r="CA97" s="379">
        <v>2</v>
      </c>
      <c r="CB97" s="384">
        <f t="shared" si="320"/>
        <v>1672.2720000000002</v>
      </c>
      <c r="CC97" s="379"/>
      <c r="CD97" s="384">
        <f t="shared" si="321"/>
        <v>0</v>
      </c>
      <c r="CE97" s="379"/>
      <c r="CF97" s="384">
        <f t="shared" si="322"/>
        <v>0</v>
      </c>
      <c r="CG97" s="379"/>
      <c r="CH97" s="384">
        <f t="shared" si="323"/>
        <v>0</v>
      </c>
      <c r="CI97" s="379"/>
      <c r="CJ97" s="384">
        <f t="shared" si="324"/>
        <v>0</v>
      </c>
      <c r="CK97" s="379"/>
      <c r="CL97" s="384">
        <f t="shared" si="325"/>
        <v>0</v>
      </c>
      <c r="CM97" s="379"/>
      <c r="CN97" s="384">
        <f t="shared" si="326"/>
        <v>0</v>
      </c>
      <c r="CO97" s="379"/>
      <c r="CP97" s="384">
        <f t="shared" si="327"/>
        <v>0</v>
      </c>
      <c r="CQ97" s="379"/>
      <c r="CR97" s="384">
        <f t="shared" si="328"/>
        <v>0</v>
      </c>
      <c r="CS97" s="379"/>
      <c r="CT97" s="384">
        <f t="shared" si="329"/>
        <v>0</v>
      </c>
      <c r="CU97" s="379"/>
      <c r="CV97" s="384">
        <f t="shared" si="330"/>
        <v>0</v>
      </c>
      <c r="CW97" s="379"/>
      <c r="CX97" s="384">
        <f t="shared" si="331"/>
        <v>0</v>
      </c>
      <c r="CY97" s="379"/>
      <c r="CZ97" s="384">
        <f t="shared" si="332"/>
        <v>0</v>
      </c>
      <c r="DA97" s="379"/>
      <c r="DB97" s="384">
        <f t="shared" si="284"/>
        <v>0</v>
      </c>
      <c r="DC97" s="379"/>
      <c r="DD97" s="384">
        <f t="shared" si="333"/>
        <v>0</v>
      </c>
      <c r="DE97" s="379"/>
      <c r="DF97" s="384">
        <f t="shared" si="334"/>
        <v>0</v>
      </c>
      <c r="DG97" s="379"/>
      <c r="DH97" s="384">
        <f t="shared" si="335"/>
        <v>0</v>
      </c>
      <c r="DI97" s="379"/>
      <c r="DJ97" s="384">
        <f t="shared" si="336"/>
        <v>0</v>
      </c>
      <c r="DK97" s="379"/>
      <c r="DL97" s="384">
        <f t="shared" si="337"/>
        <v>0</v>
      </c>
      <c r="DM97" s="379"/>
      <c r="DN97" s="384">
        <f t="shared" si="338"/>
        <v>0</v>
      </c>
      <c r="DO97" s="379"/>
      <c r="DP97" s="384">
        <f t="shared" si="339"/>
        <v>0</v>
      </c>
      <c r="DQ97" s="379"/>
      <c r="DR97" s="384">
        <f t="shared" si="340"/>
        <v>0</v>
      </c>
      <c r="DS97" s="379"/>
      <c r="DT97" s="384">
        <f t="shared" si="341"/>
        <v>0</v>
      </c>
      <c r="DU97" s="379"/>
      <c r="DV97" s="384">
        <f t="shared" si="342"/>
        <v>0</v>
      </c>
      <c r="DW97" s="379"/>
      <c r="DX97" s="384">
        <f t="shared" si="343"/>
        <v>0</v>
      </c>
      <c r="DY97" s="379"/>
      <c r="DZ97" s="384">
        <f t="shared" si="344"/>
        <v>0</v>
      </c>
      <c r="EA97" s="379"/>
      <c r="EB97" s="384">
        <f t="shared" si="345"/>
        <v>0</v>
      </c>
      <c r="EC97" s="379"/>
      <c r="ED97" s="384">
        <f t="shared" si="346"/>
        <v>0</v>
      </c>
      <c r="EE97" s="379"/>
      <c r="EF97" s="384">
        <f t="shared" si="347"/>
        <v>0</v>
      </c>
      <c r="EG97" s="379"/>
      <c r="EH97" s="384">
        <f t="shared" si="348"/>
        <v>0</v>
      </c>
      <c r="EI97" s="379"/>
      <c r="EJ97" s="384">
        <f t="shared" si="349"/>
        <v>0</v>
      </c>
      <c r="EK97" s="379"/>
      <c r="EL97" s="384">
        <f t="shared" si="350"/>
        <v>0</v>
      </c>
      <c r="EM97" s="379"/>
      <c r="EN97" s="384">
        <f t="shared" si="351"/>
        <v>0</v>
      </c>
      <c r="EO97" s="379"/>
      <c r="EP97" s="384">
        <f t="shared" si="352"/>
        <v>0</v>
      </c>
      <c r="EQ97" s="379"/>
      <c r="ER97" s="384">
        <f t="shared" si="353"/>
        <v>0</v>
      </c>
      <c r="ES97" s="379"/>
      <c r="ET97" s="384">
        <f t="shared" si="354"/>
        <v>0</v>
      </c>
      <c r="EU97" s="379"/>
      <c r="EV97" s="384">
        <f t="shared" si="355"/>
        <v>0</v>
      </c>
      <c r="EW97" s="379"/>
      <c r="EX97" s="384">
        <f t="shared" si="356"/>
        <v>0</v>
      </c>
      <c r="EY97" s="379"/>
      <c r="EZ97" s="384">
        <f t="shared" si="357"/>
        <v>0</v>
      </c>
      <c r="FA97" s="379"/>
      <c r="FB97" s="384">
        <f t="shared" si="358"/>
        <v>0</v>
      </c>
      <c r="FC97" s="379"/>
      <c r="FD97" s="384">
        <f t="shared" si="359"/>
        <v>0</v>
      </c>
      <c r="FE97" s="379"/>
      <c r="FF97" s="384">
        <f t="shared" si="360"/>
        <v>0</v>
      </c>
      <c r="FG97" s="379"/>
      <c r="FH97" s="384">
        <f t="shared" si="361"/>
        <v>0</v>
      </c>
      <c r="FI97" s="379"/>
      <c r="FJ97" s="384">
        <f t="shared" si="362"/>
        <v>0</v>
      </c>
      <c r="FK97" s="379"/>
      <c r="FL97" s="384">
        <f t="shared" si="363"/>
        <v>0</v>
      </c>
      <c r="FM97" s="379"/>
      <c r="FN97" s="384">
        <f t="shared" si="364"/>
        <v>0</v>
      </c>
      <c r="FO97" s="379"/>
      <c r="FP97" s="384">
        <f t="shared" si="365"/>
        <v>0</v>
      </c>
      <c r="FQ97" s="379"/>
      <c r="FR97" s="384">
        <f t="shared" si="366"/>
        <v>0</v>
      </c>
      <c r="FS97" s="379"/>
      <c r="FT97" s="384">
        <f t="shared" si="367"/>
        <v>0</v>
      </c>
      <c r="FU97" s="379"/>
      <c r="FV97" s="384">
        <f t="shared" si="368"/>
        <v>0</v>
      </c>
      <c r="FW97" s="379"/>
      <c r="FX97" s="384">
        <f t="shared" si="369"/>
        <v>0</v>
      </c>
      <c r="FY97" s="379"/>
      <c r="FZ97" s="384">
        <f t="shared" si="370"/>
        <v>0</v>
      </c>
      <c r="GA97" s="379"/>
      <c r="GB97" s="384">
        <f t="shared" si="371"/>
        <v>0</v>
      </c>
      <c r="GC97" s="379"/>
      <c r="GD97" s="384">
        <f t="shared" si="372"/>
        <v>0</v>
      </c>
      <c r="GE97" s="379"/>
      <c r="GF97" s="384">
        <f t="shared" si="373"/>
        <v>0</v>
      </c>
      <c r="GG97" s="379"/>
      <c r="GH97" s="384">
        <f t="shared" si="374"/>
        <v>0</v>
      </c>
      <c r="GI97" s="379"/>
      <c r="GJ97" s="384">
        <f t="shared" si="375"/>
        <v>0</v>
      </c>
      <c r="GK97" s="379"/>
      <c r="GL97" s="384">
        <f t="shared" si="376"/>
        <v>0</v>
      </c>
      <c r="GM97" s="379"/>
      <c r="GN97" s="384">
        <f t="shared" si="377"/>
        <v>0</v>
      </c>
      <c r="GO97" s="379"/>
      <c r="GP97" s="384">
        <f t="shared" si="378"/>
        <v>0</v>
      </c>
      <c r="GQ97" s="379"/>
      <c r="GR97" s="384">
        <f t="shared" si="379"/>
        <v>0</v>
      </c>
      <c r="GS97" s="379"/>
      <c r="GT97" s="384">
        <f t="shared" si="380"/>
        <v>0</v>
      </c>
      <c r="GU97" s="379"/>
      <c r="GV97" s="384">
        <f t="shared" si="381"/>
        <v>0</v>
      </c>
      <c r="GW97" s="379"/>
      <c r="GX97" s="384">
        <f t="shared" si="382"/>
        <v>0</v>
      </c>
      <c r="GY97" s="379"/>
      <c r="GZ97" s="384">
        <f t="shared" si="383"/>
        <v>0</v>
      </c>
      <c r="HA97" s="379"/>
      <c r="HB97" s="384">
        <f t="shared" si="384"/>
        <v>0</v>
      </c>
      <c r="HC97" s="379"/>
      <c r="HD97" s="384">
        <f t="shared" si="385"/>
        <v>0</v>
      </c>
      <c r="HE97" s="379"/>
      <c r="HF97" s="384">
        <f t="shared" si="386"/>
        <v>0</v>
      </c>
      <c r="HG97" s="379"/>
      <c r="HH97" s="384">
        <f t="shared" si="387"/>
        <v>0</v>
      </c>
      <c r="HI97" s="379"/>
      <c r="HJ97" s="384">
        <f t="shared" si="388"/>
        <v>0</v>
      </c>
      <c r="HK97" s="379"/>
      <c r="HL97" s="384">
        <f t="shared" si="389"/>
        <v>0</v>
      </c>
      <c r="HM97" s="379"/>
      <c r="HN97" s="384">
        <f t="shared" si="390"/>
        <v>0</v>
      </c>
      <c r="HO97" s="415"/>
      <c r="HP97" s="384">
        <f t="shared" si="391"/>
        <v>0</v>
      </c>
      <c r="HQ97" s="379"/>
      <c r="HR97" s="384">
        <f t="shared" si="392"/>
        <v>0</v>
      </c>
      <c r="HS97" s="415"/>
      <c r="HT97" s="384">
        <f t="shared" si="393"/>
        <v>0</v>
      </c>
      <c r="HU97" s="379"/>
      <c r="HV97" s="384">
        <f t="shared" si="394"/>
        <v>0</v>
      </c>
      <c r="HW97" s="379"/>
      <c r="HX97" s="384">
        <f t="shared" si="395"/>
        <v>0</v>
      </c>
      <c r="HY97" s="379"/>
      <c r="HZ97" s="384">
        <f t="shared" si="396"/>
        <v>0</v>
      </c>
      <c r="IA97" s="379"/>
      <c r="IB97" s="384">
        <f t="shared" si="397"/>
        <v>0</v>
      </c>
      <c r="IC97" s="379"/>
      <c r="ID97" s="384">
        <f t="shared" si="398"/>
        <v>0</v>
      </c>
      <c r="IE97" s="379"/>
      <c r="IF97" s="384">
        <f t="shared" si="399"/>
        <v>0</v>
      </c>
      <c r="IG97" s="379"/>
      <c r="IH97" s="384">
        <f t="shared" si="400"/>
        <v>0</v>
      </c>
      <c r="II97" s="379"/>
      <c r="IJ97" s="384">
        <f t="shared" si="401"/>
        <v>0</v>
      </c>
      <c r="IK97" s="379"/>
      <c r="IL97" s="384">
        <f t="shared" si="402"/>
        <v>0</v>
      </c>
      <c r="IM97" s="379"/>
      <c r="IN97" s="384">
        <f t="shared" si="403"/>
        <v>0</v>
      </c>
      <c r="IO97" s="379"/>
      <c r="IP97" s="384">
        <f t="shared" si="404"/>
        <v>0</v>
      </c>
      <c r="IQ97" s="379"/>
      <c r="IR97" s="384">
        <f t="shared" si="405"/>
        <v>0</v>
      </c>
      <c r="IS97" s="379"/>
      <c r="IT97" s="384">
        <f t="shared" si="406"/>
        <v>0</v>
      </c>
      <c r="IU97" s="379"/>
      <c r="IV97" s="384">
        <f t="shared" si="407"/>
        <v>0</v>
      </c>
      <c r="IW97" s="379"/>
      <c r="IX97" s="384">
        <f t="shared" si="408"/>
        <v>0</v>
      </c>
      <c r="IY97" s="379"/>
      <c r="IZ97" s="384">
        <f t="shared" si="409"/>
        <v>0</v>
      </c>
      <c r="JA97" s="379"/>
      <c r="JB97" s="384">
        <f t="shared" si="410"/>
        <v>0</v>
      </c>
      <c r="JC97" s="379"/>
      <c r="JD97" s="384">
        <f t="shared" si="411"/>
        <v>0</v>
      </c>
      <c r="JE97" s="379"/>
      <c r="JF97" s="384">
        <f t="shared" si="412"/>
        <v>0</v>
      </c>
      <c r="JG97" s="379"/>
      <c r="JH97" s="384">
        <f t="shared" si="413"/>
        <v>0</v>
      </c>
      <c r="JI97" s="379"/>
      <c r="JJ97" s="384">
        <f t="shared" si="414"/>
        <v>0</v>
      </c>
      <c r="JK97" s="379"/>
      <c r="JL97" s="384">
        <f t="shared" si="415"/>
        <v>0</v>
      </c>
      <c r="JM97" s="379"/>
      <c r="JN97" s="384">
        <f t="shared" si="416"/>
        <v>0</v>
      </c>
      <c r="JO97" s="379"/>
      <c r="JP97" s="384">
        <f t="shared" si="417"/>
        <v>0</v>
      </c>
      <c r="JQ97" s="379"/>
      <c r="JR97" s="384">
        <f t="shared" si="418"/>
        <v>0</v>
      </c>
      <c r="JS97" s="379"/>
      <c r="JT97" s="384">
        <f t="shared" si="419"/>
        <v>0</v>
      </c>
      <c r="JU97" s="379"/>
      <c r="JV97" s="384">
        <f t="shared" si="420"/>
        <v>0</v>
      </c>
      <c r="JW97" s="379"/>
      <c r="JX97" s="384">
        <f t="shared" si="421"/>
        <v>0</v>
      </c>
      <c r="JY97" s="379"/>
      <c r="JZ97" s="384">
        <f t="shared" si="422"/>
        <v>0</v>
      </c>
    </row>
    <row r="98" spans="1:286" s="4" customFormat="1" x14ac:dyDescent="0.25">
      <c r="A98" s="268" t="s">
        <v>277</v>
      </c>
      <c r="B98" s="268" t="s">
        <v>322</v>
      </c>
      <c r="C98" s="466">
        <v>4979</v>
      </c>
      <c r="D98" s="467"/>
      <c r="E98" s="467"/>
      <c r="F98" s="472"/>
      <c r="G98" s="387">
        <f t="shared" si="424"/>
        <v>248.95000000000002</v>
      </c>
      <c r="H98" s="388">
        <f t="shared" si="283"/>
        <v>5227.95</v>
      </c>
      <c r="I98" s="513">
        <v>50</v>
      </c>
      <c r="J98" s="390">
        <f t="shared" si="285"/>
        <v>104.559</v>
      </c>
      <c r="K98" s="379"/>
      <c r="L98" s="384">
        <f t="shared" si="286"/>
        <v>0</v>
      </c>
      <c r="M98" s="379"/>
      <c r="N98" s="384">
        <f t="shared" si="287"/>
        <v>0</v>
      </c>
      <c r="O98" s="379"/>
      <c r="P98" s="384">
        <f t="shared" si="288"/>
        <v>0</v>
      </c>
      <c r="Q98" s="379"/>
      <c r="R98" s="384">
        <f t="shared" si="289"/>
        <v>0</v>
      </c>
      <c r="S98" s="379"/>
      <c r="T98" s="384">
        <f t="shared" si="290"/>
        <v>0</v>
      </c>
      <c r="U98" s="379"/>
      <c r="V98" s="384">
        <f t="shared" si="291"/>
        <v>0</v>
      </c>
      <c r="W98" s="379"/>
      <c r="X98" s="384">
        <f t="shared" si="292"/>
        <v>0</v>
      </c>
      <c r="Y98" s="379"/>
      <c r="Z98" s="384">
        <f t="shared" si="293"/>
        <v>0</v>
      </c>
      <c r="AA98" s="379"/>
      <c r="AB98" s="384">
        <f t="shared" si="294"/>
        <v>0</v>
      </c>
      <c r="AC98" s="379"/>
      <c r="AD98" s="384">
        <f t="shared" si="295"/>
        <v>0</v>
      </c>
      <c r="AE98" s="379"/>
      <c r="AF98" s="384">
        <f t="shared" si="296"/>
        <v>0</v>
      </c>
      <c r="AG98" s="379"/>
      <c r="AH98" s="384">
        <f t="shared" si="297"/>
        <v>0</v>
      </c>
      <c r="AI98" s="379"/>
      <c r="AJ98" s="384">
        <f t="shared" si="298"/>
        <v>0</v>
      </c>
      <c r="AK98" s="379"/>
      <c r="AL98" s="384">
        <f t="shared" si="299"/>
        <v>0</v>
      </c>
      <c r="AM98" s="379"/>
      <c r="AN98" s="384">
        <f t="shared" si="300"/>
        <v>0</v>
      </c>
      <c r="AO98" s="379"/>
      <c r="AP98" s="384">
        <f t="shared" si="301"/>
        <v>0</v>
      </c>
      <c r="AQ98" s="379"/>
      <c r="AR98" s="384">
        <f t="shared" si="302"/>
        <v>0</v>
      </c>
      <c r="AS98" s="379"/>
      <c r="AT98" s="384">
        <f t="shared" si="303"/>
        <v>0</v>
      </c>
      <c r="AU98" s="379"/>
      <c r="AV98" s="384">
        <f t="shared" si="304"/>
        <v>0</v>
      </c>
      <c r="AW98" s="379"/>
      <c r="AX98" s="384">
        <f t="shared" si="305"/>
        <v>0</v>
      </c>
      <c r="AY98" s="379"/>
      <c r="AZ98" s="384">
        <f t="shared" si="306"/>
        <v>0</v>
      </c>
      <c r="BA98" s="379"/>
      <c r="BB98" s="384">
        <f t="shared" si="307"/>
        <v>0</v>
      </c>
      <c r="BC98" s="379"/>
      <c r="BD98" s="384">
        <f t="shared" si="308"/>
        <v>0</v>
      </c>
      <c r="BE98" s="379"/>
      <c r="BF98" s="384">
        <f t="shared" si="309"/>
        <v>0</v>
      </c>
      <c r="BG98" s="379"/>
      <c r="BH98" s="384">
        <f t="shared" si="310"/>
        <v>0</v>
      </c>
      <c r="BI98" s="379"/>
      <c r="BJ98" s="384">
        <f t="shared" si="311"/>
        <v>0</v>
      </c>
      <c r="BK98" s="379"/>
      <c r="BL98" s="384">
        <f t="shared" si="312"/>
        <v>0</v>
      </c>
      <c r="BM98" s="379"/>
      <c r="BN98" s="384">
        <f t="shared" si="313"/>
        <v>0</v>
      </c>
      <c r="BO98" s="379"/>
      <c r="BP98" s="384">
        <f t="shared" si="314"/>
        <v>0</v>
      </c>
      <c r="BQ98" s="379"/>
      <c r="BR98" s="384">
        <f t="shared" si="315"/>
        <v>0</v>
      </c>
      <c r="BS98" s="379"/>
      <c r="BT98" s="384">
        <f t="shared" si="316"/>
        <v>0</v>
      </c>
      <c r="BU98" s="379">
        <v>1</v>
      </c>
      <c r="BV98" s="384">
        <f t="shared" si="317"/>
        <v>104.559</v>
      </c>
      <c r="BW98" s="379">
        <v>1</v>
      </c>
      <c r="BX98" s="384">
        <f t="shared" si="318"/>
        <v>104.559</v>
      </c>
      <c r="BY98" s="379">
        <v>1</v>
      </c>
      <c r="BZ98" s="384">
        <f t="shared" si="319"/>
        <v>104.559</v>
      </c>
      <c r="CA98" s="379"/>
      <c r="CB98" s="384">
        <f t="shared" si="320"/>
        <v>0</v>
      </c>
      <c r="CC98" s="379"/>
      <c r="CD98" s="384">
        <f t="shared" si="321"/>
        <v>0</v>
      </c>
      <c r="CE98" s="379"/>
      <c r="CF98" s="384">
        <f t="shared" si="322"/>
        <v>0</v>
      </c>
      <c r="CG98" s="379"/>
      <c r="CH98" s="384">
        <f t="shared" si="323"/>
        <v>0</v>
      </c>
      <c r="CI98" s="379"/>
      <c r="CJ98" s="384">
        <f t="shared" si="324"/>
        <v>0</v>
      </c>
      <c r="CK98" s="379"/>
      <c r="CL98" s="384">
        <f t="shared" si="325"/>
        <v>0</v>
      </c>
      <c r="CM98" s="379"/>
      <c r="CN98" s="384">
        <f t="shared" si="326"/>
        <v>0</v>
      </c>
      <c r="CO98" s="379"/>
      <c r="CP98" s="384">
        <f t="shared" si="327"/>
        <v>0</v>
      </c>
      <c r="CQ98" s="379"/>
      <c r="CR98" s="384">
        <f t="shared" si="328"/>
        <v>0</v>
      </c>
      <c r="CS98" s="379"/>
      <c r="CT98" s="384">
        <f t="shared" si="329"/>
        <v>0</v>
      </c>
      <c r="CU98" s="379"/>
      <c r="CV98" s="384">
        <f t="shared" si="330"/>
        <v>0</v>
      </c>
      <c r="CW98" s="379"/>
      <c r="CX98" s="384">
        <f t="shared" si="331"/>
        <v>0</v>
      </c>
      <c r="CY98" s="379"/>
      <c r="CZ98" s="384">
        <f t="shared" si="332"/>
        <v>0</v>
      </c>
      <c r="DA98" s="379"/>
      <c r="DB98" s="384">
        <f t="shared" si="284"/>
        <v>0</v>
      </c>
      <c r="DC98" s="379"/>
      <c r="DD98" s="384">
        <f t="shared" si="333"/>
        <v>0</v>
      </c>
      <c r="DE98" s="379"/>
      <c r="DF98" s="384">
        <f t="shared" si="334"/>
        <v>0</v>
      </c>
      <c r="DG98" s="379"/>
      <c r="DH98" s="384">
        <f t="shared" si="335"/>
        <v>0</v>
      </c>
      <c r="DI98" s="379"/>
      <c r="DJ98" s="384">
        <f t="shared" si="336"/>
        <v>0</v>
      </c>
      <c r="DK98" s="379"/>
      <c r="DL98" s="384">
        <f t="shared" si="337"/>
        <v>0</v>
      </c>
      <c r="DM98" s="379"/>
      <c r="DN98" s="384">
        <f t="shared" si="338"/>
        <v>0</v>
      </c>
      <c r="DO98" s="379"/>
      <c r="DP98" s="384">
        <f t="shared" si="339"/>
        <v>0</v>
      </c>
      <c r="DQ98" s="379"/>
      <c r="DR98" s="384">
        <f t="shared" si="340"/>
        <v>0</v>
      </c>
      <c r="DS98" s="379"/>
      <c r="DT98" s="384">
        <f t="shared" si="341"/>
        <v>0</v>
      </c>
      <c r="DU98" s="379"/>
      <c r="DV98" s="384">
        <f t="shared" si="342"/>
        <v>0</v>
      </c>
      <c r="DW98" s="379"/>
      <c r="DX98" s="384">
        <f t="shared" si="343"/>
        <v>0</v>
      </c>
      <c r="DY98" s="379"/>
      <c r="DZ98" s="384">
        <f t="shared" si="344"/>
        <v>0</v>
      </c>
      <c r="EA98" s="379"/>
      <c r="EB98" s="384">
        <f t="shared" si="345"/>
        <v>0</v>
      </c>
      <c r="EC98" s="379"/>
      <c r="ED98" s="384">
        <f t="shared" si="346"/>
        <v>0</v>
      </c>
      <c r="EE98" s="379"/>
      <c r="EF98" s="384">
        <f t="shared" si="347"/>
        <v>0</v>
      </c>
      <c r="EG98" s="379"/>
      <c r="EH98" s="384">
        <f t="shared" si="348"/>
        <v>0</v>
      </c>
      <c r="EI98" s="379"/>
      <c r="EJ98" s="384">
        <f t="shared" si="349"/>
        <v>0</v>
      </c>
      <c r="EK98" s="379"/>
      <c r="EL98" s="384">
        <f t="shared" si="350"/>
        <v>0</v>
      </c>
      <c r="EM98" s="379"/>
      <c r="EN98" s="384">
        <f t="shared" si="351"/>
        <v>0</v>
      </c>
      <c r="EO98" s="379"/>
      <c r="EP98" s="384">
        <f t="shared" si="352"/>
        <v>0</v>
      </c>
      <c r="EQ98" s="379"/>
      <c r="ER98" s="384">
        <f t="shared" si="353"/>
        <v>0</v>
      </c>
      <c r="ES98" s="379"/>
      <c r="ET98" s="384">
        <f t="shared" si="354"/>
        <v>0</v>
      </c>
      <c r="EU98" s="379"/>
      <c r="EV98" s="384">
        <f t="shared" si="355"/>
        <v>0</v>
      </c>
      <c r="EW98" s="379"/>
      <c r="EX98" s="384">
        <f t="shared" si="356"/>
        <v>0</v>
      </c>
      <c r="EY98" s="379"/>
      <c r="EZ98" s="384">
        <f t="shared" si="357"/>
        <v>0</v>
      </c>
      <c r="FA98" s="379"/>
      <c r="FB98" s="384">
        <f t="shared" si="358"/>
        <v>0</v>
      </c>
      <c r="FC98" s="379"/>
      <c r="FD98" s="384">
        <f t="shared" si="359"/>
        <v>0</v>
      </c>
      <c r="FE98" s="379"/>
      <c r="FF98" s="384">
        <f t="shared" si="360"/>
        <v>0</v>
      </c>
      <c r="FG98" s="379"/>
      <c r="FH98" s="384">
        <f t="shared" si="361"/>
        <v>0</v>
      </c>
      <c r="FI98" s="379"/>
      <c r="FJ98" s="384">
        <f t="shared" si="362"/>
        <v>0</v>
      </c>
      <c r="FK98" s="379"/>
      <c r="FL98" s="384">
        <f t="shared" si="363"/>
        <v>0</v>
      </c>
      <c r="FM98" s="379"/>
      <c r="FN98" s="384">
        <f t="shared" si="364"/>
        <v>0</v>
      </c>
      <c r="FO98" s="379"/>
      <c r="FP98" s="384">
        <f t="shared" si="365"/>
        <v>0</v>
      </c>
      <c r="FQ98" s="379"/>
      <c r="FR98" s="384">
        <f t="shared" si="366"/>
        <v>0</v>
      </c>
      <c r="FS98" s="379"/>
      <c r="FT98" s="384">
        <f t="shared" si="367"/>
        <v>0</v>
      </c>
      <c r="FU98" s="379"/>
      <c r="FV98" s="384">
        <f t="shared" si="368"/>
        <v>0</v>
      </c>
      <c r="FW98" s="379"/>
      <c r="FX98" s="384">
        <f t="shared" si="369"/>
        <v>0</v>
      </c>
      <c r="FY98" s="379"/>
      <c r="FZ98" s="384">
        <f t="shared" si="370"/>
        <v>0</v>
      </c>
      <c r="GA98" s="379"/>
      <c r="GB98" s="384">
        <f t="shared" si="371"/>
        <v>0</v>
      </c>
      <c r="GC98" s="379"/>
      <c r="GD98" s="384">
        <f t="shared" si="372"/>
        <v>0</v>
      </c>
      <c r="GE98" s="379"/>
      <c r="GF98" s="384">
        <f t="shared" si="373"/>
        <v>0</v>
      </c>
      <c r="GG98" s="379"/>
      <c r="GH98" s="384">
        <f t="shared" si="374"/>
        <v>0</v>
      </c>
      <c r="GI98" s="379"/>
      <c r="GJ98" s="384">
        <f t="shared" si="375"/>
        <v>0</v>
      </c>
      <c r="GK98" s="379"/>
      <c r="GL98" s="384">
        <f t="shared" si="376"/>
        <v>0</v>
      </c>
      <c r="GM98" s="379"/>
      <c r="GN98" s="384">
        <f t="shared" si="377"/>
        <v>0</v>
      </c>
      <c r="GO98" s="379"/>
      <c r="GP98" s="384">
        <f t="shared" si="378"/>
        <v>0</v>
      </c>
      <c r="GQ98" s="379"/>
      <c r="GR98" s="384">
        <f t="shared" si="379"/>
        <v>0</v>
      </c>
      <c r="GS98" s="379"/>
      <c r="GT98" s="384">
        <f t="shared" si="380"/>
        <v>0</v>
      </c>
      <c r="GU98" s="379"/>
      <c r="GV98" s="384">
        <f t="shared" si="381"/>
        <v>0</v>
      </c>
      <c r="GW98" s="379"/>
      <c r="GX98" s="384">
        <f t="shared" si="382"/>
        <v>0</v>
      </c>
      <c r="GY98" s="379"/>
      <c r="GZ98" s="384">
        <f t="shared" si="383"/>
        <v>0</v>
      </c>
      <c r="HA98" s="379"/>
      <c r="HB98" s="384">
        <f t="shared" si="384"/>
        <v>0</v>
      </c>
      <c r="HC98" s="379"/>
      <c r="HD98" s="384">
        <f t="shared" si="385"/>
        <v>0</v>
      </c>
      <c r="HE98" s="379"/>
      <c r="HF98" s="384">
        <f t="shared" si="386"/>
        <v>0</v>
      </c>
      <c r="HG98" s="379"/>
      <c r="HH98" s="384">
        <f t="shared" si="387"/>
        <v>0</v>
      </c>
      <c r="HI98" s="379"/>
      <c r="HJ98" s="384">
        <f t="shared" si="388"/>
        <v>0</v>
      </c>
      <c r="HK98" s="379"/>
      <c r="HL98" s="384">
        <f t="shared" si="389"/>
        <v>0</v>
      </c>
      <c r="HM98" s="379"/>
      <c r="HN98" s="384">
        <f t="shared" si="390"/>
        <v>0</v>
      </c>
      <c r="HO98" s="415"/>
      <c r="HP98" s="384">
        <f t="shared" si="391"/>
        <v>0</v>
      </c>
      <c r="HQ98" s="379"/>
      <c r="HR98" s="384">
        <f t="shared" si="392"/>
        <v>0</v>
      </c>
      <c r="HS98" s="415"/>
      <c r="HT98" s="384">
        <f t="shared" si="393"/>
        <v>0</v>
      </c>
      <c r="HU98" s="379"/>
      <c r="HV98" s="384">
        <f t="shared" si="394"/>
        <v>0</v>
      </c>
      <c r="HW98" s="379"/>
      <c r="HX98" s="384">
        <f t="shared" si="395"/>
        <v>0</v>
      </c>
      <c r="HY98" s="379"/>
      <c r="HZ98" s="384">
        <f t="shared" si="396"/>
        <v>0</v>
      </c>
      <c r="IA98" s="379"/>
      <c r="IB98" s="384">
        <f t="shared" si="397"/>
        <v>0</v>
      </c>
      <c r="IC98" s="379"/>
      <c r="ID98" s="384">
        <f t="shared" si="398"/>
        <v>0</v>
      </c>
      <c r="IE98" s="379"/>
      <c r="IF98" s="384">
        <f t="shared" si="399"/>
        <v>0</v>
      </c>
      <c r="IG98" s="379"/>
      <c r="IH98" s="384">
        <f t="shared" si="400"/>
        <v>0</v>
      </c>
      <c r="II98" s="379"/>
      <c r="IJ98" s="384">
        <f t="shared" si="401"/>
        <v>0</v>
      </c>
      <c r="IK98" s="379"/>
      <c r="IL98" s="384">
        <f t="shared" si="402"/>
        <v>0</v>
      </c>
      <c r="IM98" s="379"/>
      <c r="IN98" s="384">
        <f t="shared" si="403"/>
        <v>0</v>
      </c>
      <c r="IO98" s="379"/>
      <c r="IP98" s="384">
        <f t="shared" si="404"/>
        <v>0</v>
      </c>
      <c r="IQ98" s="379"/>
      <c r="IR98" s="384">
        <f t="shared" si="405"/>
        <v>0</v>
      </c>
      <c r="IS98" s="379"/>
      <c r="IT98" s="384">
        <f t="shared" si="406"/>
        <v>0</v>
      </c>
      <c r="IU98" s="379"/>
      <c r="IV98" s="384">
        <f t="shared" si="407"/>
        <v>0</v>
      </c>
      <c r="IW98" s="379"/>
      <c r="IX98" s="384">
        <f t="shared" si="408"/>
        <v>0</v>
      </c>
      <c r="IY98" s="379"/>
      <c r="IZ98" s="384">
        <f t="shared" si="409"/>
        <v>0</v>
      </c>
      <c r="JA98" s="379"/>
      <c r="JB98" s="384">
        <f t="shared" si="410"/>
        <v>0</v>
      </c>
      <c r="JC98" s="379"/>
      <c r="JD98" s="384">
        <f t="shared" si="411"/>
        <v>0</v>
      </c>
      <c r="JE98" s="379"/>
      <c r="JF98" s="384">
        <f t="shared" si="412"/>
        <v>0</v>
      </c>
      <c r="JG98" s="379"/>
      <c r="JH98" s="384">
        <f t="shared" si="413"/>
        <v>0</v>
      </c>
      <c r="JI98" s="379"/>
      <c r="JJ98" s="384">
        <f t="shared" si="414"/>
        <v>0</v>
      </c>
      <c r="JK98" s="379"/>
      <c r="JL98" s="384">
        <f t="shared" si="415"/>
        <v>0</v>
      </c>
      <c r="JM98" s="379"/>
      <c r="JN98" s="384">
        <f t="shared" si="416"/>
        <v>0</v>
      </c>
      <c r="JO98" s="379"/>
      <c r="JP98" s="384">
        <f t="shared" si="417"/>
        <v>0</v>
      </c>
      <c r="JQ98" s="379"/>
      <c r="JR98" s="384">
        <f t="shared" si="418"/>
        <v>0</v>
      </c>
      <c r="JS98" s="379"/>
      <c r="JT98" s="384">
        <f t="shared" si="419"/>
        <v>0</v>
      </c>
      <c r="JU98" s="379"/>
      <c r="JV98" s="384">
        <f t="shared" si="420"/>
        <v>0</v>
      </c>
      <c r="JW98" s="379"/>
      <c r="JX98" s="384">
        <f t="shared" si="421"/>
        <v>0</v>
      </c>
      <c r="JY98" s="379"/>
      <c r="JZ98" s="384">
        <f t="shared" si="422"/>
        <v>0</v>
      </c>
    </row>
    <row r="99" spans="1:286" s="4" customFormat="1" x14ac:dyDescent="0.25">
      <c r="A99" s="268" t="s">
        <v>277</v>
      </c>
      <c r="B99" s="268" t="s">
        <v>323</v>
      </c>
      <c r="C99" s="467">
        <v>3150</v>
      </c>
      <c r="D99" s="467"/>
      <c r="E99" s="467"/>
      <c r="F99" s="472"/>
      <c r="G99" s="387">
        <f t="shared" si="424"/>
        <v>157.5</v>
      </c>
      <c r="H99" s="388">
        <f t="shared" si="283"/>
        <v>3307.5</v>
      </c>
      <c r="I99" s="513">
        <v>144</v>
      </c>
      <c r="J99" s="390">
        <f t="shared" si="285"/>
        <v>22.96875</v>
      </c>
      <c r="K99" s="379"/>
      <c r="L99" s="384">
        <f t="shared" si="286"/>
        <v>0</v>
      </c>
      <c r="M99" s="379"/>
      <c r="N99" s="384">
        <f t="shared" si="287"/>
        <v>0</v>
      </c>
      <c r="O99" s="379"/>
      <c r="P99" s="384">
        <f t="shared" si="288"/>
        <v>0</v>
      </c>
      <c r="Q99" s="379"/>
      <c r="R99" s="384">
        <f t="shared" si="289"/>
        <v>0</v>
      </c>
      <c r="S99" s="379"/>
      <c r="T99" s="384">
        <f t="shared" si="290"/>
        <v>0</v>
      </c>
      <c r="U99" s="379"/>
      <c r="V99" s="384">
        <f t="shared" si="291"/>
        <v>0</v>
      </c>
      <c r="W99" s="379"/>
      <c r="X99" s="384">
        <f t="shared" si="292"/>
        <v>0</v>
      </c>
      <c r="Y99" s="379"/>
      <c r="Z99" s="384">
        <f t="shared" si="293"/>
        <v>0</v>
      </c>
      <c r="AA99" s="379"/>
      <c r="AB99" s="384">
        <f t="shared" si="294"/>
        <v>0</v>
      </c>
      <c r="AC99" s="379"/>
      <c r="AD99" s="384">
        <f t="shared" si="295"/>
        <v>0</v>
      </c>
      <c r="AE99" s="379"/>
      <c r="AF99" s="384">
        <f t="shared" si="296"/>
        <v>0</v>
      </c>
      <c r="AG99" s="379"/>
      <c r="AH99" s="384">
        <f t="shared" si="297"/>
        <v>0</v>
      </c>
      <c r="AI99" s="379"/>
      <c r="AJ99" s="384">
        <f t="shared" si="298"/>
        <v>0</v>
      </c>
      <c r="AK99" s="379"/>
      <c r="AL99" s="384">
        <f t="shared" si="299"/>
        <v>0</v>
      </c>
      <c r="AM99" s="379"/>
      <c r="AN99" s="384">
        <f t="shared" si="300"/>
        <v>0</v>
      </c>
      <c r="AO99" s="379"/>
      <c r="AP99" s="384">
        <f t="shared" si="301"/>
        <v>0</v>
      </c>
      <c r="AQ99" s="379">
        <v>1</v>
      </c>
      <c r="AR99" s="384">
        <f t="shared" si="302"/>
        <v>22.96875</v>
      </c>
      <c r="AS99" s="379">
        <v>1</v>
      </c>
      <c r="AT99" s="384">
        <f t="shared" si="303"/>
        <v>22.96875</v>
      </c>
      <c r="AU99" s="379">
        <v>1</v>
      </c>
      <c r="AV99" s="384">
        <f t="shared" si="304"/>
        <v>22.96875</v>
      </c>
      <c r="AW99" s="379">
        <v>1</v>
      </c>
      <c r="AX99" s="384">
        <f t="shared" si="305"/>
        <v>22.96875</v>
      </c>
      <c r="AY99" s="379">
        <v>1</v>
      </c>
      <c r="AZ99" s="384">
        <f t="shared" si="306"/>
        <v>22.96875</v>
      </c>
      <c r="BA99" s="379"/>
      <c r="BB99" s="384">
        <f t="shared" si="307"/>
        <v>0</v>
      </c>
      <c r="BC99" s="379">
        <v>1</v>
      </c>
      <c r="BD99" s="384">
        <f t="shared" si="308"/>
        <v>22.96875</v>
      </c>
      <c r="BE99" s="379">
        <v>1</v>
      </c>
      <c r="BF99" s="384">
        <f t="shared" si="309"/>
        <v>22.96875</v>
      </c>
      <c r="BG99" s="379">
        <v>1</v>
      </c>
      <c r="BH99" s="384">
        <f t="shared" si="310"/>
        <v>22.96875</v>
      </c>
      <c r="BI99" s="379">
        <v>1</v>
      </c>
      <c r="BJ99" s="384">
        <f t="shared" si="311"/>
        <v>22.96875</v>
      </c>
      <c r="BK99" s="379">
        <v>1</v>
      </c>
      <c r="BL99" s="384">
        <f t="shared" si="312"/>
        <v>22.96875</v>
      </c>
      <c r="BM99" s="379">
        <v>1</v>
      </c>
      <c r="BN99" s="384">
        <f t="shared" si="313"/>
        <v>22.96875</v>
      </c>
      <c r="BO99" s="379">
        <v>1</v>
      </c>
      <c r="BP99" s="384">
        <f t="shared" si="314"/>
        <v>22.96875</v>
      </c>
      <c r="BQ99" s="379">
        <v>1</v>
      </c>
      <c r="BR99" s="384">
        <f t="shared" si="315"/>
        <v>22.96875</v>
      </c>
      <c r="BS99" s="379">
        <v>1</v>
      </c>
      <c r="BT99" s="384">
        <f t="shared" si="316"/>
        <v>22.96875</v>
      </c>
      <c r="BU99" s="379">
        <v>1</v>
      </c>
      <c r="BV99" s="384">
        <f t="shared" si="317"/>
        <v>22.96875</v>
      </c>
      <c r="BW99" s="379">
        <v>1</v>
      </c>
      <c r="BX99" s="384">
        <f t="shared" si="318"/>
        <v>22.96875</v>
      </c>
      <c r="BY99" s="379"/>
      <c r="BZ99" s="384">
        <f t="shared" si="319"/>
        <v>0</v>
      </c>
      <c r="CA99" s="379"/>
      <c r="CB99" s="384">
        <f t="shared" si="320"/>
        <v>0</v>
      </c>
      <c r="CC99" s="379">
        <v>1</v>
      </c>
      <c r="CD99" s="384">
        <f t="shared" si="321"/>
        <v>22.96875</v>
      </c>
      <c r="CE99" s="379">
        <v>1</v>
      </c>
      <c r="CF99" s="384">
        <f t="shared" si="322"/>
        <v>22.96875</v>
      </c>
      <c r="CG99" s="379">
        <v>1</v>
      </c>
      <c r="CH99" s="384">
        <f t="shared" si="323"/>
        <v>22.96875</v>
      </c>
      <c r="CI99" s="379">
        <v>1</v>
      </c>
      <c r="CJ99" s="384">
        <f t="shared" si="324"/>
        <v>22.96875</v>
      </c>
      <c r="CK99" s="379">
        <v>1</v>
      </c>
      <c r="CL99" s="384">
        <f t="shared" si="325"/>
        <v>22.96875</v>
      </c>
      <c r="CM99" s="379">
        <v>1</v>
      </c>
      <c r="CN99" s="384">
        <f t="shared" si="326"/>
        <v>22.96875</v>
      </c>
      <c r="CO99" s="379"/>
      <c r="CP99" s="384">
        <f t="shared" si="327"/>
        <v>0</v>
      </c>
      <c r="CQ99" s="379">
        <v>1</v>
      </c>
      <c r="CR99" s="384">
        <f t="shared" si="328"/>
        <v>22.96875</v>
      </c>
      <c r="CS99" s="379">
        <v>1</v>
      </c>
      <c r="CT99" s="384">
        <f t="shared" si="329"/>
        <v>22.96875</v>
      </c>
      <c r="CU99" s="379">
        <v>1</v>
      </c>
      <c r="CV99" s="384">
        <f t="shared" si="330"/>
        <v>22.96875</v>
      </c>
      <c r="CW99" s="379">
        <v>1</v>
      </c>
      <c r="CX99" s="384">
        <f t="shared" si="331"/>
        <v>22.96875</v>
      </c>
      <c r="CY99" s="379"/>
      <c r="CZ99" s="384">
        <f t="shared" si="332"/>
        <v>0</v>
      </c>
      <c r="DA99" s="379"/>
      <c r="DB99" s="384">
        <f t="shared" si="284"/>
        <v>0</v>
      </c>
      <c r="DC99" s="379"/>
      <c r="DD99" s="384">
        <f t="shared" si="333"/>
        <v>0</v>
      </c>
      <c r="DE99" s="379">
        <v>1</v>
      </c>
      <c r="DF99" s="384">
        <f t="shared" si="334"/>
        <v>22.96875</v>
      </c>
      <c r="DG99" s="379">
        <v>1</v>
      </c>
      <c r="DH99" s="384">
        <f t="shared" si="335"/>
        <v>22.96875</v>
      </c>
      <c r="DI99" s="379">
        <v>2</v>
      </c>
      <c r="DJ99" s="384">
        <f t="shared" si="336"/>
        <v>45.9375</v>
      </c>
      <c r="DK99" s="379">
        <v>2</v>
      </c>
      <c r="DL99" s="384">
        <f t="shared" si="337"/>
        <v>45.9375</v>
      </c>
      <c r="DM99" s="379">
        <v>2</v>
      </c>
      <c r="DN99" s="384">
        <f t="shared" si="338"/>
        <v>45.9375</v>
      </c>
      <c r="DO99" s="379">
        <v>2</v>
      </c>
      <c r="DP99" s="384">
        <f t="shared" si="339"/>
        <v>45.9375</v>
      </c>
      <c r="DQ99" s="379">
        <v>2</v>
      </c>
      <c r="DR99" s="384">
        <f t="shared" si="340"/>
        <v>45.9375</v>
      </c>
      <c r="DS99" s="379">
        <v>2</v>
      </c>
      <c r="DT99" s="384">
        <f t="shared" si="341"/>
        <v>45.9375</v>
      </c>
      <c r="DU99" s="379">
        <v>2</v>
      </c>
      <c r="DV99" s="384">
        <f t="shared" si="342"/>
        <v>45.9375</v>
      </c>
      <c r="DW99" s="379">
        <v>1</v>
      </c>
      <c r="DX99" s="384">
        <f t="shared" si="343"/>
        <v>22.96875</v>
      </c>
      <c r="DY99" s="379">
        <v>1</v>
      </c>
      <c r="DZ99" s="384">
        <f t="shared" si="344"/>
        <v>22.96875</v>
      </c>
      <c r="EA99" s="379">
        <v>1</v>
      </c>
      <c r="EB99" s="384">
        <f t="shared" si="345"/>
        <v>22.96875</v>
      </c>
      <c r="EC99" s="379">
        <v>1</v>
      </c>
      <c r="ED99" s="384">
        <f t="shared" si="346"/>
        <v>22.96875</v>
      </c>
      <c r="EE99" s="379">
        <v>1</v>
      </c>
      <c r="EF99" s="384">
        <f t="shared" si="347"/>
        <v>22.96875</v>
      </c>
      <c r="EG99" s="379"/>
      <c r="EH99" s="384">
        <f t="shared" si="348"/>
        <v>0</v>
      </c>
      <c r="EI99" s="379"/>
      <c r="EJ99" s="384">
        <f t="shared" si="349"/>
        <v>0</v>
      </c>
      <c r="EK99" s="379"/>
      <c r="EL99" s="384">
        <f t="shared" si="350"/>
        <v>0</v>
      </c>
      <c r="EM99" s="379"/>
      <c r="EN99" s="384">
        <f t="shared" si="351"/>
        <v>0</v>
      </c>
      <c r="EO99" s="379"/>
      <c r="EP99" s="384">
        <f t="shared" si="352"/>
        <v>0</v>
      </c>
      <c r="EQ99" s="379">
        <v>2</v>
      </c>
      <c r="ER99" s="384">
        <f t="shared" si="353"/>
        <v>45.9375</v>
      </c>
      <c r="ES99" s="379">
        <v>2</v>
      </c>
      <c r="ET99" s="384">
        <f t="shared" si="354"/>
        <v>45.9375</v>
      </c>
      <c r="EU99" s="379">
        <v>2</v>
      </c>
      <c r="EV99" s="384">
        <f t="shared" si="355"/>
        <v>45.9375</v>
      </c>
      <c r="EW99" s="379">
        <v>2</v>
      </c>
      <c r="EX99" s="384">
        <f t="shared" si="356"/>
        <v>45.9375</v>
      </c>
      <c r="EY99" s="379">
        <v>2</v>
      </c>
      <c r="EZ99" s="384">
        <f t="shared" si="357"/>
        <v>45.9375</v>
      </c>
      <c r="FA99" s="379">
        <v>2</v>
      </c>
      <c r="FB99" s="384">
        <f t="shared" si="358"/>
        <v>45.9375</v>
      </c>
      <c r="FC99" s="379">
        <v>2</v>
      </c>
      <c r="FD99" s="384">
        <f t="shared" si="359"/>
        <v>45.9375</v>
      </c>
      <c r="FE99" s="379">
        <v>2</v>
      </c>
      <c r="FF99" s="384">
        <f t="shared" si="360"/>
        <v>45.9375</v>
      </c>
      <c r="FG99" s="379">
        <v>1</v>
      </c>
      <c r="FH99" s="384">
        <f t="shared" si="361"/>
        <v>22.96875</v>
      </c>
      <c r="FI99" s="379"/>
      <c r="FJ99" s="384">
        <f t="shared" si="362"/>
        <v>0</v>
      </c>
      <c r="FK99" s="379"/>
      <c r="FL99" s="384">
        <f t="shared" si="363"/>
        <v>0</v>
      </c>
      <c r="FM99" s="379"/>
      <c r="FN99" s="384">
        <f t="shared" si="364"/>
        <v>0</v>
      </c>
      <c r="FO99" s="379"/>
      <c r="FP99" s="384">
        <f t="shared" si="365"/>
        <v>0</v>
      </c>
      <c r="FQ99" s="379"/>
      <c r="FR99" s="384">
        <f t="shared" si="366"/>
        <v>0</v>
      </c>
      <c r="FS99" s="379"/>
      <c r="FT99" s="384">
        <f t="shared" si="367"/>
        <v>0</v>
      </c>
      <c r="FU99" s="379"/>
      <c r="FV99" s="384">
        <f t="shared" si="368"/>
        <v>0</v>
      </c>
      <c r="FW99" s="379">
        <v>1</v>
      </c>
      <c r="FX99" s="384">
        <f t="shared" si="369"/>
        <v>22.96875</v>
      </c>
      <c r="FY99" s="379">
        <v>1</v>
      </c>
      <c r="FZ99" s="384">
        <f t="shared" si="370"/>
        <v>22.96875</v>
      </c>
      <c r="GA99" s="379">
        <v>1</v>
      </c>
      <c r="GB99" s="384">
        <f t="shared" si="371"/>
        <v>22.96875</v>
      </c>
      <c r="GC99" s="379">
        <v>1</v>
      </c>
      <c r="GD99" s="384">
        <f t="shared" si="372"/>
        <v>22.96875</v>
      </c>
      <c r="GE99" s="379"/>
      <c r="GF99" s="384">
        <f t="shared" si="373"/>
        <v>0</v>
      </c>
      <c r="GG99" s="379"/>
      <c r="GH99" s="384">
        <f t="shared" si="374"/>
        <v>0</v>
      </c>
      <c r="GI99" s="379"/>
      <c r="GJ99" s="384">
        <f t="shared" si="375"/>
        <v>0</v>
      </c>
      <c r="GK99" s="379"/>
      <c r="GL99" s="384">
        <f t="shared" si="376"/>
        <v>0</v>
      </c>
      <c r="GM99" s="379"/>
      <c r="GN99" s="384">
        <f t="shared" si="377"/>
        <v>0</v>
      </c>
      <c r="GO99" s="379"/>
      <c r="GP99" s="384">
        <f t="shared" si="378"/>
        <v>0</v>
      </c>
      <c r="GQ99" s="379"/>
      <c r="GR99" s="384">
        <f t="shared" si="379"/>
        <v>0</v>
      </c>
      <c r="GS99" s="379"/>
      <c r="GT99" s="384">
        <f t="shared" si="380"/>
        <v>0</v>
      </c>
      <c r="GU99" s="379"/>
      <c r="GV99" s="384">
        <f t="shared" si="381"/>
        <v>0</v>
      </c>
      <c r="GW99" s="379"/>
      <c r="GX99" s="384">
        <f t="shared" si="382"/>
        <v>0</v>
      </c>
      <c r="GY99" s="379"/>
      <c r="GZ99" s="384">
        <f t="shared" si="383"/>
        <v>0</v>
      </c>
      <c r="HA99" s="379"/>
      <c r="HB99" s="384">
        <f t="shared" si="384"/>
        <v>0</v>
      </c>
      <c r="HC99" s="379"/>
      <c r="HD99" s="384">
        <f t="shared" si="385"/>
        <v>0</v>
      </c>
      <c r="HE99" s="379"/>
      <c r="HF99" s="384">
        <f t="shared" si="386"/>
        <v>0</v>
      </c>
      <c r="HG99" s="379"/>
      <c r="HH99" s="384">
        <f t="shared" si="387"/>
        <v>0</v>
      </c>
      <c r="HI99" s="379"/>
      <c r="HJ99" s="384">
        <f t="shared" si="388"/>
        <v>0</v>
      </c>
      <c r="HK99" s="379"/>
      <c r="HL99" s="384">
        <f t="shared" si="389"/>
        <v>0</v>
      </c>
      <c r="HM99" s="379"/>
      <c r="HN99" s="384">
        <f t="shared" si="390"/>
        <v>0</v>
      </c>
      <c r="HO99" s="415"/>
      <c r="HP99" s="384">
        <f t="shared" si="391"/>
        <v>0</v>
      </c>
      <c r="HQ99" s="379"/>
      <c r="HR99" s="384">
        <f t="shared" si="392"/>
        <v>0</v>
      </c>
      <c r="HS99" s="415"/>
      <c r="HT99" s="384">
        <f t="shared" si="393"/>
        <v>0</v>
      </c>
      <c r="HU99" s="379"/>
      <c r="HV99" s="384">
        <f t="shared" si="394"/>
        <v>0</v>
      </c>
      <c r="HW99" s="379"/>
      <c r="HX99" s="384">
        <f t="shared" si="395"/>
        <v>0</v>
      </c>
      <c r="HY99" s="379"/>
      <c r="HZ99" s="384">
        <f t="shared" si="396"/>
        <v>0</v>
      </c>
      <c r="IA99" s="379"/>
      <c r="IB99" s="384">
        <f t="shared" si="397"/>
        <v>0</v>
      </c>
      <c r="IC99" s="379">
        <v>1</v>
      </c>
      <c r="ID99" s="384">
        <f t="shared" si="398"/>
        <v>22.96875</v>
      </c>
      <c r="IE99" s="379"/>
      <c r="IF99" s="384">
        <f t="shared" si="399"/>
        <v>0</v>
      </c>
      <c r="IG99" s="379"/>
      <c r="IH99" s="384">
        <f t="shared" si="400"/>
        <v>0</v>
      </c>
      <c r="II99" s="379"/>
      <c r="IJ99" s="384">
        <f t="shared" si="401"/>
        <v>0</v>
      </c>
      <c r="IK99" s="379"/>
      <c r="IL99" s="384">
        <f t="shared" si="402"/>
        <v>0</v>
      </c>
      <c r="IM99" s="379"/>
      <c r="IN99" s="384">
        <f t="shared" si="403"/>
        <v>0</v>
      </c>
      <c r="IO99" s="379"/>
      <c r="IP99" s="384">
        <f t="shared" si="404"/>
        <v>0</v>
      </c>
      <c r="IQ99" s="379"/>
      <c r="IR99" s="384">
        <f t="shared" si="405"/>
        <v>0</v>
      </c>
      <c r="IS99" s="379"/>
      <c r="IT99" s="384">
        <f t="shared" si="406"/>
        <v>0</v>
      </c>
      <c r="IU99" s="379"/>
      <c r="IV99" s="384">
        <f t="shared" si="407"/>
        <v>0</v>
      </c>
      <c r="IW99" s="379"/>
      <c r="IX99" s="384">
        <f t="shared" si="408"/>
        <v>0</v>
      </c>
      <c r="IY99" s="379"/>
      <c r="IZ99" s="384">
        <f t="shared" si="409"/>
        <v>0</v>
      </c>
      <c r="JA99" s="379"/>
      <c r="JB99" s="384">
        <f t="shared" si="410"/>
        <v>0</v>
      </c>
      <c r="JC99" s="379"/>
      <c r="JD99" s="384">
        <f t="shared" si="411"/>
        <v>0</v>
      </c>
      <c r="JE99" s="379"/>
      <c r="JF99" s="384">
        <f t="shared" si="412"/>
        <v>0</v>
      </c>
      <c r="JG99" s="379"/>
      <c r="JH99" s="384">
        <f t="shared" si="413"/>
        <v>0</v>
      </c>
      <c r="JI99" s="379"/>
      <c r="JJ99" s="384">
        <f t="shared" si="414"/>
        <v>0</v>
      </c>
      <c r="JK99" s="379"/>
      <c r="JL99" s="384">
        <f t="shared" si="415"/>
        <v>0</v>
      </c>
      <c r="JM99" s="379"/>
      <c r="JN99" s="384">
        <f t="shared" si="416"/>
        <v>0</v>
      </c>
      <c r="JO99" s="379"/>
      <c r="JP99" s="384">
        <f t="shared" si="417"/>
        <v>0</v>
      </c>
      <c r="JQ99" s="379"/>
      <c r="JR99" s="384">
        <f t="shared" si="418"/>
        <v>0</v>
      </c>
      <c r="JS99" s="379">
        <v>2</v>
      </c>
      <c r="JT99" s="384">
        <f t="shared" si="419"/>
        <v>45.9375</v>
      </c>
      <c r="JU99" s="379">
        <v>2</v>
      </c>
      <c r="JV99" s="384">
        <f t="shared" si="420"/>
        <v>45.9375</v>
      </c>
      <c r="JW99" s="379"/>
      <c r="JX99" s="384">
        <f t="shared" si="421"/>
        <v>0</v>
      </c>
      <c r="JY99" s="379"/>
      <c r="JZ99" s="384">
        <f t="shared" si="422"/>
        <v>0</v>
      </c>
    </row>
    <row r="100" spans="1:286" s="4" customFormat="1" x14ac:dyDescent="0.25">
      <c r="A100" s="268" t="s">
        <v>277</v>
      </c>
      <c r="B100" s="268" t="s">
        <v>689</v>
      </c>
      <c r="C100" s="467">
        <v>26800</v>
      </c>
      <c r="D100" s="467"/>
      <c r="E100" s="467"/>
      <c r="F100" s="472"/>
      <c r="G100" s="387">
        <f t="shared" si="424"/>
        <v>1340</v>
      </c>
      <c r="H100" s="388">
        <f t="shared" si="283"/>
        <v>28140</v>
      </c>
      <c r="I100" s="513">
        <v>15</v>
      </c>
      <c r="J100" s="390">
        <f t="shared" si="285"/>
        <v>1876</v>
      </c>
      <c r="K100" s="379"/>
      <c r="L100" s="384">
        <f t="shared" si="286"/>
        <v>0</v>
      </c>
      <c r="M100" s="379"/>
      <c r="N100" s="384">
        <f t="shared" si="287"/>
        <v>0</v>
      </c>
      <c r="O100" s="379"/>
      <c r="P100" s="384">
        <f t="shared" si="288"/>
        <v>0</v>
      </c>
      <c r="Q100" s="379"/>
      <c r="R100" s="384">
        <f t="shared" si="289"/>
        <v>0</v>
      </c>
      <c r="S100" s="379"/>
      <c r="T100" s="384">
        <f t="shared" si="290"/>
        <v>0</v>
      </c>
      <c r="U100" s="379"/>
      <c r="V100" s="384">
        <f t="shared" si="291"/>
        <v>0</v>
      </c>
      <c r="W100" s="379"/>
      <c r="X100" s="384">
        <f t="shared" si="292"/>
        <v>0</v>
      </c>
      <c r="Y100" s="379"/>
      <c r="Z100" s="384">
        <f t="shared" si="293"/>
        <v>0</v>
      </c>
      <c r="AA100" s="379"/>
      <c r="AB100" s="384">
        <f t="shared" si="294"/>
        <v>0</v>
      </c>
      <c r="AC100" s="379"/>
      <c r="AD100" s="384">
        <f t="shared" si="295"/>
        <v>0</v>
      </c>
      <c r="AE100" s="379"/>
      <c r="AF100" s="384">
        <f t="shared" si="296"/>
        <v>0</v>
      </c>
      <c r="AG100" s="379"/>
      <c r="AH100" s="384">
        <f t="shared" si="297"/>
        <v>0</v>
      </c>
      <c r="AI100" s="379"/>
      <c r="AJ100" s="384">
        <f t="shared" si="298"/>
        <v>0</v>
      </c>
      <c r="AK100" s="379"/>
      <c r="AL100" s="384">
        <f t="shared" si="299"/>
        <v>0</v>
      </c>
      <c r="AM100" s="379"/>
      <c r="AN100" s="384">
        <f t="shared" si="300"/>
        <v>0</v>
      </c>
      <c r="AO100" s="379"/>
      <c r="AP100" s="384">
        <f t="shared" si="301"/>
        <v>0</v>
      </c>
      <c r="AQ100" s="379"/>
      <c r="AR100" s="384">
        <f t="shared" si="302"/>
        <v>0</v>
      </c>
      <c r="AS100" s="379"/>
      <c r="AT100" s="384">
        <f t="shared" si="303"/>
        <v>0</v>
      </c>
      <c r="AU100" s="379"/>
      <c r="AV100" s="384">
        <f t="shared" si="304"/>
        <v>0</v>
      </c>
      <c r="AW100" s="379"/>
      <c r="AX100" s="384">
        <f t="shared" si="305"/>
        <v>0</v>
      </c>
      <c r="AY100" s="379"/>
      <c r="AZ100" s="384">
        <f t="shared" si="306"/>
        <v>0</v>
      </c>
      <c r="BA100" s="379"/>
      <c r="BB100" s="384">
        <f t="shared" si="307"/>
        <v>0</v>
      </c>
      <c r="BC100" s="379"/>
      <c r="BD100" s="384">
        <f t="shared" si="308"/>
        <v>0</v>
      </c>
      <c r="BE100" s="379"/>
      <c r="BF100" s="384">
        <f t="shared" si="309"/>
        <v>0</v>
      </c>
      <c r="BG100" s="379"/>
      <c r="BH100" s="384">
        <f t="shared" si="310"/>
        <v>0</v>
      </c>
      <c r="BI100" s="379"/>
      <c r="BJ100" s="384">
        <f t="shared" si="311"/>
        <v>0</v>
      </c>
      <c r="BK100" s="379"/>
      <c r="BL100" s="384">
        <f t="shared" si="312"/>
        <v>0</v>
      </c>
      <c r="BM100" s="379"/>
      <c r="BN100" s="384">
        <f t="shared" si="313"/>
        <v>0</v>
      </c>
      <c r="BO100" s="379"/>
      <c r="BP100" s="384">
        <f t="shared" si="314"/>
        <v>0</v>
      </c>
      <c r="BQ100" s="379"/>
      <c r="BR100" s="384">
        <f t="shared" si="315"/>
        <v>0</v>
      </c>
      <c r="BS100" s="379"/>
      <c r="BT100" s="384">
        <f t="shared" si="316"/>
        <v>0</v>
      </c>
      <c r="BU100" s="379"/>
      <c r="BV100" s="384">
        <f t="shared" si="317"/>
        <v>0</v>
      </c>
      <c r="BW100" s="379"/>
      <c r="BX100" s="384">
        <f t="shared" si="318"/>
        <v>0</v>
      </c>
      <c r="BY100" s="379"/>
      <c r="BZ100" s="384">
        <f t="shared" si="319"/>
        <v>0</v>
      </c>
      <c r="CA100" s="379"/>
      <c r="CB100" s="384">
        <f t="shared" si="320"/>
        <v>0</v>
      </c>
      <c r="CC100" s="379"/>
      <c r="CD100" s="384">
        <f t="shared" si="321"/>
        <v>0</v>
      </c>
      <c r="CE100" s="379"/>
      <c r="CF100" s="384">
        <f t="shared" si="322"/>
        <v>0</v>
      </c>
      <c r="CG100" s="379"/>
      <c r="CH100" s="384">
        <f t="shared" si="323"/>
        <v>0</v>
      </c>
      <c r="CI100" s="379"/>
      <c r="CJ100" s="384">
        <f t="shared" si="324"/>
        <v>0</v>
      </c>
      <c r="CK100" s="379"/>
      <c r="CL100" s="384">
        <f t="shared" si="325"/>
        <v>0</v>
      </c>
      <c r="CM100" s="379"/>
      <c r="CN100" s="384">
        <f t="shared" si="326"/>
        <v>0</v>
      </c>
      <c r="CO100" s="379"/>
      <c r="CP100" s="384">
        <f t="shared" si="327"/>
        <v>0</v>
      </c>
      <c r="CQ100" s="379"/>
      <c r="CR100" s="384">
        <f t="shared" si="328"/>
        <v>0</v>
      </c>
      <c r="CS100" s="379"/>
      <c r="CT100" s="384">
        <f t="shared" si="329"/>
        <v>0</v>
      </c>
      <c r="CU100" s="379"/>
      <c r="CV100" s="384">
        <f t="shared" si="330"/>
        <v>0</v>
      </c>
      <c r="CW100" s="379"/>
      <c r="CX100" s="384">
        <f t="shared" si="331"/>
        <v>0</v>
      </c>
      <c r="CY100" s="379"/>
      <c r="CZ100" s="384">
        <f t="shared" si="332"/>
        <v>0</v>
      </c>
      <c r="DA100" s="379"/>
      <c r="DB100" s="384">
        <f t="shared" si="284"/>
        <v>0</v>
      </c>
      <c r="DC100" s="379"/>
      <c r="DD100" s="384">
        <f t="shared" si="333"/>
        <v>0</v>
      </c>
      <c r="DE100" s="379"/>
      <c r="DF100" s="384">
        <f t="shared" si="334"/>
        <v>0</v>
      </c>
      <c r="DG100" s="379"/>
      <c r="DH100" s="384">
        <f t="shared" si="335"/>
        <v>0</v>
      </c>
      <c r="DI100" s="379"/>
      <c r="DJ100" s="384">
        <f t="shared" si="336"/>
        <v>0</v>
      </c>
      <c r="DK100" s="379"/>
      <c r="DL100" s="384">
        <f t="shared" si="337"/>
        <v>0</v>
      </c>
      <c r="DM100" s="379"/>
      <c r="DN100" s="384">
        <f t="shared" si="338"/>
        <v>0</v>
      </c>
      <c r="DO100" s="379"/>
      <c r="DP100" s="384">
        <f t="shared" si="339"/>
        <v>0</v>
      </c>
      <c r="DQ100" s="379"/>
      <c r="DR100" s="384">
        <f t="shared" si="340"/>
        <v>0</v>
      </c>
      <c r="DS100" s="379"/>
      <c r="DT100" s="384">
        <f t="shared" si="341"/>
        <v>0</v>
      </c>
      <c r="DU100" s="379"/>
      <c r="DV100" s="384">
        <f t="shared" si="342"/>
        <v>0</v>
      </c>
      <c r="DW100" s="379"/>
      <c r="DX100" s="384">
        <f t="shared" si="343"/>
        <v>0</v>
      </c>
      <c r="DY100" s="379"/>
      <c r="DZ100" s="384">
        <f t="shared" si="344"/>
        <v>0</v>
      </c>
      <c r="EA100" s="379"/>
      <c r="EB100" s="384">
        <f t="shared" si="345"/>
        <v>0</v>
      </c>
      <c r="EC100" s="379"/>
      <c r="ED100" s="384">
        <f t="shared" si="346"/>
        <v>0</v>
      </c>
      <c r="EE100" s="379"/>
      <c r="EF100" s="384">
        <f t="shared" si="347"/>
        <v>0</v>
      </c>
      <c r="EG100" s="379"/>
      <c r="EH100" s="384">
        <f t="shared" si="348"/>
        <v>0</v>
      </c>
      <c r="EI100" s="379"/>
      <c r="EJ100" s="384">
        <f t="shared" si="349"/>
        <v>0</v>
      </c>
      <c r="EK100" s="379"/>
      <c r="EL100" s="384">
        <f t="shared" si="350"/>
        <v>0</v>
      </c>
      <c r="EM100" s="379"/>
      <c r="EN100" s="384">
        <f t="shared" si="351"/>
        <v>0</v>
      </c>
      <c r="EO100" s="379"/>
      <c r="EP100" s="384">
        <f t="shared" si="352"/>
        <v>0</v>
      </c>
      <c r="EQ100" s="379"/>
      <c r="ER100" s="384">
        <f t="shared" si="353"/>
        <v>0</v>
      </c>
      <c r="ES100" s="379"/>
      <c r="ET100" s="384">
        <f t="shared" si="354"/>
        <v>0</v>
      </c>
      <c r="EU100" s="379"/>
      <c r="EV100" s="384">
        <f t="shared" si="355"/>
        <v>0</v>
      </c>
      <c r="EW100" s="379"/>
      <c r="EX100" s="384">
        <f t="shared" si="356"/>
        <v>0</v>
      </c>
      <c r="EY100" s="379"/>
      <c r="EZ100" s="384">
        <f t="shared" si="357"/>
        <v>0</v>
      </c>
      <c r="FA100" s="379"/>
      <c r="FB100" s="384">
        <f t="shared" si="358"/>
        <v>0</v>
      </c>
      <c r="FC100" s="379"/>
      <c r="FD100" s="384">
        <f t="shared" si="359"/>
        <v>0</v>
      </c>
      <c r="FE100" s="379"/>
      <c r="FF100" s="384">
        <f t="shared" si="360"/>
        <v>0</v>
      </c>
      <c r="FG100" s="379"/>
      <c r="FH100" s="384">
        <f t="shared" si="361"/>
        <v>0</v>
      </c>
      <c r="FI100" s="379"/>
      <c r="FJ100" s="384">
        <f t="shared" si="362"/>
        <v>0</v>
      </c>
      <c r="FK100" s="379"/>
      <c r="FL100" s="384">
        <f t="shared" si="363"/>
        <v>0</v>
      </c>
      <c r="FM100" s="379"/>
      <c r="FN100" s="384">
        <f t="shared" si="364"/>
        <v>0</v>
      </c>
      <c r="FO100" s="379"/>
      <c r="FP100" s="384">
        <f t="shared" si="365"/>
        <v>0</v>
      </c>
      <c r="FQ100" s="379"/>
      <c r="FR100" s="384">
        <f t="shared" si="366"/>
        <v>0</v>
      </c>
      <c r="FS100" s="379"/>
      <c r="FT100" s="384">
        <f t="shared" si="367"/>
        <v>0</v>
      </c>
      <c r="FU100" s="379"/>
      <c r="FV100" s="384">
        <f t="shared" si="368"/>
        <v>0</v>
      </c>
      <c r="FW100" s="379"/>
      <c r="FX100" s="384">
        <f t="shared" si="369"/>
        <v>0</v>
      </c>
      <c r="FY100" s="379"/>
      <c r="FZ100" s="384">
        <f t="shared" si="370"/>
        <v>0</v>
      </c>
      <c r="GA100" s="379"/>
      <c r="GB100" s="384">
        <f t="shared" si="371"/>
        <v>0</v>
      </c>
      <c r="GC100" s="379"/>
      <c r="GD100" s="384">
        <f t="shared" si="372"/>
        <v>0</v>
      </c>
      <c r="GE100" s="379"/>
      <c r="GF100" s="384">
        <f t="shared" si="373"/>
        <v>0</v>
      </c>
      <c r="GG100" s="379"/>
      <c r="GH100" s="384">
        <f t="shared" si="374"/>
        <v>0</v>
      </c>
      <c r="GI100" s="379"/>
      <c r="GJ100" s="384">
        <f t="shared" si="375"/>
        <v>0</v>
      </c>
      <c r="GK100" s="379"/>
      <c r="GL100" s="384">
        <f t="shared" si="376"/>
        <v>0</v>
      </c>
      <c r="GM100" s="379"/>
      <c r="GN100" s="384">
        <f t="shared" si="377"/>
        <v>0</v>
      </c>
      <c r="GO100" s="379"/>
      <c r="GP100" s="384">
        <f t="shared" si="378"/>
        <v>0</v>
      </c>
      <c r="GQ100" s="379"/>
      <c r="GR100" s="384">
        <f t="shared" si="379"/>
        <v>0</v>
      </c>
      <c r="GS100" s="379"/>
      <c r="GT100" s="384">
        <f t="shared" si="380"/>
        <v>0</v>
      </c>
      <c r="GU100" s="379"/>
      <c r="GV100" s="384">
        <f t="shared" si="381"/>
        <v>0</v>
      </c>
      <c r="GW100" s="379"/>
      <c r="GX100" s="384">
        <f t="shared" si="382"/>
        <v>0</v>
      </c>
      <c r="GY100" s="379"/>
      <c r="GZ100" s="384">
        <f t="shared" si="383"/>
        <v>0</v>
      </c>
      <c r="HA100" s="379"/>
      <c r="HB100" s="384">
        <f t="shared" si="384"/>
        <v>0</v>
      </c>
      <c r="HC100" s="379"/>
      <c r="HD100" s="384">
        <f t="shared" si="385"/>
        <v>0</v>
      </c>
      <c r="HE100" s="379"/>
      <c r="HF100" s="384">
        <f t="shared" si="386"/>
        <v>0</v>
      </c>
      <c r="HG100" s="379"/>
      <c r="HH100" s="384">
        <f t="shared" si="387"/>
        <v>0</v>
      </c>
      <c r="HI100" s="379"/>
      <c r="HJ100" s="384">
        <f t="shared" si="388"/>
        <v>0</v>
      </c>
      <c r="HK100" s="379"/>
      <c r="HL100" s="384">
        <f t="shared" si="389"/>
        <v>0</v>
      </c>
      <c r="HM100" s="379"/>
      <c r="HN100" s="384">
        <f t="shared" si="390"/>
        <v>0</v>
      </c>
      <c r="HO100" s="415"/>
      <c r="HP100" s="384">
        <f t="shared" si="391"/>
        <v>0</v>
      </c>
      <c r="HQ100" s="379"/>
      <c r="HR100" s="384">
        <f t="shared" si="392"/>
        <v>0</v>
      </c>
      <c r="HS100" s="415"/>
      <c r="HT100" s="384">
        <f t="shared" si="393"/>
        <v>0</v>
      </c>
      <c r="HU100" s="379"/>
      <c r="HV100" s="384">
        <f t="shared" si="394"/>
        <v>0</v>
      </c>
      <c r="HW100" s="379"/>
      <c r="HX100" s="384">
        <f t="shared" si="395"/>
        <v>0</v>
      </c>
      <c r="HY100" s="379"/>
      <c r="HZ100" s="384">
        <f t="shared" si="396"/>
        <v>0</v>
      </c>
      <c r="IA100" s="379"/>
      <c r="IB100" s="384">
        <f t="shared" si="397"/>
        <v>0</v>
      </c>
      <c r="IC100" s="379"/>
      <c r="ID100" s="384">
        <f t="shared" si="398"/>
        <v>0</v>
      </c>
      <c r="IE100" s="379"/>
      <c r="IF100" s="384">
        <f t="shared" si="399"/>
        <v>0</v>
      </c>
      <c r="IG100" s="379"/>
      <c r="IH100" s="384">
        <f t="shared" si="400"/>
        <v>0</v>
      </c>
      <c r="II100" s="379"/>
      <c r="IJ100" s="384">
        <f t="shared" si="401"/>
        <v>0</v>
      </c>
      <c r="IK100" s="379"/>
      <c r="IL100" s="384">
        <f t="shared" si="402"/>
        <v>0</v>
      </c>
      <c r="IM100" s="379"/>
      <c r="IN100" s="384">
        <f t="shared" si="403"/>
        <v>0</v>
      </c>
      <c r="IO100" s="379"/>
      <c r="IP100" s="384">
        <f t="shared" si="404"/>
        <v>0</v>
      </c>
      <c r="IQ100" s="379"/>
      <c r="IR100" s="384">
        <f t="shared" si="405"/>
        <v>0</v>
      </c>
      <c r="IS100" s="379"/>
      <c r="IT100" s="384">
        <f t="shared" si="406"/>
        <v>0</v>
      </c>
      <c r="IU100" s="379">
        <v>1</v>
      </c>
      <c r="IV100" s="384">
        <f t="shared" si="407"/>
        <v>1876</v>
      </c>
      <c r="IW100" s="379"/>
      <c r="IX100" s="384">
        <f t="shared" si="408"/>
        <v>0</v>
      </c>
      <c r="IY100" s="379"/>
      <c r="IZ100" s="384">
        <f t="shared" si="409"/>
        <v>0</v>
      </c>
      <c r="JA100" s="379"/>
      <c r="JB100" s="384">
        <f t="shared" si="410"/>
        <v>0</v>
      </c>
      <c r="JC100" s="379"/>
      <c r="JD100" s="384">
        <f t="shared" si="411"/>
        <v>0</v>
      </c>
      <c r="JE100" s="379"/>
      <c r="JF100" s="384">
        <f t="shared" si="412"/>
        <v>0</v>
      </c>
      <c r="JG100" s="379"/>
      <c r="JH100" s="384">
        <f t="shared" si="413"/>
        <v>0</v>
      </c>
      <c r="JI100" s="379"/>
      <c r="JJ100" s="384">
        <f t="shared" si="414"/>
        <v>0</v>
      </c>
      <c r="JK100" s="379"/>
      <c r="JL100" s="384">
        <f t="shared" si="415"/>
        <v>0</v>
      </c>
      <c r="JM100" s="379"/>
      <c r="JN100" s="384">
        <f t="shared" si="416"/>
        <v>0</v>
      </c>
      <c r="JO100" s="379"/>
      <c r="JP100" s="384">
        <f t="shared" si="417"/>
        <v>0</v>
      </c>
      <c r="JQ100" s="379"/>
      <c r="JR100" s="384">
        <f t="shared" si="418"/>
        <v>0</v>
      </c>
      <c r="JS100" s="379"/>
      <c r="JT100" s="384">
        <f t="shared" si="419"/>
        <v>0</v>
      </c>
      <c r="JU100" s="379"/>
      <c r="JV100" s="384">
        <f t="shared" si="420"/>
        <v>0</v>
      </c>
      <c r="JW100" s="379"/>
      <c r="JX100" s="384">
        <f t="shared" si="421"/>
        <v>0</v>
      </c>
      <c r="JY100" s="379"/>
      <c r="JZ100" s="384">
        <f t="shared" si="422"/>
        <v>0</v>
      </c>
    </row>
    <row r="101" spans="1:286" s="4" customFormat="1" x14ac:dyDescent="0.25">
      <c r="A101" s="268" t="s">
        <v>277</v>
      </c>
      <c r="B101" s="268" t="s">
        <v>324</v>
      </c>
      <c r="C101" s="467">
        <v>7048</v>
      </c>
      <c r="D101" s="467"/>
      <c r="E101" s="467"/>
      <c r="F101" s="472"/>
      <c r="G101" s="387">
        <f t="shared" si="424"/>
        <v>352.40000000000003</v>
      </c>
      <c r="H101" s="388">
        <f t="shared" si="283"/>
        <v>7400.4</v>
      </c>
      <c r="I101" s="513">
        <v>60</v>
      </c>
      <c r="J101" s="390">
        <f t="shared" si="285"/>
        <v>123.33999999999999</v>
      </c>
      <c r="K101" s="379"/>
      <c r="L101" s="384">
        <f t="shared" si="286"/>
        <v>0</v>
      </c>
      <c r="M101" s="379"/>
      <c r="N101" s="384">
        <f t="shared" si="287"/>
        <v>0</v>
      </c>
      <c r="O101" s="379"/>
      <c r="P101" s="384">
        <f t="shared" si="288"/>
        <v>0</v>
      </c>
      <c r="Q101" s="379"/>
      <c r="R101" s="384">
        <f t="shared" si="289"/>
        <v>0</v>
      </c>
      <c r="S101" s="379"/>
      <c r="T101" s="384">
        <f t="shared" si="290"/>
        <v>0</v>
      </c>
      <c r="U101" s="379"/>
      <c r="V101" s="384">
        <f t="shared" si="291"/>
        <v>0</v>
      </c>
      <c r="W101" s="379"/>
      <c r="X101" s="384">
        <f t="shared" si="292"/>
        <v>0</v>
      </c>
      <c r="Y101" s="379"/>
      <c r="Z101" s="384">
        <f t="shared" si="293"/>
        <v>0</v>
      </c>
      <c r="AA101" s="379"/>
      <c r="AB101" s="384">
        <f t="shared" si="294"/>
        <v>0</v>
      </c>
      <c r="AC101" s="379"/>
      <c r="AD101" s="384">
        <f t="shared" si="295"/>
        <v>0</v>
      </c>
      <c r="AE101" s="379"/>
      <c r="AF101" s="384">
        <f t="shared" si="296"/>
        <v>0</v>
      </c>
      <c r="AG101" s="379"/>
      <c r="AH101" s="384">
        <f t="shared" si="297"/>
        <v>0</v>
      </c>
      <c r="AI101" s="379"/>
      <c r="AJ101" s="384">
        <f t="shared" si="298"/>
        <v>0</v>
      </c>
      <c r="AK101" s="379"/>
      <c r="AL101" s="384">
        <f t="shared" si="299"/>
        <v>0</v>
      </c>
      <c r="AM101" s="379"/>
      <c r="AN101" s="384">
        <f t="shared" si="300"/>
        <v>0</v>
      </c>
      <c r="AO101" s="379"/>
      <c r="AP101" s="384">
        <f t="shared" si="301"/>
        <v>0</v>
      </c>
      <c r="AQ101" s="379"/>
      <c r="AR101" s="384">
        <f t="shared" si="302"/>
        <v>0</v>
      </c>
      <c r="AS101" s="379"/>
      <c r="AT101" s="384">
        <f t="shared" si="303"/>
        <v>0</v>
      </c>
      <c r="AU101" s="379"/>
      <c r="AV101" s="384">
        <f t="shared" si="304"/>
        <v>0</v>
      </c>
      <c r="AW101" s="379"/>
      <c r="AX101" s="384">
        <f t="shared" si="305"/>
        <v>0</v>
      </c>
      <c r="AY101" s="379"/>
      <c r="AZ101" s="384">
        <f t="shared" si="306"/>
        <v>0</v>
      </c>
      <c r="BA101" s="379"/>
      <c r="BB101" s="384">
        <f t="shared" si="307"/>
        <v>0</v>
      </c>
      <c r="BC101" s="379"/>
      <c r="BD101" s="384">
        <f t="shared" si="308"/>
        <v>0</v>
      </c>
      <c r="BE101" s="379"/>
      <c r="BF101" s="384">
        <f t="shared" si="309"/>
        <v>0</v>
      </c>
      <c r="BG101" s="379"/>
      <c r="BH101" s="384">
        <f t="shared" si="310"/>
        <v>0</v>
      </c>
      <c r="BI101" s="379"/>
      <c r="BJ101" s="384">
        <f t="shared" si="311"/>
        <v>0</v>
      </c>
      <c r="BK101" s="379"/>
      <c r="BL101" s="384">
        <f t="shared" si="312"/>
        <v>0</v>
      </c>
      <c r="BM101" s="379"/>
      <c r="BN101" s="384">
        <f t="shared" si="313"/>
        <v>0</v>
      </c>
      <c r="BO101" s="379"/>
      <c r="BP101" s="384">
        <f t="shared" si="314"/>
        <v>0</v>
      </c>
      <c r="BQ101" s="379"/>
      <c r="BR101" s="384">
        <f t="shared" si="315"/>
        <v>0</v>
      </c>
      <c r="BS101" s="379"/>
      <c r="BT101" s="384">
        <f t="shared" si="316"/>
        <v>0</v>
      </c>
      <c r="BU101" s="379"/>
      <c r="BV101" s="384">
        <f t="shared" si="317"/>
        <v>0</v>
      </c>
      <c r="BW101" s="379"/>
      <c r="BX101" s="384">
        <f t="shared" si="318"/>
        <v>0</v>
      </c>
      <c r="BY101" s="379"/>
      <c r="BZ101" s="384">
        <f t="shared" si="319"/>
        <v>0</v>
      </c>
      <c r="CA101" s="379"/>
      <c r="CB101" s="384">
        <f t="shared" si="320"/>
        <v>0</v>
      </c>
      <c r="CC101" s="379"/>
      <c r="CD101" s="384">
        <f t="shared" si="321"/>
        <v>0</v>
      </c>
      <c r="CE101" s="379"/>
      <c r="CF101" s="384">
        <f t="shared" si="322"/>
        <v>0</v>
      </c>
      <c r="CG101" s="379"/>
      <c r="CH101" s="384">
        <f t="shared" si="323"/>
        <v>0</v>
      </c>
      <c r="CI101" s="379"/>
      <c r="CJ101" s="384">
        <f t="shared" si="324"/>
        <v>0</v>
      </c>
      <c r="CK101" s="379"/>
      <c r="CL101" s="384">
        <f t="shared" si="325"/>
        <v>0</v>
      </c>
      <c r="CM101" s="379"/>
      <c r="CN101" s="384">
        <f t="shared" si="326"/>
        <v>0</v>
      </c>
      <c r="CO101" s="379"/>
      <c r="CP101" s="384">
        <f t="shared" si="327"/>
        <v>0</v>
      </c>
      <c r="CQ101" s="379"/>
      <c r="CR101" s="384">
        <f t="shared" si="328"/>
        <v>0</v>
      </c>
      <c r="CS101" s="379"/>
      <c r="CT101" s="384">
        <f t="shared" si="329"/>
        <v>0</v>
      </c>
      <c r="CU101" s="379"/>
      <c r="CV101" s="384">
        <f t="shared" si="330"/>
        <v>0</v>
      </c>
      <c r="CW101" s="379"/>
      <c r="CX101" s="384">
        <f t="shared" si="331"/>
        <v>0</v>
      </c>
      <c r="CY101" s="379"/>
      <c r="CZ101" s="384">
        <f t="shared" si="332"/>
        <v>0</v>
      </c>
      <c r="DA101" s="379"/>
      <c r="DB101" s="384">
        <f t="shared" si="284"/>
        <v>0</v>
      </c>
      <c r="DC101" s="379"/>
      <c r="DD101" s="384">
        <f t="shared" si="333"/>
        <v>0</v>
      </c>
      <c r="DE101" s="379"/>
      <c r="DF101" s="384">
        <f t="shared" si="334"/>
        <v>0</v>
      </c>
      <c r="DG101" s="379"/>
      <c r="DH101" s="384">
        <f t="shared" si="335"/>
        <v>0</v>
      </c>
      <c r="DI101" s="379"/>
      <c r="DJ101" s="384">
        <f t="shared" si="336"/>
        <v>0</v>
      </c>
      <c r="DK101" s="379"/>
      <c r="DL101" s="384">
        <f t="shared" si="337"/>
        <v>0</v>
      </c>
      <c r="DM101" s="379"/>
      <c r="DN101" s="384">
        <f t="shared" si="338"/>
        <v>0</v>
      </c>
      <c r="DO101" s="379"/>
      <c r="DP101" s="384">
        <f t="shared" si="339"/>
        <v>0</v>
      </c>
      <c r="DQ101" s="379"/>
      <c r="DR101" s="384">
        <f t="shared" si="340"/>
        <v>0</v>
      </c>
      <c r="DS101" s="379"/>
      <c r="DT101" s="384">
        <f t="shared" si="341"/>
        <v>0</v>
      </c>
      <c r="DU101" s="379"/>
      <c r="DV101" s="384">
        <f t="shared" si="342"/>
        <v>0</v>
      </c>
      <c r="DW101" s="379"/>
      <c r="DX101" s="384">
        <f t="shared" si="343"/>
        <v>0</v>
      </c>
      <c r="DY101" s="379"/>
      <c r="DZ101" s="384">
        <f t="shared" si="344"/>
        <v>0</v>
      </c>
      <c r="EA101" s="379"/>
      <c r="EB101" s="384">
        <f t="shared" si="345"/>
        <v>0</v>
      </c>
      <c r="EC101" s="379"/>
      <c r="ED101" s="384">
        <f t="shared" si="346"/>
        <v>0</v>
      </c>
      <c r="EE101" s="379"/>
      <c r="EF101" s="384">
        <f t="shared" si="347"/>
        <v>0</v>
      </c>
      <c r="EG101" s="379"/>
      <c r="EH101" s="384">
        <f t="shared" si="348"/>
        <v>0</v>
      </c>
      <c r="EI101" s="379"/>
      <c r="EJ101" s="384">
        <f t="shared" si="349"/>
        <v>0</v>
      </c>
      <c r="EK101" s="379"/>
      <c r="EL101" s="384">
        <f t="shared" si="350"/>
        <v>0</v>
      </c>
      <c r="EM101" s="379"/>
      <c r="EN101" s="384">
        <f t="shared" si="351"/>
        <v>0</v>
      </c>
      <c r="EO101" s="379"/>
      <c r="EP101" s="384">
        <f t="shared" si="352"/>
        <v>0</v>
      </c>
      <c r="EQ101" s="379"/>
      <c r="ER101" s="384">
        <f t="shared" si="353"/>
        <v>0</v>
      </c>
      <c r="ES101" s="379"/>
      <c r="ET101" s="384">
        <f t="shared" si="354"/>
        <v>0</v>
      </c>
      <c r="EU101" s="379"/>
      <c r="EV101" s="384">
        <f t="shared" si="355"/>
        <v>0</v>
      </c>
      <c r="EW101" s="379"/>
      <c r="EX101" s="384">
        <f t="shared" si="356"/>
        <v>0</v>
      </c>
      <c r="EY101" s="379"/>
      <c r="EZ101" s="384">
        <f t="shared" si="357"/>
        <v>0</v>
      </c>
      <c r="FA101" s="379"/>
      <c r="FB101" s="384">
        <f t="shared" si="358"/>
        <v>0</v>
      </c>
      <c r="FC101" s="379"/>
      <c r="FD101" s="384">
        <f t="shared" si="359"/>
        <v>0</v>
      </c>
      <c r="FE101" s="379"/>
      <c r="FF101" s="384">
        <f t="shared" si="360"/>
        <v>0</v>
      </c>
      <c r="FG101" s="379"/>
      <c r="FH101" s="384">
        <f t="shared" si="361"/>
        <v>0</v>
      </c>
      <c r="FI101" s="379"/>
      <c r="FJ101" s="384">
        <f t="shared" si="362"/>
        <v>0</v>
      </c>
      <c r="FK101" s="379"/>
      <c r="FL101" s="384">
        <f t="shared" si="363"/>
        <v>0</v>
      </c>
      <c r="FM101" s="379"/>
      <c r="FN101" s="384">
        <f t="shared" si="364"/>
        <v>0</v>
      </c>
      <c r="FO101" s="379">
        <v>2</v>
      </c>
      <c r="FP101" s="384">
        <f t="shared" si="365"/>
        <v>246.67999999999998</v>
      </c>
      <c r="FQ101" s="379">
        <v>2</v>
      </c>
      <c r="FR101" s="384">
        <f t="shared" si="366"/>
        <v>246.67999999999998</v>
      </c>
      <c r="FS101" s="379"/>
      <c r="FT101" s="384">
        <f t="shared" si="367"/>
        <v>0</v>
      </c>
      <c r="FU101" s="379"/>
      <c r="FV101" s="384">
        <f t="shared" si="368"/>
        <v>0</v>
      </c>
      <c r="FW101" s="379"/>
      <c r="FX101" s="384">
        <f t="shared" si="369"/>
        <v>0</v>
      </c>
      <c r="FY101" s="379"/>
      <c r="FZ101" s="384">
        <f t="shared" si="370"/>
        <v>0</v>
      </c>
      <c r="GA101" s="379"/>
      <c r="GB101" s="384">
        <f t="shared" si="371"/>
        <v>0</v>
      </c>
      <c r="GC101" s="379"/>
      <c r="GD101" s="384">
        <f t="shared" si="372"/>
        <v>0</v>
      </c>
      <c r="GE101" s="379"/>
      <c r="GF101" s="384">
        <f t="shared" si="373"/>
        <v>0</v>
      </c>
      <c r="GG101" s="379"/>
      <c r="GH101" s="384">
        <f t="shared" si="374"/>
        <v>0</v>
      </c>
      <c r="GI101" s="379"/>
      <c r="GJ101" s="384">
        <f t="shared" si="375"/>
        <v>0</v>
      </c>
      <c r="GK101" s="379"/>
      <c r="GL101" s="384">
        <f t="shared" si="376"/>
        <v>0</v>
      </c>
      <c r="GM101" s="379"/>
      <c r="GN101" s="384">
        <f t="shared" si="377"/>
        <v>0</v>
      </c>
      <c r="GO101" s="379"/>
      <c r="GP101" s="384">
        <f t="shared" si="378"/>
        <v>0</v>
      </c>
      <c r="GQ101" s="379"/>
      <c r="GR101" s="384">
        <f t="shared" si="379"/>
        <v>0</v>
      </c>
      <c r="GS101" s="379"/>
      <c r="GT101" s="384">
        <f t="shared" si="380"/>
        <v>0</v>
      </c>
      <c r="GU101" s="379">
        <v>1</v>
      </c>
      <c r="GV101" s="384">
        <f t="shared" si="381"/>
        <v>123.33999999999999</v>
      </c>
      <c r="GW101" s="379"/>
      <c r="GX101" s="384">
        <f t="shared" si="382"/>
        <v>0</v>
      </c>
      <c r="GY101" s="379"/>
      <c r="GZ101" s="384">
        <f t="shared" si="383"/>
        <v>0</v>
      </c>
      <c r="HA101" s="379"/>
      <c r="HB101" s="384">
        <f t="shared" si="384"/>
        <v>0</v>
      </c>
      <c r="HC101" s="379"/>
      <c r="HD101" s="384">
        <f t="shared" si="385"/>
        <v>0</v>
      </c>
      <c r="HE101" s="379"/>
      <c r="HF101" s="384">
        <f t="shared" si="386"/>
        <v>0</v>
      </c>
      <c r="HG101" s="379"/>
      <c r="HH101" s="384">
        <f t="shared" si="387"/>
        <v>0</v>
      </c>
      <c r="HI101" s="379"/>
      <c r="HJ101" s="384">
        <f t="shared" si="388"/>
        <v>0</v>
      </c>
      <c r="HK101" s="379"/>
      <c r="HL101" s="384">
        <f t="shared" si="389"/>
        <v>0</v>
      </c>
      <c r="HM101" s="379"/>
      <c r="HN101" s="384">
        <f t="shared" si="390"/>
        <v>0</v>
      </c>
      <c r="HO101" s="415"/>
      <c r="HP101" s="384">
        <f t="shared" si="391"/>
        <v>0</v>
      </c>
      <c r="HQ101" s="379"/>
      <c r="HR101" s="384">
        <f t="shared" si="392"/>
        <v>0</v>
      </c>
      <c r="HS101" s="415"/>
      <c r="HT101" s="384">
        <f t="shared" si="393"/>
        <v>0</v>
      </c>
      <c r="HU101" s="379"/>
      <c r="HV101" s="384">
        <f t="shared" si="394"/>
        <v>0</v>
      </c>
      <c r="HW101" s="379"/>
      <c r="HX101" s="384">
        <f t="shared" si="395"/>
        <v>0</v>
      </c>
      <c r="HY101" s="379"/>
      <c r="HZ101" s="384">
        <f t="shared" si="396"/>
        <v>0</v>
      </c>
      <c r="IA101" s="379"/>
      <c r="IB101" s="384">
        <f t="shared" si="397"/>
        <v>0</v>
      </c>
      <c r="IC101" s="379"/>
      <c r="ID101" s="384">
        <f t="shared" si="398"/>
        <v>0</v>
      </c>
      <c r="IE101" s="379"/>
      <c r="IF101" s="384">
        <f t="shared" si="399"/>
        <v>0</v>
      </c>
      <c r="IG101" s="379"/>
      <c r="IH101" s="384">
        <f t="shared" si="400"/>
        <v>0</v>
      </c>
      <c r="II101" s="379"/>
      <c r="IJ101" s="384">
        <f t="shared" si="401"/>
        <v>0</v>
      </c>
      <c r="IK101" s="379"/>
      <c r="IL101" s="384">
        <f t="shared" si="402"/>
        <v>0</v>
      </c>
      <c r="IM101" s="379"/>
      <c r="IN101" s="384">
        <f t="shared" si="403"/>
        <v>0</v>
      </c>
      <c r="IO101" s="379"/>
      <c r="IP101" s="384">
        <f t="shared" si="404"/>
        <v>0</v>
      </c>
      <c r="IQ101" s="379"/>
      <c r="IR101" s="384">
        <f t="shared" si="405"/>
        <v>0</v>
      </c>
      <c r="IS101" s="379"/>
      <c r="IT101" s="384">
        <f t="shared" si="406"/>
        <v>0</v>
      </c>
      <c r="IU101" s="379"/>
      <c r="IV101" s="384">
        <f t="shared" si="407"/>
        <v>0</v>
      </c>
      <c r="IW101" s="379"/>
      <c r="IX101" s="384">
        <f t="shared" si="408"/>
        <v>0</v>
      </c>
      <c r="IY101" s="379"/>
      <c r="IZ101" s="384">
        <f t="shared" si="409"/>
        <v>0</v>
      </c>
      <c r="JA101" s="379"/>
      <c r="JB101" s="384">
        <f t="shared" si="410"/>
        <v>0</v>
      </c>
      <c r="JC101" s="379"/>
      <c r="JD101" s="384">
        <f t="shared" si="411"/>
        <v>0</v>
      </c>
      <c r="JE101" s="379"/>
      <c r="JF101" s="384">
        <f t="shared" si="412"/>
        <v>0</v>
      </c>
      <c r="JG101" s="379"/>
      <c r="JH101" s="384">
        <f t="shared" si="413"/>
        <v>0</v>
      </c>
      <c r="JI101" s="379"/>
      <c r="JJ101" s="384">
        <f t="shared" si="414"/>
        <v>0</v>
      </c>
      <c r="JK101" s="379"/>
      <c r="JL101" s="384">
        <f t="shared" si="415"/>
        <v>0</v>
      </c>
      <c r="JM101" s="379"/>
      <c r="JN101" s="384">
        <f t="shared" si="416"/>
        <v>0</v>
      </c>
      <c r="JO101" s="379"/>
      <c r="JP101" s="384">
        <f t="shared" si="417"/>
        <v>0</v>
      </c>
      <c r="JQ101" s="379"/>
      <c r="JR101" s="384">
        <f t="shared" si="418"/>
        <v>0</v>
      </c>
      <c r="JS101" s="379"/>
      <c r="JT101" s="384">
        <f t="shared" ref="JT101:JT116" si="425">JS101*$J101</f>
        <v>0</v>
      </c>
      <c r="JU101" s="379"/>
      <c r="JV101" s="384">
        <f t="shared" ref="JV101:JV116" si="426">JU101*$J101</f>
        <v>0</v>
      </c>
      <c r="JW101" s="379"/>
      <c r="JX101" s="384">
        <f t="shared" ref="JX101:JX116" si="427">JW101*$J101</f>
        <v>0</v>
      </c>
      <c r="JY101" s="379"/>
      <c r="JZ101" s="384">
        <f t="shared" ref="JZ101:JZ116" si="428">JY101*$J101</f>
        <v>0</v>
      </c>
    </row>
    <row r="102" spans="1:286" s="4" customFormat="1" x14ac:dyDescent="0.25">
      <c r="A102" s="268" t="s">
        <v>277</v>
      </c>
      <c r="B102" s="351" t="s">
        <v>547</v>
      </c>
      <c r="C102" s="466">
        <v>18709</v>
      </c>
      <c r="D102" s="484"/>
      <c r="E102" s="484"/>
      <c r="F102" s="485"/>
      <c r="G102" s="387">
        <f t="shared" si="424"/>
        <v>935.45</v>
      </c>
      <c r="H102" s="388">
        <f t="shared" si="283"/>
        <v>19644.45</v>
      </c>
      <c r="I102" s="513">
        <v>20</v>
      </c>
      <c r="J102" s="394">
        <f t="shared" si="285"/>
        <v>982.22250000000008</v>
      </c>
      <c r="K102" s="379"/>
      <c r="L102" s="384">
        <f t="shared" si="286"/>
        <v>0</v>
      </c>
      <c r="M102" s="379"/>
      <c r="N102" s="384">
        <f t="shared" si="287"/>
        <v>0</v>
      </c>
      <c r="O102" s="379"/>
      <c r="P102" s="384">
        <f t="shared" si="288"/>
        <v>0</v>
      </c>
      <c r="Q102" s="379"/>
      <c r="R102" s="384">
        <f t="shared" si="289"/>
        <v>0</v>
      </c>
      <c r="S102" s="379"/>
      <c r="T102" s="384">
        <f t="shared" si="290"/>
        <v>0</v>
      </c>
      <c r="U102" s="379"/>
      <c r="V102" s="384">
        <f t="shared" si="291"/>
        <v>0</v>
      </c>
      <c r="W102" s="379"/>
      <c r="X102" s="384">
        <f t="shared" si="292"/>
        <v>0</v>
      </c>
      <c r="Y102" s="379"/>
      <c r="Z102" s="384">
        <f t="shared" si="293"/>
        <v>0</v>
      </c>
      <c r="AA102" s="379"/>
      <c r="AB102" s="384">
        <f t="shared" si="294"/>
        <v>0</v>
      </c>
      <c r="AC102" s="379"/>
      <c r="AD102" s="384">
        <f t="shared" si="295"/>
        <v>0</v>
      </c>
      <c r="AE102" s="379"/>
      <c r="AF102" s="384">
        <f t="shared" si="296"/>
        <v>0</v>
      </c>
      <c r="AG102" s="379"/>
      <c r="AH102" s="384">
        <f t="shared" si="297"/>
        <v>0</v>
      </c>
      <c r="AI102" s="379"/>
      <c r="AJ102" s="384">
        <f t="shared" si="298"/>
        <v>0</v>
      </c>
      <c r="AK102" s="379"/>
      <c r="AL102" s="384">
        <f t="shared" si="299"/>
        <v>0</v>
      </c>
      <c r="AM102" s="379"/>
      <c r="AN102" s="384">
        <f t="shared" si="300"/>
        <v>0</v>
      </c>
      <c r="AO102" s="379"/>
      <c r="AP102" s="384">
        <f t="shared" si="301"/>
        <v>0</v>
      </c>
      <c r="AQ102" s="379"/>
      <c r="AR102" s="384">
        <f t="shared" si="302"/>
        <v>0</v>
      </c>
      <c r="AS102" s="379"/>
      <c r="AT102" s="384">
        <f t="shared" si="303"/>
        <v>0</v>
      </c>
      <c r="AU102" s="379"/>
      <c r="AV102" s="384">
        <f t="shared" si="304"/>
        <v>0</v>
      </c>
      <c r="AW102" s="379"/>
      <c r="AX102" s="384">
        <f t="shared" si="305"/>
        <v>0</v>
      </c>
      <c r="AY102" s="379"/>
      <c r="AZ102" s="384">
        <f t="shared" si="306"/>
        <v>0</v>
      </c>
      <c r="BA102" s="379"/>
      <c r="BB102" s="384">
        <f t="shared" si="307"/>
        <v>0</v>
      </c>
      <c r="BC102" s="379"/>
      <c r="BD102" s="384">
        <f t="shared" si="308"/>
        <v>0</v>
      </c>
      <c r="BE102" s="379"/>
      <c r="BF102" s="384">
        <f t="shared" si="309"/>
        <v>0</v>
      </c>
      <c r="BG102" s="379"/>
      <c r="BH102" s="384">
        <f t="shared" si="310"/>
        <v>0</v>
      </c>
      <c r="BI102" s="379"/>
      <c r="BJ102" s="384">
        <f t="shared" si="311"/>
        <v>0</v>
      </c>
      <c r="BK102" s="379"/>
      <c r="BL102" s="384">
        <f t="shared" si="312"/>
        <v>0</v>
      </c>
      <c r="BM102" s="379"/>
      <c r="BN102" s="384">
        <f t="shared" si="313"/>
        <v>0</v>
      </c>
      <c r="BO102" s="379"/>
      <c r="BP102" s="384">
        <f t="shared" si="314"/>
        <v>0</v>
      </c>
      <c r="BQ102" s="379"/>
      <c r="BR102" s="384">
        <f t="shared" si="315"/>
        <v>0</v>
      </c>
      <c r="BS102" s="379"/>
      <c r="BT102" s="384">
        <f t="shared" si="316"/>
        <v>0</v>
      </c>
      <c r="BU102" s="379"/>
      <c r="BV102" s="384">
        <f t="shared" si="317"/>
        <v>0</v>
      </c>
      <c r="BW102" s="379"/>
      <c r="BX102" s="384">
        <f t="shared" si="318"/>
        <v>0</v>
      </c>
      <c r="BY102" s="379"/>
      <c r="BZ102" s="384">
        <f t="shared" si="319"/>
        <v>0</v>
      </c>
      <c r="CA102" s="379"/>
      <c r="CB102" s="384">
        <f t="shared" si="320"/>
        <v>0</v>
      </c>
      <c r="CC102" s="379"/>
      <c r="CD102" s="384">
        <f t="shared" si="321"/>
        <v>0</v>
      </c>
      <c r="CE102" s="379"/>
      <c r="CF102" s="384">
        <f t="shared" si="322"/>
        <v>0</v>
      </c>
      <c r="CG102" s="379"/>
      <c r="CH102" s="384">
        <f t="shared" si="323"/>
        <v>0</v>
      </c>
      <c r="CI102" s="379"/>
      <c r="CJ102" s="384">
        <f t="shared" si="324"/>
        <v>0</v>
      </c>
      <c r="CK102" s="379"/>
      <c r="CL102" s="384">
        <f t="shared" si="325"/>
        <v>0</v>
      </c>
      <c r="CM102" s="379"/>
      <c r="CN102" s="384">
        <f t="shared" si="326"/>
        <v>0</v>
      </c>
      <c r="CO102" s="379"/>
      <c r="CP102" s="384">
        <f t="shared" si="327"/>
        <v>0</v>
      </c>
      <c r="CQ102" s="379"/>
      <c r="CR102" s="384">
        <f t="shared" si="328"/>
        <v>0</v>
      </c>
      <c r="CS102" s="379"/>
      <c r="CT102" s="384">
        <f t="shared" si="329"/>
        <v>0</v>
      </c>
      <c r="CU102" s="379"/>
      <c r="CV102" s="384">
        <f t="shared" si="330"/>
        <v>0</v>
      </c>
      <c r="CW102" s="379"/>
      <c r="CX102" s="384">
        <f t="shared" si="331"/>
        <v>0</v>
      </c>
      <c r="CY102" s="379"/>
      <c r="CZ102" s="384">
        <f t="shared" si="332"/>
        <v>0</v>
      </c>
      <c r="DA102" s="379"/>
      <c r="DB102" s="384">
        <f t="shared" si="284"/>
        <v>0</v>
      </c>
      <c r="DC102" s="379"/>
      <c r="DD102" s="384">
        <f t="shared" si="333"/>
        <v>0</v>
      </c>
      <c r="DE102" s="379"/>
      <c r="DF102" s="384">
        <f t="shared" si="334"/>
        <v>0</v>
      </c>
      <c r="DG102" s="379"/>
      <c r="DH102" s="384">
        <f t="shared" si="335"/>
        <v>0</v>
      </c>
      <c r="DI102" s="379"/>
      <c r="DJ102" s="384">
        <f t="shared" si="336"/>
        <v>0</v>
      </c>
      <c r="DK102" s="379"/>
      <c r="DL102" s="384">
        <f t="shared" si="337"/>
        <v>0</v>
      </c>
      <c r="DM102" s="379"/>
      <c r="DN102" s="384">
        <f t="shared" si="338"/>
        <v>0</v>
      </c>
      <c r="DO102" s="379"/>
      <c r="DP102" s="384">
        <f t="shared" si="339"/>
        <v>0</v>
      </c>
      <c r="DQ102" s="379"/>
      <c r="DR102" s="384">
        <f t="shared" si="340"/>
        <v>0</v>
      </c>
      <c r="DS102" s="379"/>
      <c r="DT102" s="384">
        <f t="shared" si="341"/>
        <v>0</v>
      </c>
      <c r="DU102" s="379"/>
      <c r="DV102" s="384">
        <f t="shared" si="342"/>
        <v>0</v>
      </c>
      <c r="DW102" s="379"/>
      <c r="DX102" s="384">
        <f t="shared" si="343"/>
        <v>0</v>
      </c>
      <c r="DY102" s="379"/>
      <c r="DZ102" s="384">
        <f t="shared" si="344"/>
        <v>0</v>
      </c>
      <c r="EA102" s="379"/>
      <c r="EB102" s="384">
        <f t="shared" si="345"/>
        <v>0</v>
      </c>
      <c r="EC102" s="379"/>
      <c r="ED102" s="384">
        <f t="shared" si="346"/>
        <v>0</v>
      </c>
      <c r="EE102" s="379"/>
      <c r="EF102" s="384">
        <f t="shared" si="347"/>
        <v>0</v>
      </c>
      <c r="EG102" s="379"/>
      <c r="EH102" s="384">
        <f t="shared" si="348"/>
        <v>0</v>
      </c>
      <c r="EI102" s="379"/>
      <c r="EJ102" s="384">
        <f t="shared" si="349"/>
        <v>0</v>
      </c>
      <c r="EK102" s="379"/>
      <c r="EL102" s="384">
        <f t="shared" si="350"/>
        <v>0</v>
      </c>
      <c r="EM102" s="379"/>
      <c r="EN102" s="384">
        <f t="shared" si="351"/>
        <v>0</v>
      </c>
      <c r="EO102" s="379"/>
      <c r="EP102" s="384">
        <f t="shared" si="352"/>
        <v>0</v>
      </c>
      <c r="EQ102" s="379"/>
      <c r="ER102" s="384">
        <f t="shared" si="353"/>
        <v>0</v>
      </c>
      <c r="ES102" s="379"/>
      <c r="ET102" s="384">
        <f t="shared" si="354"/>
        <v>0</v>
      </c>
      <c r="EU102" s="379"/>
      <c r="EV102" s="384">
        <f t="shared" si="355"/>
        <v>0</v>
      </c>
      <c r="EW102" s="379"/>
      <c r="EX102" s="384">
        <f t="shared" si="356"/>
        <v>0</v>
      </c>
      <c r="EY102" s="379"/>
      <c r="EZ102" s="384">
        <f t="shared" si="357"/>
        <v>0</v>
      </c>
      <c r="FA102" s="379"/>
      <c r="FB102" s="384">
        <f t="shared" si="358"/>
        <v>0</v>
      </c>
      <c r="FC102" s="379"/>
      <c r="FD102" s="384">
        <f t="shared" si="359"/>
        <v>0</v>
      </c>
      <c r="FE102" s="379"/>
      <c r="FF102" s="384">
        <f t="shared" si="360"/>
        <v>0</v>
      </c>
      <c r="FG102" s="379"/>
      <c r="FH102" s="384">
        <f t="shared" si="361"/>
        <v>0</v>
      </c>
      <c r="FI102" s="379"/>
      <c r="FJ102" s="384">
        <f t="shared" si="362"/>
        <v>0</v>
      </c>
      <c r="FK102" s="379"/>
      <c r="FL102" s="384">
        <f t="shared" si="363"/>
        <v>0</v>
      </c>
      <c r="FM102" s="379"/>
      <c r="FN102" s="384">
        <f t="shared" si="364"/>
        <v>0</v>
      </c>
      <c r="FO102" s="379"/>
      <c r="FP102" s="384">
        <f t="shared" si="365"/>
        <v>0</v>
      </c>
      <c r="FQ102" s="379"/>
      <c r="FR102" s="384">
        <f t="shared" si="366"/>
        <v>0</v>
      </c>
      <c r="FS102" s="379"/>
      <c r="FT102" s="384">
        <f t="shared" si="367"/>
        <v>0</v>
      </c>
      <c r="FU102" s="379"/>
      <c r="FV102" s="384">
        <f t="shared" si="368"/>
        <v>0</v>
      </c>
      <c r="FW102" s="379"/>
      <c r="FX102" s="384">
        <f t="shared" si="369"/>
        <v>0</v>
      </c>
      <c r="FY102" s="379"/>
      <c r="FZ102" s="384">
        <f t="shared" si="370"/>
        <v>0</v>
      </c>
      <c r="GA102" s="379"/>
      <c r="GB102" s="384">
        <f t="shared" si="371"/>
        <v>0</v>
      </c>
      <c r="GC102" s="379"/>
      <c r="GD102" s="384">
        <f t="shared" si="372"/>
        <v>0</v>
      </c>
      <c r="GE102" s="379"/>
      <c r="GF102" s="384">
        <f t="shared" si="373"/>
        <v>0</v>
      </c>
      <c r="GG102" s="379"/>
      <c r="GH102" s="384">
        <f t="shared" si="374"/>
        <v>0</v>
      </c>
      <c r="GI102" s="379"/>
      <c r="GJ102" s="384">
        <f t="shared" si="375"/>
        <v>0</v>
      </c>
      <c r="GK102" s="379"/>
      <c r="GL102" s="384">
        <f t="shared" si="376"/>
        <v>0</v>
      </c>
      <c r="GM102" s="379"/>
      <c r="GN102" s="384">
        <f t="shared" si="377"/>
        <v>0</v>
      </c>
      <c r="GO102" s="379"/>
      <c r="GP102" s="384">
        <f t="shared" si="378"/>
        <v>0</v>
      </c>
      <c r="GQ102" s="379"/>
      <c r="GR102" s="384">
        <f t="shared" si="379"/>
        <v>0</v>
      </c>
      <c r="GS102" s="379"/>
      <c r="GT102" s="384">
        <f t="shared" si="380"/>
        <v>0</v>
      </c>
      <c r="GU102" s="379"/>
      <c r="GV102" s="384">
        <f t="shared" si="381"/>
        <v>0</v>
      </c>
      <c r="GW102" s="379"/>
      <c r="GX102" s="384">
        <f t="shared" si="382"/>
        <v>0</v>
      </c>
      <c r="GY102" s="379"/>
      <c r="GZ102" s="384">
        <f t="shared" si="383"/>
        <v>0</v>
      </c>
      <c r="HA102" s="379"/>
      <c r="HB102" s="384">
        <f t="shared" si="384"/>
        <v>0</v>
      </c>
      <c r="HC102" s="379"/>
      <c r="HD102" s="384">
        <f t="shared" si="385"/>
        <v>0</v>
      </c>
      <c r="HE102" s="379">
        <v>0</v>
      </c>
      <c r="HF102" s="384">
        <f t="shared" si="386"/>
        <v>0</v>
      </c>
      <c r="HG102" s="379">
        <v>0</v>
      </c>
      <c r="HH102" s="384">
        <f t="shared" si="387"/>
        <v>0</v>
      </c>
      <c r="HI102" s="379">
        <v>0</v>
      </c>
      <c r="HJ102" s="384">
        <f t="shared" si="388"/>
        <v>0</v>
      </c>
      <c r="HK102" s="379">
        <v>0</v>
      </c>
      <c r="HL102" s="384">
        <f t="shared" si="389"/>
        <v>0</v>
      </c>
      <c r="HM102" s="379"/>
      <c r="HN102" s="384">
        <f t="shared" si="390"/>
        <v>0</v>
      </c>
      <c r="HO102" s="415"/>
      <c r="HP102" s="384">
        <f t="shared" si="391"/>
        <v>0</v>
      </c>
      <c r="HQ102" s="379"/>
      <c r="HR102" s="384">
        <f t="shared" si="392"/>
        <v>0</v>
      </c>
      <c r="HS102" s="415"/>
      <c r="HT102" s="384">
        <f t="shared" si="393"/>
        <v>0</v>
      </c>
      <c r="HU102" s="379"/>
      <c r="HV102" s="384">
        <f t="shared" si="394"/>
        <v>0</v>
      </c>
      <c r="HW102" s="379"/>
      <c r="HX102" s="384">
        <f t="shared" si="395"/>
        <v>0</v>
      </c>
      <c r="HY102" s="379"/>
      <c r="HZ102" s="384">
        <f t="shared" si="396"/>
        <v>0</v>
      </c>
      <c r="IA102" s="379"/>
      <c r="IB102" s="384">
        <f t="shared" si="397"/>
        <v>0</v>
      </c>
      <c r="IC102" s="379"/>
      <c r="ID102" s="384">
        <f t="shared" si="398"/>
        <v>0</v>
      </c>
      <c r="IE102" s="379">
        <v>1</v>
      </c>
      <c r="IF102" s="384">
        <f t="shared" si="399"/>
        <v>982.22250000000008</v>
      </c>
      <c r="IG102" s="379"/>
      <c r="IH102" s="384">
        <f t="shared" si="400"/>
        <v>0</v>
      </c>
      <c r="II102" s="379"/>
      <c r="IJ102" s="384">
        <f t="shared" si="401"/>
        <v>0</v>
      </c>
      <c r="IK102" s="379"/>
      <c r="IL102" s="384">
        <f t="shared" si="402"/>
        <v>0</v>
      </c>
      <c r="IM102" s="379"/>
      <c r="IN102" s="384">
        <f t="shared" si="403"/>
        <v>0</v>
      </c>
      <c r="IO102" s="379"/>
      <c r="IP102" s="384">
        <f t="shared" si="404"/>
        <v>0</v>
      </c>
      <c r="IQ102" s="379"/>
      <c r="IR102" s="384">
        <f t="shared" si="405"/>
        <v>0</v>
      </c>
      <c r="IS102" s="379"/>
      <c r="IT102" s="384">
        <f t="shared" si="406"/>
        <v>0</v>
      </c>
      <c r="IU102" s="379"/>
      <c r="IV102" s="384">
        <f t="shared" si="407"/>
        <v>0</v>
      </c>
      <c r="IW102" s="379"/>
      <c r="IX102" s="384">
        <f t="shared" si="408"/>
        <v>0</v>
      </c>
      <c r="IY102" s="379"/>
      <c r="IZ102" s="384">
        <f t="shared" si="409"/>
        <v>0</v>
      </c>
      <c r="JA102" s="379"/>
      <c r="JB102" s="384">
        <f t="shared" si="410"/>
        <v>0</v>
      </c>
      <c r="JC102" s="379"/>
      <c r="JD102" s="384">
        <f t="shared" si="411"/>
        <v>0</v>
      </c>
      <c r="JE102" s="379"/>
      <c r="JF102" s="384">
        <f t="shared" si="412"/>
        <v>0</v>
      </c>
      <c r="JG102" s="379"/>
      <c r="JH102" s="384">
        <f t="shared" si="413"/>
        <v>0</v>
      </c>
      <c r="JI102" s="379"/>
      <c r="JJ102" s="384">
        <f t="shared" si="414"/>
        <v>0</v>
      </c>
      <c r="JK102" s="379"/>
      <c r="JL102" s="384">
        <f t="shared" si="415"/>
        <v>0</v>
      </c>
      <c r="JM102" s="379"/>
      <c r="JN102" s="384">
        <f t="shared" si="416"/>
        <v>0</v>
      </c>
      <c r="JO102" s="379"/>
      <c r="JP102" s="384">
        <f t="shared" si="417"/>
        <v>0</v>
      </c>
      <c r="JQ102" s="379"/>
      <c r="JR102" s="384">
        <f t="shared" si="418"/>
        <v>0</v>
      </c>
      <c r="JS102" s="379"/>
      <c r="JT102" s="384">
        <f t="shared" si="425"/>
        <v>0</v>
      </c>
      <c r="JU102" s="379"/>
      <c r="JV102" s="384">
        <f t="shared" si="426"/>
        <v>0</v>
      </c>
      <c r="JW102" s="379"/>
      <c r="JX102" s="384">
        <f t="shared" si="427"/>
        <v>0</v>
      </c>
      <c r="JY102" s="379"/>
      <c r="JZ102" s="384">
        <f t="shared" si="428"/>
        <v>0</v>
      </c>
    </row>
    <row r="103" spans="1:286" customFormat="1" x14ac:dyDescent="0.25">
      <c r="A103" s="268" t="s">
        <v>277</v>
      </c>
      <c r="B103" s="268" t="s">
        <v>325</v>
      </c>
      <c r="C103" s="486">
        <v>3210</v>
      </c>
      <c r="D103" s="486"/>
      <c r="E103" s="486"/>
      <c r="F103" s="478"/>
      <c r="G103" s="387">
        <f t="shared" si="424"/>
        <v>160.5</v>
      </c>
      <c r="H103" s="388">
        <f t="shared" si="283"/>
        <v>3370.5</v>
      </c>
      <c r="I103" s="513">
        <v>200</v>
      </c>
      <c r="J103" s="395">
        <f t="shared" si="285"/>
        <v>16.852499999999999</v>
      </c>
      <c r="K103" s="379"/>
      <c r="L103" s="384">
        <f t="shared" si="286"/>
        <v>0</v>
      </c>
      <c r="M103" s="379"/>
      <c r="N103" s="384">
        <f t="shared" si="287"/>
        <v>0</v>
      </c>
      <c r="O103" s="379"/>
      <c r="P103" s="384">
        <f t="shared" si="288"/>
        <v>0</v>
      </c>
      <c r="Q103" s="379"/>
      <c r="R103" s="384">
        <f t="shared" si="289"/>
        <v>0</v>
      </c>
      <c r="S103" s="379"/>
      <c r="T103" s="384">
        <f t="shared" si="290"/>
        <v>0</v>
      </c>
      <c r="U103" s="379"/>
      <c r="V103" s="384">
        <f t="shared" si="291"/>
        <v>0</v>
      </c>
      <c r="W103" s="379"/>
      <c r="X103" s="384">
        <f t="shared" si="292"/>
        <v>0</v>
      </c>
      <c r="Y103" s="379"/>
      <c r="Z103" s="384">
        <f t="shared" si="293"/>
        <v>0</v>
      </c>
      <c r="AA103" s="379"/>
      <c r="AB103" s="384">
        <f t="shared" si="294"/>
        <v>0</v>
      </c>
      <c r="AC103" s="379"/>
      <c r="AD103" s="384">
        <f t="shared" si="295"/>
        <v>0</v>
      </c>
      <c r="AE103" s="379"/>
      <c r="AF103" s="384">
        <f t="shared" si="296"/>
        <v>0</v>
      </c>
      <c r="AG103" s="379"/>
      <c r="AH103" s="384">
        <f t="shared" si="297"/>
        <v>0</v>
      </c>
      <c r="AI103" s="379"/>
      <c r="AJ103" s="384">
        <f t="shared" si="298"/>
        <v>0</v>
      </c>
      <c r="AK103" s="379"/>
      <c r="AL103" s="384">
        <f t="shared" si="299"/>
        <v>0</v>
      </c>
      <c r="AM103" s="379"/>
      <c r="AN103" s="384">
        <f t="shared" si="300"/>
        <v>0</v>
      </c>
      <c r="AO103" s="379"/>
      <c r="AP103" s="384">
        <f t="shared" si="301"/>
        <v>0</v>
      </c>
      <c r="AQ103" s="379"/>
      <c r="AR103" s="384">
        <f t="shared" si="302"/>
        <v>0</v>
      </c>
      <c r="AS103" s="379"/>
      <c r="AT103" s="384">
        <f t="shared" si="303"/>
        <v>0</v>
      </c>
      <c r="AU103" s="379"/>
      <c r="AV103" s="384">
        <f t="shared" si="304"/>
        <v>0</v>
      </c>
      <c r="AW103" s="379"/>
      <c r="AX103" s="384">
        <f t="shared" si="305"/>
        <v>0</v>
      </c>
      <c r="AY103" s="379"/>
      <c r="AZ103" s="384">
        <f t="shared" si="306"/>
        <v>0</v>
      </c>
      <c r="BA103" s="379"/>
      <c r="BB103" s="384">
        <f t="shared" si="307"/>
        <v>0</v>
      </c>
      <c r="BC103" s="379"/>
      <c r="BD103" s="384">
        <f t="shared" si="308"/>
        <v>0</v>
      </c>
      <c r="BE103" s="379"/>
      <c r="BF103" s="384">
        <f t="shared" si="309"/>
        <v>0</v>
      </c>
      <c r="BG103" s="379"/>
      <c r="BH103" s="384">
        <f t="shared" si="310"/>
        <v>0</v>
      </c>
      <c r="BI103" s="379"/>
      <c r="BJ103" s="384">
        <f t="shared" si="311"/>
        <v>0</v>
      </c>
      <c r="BK103" s="379"/>
      <c r="BL103" s="384">
        <f t="shared" si="312"/>
        <v>0</v>
      </c>
      <c r="BM103" s="379"/>
      <c r="BN103" s="384">
        <f t="shared" si="313"/>
        <v>0</v>
      </c>
      <c r="BO103" s="379">
        <v>4</v>
      </c>
      <c r="BP103" s="384">
        <f t="shared" si="314"/>
        <v>67.41</v>
      </c>
      <c r="BQ103" s="379">
        <v>6</v>
      </c>
      <c r="BR103" s="384">
        <f t="shared" si="315"/>
        <v>101.11499999999999</v>
      </c>
      <c r="BS103" s="379">
        <v>8</v>
      </c>
      <c r="BT103" s="384">
        <f t="shared" si="316"/>
        <v>134.82</v>
      </c>
      <c r="BU103" s="379"/>
      <c r="BV103" s="384">
        <f t="shared" si="317"/>
        <v>0</v>
      </c>
      <c r="BW103" s="379">
        <v>6</v>
      </c>
      <c r="BX103" s="384">
        <f t="shared" si="318"/>
        <v>101.11499999999999</v>
      </c>
      <c r="BY103" s="379"/>
      <c r="BZ103" s="384">
        <f t="shared" si="319"/>
        <v>0</v>
      </c>
      <c r="CA103" s="379"/>
      <c r="CB103" s="384">
        <f t="shared" si="320"/>
        <v>0</v>
      </c>
      <c r="CC103" s="379"/>
      <c r="CD103" s="384">
        <f t="shared" si="321"/>
        <v>0</v>
      </c>
      <c r="CE103" s="379"/>
      <c r="CF103" s="384">
        <f t="shared" si="322"/>
        <v>0</v>
      </c>
      <c r="CG103" s="379"/>
      <c r="CH103" s="384">
        <f t="shared" si="323"/>
        <v>0</v>
      </c>
      <c r="CI103" s="379"/>
      <c r="CJ103" s="384">
        <f t="shared" si="324"/>
        <v>0</v>
      </c>
      <c r="CK103" s="379"/>
      <c r="CL103" s="384">
        <f t="shared" si="325"/>
        <v>0</v>
      </c>
      <c r="CM103" s="379"/>
      <c r="CN103" s="384">
        <f t="shared" si="326"/>
        <v>0</v>
      </c>
      <c r="CO103" s="379"/>
      <c r="CP103" s="384">
        <f t="shared" si="327"/>
        <v>0</v>
      </c>
      <c r="CQ103" s="379"/>
      <c r="CR103" s="384">
        <f t="shared" si="328"/>
        <v>0</v>
      </c>
      <c r="CS103" s="379"/>
      <c r="CT103" s="384">
        <f t="shared" si="329"/>
        <v>0</v>
      </c>
      <c r="CU103" s="379"/>
      <c r="CV103" s="384">
        <f t="shared" si="330"/>
        <v>0</v>
      </c>
      <c r="CW103" s="379"/>
      <c r="CX103" s="384">
        <f t="shared" si="331"/>
        <v>0</v>
      </c>
      <c r="CY103" s="379"/>
      <c r="CZ103" s="384">
        <f t="shared" si="332"/>
        <v>0</v>
      </c>
      <c r="DA103" s="379"/>
      <c r="DB103" s="384">
        <f t="shared" si="284"/>
        <v>0</v>
      </c>
      <c r="DC103" s="379"/>
      <c r="DD103" s="384">
        <f t="shared" si="333"/>
        <v>0</v>
      </c>
      <c r="DE103" s="379"/>
      <c r="DF103" s="384">
        <f t="shared" si="334"/>
        <v>0</v>
      </c>
      <c r="DG103" s="379"/>
      <c r="DH103" s="384">
        <f t="shared" si="335"/>
        <v>0</v>
      </c>
      <c r="DI103" s="379"/>
      <c r="DJ103" s="384">
        <f t="shared" si="336"/>
        <v>0</v>
      </c>
      <c r="DK103" s="379"/>
      <c r="DL103" s="384">
        <f t="shared" si="337"/>
        <v>0</v>
      </c>
      <c r="DM103" s="379"/>
      <c r="DN103" s="384">
        <f t="shared" si="338"/>
        <v>0</v>
      </c>
      <c r="DO103" s="379"/>
      <c r="DP103" s="384">
        <f t="shared" si="339"/>
        <v>0</v>
      </c>
      <c r="DQ103" s="379"/>
      <c r="DR103" s="384">
        <f t="shared" si="340"/>
        <v>0</v>
      </c>
      <c r="DS103" s="379"/>
      <c r="DT103" s="384">
        <f t="shared" si="341"/>
        <v>0</v>
      </c>
      <c r="DU103" s="379"/>
      <c r="DV103" s="384">
        <f t="shared" si="342"/>
        <v>0</v>
      </c>
      <c r="DW103" s="379"/>
      <c r="DX103" s="384">
        <f t="shared" si="343"/>
        <v>0</v>
      </c>
      <c r="DY103" s="379"/>
      <c r="DZ103" s="384">
        <f t="shared" si="344"/>
        <v>0</v>
      </c>
      <c r="EA103" s="379"/>
      <c r="EB103" s="384">
        <f t="shared" si="345"/>
        <v>0</v>
      </c>
      <c r="EC103" s="379"/>
      <c r="ED103" s="384">
        <f t="shared" si="346"/>
        <v>0</v>
      </c>
      <c r="EE103" s="379"/>
      <c r="EF103" s="384">
        <f t="shared" si="347"/>
        <v>0</v>
      </c>
      <c r="EG103" s="379"/>
      <c r="EH103" s="384">
        <f t="shared" si="348"/>
        <v>0</v>
      </c>
      <c r="EI103" s="379"/>
      <c r="EJ103" s="384">
        <f t="shared" si="349"/>
        <v>0</v>
      </c>
      <c r="EK103" s="379"/>
      <c r="EL103" s="384">
        <f t="shared" si="350"/>
        <v>0</v>
      </c>
      <c r="EM103" s="379"/>
      <c r="EN103" s="384">
        <f t="shared" si="351"/>
        <v>0</v>
      </c>
      <c r="EO103" s="379"/>
      <c r="EP103" s="384">
        <f t="shared" si="352"/>
        <v>0</v>
      </c>
      <c r="EQ103" s="379"/>
      <c r="ER103" s="384">
        <f t="shared" si="353"/>
        <v>0</v>
      </c>
      <c r="ES103" s="379"/>
      <c r="ET103" s="384">
        <f t="shared" si="354"/>
        <v>0</v>
      </c>
      <c r="EU103" s="379"/>
      <c r="EV103" s="384">
        <f t="shared" si="355"/>
        <v>0</v>
      </c>
      <c r="EW103" s="379"/>
      <c r="EX103" s="384">
        <f t="shared" si="356"/>
        <v>0</v>
      </c>
      <c r="EY103" s="379"/>
      <c r="EZ103" s="384">
        <f t="shared" si="357"/>
        <v>0</v>
      </c>
      <c r="FA103" s="379"/>
      <c r="FB103" s="384">
        <f t="shared" si="358"/>
        <v>0</v>
      </c>
      <c r="FC103" s="379"/>
      <c r="FD103" s="384">
        <f t="shared" si="359"/>
        <v>0</v>
      </c>
      <c r="FE103" s="379"/>
      <c r="FF103" s="384">
        <f t="shared" si="360"/>
        <v>0</v>
      </c>
      <c r="FG103" s="379"/>
      <c r="FH103" s="384">
        <f t="shared" si="361"/>
        <v>0</v>
      </c>
      <c r="FI103" s="379"/>
      <c r="FJ103" s="384">
        <f t="shared" si="362"/>
        <v>0</v>
      </c>
      <c r="FK103" s="379"/>
      <c r="FL103" s="384">
        <f t="shared" si="363"/>
        <v>0</v>
      </c>
      <c r="FM103" s="379"/>
      <c r="FN103" s="384">
        <f t="shared" si="364"/>
        <v>0</v>
      </c>
      <c r="FO103" s="379"/>
      <c r="FP103" s="384">
        <f t="shared" si="365"/>
        <v>0</v>
      </c>
      <c r="FQ103" s="379"/>
      <c r="FR103" s="384">
        <f t="shared" si="366"/>
        <v>0</v>
      </c>
      <c r="FS103" s="379"/>
      <c r="FT103" s="384">
        <f t="shared" si="367"/>
        <v>0</v>
      </c>
      <c r="FU103" s="379"/>
      <c r="FV103" s="384">
        <f t="shared" si="368"/>
        <v>0</v>
      </c>
      <c r="FW103" s="379"/>
      <c r="FX103" s="384">
        <f t="shared" si="369"/>
        <v>0</v>
      </c>
      <c r="FY103" s="379"/>
      <c r="FZ103" s="384">
        <f t="shared" si="370"/>
        <v>0</v>
      </c>
      <c r="GA103" s="379"/>
      <c r="GB103" s="384">
        <f t="shared" si="371"/>
        <v>0</v>
      </c>
      <c r="GC103" s="379"/>
      <c r="GD103" s="384">
        <f t="shared" si="372"/>
        <v>0</v>
      </c>
      <c r="GE103" s="379"/>
      <c r="GF103" s="384">
        <f t="shared" si="373"/>
        <v>0</v>
      </c>
      <c r="GG103" s="379"/>
      <c r="GH103" s="384">
        <f t="shared" si="374"/>
        <v>0</v>
      </c>
      <c r="GI103" s="379"/>
      <c r="GJ103" s="384">
        <f t="shared" si="375"/>
        <v>0</v>
      </c>
      <c r="GK103" s="379"/>
      <c r="GL103" s="384">
        <f t="shared" si="376"/>
        <v>0</v>
      </c>
      <c r="GM103" s="379"/>
      <c r="GN103" s="384">
        <f t="shared" si="377"/>
        <v>0</v>
      </c>
      <c r="GO103" s="379"/>
      <c r="GP103" s="384">
        <f t="shared" si="378"/>
        <v>0</v>
      </c>
      <c r="GQ103" s="379"/>
      <c r="GR103" s="384">
        <f t="shared" si="379"/>
        <v>0</v>
      </c>
      <c r="GS103" s="379"/>
      <c r="GT103" s="384">
        <f t="shared" si="380"/>
        <v>0</v>
      </c>
      <c r="GU103" s="379"/>
      <c r="GV103" s="384">
        <f t="shared" si="381"/>
        <v>0</v>
      </c>
      <c r="GW103" s="379"/>
      <c r="GX103" s="384">
        <f t="shared" si="382"/>
        <v>0</v>
      </c>
      <c r="GY103" s="379"/>
      <c r="GZ103" s="384">
        <f t="shared" si="383"/>
        <v>0</v>
      </c>
      <c r="HA103" s="379"/>
      <c r="HB103" s="384">
        <f t="shared" si="384"/>
        <v>0</v>
      </c>
      <c r="HC103" s="379"/>
      <c r="HD103" s="384">
        <f t="shared" si="385"/>
        <v>0</v>
      </c>
      <c r="HE103" s="379"/>
      <c r="HF103" s="384">
        <f t="shared" si="386"/>
        <v>0</v>
      </c>
      <c r="HG103" s="379"/>
      <c r="HH103" s="384">
        <f t="shared" si="387"/>
        <v>0</v>
      </c>
      <c r="HI103" s="379"/>
      <c r="HJ103" s="384">
        <f t="shared" si="388"/>
        <v>0</v>
      </c>
      <c r="HK103" s="379"/>
      <c r="HL103" s="384">
        <f t="shared" si="389"/>
        <v>0</v>
      </c>
      <c r="HM103" s="379"/>
      <c r="HN103" s="384">
        <f t="shared" si="390"/>
        <v>0</v>
      </c>
      <c r="HO103" s="415"/>
      <c r="HP103" s="384">
        <f t="shared" si="391"/>
        <v>0</v>
      </c>
      <c r="HQ103" s="379"/>
      <c r="HR103" s="384">
        <f t="shared" si="392"/>
        <v>0</v>
      </c>
      <c r="HS103" s="415"/>
      <c r="HT103" s="384">
        <f t="shared" si="393"/>
        <v>0</v>
      </c>
      <c r="HU103" s="379"/>
      <c r="HV103" s="384">
        <f t="shared" si="394"/>
        <v>0</v>
      </c>
      <c r="HW103" s="379"/>
      <c r="HX103" s="384">
        <f t="shared" si="395"/>
        <v>0</v>
      </c>
      <c r="HY103" s="379"/>
      <c r="HZ103" s="384">
        <f t="shared" si="396"/>
        <v>0</v>
      </c>
      <c r="IA103" s="379"/>
      <c r="IB103" s="384">
        <f t="shared" si="397"/>
        <v>0</v>
      </c>
      <c r="IC103" s="379"/>
      <c r="ID103" s="384">
        <f t="shared" si="398"/>
        <v>0</v>
      </c>
      <c r="IE103" s="379"/>
      <c r="IF103" s="384">
        <f t="shared" si="399"/>
        <v>0</v>
      </c>
      <c r="IG103" s="379"/>
      <c r="IH103" s="384">
        <f t="shared" si="400"/>
        <v>0</v>
      </c>
      <c r="II103" s="379"/>
      <c r="IJ103" s="384">
        <f t="shared" si="401"/>
        <v>0</v>
      </c>
      <c r="IK103" s="379"/>
      <c r="IL103" s="384">
        <f t="shared" si="402"/>
        <v>0</v>
      </c>
      <c r="IM103" s="379"/>
      <c r="IN103" s="384">
        <f t="shared" si="403"/>
        <v>0</v>
      </c>
      <c r="IO103" s="379"/>
      <c r="IP103" s="384">
        <f t="shared" si="404"/>
        <v>0</v>
      </c>
      <c r="IQ103" s="379"/>
      <c r="IR103" s="384">
        <f t="shared" si="405"/>
        <v>0</v>
      </c>
      <c r="IS103" s="379"/>
      <c r="IT103" s="384">
        <f t="shared" si="406"/>
        <v>0</v>
      </c>
      <c r="IU103" s="379"/>
      <c r="IV103" s="384">
        <f t="shared" si="407"/>
        <v>0</v>
      </c>
      <c r="IW103" s="379"/>
      <c r="IX103" s="384">
        <f t="shared" si="408"/>
        <v>0</v>
      </c>
      <c r="IY103" s="379"/>
      <c r="IZ103" s="384">
        <f t="shared" si="409"/>
        <v>0</v>
      </c>
      <c r="JA103" s="379"/>
      <c r="JB103" s="384">
        <f t="shared" si="410"/>
        <v>0</v>
      </c>
      <c r="JC103" s="379"/>
      <c r="JD103" s="384">
        <f t="shared" si="411"/>
        <v>0</v>
      </c>
      <c r="JE103" s="379"/>
      <c r="JF103" s="384">
        <f t="shared" si="412"/>
        <v>0</v>
      </c>
      <c r="JG103" s="379"/>
      <c r="JH103" s="384">
        <f t="shared" si="413"/>
        <v>0</v>
      </c>
      <c r="JI103" s="379"/>
      <c r="JJ103" s="384">
        <f t="shared" si="414"/>
        <v>0</v>
      </c>
      <c r="JK103" s="379"/>
      <c r="JL103" s="384">
        <f t="shared" si="415"/>
        <v>0</v>
      </c>
      <c r="JM103" s="379"/>
      <c r="JN103" s="384">
        <f t="shared" si="416"/>
        <v>0</v>
      </c>
      <c r="JO103" s="379"/>
      <c r="JP103" s="384">
        <f t="shared" si="417"/>
        <v>0</v>
      </c>
      <c r="JQ103" s="379"/>
      <c r="JR103" s="384">
        <f t="shared" si="418"/>
        <v>0</v>
      </c>
      <c r="JS103" s="379"/>
      <c r="JT103" s="384">
        <f t="shared" si="425"/>
        <v>0</v>
      </c>
      <c r="JU103" s="379"/>
      <c r="JV103" s="384">
        <f t="shared" si="426"/>
        <v>0</v>
      </c>
      <c r="JW103" s="379"/>
      <c r="JX103" s="384">
        <f t="shared" si="427"/>
        <v>0</v>
      </c>
      <c r="JY103" s="379"/>
      <c r="JZ103" s="384">
        <f t="shared" si="428"/>
        <v>0</v>
      </c>
    </row>
    <row r="104" spans="1:286" s="4" customFormat="1" x14ac:dyDescent="0.25">
      <c r="A104" s="268" t="s">
        <v>277</v>
      </c>
      <c r="B104" s="268" t="s">
        <v>326</v>
      </c>
      <c r="C104" s="466">
        <v>36483</v>
      </c>
      <c r="D104" s="486">
        <f>+'Cotizacion Rino'!B61</f>
        <v>31871</v>
      </c>
      <c r="E104" s="486"/>
      <c r="F104" s="478"/>
      <c r="G104" s="387">
        <f t="shared" si="424"/>
        <v>1708.8500000000001</v>
      </c>
      <c r="H104" s="388">
        <f t="shared" si="283"/>
        <v>35885.85</v>
      </c>
      <c r="I104" s="513">
        <v>20</v>
      </c>
      <c r="J104" s="395">
        <f t="shared" si="285"/>
        <v>1794.2925</v>
      </c>
      <c r="K104" s="379"/>
      <c r="L104" s="384">
        <f t="shared" si="286"/>
        <v>0</v>
      </c>
      <c r="M104" s="379"/>
      <c r="N104" s="384">
        <f t="shared" si="287"/>
        <v>0</v>
      </c>
      <c r="O104" s="379"/>
      <c r="P104" s="384">
        <f t="shared" si="288"/>
        <v>0</v>
      </c>
      <c r="Q104" s="379"/>
      <c r="R104" s="384">
        <f t="shared" si="289"/>
        <v>0</v>
      </c>
      <c r="S104" s="379"/>
      <c r="T104" s="384">
        <f t="shared" si="290"/>
        <v>0</v>
      </c>
      <c r="U104" s="379"/>
      <c r="V104" s="384">
        <f t="shared" si="291"/>
        <v>0</v>
      </c>
      <c r="W104" s="379"/>
      <c r="X104" s="384">
        <f t="shared" si="292"/>
        <v>0</v>
      </c>
      <c r="Y104" s="379"/>
      <c r="Z104" s="384">
        <f t="shared" si="293"/>
        <v>0</v>
      </c>
      <c r="AA104" s="379"/>
      <c r="AB104" s="384">
        <f t="shared" si="294"/>
        <v>0</v>
      </c>
      <c r="AC104" s="379"/>
      <c r="AD104" s="384">
        <f t="shared" si="295"/>
        <v>0</v>
      </c>
      <c r="AE104" s="379"/>
      <c r="AF104" s="384">
        <f t="shared" si="296"/>
        <v>0</v>
      </c>
      <c r="AG104" s="379"/>
      <c r="AH104" s="384">
        <f t="shared" si="297"/>
        <v>0</v>
      </c>
      <c r="AI104" s="379"/>
      <c r="AJ104" s="384">
        <f t="shared" si="298"/>
        <v>0</v>
      </c>
      <c r="AK104" s="379"/>
      <c r="AL104" s="384">
        <f t="shared" si="299"/>
        <v>0</v>
      </c>
      <c r="AM104" s="379"/>
      <c r="AN104" s="384">
        <f t="shared" si="300"/>
        <v>0</v>
      </c>
      <c r="AO104" s="379"/>
      <c r="AP104" s="384">
        <f t="shared" si="301"/>
        <v>0</v>
      </c>
      <c r="AQ104" s="379"/>
      <c r="AR104" s="384">
        <f t="shared" si="302"/>
        <v>0</v>
      </c>
      <c r="AS104" s="379"/>
      <c r="AT104" s="384">
        <f t="shared" si="303"/>
        <v>0</v>
      </c>
      <c r="AU104" s="379">
        <v>1</v>
      </c>
      <c r="AV104" s="384">
        <f t="shared" si="304"/>
        <v>1794.2925</v>
      </c>
      <c r="AW104" s="379">
        <v>2</v>
      </c>
      <c r="AX104" s="384">
        <f t="shared" si="305"/>
        <v>3588.585</v>
      </c>
      <c r="AY104" s="379">
        <v>1</v>
      </c>
      <c r="AZ104" s="384">
        <f t="shared" si="306"/>
        <v>1794.2925</v>
      </c>
      <c r="BA104" s="379">
        <v>1</v>
      </c>
      <c r="BB104" s="384">
        <f t="shared" si="307"/>
        <v>1794.2925</v>
      </c>
      <c r="BC104" s="379">
        <v>3</v>
      </c>
      <c r="BD104" s="384">
        <f t="shared" si="308"/>
        <v>5382.8775000000005</v>
      </c>
      <c r="BE104" s="379">
        <v>3</v>
      </c>
      <c r="BF104" s="384">
        <f t="shared" si="309"/>
        <v>5382.8775000000005</v>
      </c>
      <c r="BG104" s="379"/>
      <c r="BH104" s="384">
        <f t="shared" si="310"/>
        <v>0</v>
      </c>
      <c r="BI104" s="379"/>
      <c r="BJ104" s="384">
        <f t="shared" si="311"/>
        <v>0</v>
      </c>
      <c r="BK104" s="379">
        <v>2</v>
      </c>
      <c r="BL104" s="384">
        <f t="shared" si="312"/>
        <v>3588.585</v>
      </c>
      <c r="BM104" s="379"/>
      <c r="BN104" s="384">
        <f t="shared" si="313"/>
        <v>0</v>
      </c>
      <c r="BO104" s="379"/>
      <c r="BP104" s="384">
        <f t="shared" si="314"/>
        <v>0</v>
      </c>
      <c r="BQ104" s="379"/>
      <c r="BR104" s="384">
        <f t="shared" si="315"/>
        <v>0</v>
      </c>
      <c r="BS104" s="379"/>
      <c r="BT104" s="384">
        <f t="shared" si="316"/>
        <v>0</v>
      </c>
      <c r="BU104" s="379"/>
      <c r="BV104" s="384">
        <f t="shared" si="317"/>
        <v>0</v>
      </c>
      <c r="BW104" s="379"/>
      <c r="BX104" s="384">
        <f t="shared" si="318"/>
        <v>0</v>
      </c>
      <c r="BY104" s="379"/>
      <c r="BZ104" s="384">
        <f t="shared" si="319"/>
        <v>0</v>
      </c>
      <c r="CA104" s="379"/>
      <c r="CB104" s="384">
        <f t="shared" si="320"/>
        <v>0</v>
      </c>
      <c r="CC104" s="379"/>
      <c r="CD104" s="384">
        <f t="shared" si="321"/>
        <v>0</v>
      </c>
      <c r="CE104" s="379"/>
      <c r="CF104" s="384">
        <f t="shared" si="322"/>
        <v>0</v>
      </c>
      <c r="CG104" s="379"/>
      <c r="CH104" s="384">
        <f t="shared" si="323"/>
        <v>0</v>
      </c>
      <c r="CI104" s="379"/>
      <c r="CJ104" s="384">
        <f t="shared" si="324"/>
        <v>0</v>
      </c>
      <c r="CK104" s="379"/>
      <c r="CL104" s="384">
        <f t="shared" si="325"/>
        <v>0</v>
      </c>
      <c r="CM104" s="379"/>
      <c r="CN104" s="384">
        <f t="shared" si="326"/>
        <v>0</v>
      </c>
      <c r="CO104" s="379"/>
      <c r="CP104" s="384">
        <f t="shared" si="327"/>
        <v>0</v>
      </c>
      <c r="CQ104" s="379"/>
      <c r="CR104" s="384">
        <f t="shared" si="328"/>
        <v>0</v>
      </c>
      <c r="CS104" s="379"/>
      <c r="CT104" s="384">
        <f t="shared" si="329"/>
        <v>0</v>
      </c>
      <c r="CU104" s="379"/>
      <c r="CV104" s="384">
        <f t="shared" si="330"/>
        <v>0</v>
      </c>
      <c r="CW104" s="379"/>
      <c r="CX104" s="384">
        <f t="shared" si="331"/>
        <v>0</v>
      </c>
      <c r="CY104" s="379"/>
      <c r="CZ104" s="384">
        <f t="shared" si="332"/>
        <v>0</v>
      </c>
      <c r="DA104" s="379">
        <v>2</v>
      </c>
      <c r="DB104" s="384">
        <f t="shared" si="284"/>
        <v>3588.585</v>
      </c>
      <c r="DC104" s="379"/>
      <c r="DD104" s="384">
        <f t="shared" si="333"/>
        <v>0</v>
      </c>
      <c r="DE104" s="379">
        <v>3</v>
      </c>
      <c r="DF104" s="384">
        <f t="shared" si="334"/>
        <v>5382.8775000000005</v>
      </c>
      <c r="DG104" s="379"/>
      <c r="DH104" s="384">
        <f t="shared" si="335"/>
        <v>0</v>
      </c>
      <c r="DI104" s="379"/>
      <c r="DJ104" s="384">
        <f t="shared" si="336"/>
        <v>0</v>
      </c>
      <c r="DK104" s="379"/>
      <c r="DL104" s="384">
        <f t="shared" si="337"/>
        <v>0</v>
      </c>
      <c r="DM104" s="379"/>
      <c r="DN104" s="384">
        <f t="shared" si="338"/>
        <v>0</v>
      </c>
      <c r="DO104" s="379"/>
      <c r="DP104" s="384">
        <f t="shared" si="339"/>
        <v>0</v>
      </c>
      <c r="DQ104" s="379"/>
      <c r="DR104" s="384">
        <f t="shared" si="340"/>
        <v>0</v>
      </c>
      <c r="DS104" s="379"/>
      <c r="DT104" s="384">
        <f t="shared" si="341"/>
        <v>0</v>
      </c>
      <c r="DU104" s="379"/>
      <c r="DV104" s="384">
        <f t="shared" si="342"/>
        <v>0</v>
      </c>
      <c r="DW104" s="379"/>
      <c r="DX104" s="384">
        <f t="shared" si="343"/>
        <v>0</v>
      </c>
      <c r="DY104" s="379"/>
      <c r="DZ104" s="384">
        <f t="shared" si="344"/>
        <v>0</v>
      </c>
      <c r="EA104" s="379"/>
      <c r="EB104" s="384">
        <f t="shared" si="345"/>
        <v>0</v>
      </c>
      <c r="EC104" s="379"/>
      <c r="ED104" s="384">
        <f t="shared" si="346"/>
        <v>0</v>
      </c>
      <c r="EE104" s="379"/>
      <c r="EF104" s="384">
        <f t="shared" si="347"/>
        <v>0</v>
      </c>
      <c r="EG104" s="379"/>
      <c r="EH104" s="384">
        <f t="shared" si="348"/>
        <v>0</v>
      </c>
      <c r="EI104" s="379"/>
      <c r="EJ104" s="384">
        <f t="shared" si="349"/>
        <v>0</v>
      </c>
      <c r="EK104" s="379"/>
      <c r="EL104" s="384">
        <f t="shared" si="350"/>
        <v>0</v>
      </c>
      <c r="EM104" s="379"/>
      <c r="EN104" s="384">
        <f t="shared" si="351"/>
        <v>0</v>
      </c>
      <c r="EO104" s="379"/>
      <c r="EP104" s="384">
        <f t="shared" si="352"/>
        <v>0</v>
      </c>
      <c r="EQ104" s="379"/>
      <c r="ER104" s="384">
        <f t="shared" si="353"/>
        <v>0</v>
      </c>
      <c r="ES104" s="379"/>
      <c r="ET104" s="384">
        <f t="shared" si="354"/>
        <v>0</v>
      </c>
      <c r="EU104" s="379"/>
      <c r="EV104" s="384">
        <f t="shared" si="355"/>
        <v>0</v>
      </c>
      <c r="EW104" s="379"/>
      <c r="EX104" s="384">
        <f t="shared" si="356"/>
        <v>0</v>
      </c>
      <c r="EY104" s="379"/>
      <c r="EZ104" s="384">
        <f t="shared" si="357"/>
        <v>0</v>
      </c>
      <c r="FA104" s="379"/>
      <c r="FB104" s="384">
        <f t="shared" si="358"/>
        <v>0</v>
      </c>
      <c r="FC104" s="379"/>
      <c r="FD104" s="384">
        <f t="shared" si="359"/>
        <v>0</v>
      </c>
      <c r="FE104" s="379"/>
      <c r="FF104" s="384">
        <f t="shared" si="360"/>
        <v>0</v>
      </c>
      <c r="FG104" s="379"/>
      <c r="FH104" s="384">
        <f t="shared" si="361"/>
        <v>0</v>
      </c>
      <c r="FI104" s="379"/>
      <c r="FJ104" s="384">
        <f t="shared" si="362"/>
        <v>0</v>
      </c>
      <c r="FK104" s="379"/>
      <c r="FL104" s="384">
        <f t="shared" si="363"/>
        <v>0</v>
      </c>
      <c r="FM104" s="379"/>
      <c r="FN104" s="384">
        <f t="shared" si="364"/>
        <v>0</v>
      </c>
      <c r="FO104" s="379"/>
      <c r="FP104" s="384">
        <f t="shared" si="365"/>
        <v>0</v>
      </c>
      <c r="FQ104" s="379"/>
      <c r="FR104" s="384">
        <f t="shared" si="366"/>
        <v>0</v>
      </c>
      <c r="FS104" s="379"/>
      <c r="FT104" s="384">
        <f t="shared" si="367"/>
        <v>0</v>
      </c>
      <c r="FU104" s="379"/>
      <c r="FV104" s="384">
        <f t="shared" si="368"/>
        <v>0</v>
      </c>
      <c r="FW104" s="379"/>
      <c r="FX104" s="384">
        <f t="shared" si="369"/>
        <v>0</v>
      </c>
      <c r="FY104" s="379">
        <v>4</v>
      </c>
      <c r="FZ104" s="384">
        <f t="shared" si="370"/>
        <v>7177.17</v>
      </c>
      <c r="GA104" s="379"/>
      <c r="GB104" s="384">
        <f t="shared" si="371"/>
        <v>0</v>
      </c>
      <c r="GC104" s="379"/>
      <c r="GD104" s="384">
        <f t="shared" si="372"/>
        <v>0</v>
      </c>
      <c r="GE104" s="379"/>
      <c r="GF104" s="384">
        <f t="shared" si="373"/>
        <v>0</v>
      </c>
      <c r="GG104" s="379"/>
      <c r="GH104" s="384">
        <f t="shared" si="374"/>
        <v>0</v>
      </c>
      <c r="GI104" s="379"/>
      <c r="GJ104" s="384">
        <f t="shared" si="375"/>
        <v>0</v>
      </c>
      <c r="GK104" s="379"/>
      <c r="GL104" s="384">
        <f t="shared" si="376"/>
        <v>0</v>
      </c>
      <c r="GM104" s="379"/>
      <c r="GN104" s="384">
        <f t="shared" si="377"/>
        <v>0</v>
      </c>
      <c r="GO104" s="379"/>
      <c r="GP104" s="384">
        <f t="shared" si="378"/>
        <v>0</v>
      </c>
      <c r="GQ104" s="379"/>
      <c r="GR104" s="384">
        <f t="shared" si="379"/>
        <v>0</v>
      </c>
      <c r="GS104" s="379"/>
      <c r="GT104" s="384">
        <f t="shared" si="380"/>
        <v>0</v>
      </c>
      <c r="GU104" s="379"/>
      <c r="GV104" s="384">
        <f t="shared" si="381"/>
        <v>0</v>
      </c>
      <c r="GW104" s="379"/>
      <c r="GX104" s="384">
        <f t="shared" si="382"/>
        <v>0</v>
      </c>
      <c r="GY104" s="379"/>
      <c r="GZ104" s="384">
        <f t="shared" si="383"/>
        <v>0</v>
      </c>
      <c r="HA104" s="379"/>
      <c r="HB104" s="384">
        <f t="shared" si="384"/>
        <v>0</v>
      </c>
      <c r="HC104" s="379"/>
      <c r="HD104" s="384">
        <f t="shared" si="385"/>
        <v>0</v>
      </c>
      <c r="HE104" s="379"/>
      <c r="HF104" s="384">
        <f t="shared" si="386"/>
        <v>0</v>
      </c>
      <c r="HG104" s="379"/>
      <c r="HH104" s="384">
        <f t="shared" si="387"/>
        <v>0</v>
      </c>
      <c r="HI104" s="379"/>
      <c r="HJ104" s="384">
        <f t="shared" si="388"/>
        <v>0</v>
      </c>
      <c r="HK104" s="379"/>
      <c r="HL104" s="384">
        <f t="shared" si="389"/>
        <v>0</v>
      </c>
      <c r="HM104" s="379"/>
      <c r="HN104" s="384">
        <f t="shared" si="390"/>
        <v>0</v>
      </c>
      <c r="HO104" s="415"/>
      <c r="HP104" s="384">
        <f t="shared" si="391"/>
        <v>0</v>
      </c>
      <c r="HQ104" s="379"/>
      <c r="HR104" s="384">
        <f t="shared" si="392"/>
        <v>0</v>
      </c>
      <c r="HS104" s="415"/>
      <c r="HT104" s="384">
        <f t="shared" si="393"/>
        <v>0</v>
      </c>
      <c r="HU104" s="379"/>
      <c r="HV104" s="384">
        <f t="shared" si="394"/>
        <v>0</v>
      </c>
      <c r="HW104" s="379"/>
      <c r="HX104" s="384">
        <f t="shared" si="395"/>
        <v>0</v>
      </c>
      <c r="HY104" s="379"/>
      <c r="HZ104" s="384">
        <f t="shared" si="396"/>
        <v>0</v>
      </c>
      <c r="IA104" s="379"/>
      <c r="IB104" s="384">
        <f t="shared" si="397"/>
        <v>0</v>
      </c>
      <c r="IC104" s="379">
        <v>2</v>
      </c>
      <c r="ID104" s="384">
        <f t="shared" si="398"/>
        <v>3588.585</v>
      </c>
      <c r="IE104" s="379"/>
      <c r="IF104" s="384">
        <f t="shared" si="399"/>
        <v>0</v>
      </c>
      <c r="IG104" s="379"/>
      <c r="IH104" s="384">
        <f t="shared" si="400"/>
        <v>0</v>
      </c>
      <c r="II104" s="379"/>
      <c r="IJ104" s="384">
        <f t="shared" si="401"/>
        <v>0</v>
      </c>
      <c r="IK104" s="379"/>
      <c r="IL104" s="384">
        <f t="shared" si="402"/>
        <v>0</v>
      </c>
      <c r="IM104" s="379"/>
      <c r="IN104" s="384">
        <f t="shared" si="403"/>
        <v>0</v>
      </c>
      <c r="IO104" s="379"/>
      <c r="IP104" s="384">
        <f t="shared" si="404"/>
        <v>0</v>
      </c>
      <c r="IQ104" s="379"/>
      <c r="IR104" s="384">
        <f t="shared" si="405"/>
        <v>0</v>
      </c>
      <c r="IS104" s="379"/>
      <c r="IT104" s="384">
        <f t="shared" si="406"/>
        <v>0</v>
      </c>
      <c r="IU104" s="379"/>
      <c r="IV104" s="384">
        <f t="shared" si="407"/>
        <v>0</v>
      </c>
      <c r="IW104" s="379">
        <v>1</v>
      </c>
      <c r="IX104" s="384">
        <f t="shared" si="408"/>
        <v>1794.2925</v>
      </c>
      <c r="IY104" s="379"/>
      <c r="IZ104" s="384">
        <f t="shared" si="409"/>
        <v>0</v>
      </c>
      <c r="JA104" s="379"/>
      <c r="JB104" s="384">
        <f t="shared" si="410"/>
        <v>0</v>
      </c>
      <c r="JC104" s="379"/>
      <c r="JD104" s="384">
        <f t="shared" si="411"/>
        <v>0</v>
      </c>
      <c r="JE104" s="379"/>
      <c r="JF104" s="384">
        <f t="shared" si="412"/>
        <v>0</v>
      </c>
      <c r="JG104" s="379"/>
      <c r="JH104" s="384">
        <f t="shared" si="413"/>
        <v>0</v>
      </c>
      <c r="JI104" s="379"/>
      <c r="JJ104" s="384">
        <f t="shared" si="414"/>
        <v>0</v>
      </c>
      <c r="JK104" s="379"/>
      <c r="JL104" s="384">
        <f t="shared" si="415"/>
        <v>0</v>
      </c>
      <c r="JM104" s="379"/>
      <c r="JN104" s="384">
        <f t="shared" si="416"/>
        <v>0</v>
      </c>
      <c r="JO104" s="379"/>
      <c r="JP104" s="384">
        <f t="shared" si="417"/>
        <v>0</v>
      </c>
      <c r="JQ104" s="379"/>
      <c r="JR104" s="384">
        <f t="shared" si="418"/>
        <v>0</v>
      </c>
      <c r="JS104" s="379"/>
      <c r="JT104" s="384">
        <f t="shared" si="425"/>
        <v>0</v>
      </c>
      <c r="JU104" s="379"/>
      <c r="JV104" s="384">
        <f t="shared" si="426"/>
        <v>0</v>
      </c>
      <c r="JW104" s="379"/>
      <c r="JX104" s="384">
        <f t="shared" si="427"/>
        <v>0</v>
      </c>
      <c r="JY104" s="379">
        <v>3</v>
      </c>
      <c r="JZ104" s="384">
        <f t="shared" si="428"/>
        <v>5382.8775000000005</v>
      </c>
    </row>
    <row r="105" spans="1:286" s="4" customFormat="1" x14ac:dyDescent="0.25">
      <c r="A105" s="268" t="s">
        <v>277</v>
      </c>
      <c r="B105" s="268" t="s">
        <v>327</v>
      </c>
      <c r="C105" s="466">
        <v>4500</v>
      </c>
      <c r="D105" s="487"/>
      <c r="E105" s="487"/>
      <c r="F105" s="482"/>
      <c r="G105" s="387">
        <f t="shared" si="424"/>
        <v>225</v>
      </c>
      <c r="H105" s="388">
        <f t="shared" si="283"/>
        <v>4725</v>
      </c>
      <c r="I105" s="513">
        <v>25</v>
      </c>
      <c r="J105" s="395">
        <f t="shared" si="285"/>
        <v>189</v>
      </c>
      <c r="K105" s="379"/>
      <c r="L105" s="384">
        <f t="shared" si="286"/>
        <v>0</v>
      </c>
      <c r="M105" s="379"/>
      <c r="N105" s="384">
        <f t="shared" si="287"/>
        <v>0</v>
      </c>
      <c r="O105" s="379"/>
      <c r="P105" s="384">
        <f t="shared" si="288"/>
        <v>0</v>
      </c>
      <c r="Q105" s="379"/>
      <c r="R105" s="384">
        <f t="shared" si="289"/>
        <v>0</v>
      </c>
      <c r="S105" s="379"/>
      <c r="T105" s="384">
        <f t="shared" si="290"/>
        <v>0</v>
      </c>
      <c r="U105" s="379"/>
      <c r="V105" s="384">
        <f t="shared" si="291"/>
        <v>0</v>
      </c>
      <c r="W105" s="379"/>
      <c r="X105" s="384">
        <f t="shared" si="292"/>
        <v>0</v>
      </c>
      <c r="Y105" s="379"/>
      <c r="Z105" s="384">
        <f t="shared" si="293"/>
        <v>0</v>
      </c>
      <c r="AA105" s="379"/>
      <c r="AB105" s="384">
        <f t="shared" si="294"/>
        <v>0</v>
      </c>
      <c r="AC105" s="379"/>
      <c r="AD105" s="384">
        <f t="shared" si="295"/>
        <v>0</v>
      </c>
      <c r="AE105" s="379"/>
      <c r="AF105" s="384">
        <f t="shared" si="296"/>
        <v>0</v>
      </c>
      <c r="AG105" s="379"/>
      <c r="AH105" s="384">
        <f t="shared" si="297"/>
        <v>0</v>
      </c>
      <c r="AI105" s="379"/>
      <c r="AJ105" s="384">
        <f t="shared" si="298"/>
        <v>0</v>
      </c>
      <c r="AK105" s="379"/>
      <c r="AL105" s="384">
        <f t="shared" si="299"/>
        <v>0</v>
      </c>
      <c r="AM105" s="379"/>
      <c r="AN105" s="384">
        <f t="shared" si="300"/>
        <v>0</v>
      </c>
      <c r="AO105" s="379"/>
      <c r="AP105" s="384">
        <f t="shared" si="301"/>
        <v>0</v>
      </c>
      <c r="AQ105" s="379"/>
      <c r="AR105" s="384">
        <f t="shared" si="302"/>
        <v>0</v>
      </c>
      <c r="AS105" s="379"/>
      <c r="AT105" s="384">
        <f t="shared" si="303"/>
        <v>0</v>
      </c>
      <c r="AU105" s="379"/>
      <c r="AV105" s="384">
        <f t="shared" si="304"/>
        <v>0</v>
      </c>
      <c r="AW105" s="379"/>
      <c r="AX105" s="384">
        <f t="shared" si="305"/>
        <v>0</v>
      </c>
      <c r="AY105" s="379"/>
      <c r="AZ105" s="384">
        <f t="shared" si="306"/>
        <v>0</v>
      </c>
      <c r="BA105" s="379"/>
      <c r="BB105" s="384">
        <f t="shared" si="307"/>
        <v>0</v>
      </c>
      <c r="BC105" s="379"/>
      <c r="BD105" s="384">
        <f t="shared" si="308"/>
        <v>0</v>
      </c>
      <c r="BE105" s="379"/>
      <c r="BF105" s="384">
        <f t="shared" si="309"/>
        <v>0</v>
      </c>
      <c r="BG105" s="379"/>
      <c r="BH105" s="384">
        <f t="shared" si="310"/>
        <v>0</v>
      </c>
      <c r="BI105" s="379"/>
      <c r="BJ105" s="384">
        <f t="shared" si="311"/>
        <v>0</v>
      </c>
      <c r="BK105" s="379"/>
      <c r="BL105" s="384">
        <f t="shared" si="312"/>
        <v>0</v>
      </c>
      <c r="BM105" s="379"/>
      <c r="BN105" s="384">
        <f t="shared" si="313"/>
        <v>0</v>
      </c>
      <c r="BO105" s="379"/>
      <c r="BP105" s="384">
        <f t="shared" si="314"/>
        <v>0</v>
      </c>
      <c r="BQ105" s="379"/>
      <c r="BR105" s="384">
        <f t="shared" si="315"/>
        <v>0</v>
      </c>
      <c r="BS105" s="379"/>
      <c r="BT105" s="384">
        <f t="shared" si="316"/>
        <v>0</v>
      </c>
      <c r="BU105" s="379"/>
      <c r="BV105" s="384">
        <f t="shared" si="317"/>
        <v>0</v>
      </c>
      <c r="BW105" s="379"/>
      <c r="BX105" s="384">
        <f t="shared" si="318"/>
        <v>0</v>
      </c>
      <c r="BY105" s="379"/>
      <c r="BZ105" s="384">
        <f t="shared" si="319"/>
        <v>0</v>
      </c>
      <c r="CA105" s="379"/>
      <c r="CB105" s="384">
        <f t="shared" si="320"/>
        <v>0</v>
      </c>
      <c r="CC105" s="379"/>
      <c r="CD105" s="384">
        <f t="shared" si="321"/>
        <v>0</v>
      </c>
      <c r="CE105" s="379"/>
      <c r="CF105" s="384">
        <f t="shared" si="322"/>
        <v>0</v>
      </c>
      <c r="CG105" s="379"/>
      <c r="CH105" s="384">
        <f t="shared" si="323"/>
        <v>0</v>
      </c>
      <c r="CI105" s="379"/>
      <c r="CJ105" s="384">
        <f t="shared" si="324"/>
        <v>0</v>
      </c>
      <c r="CK105" s="379"/>
      <c r="CL105" s="384">
        <f t="shared" si="325"/>
        <v>0</v>
      </c>
      <c r="CM105" s="379"/>
      <c r="CN105" s="384">
        <f t="shared" si="326"/>
        <v>0</v>
      </c>
      <c r="CO105" s="379"/>
      <c r="CP105" s="384">
        <f t="shared" si="327"/>
        <v>0</v>
      </c>
      <c r="CQ105" s="379"/>
      <c r="CR105" s="384">
        <f t="shared" si="328"/>
        <v>0</v>
      </c>
      <c r="CS105" s="379"/>
      <c r="CT105" s="384">
        <f t="shared" si="329"/>
        <v>0</v>
      </c>
      <c r="CU105" s="379"/>
      <c r="CV105" s="384">
        <f t="shared" si="330"/>
        <v>0</v>
      </c>
      <c r="CW105" s="379"/>
      <c r="CX105" s="384">
        <f t="shared" si="331"/>
        <v>0</v>
      </c>
      <c r="CY105" s="379"/>
      <c r="CZ105" s="384">
        <f t="shared" si="332"/>
        <v>0</v>
      </c>
      <c r="DA105" s="379"/>
      <c r="DB105" s="384">
        <f t="shared" si="284"/>
        <v>0</v>
      </c>
      <c r="DC105" s="379"/>
      <c r="DD105" s="384">
        <f t="shared" si="333"/>
        <v>0</v>
      </c>
      <c r="DE105" s="379"/>
      <c r="DF105" s="384">
        <f t="shared" si="334"/>
        <v>0</v>
      </c>
      <c r="DG105" s="379"/>
      <c r="DH105" s="384">
        <f t="shared" si="335"/>
        <v>0</v>
      </c>
      <c r="DI105" s="379"/>
      <c r="DJ105" s="384">
        <f t="shared" si="336"/>
        <v>0</v>
      </c>
      <c r="DK105" s="379"/>
      <c r="DL105" s="384">
        <f t="shared" si="337"/>
        <v>0</v>
      </c>
      <c r="DM105" s="379"/>
      <c r="DN105" s="384">
        <f t="shared" si="338"/>
        <v>0</v>
      </c>
      <c r="DO105" s="379"/>
      <c r="DP105" s="384">
        <f t="shared" si="339"/>
        <v>0</v>
      </c>
      <c r="DQ105" s="379"/>
      <c r="DR105" s="384">
        <f t="shared" si="340"/>
        <v>0</v>
      </c>
      <c r="DS105" s="379"/>
      <c r="DT105" s="384">
        <f t="shared" si="341"/>
        <v>0</v>
      </c>
      <c r="DU105" s="379"/>
      <c r="DV105" s="384">
        <f t="shared" si="342"/>
        <v>0</v>
      </c>
      <c r="DW105" s="379"/>
      <c r="DX105" s="384">
        <f t="shared" si="343"/>
        <v>0</v>
      </c>
      <c r="DY105" s="379"/>
      <c r="DZ105" s="384">
        <f t="shared" si="344"/>
        <v>0</v>
      </c>
      <c r="EA105" s="379"/>
      <c r="EB105" s="384">
        <f t="shared" si="345"/>
        <v>0</v>
      </c>
      <c r="EC105" s="379"/>
      <c r="ED105" s="384">
        <f t="shared" si="346"/>
        <v>0</v>
      </c>
      <c r="EE105" s="379"/>
      <c r="EF105" s="384">
        <f t="shared" si="347"/>
        <v>0</v>
      </c>
      <c r="EG105" s="379"/>
      <c r="EH105" s="384">
        <f t="shared" si="348"/>
        <v>0</v>
      </c>
      <c r="EI105" s="379"/>
      <c r="EJ105" s="384">
        <f t="shared" si="349"/>
        <v>0</v>
      </c>
      <c r="EK105" s="379"/>
      <c r="EL105" s="384">
        <f t="shared" si="350"/>
        <v>0</v>
      </c>
      <c r="EM105" s="379"/>
      <c r="EN105" s="384">
        <f t="shared" si="351"/>
        <v>0</v>
      </c>
      <c r="EO105" s="379"/>
      <c r="EP105" s="384">
        <f t="shared" si="352"/>
        <v>0</v>
      </c>
      <c r="EQ105" s="379"/>
      <c r="ER105" s="384">
        <f t="shared" si="353"/>
        <v>0</v>
      </c>
      <c r="ES105" s="379"/>
      <c r="ET105" s="384">
        <f t="shared" si="354"/>
        <v>0</v>
      </c>
      <c r="EU105" s="379"/>
      <c r="EV105" s="384">
        <f t="shared" si="355"/>
        <v>0</v>
      </c>
      <c r="EW105" s="379"/>
      <c r="EX105" s="384">
        <f t="shared" si="356"/>
        <v>0</v>
      </c>
      <c r="EY105" s="379"/>
      <c r="EZ105" s="384">
        <f t="shared" si="357"/>
        <v>0</v>
      </c>
      <c r="FA105" s="379"/>
      <c r="FB105" s="384">
        <f t="shared" si="358"/>
        <v>0</v>
      </c>
      <c r="FC105" s="379"/>
      <c r="FD105" s="384">
        <f t="shared" si="359"/>
        <v>0</v>
      </c>
      <c r="FE105" s="379"/>
      <c r="FF105" s="384">
        <f t="shared" si="360"/>
        <v>0</v>
      </c>
      <c r="FG105" s="379"/>
      <c r="FH105" s="384">
        <f t="shared" si="361"/>
        <v>0</v>
      </c>
      <c r="FI105" s="379"/>
      <c r="FJ105" s="384">
        <f t="shared" si="362"/>
        <v>0</v>
      </c>
      <c r="FK105" s="379"/>
      <c r="FL105" s="384">
        <f t="shared" si="363"/>
        <v>0</v>
      </c>
      <c r="FM105" s="379"/>
      <c r="FN105" s="384">
        <f t="shared" si="364"/>
        <v>0</v>
      </c>
      <c r="FO105" s="379"/>
      <c r="FP105" s="384">
        <f t="shared" si="365"/>
        <v>0</v>
      </c>
      <c r="FQ105" s="379"/>
      <c r="FR105" s="384">
        <f t="shared" si="366"/>
        <v>0</v>
      </c>
      <c r="FS105" s="379"/>
      <c r="FT105" s="384">
        <f t="shared" si="367"/>
        <v>0</v>
      </c>
      <c r="FU105" s="379"/>
      <c r="FV105" s="384">
        <f t="shared" si="368"/>
        <v>0</v>
      </c>
      <c r="FW105" s="379"/>
      <c r="FX105" s="384">
        <f t="shared" si="369"/>
        <v>0</v>
      </c>
      <c r="FY105" s="379"/>
      <c r="FZ105" s="384">
        <f t="shared" si="370"/>
        <v>0</v>
      </c>
      <c r="GA105" s="379"/>
      <c r="GB105" s="384">
        <f t="shared" si="371"/>
        <v>0</v>
      </c>
      <c r="GC105" s="379"/>
      <c r="GD105" s="384">
        <f t="shared" si="372"/>
        <v>0</v>
      </c>
      <c r="GE105" s="379"/>
      <c r="GF105" s="384">
        <f t="shared" si="373"/>
        <v>0</v>
      </c>
      <c r="GG105" s="379"/>
      <c r="GH105" s="384">
        <f t="shared" si="374"/>
        <v>0</v>
      </c>
      <c r="GI105" s="379"/>
      <c r="GJ105" s="384">
        <f t="shared" si="375"/>
        <v>0</v>
      </c>
      <c r="GK105" s="379"/>
      <c r="GL105" s="384">
        <f t="shared" si="376"/>
        <v>0</v>
      </c>
      <c r="GM105" s="379"/>
      <c r="GN105" s="384">
        <f t="shared" si="377"/>
        <v>0</v>
      </c>
      <c r="GO105" s="379"/>
      <c r="GP105" s="384">
        <f t="shared" si="378"/>
        <v>0</v>
      </c>
      <c r="GQ105" s="379"/>
      <c r="GR105" s="384">
        <f t="shared" si="379"/>
        <v>0</v>
      </c>
      <c r="GS105" s="379"/>
      <c r="GT105" s="384">
        <f t="shared" si="380"/>
        <v>0</v>
      </c>
      <c r="GU105" s="379"/>
      <c r="GV105" s="384">
        <f t="shared" si="381"/>
        <v>0</v>
      </c>
      <c r="GW105" s="379"/>
      <c r="GX105" s="384">
        <f t="shared" si="382"/>
        <v>0</v>
      </c>
      <c r="GY105" s="379"/>
      <c r="GZ105" s="384">
        <f t="shared" si="383"/>
        <v>0</v>
      </c>
      <c r="HA105" s="379"/>
      <c r="HB105" s="384">
        <f t="shared" si="384"/>
        <v>0</v>
      </c>
      <c r="HC105" s="379"/>
      <c r="HD105" s="384">
        <f t="shared" si="385"/>
        <v>0</v>
      </c>
      <c r="HE105" s="379"/>
      <c r="HF105" s="384">
        <f t="shared" si="386"/>
        <v>0</v>
      </c>
      <c r="HG105" s="379"/>
      <c r="HH105" s="384">
        <f t="shared" si="387"/>
        <v>0</v>
      </c>
      <c r="HI105" s="379"/>
      <c r="HJ105" s="384">
        <f t="shared" si="388"/>
        <v>0</v>
      </c>
      <c r="HK105" s="379"/>
      <c r="HL105" s="384">
        <f t="shared" si="389"/>
        <v>0</v>
      </c>
      <c r="HM105" s="379"/>
      <c r="HN105" s="384">
        <f t="shared" si="390"/>
        <v>0</v>
      </c>
      <c r="HO105" s="415"/>
      <c r="HP105" s="384">
        <f t="shared" si="391"/>
        <v>0</v>
      </c>
      <c r="HQ105" s="379"/>
      <c r="HR105" s="384">
        <f t="shared" si="392"/>
        <v>0</v>
      </c>
      <c r="HS105" s="415"/>
      <c r="HT105" s="384">
        <f t="shared" si="393"/>
        <v>0</v>
      </c>
      <c r="HU105" s="379"/>
      <c r="HV105" s="384">
        <f t="shared" si="394"/>
        <v>0</v>
      </c>
      <c r="HW105" s="379"/>
      <c r="HX105" s="384">
        <f t="shared" si="395"/>
        <v>0</v>
      </c>
      <c r="HY105" s="379"/>
      <c r="HZ105" s="384">
        <f t="shared" si="396"/>
        <v>0</v>
      </c>
      <c r="IA105" s="379"/>
      <c r="IB105" s="384">
        <f t="shared" si="397"/>
        <v>0</v>
      </c>
      <c r="IC105" s="379"/>
      <c r="ID105" s="384">
        <f t="shared" si="398"/>
        <v>0</v>
      </c>
      <c r="IE105" s="379"/>
      <c r="IF105" s="384">
        <f t="shared" si="399"/>
        <v>0</v>
      </c>
      <c r="IG105" s="379"/>
      <c r="IH105" s="384">
        <f t="shared" si="400"/>
        <v>0</v>
      </c>
      <c r="II105" s="379"/>
      <c r="IJ105" s="384">
        <f t="shared" si="401"/>
        <v>0</v>
      </c>
      <c r="IK105" s="379"/>
      <c r="IL105" s="384">
        <f t="shared" si="402"/>
        <v>0</v>
      </c>
      <c r="IM105" s="379"/>
      <c r="IN105" s="384">
        <f t="shared" si="403"/>
        <v>0</v>
      </c>
      <c r="IO105" s="379"/>
      <c r="IP105" s="384">
        <f t="shared" si="404"/>
        <v>0</v>
      </c>
      <c r="IQ105" s="379"/>
      <c r="IR105" s="384">
        <f t="shared" si="405"/>
        <v>0</v>
      </c>
      <c r="IS105" s="379"/>
      <c r="IT105" s="384">
        <f t="shared" si="406"/>
        <v>0</v>
      </c>
      <c r="IU105" s="379"/>
      <c r="IV105" s="384">
        <f t="shared" si="407"/>
        <v>0</v>
      </c>
      <c r="IW105" s="379"/>
      <c r="IX105" s="384">
        <f t="shared" si="408"/>
        <v>0</v>
      </c>
      <c r="IY105" s="379"/>
      <c r="IZ105" s="384">
        <f t="shared" si="409"/>
        <v>0</v>
      </c>
      <c r="JA105" s="379"/>
      <c r="JB105" s="384">
        <f t="shared" si="410"/>
        <v>0</v>
      </c>
      <c r="JC105" s="379"/>
      <c r="JD105" s="384">
        <f t="shared" si="411"/>
        <v>0</v>
      </c>
      <c r="JE105" s="379"/>
      <c r="JF105" s="384">
        <f t="shared" si="412"/>
        <v>0</v>
      </c>
      <c r="JG105" s="379"/>
      <c r="JH105" s="384">
        <f t="shared" si="413"/>
        <v>0</v>
      </c>
      <c r="JI105" s="379"/>
      <c r="JJ105" s="384">
        <f t="shared" si="414"/>
        <v>0</v>
      </c>
      <c r="JK105" s="379"/>
      <c r="JL105" s="384">
        <f t="shared" si="415"/>
        <v>0</v>
      </c>
      <c r="JM105" s="379"/>
      <c r="JN105" s="384">
        <f t="shared" si="416"/>
        <v>0</v>
      </c>
      <c r="JO105" s="379"/>
      <c r="JP105" s="384">
        <f t="shared" si="417"/>
        <v>0</v>
      </c>
      <c r="JQ105" s="379"/>
      <c r="JR105" s="384">
        <f t="shared" si="418"/>
        <v>0</v>
      </c>
      <c r="JS105" s="379"/>
      <c r="JT105" s="384">
        <f t="shared" si="425"/>
        <v>0</v>
      </c>
      <c r="JU105" s="379"/>
      <c r="JV105" s="384">
        <f t="shared" si="426"/>
        <v>0</v>
      </c>
      <c r="JW105" s="379"/>
      <c r="JX105" s="384">
        <f t="shared" si="427"/>
        <v>0</v>
      </c>
      <c r="JY105" s="379"/>
      <c r="JZ105" s="384">
        <f t="shared" si="428"/>
        <v>0</v>
      </c>
    </row>
    <row r="106" spans="1:286" s="317" customFormat="1" x14ac:dyDescent="0.25">
      <c r="A106" s="353" t="s">
        <v>277</v>
      </c>
      <c r="B106" s="268" t="s">
        <v>328</v>
      </c>
      <c r="C106" s="466">
        <v>8000</v>
      </c>
      <c r="D106" s="467"/>
      <c r="E106" s="486"/>
      <c r="F106" s="488"/>
      <c r="G106" s="387">
        <f t="shared" si="424"/>
        <v>400</v>
      </c>
      <c r="H106" s="388">
        <f t="shared" si="283"/>
        <v>8400</v>
      </c>
      <c r="I106" s="513">
        <v>100</v>
      </c>
      <c r="J106" s="395">
        <f t="shared" si="285"/>
        <v>84</v>
      </c>
      <c r="K106" s="379"/>
      <c r="L106" s="384">
        <f t="shared" si="286"/>
        <v>0</v>
      </c>
      <c r="M106" s="379"/>
      <c r="N106" s="384">
        <f t="shared" si="287"/>
        <v>0</v>
      </c>
      <c r="O106" s="379"/>
      <c r="P106" s="384">
        <f t="shared" si="288"/>
        <v>0</v>
      </c>
      <c r="Q106" s="379"/>
      <c r="R106" s="384">
        <f t="shared" si="289"/>
        <v>0</v>
      </c>
      <c r="S106" s="379"/>
      <c r="T106" s="384">
        <f t="shared" si="290"/>
        <v>0</v>
      </c>
      <c r="U106" s="379"/>
      <c r="V106" s="384">
        <f t="shared" si="291"/>
        <v>0</v>
      </c>
      <c r="W106" s="379"/>
      <c r="X106" s="384">
        <f t="shared" si="292"/>
        <v>0</v>
      </c>
      <c r="Y106" s="379"/>
      <c r="Z106" s="384">
        <f t="shared" si="293"/>
        <v>0</v>
      </c>
      <c r="AA106" s="379"/>
      <c r="AB106" s="384">
        <f t="shared" si="294"/>
        <v>0</v>
      </c>
      <c r="AC106" s="379"/>
      <c r="AD106" s="384">
        <f t="shared" si="295"/>
        <v>0</v>
      </c>
      <c r="AE106" s="379"/>
      <c r="AF106" s="384">
        <f t="shared" si="296"/>
        <v>0</v>
      </c>
      <c r="AG106" s="379"/>
      <c r="AH106" s="384">
        <f t="shared" si="297"/>
        <v>0</v>
      </c>
      <c r="AI106" s="379"/>
      <c r="AJ106" s="384">
        <f t="shared" si="298"/>
        <v>0</v>
      </c>
      <c r="AK106" s="379"/>
      <c r="AL106" s="384">
        <f t="shared" si="299"/>
        <v>0</v>
      </c>
      <c r="AM106" s="379"/>
      <c r="AN106" s="384">
        <f t="shared" si="300"/>
        <v>0</v>
      </c>
      <c r="AO106" s="379"/>
      <c r="AP106" s="384">
        <f t="shared" si="301"/>
        <v>0</v>
      </c>
      <c r="AQ106" s="379"/>
      <c r="AR106" s="384">
        <f t="shared" si="302"/>
        <v>0</v>
      </c>
      <c r="AS106" s="379"/>
      <c r="AT106" s="384">
        <f t="shared" si="303"/>
        <v>0</v>
      </c>
      <c r="AU106" s="379"/>
      <c r="AV106" s="384">
        <f t="shared" si="304"/>
        <v>0</v>
      </c>
      <c r="AW106" s="379"/>
      <c r="AX106" s="384">
        <f t="shared" si="305"/>
        <v>0</v>
      </c>
      <c r="AY106" s="379"/>
      <c r="AZ106" s="384">
        <f t="shared" si="306"/>
        <v>0</v>
      </c>
      <c r="BA106" s="379"/>
      <c r="BB106" s="384">
        <f t="shared" si="307"/>
        <v>0</v>
      </c>
      <c r="BC106" s="379"/>
      <c r="BD106" s="384">
        <f t="shared" si="308"/>
        <v>0</v>
      </c>
      <c r="BE106" s="379"/>
      <c r="BF106" s="384">
        <f t="shared" si="309"/>
        <v>0</v>
      </c>
      <c r="BG106" s="379"/>
      <c r="BH106" s="384">
        <f t="shared" si="310"/>
        <v>0</v>
      </c>
      <c r="BI106" s="379"/>
      <c r="BJ106" s="384">
        <f t="shared" si="311"/>
        <v>0</v>
      </c>
      <c r="BK106" s="379"/>
      <c r="BL106" s="384">
        <f t="shared" si="312"/>
        <v>0</v>
      </c>
      <c r="BM106" s="379"/>
      <c r="BN106" s="384">
        <f t="shared" si="313"/>
        <v>0</v>
      </c>
      <c r="BO106" s="379"/>
      <c r="BP106" s="384">
        <f t="shared" si="314"/>
        <v>0</v>
      </c>
      <c r="BQ106" s="379"/>
      <c r="BR106" s="384">
        <f t="shared" si="315"/>
        <v>0</v>
      </c>
      <c r="BS106" s="379"/>
      <c r="BT106" s="384">
        <f t="shared" si="316"/>
        <v>0</v>
      </c>
      <c r="BU106" s="379"/>
      <c r="BV106" s="384">
        <f t="shared" si="317"/>
        <v>0</v>
      </c>
      <c r="BW106" s="379"/>
      <c r="BX106" s="384">
        <f t="shared" si="318"/>
        <v>0</v>
      </c>
      <c r="BY106" s="379"/>
      <c r="BZ106" s="384">
        <f t="shared" si="319"/>
        <v>0</v>
      </c>
      <c r="CA106" s="379"/>
      <c r="CB106" s="384">
        <f t="shared" si="320"/>
        <v>0</v>
      </c>
      <c r="CC106" s="379"/>
      <c r="CD106" s="384">
        <f t="shared" si="321"/>
        <v>0</v>
      </c>
      <c r="CE106" s="379"/>
      <c r="CF106" s="384">
        <f t="shared" si="322"/>
        <v>0</v>
      </c>
      <c r="CG106" s="379"/>
      <c r="CH106" s="384">
        <f t="shared" si="323"/>
        <v>0</v>
      </c>
      <c r="CI106" s="379"/>
      <c r="CJ106" s="384">
        <f t="shared" si="324"/>
        <v>0</v>
      </c>
      <c r="CK106" s="379"/>
      <c r="CL106" s="384">
        <f t="shared" si="325"/>
        <v>0</v>
      </c>
      <c r="CM106" s="379"/>
      <c r="CN106" s="384">
        <f t="shared" si="326"/>
        <v>0</v>
      </c>
      <c r="CO106" s="379"/>
      <c r="CP106" s="384">
        <f t="shared" si="327"/>
        <v>0</v>
      </c>
      <c r="CQ106" s="379"/>
      <c r="CR106" s="384">
        <f t="shared" si="328"/>
        <v>0</v>
      </c>
      <c r="CS106" s="379"/>
      <c r="CT106" s="384">
        <f t="shared" si="329"/>
        <v>0</v>
      </c>
      <c r="CU106" s="379"/>
      <c r="CV106" s="384">
        <f t="shared" si="330"/>
        <v>0</v>
      </c>
      <c r="CW106" s="379"/>
      <c r="CX106" s="384">
        <f t="shared" si="331"/>
        <v>0</v>
      </c>
      <c r="CY106" s="379"/>
      <c r="CZ106" s="384">
        <f t="shared" si="332"/>
        <v>0</v>
      </c>
      <c r="DA106" s="379"/>
      <c r="DB106" s="384">
        <f t="shared" si="284"/>
        <v>0</v>
      </c>
      <c r="DC106" s="379"/>
      <c r="DD106" s="384">
        <f t="shared" si="333"/>
        <v>0</v>
      </c>
      <c r="DE106" s="379"/>
      <c r="DF106" s="384">
        <f t="shared" si="334"/>
        <v>0</v>
      </c>
      <c r="DG106" s="379"/>
      <c r="DH106" s="384">
        <f t="shared" si="335"/>
        <v>0</v>
      </c>
      <c r="DI106" s="379"/>
      <c r="DJ106" s="384">
        <f t="shared" si="336"/>
        <v>0</v>
      </c>
      <c r="DK106" s="379"/>
      <c r="DL106" s="384">
        <f t="shared" si="337"/>
        <v>0</v>
      </c>
      <c r="DM106" s="379"/>
      <c r="DN106" s="384">
        <f t="shared" si="338"/>
        <v>0</v>
      </c>
      <c r="DO106" s="379"/>
      <c r="DP106" s="384">
        <f t="shared" si="339"/>
        <v>0</v>
      </c>
      <c r="DQ106" s="379"/>
      <c r="DR106" s="384">
        <f t="shared" si="340"/>
        <v>0</v>
      </c>
      <c r="DS106" s="379"/>
      <c r="DT106" s="384">
        <f t="shared" si="341"/>
        <v>0</v>
      </c>
      <c r="DU106" s="379"/>
      <c r="DV106" s="384">
        <f t="shared" si="342"/>
        <v>0</v>
      </c>
      <c r="DW106" s="379"/>
      <c r="DX106" s="384">
        <f t="shared" si="343"/>
        <v>0</v>
      </c>
      <c r="DY106" s="379"/>
      <c r="DZ106" s="384">
        <f t="shared" si="344"/>
        <v>0</v>
      </c>
      <c r="EA106" s="379"/>
      <c r="EB106" s="384">
        <f t="shared" si="345"/>
        <v>0</v>
      </c>
      <c r="EC106" s="379"/>
      <c r="ED106" s="384">
        <f t="shared" si="346"/>
        <v>0</v>
      </c>
      <c r="EE106" s="379"/>
      <c r="EF106" s="384">
        <f t="shared" si="347"/>
        <v>0</v>
      </c>
      <c r="EG106" s="379"/>
      <c r="EH106" s="384">
        <f t="shared" si="348"/>
        <v>0</v>
      </c>
      <c r="EI106" s="379"/>
      <c r="EJ106" s="384">
        <f t="shared" si="349"/>
        <v>0</v>
      </c>
      <c r="EK106" s="379"/>
      <c r="EL106" s="384">
        <f t="shared" si="350"/>
        <v>0</v>
      </c>
      <c r="EM106" s="379"/>
      <c r="EN106" s="384">
        <f t="shared" si="351"/>
        <v>0</v>
      </c>
      <c r="EO106" s="379"/>
      <c r="EP106" s="384">
        <f t="shared" si="352"/>
        <v>0</v>
      </c>
      <c r="EQ106" s="379"/>
      <c r="ER106" s="384">
        <f t="shared" si="353"/>
        <v>0</v>
      </c>
      <c r="ES106" s="379"/>
      <c r="ET106" s="384">
        <f t="shared" si="354"/>
        <v>0</v>
      </c>
      <c r="EU106" s="379"/>
      <c r="EV106" s="384">
        <f t="shared" si="355"/>
        <v>0</v>
      </c>
      <c r="EW106" s="379"/>
      <c r="EX106" s="384">
        <f t="shared" si="356"/>
        <v>0</v>
      </c>
      <c r="EY106" s="379"/>
      <c r="EZ106" s="384">
        <f t="shared" si="357"/>
        <v>0</v>
      </c>
      <c r="FA106" s="379"/>
      <c r="FB106" s="384">
        <f t="shared" si="358"/>
        <v>0</v>
      </c>
      <c r="FC106" s="379"/>
      <c r="FD106" s="384">
        <f t="shared" si="359"/>
        <v>0</v>
      </c>
      <c r="FE106" s="379"/>
      <c r="FF106" s="384">
        <f t="shared" si="360"/>
        <v>0</v>
      </c>
      <c r="FG106" s="379"/>
      <c r="FH106" s="384">
        <f t="shared" si="361"/>
        <v>0</v>
      </c>
      <c r="FI106" s="379"/>
      <c r="FJ106" s="384">
        <f t="shared" si="362"/>
        <v>0</v>
      </c>
      <c r="FK106" s="379"/>
      <c r="FL106" s="384">
        <f t="shared" si="363"/>
        <v>0</v>
      </c>
      <c r="FM106" s="379"/>
      <c r="FN106" s="384">
        <f t="shared" si="364"/>
        <v>0</v>
      </c>
      <c r="FO106" s="379">
        <v>2</v>
      </c>
      <c r="FP106" s="384">
        <f t="shared" si="365"/>
        <v>168</v>
      </c>
      <c r="FQ106" s="379">
        <v>2</v>
      </c>
      <c r="FR106" s="384">
        <f t="shared" si="366"/>
        <v>168</v>
      </c>
      <c r="FS106" s="379"/>
      <c r="FT106" s="384">
        <f t="shared" si="367"/>
        <v>0</v>
      </c>
      <c r="FU106" s="379"/>
      <c r="FV106" s="384">
        <f t="shared" si="368"/>
        <v>0</v>
      </c>
      <c r="FW106" s="379"/>
      <c r="FX106" s="384">
        <f t="shared" si="369"/>
        <v>0</v>
      </c>
      <c r="FY106" s="379"/>
      <c r="FZ106" s="384">
        <f t="shared" si="370"/>
        <v>0</v>
      </c>
      <c r="GA106" s="379"/>
      <c r="GB106" s="384">
        <f t="shared" si="371"/>
        <v>0</v>
      </c>
      <c r="GC106" s="379"/>
      <c r="GD106" s="384">
        <f t="shared" si="372"/>
        <v>0</v>
      </c>
      <c r="GE106" s="379"/>
      <c r="GF106" s="384">
        <f t="shared" si="373"/>
        <v>0</v>
      </c>
      <c r="GG106" s="379"/>
      <c r="GH106" s="384">
        <f t="shared" si="374"/>
        <v>0</v>
      </c>
      <c r="GI106" s="379"/>
      <c r="GJ106" s="384">
        <f t="shared" si="375"/>
        <v>0</v>
      </c>
      <c r="GK106" s="379"/>
      <c r="GL106" s="384">
        <f t="shared" si="376"/>
        <v>0</v>
      </c>
      <c r="GM106" s="379"/>
      <c r="GN106" s="384">
        <f t="shared" si="377"/>
        <v>0</v>
      </c>
      <c r="GO106" s="379"/>
      <c r="GP106" s="384">
        <f t="shared" si="378"/>
        <v>0</v>
      </c>
      <c r="GQ106" s="379"/>
      <c r="GR106" s="384">
        <f t="shared" si="379"/>
        <v>0</v>
      </c>
      <c r="GS106" s="379"/>
      <c r="GT106" s="384">
        <f t="shared" si="380"/>
        <v>0</v>
      </c>
      <c r="GU106" s="379"/>
      <c r="GV106" s="384">
        <f t="shared" si="381"/>
        <v>0</v>
      </c>
      <c r="GW106" s="379"/>
      <c r="GX106" s="384">
        <f t="shared" si="382"/>
        <v>0</v>
      </c>
      <c r="GY106" s="379"/>
      <c r="GZ106" s="384">
        <f t="shared" si="383"/>
        <v>0</v>
      </c>
      <c r="HA106" s="379"/>
      <c r="HB106" s="384">
        <f t="shared" si="384"/>
        <v>0</v>
      </c>
      <c r="HC106" s="379"/>
      <c r="HD106" s="384">
        <f t="shared" si="385"/>
        <v>0</v>
      </c>
      <c r="HE106" s="379"/>
      <c r="HF106" s="384">
        <f t="shared" si="386"/>
        <v>0</v>
      </c>
      <c r="HG106" s="379"/>
      <c r="HH106" s="384">
        <f t="shared" si="387"/>
        <v>0</v>
      </c>
      <c r="HI106" s="379"/>
      <c r="HJ106" s="384">
        <f t="shared" si="388"/>
        <v>0</v>
      </c>
      <c r="HK106" s="379"/>
      <c r="HL106" s="384">
        <f t="shared" si="389"/>
        <v>0</v>
      </c>
      <c r="HM106" s="379"/>
      <c r="HN106" s="384">
        <f t="shared" si="390"/>
        <v>0</v>
      </c>
      <c r="HO106" s="415"/>
      <c r="HP106" s="384">
        <f t="shared" si="391"/>
        <v>0</v>
      </c>
      <c r="HQ106" s="379"/>
      <c r="HR106" s="384">
        <f t="shared" si="392"/>
        <v>0</v>
      </c>
      <c r="HS106" s="415"/>
      <c r="HT106" s="384">
        <f t="shared" si="393"/>
        <v>0</v>
      </c>
      <c r="HU106" s="379"/>
      <c r="HV106" s="384">
        <f t="shared" si="394"/>
        <v>0</v>
      </c>
      <c r="HW106" s="379"/>
      <c r="HX106" s="384">
        <f t="shared" si="395"/>
        <v>0</v>
      </c>
      <c r="HY106" s="379"/>
      <c r="HZ106" s="384">
        <f t="shared" si="396"/>
        <v>0</v>
      </c>
      <c r="IA106" s="379"/>
      <c r="IB106" s="384">
        <f t="shared" si="397"/>
        <v>0</v>
      </c>
      <c r="IC106" s="379"/>
      <c r="ID106" s="384">
        <f t="shared" si="398"/>
        <v>0</v>
      </c>
      <c r="IE106" s="379"/>
      <c r="IF106" s="384">
        <f t="shared" si="399"/>
        <v>0</v>
      </c>
      <c r="IG106" s="379"/>
      <c r="IH106" s="384">
        <f t="shared" si="400"/>
        <v>0</v>
      </c>
      <c r="II106" s="379"/>
      <c r="IJ106" s="384">
        <f t="shared" si="401"/>
        <v>0</v>
      </c>
      <c r="IK106" s="379"/>
      <c r="IL106" s="384">
        <f t="shared" si="402"/>
        <v>0</v>
      </c>
      <c r="IM106" s="379"/>
      <c r="IN106" s="384">
        <f t="shared" si="403"/>
        <v>0</v>
      </c>
      <c r="IO106" s="379"/>
      <c r="IP106" s="384">
        <f t="shared" si="404"/>
        <v>0</v>
      </c>
      <c r="IQ106" s="379"/>
      <c r="IR106" s="384">
        <f t="shared" si="405"/>
        <v>0</v>
      </c>
      <c r="IS106" s="379"/>
      <c r="IT106" s="384">
        <f t="shared" si="406"/>
        <v>0</v>
      </c>
      <c r="IU106" s="379"/>
      <c r="IV106" s="384">
        <f t="shared" si="407"/>
        <v>0</v>
      </c>
      <c r="IW106" s="379"/>
      <c r="IX106" s="384">
        <f t="shared" si="408"/>
        <v>0</v>
      </c>
      <c r="IY106" s="379"/>
      <c r="IZ106" s="384">
        <f t="shared" si="409"/>
        <v>0</v>
      </c>
      <c r="JA106" s="379"/>
      <c r="JB106" s="384">
        <f t="shared" si="410"/>
        <v>0</v>
      </c>
      <c r="JC106" s="379"/>
      <c r="JD106" s="384">
        <f t="shared" si="411"/>
        <v>0</v>
      </c>
      <c r="JE106" s="379"/>
      <c r="JF106" s="384">
        <f t="shared" si="412"/>
        <v>0</v>
      </c>
      <c r="JG106" s="379"/>
      <c r="JH106" s="384">
        <f t="shared" si="413"/>
        <v>0</v>
      </c>
      <c r="JI106" s="379"/>
      <c r="JJ106" s="384">
        <f t="shared" si="414"/>
        <v>0</v>
      </c>
      <c r="JK106" s="379"/>
      <c r="JL106" s="384">
        <f t="shared" si="415"/>
        <v>0</v>
      </c>
      <c r="JM106" s="379"/>
      <c r="JN106" s="384">
        <f t="shared" si="416"/>
        <v>0</v>
      </c>
      <c r="JO106" s="379"/>
      <c r="JP106" s="384">
        <f t="shared" si="417"/>
        <v>0</v>
      </c>
      <c r="JQ106" s="379"/>
      <c r="JR106" s="384">
        <f t="shared" si="418"/>
        <v>0</v>
      </c>
      <c r="JS106" s="379"/>
      <c r="JT106" s="384">
        <f t="shared" si="425"/>
        <v>0</v>
      </c>
      <c r="JU106" s="379"/>
      <c r="JV106" s="384">
        <f t="shared" si="426"/>
        <v>0</v>
      </c>
      <c r="JW106" s="379"/>
      <c r="JX106" s="384">
        <f t="shared" si="427"/>
        <v>0</v>
      </c>
      <c r="JY106" s="379"/>
      <c r="JZ106" s="384">
        <f t="shared" si="428"/>
        <v>0</v>
      </c>
    </row>
    <row r="107" spans="1:286" customFormat="1" x14ac:dyDescent="0.25">
      <c r="A107" s="268" t="s">
        <v>277</v>
      </c>
      <c r="B107" s="268" t="s">
        <v>329</v>
      </c>
      <c r="C107" s="466">
        <v>45609</v>
      </c>
      <c r="D107" s="469"/>
      <c r="E107" s="469"/>
      <c r="F107" s="478"/>
      <c r="G107" s="387">
        <f t="shared" si="424"/>
        <v>2280.4500000000003</v>
      </c>
      <c r="H107" s="388">
        <f t="shared" si="283"/>
        <v>47889.45</v>
      </c>
      <c r="I107" s="513">
        <v>20</v>
      </c>
      <c r="J107" s="391">
        <f t="shared" si="285"/>
        <v>2394.4724999999999</v>
      </c>
      <c r="K107" s="379"/>
      <c r="L107" s="384">
        <f t="shared" si="286"/>
        <v>0</v>
      </c>
      <c r="M107" s="379"/>
      <c r="N107" s="384">
        <f t="shared" si="287"/>
        <v>0</v>
      </c>
      <c r="O107" s="379"/>
      <c r="P107" s="384">
        <f t="shared" si="288"/>
        <v>0</v>
      </c>
      <c r="Q107" s="379"/>
      <c r="R107" s="384">
        <f t="shared" si="289"/>
        <v>0</v>
      </c>
      <c r="S107" s="379"/>
      <c r="T107" s="384">
        <f t="shared" si="290"/>
        <v>0</v>
      </c>
      <c r="U107" s="379"/>
      <c r="V107" s="384">
        <f t="shared" si="291"/>
        <v>0</v>
      </c>
      <c r="W107" s="379"/>
      <c r="X107" s="384">
        <f t="shared" si="292"/>
        <v>0</v>
      </c>
      <c r="Y107" s="379"/>
      <c r="Z107" s="384">
        <f t="shared" si="293"/>
        <v>0</v>
      </c>
      <c r="AA107" s="379"/>
      <c r="AB107" s="384">
        <f t="shared" si="294"/>
        <v>0</v>
      </c>
      <c r="AC107" s="379"/>
      <c r="AD107" s="384">
        <f t="shared" si="295"/>
        <v>0</v>
      </c>
      <c r="AE107" s="379"/>
      <c r="AF107" s="384">
        <f t="shared" si="296"/>
        <v>0</v>
      </c>
      <c r="AG107" s="379"/>
      <c r="AH107" s="384">
        <f t="shared" si="297"/>
        <v>0</v>
      </c>
      <c r="AI107" s="379"/>
      <c r="AJ107" s="384">
        <f t="shared" si="298"/>
        <v>0</v>
      </c>
      <c r="AK107" s="379"/>
      <c r="AL107" s="384">
        <f t="shared" si="299"/>
        <v>0</v>
      </c>
      <c r="AM107" s="379"/>
      <c r="AN107" s="384">
        <f t="shared" si="300"/>
        <v>0</v>
      </c>
      <c r="AO107" s="379"/>
      <c r="AP107" s="384">
        <f t="shared" si="301"/>
        <v>0</v>
      </c>
      <c r="AQ107" s="379"/>
      <c r="AR107" s="384">
        <f t="shared" si="302"/>
        <v>0</v>
      </c>
      <c r="AS107" s="379"/>
      <c r="AT107" s="384">
        <f t="shared" si="303"/>
        <v>0</v>
      </c>
      <c r="AU107" s="379"/>
      <c r="AV107" s="384">
        <f t="shared" si="304"/>
        <v>0</v>
      </c>
      <c r="AW107" s="379"/>
      <c r="AX107" s="384">
        <f t="shared" si="305"/>
        <v>0</v>
      </c>
      <c r="AY107" s="379"/>
      <c r="AZ107" s="384">
        <f t="shared" si="306"/>
        <v>0</v>
      </c>
      <c r="BA107" s="379"/>
      <c r="BB107" s="384">
        <f t="shared" si="307"/>
        <v>0</v>
      </c>
      <c r="BC107" s="379"/>
      <c r="BD107" s="384">
        <f t="shared" si="308"/>
        <v>0</v>
      </c>
      <c r="BE107" s="379"/>
      <c r="BF107" s="384">
        <f t="shared" si="309"/>
        <v>0</v>
      </c>
      <c r="BG107" s="379"/>
      <c r="BH107" s="384">
        <f t="shared" si="310"/>
        <v>0</v>
      </c>
      <c r="BI107" s="379"/>
      <c r="BJ107" s="384">
        <f t="shared" si="311"/>
        <v>0</v>
      </c>
      <c r="BK107" s="379"/>
      <c r="BL107" s="384">
        <f t="shared" si="312"/>
        <v>0</v>
      </c>
      <c r="BM107" s="379"/>
      <c r="BN107" s="384">
        <f t="shared" si="313"/>
        <v>0</v>
      </c>
      <c r="BO107" s="379"/>
      <c r="BP107" s="384">
        <f t="shared" si="314"/>
        <v>0</v>
      </c>
      <c r="BQ107" s="379"/>
      <c r="BR107" s="384">
        <f t="shared" si="315"/>
        <v>0</v>
      </c>
      <c r="BS107" s="379"/>
      <c r="BT107" s="384">
        <f t="shared" si="316"/>
        <v>0</v>
      </c>
      <c r="BU107" s="379"/>
      <c r="BV107" s="384">
        <f t="shared" si="317"/>
        <v>0</v>
      </c>
      <c r="BW107" s="379"/>
      <c r="BX107" s="384">
        <f t="shared" si="318"/>
        <v>0</v>
      </c>
      <c r="BY107" s="379"/>
      <c r="BZ107" s="384">
        <f t="shared" si="319"/>
        <v>0</v>
      </c>
      <c r="CA107" s="379"/>
      <c r="CB107" s="384">
        <f t="shared" si="320"/>
        <v>0</v>
      </c>
      <c r="CC107" s="379"/>
      <c r="CD107" s="384">
        <f t="shared" si="321"/>
        <v>0</v>
      </c>
      <c r="CE107" s="379"/>
      <c r="CF107" s="384">
        <f t="shared" si="322"/>
        <v>0</v>
      </c>
      <c r="CG107" s="379"/>
      <c r="CH107" s="384">
        <f t="shared" si="323"/>
        <v>0</v>
      </c>
      <c r="CI107" s="379"/>
      <c r="CJ107" s="384">
        <f t="shared" si="324"/>
        <v>0</v>
      </c>
      <c r="CK107" s="379"/>
      <c r="CL107" s="384">
        <f t="shared" si="325"/>
        <v>0</v>
      </c>
      <c r="CM107" s="379"/>
      <c r="CN107" s="384">
        <f t="shared" si="326"/>
        <v>0</v>
      </c>
      <c r="CO107" s="379"/>
      <c r="CP107" s="384">
        <f t="shared" si="327"/>
        <v>0</v>
      </c>
      <c r="CQ107" s="379"/>
      <c r="CR107" s="384">
        <f t="shared" si="328"/>
        <v>0</v>
      </c>
      <c r="CS107" s="379"/>
      <c r="CT107" s="384">
        <f t="shared" si="329"/>
        <v>0</v>
      </c>
      <c r="CU107" s="379"/>
      <c r="CV107" s="384">
        <f t="shared" si="330"/>
        <v>0</v>
      </c>
      <c r="CW107" s="379"/>
      <c r="CX107" s="384">
        <f t="shared" si="331"/>
        <v>0</v>
      </c>
      <c r="CY107" s="379"/>
      <c r="CZ107" s="384">
        <f t="shared" si="332"/>
        <v>0</v>
      </c>
      <c r="DA107" s="379"/>
      <c r="DB107" s="384">
        <f t="shared" si="284"/>
        <v>0</v>
      </c>
      <c r="DC107" s="379"/>
      <c r="DD107" s="384">
        <f t="shared" si="333"/>
        <v>0</v>
      </c>
      <c r="DE107" s="379"/>
      <c r="DF107" s="384">
        <f t="shared" si="334"/>
        <v>0</v>
      </c>
      <c r="DG107" s="379"/>
      <c r="DH107" s="384">
        <f t="shared" si="335"/>
        <v>0</v>
      </c>
      <c r="DI107" s="379"/>
      <c r="DJ107" s="384">
        <f t="shared" si="336"/>
        <v>0</v>
      </c>
      <c r="DK107" s="379"/>
      <c r="DL107" s="384">
        <f t="shared" si="337"/>
        <v>0</v>
      </c>
      <c r="DM107" s="379"/>
      <c r="DN107" s="384">
        <f t="shared" si="338"/>
        <v>0</v>
      </c>
      <c r="DO107" s="379"/>
      <c r="DP107" s="384">
        <f t="shared" si="339"/>
        <v>0</v>
      </c>
      <c r="DQ107" s="379"/>
      <c r="DR107" s="384">
        <f t="shared" si="340"/>
        <v>0</v>
      </c>
      <c r="DS107" s="379"/>
      <c r="DT107" s="384">
        <f t="shared" si="341"/>
        <v>0</v>
      </c>
      <c r="DU107" s="379"/>
      <c r="DV107" s="384">
        <f t="shared" si="342"/>
        <v>0</v>
      </c>
      <c r="DW107" s="379"/>
      <c r="DX107" s="384">
        <f t="shared" si="343"/>
        <v>0</v>
      </c>
      <c r="DY107" s="379"/>
      <c r="DZ107" s="384">
        <f t="shared" si="344"/>
        <v>0</v>
      </c>
      <c r="EA107" s="379"/>
      <c r="EB107" s="384">
        <f t="shared" si="345"/>
        <v>0</v>
      </c>
      <c r="EC107" s="379"/>
      <c r="ED107" s="384">
        <f t="shared" si="346"/>
        <v>0</v>
      </c>
      <c r="EE107" s="379"/>
      <c r="EF107" s="384">
        <f t="shared" si="347"/>
        <v>0</v>
      </c>
      <c r="EG107" s="379"/>
      <c r="EH107" s="384">
        <f t="shared" si="348"/>
        <v>0</v>
      </c>
      <c r="EI107" s="379"/>
      <c r="EJ107" s="384">
        <f t="shared" si="349"/>
        <v>0</v>
      </c>
      <c r="EK107" s="379"/>
      <c r="EL107" s="384">
        <f t="shared" si="350"/>
        <v>0</v>
      </c>
      <c r="EM107" s="379"/>
      <c r="EN107" s="384">
        <f t="shared" si="351"/>
        <v>0</v>
      </c>
      <c r="EO107" s="379"/>
      <c r="EP107" s="384">
        <f t="shared" si="352"/>
        <v>0</v>
      </c>
      <c r="EQ107" s="379"/>
      <c r="ER107" s="384">
        <f t="shared" si="353"/>
        <v>0</v>
      </c>
      <c r="ES107" s="379"/>
      <c r="ET107" s="384">
        <f t="shared" si="354"/>
        <v>0</v>
      </c>
      <c r="EU107" s="379"/>
      <c r="EV107" s="384">
        <f t="shared" si="355"/>
        <v>0</v>
      </c>
      <c r="EW107" s="379"/>
      <c r="EX107" s="384">
        <f t="shared" si="356"/>
        <v>0</v>
      </c>
      <c r="EY107" s="379"/>
      <c r="EZ107" s="384">
        <f t="shared" si="357"/>
        <v>0</v>
      </c>
      <c r="FA107" s="379"/>
      <c r="FB107" s="384">
        <f t="shared" si="358"/>
        <v>0</v>
      </c>
      <c r="FC107" s="379"/>
      <c r="FD107" s="384">
        <f t="shared" si="359"/>
        <v>0</v>
      </c>
      <c r="FE107" s="379"/>
      <c r="FF107" s="384">
        <f t="shared" si="360"/>
        <v>0</v>
      </c>
      <c r="FG107" s="379"/>
      <c r="FH107" s="384">
        <f t="shared" si="361"/>
        <v>0</v>
      </c>
      <c r="FI107" s="379"/>
      <c r="FJ107" s="384">
        <f t="shared" si="362"/>
        <v>0</v>
      </c>
      <c r="FK107" s="379"/>
      <c r="FL107" s="384">
        <f t="shared" si="363"/>
        <v>0</v>
      </c>
      <c r="FM107" s="379"/>
      <c r="FN107" s="384">
        <f t="shared" si="364"/>
        <v>0</v>
      </c>
      <c r="FO107" s="379"/>
      <c r="FP107" s="384">
        <f t="shared" si="365"/>
        <v>0</v>
      </c>
      <c r="FQ107" s="379"/>
      <c r="FR107" s="384">
        <f t="shared" si="366"/>
        <v>0</v>
      </c>
      <c r="FS107" s="379">
        <v>1</v>
      </c>
      <c r="FT107" s="384">
        <f t="shared" si="367"/>
        <v>2394.4724999999999</v>
      </c>
      <c r="FU107" s="379"/>
      <c r="FV107" s="384">
        <f t="shared" si="368"/>
        <v>0</v>
      </c>
      <c r="FW107" s="379"/>
      <c r="FX107" s="384">
        <f t="shared" si="369"/>
        <v>0</v>
      </c>
      <c r="FY107" s="379"/>
      <c r="FZ107" s="384">
        <f t="shared" si="370"/>
        <v>0</v>
      </c>
      <c r="GA107" s="379"/>
      <c r="GB107" s="384">
        <f t="shared" si="371"/>
        <v>0</v>
      </c>
      <c r="GC107" s="379"/>
      <c r="GD107" s="384">
        <f t="shared" si="372"/>
        <v>0</v>
      </c>
      <c r="GE107" s="379"/>
      <c r="GF107" s="384">
        <f t="shared" si="373"/>
        <v>0</v>
      </c>
      <c r="GG107" s="379"/>
      <c r="GH107" s="384">
        <f t="shared" si="374"/>
        <v>0</v>
      </c>
      <c r="GI107" s="379"/>
      <c r="GJ107" s="384">
        <f t="shared" si="375"/>
        <v>0</v>
      </c>
      <c r="GK107" s="379"/>
      <c r="GL107" s="384">
        <f t="shared" si="376"/>
        <v>0</v>
      </c>
      <c r="GM107" s="379"/>
      <c r="GN107" s="384">
        <f t="shared" si="377"/>
        <v>0</v>
      </c>
      <c r="GO107" s="379"/>
      <c r="GP107" s="384">
        <f t="shared" si="378"/>
        <v>0</v>
      </c>
      <c r="GQ107" s="379"/>
      <c r="GR107" s="384">
        <f t="shared" si="379"/>
        <v>0</v>
      </c>
      <c r="GS107" s="379"/>
      <c r="GT107" s="384">
        <f t="shared" si="380"/>
        <v>0</v>
      </c>
      <c r="GU107" s="379"/>
      <c r="GV107" s="384">
        <f t="shared" si="381"/>
        <v>0</v>
      </c>
      <c r="GW107" s="379"/>
      <c r="GX107" s="384">
        <f t="shared" si="382"/>
        <v>0</v>
      </c>
      <c r="GY107" s="379"/>
      <c r="GZ107" s="384">
        <f t="shared" si="383"/>
        <v>0</v>
      </c>
      <c r="HA107" s="379"/>
      <c r="HB107" s="384">
        <f t="shared" si="384"/>
        <v>0</v>
      </c>
      <c r="HC107" s="379"/>
      <c r="HD107" s="384">
        <f t="shared" si="385"/>
        <v>0</v>
      </c>
      <c r="HE107" s="379"/>
      <c r="HF107" s="384">
        <f t="shared" si="386"/>
        <v>0</v>
      </c>
      <c r="HG107" s="379"/>
      <c r="HH107" s="384">
        <f t="shared" si="387"/>
        <v>0</v>
      </c>
      <c r="HI107" s="379"/>
      <c r="HJ107" s="384">
        <f t="shared" si="388"/>
        <v>0</v>
      </c>
      <c r="HK107" s="379"/>
      <c r="HL107" s="384">
        <f t="shared" si="389"/>
        <v>0</v>
      </c>
      <c r="HM107" s="379"/>
      <c r="HN107" s="384">
        <f t="shared" si="390"/>
        <v>0</v>
      </c>
      <c r="HO107" s="415"/>
      <c r="HP107" s="384">
        <f t="shared" si="391"/>
        <v>0</v>
      </c>
      <c r="HQ107" s="379"/>
      <c r="HR107" s="384">
        <f t="shared" si="392"/>
        <v>0</v>
      </c>
      <c r="HS107" s="415"/>
      <c r="HT107" s="384">
        <f t="shared" si="393"/>
        <v>0</v>
      </c>
      <c r="HU107" s="379"/>
      <c r="HV107" s="384">
        <f t="shared" si="394"/>
        <v>0</v>
      </c>
      <c r="HW107" s="379"/>
      <c r="HX107" s="384">
        <f t="shared" si="395"/>
        <v>0</v>
      </c>
      <c r="HY107" s="379"/>
      <c r="HZ107" s="384">
        <f t="shared" si="396"/>
        <v>0</v>
      </c>
      <c r="IA107" s="379"/>
      <c r="IB107" s="384">
        <f t="shared" si="397"/>
        <v>0</v>
      </c>
      <c r="IC107" s="379"/>
      <c r="ID107" s="384">
        <f t="shared" si="398"/>
        <v>0</v>
      </c>
      <c r="IE107" s="379"/>
      <c r="IF107" s="384">
        <f t="shared" si="399"/>
        <v>0</v>
      </c>
      <c r="IG107" s="379"/>
      <c r="IH107" s="384">
        <f t="shared" si="400"/>
        <v>0</v>
      </c>
      <c r="II107" s="379"/>
      <c r="IJ107" s="384">
        <f t="shared" si="401"/>
        <v>0</v>
      </c>
      <c r="IK107" s="379"/>
      <c r="IL107" s="384">
        <f t="shared" si="402"/>
        <v>0</v>
      </c>
      <c r="IM107" s="379"/>
      <c r="IN107" s="384">
        <f t="shared" si="403"/>
        <v>0</v>
      </c>
      <c r="IO107" s="379"/>
      <c r="IP107" s="384">
        <f t="shared" si="404"/>
        <v>0</v>
      </c>
      <c r="IQ107" s="379"/>
      <c r="IR107" s="384">
        <f t="shared" si="405"/>
        <v>0</v>
      </c>
      <c r="IS107" s="379"/>
      <c r="IT107" s="384">
        <f t="shared" si="406"/>
        <v>0</v>
      </c>
      <c r="IU107" s="379"/>
      <c r="IV107" s="384">
        <f t="shared" si="407"/>
        <v>0</v>
      </c>
      <c r="IW107" s="379"/>
      <c r="IX107" s="384">
        <f t="shared" si="408"/>
        <v>0</v>
      </c>
      <c r="IY107" s="379"/>
      <c r="IZ107" s="384">
        <f t="shared" si="409"/>
        <v>0</v>
      </c>
      <c r="JA107" s="379"/>
      <c r="JB107" s="384">
        <f t="shared" si="410"/>
        <v>0</v>
      </c>
      <c r="JC107" s="379"/>
      <c r="JD107" s="384">
        <f t="shared" si="411"/>
        <v>0</v>
      </c>
      <c r="JE107" s="379"/>
      <c r="JF107" s="384">
        <f t="shared" si="412"/>
        <v>0</v>
      </c>
      <c r="JG107" s="379"/>
      <c r="JH107" s="384">
        <f t="shared" si="413"/>
        <v>0</v>
      </c>
      <c r="JI107" s="379"/>
      <c r="JJ107" s="384">
        <f t="shared" si="414"/>
        <v>0</v>
      </c>
      <c r="JK107" s="379"/>
      <c r="JL107" s="384">
        <f t="shared" si="415"/>
        <v>0</v>
      </c>
      <c r="JM107" s="379"/>
      <c r="JN107" s="384">
        <f t="shared" si="416"/>
        <v>0</v>
      </c>
      <c r="JO107" s="379"/>
      <c r="JP107" s="384">
        <f t="shared" si="417"/>
        <v>0</v>
      </c>
      <c r="JQ107" s="379"/>
      <c r="JR107" s="384">
        <f t="shared" si="418"/>
        <v>0</v>
      </c>
      <c r="JS107" s="379"/>
      <c r="JT107" s="384">
        <f t="shared" si="425"/>
        <v>0</v>
      </c>
      <c r="JU107" s="379"/>
      <c r="JV107" s="384">
        <f t="shared" si="426"/>
        <v>0</v>
      </c>
      <c r="JW107" s="379"/>
      <c r="JX107" s="384">
        <f t="shared" si="427"/>
        <v>0</v>
      </c>
      <c r="JY107" s="379"/>
      <c r="JZ107" s="384">
        <f t="shared" si="428"/>
        <v>0</v>
      </c>
    </row>
    <row r="108" spans="1:286" s="4" customFormat="1" x14ac:dyDescent="0.25">
      <c r="A108" s="268" t="s">
        <v>277</v>
      </c>
      <c r="B108" s="268" t="s">
        <v>575</v>
      </c>
      <c r="C108" s="466">
        <v>16005</v>
      </c>
      <c r="D108" s="467"/>
      <c r="E108" s="467"/>
      <c r="F108" s="472"/>
      <c r="G108" s="387">
        <f t="shared" si="424"/>
        <v>800.25</v>
      </c>
      <c r="H108" s="388">
        <f t="shared" si="283"/>
        <v>16805.25</v>
      </c>
      <c r="I108" s="513">
        <v>50</v>
      </c>
      <c r="J108" s="391">
        <f t="shared" si="285"/>
        <v>336.10500000000002</v>
      </c>
      <c r="K108" s="379"/>
      <c r="L108" s="384">
        <f t="shared" si="286"/>
        <v>0</v>
      </c>
      <c r="M108" s="379"/>
      <c r="N108" s="384">
        <f t="shared" si="287"/>
        <v>0</v>
      </c>
      <c r="O108" s="379"/>
      <c r="P108" s="384">
        <f t="shared" si="288"/>
        <v>0</v>
      </c>
      <c r="Q108" s="379"/>
      <c r="R108" s="384">
        <f t="shared" si="289"/>
        <v>0</v>
      </c>
      <c r="S108" s="379"/>
      <c r="T108" s="384">
        <f t="shared" si="290"/>
        <v>0</v>
      </c>
      <c r="U108" s="379"/>
      <c r="V108" s="384">
        <f t="shared" si="291"/>
        <v>0</v>
      </c>
      <c r="W108" s="379"/>
      <c r="X108" s="384">
        <f t="shared" si="292"/>
        <v>0</v>
      </c>
      <c r="Y108" s="379"/>
      <c r="Z108" s="384">
        <f t="shared" si="293"/>
        <v>0</v>
      </c>
      <c r="AA108" s="379"/>
      <c r="AB108" s="384">
        <f t="shared" si="294"/>
        <v>0</v>
      </c>
      <c r="AC108" s="379"/>
      <c r="AD108" s="384">
        <f t="shared" si="295"/>
        <v>0</v>
      </c>
      <c r="AE108" s="379"/>
      <c r="AF108" s="384">
        <f t="shared" si="296"/>
        <v>0</v>
      </c>
      <c r="AG108" s="379"/>
      <c r="AH108" s="384">
        <f t="shared" si="297"/>
        <v>0</v>
      </c>
      <c r="AI108" s="379"/>
      <c r="AJ108" s="384">
        <f t="shared" si="298"/>
        <v>0</v>
      </c>
      <c r="AK108" s="379"/>
      <c r="AL108" s="384">
        <f t="shared" si="299"/>
        <v>0</v>
      </c>
      <c r="AM108" s="379"/>
      <c r="AN108" s="384">
        <f t="shared" si="300"/>
        <v>0</v>
      </c>
      <c r="AO108" s="379"/>
      <c r="AP108" s="384">
        <f t="shared" si="301"/>
        <v>0</v>
      </c>
      <c r="AQ108" s="379"/>
      <c r="AR108" s="384">
        <f t="shared" si="302"/>
        <v>0</v>
      </c>
      <c r="AS108" s="379"/>
      <c r="AT108" s="384">
        <f t="shared" si="303"/>
        <v>0</v>
      </c>
      <c r="AU108" s="379"/>
      <c r="AV108" s="384">
        <f t="shared" si="304"/>
        <v>0</v>
      </c>
      <c r="AW108" s="379"/>
      <c r="AX108" s="384">
        <f t="shared" si="305"/>
        <v>0</v>
      </c>
      <c r="AY108" s="379"/>
      <c r="AZ108" s="384">
        <f t="shared" si="306"/>
        <v>0</v>
      </c>
      <c r="BA108" s="379"/>
      <c r="BB108" s="384">
        <f t="shared" si="307"/>
        <v>0</v>
      </c>
      <c r="BC108" s="379"/>
      <c r="BD108" s="384">
        <f t="shared" si="308"/>
        <v>0</v>
      </c>
      <c r="BE108" s="379"/>
      <c r="BF108" s="384">
        <f t="shared" si="309"/>
        <v>0</v>
      </c>
      <c r="BG108" s="379"/>
      <c r="BH108" s="384">
        <f t="shared" si="310"/>
        <v>0</v>
      </c>
      <c r="BI108" s="379"/>
      <c r="BJ108" s="384">
        <f t="shared" si="311"/>
        <v>0</v>
      </c>
      <c r="BK108" s="379"/>
      <c r="BL108" s="384">
        <f t="shared" si="312"/>
        <v>0</v>
      </c>
      <c r="BM108" s="379"/>
      <c r="BN108" s="384">
        <f t="shared" si="313"/>
        <v>0</v>
      </c>
      <c r="BO108" s="379"/>
      <c r="BP108" s="384">
        <f t="shared" si="314"/>
        <v>0</v>
      </c>
      <c r="BQ108" s="379"/>
      <c r="BR108" s="384">
        <f t="shared" si="315"/>
        <v>0</v>
      </c>
      <c r="BS108" s="379"/>
      <c r="BT108" s="384">
        <f t="shared" si="316"/>
        <v>0</v>
      </c>
      <c r="BU108" s="379"/>
      <c r="BV108" s="384">
        <f t="shared" si="317"/>
        <v>0</v>
      </c>
      <c r="BW108" s="379"/>
      <c r="BX108" s="384">
        <f t="shared" si="318"/>
        <v>0</v>
      </c>
      <c r="BY108" s="379"/>
      <c r="BZ108" s="384">
        <f t="shared" si="319"/>
        <v>0</v>
      </c>
      <c r="CA108" s="379"/>
      <c r="CB108" s="384">
        <f t="shared" si="320"/>
        <v>0</v>
      </c>
      <c r="CC108" s="379"/>
      <c r="CD108" s="384">
        <f t="shared" si="321"/>
        <v>0</v>
      </c>
      <c r="CE108" s="379"/>
      <c r="CF108" s="384">
        <f t="shared" si="322"/>
        <v>0</v>
      </c>
      <c r="CG108" s="379"/>
      <c r="CH108" s="384">
        <f t="shared" si="323"/>
        <v>0</v>
      </c>
      <c r="CI108" s="379"/>
      <c r="CJ108" s="384">
        <f t="shared" si="324"/>
        <v>0</v>
      </c>
      <c r="CK108" s="379">
        <v>1</v>
      </c>
      <c r="CL108" s="384">
        <f t="shared" si="325"/>
        <v>336.10500000000002</v>
      </c>
      <c r="CM108" s="379"/>
      <c r="CN108" s="384">
        <f t="shared" si="326"/>
        <v>0</v>
      </c>
      <c r="CO108" s="379"/>
      <c r="CP108" s="384">
        <f t="shared" si="327"/>
        <v>0</v>
      </c>
      <c r="CQ108" s="379">
        <v>1</v>
      </c>
      <c r="CR108" s="384">
        <f t="shared" si="328"/>
        <v>336.10500000000002</v>
      </c>
      <c r="CS108" s="379"/>
      <c r="CT108" s="384">
        <f t="shared" si="329"/>
        <v>0</v>
      </c>
      <c r="CU108" s="379"/>
      <c r="CV108" s="384">
        <f t="shared" si="330"/>
        <v>0</v>
      </c>
      <c r="CW108" s="379">
        <v>1</v>
      </c>
      <c r="CX108" s="384">
        <f t="shared" si="331"/>
        <v>336.10500000000002</v>
      </c>
      <c r="CY108" s="379"/>
      <c r="CZ108" s="384">
        <f t="shared" si="332"/>
        <v>0</v>
      </c>
      <c r="DA108" s="379"/>
      <c r="DB108" s="384">
        <f t="shared" si="284"/>
        <v>0</v>
      </c>
      <c r="DC108" s="379"/>
      <c r="DD108" s="384">
        <f t="shared" si="333"/>
        <v>0</v>
      </c>
      <c r="DE108" s="379"/>
      <c r="DF108" s="384">
        <f t="shared" si="334"/>
        <v>0</v>
      </c>
      <c r="DG108" s="379"/>
      <c r="DH108" s="384">
        <f t="shared" si="335"/>
        <v>0</v>
      </c>
      <c r="DI108" s="379"/>
      <c r="DJ108" s="384">
        <f t="shared" si="336"/>
        <v>0</v>
      </c>
      <c r="DK108" s="379"/>
      <c r="DL108" s="384">
        <f t="shared" si="337"/>
        <v>0</v>
      </c>
      <c r="DM108" s="379"/>
      <c r="DN108" s="384">
        <f t="shared" si="338"/>
        <v>0</v>
      </c>
      <c r="DO108" s="379"/>
      <c r="DP108" s="384">
        <f t="shared" si="339"/>
        <v>0</v>
      </c>
      <c r="DQ108" s="379"/>
      <c r="DR108" s="384">
        <f t="shared" si="340"/>
        <v>0</v>
      </c>
      <c r="DS108" s="379"/>
      <c r="DT108" s="384">
        <f t="shared" si="341"/>
        <v>0</v>
      </c>
      <c r="DU108" s="379"/>
      <c r="DV108" s="384">
        <f t="shared" si="342"/>
        <v>0</v>
      </c>
      <c r="DW108" s="379"/>
      <c r="DX108" s="384">
        <f t="shared" si="343"/>
        <v>0</v>
      </c>
      <c r="DY108" s="379"/>
      <c r="DZ108" s="384">
        <f t="shared" si="344"/>
        <v>0</v>
      </c>
      <c r="EA108" s="379"/>
      <c r="EB108" s="384">
        <f t="shared" si="345"/>
        <v>0</v>
      </c>
      <c r="EC108" s="379"/>
      <c r="ED108" s="384">
        <f t="shared" si="346"/>
        <v>0</v>
      </c>
      <c r="EE108" s="379"/>
      <c r="EF108" s="384">
        <f t="shared" si="347"/>
        <v>0</v>
      </c>
      <c r="EG108" s="379"/>
      <c r="EH108" s="384">
        <f t="shared" si="348"/>
        <v>0</v>
      </c>
      <c r="EI108" s="379"/>
      <c r="EJ108" s="384">
        <f t="shared" si="349"/>
        <v>0</v>
      </c>
      <c r="EK108" s="379"/>
      <c r="EL108" s="384">
        <f t="shared" si="350"/>
        <v>0</v>
      </c>
      <c r="EM108" s="379"/>
      <c r="EN108" s="384">
        <f t="shared" si="351"/>
        <v>0</v>
      </c>
      <c r="EO108" s="379"/>
      <c r="EP108" s="384">
        <f t="shared" si="352"/>
        <v>0</v>
      </c>
      <c r="EQ108" s="379"/>
      <c r="ER108" s="384">
        <f t="shared" si="353"/>
        <v>0</v>
      </c>
      <c r="ES108" s="379"/>
      <c r="ET108" s="384">
        <f t="shared" si="354"/>
        <v>0</v>
      </c>
      <c r="EU108" s="379"/>
      <c r="EV108" s="384">
        <f t="shared" si="355"/>
        <v>0</v>
      </c>
      <c r="EW108" s="379"/>
      <c r="EX108" s="384">
        <f t="shared" si="356"/>
        <v>0</v>
      </c>
      <c r="EY108" s="379"/>
      <c r="EZ108" s="384">
        <f t="shared" si="357"/>
        <v>0</v>
      </c>
      <c r="FA108" s="379"/>
      <c r="FB108" s="384">
        <f t="shared" si="358"/>
        <v>0</v>
      </c>
      <c r="FC108" s="379"/>
      <c r="FD108" s="384">
        <f t="shared" si="359"/>
        <v>0</v>
      </c>
      <c r="FE108" s="379"/>
      <c r="FF108" s="384">
        <f t="shared" si="360"/>
        <v>0</v>
      </c>
      <c r="FG108" s="379"/>
      <c r="FH108" s="384">
        <f t="shared" si="361"/>
        <v>0</v>
      </c>
      <c r="FI108" s="379"/>
      <c r="FJ108" s="384">
        <f t="shared" si="362"/>
        <v>0</v>
      </c>
      <c r="FK108" s="379"/>
      <c r="FL108" s="384">
        <f t="shared" si="363"/>
        <v>0</v>
      </c>
      <c r="FM108" s="379"/>
      <c r="FN108" s="384">
        <f t="shared" si="364"/>
        <v>0</v>
      </c>
      <c r="FO108" s="379"/>
      <c r="FP108" s="384">
        <f t="shared" si="365"/>
        <v>0</v>
      </c>
      <c r="FQ108" s="379"/>
      <c r="FR108" s="384">
        <f t="shared" si="366"/>
        <v>0</v>
      </c>
      <c r="FS108" s="379"/>
      <c r="FT108" s="384">
        <f t="shared" si="367"/>
        <v>0</v>
      </c>
      <c r="FU108" s="379"/>
      <c r="FV108" s="384">
        <f t="shared" si="368"/>
        <v>0</v>
      </c>
      <c r="FW108" s="379"/>
      <c r="FX108" s="384">
        <f t="shared" si="369"/>
        <v>0</v>
      </c>
      <c r="FY108" s="379"/>
      <c r="FZ108" s="384">
        <f t="shared" si="370"/>
        <v>0</v>
      </c>
      <c r="GA108" s="379"/>
      <c r="GB108" s="384">
        <f t="shared" si="371"/>
        <v>0</v>
      </c>
      <c r="GC108" s="379"/>
      <c r="GD108" s="384">
        <f t="shared" si="372"/>
        <v>0</v>
      </c>
      <c r="GE108" s="379"/>
      <c r="GF108" s="384">
        <f t="shared" si="373"/>
        <v>0</v>
      </c>
      <c r="GG108" s="379"/>
      <c r="GH108" s="384">
        <f t="shared" si="374"/>
        <v>0</v>
      </c>
      <c r="GI108" s="379"/>
      <c r="GJ108" s="384">
        <f t="shared" si="375"/>
        <v>0</v>
      </c>
      <c r="GK108" s="379"/>
      <c r="GL108" s="384">
        <f t="shared" si="376"/>
        <v>0</v>
      </c>
      <c r="GM108" s="379"/>
      <c r="GN108" s="384">
        <f t="shared" si="377"/>
        <v>0</v>
      </c>
      <c r="GO108" s="379"/>
      <c r="GP108" s="384">
        <f t="shared" si="378"/>
        <v>0</v>
      </c>
      <c r="GQ108" s="379"/>
      <c r="GR108" s="384">
        <f t="shared" si="379"/>
        <v>0</v>
      </c>
      <c r="GS108" s="379"/>
      <c r="GT108" s="384">
        <f t="shared" si="380"/>
        <v>0</v>
      </c>
      <c r="GU108" s="379"/>
      <c r="GV108" s="384">
        <f t="shared" si="381"/>
        <v>0</v>
      </c>
      <c r="GW108" s="379"/>
      <c r="GX108" s="384">
        <f t="shared" si="382"/>
        <v>0</v>
      </c>
      <c r="GY108" s="379"/>
      <c r="GZ108" s="384">
        <f t="shared" si="383"/>
        <v>0</v>
      </c>
      <c r="HA108" s="379"/>
      <c r="HB108" s="384">
        <f t="shared" si="384"/>
        <v>0</v>
      </c>
      <c r="HC108" s="379"/>
      <c r="HD108" s="384">
        <f t="shared" si="385"/>
        <v>0</v>
      </c>
      <c r="HE108" s="379"/>
      <c r="HF108" s="384">
        <f t="shared" si="386"/>
        <v>0</v>
      </c>
      <c r="HG108" s="379"/>
      <c r="HH108" s="384">
        <f t="shared" si="387"/>
        <v>0</v>
      </c>
      <c r="HI108" s="379"/>
      <c r="HJ108" s="384">
        <f t="shared" si="388"/>
        <v>0</v>
      </c>
      <c r="HK108" s="379"/>
      <c r="HL108" s="384">
        <f t="shared" si="389"/>
        <v>0</v>
      </c>
      <c r="HM108" s="379"/>
      <c r="HN108" s="384">
        <f t="shared" si="390"/>
        <v>0</v>
      </c>
      <c r="HO108" s="415"/>
      <c r="HP108" s="384">
        <f t="shared" si="391"/>
        <v>0</v>
      </c>
      <c r="HQ108" s="379"/>
      <c r="HR108" s="384">
        <f t="shared" si="392"/>
        <v>0</v>
      </c>
      <c r="HS108" s="415"/>
      <c r="HT108" s="384">
        <f t="shared" si="393"/>
        <v>0</v>
      </c>
      <c r="HU108" s="379"/>
      <c r="HV108" s="384">
        <f t="shared" si="394"/>
        <v>0</v>
      </c>
      <c r="HW108" s="379"/>
      <c r="HX108" s="384">
        <f t="shared" si="395"/>
        <v>0</v>
      </c>
      <c r="HY108" s="379"/>
      <c r="HZ108" s="384">
        <f t="shared" si="396"/>
        <v>0</v>
      </c>
      <c r="IA108" s="379"/>
      <c r="IB108" s="384">
        <f t="shared" si="397"/>
        <v>0</v>
      </c>
      <c r="IC108" s="379"/>
      <c r="ID108" s="384">
        <f t="shared" si="398"/>
        <v>0</v>
      </c>
      <c r="IE108" s="379"/>
      <c r="IF108" s="384">
        <f t="shared" si="399"/>
        <v>0</v>
      </c>
      <c r="IG108" s="379"/>
      <c r="IH108" s="384">
        <f t="shared" si="400"/>
        <v>0</v>
      </c>
      <c r="II108" s="379"/>
      <c r="IJ108" s="384">
        <f t="shared" si="401"/>
        <v>0</v>
      </c>
      <c r="IK108" s="379"/>
      <c r="IL108" s="384">
        <f t="shared" si="402"/>
        <v>0</v>
      </c>
      <c r="IM108" s="379"/>
      <c r="IN108" s="384">
        <f t="shared" si="403"/>
        <v>0</v>
      </c>
      <c r="IO108" s="379"/>
      <c r="IP108" s="384">
        <f t="shared" si="404"/>
        <v>0</v>
      </c>
      <c r="IQ108" s="379"/>
      <c r="IR108" s="384">
        <f t="shared" si="405"/>
        <v>0</v>
      </c>
      <c r="IS108" s="379"/>
      <c r="IT108" s="384">
        <f t="shared" si="406"/>
        <v>0</v>
      </c>
      <c r="IU108" s="379"/>
      <c r="IV108" s="384">
        <f t="shared" si="407"/>
        <v>0</v>
      </c>
      <c r="IW108" s="379"/>
      <c r="IX108" s="384">
        <f t="shared" si="408"/>
        <v>0</v>
      </c>
      <c r="IY108" s="379"/>
      <c r="IZ108" s="384">
        <f t="shared" si="409"/>
        <v>0</v>
      </c>
      <c r="JA108" s="379"/>
      <c r="JB108" s="384">
        <f t="shared" si="410"/>
        <v>0</v>
      </c>
      <c r="JC108" s="379"/>
      <c r="JD108" s="384">
        <f t="shared" si="411"/>
        <v>0</v>
      </c>
      <c r="JE108" s="379"/>
      <c r="JF108" s="384">
        <f t="shared" si="412"/>
        <v>0</v>
      </c>
      <c r="JG108" s="379"/>
      <c r="JH108" s="384">
        <f t="shared" si="413"/>
        <v>0</v>
      </c>
      <c r="JI108" s="379"/>
      <c r="JJ108" s="384">
        <f t="shared" si="414"/>
        <v>0</v>
      </c>
      <c r="JK108" s="379"/>
      <c r="JL108" s="384">
        <f t="shared" si="415"/>
        <v>0</v>
      </c>
      <c r="JM108" s="379"/>
      <c r="JN108" s="384">
        <f t="shared" si="416"/>
        <v>0</v>
      </c>
      <c r="JO108" s="379"/>
      <c r="JP108" s="384">
        <f t="shared" si="417"/>
        <v>0</v>
      </c>
      <c r="JQ108" s="379"/>
      <c r="JR108" s="384">
        <f t="shared" si="418"/>
        <v>0</v>
      </c>
      <c r="JS108" s="379"/>
      <c r="JT108" s="384">
        <f t="shared" si="425"/>
        <v>0</v>
      </c>
      <c r="JU108" s="379"/>
      <c r="JV108" s="384">
        <f t="shared" si="426"/>
        <v>0</v>
      </c>
      <c r="JW108" s="379"/>
      <c r="JX108" s="384">
        <f t="shared" si="427"/>
        <v>0</v>
      </c>
      <c r="JY108" s="379"/>
      <c r="JZ108" s="384">
        <f t="shared" si="428"/>
        <v>0</v>
      </c>
    </row>
    <row r="109" spans="1:286" customFormat="1" x14ac:dyDescent="0.25">
      <c r="A109" s="268" t="s">
        <v>277</v>
      </c>
      <c r="B109" s="354" t="s">
        <v>330</v>
      </c>
      <c r="C109" s="467">
        <v>848</v>
      </c>
      <c r="D109" s="467"/>
      <c r="E109" s="467"/>
      <c r="F109" s="472"/>
      <c r="G109" s="387">
        <f t="shared" si="424"/>
        <v>42.400000000000006</v>
      </c>
      <c r="H109" s="388">
        <f t="shared" si="283"/>
        <v>890.4</v>
      </c>
      <c r="I109" s="513">
        <v>50</v>
      </c>
      <c r="J109" s="391">
        <f t="shared" si="285"/>
        <v>17.808</v>
      </c>
      <c r="K109" s="379"/>
      <c r="L109" s="384">
        <f t="shared" si="286"/>
        <v>0</v>
      </c>
      <c r="M109" s="379"/>
      <c r="N109" s="384">
        <f t="shared" si="287"/>
        <v>0</v>
      </c>
      <c r="O109" s="379"/>
      <c r="P109" s="384">
        <f t="shared" si="288"/>
        <v>0</v>
      </c>
      <c r="Q109" s="379"/>
      <c r="R109" s="384">
        <f t="shared" si="289"/>
        <v>0</v>
      </c>
      <c r="S109" s="379"/>
      <c r="T109" s="384">
        <f t="shared" si="290"/>
        <v>0</v>
      </c>
      <c r="U109" s="379"/>
      <c r="V109" s="384">
        <f t="shared" si="291"/>
        <v>0</v>
      </c>
      <c r="W109" s="379"/>
      <c r="X109" s="384">
        <f t="shared" si="292"/>
        <v>0</v>
      </c>
      <c r="Y109" s="379"/>
      <c r="Z109" s="384">
        <f t="shared" si="293"/>
        <v>0</v>
      </c>
      <c r="AA109" s="379"/>
      <c r="AB109" s="384">
        <f t="shared" si="294"/>
        <v>0</v>
      </c>
      <c r="AC109" s="379"/>
      <c r="AD109" s="384">
        <f t="shared" si="295"/>
        <v>0</v>
      </c>
      <c r="AE109" s="379"/>
      <c r="AF109" s="384">
        <f t="shared" si="296"/>
        <v>0</v>
      </c>
      <c r="AG109" s="379"/>
      <c r="AH109" s="384">
        <f t="shared" si="297"/>
        <v>0</v>
      </c>
      <c r="AI109" s="379"/>
      <c r="AJ109" s="384">
        <f t="shared" si="298"/>
        <v>0</v>
      </c>
      <c r="AK109" s="379"/>
      <c r="AL109" s="384">
        <f t="shared" si="299"/>
        <v>0</v>
      </c>
      <c r="AM109" s="379"/>
      <c r="AN109" s="384">
        <f t="shared" si="300"/>
        <v>0</v>
      </c>
      <c r="AO109" s="379"/>
      <c r="AP109" s="384">
        <f t="shared" si="301"/>
        <v>0</v>
      </c>
      <c r="AQ109" s="379"/>
      <c r="AR109" s="384">
        <f t="shared" si="302"/>
        <v>0</v>
      </c>
      <c r="AS109" s="379"/>
      <c r="AT109" s="384">
        <f t="shared" si="303"/>
        <v>0</v>
      </c>
      <c r="AU109" s="379"/>
      <c r="AV109" s="384">
        <f t="shared" si="304"/>
        <v>0</v>
      </c>
      <c r="AW109" s="379"/>
      <c r="AX109" s="384">
        <f t="shared" si="305"/>
        <v>0</v>
      </c>
      <c r="AY109" s="379"/>
      <c r="AZ109" s="384">
        <f t="shared" si="306"/>
        <v>0</v>
      </c>
      <c r="BA109" s="379"/>
      <c r="BB109" s="384">
        <f t="shared" si="307"/>
        <v>0</v>
      </c>
      <c r="BC109" s="379"/>
      <c r="BD109" s="384">
        <f t="shared" si="308"/>
        <v>0</v>
      </c>
      <c r="BE109" s="379"/>
      <c r="BF109" s="384">
        <f t="shared" si="309"/>
        <v>0</v>
      </c>
      <c r="BG109" s="379"/>
      <c r="BH109" s="384">
        <f t="shared" si="310"/>
        <v>0</v>
      </c>
      <c r="BI109" s="379"/>
      <c r="BJ109" s="384">
        <f t="shared" si="311"/>
        <v>0</v>
      </c>
      <c r="BK109" s="379"/>
      <c r="BL109" s="384">
        <f t="shared" si="312"/>
        <v>0</v>
      </c>
      <c r="BM109" s="379"/>
      <c r="BN109" s="384">
        <f t="shared" si="313"/>
        <v>0</v>
      </c>
      <c r="BO109" s="379">
        <v>1</v>
      </c>
      <c r="BP109" s="384">
        <f t="shared" si="314"/>
        <v>17.808</v>
      </c>
      <c r="BQ109" s="379">
        <v>1</v>
      </c>
      <c r="BR109" s="384">
        <f t="shared" si="315"/>
        <v>17.808</v>
      </c>
      <c r="BS109" s="379">
        <v>1</v>
      </c>
      <c r="BT109" s="384">
        <f t="shared" si="316"/>
        <v>17.808</v>
      </c>
      <c r="BU109" s="379"/>
      <c r="BV109" s="384">
        <f t="shared" si="317"/>
        <v>0</v>
      </c>
      <c r="BW109" s="379">
        <v>1</v>
      </c>
      <c r="BX109" s="384">
        <f t="shared" si="318"/>
        <v>17.808</v>
      </c>
      <c r="BY109" s="379"/>
      <c r="BZ109" s="384">
        <f t="shared" si="319"/>
        <v>0</v>
      </c>
      <c r="CA109" s="379">
        <v>1</v>
      </c>
      <c r="CB109" s="384">
        <f t="shared" si="320"/>
        <v>17.808</v>
      </c>
      <c r="CC109" s="379"/>
      <c r="CD109" s="384">
        <f t="shared" si="321"/>
        <v>0</v>
      </c>
      <c r="CE109" s="379"/>
      <c r="CF109" s="384">
        <f t="shared" si="322"/>
        <v>0</v>
      </c>
      <c r="CG109" s="379"/>
      <c r="CH109" s="384">
        <f t="shared" si="323"/>
        <v>0</v>
      </c>
      <c r="CI109" s="379"/>
      <c r="CJ109" s="384">
        <f t="shared" si="324"/>
        <v>0</v>
      </c>
      <c r="CK109" s="379"/>
      <c r="CL109" s="384">
        <f t="shared" si="325"/>
        <v>0</v>
      </c>
      <c r="CM109" s="379"/>
      <c r="CN109" s="384">
        <f t="shared" si="326"/>
        <v>0</v>
      </c>
      <c r="CO109" s="379"/>
      <c r="CP109" s="384">
        <f t="shared" si="327"/>
        <v>0</v>
      </c>
      <c r="CQ109" s="379"/>
      <c r="CR109" s="384">
        <f t="shared" si="328"/>
        <v>0</v>
      </c>
      <c r="CS109" s="379"/>
      <c r="CT109" s="384">
        <f t="shared" si="329"/>
        <v>0</v>
      </c>
      <c r="CU109" s="379"/>
      <c r="CV109" s="384">
        <f t="shared" si="330"/>
        <v>0</v>
      </c>
      <c r="CW109" s="379"/>
      <c r="CX109" s="384">
        <f t="shared" si="331"/>
        <v>0</v>
      </c>
      <c r="CY109" s="379"/>
      <c r="CZ109" s="384">
        <f t="shared" si="332"/>
        <v>0</v>
      </c>
      <c r="DA109" s="379">
        <v>1</v>
      </c>
      <c r="DB109" s="384">
        <f t="shared" si="284"/>
        <v>17.808</v>
      </c>
      <c r="DC109" s="379"/>
      <c r="DD109" s="384">
        <f t="shared" si="333"/>
        <v>0</v>
      </c>
      <c r="DE109" s="379"/>
      <c r="DF109" s="384">
        <f t="shared" si="334"/>
        <v>0</v>
      </c>
      <c r="DG109" s="379"/>
      <c r="DH109" s="384">
        <f t="shared" si="335"/>
        <v>0</v>
      </c>
      <c r="DI109" s="379"/>
      <c r="DJ109" s="384">
        <f t="shared" si="336"/>
        <v>0</v>
      </c>
      <c r="DK109" s="379"/>
      <c r="DL109" s="384">
        <f t="shared" si="337"/>
        <v>0</v>
      </c>
      <c r="DM109" s="379"/>
      <c r="DN109" s="384">
        <f t="shared" si="338"/>
        <v>0</v>
      </c>
      <c r="DO109" s="379"/>
      <c r="DP109" s="384">
        <f t="shared" si="339"/>
        <v>0</v>
      </c>
      <c r="DQ109" s="379"/>
      <c r="DR109" s="384">
        <f t="shared" si="340"/>
        <v>0</v>
      </c>
      <c r="DS109" s="379"/>
      <c r="DT109" s="384">
        <f t="shared" si="341"/>
        <v>0</v>
      </c>
      <c r="DU109" s="379"/>
      <c r="DV109" s="384">
        <f t="shared" si="342"/>
        <v>0</v>
      </c>
      <c r="DW109" s="379"/>
      <c r="DX109" s="384">
        <f t="shared" si="343"/>
        <v>0</v>
      </c>
      <c r="DY109" s="379"/>
      <c r="DZ109" s="384">
        <f t="shared" si="344"/>
        <v>0</v>
      </c>
      <c r="EA109" s="379"/>
      <c r="EB109" s="384">
        <f t="shared" si="345"/>
        <v>0</v>
      </c>
      <c r="EC109" s="379"/>
      <c r="ED109" s="384">
        <f t="shared" si="346"/>
        <v>0</v>
      </c>
      <c r="EE109" s="379"/>
      <c r="EF109" s="384">
        <f t="shared" si="347"/>
        <v>0</v>
      </c>
      <c r="EG109" s="379"/>
      <c r="EH109" s="384">
        <f t="shared" si="348"/>
        <v>0</v>
      </c>
      <c r="EI109" s="379"/>
      <c r="EJ109" s="384">
        <f t="shared" si="349"/>
        <v>0</v>
      </c>
      <c r="EK109" s="379"/>
      <c r="EL109" s="384">
        <f t="shared" si="350"/>
        <v>0</v>
      </c>
      <c r="EM109" s="379"/>
      <c r="EN109" s="384">
        <f t="shared" si="351"/>
        <v>0</v>
      </c>
      <c r="EO109" s="379"/>
      <c r="EP109" s="384">
        <f t="shared" si="352"/>
        <v>0</v>
      </c>
      <c r="EQ109" s="379"/>
      <c r="ER109" s="384">
        <f t="shared" si="353"/>
        <v>0</v>
      </c>
      <c r="ES109" s="379"/>
      <c r="ET109" s="384">
        <f t="shared" si="354"/>
        <v>0</v>
      </c>
      <c r="EU109" s="379"/>
      <c r="EV109" s="384">
        <f t="shared" si="355"/>
        <v>0</v>
      </c>
      <c r="EW109" s="379"/>
      <c r="EX109" s="384">
        <f t="shared" si="356"/>
        <v>0</v>
      </c>
      <c r="EY109" s="379"/>
      <c r="EZ109" s="384">
        <f t="shared" si="357"/>
        <v>0</v>
      </c>
      <c r="FA109" s="379"/>
      <c r="FB109" s="384">
        <f t="shared" si="358"/>
        <v>0</v>
      </c>
      <c r="FC109" s="379"/>
      <c r="FD109" s="384">
        <f t="shared" si="359"/>
        <v>0</v>
      </c>
      <c r="FE109" s="379"/>
      <c r="FF109" s="384">
        <f t="shared" si="360"/>
        <v>0</v>
      </c>
      <c r="FG109" s="379"/>
      <c r="FH109" s="384">
        <f t="shared" si="361"/>
        <v>0</v>
      </c>
      <c r="FI109" s="379"/>
      <c r="FJ109" s="384">
        <f t="shared" si="362"/>
        <v>0</v>
      </c>
      <c r="FK109" s="379"/>
      <c r="FL109" s="384">
        <f t="shared" si="363"/>
        <v>0</v>
      </c>
      <c r="FM109" s="379"/>
      <c r="FN109" s="384">
        <f t="shared" si="364"/>
        <v>0</v>
      </c>
      <c r="FO109" s="379"/>
      <c r="FP109" s="384">
        <f t="shared" si="365"/>
        <v>0</v>
      </c>
      <c r="FQ109" s="379"/>
      <c r="FR109" s="384">
        <f t="shared" si="366"/>
        <v>0</v>
      </c>
      <c r="FS109" s="379"/>
      <c r="FT109" s="384">
        <f t="shared" si="367"/>
        <v>0</v>
      </c>
      <c r="FU109" s="379"/>
      <c r="FV109" s="384">
        <f t="shared" si="368"/>
        <v>0</v>
      </c>
      <c r="FW109" s="379"/>
      <c r="FX109" s="384">
        <f t="shared" si="369"/>
        <v>0</v>
      </c>
      <c r="FY109" s="379"/>
      <c r="FZ109" s="384">
        <f t="shared" si="370"/>
        <v>0</v>
      </c>
      <c r="GA109" s="379"/>
      <c r="GB109" s="384">
        <f t="shared" si="371"/>
        <v>0</v>
      </c>
      <c r="GC109" s="379"/>
      <c r="GD109" s="384">
        <f t="shared" si="372"/>
        <v>0</v>
      </c>
      <c r="GE109" s="379"/>
      <c r="GF109" s="384">
        <f t="shared" si="373"/>
        <v>0</v>
      </c>
      <c r="GG109" s="379"/>
      <c r="GH109" s="384">
        <f t="shared" si="374"/>
        <v>0</v>
      </c>
      <c r="GI109" s="379">
        <v>1</v>
      </c>
      <c r="GJ109" s="384">
        <f t="shared" si="375"/>
        <v>17.808</v>
      </c>
      <c r="GK109" s="379"/>
      <c r="GL109" s="384">
        <f t="shared" si="376"/>
        <v>0</v>
      </c>
      <c r="GM109" s="379"/>
      <c r="GN109" s="384">
        <f t="shared" si="377"/>
        <v>0</v>
      </c>
      <c r="GO109" s="379"/>
      <c r="GP109" s="384">
        <f t="shared" si="378"/>
        <v>0</v>
      </c>
      <c r="GQ109" s="379"/>
      <c r="GR109" s="384">
        <f t="shared" si="379"/>
        <v>0</v>
      </c>
      <c r="GS109" s="379"/>
      <c r="GT109" s="384">
        <f t="shared" si="380"/>
        <v>0</v>
      </c>
      <c r="GU109" s="379"/>
      <c r="GV109" s="384">
        <f t="shared" si="381"/>
        <v>0</v>
      </c>
      <c r="GW109" s="379"/>
      <c r="GX109" s="384">
        <f t="shared" si="382"/>
        <v>0</v>
      </c>
      <c r="GY109" s="379"/>
      <c r="GZ109" s="384">
        <f t="shared" si="383"/>
        <v>0</v>
      </c>
      <c r="HA109" s="379"/>
      <c r="HB109" s="384">
        <f t="shared" si="384"/>
        <v>0</v>
      </c>
      <c r="HC109" s="379"/>
      <c r="HD109" s="384">
        <f t="shared" si="385"/>
        <v>0</v>
      </c>
      <c r="HE109" s="379"/>
      <c r="HF109" s="384">
        <f t="shared" si="386"/>
        <v>0</v>
      </c>
      <c r="HG109" s="379"/>
      <c r="HH109" s="384">
        <f t="shared" si="387"/>
        <v>0</v>
      </c>
      <c r="HI109" s="379"/>
      <c r="HJ109" s="384">
        <f t="shared" si="388"/>
        <v>0</v>
      </c>
      <c r="HK109" s="379"/>
      <c r="HL109" s="384">
        <f t="shared" si="389"/>
        <v>0</v>
      </c>
      <c r="HM109" s="379"/>
      <c r="HN109" s="384">
        <f t="shared" si="390"/>
        <v>0</v>
      </c>
      <c r="HO109" s="415">
        <v>1</v>
      </c>
      <c r="HP109" s="384">
        <f t="shared" si="391"/>
        <v>17.808</v>
      </c>
      <c r="HQ109" s="379">
        <v>1</v>
      </c>
      <c r="HR109" s="384">
        <f t="shared" si="392"/>
        <v>17.808</v>
      </c>
      <c r="HS109" s="415">
        <v>1</v>
      </c>
      <c r="HT109" s="384">
        <f t="shared" si="393"/>
        <v>17.808</v>
      </c>
      <c r="HU109" s="379"/>
      <c r="HV109" s="384">
        <f t="shared" si="394"/>
        <v>0</v>
      </c>
      <c r="HW109" s="379">
        <v>1</v>
      </c>
      <c r="HX109" s="384">
        <f t="shared" si="395"/>
        <v>17.808</v>
      </c>
      <c r="HY109" s="379">
        <v>1</v>
      </c>
      <c r="HZ109" s="384">
        <f t="shared" si="396"/>
        <v>17.808</v>
      </c>
      <c r="IA109" s="379"/>
      <c r="IB109" s="384">
        <f t="shared" si="397"/>
        <v>0</v>
      </c>
      <c r="IC109" s="379">
        <v>1</v>
      </c>
      <c r="ID109" s="384">
        <f t="shared" si="398"/>
        <v>17.808</v>
      </c>
      <c r="IE109" s="379">
        <v>1</v>
      </c>
      <c r="IF109" s="384">
        <f t="shared" si="399"/>
        <v>17.808</v>
      </c>
      <c r="IG109" s="379">
        <v>1</v>
      </c>
      <c r="IH109" s="384">
        <f t="shared" si="400"/>
        <v>17.808</v>
      </c>
      <c r="II109" s="379">
        <v>1</v>
      </c>
      <c r="IJ109" s="384">
        <f t="shared" si="401"/>
        <v>17.808</v>
      </c>
      <c r="IK109" s="379">
        <v>1</v>
      </c>
      <c r="IL109" s="384">
        <f t="shared" si="402"/>
        <v>17.808</v>
      </c>
      <c r="IM109" s="379">
        <v>1</v>
      </c>
      <c r="IN109" s="384">
        <f t="shared" si="403"/>
        <v>17.808</v>
      </c>
      <c r="IO109" s="379">
        <v>1</v>
      </c>
      <c r="IP109" s="384">
        <f t="shared" si="404"/>
        <v>17.808</v>
      </c>
      <c r="IQ109" s="379">
        <v>1</v>
      </c>
      <c r="IR109" s="384">
        <f t="shared" si="405"/>
        <v>17.808</v>
      </c>
      <c r="IS109" s="379"/>
      <c r="IT109" s="384">
        <f t="shared" si="406"/>
        <v>0</v>
      </c>
      <c r="IU109" s="379"/>
      <c r="IV109" s="384">
        <f t="shared" si="407"/>
        <v>0</v>
      </c>
      <c r="IW109" s="379">
        <v>1</v>
      </c>
      <c r="IX109" s="384">
        <f t="shared" si="408"/>
        <v>17.808</v>
      </c>
      <c r="IY109" s="379">
        <v>1</v>
      </c>
      <c r="IZ109" s="384">
        <f t="shared" si="409"/>
        <v>17.808</v>
      </c>
      <c r="JA109" s="379">
        <v>1</v>
      </c>
      <c r="JB109" s="384">
        <f t="shared" si="410"/>
        <v>17.808</v>
      </c>
      <c r="JC109" s="379">
        <v>1</v>
      </c>
      <c r="JD109" s="384">
        <f t="shared" si="411"/>
        <v>17.808</v>
      </c>
      <c r="JE109" s="379">
        <v>1</v>
      </c>
      <c r="JF109" s="384">
        <f t="shared" si="412"/>
        <v>17.808</v>
      </c>
      <c r="JG109" s="379">
        <v>1</v>
      </c>
      <c r="JH109" s="384">
        <f t="shared" si="413"/>
        <v>17.808</v>
      </c>
      <c r="JI109" s="379">
        <v>1</v>
      </c>
      <c r="JJ109" s="384">
        <f t="shared" si="414"/>
        <v>17.808</v>
      </c>
      <c r="JK109" s="379">
        <v>1</v>
      </c>
      <c r="JL109" s="384">
        <f t="shared" si="415"/>
        <v>17.808</v>
      </c>
      <c r="JM109" s="379">
        <v>1</v>
      </c>
      <c r="JN109" s="384">
        <f t="shared" si="416"/>
        <v>17.808</v>
      </c>
      <c r="JO109" s="379">
        <v>1</v>
      </c>
      <c r="JP109" s="384">
        <f t="shared" si="417"/>
        <v>17.808</v>
      </c>
      <c r="JQ109" s="379">
        <v>1</v>
      </c>
      <c r="JR109" s="384">
        <f t="shared" si="418"/>
        <v>17.808</v>
      </c>
      <c r="JS109" s="379"/>
      <c r="JT109" s="384">
        <f t="shared" si="425"/>
        <v>0</v>
      </c>
      <c r="JU109" s="379"/>
      <c r="JV109" s="384">
        <f t="shared" si="426"/>
        <v>0</v>
      </c>
      <c r="JW109" s="379"/>
      <c r="JX109" s="384">
        <f t="shared" si="427"/>
        <v>0</v>
      </c>
      <c r="JY109" s="379"/>
      <c r="JZ109" s="384">
        <f t="shared" si="428"/>
        <v>0</v>
      </c>
    </row>
    <row r="110" spans="1:286" customFormat="1" x14ac:dyDescent="0.25">
      <c r="A110" s="268" t="s">
        <v>277</v>
      </c>
      <c r="B110" s="354" t="s">
        <v>563</v>
      </c>
      <c r="C110" s="467">
        <v>895</v>
      </c>
      <c r="D110" s="467"/>
      <c r="E110" s="467"/>
      <c r="F110" s="472"/>
      <c r="G110" s="387">
        <v>0</v>
      </c>
      <c r="H110" s="388">
        <f t="shared" si="283"/>
        <v>895</v>
      </c>
      <c r="I110" s="513">
        <v>1</v>
      </c>
      <c r="J110" s="391">
        <f t="shared" si="285"/>
        <v>895</v>
      </c>
      <c r="K110" s="379"/>
      <c r="L110" s="384">
        <f t="shared" si="286"/>
        <v>0</v>
      </c>
      <c r="M110" s="379"/>
      <c r="N110" s="384">
        <f t="shared" si="287"/>
        <v>0</v>
      </c>
      <c r="O110" s="379"/>
      <c r="P110" s="384">
        <f t="shared" si="288"/>
        <v>0</v>
      </c>
      <c r="Q110" s="379"/>
      <c r="R110" s="384">
        <f t="shared" si="289"/>
        <v>0</v>
      </c>
      <c r="S110" s="379"/>
      <c r="T110" s="384">
        <f t="shared" si="290"/>
        <v>0</v>
      </c>
      <c r="U110" s="379"/>
      <c r="V110" s="384">
        <f t="shared" si="291"/>
        <v>0</v>
      </c>
      <c r="W110" s="379"/>
      <c r="X110" s="384">
        <f t="shared" si="292"/>
        <v>0</v>
      </c>
      <c r="Y110" s="379"/>
      <c r="Z110" s="384">
        <f t="shared" si="293"/>
        <v>0</v>
      </c>
      <c r="AA110" s="379"/>
      <c r="AB110" s="384">
        <f t="shared" si="294"/>
        <v>0</v>
      </c>
      <c r="AC110" s="379"/>
      <c r="AD110" s="384">
        <f t="shared" si="295"/>
        <v>0</v>
      </c>
      <c r="AE110" s="379"/>
      <c r="AF110" s="384">
        <f t="shared" si="296"/>
        <v>0</v>
      </c>
      <c r="AG110" s="379"/>
      <c r="AH110" s="384">
        <f t="shared" si="297"/>
        <v>0</v>
      </c>
      <c r="AI110" s="379"/>
      <c r="AJ110" s="384">
        <f t="shared" si="298"/>
        <v>0</v>
      </c>
      <c r="AK110" s="379"/>
      <c r="AL110" s="384">
        <f t="shared" si="299"/>
        <v>0</v>
      </c>
      <c r="AM110" s="379"/>
      <c r="AN110" s="384">
        <f t="shared" si="300"/>
        <v>0</v>
      </c>
      <c r="AO110" s="379"/>
      <c r="AP110" s="384">
        <f t="shared" si="301"/>
        <v>0</v>
      </c>
      <c r="AQ110" s="379"/>
      <c r="AR110" s="384">
        <f t="shared" si="302"/>
        <v>0</v>
      </c>
      <c r="AS110" s="379"/>
      <c r="AT110" s="384">
        <f t="shared" si="303"/>
        <v>0</v>
      </c>
      <c r="AU110" s="379"/>
      <c r="AV110" s="384">
        <f t="shared" si="304"/>
        <v>0</v>
      </c>
      <c r="AW110" s="379"/>
      <c r="AX110" s="384">
        <f t="shared" si="305"/>
        <v>0</v>
      </c>
      <c r="AY110" s="379"/>
      <c r="AZ110" s="384">
        <f t="shared" si="306"/>
        <v>0</v>
      </c>
      <c r="BA110" s="379"/>
      <c r="BB110" s="384">
        <f t="shared" si="307"/>
        <v>0</v>
      </c>
      <c r="BC110" s="379"/>
      <c r="BD110" s="384">
        <f t="shared" si="308"/>
        <v>0</v>
      </c>
      <c r="BE110" s="379"/>
      <c r="BF110" s="384">
        <f t="shared" si="309"/>
        <v>0</v>
      </c>
      <c r="BG110" s="379"/>
      <c r="BH110" s="384">
        <f t="shared" si="310"/>
        <v>0</v>
      </c>
      <c r="BI110" s="379"/>
      <c r="BJ110" s="384">
        <f t="shared" si="311"/>
        <v>0</v>
      </c>
      <c r="BK110" s="379"/>
      <c r="BL110" s="384">
        <f t="shared" si="312"/>
        <v>0</v>
      </c>
      <c r="BM110" s="379"/>
      <c r="BN110" s="384">
        <f t="shared" si="313"/>
        <v>0</v>
      </c>
      <c r="BO110" s="379"/>
      <c r="BP110" s="384">
        <f t="shared" si="314"/>
        <v>0</v>
      </c>
      <c r="BQ110" s="379"/>
      <c r="BR110" s="384">
        <f t="shared" si="315"/>
        <v>0</v>
      </c>
      <c r="BS110" s="379"/>
      <c r="BT110" s="384">
        <f t="shared" si="316"/>
        <v>0</v>
      </c>
      <c r="BU110" s="379"/>
      <c r="BV110" s="384">
        <f t="shared" si="317"/>
        <v>0</v>
      </c>
      <c r="BW110" s="379"/>
      <c r="BX110" s="384">
        <f t="shared" si="318"/>
        <v>0</v>
      </c>
      <c r="BY110" s="379"/>
      <c r="BZ110" s="384">
        <f t="shared" si="319"/>
        <v>0</v>
      </c>
      <c r="CA110" s="379"/>
      <c r="CB110" s="384">
        <f t="shared" si="320"/>
        <v>0</v>
      </c>
      <c r="CC110" s="379"/>
      <c r="CD110" s="384">
        <f t="shared" si="321"/>
        <v>0</v>
      </c>
      <c r="CE110" s="379"/>
      <c r="CF110" s="384">
        <f t="shared" si="322"/>
        <v>0</v>
      </c>
      <c r="CG110" s="379"/>
      <c r="CH110" s="384">
        <f t="shared" si="323"/>
        <v>0</v>
      </c>
      <c r="CI110" s="379"/>
      <c r="CJ110" s="384">
        <f t="shared" si="324"/>
        <v>0</v>
      </c>
      <c r="CK110" s="379"/>
      <c r="CL110" s="384">
        <f t="shared" si="325"/>
        <v>0</v>
      </c>
      <c r="CM110" s="379"/>
      <c r="CN110" s="384">
        <f t="shared" si="326"/>
        <v>0</v>
      </c>
      <c r="CO110" s="379"/>
      <c r="CP110" s="384">
        <f t="shared" si="327"/>
        <v>0</v>
      </c>
      <c r="CQ110" s="379"/>
      <c r="CR110" s="384">
        <f t="shared" si="328"/>
        <v>0</v>
      </c>
      <c r="CS110" s="379"/>
      <c r="CT110" s="384">
        <f t="shared" si="329"/>
        <v>0</v>
      </c>
      <c r="CU110" s="379"/>
      <c r="CV110" s="384">
        <f t="shared" si="330"/>
        <v>0</v>
      </c>
      <c r="CW110" s="379"/>
      <c r="CX110" s="384">
        <f t="shared" si="331"/>
        <v>0</v>
      </c>
      <c r="CY110" s="379"/>
      <c r="CZ110" s="384">
        <f t="shared" si="332"/>
        <v>0</v>
      </c>
      <c r="DA110" s="379"/>
      <c r="DB110" s="384">
        <f t="shared" si="284"/>
        <v>0</v>
      </c>
      <c r="DC110" s="379"/>
      <c r="DD110" s="384">
        <f t="shared" si="333"/>
        <v>0</v>
      </c>
      <c r="DE110" s="379"/>
      <c r="DF110" s="384">
        <f t="shared" si="334"/>
        <v>0</v>
      </c>
      <c r="DG110" s="379"/>
      <c r="DH110" s="384">
        <f t="shared" si="335"/>
        <v>0</v>
      </c>
      <c r="DI110" s="379"/>
      <c r="DJ110" s="384">
        <f t="shared" si="336"/>
        <v>0</v>
      </c>
      <c r="DK110" s="379"/>
      <c r="DL110" s="384">
        <f t="shared" si="337"/>
        <v>0</v>
      </c>
      <c r="DM110" s="379"/>
      <c r="DN110" s="384">
        <f t="shared" si="338"/>
        <v>0</v>
      </c>
      <c r="DO110" s="379"/>
      <c r="DP110" s="384">
        <f t="shared" si="339"/>
        <v>0</v>
      </c>
      <c r="DQ110" s="379"/>
      <c r="DR110" s="384">
        <f t="shared" si="340"/>
        <v>0</v>
      </c>
      <c r="DS110" s="379"/>
      <c r="DT110" s="384">
        <f t="shared" si="341"/>
        <v>0</v>
      </c>
      <c r="DU110" s="379"/>
      <c r="DV110" s="384">
        <f t="shared" si="342"/>
        <v>0</v>
      </c>
      <c r="DW110" s="379"/>
      <c r="DX110" s="384">
        <f t="shared" si="343"/>
        <v>0</v>
      </c>
      <c r="DY110" s="379"/>
      <c r="DZ110" s="384">
        <f t="shared" si="344"/>
        <v>0</v>
      </c>
      <c r="EA110" s="379"/>
      <c r="EB110" s="384">
        <f t="shared" si="345"/>
        <v>0</v>
      </c>
      <c r="EC110" s="379"/>
      <c r="ED110" s="384">
        <f t="shared" si="346"/>
        <v>0</v>
      </c>
      <c r="EE110" s="379"/>
      <c r="EF110" s="384">
        <f t="shared" si="347"/>
        <v>0</v>
      </c>
      <c r="EG110" s="379">
        <v>1</v>
      </c>
      <c r="EH110" s="384">
        <f t="shared" si="348"/>
        <v>895</v>
      </c>
      <c r="EI110" s="379">
        <v>1</v>
      </c>
      <c r="EJ110" s="384">
        <f t="shared" si="349"/>
        <v>895</v>
      </c>
      <c r="EK110" s="379"/>
      <c r="EL110" s="384">
        <f t="shared" si="350"/>
        <v>0</v>
      </c>
      <c r="EM110" s="379">
        <v>1</v>
      </c>
      <c r="EN110" s="384">
        <f t="shared" si="351"/>
        <v>895</v>
      </c>
      <c r="EO110" s="379"/>
      <c r="EP110" s="384">
        <f t="shared" si="352"/>
        <v>0</v>
      </c>
      <c r="EQ110" s="379"/>
      <c r="ER110" s="384">
        <f t="shared" si="353"/>
        <v>0</v>
      </c>
      <c r="ES110" s="379"/>
      <c r="ET110" s="384">
        <f t="shared" si="354"/>
        <v>0</v>
      </c>
      <c r="EU110" s="379"/>
      <c r="EV110" s="384">
        <f t="shared" si="355"/>
        <v>0</v>
      </c>
      <c r="EW110" s="379"/>
      <c r="EX110" s="384">
        <f t="shared" si="356"/>
        <v>0</v>
      </c>
      <c r="EY110" s="379"/>
      <c r="EZ110" s="384">
        <f t="shared" si="357"/>
        <v>0</v>
      </c>
      <c r="FA110" s="379"/>
      <c r="FB110" s="384">
        <f t="shared" si="358"/>
        <v>0</v>
      </c>
      <c r="FC110" s="379"/>
      <c r="FD110" s="384">
        <f t="shared" si="359"/>
        <v>0</v>
      </c>
      <c r="FE110" s="379"/>
      <c r="FF110" s="384">
        <f t="shared" si="360"/>
        <v>0</v>
      </c>
      <c r="FG110" s="379"/>
      <c r="FH110" s="384">
        <f t="shared" si="361"/>
        <v>0</v>
      </c>
      <c r="FI110" s="379"/>
      <c r="FJ110" s="384">
        <f t="shared" si="362"/>
        <v>0</v>
      </c>
      <c r="FK110" s="379"/>
      <c r="FL110" s="384">
        <f t="shared" si="363"/>
        <v>0</v>
      </c>
      <c r="FM110" s="379"/>
      <c r="FN110" s="384">
        <f t="shared" si="364"/>
        <v>0</v>
      </c>
      <c r="FO110" s="379"/>
      <c r="FP110" s="384">
        <f t="shared" si="365"/>
        <v>0</v>
      </c>
      <c r="FQ110" s="379"/>
      <c r="FR110" s="384">
        <f t="shared" si="366"/>
        <v>0</v>
      </c>
      <c r="FS110" s="379"/>
      <c r="FT110" s="384">
        <f t="shared" si="367"/>
        <v>0</v>
      </c>
      <c r="FU110" s="379"/>
      <c r="FV110" s="384">
        <f t="shared" si="368"/>
        <v>0</v>
      </c>
      <c r="FW110" s="379"/>
      <c r="FX110" s="384">
        <f t="shared" si="369"/>
        <v>0</v>
      </c>
      <c r="FY110" s="379"/>
      <c r="FZ110" s="384">
        <f t="shared" si="370"/>
        <v>0</v>
      </c>
      <c r="GA110" s="379"/>
      <c r="GB110" s="384">
        <f t="shared" si="371"/>
        <v>0</v>
      </c>
      <c r="GC110" s="379"/>
      <c r="GD110" s="384">
        <f t="shared" si="372"/>
        <v>0</v>
      </c>
      <c r="GE110" s="379"/>
      <c r="GF110" s="384">
        <f t="shared" si="373"/>
        <v>0</v>
      </c>
      <c r="GG110" s="379"/>
      <c r="GH110" s="384">
        <f t="shared" si="374"/>
        <v>0</v>
      </c>
      <c r="GI110" s="379">
        <v>1</v>
      </c>
      <c r="GJ110" s="384">
        <f t="shared" si="375"/>
        <v>895</v>
      </c>
      <c r="GK110" s="379"/>
      <c r="GL110" s="384">
        <f t="shared" si="376"/>
        <v>0</v>
      </c>
      <c r="GM110" s="379"/>
      <c r="GN110" s="384">
        <f t="shared" si="377"/>
        <v>0</v>
      </c>
      <c r="GO110" s="379"/>
      <c r="GP110" s="384">
        <f t="shared" si="378"/>
        <v>0</v>
      </c>
      <c r="GQ110" s="379"/>
      <c r="GR110" s="384">
        <f t="shared" si="379"/>
        <v>0</v>
      </c>
      <c r="GS110" s="379"/>
      <c r="GT110" s="384">
        <f t="shared" si="380"/>
        <v>0</v>
      </c>
      <c r="GU110" s="379"/>
      <c r="GV110" s="384">
        <f t="shared" si="381"/>
        <v>0</v>
      </c>
      <c r="GW110" s="379"/>
      <c r="GX110" s="384">
        <f t="shared" si="382"/>
        <v>0</v>
      </c>
      <c r="GY110" s="379"/>
      <c r="GZ110" s="384">
        <f t="shared" si="383"/>
        <v>0</v>
      </c>
      <c r="HA110" s="379"/>
      <c r="HB110" s="384">
        <f t="shared" si="384"/>
        <v>0</v>
      </c>
      <c r="HC110" s="379"/>
      <c r="HD110" s="384">
        <f t="shared" si="385"/>
        <v>0</v>
      </c>
      <c r="HE110" s="379"/>
      <c r="HF110" s="384">
        <f t="shared" si="386"/>
        <v>0</v>
      </c>
      <c r="HG110" s="379"/>
      <c r="HH110" s="384">
        <f t="shared" si="387"/>
        <v>0</v>
      </c>
      <c r="HI110" s="379"/>
      <c r="HJ110" s="384">
        <f t="shared" si="388"/>
        <v>0</v>
      </c>
      <c r="HK110" s="379"/>
      <c r="HL110" s="384">
        <f t="shared" si="389"/>
        <v>0</v>
      </c>
      <c r="HM110" s="379"/>
      <c r="HN110" s="384">
        <f t="shared" si="390"/>
        <v>0</v>
      </c>
      <c r="HO110" s="415"/>
      <c r="HP110" s="384">
        <f t="shared" si="391"/>
        <v>0</v>
      </c>
      <c r="HQ110" s="379"/>
      <c r="HR110" s="384">
        <f t="shared" si="392"/>
        <v>0</v>
      </c>
      <c r="HS110" s="415"/>
      <c r="HT110" s="384">
        <f t="shared" si="393"/>
        <v>0</v>
      </c>
      <c r="HU110" s="379"/>
      <c r="HV110" s="384">
        <f t="shared" si="394"/>
        <v>0</v>
      </c>
      <c r="HW110" s="379">
        <v>1</v>
      </c>
      <c r="HX110" s="384">
        <f t="shared" si="395"/>
        <v>895</v>
      </c>
      <c r="HY110" s="379">
        <v>1</v>
      </c>
      <c r="HZ110" s="384">
        <f t="shared" si="396"/>
        <v>895</v>
      </c>
      <c r="IA110" s="379"/>
      <c r="IB110" s="384">
        <f t="shared" si="397"/>
        <v>0</v>
      </c>
      <c r="IC110" s="379">
        <v>1</v>
      </c>
      <c r="ID110" s="384">
        <f t="shared" si="398"/>
        <v>895</v>
      </c>
      <c r="IE110" s="379">
        <v>1</v>
      </c>
      <c r="IF110" s="384">
        <f t="shared" si="399"/>
        <v>895</v>
      </c>
      <c r="IG110" s="379">
        <v>1</v>
      </c>
      <c r="IH110" s="384">
        <f t="shared" si="400"/>
        <v>895</v>
      </c>
      <c r="II110" s="379">
        <v>1</v>
      </c>
      <c r="IJ110" s="384">
        <f t="shared" si="401"/>
        <v>895</v>
      </c>
      <c r="IK110" s="379">
        <v>1</v>
      </c>
      <c r="IL110" s="384">
        <f t="shared" si="402"/>
        <v>895</v>
      </c>
      <c r="IM110" s="379">
        <v>1</v>
      </c>
      <c r="IN110" s="384">
        <f t="shared" si="403"/>
        <v>895</v>
      </c>
      <c r="IO110" s="379">
        <v>1</v>
      </c>
      <c r="IP110" s="384">
        <f t="shared" si="404"/>
        <v>895</v>
      </c>
      <c r="IQ110" s="379">
        <v>1</v>
      </c>
      <c r="IR110" s="384">
        <f t="shared" si="405"/>
        <v>895</v>
      </c>
      <c r="IS110" s="379">
        <v>1</v>
      </c>
      <c r="IT110" s="384">
        <f t="shared" si="406"/>
        <v>895</v>
      </c>
      <c r="IU110" s="379">
        <v>1</v>
      </c>
      <c r="IV110" s="384">
        <f t="shared" si="407"/>
        <v>895</v>
      </c>
      <c r="IW110" s="379">
        <v>1</v>
      </c>
      <c r="IX110" s="384">
        <f t="shared" si="408"/>
        <v>895</v>
      </c>
      <c r="IY110" s="379">
        <v>1</v>
      </c>
      <c r="IZ110" s="384">
        <f t="shared" si="409"/>
        <v>895</v>
      </c>
      <c r="JA110" s="379">
        <v>1</v>
      </c>
      <c r="JB110" s="384">
        <f t="shared" si="410"/>
        <v>895</v>
      </c>
      <c r="JC110" s="379">
        <v>1</v>
      </c>
      <c r="JD110" s="384">
        <f t="shared" si="411"/>
        <v>895</v>
      </c>
      <c r="JE110" s="379">
        <v>1</v>
      </c>
      <c r="JF110" s="384">
        <f t="shared" si="412"/>
        <v>895</v>
      </c>
      <c r="JG110" s="379">
        <v>1</v>
      </c>
      <c r="JH110" s="384">
        <f t="shared" si="413"/>
        <v>895</v>
      </c>
      <c r="JI110" s="379">
        <v>1</v>
      </c>
      <c r="JJ110" s="384">
        <f t="shared" si="414"/>
        <v>895</v>
      </c>
      <c r="JK110" s="379">
        <v>1</v>
      </c>
      <c r="JL110" s="384">
        <f t="shared" si="415"/>
        <v>895</v>
      </c>
      <c r="JM110" s="379">
        <v>1</v>
      </c>
      <c r="JN110" s="384">
        <f t="shared" si="416"/>
        <v>895</v>
      </c>
      <c r="JO110" s="379">
        <v>1</v>
      </c>
      <c r="JP110" s="384">
        <f t="shared" si="417"/>
        <v>895</v>
      </c>
      <c r="JQ110" s="379">
        <v>1</v>
      </c>
      <c r="JR110" s="384">
        <f t="shared" si="418"/>
        <v>895</v>
      </c>
      <c r="JS110" s="379"/>
      <c r="JT110" s="384">
        <f t="shared" si="425"/>
        <v>0</v>
      </c>
      <c r="JU110" s="379"/>
      <c r="JV110" s="384">
        <f t="shared" si="426"/>
        <v>0</v>
      </c>
      <c r="JW110" s="379"/>
      <c r="JX110" s="384">
        <f t="shared" si="427"/>
        <v>0</v>
      </c>
      <c r="JY110" s="379"/>
      <c r="JZ110" s="384">
        <f t="shared" si="428"/>
        <v>0</v>
      </c>
    </row>
    <row r="111" spans="1:286" customFormat="1" x14ac:dyDescent="0.25">
      <c r="A111" s="268" t="s">
        <v>277</v>
      </c>
      <c r="B111" s="354" t="s">
        <v>331</v>
      </c>
      <c r="C111" s="467">
        <v>19600</v>
      </c>
      <c r="D111" s="467"/>
      <c r="E111" s="467"/>
      <c r="F111" s="472"/>
      <c r="G111" s="387">
        <v>0</v>
      </c>
      <c r="H111" s="388">
        <f t="shared" si="283"/>
        <v>19600</v>
      </c>
      <c r="I111" s="513">
        <v>12</v>
      </c>
      <c r="J111" s="391">
        <f t="shared" si="285"/>
        <v>1633.3333333333333</v>
      </c>
      <c r="K111" s="379"/>
      <c r="L111" s="384">
        <f t="shared" si="286"/>
        <v>0</v>
      </c>
      <c r="M111" s="379"/>
      <c r="N111" s="384">
        <f t="shared" si="287"/>
        <v>0</v>
      </c>
      <c r="O111" s="379"/>
      <c r="P111" s="384">
        <f t="shared" si="288"/>
        <v>0</v>
      </c>
      <c r="Q111" s="379"/>
      <c r="R111" s="384">
        <f t="shared" si="289"/>
        <v>0</v>
      </c>
      <c r="S111" s="379"/>
      <c r="T111" s="384">
        <f t="shared" si="290"/>
        <v>0</v>
      </c>
      <c r="U111" s="379"/>
      <c r="V111" s="384">
        <f t="shared" si="291"/>
        <v>0</v>
      </c>
      <c r="W111" s="379"/>
      <c r="X111" s="384">
        <f t="shared" si="292"/>
        <v>0</v>
      </c>
      <c r="Y111" s="379"/>
      <c r="Z111" s="384">
        <f t="shared" si="293"/>
        <v>0</v>
      </c>
      <c r="AA111" s="379"/>
      <c r="AB111" s="384">
        <f t="shared" si="294"/>
        <v>0</v>
      </c>
      <c r="AC111" s="379"/>
      <c r="AD111" s="384">
        <f t="shared" si="295"/>
        <v>0</v>
      </c>
      <c r="AE111" s="379"/>
      <c r="AF111" s="384">
        <f t="shared" si="296"/>
        <v>0</v>
      </c>
      <c r="AG111" s="379"/>
      <c r="AH111" s="384">
        <f t="shared" si="297"/>
        <v>0</v>
      </c>
      <c r="AI111" s="379"/>
      <c r="AJ111" s="384">
        <f t="shared" si="298"/>
        <v>0</v>
      </c>
      <c r="AK111" s="379"/>
      <c r="AL111" s="384">
        <f t="shared" si="299"/>
        <v>0</v>
      </c>
      <c r="AM111" s="379"/>
      <c r="AN111" s="384">
        <f t="shared" si="300"/>
        <v>0</v>
      </c>
      <c r="AO111" s="379"/>
      <c r="AP111" s="384">
        <f t="shared" si="301"/>
        <v>0</v>
      </c>
      <c r="AQ111" s="379"/>
      <c r="AR111" s="384">
        <f t="shared" si="302"/>
        <v>0</v>
      </c>
      <c r="AS111" s="379"/>
      <c r="AT111" s="384">
        <f t="shared" si="303"/>
        <v>0</v>
      </c>
      <c r="AU111" s="379"/>
      <c r="AV111" s="384">
        <f t="shared" si="304"/>
        <v>0</v>
      </c>
      <c r="AW111" s="379"/>
      <c r="AX111" s="384">
        <f t="shared" si="305"/>
        <v>0</v>
      </c>
      <c r="AY111" s="379"/>
      <c r="AZ111" s="384">
        <f t="shared" si="306"/>
        <v>0</v>
      </c>
      <c r="BA111" s="379"/>
      <c r="BB111" s="384">
        <f t="shared" si="307"/>
        <v>0</v>
      </c>
      <c r="BC111" s="379"/>
      <c r="BD111" s="384">
        <f t="shared" si="308"/>
        <v>0</v>
      </c>
      <c r="BE111" s="379"/>
      <c r="BF111" s="384">
        <f t="shared" si="309"/>
        <v>0</v>
      </c>
      <c r="BG111" s="379"/>
      <c r="BH111" s="384">
        <f t="shared" si="310"/>
        <v>0</v>
      </c>
      <c r="BI111" s="379"/>
      <c r="BJ111" s="384">
        <f t="shared" si="311"/>
        <v>0</v>
      </c>
      <c r="BK111" s="379"/>
      <c r="BL111" s="384">
        <f t="shared" si="312"/>
        <v>0</v>
      </c>
      <c r="BM111" s="379"/>
      <c r="BN111" s="384">
        <f t="shared" si="313"/>
        <v>0</v>
      </c>
      <c r="BO111" s="379"/>
      <c r="BP111" s="384">
        <f t="shared" si="314"/>
        <v>0</v>
      </c>
      <c r="BQ111" s="379"/>
      <c r="BR111" s="384">
        <f t="shared" si="315"/>
        <v>0</v>
      </c>
      <c r="BS111" s="379"/>
      <c r="BT111" s="384">
        <f t="shared" si="316"/>
        <v>0</v>
      </c>
      <c r="BU111" s="379"/>
      <c r="BV111" s="384">
        <f t="shared" si="317"/>
        <v>0</v>
      </c>
      <c r="BW111" s="379"/>
      <c r="BX111" s="384">
        <f t="shared" si="318"/>
        <v>0</v>
      </c>
      <c r="BY111" s="379"/>
      <c r="BZ111" s="384">
        <f t="shared" si="319"/>
        <v>0</v>
      </c>
      <c r="CA111" s="379">
        <v>1</v>
      </c>
      <c r="CB111" s="384">
        <f t="shared" si="320"/>
        <v>1633.3333333333333</v>
      </c>
      <c r="CC111" s="379"/>
      <c r="CD111" s="384">
        <f t="shared" si="321"/>
        <v>0</v>
      </c>
      <c r="CE111" s="379"/>
      <c r="CF111" s="384">
        <f t="shared" si="322"/>
        <v>0</v>
      </c>
      <c r="CG111" s="379"/>
      <c r="CH111" s="384">
        <f t="shared" si="323"/>
        <v>0</v>
      </c>
      <c r="CI111" s="379"/>
      <c r="CJ111" s="384">
        <f t="shared" si="324"/>
        <v>0</v>
      </c>
      <c r="CK111" s="379"/>
      <c r="CL111" s="384">
        <f t="shared" si="325"/>
        <v>0</v>
      </c>
      <c r="CM111" s="379"/>
      <c r="CN111" s="384">
        <f t="shared" si="326"/>
        <v>0</v>
      </c>
      <c r="CO111" s="379"/>
      <c r="CP111" s="384">
        <f t="shared" si="327"/>
        <v>0</v>
      </c>
      <c r="CQ111" s="379"/>
      <c r="CR111" s="384">
        <f t="shared" si="328"/>
        <v>0</v>
      </c>
      <c r="CS111" s="379"/>
      <c r="CT111" s="384">
        <f t="shared" si="329"/>
        <v>0</v>
      </c>
      <c r="CU111" s="379"/>
      <c r="CV111" s="384">
        <f t="shared" si="330"/>
        <v>0</v>
      </c>
      <c r="CW111" s="379"/>
      <c r="CX111" s="384">
        <f t="shared" si="331"/>
        <v>0</v>
      </c>
      <c r="CY111" s="379"/>
      <c r="CZ111" s="384">
        <f t="shared" si="332"/>
        <v>0</v>
      </c>
      <c r="DA111" s="379"/>
      <c r="DB111" s="384">
        <f t="shared" si="284"/>
        <v>0</v>
      </c>
      <c r="DC111" s="379"/>
      <c r="DD111" s="384">
        <f t="shared" si="333"/>
        <v>0</v>
      </c>
      <c r="DE111" s="379"/>
      <c r="DF111" s="384">
        <f t="shared" si="334"/>
        <v>0</v>
      </c>
      <c r="DG111" s="379"/>
      <c r="DH111" s="384">
        <f t="shared" si="335"/>
        <v>0</v>
      </c>
      <c r="DI111" s="379"/>
      <c r="DJ111" s="384">
        <f t="shared" si="336"/>
        <v>0</v>
      </c>
      <c r="DK111" s="379"/>
      <c r="DL111" s="384">
        <f t="shared" si="337"/>
        <v>0</v>
      </c>
      <c r="DM111" s="379"/>
      <c r="DN111" s="384">
        <f t="shared" si="338"/>
        <v>0</v>
      </c>
      <c r="DO111" s="379"/>
      <c r="DP111" s="384">
        <f t="shared" si="339"/>
        <v>0</v>
      </c>
      <c r="DQ111" s="379"/>
      <c r="DR111" s="384">
        <f t="shared" si="340"/>
        <v>0</v>
      </c>
      <c r="DS111" s="379"/>
      <c r="DT111" s="384">
        <f t="shared" si="341"/>
        <v>0</v>
      </c>
      <c r="DU111" s="379"/>
      <c r="DV111" s="384">
        <f t="shared" si="342"/>
        <v>0</v>
      </c>
      <c r="DW111" s="379"/>
      <c r="DX111" s="384">
        <f t="shared" si="343"/>
        <v>0</v>
      </c>
      <c r="DY111" s="379"/>
      <c r="DZ111" s="384">
        <f t="shared" si="344"/>
        <v>0</v>
      </c>
      <c r="EA111" s="379"/>
      <c r="EB111" s="384">
        <f t="shared" si="345"/>
        <v>0</v>
      </c>
      <c r="EC111" s="379"/>
      <c r="ED111" s="384">
        <f t="shared" si="346"/>
        <v>0</v>
      </c>
      <c r="EE111" s="379"/>
      <c r="EF111" s="384">
        <f t="shared" si="347"/>
        <v>0</v>
      </c>
      <c r="EG111" s="379"/>
      <c r="EH111" s="384">
        <f t="shared" si="348"/>
        <v>0</v>
      </c>
      <c r="EI111" s="379"/>
      <c r="EJ111" s="384">
        <f t="shared" si="349"/>
        <v>0</v>
      </c>
      <c r="EK111" s="379"/>
      <c r="EL111" s="384">
        <f t="shared" si="350"/>
        <v>0</v>
      </c>
      <c r="EM111" s="379"/>
      <c r="EN111" s="384">
        <f t="shared" si="351"/>
        <v>0</v>
      </c>
      <c r="EO111" s="379"/>
      <c r="EP111" s="384">
        <f t="shared" si="352"/>
        <v>0</v>
      </c>
      <c r="EQ111" s="379"/>
      <c r="ER111" s="384">
        <f t="shared" si="353"/>
        <v>0</v>
      </c>
      <c r="ES111" s="379"/>
      <c r="ET111" s="384">
        <f t="shared" si="354"/>
        <v>0</v>
      </c>
      <c r="EU111" s="379"/>
      <c r="EV111" s="384">
        <f t="shared" si="355"/>
        <v>0</v>
      </c>
      <c r="EW111" s="379"/>
      <c r="EX111" s="384">
        <f t="shared" si="356"/>
        <v>0</v>
      </c>
      <c r="EY111" s="379"/>
      <c r="EZ111" s="384">
        <f t="shared" si="357"/>
        <v>0</v>
      </c>
      <c r="FA111" s="379"/>
      <c r="FB111" s="384">
        <f t="shared" si="358"/>
        <v>0</v>
      </c>
      <c r="FC111" s="379"/>
      <c r="FD111" s="384">
        <f t="shared" si="359"/>
        <v>0</v>
      </c>
      <c r="FE111" s="379"/>
      <c r="FF111" s="384">
        <f t="shared" si="360"/>
        <v>0</v>
      </c>
      <c r="FG111" s="379"/>
      <c r="FH111" s="384">
        <f t="shared" si="361"/>
        <v>0</v>
      </c>
      <c r="FI111" s="379"/>
      <c r="FJ111" s="384">
        <f t="shared" si="362"/>
        <v>0</v>
      </c>
      <c r="FK111" s="379"/>
      <c r="FL111" s="384">
        <f t="shared" si="363"/>
        <v>0</v>
      </c>
      <c r="FM111" s="379"/>
      <c r="FN111" s="384">
        <f t="shared" si="364"/>
        <v>0</v>
      </c>
      <c r="FO111" s="379"/>
      <c r="FP111" s="384">
        <f t="shared" si="365"/>
        <v>0</v>
      </c>
      <c r="FQ111" s="379"/>
      <c r="FR111" s="384">
        <f t="shared" si="366"/>
        <v>0</v>
      </c>
      <c r="FS111" s="379"/>
      <c r="FT111" s="384">
        <f t="shared" si="367"/>
        <v>0</v>
      </c>
      <c r="FU111" s="379"/>
      <c r="FV111" s="384">
        <f t="shared" si="368"/>
        <v>0</v>
      </c>
      <c r="FW111" s="379"/>
      <c r="FX111" s="384">
        <f t="shared" si="369"/>
        <v>0</v>
      </c>
      <c r="FY111" s="379"/>
      <c r="FZ111" s="384">
        <f t="shared" si="370"/>
        <v>0</v>
      </c>
      <c r="GA111" s="379"/>
      <c r="GB111" s="384">
        <f t="shared" si="371"/>
        <v>0</v>
      </c>
      <c r="GC111" s="379"/>
      <c r="GD111" s="384">
        <f t="shared" si="372"/>
        <v>0</v>
      </c>
      <c r="GE111" s="379"/>
      <c r="GF111" s="384">
        <f t="shared" si="373"/>
        <v>0</v>
      </c>
      <c r="GG111" s="379"/>
      <c r="GH111" s="384">
        <f t="shared" si="374"/>
        <v>0</v>
      </c>
      <c r="GI111" s="379">
        <v>1</v>
      </c>
      <c r="GJ111" s="384">
        <f t="shared" si="375"/>
        <v>1633.3333333333333</v>
      </c>
      <c r="GK111" s="379"/>
      <c r="GL111" s="384">
        <f t="shared" si="376"/>
        <v>0</v>
      </c>
      <c r="GM111" s="379"/>
      <c r="GN111" s="384">
        <f t="shared" si="377"/>
        <v>0</v>
      </c>
      <c r="GO111" s="379"/>
      <c r="GP111" s="384">
        <f t="shared" si="378"/>
        <v>0</v>
      </c>
      <c r="GQ111" s="379"/>
      <c r="GR111" s="384">
        <f t="shared" si="379"/>
        <v>0</v>
      </c>
      <c r="GS111" s="379"/>
      <c r="GT111" s="384">
        <f t="shared" si="380"/>
        <v>0</v>
      </c>
      <c r="GU111" s="379"/>
      <c r="GV111" s="384">
        <f t="shared" si="381"/>
        <v>0</v>
      </c>
      <c r="GW111" s="379"/>
      <c r="GX111" s="384">
        <f t="shared" si="382"/>
        <v>0</v>
      </c>
      <c r="GY111" s="379"/>
      <c r="GZ111" s="384">
        <f t="shared" si="383"/>
        <v>0</v>
      </c>
      <c r="HA111" s="379"/>
      <c r="HB111" s="384">
        <f t="shared" si="384"/>
        <v>0</v>
      </c>
      <c r="HC111" s="379"/>
      <c r="HD111" s="384">
        <f t="shared" si="385"/>
        <v>0</v>
      </c>
      <c r="HE111" s="379"/>
      <c r="HF111" s="384">
        <f t="shared" si="386"/>
        <v>0</v>
      </c>
      <c r="HG111" s="379"/>
      <c r="HH111" s="384">
        <f t="shared" si="387"/>
        <v>0</v>
      </c>
      <c r="HI111" s="379"/>
      <c r="HJ111" s="384">
        <f t="shared" si="388"/>
        <v>0</v>
      </c>
      <c r="HK111" s="379"/>
      <c r="HL111" s="384">
        <f t="shared" si="389"/>
        <v>0</v>
      </c>
      <c r="HM111" s="379"/>
      <c r="HN111" s="384">
        <f t="shared" si="390"/>
        <v>0</v>
      </c>
      <c r="HO111" s="415"/>
      <c r="HP111" s="384">
        <f t="shared" si="391"/>
        <v>0</v>
      </c>
      <c r="HQ111" s="379"/>
      <c r="HR111" s="384">
        <f t="shared" si="392"/>
        <v>0</v>
      </c>
      <c r="HS111" s="415"/>
      <c r="HT111" s="384">
        <f t="shared" si="393"/>
        <v>0</v>
      </c>
      <c r="HU111" s="379"/>
      <c r="HV111" s="384">
        <f t="shared" si="394"/>
        <v>0</v>
      </c>
      <c r="HW111" s="379">
        <v>1</v>
      </c>
      <c r="HX111" s="384">
        <f t="shared" si="395"/>
        <v>1633.3333333333333</v>
      </c>
      <c r="HY111" s="379">
        <v>1</v>
      </c>
      <c r="HZ111" s="384">
        <f t="shared" si="396"/>
        <v>1633.3333333333333</v>
      </c>
      <c r="IA111" s="379"/>
      <c r="IB111" s="384">
        <f t="shared" si="397"/>
        <v>0</v>
      </c>
      <c r="IC111" s="379"/>
      <c r="ID111" s="384">
        <f t="shared" si="398"/>
        <v>0</v>
      </c>
      <c r="IE111" s="379"/>
      <c r="IF111" s="384">
        <f t="shared" si="399"/>
        <v>0</v>
      </c>
      <c r="IG111" s="379"/>
      <c r="IH111" s="384">
        <f t="shared" si="400"/>
        <v>0</v>
      </c>
      <c r="II111" s="379">
        <v>1</v>
      </c>
      <c r="IJ111" s="384">
        <f t="shared" si="401"/>
        <v>1633.3333333333333</v>
      </c>
      <c r="IK111" s="379">
        <v>1</v>
      </c>
      <c r="IL111" s="384">
        <f t="shared" si="402"/>
        <v>1633.3333333333333</v>
      </c>
      <c r="IM111" s="379">
        <v>1</v>
      </c>
      <c r="IN111" s="384">
        <f t="shared" si="403"/>
        <v>1633.3333333333333</v>
      </c>
      <c r="IO111" s="379">
        <v>1</v>
      </c>
      <c r="IP111" s="384">
        <f t="shared" si="404"/>
        <v>1633.3333333333333</v>
      </c>
      <c r="IQ111" s="379">
        <v>1</v>
      </c>
      <c r="IR111" s="384">
        <f t="shared" si="405"/>
        <v>1633.3333333333333</v>
      </c>
      <c r="IS111" s="379">
        <v>1</v>
      </c>
      <c r="IT111" s="384">
        <f t="shared" si="406"/>
        <v>1633.3333333333333</v>
      </c>
      <c r="IU111" s="379"/>
      <c r="IV111" s="384">
        <f t="shared" si="407"/>
        <v>0</v>
      </c>
      <c r="IW111" s="379">
        <v>1</v>
      </c>
      <c r="IX111" s="384">
        <f t="shared" si="408"/>
        <v>1633.3333333333333</v>
      </c>
      <c r="IY111" s="379">
        <v>1</v>
      </c>
      <c r="IZ111" s="384">
        <f t="shared" si="409"/>
        <v>1633.3333333333333</v>
      </c>
      <c r="JA111" s="379">
        <v>1</v>
      </c>
      <c r="JB111" s="384">
        <f t="shared" si="410"/>
        <v>1633.3333333333333</v>
      </c>
      <c r="JC111" s="379">
        <v>1</v>
      </c>
      <c r="JD111" s="384">
        <f t="shared" si="411"/>
        <v>1633.3333333333333</v>
      </c>
      <c r="JE111" s="379">
        <v>1</v>
      </c>
      <c r="JF111" s="384">
        <f t="shared" si="412"/>
        <v>1633.3333333333333</v>
      </c>
      <c r="JG111" s="379">
        <v>1</v>
      </c>
      <c r="JH111" s="384">
        <f t="shared" si="413"/>
        <v>1633.3333333333333</v>
      </c>
      <c r="JI111" s="379">
        <v>1</v>
      </c>
      <c r="JJ111" s="384">
        <f t="shared" si="414"/>
        <v>1633.3333333333333</v>
      </c>
      <c r="JK111" s="379">
        <v>1</v>
      </c>
      <c r="JL111" s="384">
        <f t="shared" si="415"/>
        <v>1633.3333333333333</v>
      </c>
      <c r="JM111" s="379">
        <v>1</v>
      </c>
      <c r="JN111" s="384">
        <f t="shared" si="416"/>
        <v>1633.3333333333333</v>
      </c>
      <c r="JO111" s="379">
        <v>1</v>
      </c>
      <c r="JP111" s="384">
        <f t="shared" si="417"/>
        <v>1633.3333333333333</v>
      </c>
      <c r="JQ111" s="379">
        <v>1</v>
      </c>
      <c r="JR111" s="384">
        <f t="shared" si="418"/>
        <v>1633.3333333333333</v>
      </c>
      <c r="JS111" s="379"/>
      <c r="JT111" s="384">
        <f t="shared" si="425"/>
        <v>0</v>
      </c>
      <c r="JU111" s="379"/>
      <c r="JV111" s="384">
        <f t="shared" si="426"/>
        <v>0</v>
      </c>
      <c r="JW111" s="379"/>
      <c r="JX111" s="384">
        <f t="shared" si="427"/>
        <v>0</v>
      </c>
      <c r="JY111" s="379"/>
      <c r="JZ111" s="384">
        <f t="shared" si="428"/>
        <v>0</v>
      </c>
    </row>
    <row r="112" spans="1:286" s="4" customFormat="1" x14ac:dyDescent="0.25">
      <c r="A112" s="268" t="s">
        <v>277</v>
      </c>
      <c r="B112" s="268" t="s">
        <v>332</v>
      </c>
      <c r="C112" s="469">
        <v>14350</v>
      </c>
      <c r="D112" s="469"/>
      <c r="E112" s="469"/>
      <c r="F112" s="478"/>
      <c r="G112" s="387">
        <v>0</v>
      </c>
      <c r="H112" s="388">
        <f t="shared" si="283"/>
        <v>14350</v>
      </c>
      <c r="I112" s="513">
        <v>12</v>
      </c>
      <c r="J112" s="390">
        <f t="shared" si="285"/>
        <v>1195.8333333333333</v>
      </c>
      <c r="K112" s="379"/>
      <c r="L112" s="384">
        <f t="shared" si="286"/>
        <v>0</v>
      </c>
      <c r="M112" s="379"/>
      <c r="N112" s="384">
        <f t="shared" si="287"/>
        <v>0</v>
      </c>
      <c r="O112" s="379"/>
      <c r="P112" s="384">
        <f t="shared" si="288"/>
        <v>0</v>
      </c>
      <c r="Q112" s="379"/>
      <c r="R112" s="384">
        <f t="shared" si="289"/>
        <v>0</v>
      </c>
      <c r="S112" s="379"/>
      <c r="T112" s="384">
        <f t="shared" si="290"/>
        <v>0</v>
      </c>
      <c r="U112" s="379"/>
      <c r="V112" s="384">
        <f t="shared" si="291"/>
        <v>0</v>
      </c>
      <c r="W112" s="379"/>
      <c r="X112" s="384">
        <f t="shared" si="292"/>
        <v>0</v>
      </c>
      <c r="Y112" s="379"/>
      <c r="Z112" s="384">
        <f t="shared" si="293"/>
        <v>0</v>
      </c>
      <c r="AA112" s="379"/>
      <c r="AB112" s="384">
        <f t="shared" si="294"/>
        <v>0</v>
      </c>
      <c r="AC112" s="379"/>
      <c r="AD112" s="384">
        <f t="shared" si="295"/>
        <v>0</v>
      </c>
      <c r="AE112" s="379"/>
      <c r="AF112" s="384">
        <f t="shared" si="296"/>
        <v>0</v>
      </c>
      <c r="AG112" s="379"/>
      <c r="AH112" s="384">
        <f t="shared" si="297"/>
        <v>0</v>
      </c>
      <c r="AI112" s="379"/>
      <c r="AJ112" s="384">
        <f t="shared" si="298"/>
        <v>0</v>
      </c>
      <c r="AK112" s="379"/>
      <c r="AL112" s="384">
        <f t="shared" si="299"/>
        <v>0</v>
      </c>
      <c r="AM112" s="379"/>
      <c r="AN112" s="384">
        <f t="shared" si="300"/>
        <v>0</v>
      </c>
      <c r="AO112" s="379"/>
      <c r="AP112" s="384">
        <f t="shared" si="301"/>
        <v>0</v>
      </c>
      <c r="AQ112" s="379"/>
      <c r="AR112" s="384">
        <f t="shared" si="302"/>
        <v>0</v>
      </c>
      <c r="AS112" s="379"/>
      <c r="AT112" s="384">
        <f t="shared" si="303"/>
        <v>0</v>
      </c>
      <c r="AU112" s="379"/>
      <c r="AV112" s="384">
        <f t="shared" si="304"/>
        <v>0</v>
      </c>
      <c r="AW112" s="379"/>
      <c r="AX112" s="384">
        <f t="shared" si="305"/>
        <v>0</v>
      </c>
      <c r="AY112" s="379"/>
      <c r="AZ112" s="384">
        <f t="shared" si="306"/>
        <v>0</v>
      </c>
      <c r="BA112" s="379"/>
      <c r="BB112" s="384">
        <f t="shared" si="307"/>
        <v>0</v>
      </c>
      <c r="BC112" s="379"/>
      <c r="BD112" s="384">
        <f t="shared" si="308"/>
        <v>0</v>
      </c>
      <c r="BE112" s="379"/>
      <c r="BF112" s="384">
        <f t="shared" si="309"/>
        <v>0</v>
      </c>
      <c r="BG112" s="379"/>
      <c r="BH112" s="384">
        <f t="shared" si="310"/>
        <v>0</v>
      </c>
      <c r="BI112" s="379"/>
      <c r="BJ112" s="384">
        <f t="shared" si="311"/>
        <v>0</v>
      </c>
      <c r="BK112" s="379"/>
      <c r="BL112" s="384">
        <f t="shared" si="312"/>
        <v>0</v>
      </c>
      <c r="BM112" s="379"/>
      <c r="BN112" s="384">
        <f t="shared" si="313"/>
        <v>0</v>
      </c>
      <c r="BO112" s="379"/>
      <c r="BP112" s="384">
        <f t="shared" si="314"/>
        <v>0</v>
      </c>
      <c r="BQ112" s="379"/>
      <c r="BR112" s="384">
        <f t="shared" si="315"/>
        <v>0</v>
      </c>
      <c r="BS112" s="379"/>
      <c r="BT112" s="384">
        <f t="shared" si="316"/>
        <v>0</v>
      </c>
      <c r="BU112" s="379"/>
      <c r="BV112" s="384">
        <f t="shared" si="317"/>
        <v>0</v>
      </c>
      <c r="BW112" s="379"/>
      <c r="BX112" s="384">
        <f t="shared" si="318"/>
        <v>0</v>
      </c>
      <c r="BY112" s="379"/>
      <c r="BZ112" s="384">
        <f t="shared" si="319"/>
        <v>0</v>
      </c>
      <c r="CA112" s="379"/>
      <c r="CB112" s="384">
        <f t="shared" si="320"/>
        <v>0</v>
      </c>
      <c r="CC112" s="379"/>
      <c r="CD112" s="384">
        <f t="shared" si="321"/>
        <v>0</v>
      </c>
      <c r="CE112" s="379"/>
      <c r="CF112" s="384">
        <f t="shared" si="322"/>
        <v>0</v>
      </c>
      <c r="CG112" s="379"/>
      <c r="CH112" s="384">
        <f t="shared" si="323"/>
        <v>0</v>
      </c>
      <c r="CI112" s="379"/>
      <c r="CJ112" s="384">
        <f t="shared" si="324"/>
        <v>0</v>
      </c>
      <c r="CK112" s="379"/>
      <c r="CL112" s="384">
        <f t="shared" si="325"/>
        <v>0</v>
      </c>
      <c r="CM112" s="379"/>
      <c r="CN112" s="384">
        <f t="shared" si="326"/>
        <v>0</v>
      </c>
      <c r="CO112" s="379"/>
      <c r="CP112" s="384">
        <f t="shared" si="327"/>
        <v>0</v>
      </c>
      <c r="CQ112" s="379"/>
      <c r="CR112" s="384">
        <f t="shared" si="328"/>
        <v>0</v>
      </c>
      <c r="CS112" s="379"/>
      <c r="CT112" s="384">
        <f t="shared" si="329"/>
        <v>0</v>
      </c>
      <c r="CU112" s="379"/>
      <c r="CV112" s="384">
        <f t="shared" si="330"/>
        <v>0</v>
      </c>
      <c r="CW112" s="379"/>
      <c r="CX112" s="384">
        <f t="shared" si="331"/>
        <v>0</v>
      </c>
      <c r="CY112" s="379"/>
      <c r="CZ112" s="384">
        <f t="shared" si="332"/>
        <v>0</v>
      </c>
      <c r="DA112" s="379"/>
      <c r="DB112" s="384">
        <f t="shared" si="284"/>
        <v>0</v>
      </c>
      <c r="DC112" s="379"/>
      <c r="DD112" s="384">
        <f t="shared" si="333"/>
        <v>0</v>
      </c>
      <c r="DE112" s="379"/>
      <c r="DF112" s="384">
        <f t="shared" si="334"/>
        <v>0</v>
      </c>
      <c r="DG112" s="379"/>
      <c r="DH112" s="384">
        <f t="shared" si="335"/>
        <v>0</v>
      </c>
      <c r="DI112" s="379"/>
      <c r="DJ112" s="384">
        <f t="shared" si="336"/>
        <v>0</v>
      </c>
      <c r="DK112" s="379"/>
      <c r="DL112" s="384">
        <f t="shared" si="337"/>
        <v>0</v>
      </c>
      <c r="DM112" s="379"/>
      <c r="DN112" s="384">
        <f t="shared" si="338"/>
        <v>0</v>
      </c>
      <c r="DO112" s="379"/>
      <c r="DP112" s="384">
        <f t="shared" si="339"/>
        <v>0</v>
      </c>
      <c r="DQ112" s="379"/>
      <c r="DR112" s="384">
        <f t="shared" si="340"/>
        <v>0</v>
      </c>
      <c r="DS112" s="379"/>
      <c r="DT112" s="384">
        <f t="shared" si="341"/>
        <v>0</v>
      </c>
      <c r="DU112" s="379"/>
      <c r="DV112" s="384">
        <f t="shared" si="342"/>
        <v>0</v>
      </c>
      <c r="DW112" s="379"/>
      <c r="DX112" s="384">
        <f t="shared" si="343"/>
        <v>0</v>
      </c>
      <c r="DY112" s="379"/>
      <c r="DZ112" s="384">
        <f t="shared" si="344"/>
        <v>0</v>
      </c>
      <c r="EA112" s="379"/>
      <c r="EB112" s="384">
        <f t="shared" si="345"/>
        <v>0</v>
      </c>
      <c r="EC112" s="379"/>
      <c r="ED112" s="384">
        <f t="shared" si="346"/>
        <v>0</v>
      </c>
      <c r="EE112" s="379"/>
      <c r="EF112" s="384">
        <f t="shared" si="347"/>
        <v>0</v>
      </c>
      <c r="EG112" s="379">
        <v>2</v>
      </c>
      <c r="EH112" s="384">
        <f t="shared" si="348"/>
        <v>2391.6666666666665</v>
      </c>
      <c r="EI112" s="379"/>
      <c r="EJ112" s="384">
        <f t="shared" si="349"/>
        <v>0</v>
      </c>
      <c r="EK112" s="379"/>
      <c r="EL112" s="384">
        <f t="shared" si="350"/>
        <v>0</v>
      </c>
      <c r="EM112" s="379">
        <v>2</v>
      </c>
      <c r="EN112" s="384">
        <f t="shared" si="351"/>
        <v>2391.6666666666665</v>
      </c>
      <c r="EO112" s="379"/>
      <c r="EP112" s="384">
        <f t="shared" si="352"/>
        <v>0</v>
      </c>
      <c r="EQ112" s="379"/>
      <c r="ER112" s="384">
        <f t="shared" si="353"/>
        <v>0</v>
      </c>
      <c r="ES112" s="379"/>
      <c r="ET112" s="384">
        <f t="shared" si="354"/>
        <v>0</v>
      </c>
      <c r="EU112" s="379"/>
      <c r="EV112" s="384">
        <f t="shared" si="355"/>
        <v>0</v>
      </c>
      <c r="EW112" s="379"/>
      <c r="EX112" s="384">
        <f t="shared" si="356"/>
        <v>0</v>
      </c>
      <c r="EY112" s="379"/>
      <c r="EZ112" s="384">
        <f t="shared" si="357"/>
        <v>0</v>
      </c>
      <c r="FA112" s="379"/>
      <c r="FB112" s="384">
        <f t="shared" si="358"/>
        <v>0</v>
      </c>
      <c r="FC112" s="379"/>
      <c r="FD112" s="384">
        <f t="shared" si="359"/>
        <v>0</v>
      </c>
      <c r="FE112" s="379"/>
      <c r="FF112" s="384">
        <f t="shared" si="360"/>
        <v>0</v>
      </c>
      <c r="FG112" s="379"/>
      <c r="FH112" s="384">
        <f t="shared" si="361"/>
        <v>0</v>
      </c>
      <c r="FI112" s="379"/>
      <c r="FJ112" s="384">
        <f t="shared" si="362"/>
        <v>0</v>
      </c>
      <c r="FK112" s="379"/>
      <c r="FL112" s="384">
        <f t="shared" si="363"/>
        <v>0</v>
      </c>
      <c r="FM112" s="379"/>
      <c r="FN112" s="384">
        <f t="shared" si="364"/>
        <v>0</v>
      </c>
      <c r="FO112" s="379"/>
      <c r="FP112" s="384">
        <f t="shared" si="365"/>
        <v>0</v>
      </c>
      <c r="FQ112" s="379"/>
      <c r="FR112" s="384">
        <f t="shared" si="366"/>
        <v>0</v>
      </c>
      <c r="FS112" s="379"/>
      <c r="FT112" s="384">
        <f t="shared" si="367"/>
        <v>0</v>
      </c>
      <c r="FU112" s="379"/>
      <c r="FV112" s="384">
        <f t="shared" si="368"/>
        <v>0</v>
      </c>
      <c r="FW112" s="379"/>
      <c r="FX112" s="384">
        <f t="shared" si="369"/>
        <v>0</v>
      </c>
      <c r="FY112" s="379"/>
      <c r="FZ112" s="384">
        <f t="shared" si="370"/>
        <v>0</v>
      </c>
      <c r="GA112" s="379"/>
      <c r="GB112" s="384">
        <f t="shared" si="371"/>
        <v>0</v>
      </c>
      <c r="GC112" s="379"/>
      <c r="GD112" s="384">
        <f t="shared" si="372"/>
        <v>0</v>
      </c>
      <c r="GE112" s="379"/>
      <c r="GF112" s="384">
        <f t="shared" si="373"/>
        <v>0</v>
      </c>
      <c r="GG112" s="379"/>
      <c r="GH112" s="384">
        <f t="shared" si="374"/>
        <v>0</v>
      </c>
      <c r="GI112" s="379"/>
      <c r="GJ112" s="384">
        <f t="shared" si="375"/>
        <v>0</v>
      </c>
      <c r="GK112" s="379"/>
      <c r="GL112" s="384">
        <f t="shared" si="376"/>
        <v>0</v>
      </c>
      <c r="GM112" s="379"/>
      <c r="GN112" s="384">
        <f t="shared" si="377"/>
        <v>0</v>
      </c>
      <c r="GO112" s="379"/>
      <c r="GP112" s="384">
        <f t="shared" si="378"/>
        <v>0</v>
      </c>
      <c r="GQ112" s="379"/>
      <c r="GR112" s="384">
        <f t="shared" si="379"/>
        <v>0</v>
      </c>
      <c r="GS112" s="379"/>
      <c r="GT112" s="384">
        <f t="shared" si="380"/>
        <v>0</v>
      </c>
      <c r="GU112" s="379"/>
      <c r="GV112" s="384">
        <f t="shared" si="381"/>
        <v>0</v>
      </c>
      <c r="GW112" s="379"/>
      <c r="GX112" s="384">
        <f t="shared" si="382"/>
        <v>0</v>
      </c>
      <c r="GY112" s="379"/>
      <c r="GZ112" s="384">
        <f t="shared" si="383"/>
        <v>0</v>
      </c>
      <c r="HA112" s="379"/>
      <c r="HB112" s="384">
        <f t="shared" si="384"/>
        <v>0</v>
      </c>
      <c r="HC112" s="379"/>
      <c r="HD112" s="384">
        <f t="shared" si="385"/>
        <v>0</v>
      </c>
      <c r="HE112" s="379"/>
      <c r="HF112" s="384">
        <f t="shared" si="386"/>
        <v>0</v>
      </c>
      <c r="HG112" s="379"/>
      <c r="HH112" s="384">
        <f t="shared" si="387"/>
        <v>0</v>
      </c>
      <c r="HI112" s="379"/>
      <c r="HJ112" s="384">
        <f t="shared" si="388"/>
        <v>0</v>
      </c>
      <c r="HK112" s="379"/>
      <c r="HL112" s="384">
        <f t="shared" si="389"/>
        <v>0</v>
      </c>
      <c r="HM112" s="379"/>
      <c r="HN112" s="384">
        <f t="shared" si="390"/>
        <v>0</v>
      </c>
      <c r="HO112" s="415"/>
      <c r="HP112" s="384">
        <f t="shared" si="391"/>
        <v>0</v>
      </c>
      <c r="HQ112" s="379"/>
      <c r="HR112" s="384">
        <f t="shared" si="392"/>
        <v>0</v>
      </c>
      <c r="HS112" s="415"/>
      <c r="HT112" s="384">
        <f t="shared" si="393"/>
        <v>0</v>
      </c>
      <c r="HU112" s="379"/>
      <c r="HV112" s="384">
        <f t="shared" si="394"/>
        <v>0</v>
      </c>
      <c r="HW112" s="379"/>
      <c r="HX112" s="384">
        <f t="shared" si="395"/>
        <v>0</v>
      </c>
      <c r="HY112" s="379"/>
      <c r="HZ112" s="384">
        <f t="shared" si="396"/>
        <v>0</v>
      </c>
      <c r="IA112" s="379"/>
      <c r="IB112" s="384">
        <f t="shared" si="397"/>
        <v>0</v>
      </c>
      <c r="IC112" s="379"/>
      <c r="ID112" s="384">
        <f t="shared" si="398"/>
        <v>0</v>
      </c>
      <c r="IE112" s="379"/>
      <c r="IF112" s="384">
        <f t="shared" si="399"/>
        <v>0</v>
      </c>
      <c r="IG112" s="379"/>
      <c r="IH112" s="384">
        <f t="shared" si="400"/>
        <v>0</v>
      </c>
      <c r="II112" s="379"/>
      <c r="IJ112" s="384">
        <f t="shared" si="401"/>
        <v>0</v>
      </c>
      <c r="IK112" s="379"/>
      <c r="IL112" s="384">
        <f t="shared" si="402"/>
        <v>0</v>
      </c>
      <c r="IM112" s="379"/>
      <c r="IN112" s="384">
        <f t="shared" si="403"/>
        <v>0</v>
      </c>
      <c r="IO112" s="379"/>
      <c r="IP112" s="384">
        <f t="shared" si="404"/>
        <v>0</v>
      </c>
      <c r="IQ112" s="379"/>
      <c r="IR112" s="384">
        <f t="shared" si="405"/>
        <v>0</v>
      </c>
      <c r="IS112" s="379"/>
      <c r="IT112" s="384">
        <f t="shared" si="406"/>
        <v>0</v>
      </c>
      <c r="IU112" s="379"/>
      <c r="IV112" s="384">
        <f t="shared" si="407"/>
        <v>0</v>
      </c>
      <c r="IW112" s="379"/>
      <c r="IX112" s="384">
        <f t="shared" si="408"/>
        <v>0</v>
      </c>
      <c r="IY112" s="379"/>
      <c r="IZ112" s="384">
        <f t="shared" si="409"/>
        <v>0</v>
      </c>
      <c r="JA112" s="379"/>
      <c r="JB112" s="384">
        <f t="shared" si="410"/>
        <v>0</v>
      </c>
      <c r="JC112" s="379"/>
      <c r="JD112" s="384">
        <f t="shared" si="411"/>
        <v>0</v>
      </c>
      <c r="JE112" s="379"/>
      <c r="JF112" s="384">
        <f t="shared" si="412"/>
        <v>0</v>
      </c>
      <c r="JG112" s="379"/>
      <c r="JH112" s="384">
        <f t="shared" si="413"/>
        <v>0</v>
      </c>
      <c r="JI112" s="379"/>
      <c r="JJ112" s="384">
        <f t="shared" si="414"/>
        <v>0</v>
      </c>
      <c r="JK112" s="379"/>
      <c r="JL112" s="384">
        <f t="shared" si="415"/>
        <v>0</v>
      </c>
      <c r="JM112" s="379"/>
      <c r="JN112" s="384">
        <f t="shared" si="416"/>
        <v>0</v>
      </c>
      <c r="JO112" s="379"/>
      <c r="JP112" s="384">
        <f t="shared" si="417"/>
        <v>0</v>
      </c>
      <c r="JQ112" s="379"/>
      <c r="JR112" s="384">
        <f t="shared" si="418"/>
        <v>0</v>
      </c>
      <c r="JS112" s="379"/>
      <c r="JT112" s="384">
        <f t="shared" si="425"/>
        <v>0</v>
      </c>
      <c r="JU112" s="379"/>
      <c r="JV112" s="384">
        <f t="shared" si="426"/>
        <v>0</v>
      </c>
      <c r="JW112" s="379"/>
      <c r="JX112" s="384">
        <f t="shared" si="427"/>
        <v>0</v>
      </c>
      <c r="JY112" s="379"/>
      <c r="JZ112" s="384">
        <f t="shared" si="428"/>
        <v>0</v>
      </c>
    </row>
    <row r="113" spans="1:286" customFormat="1" x14ac:dyDescent="0.25">
      <c r="A113" s="353" t="s">
        <v>277</v>
      </c>
      <c r="B113" s="353" t="s">
        <v>576</v>
      </c>
      <c r="C113" s="489">
        <v>750</v>
      </c>
      <c r="D113" s="490"/>
      <c r="E113" s="467"/>
      <c r="F113" s="472"/>
      <c r="G113" s="387">
        <v>0</v>
      </c>
      <c r="H113" s="388">
        <f t="shared" si="283"/>
        <v>750</v>
      </c>
      <c r="I113" s="513">
        <v>500</v>
      </c>
      <c r="J113" s="391">
        <f t="shared" si="285"/>
        <v>1.5</v>
      </c>
      <c r="K113" s="379"/>
      <c r="L113" s="384">
        <f t="shared" si="286"/>
        <v>0</v>
      </c>
      <c r="M113" s="379"/>
      <c r="N113" s="384">
        <f t="shared" si="287"/>
        <v>0</v>
      </c>
      <c r="O113" s="379"/>
      <c r="P113" s="384">
        <f t="shared" si="288"/>
        <v>0</v>
      </c>
      <c r="Q113" s="379"/>
      <c r="R113" s="384">
        <f t="shared" si="289"/>
        <v>0</v>
      </c>
      <c r="S113" s="379"/>
      <c r="T113" s="384">
        <f t="shared" si="290"/>
        <v>0</v>
      </c>
      <c r="U113" s="379"/>
      <c r="V113" s="384">
        <f t="shared" si="291"/>
        <v>0</v>
      </c>
      <c r="W113" s="379"/>
      <c r="X113" s="384">
        <f t="shared" si="292"/>
        <v>0</v>
      </c>
      <c r="Y113" s="379"/>
      <c r="Z113" s="384">
        <f t="shared" si="293"/>
        <v>0</v>
      </c>
      <c r="AA113" s="379"/>
      <c r="AB113" s="384">
        <f t="shared" si="294"/>
        <v>0</v>
      </c>
      <c r="AC113" s="379"/>
      <c r="AD113" s="384">
        <f t="shared" si="295"/>
        <v>0</v>
      </c>
      <c r="AE113" s="379"/>
      <c r="AF113" s="384">
        <f t="shared" si="296"/>
        <v>0</v>
      </c>
      <c r="AG113" s="379"/>
      <c r="AH113" s="384">
        <f t="shared" si="297"/>
        <v>0</v>
      </c>
      <c r="AI113" s="379"/>
      <c r="AJ113" s="384">
        <f t="shared" si="298"/>
        <v>0</v>
      </c>
      <c r="AK113" s="379"/>
      <c r="AL113" s="384">
        <f t="shared" si="299"/>
        <v>0</v>
      </c>
      <c r="AM113" s="379"/>
      <c r="AN113" s="384">
        <f t="shared" si="300"/>
        <v>0</v>
      </c>
      <c r="AO113" s="379"/>
      <c r="AP113" s="384">
        <f t="shared" si="301"/>
        <v>0</v>
      </c>
      <c r="AQ113" s="379"/>
      <c r="AR113" s="384">
        <f t="shared" si="302"/>
        <v>0</v>
      </c>
      <c r="AS113" s="379"/>
      <c r="AT113" s="384">
        <f t="shared" si="303"/>
        <v>0</v>
      </c>
      <c r="AU113" s="379"/>
      <c r="AV113" s="384">
        <f t="shared" si="304"/>
        <v>0</v>
      </c>
      <c r="AW113" s="379"/>
      <c r="AX113" s="384">
        <f t="shared" si="305"/>
        <v>0</v>
      </c>
      <c r="AY113" s="379"/>
      <c r="AZ113" s="384">
        <f t="shared" si="306"/>
        <v>0</v>
      </c>
      <c r="BA113" s="379"/>
      <c r="BB113" s="384">
        <f t="shared" si="307"/>
        <v>0</v>
      </c>
      <c r="BC113" s="379"/>
      <c r="BD113" s="384">
        <f t="shared" si="308"/>
        <v>0</v>
      </c>
      <c r="BE113" s="379"/>
      <c r="BF113" s="384">
        <f t="shared" si="309"/>
        <v>0</v>
      </c>
      <c r="BG113" s="379"/>
      <c r="BH113" s="384">
        <f t="shared" si="310"/>
        <v>0</v>
      </c>
      <c r="BI113" s="379"/>
      <c r="BJ113" s="384">
        <f t="shared" si="311"/>
        <v>0</v>
      </c>
      <c r="BK113" s="379"/>
      <c r="BL113" s="384">
        <f t="shared" si="312"/>
        <v>0</v>
      </c>
      <c r="BM113" s="379"/>
      <c r="BN113" s="384">
        <f t="shared" si="313"/>
        <v>0</v>
      </c>
      <c r="BO113" s="379"/>
      <c r="BP113" s="384">
        <f t="shared" si="314"/>
        <v>0</v>
      </c>
      <c r="BQ113" s="379"/>
      <c r="BR113" s="384">
        <f t="shared" si="315"/>
        <v>0</v>
      </c>
      <c r="BS113" s="379"/>
      <c r="BT113" s="384">
        <f t="shared" si="316"/>
        <v>0</v>
      </c>
      <c r="BU113" s="379"/>
      <c r="BV113" s="384">
        <f t="shared" si="317"/>
        <v>0</v>
      </c>
      <c r="BW113" s="379"/>
      <c r="BX113" s="384">
        <f t="shared" si="318"/>
        <v>0</v>
      </c>
      <c r="BY113" s="379"/>
      <c r="BZ113" s="384">
        <f t="shared" si="319"/>
        <v>0</v>
      </c>
      <c r="CA113" s="379"/>
      <c r="CB113" s="384">
        <f t="shared" si="320"/>
        <v>0</v>
      </c>
      <c r="CC113" s="379"/>
      <c r="CD113" s="384">
        <f t="shared" si="321"/>
        <v>0</v>
      </c>
      <c r="CE113" s="379"/>
      <c r="CF113" s="384">
        <f t="shared" si="322"/>
        <v>0</v>
      </c>
      <c r="CG113" s="379"/>
      <c r="CH113" s="384">
        <f t="shared" si="323"/>
        <v>0</v>
      </c>
      <c r="CI113" s="379"/>
      <c r="CJ113" s="384">
        <f t="shared" si="324"/>
        <v>0</v>
      </c>
      <c r="CK113" s="379"/>
      <c r="CL113" s="384">
        <f t="shared" si="325"/>
        <v>0</v>
      </c>
      <c r="CM113" s="379"/>
      <c r="CN113" s="384">
        <f t="shared" si="326"/>
        <v>0</v>
      </c>
      <c r="CO113" s="379"/>
      <c r="CP113" s="384">
        <f t="shared" si="327"/>
        <v>0</v>
      </c>
      <c r="CQ113" s="379"/>
      <c r="CR113" s="384">
        <f t="shared" si="328"/>
        <v>0</v>
      </c>
      <c r="CS113" s="379"/>
      <c r="CT113" s="384">
        <f t="shared" si="329"/>
        <v>0</v>
      </c>
      <c r="CU113" s="379"/>
      <c r="CV113" s="384">
        <f t="shared" si="330"/>
        <v>0</v>
      </c>
      <c r="CW113" s="379"/>
      <c r="CX113" s="384">
        <f t="shared" si="331"/>
        <v>0</v>
      </c>
      <c r="CY113" s="379"/>
      <c r="CZ113" s="384">
        <f t="shared" si="332"/>
        <v>0</v>
      </c>
      <c r="DA113" s="379"/>
      <c r="DB113" s="384">
        <f t="shared" si="284"/>
        <v>0</v>
      </c>
      <c r="DC113" s="379"/>
      <c r="DD113" s="384">
        <f t="shared" si="333"/>
        <v>0</v>
      </c>
      <c r="DE113" s="379"/>
      <c r="DF113" s="384">
        <f t="shared" si="334"/>
        <v>0</v>
      </c>
      <c r="DG113" s="379"/>
      <c r="DH113" s="384">
        <f t="shared" si="335"/>
        <v>0</v>
      </c>
      <c r="DI113" s="379"/>
      <c r="DJ113" s="384">
        <f t="shared" si="336"/>
        <v>0</v>
      </c>
      <c r="DK113" s="379"/>
      <c r="DL113" s="384">
        <f t="shared" si="337"/>
        <v>0</v>
      </c>
      <c r="DM113" s="379"/>
      <c r="DN113" s="384">
        <f t="shared" si="338"/>
        <v>0</v>
      </c>
      <c r="DO113" s="379"/>
      <c r="DP113" s="384">
        <f t="shared" si="339"/>
        <v>0</v>
      </c>
      <c r="DQ113" s="379"/>
      <c r="DR113" s="384">
        <f t="shared" si="340"/>
        <v>0</v>
      </c>
      <c r="DS113" s="379"/>
      <c r="DT113" s="384">
        <f t="shared" si="341"/>
        <v>0</v>
      </c>
      <c r="DU113" s="379"/>
      <c r="DV113" s="384">
        <f t="shared" si="342"/>
        <v>0</v>
      </c>
      <c r="DW113" s="379"/>
      <c r="DX113" s="384">
        <f t="shared" si="343"/>
        <v>0</v>
      </c>
      <c r="DY113" s="379"/>
      <c r="DZ113" s="384">
        <f t="shared" si="344"/>
        <v>0</v>
      </c>
      <c r="EA113" s="379"/>
      <c r="EB113" s="384">
        <f t="shared" si="345"/>
        <v>0</v>
      </c>
      <c r="EC113" s="379"/>
      <c r="ED113" s="384">
        <f t="shared" si="346"/>
        <v>0</v>
      </c>
      <c r="EE113" s="379"/>
      <c r="EF113" s="384">
        <f t="shared" si="347"/>
        <v>0</v>
      </c>
      <c r="EG113" s="379"/>
      <c r="EH113" s="384">
        <f t="shared" si="348"/>
        <v>0</v>
      </c>
      <c r="EI113" s="379"/>
      <c r="EJ113" s="384">
        <f t="shared" si="349"/>
        <v>0</v>
      </c>
      <c r="EK113" s="379"/>
      <c r="EL113" s="384">
        <f t="shared" si="350"/>
        <v>0</v>
      </c>
      <c r="EM113" s="379"/>
      <c r="EN113" s="384">
        <f t="shared" si="351"/>
        <v>0</v>
      </c>
      <c r="EO113" s="379"/>
      <c r="EP113" s="384">
        <f t="shared" si="352"/>
        <v>0</v>
      </c>
      <c r="EQ113" s="379"/>
      <c r="ER113" s="384">
        <f t="shared" si="353"/>
        <v>0</v>
      </c>
      <c r="ES113" s="379"/>
      <c r="ET113" s="384">
        <f t="shared" si="354"/>
        <v>0</v>
      </c>
      <c r="EU113" s="379"/>
      <c r="EV113" s="384">
        <f t="shared" si="355"/>
        <v>0</v>
      </c>
      <c r="EW113" s="379"/>
      <c r="EX113" s="384">
        <f t="shared" si="356"/>
        <v>0</v>
      </c>
      <c r="EY113" s="379"/>
      <c r="EZ113" s="384">
        <f t="shared" si="357"/>
        <v>0</v>
      </c>
      <c r="FA113" s="379"/>
      <c r="FB113" s="384">
        <f t="shared" si="358"/>
        <v>0</v>
      </c>
      <c r="FC113" s="379"/>
      <c r="FD113" s="384">
        <f t="shared" si="359"/>
        <v>0</v>
      </c>
      <c r="FE113" s="379"/>
      <c r="FF113" s="384">
        <f t="shared" si="360"/>
        <v>0</v>
      </c>
      <c r="FG113" s="379"/>
      <c r="FH113" s="384">
        <f t="shared" si="361"/>
        <v>0</v>
      </c>
      <c r="FI113" s="379"/>
      <c r="FJ113" s="384">
        <f t="shared" si="362"/>
        <v>0</v>
      </c>
      <c r="FK113" s="379"/>
      <c r="FL113" s="384">
        <f t="shared" si="363"/>
        <v>0</v>
      </c>
      <c r="FM113" s="379"/>
      <c r="FN113" s="384">
        <f t="shared" si="364"/>
        <v>0</v>
      </c>
      <c r="FO113" s="379"/>
      <c r="FP113" s="384">
        <f t="shared" si="365"/>
        <v>0</v>
      </c>
      <c r="FQ113" s="379"/>
      <c r="FR113" s="384">
        <f t="shared" si="366"/>
        <v>0</v>
      </c>
      <c r="FS113" s="379"/>
      <c r="FT113" s="384">
        <f t="shared" si="367"/>
        <v>0</v>
      </c>
      <c r="FU113" s="379"/>
      <c r="FV113" s="384">
        <f t="shared" si="368"/>
        <v>0</v>
      </c>
      <c r="FW113" s="379"/>
      <c r="FX113" s="384">
        <f t="shared" si="369"/>
        <v>0</v>
      </c>
      <c r="FY113" s="379"/>
      <c r="FZ113" s="384">
        <f t="shared" si="370"/>
        <v>0</v>
      </c>
      <c r="GA113" s="379"/>
      <c r="GB113" s="384">
        <f t="shared" si="371"/>
        <v>0</v>
      </c>
      <c r="GC113" s="379"/>
      <c r="GD113" s="384">
        <f t="shared" si="372"/>
        <v>0</v>
      </c>
      <c r="GE113" s="379"/>
      <c r="GF113" s="384">
        <f t="shared" si="373"/>
        <v>0</v>
      </c>
      <c r="GG113" s="379"/>
      <c r="GH113" s="384">
        <f t="shared" si="374"/>
        <v>0</v>
      </c>
      <c r="GI113" s="379"/>
      <c r="GJ113" s="384">
        <f t="shared" si="375"/>
        <v>0</v>
      </c>
      <c r="GK113" s="379"/>
      <c r="GL113" s="384">
        <f t="shared" si="376"/>
        <v>0</v>
      </c>
      <c r="GM113" s="379"/>
      <c r="GN113" s="384">
        <f t="shared" si="377"/>
        <v>0</v>
      </c>
      <c r="GO113" s="379"/>
      <c r="GP113" s="384">
        <f t="shared" si="378"/>
        <v>0</v>
      </c>
      <c r="GQ113" s="379"/>
      <c r="GR113" s="384">
        <f t="shared" si="379"/>
        <v>0</v>
      </c>
      <c r="GS113" s="379"/>
      <c r="GT113" s="384">
        <f t="shared" si="380"/>
        <v>0</v>
      </c>
      <c r="GU113" s="379"/>
      <c r="GV113" s="384">
        <f t="shared" si="381"/>
        <v>0</v>
      </c>
      <c r="GW113" s="379"/>
      <c r="GX113" s="384">
        <f t="shared" si="382"/>
        <v>0</v>
      </c>
      <c r="GY113" s="379"/>
      <c r="GZ113" s="384">
        <f t="shared" si="383"/>
        <v>0</v>
      </c>
      <c r="HA113" s="379"/>
      <c r="HB113" s="384">
        <f t="shared" si="384"/>
        <v>0</v>
      </c>
      <c r="HC113" s="379"/>
      <c r="HD113" s="384">
        <f t="shared" si="385"/>
        <v>0</v>
      </c>
      <c r="HE113" s="379"/>
      <c r="HF113" s="384">
        <f t="shared" si="386"/>
        <v>0</v>
      </c>
      <c r="HG113" s="379"/>
      <c r="HH113" s="384">
        <f t="shared" si="387"/>
        <v>0</v>
      </c>
      <c r="HI113" s="379"/>
      <c r="HJ113" s="384">
        <f t="shared" si="388"/>
        <v>0</v>
      </c>
      <c r="HK113" s="379"/>
      <c r="HL113" s="384">
        <f t="shared" si="389"/>
        <v>0</v>
      </c>
      <c r="HM113" s="379"/>
      <c r="HN113" s="384">
        <f t="shared" si="390"/>
        <v>0</v>
      </c>
      <c r="HO113" s="415"/>
      <c r="HP113" s="384">
        <f t="shared" si="391"/>
        <v>0</v>
      </c>
      <c r="HQ113" s="379"/>
      <c r="HR113" s="384">
        <f t="shared" si="392"/>
        <v>0</v>
      </c>
      <c r="HS113" s="415"/>
      <c r="HT113" s="384">
        <f t="shared" si="393"/>
        <v>0</v>
      </c>
      <c r="HU113" s="379"/>
      <c r="HV113" s="384">
        <f t="shared" si="394"/>
        <v>0</v>
      </c>
      <c r="HW113" s="379"/>
      <c r="HX113" s="384">
        <f t="shared" si="395"/>
        <v>0</v>
      </c>
      <c r="HY113" s="379"/>
      <c r="HZ113" s="384">
        <f t="shared" si="396"/>
        <v>0</v>
      </c>
      <c r="IA113" s="379"/>
      <c r="IB113" s="384">
        <f t="shared" si="397"/>
        <v>0</v>
      </c>
      <c r="IC113" s="379"/>
      <c r="ID113" s="384">
        <f t="shared" si="398"/>
        <v>0</v>
      </c>
      <c r="IE113" s="379"/>
      <c r="IF113" s="384">
        <f t="shared" si="399"/>
        <v>0</v>
      </c>
      <c r="IG113" s="379"/>
      <c r="IH113" s="384">
        <f t="shared" si="400"/>
        <v>0</v>
      </c>
      <c r="II113" s="379"/>
      <c r="IJ113" s="384">
        <f t="shared" si="401"/>
        <v>0</v>
      </c>
      <c r="IK113" s="379"/>
      <c r="IL113" s="384">
        <f t="shared" si="402"/>
        <v>0</v>
      </c>
      <c r="IM113" s="379"/>
      <c r="IN113" s="384">
        <f t="shared" si="403"/>
        <v>0</v>
      </c>
      <c r="IO113" s="379"/>
      <c r="IP113" s="384">
        <f t="shared" si="404"/>
        <v>0</v>
      </c>
      <c r="IQ113" s="379"/>
      <c r="IR113" s="384">
        <f t="shared" si="405"/>
        <v>0</v>
      </c>
      <c r="IS113" s="379"/>
      <c r="IT113" s="384">
        <f t="shared" si="406"/>
        <v>0</v>
      </c>
      <c r="IU113" s="379"/>
      <c r="IV113" s="384">
        <f t="shared" si="407"/>
        <v>0</v>
      </c>
      <c r="IW113" s="379"/>
      <c r="IX113" s="384">
        <f t="shared" si="408"/>
        <v>0</v>
      </c>
      <c r="IY113" s="379"/>
      <c r="IZ113" s="384">
        <f t="shared" si="409"/>
        <v>0</v>
      </c>
      <c r="JA113" s="379"/>
      <c r="JB113" s="384">
        <f t="shared" si="410"/>
        <v>0</v>
      </c>
      <c r="JC113" s="379"/>
      <c r="JD113" s="384">
        <f t="shared" si="411"/>
        <v>0</v>
      </c>
      <c r="JE113" s="379"/>
      <c r="JF113" s="384">
        <f t="shared" si="412"/>
        <v>0</v>
      </c>
      <c r="JG113" s="379"/>
      <c r="JH113" s="384">
        <f t="shared" si="413"/>
        <v>0</v>
      </c>
      <c r="JI113" s="379"/>
      <c r="JJ113" s="384">
        <f t="shared" si="414"/>
        <v>0</v>
      </c>
      <c r="JK113" s="379"/>
      <c r="JL113" s="384">
        <f t="shared" si="415"/>
        <v>0</v>
      </c>
      <c r="JM113" s="379"/>
      <c r="JN113" s="384">
        <f t="shared" si="416"/>
        <v>0</v>
      </c>
      <c r="JO113" s="379"/>
      <c r="JP113" s="384">
        <f t="shared" si="417"/>
        <v>0</v>
      </c>
      <c r="JQ113" s="379"/>
      <c r="JR113" s="384">
        <f t="shared" si="418"/>
        <v>0</v>
      </c>
      <c r="JS113" s="379"/>
      <c r="JT113" s="384">
        <f t="shared" si="425"/>
        <v>0</v>
      </c>
      <c r="JU113" s="379"/>
      <c r="JV113" s="384">
        <f t="shared" si="426"/>
        <v>0</v>
      </c>
      <c r="JW113" s="379"/>
      <c r="JX113" s="384">
        <f t="shared" si="427"/>
        <v>0</v>
      </c>
      <c r="JY113" s="379"/>
      <c r="JZ113" s="384">
        <f t="shared" si="428"/>
        <v>0</v>
      </c>
    </row>
    <row r="114" spans="1:286" customFormat="1" x14ac:dyDescent="0.25">
      <c r="A114" s="268" t="s">
        <v>277</v>
      </c>
      <c r="B114" s="351" t="s">
        <v>651</v>
      </c>
      <c r="C114" s="491">
        <v>20000</v>
      </c>
      <c r="D114" s="492"/>
      <c r="E114" s="492"/>
      <c r="F114" s="478"/>
      <c r="G114" s="387">
        <f>+AVERAGE(C114:F114)*5%</f>
        <v>1000</v>
      </c>
      <c r="H114" s="388">
        <f t="shared" si="283"/>
        <v>21000</v>
      </c>
      <c r="I114" s="513">
        <v>12</v>
      </c>
      <c r="J114" s="391">
        <f t="shared" si="285"/>
        <v>1750</v>
      </c>
      <c r="K114" s="379"/>
      <c r="L114" s="384">
        <f t="shared" si="286"/>
        <v>0</v>
      </c>
      <c r="M114" s="379"/>
      <c r="N114" s="384">
        <f t="shared" si="287"/>
        <v>0</v>
      </c>
      <c r="O114" s="379"/>
      <c r="P114" s="384">
        <f t="shared" si="288"/>
        <v>0</v>
      </c>
      <c r="Q114" s="379"/>
      <c r="R114" s="384">
        <f t="shared" si="289"/>
        <v>0</v>
      </c>
      <c r="S114" s="379"/>
      <c r="T114" s="384">
        <f t="shared" si="290"/>
        <v>0</v>
      </c>
      <c r="U114" s="379"/>
      <c r="V114" s="384">
        <f t="shared" si="291"/>
        <v>0</v>
      </c>
      <c r="W114" s="379"/>
      <c r="X114" s="384">
        <f t="shared" si="292"/>
        <v>0</v>
      </c>
      <c r="Y114" s="379"/>
      <c r="Z114" s="384">
        <f t="shared" si="293"/>
        <v>0</v>
      </c>
      <c r="AA114" s="379"/>
      <c r="AB114" s="384">
        <f t="shared" si="294"/>
        <v>0</v>
      </c>
      <c r="AC114" s="379"/>
      <c r="AD114" s="384">
        <f t="shared" si="295"/>
        <v>0</v>
      </c>
      <c r="AE114" s="379"/>
      <c r="AF114" s="384">
        <f t="shared" si="296"/>
        <v>0</v>
      </c>
      <c r="AG114" s="379"/>
      <c r="AH114" s="384">
        <f t="shared" si="297"/>
        <v>0</v>
      </c>
      <c r="AI114" s="379"/>
      <c r="AJ114" s="384">
        <f t="shared" si="298"/>
        <v>0</v>
      </c>
      <c r="AK114" s="379"/>
      <c r="AL114" s="384">
        <f t="shared" si="299"/>
        <v>0</v>
      </c>
      <c r="AM114" s="379"/>
      <c r="AN114" s="384">
        <f t="shared" si="300"/>
        <v>0</v>
      </c>
      <c r="AO114" s="379"/>
      <c r="AP114" s="384">
        <f t="shared" si="301"/>
        <v>0</v>
      </c>
      <c r="AQ114" s="379"/>
      <c r="AR114" s="384">
        <f t="shared" si="302"/>
        <v>0</v>
      </c>
      <c r="AS114" s="379"/>
      <c r="AT114" s="384">
        <f t="shared" si="303"/>
        <v>0</v>
      </c>
      <c r="AU114" s="379"/>
      <c r="AV114" s="384">
        <f t="shared" si="304"/>
        <v>0</v>
      </c>
      <c r="AW114" s="379"/>
      <c r="AX114" s="384">
        <f t="shared" si="305"/>
        <v>0</v>
      </c>
      <c r="AY114" s="379"/>
      <c r="AZ114" s="384">
        <f t="shared" si="306"/>
        <v>0</v>
      </c>
      <c r="BA114" s="379"/>
      <c r="BB114" s="384">
        <f t="shared" si="307"/>
        <v>0</v>
      </c>
      <c r="BC114" s="379"/>
      <c r="BD114" s="384">
        <f t="shared" si="308"/>
        <v>0</v>
      </c>
      <c r="BE114" s="379"/>
      <c r="BF114" s="384">
        <f t="shared" si="309"/>
        <v>0</v>
      </c>
      <c r="BG114" s="379"/>
      <c r="BH114" s="384">
        <f t="shared" si="310"/>
        <v>0</v>
      </c>
      <c r="BI114" s="379"/>
      <c r="BJ114" s="384">
        <f t="shared" si="311"/>
        <v>0</v>
      </c>
      <c r="BK114" s="379"/>
      <c r="BL114" s="384">
        <f t="shared" si="312"/>
        <v>0</v>
      </c>
      <c r="BM114" s="379"/>
      <c r="BN114" s="384">
        <f t="shared" si="313"/>
        <v>0</v>
      </c>
      <c r="BO114" s="379"/>
      <c r="BP114" s="384">
        <f t="shared" si="314"/>
        <v>0</v>
      </c>
      <c r="BQ114" s="379"/>
      <c r="BR114" s="384">
        <f t="shared" si="315"/>
        <v>0</v>
      </c>
      <c r="BS114" s="379"/>
      <c r="BT114" s="384">
        <f t="shared" si="316"/>
        <v>0</v>
      </c>
      <c r="BU114" s="379"/>
      <c r="BV114" s="384">
        <f t="shared" si="317"/>
        <v>0</v>
      </c>
      <c r="BW114" s="379"/>
      <c r="BX114" s="384">
        <f t="shared" si="318"/>
        <v>0</v>
      </c>
      <c r="BY114" s="379"/>
      <c r="BZ114" s="384">
        <f t="shared" si="319"/>
        <v>0</v>
      </c>
      <c r="CA114" s="379"/>
      <c r="CB114" s="384">
        <f t="shared" si="320"/>
        <v>0</v>
      </c>
      <c r="CC114" s="379"/>
      <c r="CD114" s="384">
        <f t="shared" si="321"/>
        <v>0</v>
      </c>
      <c r="CE114" s="379"/>
      <c r="CF114" s="384">
        <f t="shared" si="322"/>
        <v>0</v>
      </c>
      <c r="CG114" s="379"/>
      <c r="CH114" s="384">
        <f t="shared" si="323"/>
        <v>0</v>
      </c>
      <c r="CI114" s="379"/>
      <c r="CJ114" s="384">
        <f t="shared" si="324"/>
        <v>0</v>
      </c>
      <c r="CK114" s="379"/>
      <c r="CL114" s="384">
        <f t="shared" si="325"/>
        <v>0</v>
      </c>
      <c r="CM114" s="379"/>
      <c r="CN114" s="384">
        <f t="shared" si="326"/>
        <v>0</v>
      </c>
      <c r="CO114" s="379"/>
      <c r="CP114" s="384">
        <f t="shared" si="327"/>
        <v>0</v>
      </c>
      <c r="CQ114" s="379"/>
      <c r="CR114" s="384">
        <f t="shared" si="328"/>
        <v>0</v>
      </c>
      <c r="CS114" s="379"/>
      <c r="CT114" s="384">
        <f t="shared" si="329"/>
        <v>0</v>
      </c>
      <c r="CU114" s="379"/>
      <c r="CV114" s="384">
        <f t="shared" si="330"/>
        <v>0</v>
      </c>
      <c r="CW114" s="379"/>
      <c r="CX114" s="384">
        <f t="shared" si="331"/>
        <v>0</v>
      </c>
      <c r="CY114" s="379"/>
      <c r="CZ114" s="384">
        <f t="shared" si="332"/>
        <v>0</v>
      </c>
      <c r="DA114" s="379"/>
      <c r="DB114" s="384">
        <f t="shared" si="284"/>
        <v>0</v>
      </c>
      <c r="DC114" s="379"/>
      <c r="DD114" s="384">
        <f t="shared" si="333"/>
        <v>0</v>
      </c>
      <c r="DE114" s="379"/>
      <c r="DF114" s="384">
        <f t="shared" si="334"/>
        <v>0</v>
      </c>
      <c r="DG114" s="379"/>
      <c r="DH114" s="384">
        <f t="shared" si="335"/>
        <v>0</v>
      </c>
      <c r="DI114" s="379"/>
      <c r="DJ114" s="384">
        <f t="shared" si="336"/>
        <v>0</v>
      </c>
      <c r="DK114" s="379"/>
      <c r="DL114" s="384">
        <f t="shared" si="337"/>
        <v>0</v>
      </c>
      <c r="DM114" s="379"/>
      <c r="DN114" s="384">
        <f t="shared" si="338"/>
        <v>0</v>
      </c>
      <c r="DO114" s="379"/>
      <c r="DP114" s="384">
        <f t="shared" si="339"/>
        <v>0</v>
      </c>
      <c r="DQ114" s="379"/>
      <c r="DR114" s="384">
        <f t="shared" si="340"/>
        <v>0</v>
      </c>
      <c r="DS114" s="379"/>
      <c r="DT114" s="384">
        <f t="shared" si="341"/>
        <v>0</v>
      </c>
      <c r="DU114" s="379"/>
      <c r="DV114" s="384">
        <f t="shared" si="342"/>
        <v>0</v>
      </c>
      <c r="DW114" s="379"/>
      <c r="DX114" s="384">
        <f t="shared" si="343"/>
        <v>0</v>
      </c>
      <c r="DY114" s="379"/>
      <c r="DZ114" s="384">
        <f t="shared" si="344"/>
        <v>0</v>
      </c>
      <c r="EA114" s="379"/>
      <c r="EB114" s="384">
        <f t="shared" si="345"/>
        <v>0</v>
      </c>
      <c r="EC114" s="379"/>
      <c r="ED114" s="384">
        <f t="shared" si="346"/>
        <v>0</v>
      </c>
      <c r="EE114" s="379"/>
      <c r="EF114" s="384">
        <f t="shared" si="347"/>
        <v>0</v>
      </c>
      <c r="EG114" s="379"/>
      <c r="EH114" s="384">
        <f t="shared" si="348"/>
        <v>0</v>
      </c>
      <c r="EI114" s="379"/>
      <c r="EJ114" s="384">
        <f t="shared" si="349"/>
        <v>0</v>
      </c>
      <c r="EK114" s="379"/>
      <c r="EL114" s="384">
        <f t="shared" si="350"/>
        <v>0</v>
      </c>
      <c r="EM114" s="379"/>
      <c r="EN114" s="384">
        <f t="shared" si="351"/>
        <v>0</v>
      </c>
      <c r="EO114" s="379"/>
      <c r="EP114" s="384">
        <f t="shared" si="352"/>
        <v>0</v>
      </c>
      <c r="EQ114" s="379"/>
      <c r="ER114" s="384">
        <f t="shared" si="353"/>
        <v>0</v>
      </c>
      <c r="ES114" s="379"/>
      <c r="ET114" s="384">
        <f t="shared" si="354"/>
        <v>0</v>
      </c>
      <c r="EU114" s="379"/>
      <c r="EV114" s="384">
        <f t="shared" si="355"/>
        <v>0</v>
      </c>
      <c r="EW114" s="379"/>
      <c r="EX114" s="384">
        <f t="shared" si="356"/>
        <v>0</v>
      </c>
      <c r="EY114" s="379"/>
      <c r="EZ114" s="384">
        <f t="shared" si="357"/>
        <v>0</v>
      </c>
      <c r="FA114" s="379"/>
      <c r="FB114" s="384">
        <f t="shared" si="358"/>
        <v>0</v>
      </c>
      <c r="FC114" s="379"/>
      <c r="FD114" s="384">
        <f t="shared" si="359"/>
        <v>0</v>
      </c>
      <c r="FE114" s="379"/>
      <c r="FF114" s="384">
        <f t="shared" si="360"/>
        <v>0</v>
      </c>
      <c r="FG114" s="379"/>
      <c r="FH114" s="384">
        <f t="shared" si="361"/>
        <v>0</v>
      </c>
      <c r="FI114" s="379"/>
      <c r="FJ114" s="384">
        <f t="shared" si="362"/>
        <v>0</v>
      </c>
      <c r="FK114" s="379"/>
      <c r="FL114" s="384">
        <f t="shared" si="363"/>
        <v>0</v>
      </c>
      <c r="FM114" s="379"/>
      <c r="FN114" s="384">
        <f t="shared" si="364"/>
        <v>0</v>
      </c>
      <c r="FO114" s="379"/>
      <c r="FP114" s="384">
        <f t="shared" si="365"/>
        <v>0</v>
      </c>
      <c r="FQ114" s="379"/>
      <c r="FR114" s="384">
        <f t="shared" si="366"/>
        <v>0</v>
      </c>
      <c r="FS114" s="379"/>
      <c r="FT114" s="384">
        <f t="shared" si="367"/>
        <v>0</v>
      </c>
      <c r="FU114" s="379"/>
      <c r="FV114" s="384">
        <f t="shared" si="368"/>
        <v>0</v>
      </c>
      <c r="FW114" s="379"/>
      <c r="FX114" s="384">
        <f t="shared" si="369"/>
        <v>0</v>
      </c>
      <c r="FY114" s="379"/>
      <c r="FZ114" s="384">
        <f t="shared" si="370"/>
        <v>0</v>
      </c>
      <c r="GA114" s="379"/>
      <c r="GB114" s="384">
        <f t="shared" si="371"/>
        <v>0</v>
      </c>
      <c r="GC114" s="379"/>
      <c r="GD114" s="384">
        <f t="shared" si="372"/>
        <v>0</v>
      </c>
      <c r="GE114" s="379"/>
      <c r="GF114" s="384">
        <f t="shared" si="373"/>
        <v>0</v>
      </c>
      <c r="GG114" s="379"/>
      <c r="GH114" s="384">
        <f t="shared" si="374"/>
        <v>0</v>
      </c>
      <c r="GI114" s="379"/>
      <c r="GJ114" s="384">
        <f t="shared" si="375"/>
        <v>0</v>
      </c>
      <c r="GK114" s="379"/>
      <c r="GL114" s="384">
        <f t="shared" si="376"/>
        <v>0</v>
      </c>
      <c r="GM114" s="379"/>
      <c r="GN114" s="384">
        <f t="shared" si="377"/>
        <v>0</v>
      </c>
      <c r="GO114" s="379"/>
      <c r="GP114" s="384">
        <f t="shared" si="378"/>
        <v>0</v>
      </c>
      <c r="GQ114" s="379"/>
      <c r="GR114" s="384">
        <f t="shared" si="379"/>
        <v>0</v>
      </c>
      <c r="GS114" s="379"/>
      <c r="GT114" s="384">
        <f t="shared" si="380"/>
        <v>0</v>
      </c>
      <c r="GU114" s="379"/>
      <c r="GV114" s="384">
        <f t="shared" si="381"/>
        <v>0</v>
      </c>
      <c r="GW114" s="379"/>
      <c r="GX114" s="384">
        <f t="shared" si="382"/>
        <v>0</v>
      </c>
      <c r="GY114" s="379"/>
      <c r="GZ114" s="384">
        <f t="shared" si="383"/>
        <v>0</v>
      </c>
      <c r="HA114" s="379"/>
      <c r="HB114" s="384">
        <f t="shared" si="384"/>
        <v>0</v>
      </c>
      <c r="HC114" s="379"/>
      <c r="HD114" s="384">
        <f t="shared" si="385"/>
        <v>0</v>
      </c>
      <c r="HE114" s="379"/>
      <c r="HF114" s="384">
        <f t="shared" si="386"/>
        <v>0</v>
      </c>
      <c r="HG114" s="379"/>
      <c r="HH114" s="384">
        <f t="shared" si="387"/>
        <v>0</v>
      </c>
      <c r="HI114" s="379"/>
      <c r="HJ114" s="384">
        <f t="shared" si="388"/>
        <v>0</v>
      </c>
      <c r="HK114" s="379"/>
      <c r="HL114" s="384">
        <f t="shared" si="389"/>
        <v>0</v>
      </c>
      <c r="HM114" s="379"/>
      <c r="HN114" s="384">
        <f t="shared" si="390"/>
        <v>0</v>
      </c>
      <c r="HO114" s="415"/>
      <c r="HP114" s="384">
        <f t="shared" si="391"/>
        <v>0</v>
      </c>
      <c r="HQ114" s="379"/>
      <c r="HR114" s="384">
        <f t="shared" si="392"/>
        <v>0</v>
      </c>
      <c r="HS114" s="415"/>
      <c r="HT114" s="384">
        <f t="shared" si="393"/>
        <v>0</v>
      </c>
      <c r="HU114" s="379"/>
      <c r="HV114" s="384">
        <f t="shared" si="394"/>
        <v>0</v>
      </c>
      <c r="HW114" s="379"/>
      <c r="HX114" s="384">
        <f t="shared" si="395"/>
        <v>0</v>
      </c>
      <c r="HY114" s="379"/>
      <c r="HZ114" s="384">
        <f t="shared" si="396"/>
        <v>0</v>
      </c>
      <c r="IA114" s="379"/>
      <c r="IB114" s="384">
        <f t="shared" si="397"/>
        <v>0</v>
      </c>
      <c r="IC114" s="379"/>
      <c r="ID114" s="384">
        <f t="shared" si="398"/>
        <v>0</v>
      </c>
      <c r="IE114" s="379"/>
      <c r="IF114" s="384">
        <f t="shared" si="399"/>
        <v>0</v>
      </c>
      <c r="IG114" s="379"/>
      <c r="IH114" s="384">
        <f t="shared" si="400"/>
        <v>0</v>
      </c>
      <c r="II114" s="379"/>
      <c r="IJ114" s="384">
        <f t="shared" si="401"/>
        <v>0</v>
      </c>
      <c r="IK114" s="379"/>
      <c r="IL114" s="384">
        <f t="shared" si="402"/>
        <v>0</v>
      </c>
      <c r="IM114" s="379"/>
      <c r="IN114" s="384">
        <f t="shared" si="403"/>
        <v>0</v>
      </c>
      <c r="IO114" s="379"/>
      <c r="IP114" s="384">
        <f t="shared" si="404"/>
        <v>0</v>
      </c>
      <c r="IQ114" s="379"/>
      <c r="IR114" s="384">
        <f t="shared" si="405"/>
        <v>0</v>
      </c>
      <c r="IS114" s="379"/>
      <c r="IT114" s="384">
        <f t="shared" si="406"/>
        <v>0</v>
      </c>
      <c r="IU114" s="379"/>
      <c r="IV114" s="384">
        <f t="shared" si="407"/>
        <v>0</v>
      </c>
      <c r="IW114" s="379"/>
      <c r="IX114" s="384">
        <f t="shared" si="408"/>
        <v>0</v>
      </c>
      <c r="IY114" s="379"/>
      <c r="IZ114" s="384">
        <f t="shared" si="409"/>
        <v>0</v>
      </c>
      <c r="JA114" s="379"/>
      <c r="JB114" s="384">
        <f t="shared" si="410"/>
        <v>0</v>
      </c>
      <c r="JC114" s="379"/>
      <c r="JD114" s="384">
        <f t="shared" si="411"/>
        <v>0</v>
      </c>
      <c r="JE114" s="379"/>
      <c r="JF114" s="384">
        <f t="shared" si="412"/>
        <v>0</v>
      </c>
      <c r="JG114" s="379"/>
      <c r="JH114" s="384">
        <f t="shared" si="413"/>
        <v>0</v>
      </c>
      <c r="JI114" s="379"/>
      <c r="JJ114" s="384">
        <f t="shared" si="414"/>
        <v>0</v>
      </c>
      <c r="JK114" s="379"/>
      <c r="JL114" s="384">
        <f t="shared" si="415"/>
        <v>0</v>
      </c>
      <c r="JM114" s="379"/>
      <c r="JN114" s="384">
        <f t="shared" si="416"/>
        <v>0</v>
      </c>
      <c r="JO114" s="379"/>
      <c r="JP114" s="384">
        <f t="shared" si="417"/>
        <v>0</v>
      </c>
      <c r="JQ114" s="379"/>
      <c r="JR114" s="384">
        <f t="shared" si="418"/>
        <v>0</v>
      </c>
      <c r="JS114" s="379"/>
      <c r="JT114" s="384">
        <f t="shared" si="425"/>
        <v>0</v>
      </c>
      <c r="JU114" s="379"/>
      <c r="JV114" s="384">
        <f t="shared" si="426"/>
        <v>0</v>
      </c>
      <c r="JW114" s="379"/>
      <c r="JX114" s="384">
        <f t="shared" si="427"/>
        <v>0</v>
      </c>
      <c r="JY114" s="379"/>
      <c r="JZ114" s="384">
        <f t="shared" si="428"/>
        <v>0</v>
      </c>
    </row>
    <row r="115" spans="1:286" customFormat="1" x14ac:dyDescent="0.25">
      <c r="A115" s="268" t="s">
        <v>277</v>
      </c>
      <c r="B115" s="351" t="s">
        <v>707</v>
      </c>
      <c r="C115" s="466">
        <v>1896</v>
      </c>
      <c r="D115" s="481"/>
      <c r="E115" s="481"/>
      <c r="F115" s="482"/>
      <c r="G115" s="387">
        <f>+AVERAGE(C115:F115)*5%</f>
        <v>94.800000000000011</v>
      </c>
      <c r="H115" s="388">
        <f t="shared" si="283"/>
        <v>1990.8</v>
      </c>
      <c r="I115" s="513">
        <v>1</v>
      </c>
      <c r="J115" s="396">
        <f t="shared" si="285"/>
        <v>1990.8</v>
      </c>
      <c r="K115" s="379"/>
      <c r="L115" s="384">
        <f t="shared" si="286"/>
        <v>0</v>
      </c>
      <c r="M115" s="379"/>
      <c r="N115" s="384">
        <f t="shared" si="287"/>
        <v>0</v>
      </c>
      <c r="O115" s="379"/>
      <c r="P115" s="384">
        <f t="shared" si="288"/>
        <v>0</v>
      </c>
      <c r="Q115" s="379"/>
      <c r="R115" s="384">
        <f t="shared" si="289"/>
        <v>0</v>
      </c>
      <c r="S115" s="379"/>
      <c r="T115" s="384">
        <f t="shared" si="290"/>
        <v>0</v>
      </c>
      <c r="U115" s="379"/>
      <c r="V115" s="384">
        <f t="shared" si="291"/>
        <v>0</v>
      </c>
      <c r="W115" s="379"/>
      <c r="X115" s="384">
        <f t="shared" si="292"/>
        <v>0</v>
      </c>
      <c r="Y115" s="379"/>
      <c r="Z115" s="384">
        <f t="shared" si="293"/>
        <v>0</v>
      </c>
      <c r="AA115" s="379"/>
      <c r="AB115" s="384">
        <f t="shared" si="294"/>
        <v>0</v>
      </c>
      <c r="AC115" s="379"/>
      <c r="AD115" s="384">
        <f t="shared" si="295"/>
        <v>0</v>
      </c>
      <c r="AE115" s="379"/>
      <c r="AF115" s="384">
        <f t="shared" si="296"/>
        <v>0</v>
      </c>
      <c r="AG115" s="379"/>
      <c r="AH115" s="384">
        <f t="shared" si="297"/>
        <v>0</v>
      </c>
      <c r="AI115" s="379"/>
      <c r="AJ115" s="384">
        <f t="shared" si="298"/>
        <v>0</v>
      </c>
      <c r="AK115" s="379"/>
      <c r="AL115" s="384">
        <f t="shared" si="299"/>
        <v>0</v>
      </c>
      <c r="AM115" s="379"/>
      <c r="AN115" s="384">
        <f t="shared" si="300"/>
        <v>0</v>
      </c>
      <c r="AO115" s="379"/>
      <c r="AP115" s="384">
        <f t="shared" si="301"/>
        <v>0</v>
      </c>
      <c r="AQ115" s="379"/>
      <c r="AR115" s="384">
        <f t="shared" si="302"/>
        <v>0</v>
      </c>
      <c r="AS115" s="379"/>
      <c r="AT115" s="384">
        <f t="shared" si="303"/>
        <v>0</v>
      </c>
      <c r="AU115" s="379"/>
      <c r="AV115" s="384">
        <f t="shared" si="304"/>
        <v>0</v>
      </c>
      <c r="AW115" s="379"/>
      <c r="AX115" s="384">
        <f t="shared" si="305"/>
        <v>0</v>
      </c>
      <c r="AY115" s="379"/>
      <c r="AZ115" s="384">
        <f t="shared" si="306"/>
        <v>0</v>
      </c>
      <c r="BA115" s="379"/>
      <c r="BB115" s="384">
        <f t="shared" si="307"/>
        <v>0</v>
      </c>
      <c r="BC115" s="379"/>
      <c r="BD115" s="384">
        <f t="shared" si="308"/>
        <v>0</v>
      </c>
      <c r="BE115" s="379"/>
      <c r="BF115" s="384">
        <f t="shared" si="309"/>
        <v>0</v>
      </c>
      <c r="BG115" s="379"/>
      <c r="BH115" s="384">
        <f t="shared" si="310"/>
        <v>0</v>
      </c>
      <c r="BI115" s="379"/>
      <c r="BJ115" s="384">
        <f t="shared" si="311"/>
        <v>0</v>
      </c>
      <c r="BK115" s="379"/>
      <c r="BL115" s="384">
        <f t="shared" si="312"/>
        <v>0</v>
      </c>
      <c r="BM115" s="379"/>
      <c r="BN115" s="384">
        <f t="shared" si="313"/>
        <v>0</v>
      </c>
      <c r="BO115" s="379"/>
      <c r="BP115" s="384">
        <f t="shared" si="314"/>
        <v>0</v>
      </c>
      <c r="BQ115" s="379"/>
      <c r="BR115" s="384">
        <f t="shared" si="315"/>
        <v>0</v>
      </c>
      <c r="BS115" s="379"/>
      <c r="BT115" s="384">
        <f t="shared" si="316"/>
        <v>0</v>
      </c>
      <c r="BU115" s="379"/>
      <c r="BV115" s="384">
        <f t="shared" si="317"/>
        <v>0</v>
      </c>
      <c r="BW115" s="379"/>
      <c r="BX115" s="384">
        <f t="shared" si="318"/>
        <v>0</v>
      </c>
      <c r="BY115" s="379"/>
      <c r="BZ115" s="384">
        <f t="shared" si="319"/>
        <v>0</v>
      </c>
      <c r="CA115" s="379"/>
      <c r="CB115" s="384">
        <f t="shared" si="320"/>
        <v>0</v>
      </c>
      <c r="CC115" s="379"/>
      <c r="CD115" s="384">
        <f t="shared" si="321"/>
        <v>0</v>
      </c>
      <c r="CE115" s="379"/>
      <c r="CF115" s="384">
        <f t="shared" si="322"/>
        <v>0</v>
      </c>
      <c r="CG115" s="379"/>
      <c r="CH115" s="384">
        <f t="shared" si="323"/>
        <v>0</v>
      </c>
      <c r="CI115" s="379"/>
      <c r="CJ115" s="384">
        <f t="shared" si="324"/>
        <v>0</v>
      </c>
      <c r="CK115" s="379"/>
      <c r="CL115" s="384">
        <f t="shared" si="325"/>
        <v>0</v>
      </c>
      <c r="CM115" s="379"/>
      <c r="CN115" s="384">
        <f t="shared" si="326"/>
        <v>0</v>
      </c>
      <c r="CO115" s="379"/>
      <c r="CP115" s="384">
        <f t="shared" si="327"/>
        <v>0</v>
      </c>
      <c r="CQ115" s="379"/>
      <c r="CR115" s="384">
        <f t="shared" si="328"/>
        <v>0</v>
      </c>
      <c r="CS115" s="379"/>
      <c r="CT115" s="384">
        <f t="shared" si="329"/>
        <v>0</v>
      </c>
      <c r="CU115" s="379"/>
      <c r="CV115" s="384">
        <f t="shared" si="330"/>
        <v>0</v>
      </c>
      <c r="CW115" s="379"/>
      <c r="CX115" s="384">
        <f t="shared" si="331"/>
        <v>0</v>
      </c>
      <c r="CY115" s="379"/>
      <c r="CZ115" s="384">
        <f t="shared" si="332"/>
        <v>0</v>
      </c>
      <c r="DA115" s="379"/>
      <c r="DB115" s="384">
        <f t="shared" si="284"/>
        <v>0</v>
      </c>
      <c r="DC115" s="379">
        <v>1</v>
      </c>
      <c r="DD115" s="384">
        <f t="shared" si="333"/>
        <v>1990.8</v>
      </c>
      <c r="DE115" s="379"/>
      <c r="DF115" s="384">
        <f t="shared" si="334"/>
        <v>0</v>
      </c>
      <c r="DG115" s="379"/>
      <c r="DH115" s="384">
        <f t="shared" si="335"/>
        <v>0</v>
      </c>
      <c r="DI115" s="379"/>
      <c r="DJ115" s="384">
        <f t="shared" si="336"/>
        <v>0</v>
      </c>
      <c r="DK115" s="379"/>
      <c r="DL115" s="384">
        <f t="shared" si="337"/>
        <v>0</v>
      </c>
      <c r="DM115" s="379"/>
      <c r="DN115" s="384">
        <f t="shared" si="338"/>
        <v>0</v>
      </c>
      <c r="DO115" s="379"/>
      <c r="DP115" s="384">
        <f t="shared" si="339"/>
        <v>0</v>
      </c>
      <c r="DQ115" s="379"/>
      <c r="DR115" s="384">
        <f t="shared" si="340"/>
        <v>0</v>
      </c>
      <c r="DS115" s="379"/>
      <c r="DT115" s="384">
        <f t="shared" si="341"/>
        <v>0</v>
      </c>
      <c r="DU115" s="379"/>
      <c r="DV115" s="384">
        <f t="shared" si="342"/>
        <v>0</v>
      </c>
      <c r="DW115" s="379"/>
      <c r="DX115" s="384">
        <f t="shared" si="343"/>
        <v>0</v>
      </c>
      <c r="DY115" s="379"/>
      <c r="DZ115" s="384">
        <f t="shared" si="344"/>
        <v>0</v>
      </c>
      <c r="EA115" s="379"/>
      <c r="EB115" s="384">
        <f t="shared" si="345"/>
        <v>0</v>
      </c>
      <c r="EC115" s="379"/>
      <c r="ED115" s="384">
        <f t="shared" si="346"/>
        <v>0</v>
      </c>
      <c r="EE115" s="379"/>
      <c r="EF115" s="384">
        <f t="shared" si="347"/>
        <v>0</v>
      </c>
      <c r="EG115" s="379"/>
      <c r="EH115" s="384">
        <f t="shared" si="348"/>
        <v>0</v>
      </c>
      <c r="EI115" s="379"/>
      <c r="EJ115" s="384">
        <f t="shared" si="349"/>
        <v>0</v>
      </c>
      <c r="EK115" s="379"/>
      <c r="EL115" s="384">
        <f t="shared" si="350"/>
        <v>0</v>
      </c>
      <c r="EM115" s="379"/>
      <c r="EN115" s="384">
        <f t="shared" si="351"/>
        <v>0</v>
      </c>
      <c r="EO115" s="379"/>
      <c r="EP115" s="384">
        <f t="shared" si="352"/>
        <v>0</v>
      </c>
      <c r="EQ115" s="379"/>
      <c r="ER115" s="384">
        <f t="shared" si="353"/>
        <v>0</v>
      </c>
      <c r="ES115" s="379"/>
      <c r="ET115" s="384">
        <f t="shared" si="354"/>
        <v>0</v>
      </c>
      <c r="EU115" s="379"/>
      <c r="EV115" s="384">
        <f t="shared" si="355"/>
        <v>0</v>
      </c>
      <c r="EW115" s="379"/>
      <c r="EX115" s="384">
        <f t="shared" si="356"/>
        <v>0</v>
      </c>
      <c r="EY115" s="379"/>
      <c r="EZ115" s="384">
        <f t="shared" si="357"/>
        <v>0</v>
      </c>
      <c r="FA115" s="379"/>
      <c r="FB115" s="384">
        <f t="shared" si="358"/>
        <v>0</v>
      </c>
      <c r="FC115" s="379"/>
      <c r="FD115" s="384">
        <f t="shared" si="359"/>
        <v>0</v>
      </c>
      <c r="FE115" s="379"/>
      <c r="FF115" s="384">
        <f t="shared" si="360"/>
        <v>0</v>
      </c>
      <c r="FG115" s="379"/>
      <c r="FH115" s="384">
        <f t="shared" si="361"/>
        <v>0</v>
      </c>
      <c r="FI115" s="379"/>
      <c r="FJ115" s="384">
        <f t="shared" si="362"/>
        <v>0</v>
      </c>
      <c r="FK115" s="379"/>
      <c r="FL115" s="384">
        <f t="shared" si="363"/>
        <v>0</v>
      </c>
      <c r="FM115" s="379"/>
      <c r="FN115" s="384">
        <f t="shared" si="364"/>
        <v>0</v>
      </c>
      <c r="FO115" s="379"/>
      <c r="FP115" s="384">
        <f t="shared" si="365"/>
        <v>0</v>
      </c>
      <c r="FQ115" s="379"/>
      <c r="FR115" s="384">
        <f t="shared" si="366"/>
        <v>0</v>
      </c>
      <c r="FS115" s="379"/>
      <c r="FT115" s="384">
        <f t="shared" si="367"/>
        <v>0</v>
      </c>
      <c r="FU115" s="379"/>
      <c r="FV115" s="384">
        <f t="shared" si="368"/>
        <v>0</v>
      </c>
      <c r="FW115" s="379"/>
      <c r="FX115" s="384">
        <f t="shared" si="369"/>
        <v>0</v>
      </c>
      <c r="FY115" s="379"/>
      <c r="FZ115" s="384">
        <f t="shared" si="370"/>
        <v>0</v>
      </c>
      <c r="GA115" s="379"/>
      <c r="GB115" s="384">
        <f t="shared" si="371"/>
        <v>0</v>
      </c>
      <c r="GC115" s="379"/>
      <c r="GD115" s="384">
        <f t="shared" si="372"/>
        <v>0</v>
      </c>
      <c r="GE115" s="379"/>
      <c r="GF115" s="384">
        <f t="shared" si="373"/>
        <v>0</v>
      </c>
      <c r="GG115" s="379"/>
      <c r="GH115" s="384">
        <f t="shared" si="374"/>
        <v>0</v>
      </c>
      <c r="GI115" s="379"/>
      <c r="GJ115" s="384">
        <f t="shared" si="375"/>
        <v>0</v>
      </c>
      <c r="GK115" s="379"/>
      <c r="GL115" s="384">
        <f t="shared" si="376"/>
        <v>0</v>
      </c>
      <c r="GM115" s="379"/>
      <c r="GN115" s="384">
        <f t="shared" si="377"/>
        <v>0</v>
      </c>
      <c r="GO115" s="379"/>
      <c r="GP115" s="384">
        <f t="shared" si="378"/>
        <v>0</v>
      </c>
      <c r="GQ115" s="379"/>
      <c r="GR115" s="384">
        <f t="shared" si="379"/>
        <v>0</v>
      </c>
      <c r="GS115" s="379"/>
      <c r="GT115" s="384">
        <f t="shared" si="380"/>
        <v>0</v>
      </c>
      <c r="GU115" s="379"/>
      <c r="GV115" s="384">
        <f t="shared" si="381"/>
        <v>0</v>
      </c>
      <c r="GW115" s="379"/>
      <c r="GX115" s="384">
        <f t="shared" si="382"/>
        <v>0</v>
      </c>
      <c r="GY115" s="379"/>
      <c r="GZ115" s="384">
        <f t="shared" si="383"/>
        <v>0</v>
      </c>
      <c r="HA115" s="379"/>
      <c r="HB115" s="384">
        <f t="shared" si="384"/>
        <v>0</v>
      </c>
      <c r="HC115" s="379"/>
      <c r="HD115" s="384">
        <f t="shared" si="385"/>
        <v>0</v>
      </c>
      <c r="HE115" s="379"/>
      <c r="HF115" s="384">
        <f t="shared" si="386"/>
        <v>0</v>
      </c>
      <c r="HG115" s="379"/>
      <c r="HH115" s="384">
        <f t="shared" si="387"/>
        <v>0</v>
      </c>
      <c r="HI115" s="379"/>
      <c r="HJ115" s="384">
        <f t="shared" si="388"/>
        <v>0</v>
      </c>
      <c r="HK115" s="379"/>
      <c r="HL115" s="384">
        <f t="shared" si="389"/>
        <v>0</v>
      </c>
      <c r="HM115" s="379"/>
      <c r="HN115" s="384">
        <f t="shared" si="390"/>
        <v>0</v>
      </c>
      <c r="HO115" s="415"/>
      <c r="HP115" s="384">
        <f t="shared" si="391"/>
        <v>0</v>
      </c>
      <c r="HQ115" s="379"/>
      <c r="HR115" s="384">
        <f t="shared" si="392"/>
        <v>0</v>
      </c>
      <c r="HS115" s="415"/>
      <c r="HT115" s="384">
        <f t="shared" si="393"/>
        <v>0</v>
      </c>
      <c r="HU115" s="379"/>
      <c r="HV115" s="384">
        <f t="shared" si="394"/>
        <v>0</v>
      </c>
      <c r="HW115" s="379"/>
      <c r="HX115" s="384">
        <f t="shared" si="395"/>
        <v>0</v>
      </c>
      <c r="HY115" s="379"/>
      <c r="HZ115" s="384">
        <f t="shared" si="396"/>
        <v>0</v>
      </c>
      <c r="IA115" s="379"/>
      <c r="IB115" s="384">
        <f t="shared" si="397"/>
        <v>0</v>
      </c>
      <c r="IC115" s="379"/>
      <c r="ID115" s="384">
        <f t="shared" si="398"/>
        <v>0</v>
      </c>
      <c r="IE115" s="379"/>
      <c r="IF115" s="384">
        <f t="shared" si="399"/>
        <v>0</v>
      </c>
      <c r="IG115" s="379"/>
      <c r="IH115" s="384">
        <f t="shared" si="400"/>
        <v>0</v>
      </c>
      <c r="II115" s="379"/>
      <c r="IJ115" s="384">
        <f t="shared" si="401"/>
        <v>0</v>
      </c>
      <c r="IK115" s="379"/>
      <c r="IL115" s="384">
        <f t="shared" si="402"/>
        <v>0</v>
      </c>
      <c r="IM115" s="379"/>
      <c r="IN115" s="384">
        <f t="shared" si="403"/>
        <v>0</v>
      </c>
      <c r="IO115" s="379"/>
      <c r="IP115" s="384">
        <f t="shared" si="404"/>
        <v>0</v>
      </c>
      <c r="IQ115" s="379"/>
      <c r="IR115" s="384">
        <f t="shared" si="405"/>
        <v>0</v>
      </c>
      <c r="IS115" s="379"/>
      <c r="IT115" s="384">
        <f t="shared" si="406"/>
        <v>0</v>
      </c>
      <c r="IU115" s="379"/>
      <c r="IV115" s="384">
        <f t="shared" si="407"/>
        <v>0</v>
      </c>
      <c r="IW115" s="379"/>
      <c r="IX115" s="384">
        <f t="shared" si="408"/>
        <v>0</v>
      </c>
      <c r="IY115" s="379"/>
      <c r="IZ115" s="384">
        <f t="shared" si="409"/>
        <v>0</v>
      </c>
      <c r="JA115" s="379"/>
      <c r="JB115" s="384">
        <f t="shared" si="410"/>
        <v>0</v>
      </c>
      <c r="JC115" s="379"/>
      <c r="JD115" s="384">
        <f t="shared" si="411"/>
        <v>0</v>
      </c>
      <c r="JE115" s="379"/>
      <c r="JF115" s="384">
        <f t="shared" si="412"/>
        <v>0</v>
      </c>
      <c r="JG115" s="379"/>
      <c r="JH115" s="384">
        <f t="shared" si="413"/>
        <v>0</v>
      </c>
      <c r="JI115" s="379"/>
      <c r="JJ115" s="384">
        <f t="shared" si="414"/>
        <v>0</v>
      </c>
      <c r="JK115" s="379"/>
      <c r="JL115" s="384">
        <f t="shared" si="415"/>
        <v>0</v>
      </c>
      <c r="JM115" s="379"/>
      <c r="JN115" s="384">
        <f t="shared" si="416"/>
        <v>0</v>
      </c>
      <c r="JO115" s="379"/>
      <c r="JP115" s="384">
        <f t="shared" si="417"/>
        <v>0</v>
      </c>
      <c r="JQ115" s="379"/>
      <c r="JR115" s="384">
        <f t="shared" si="418"/>
        <v>0</v>
      </c>
      <c r="JS115" s="379"/>
      <c r="JT115" s="384">
        <f t="shared" si="425"/>
        <v>0</v>
      </c>
      <c r="JU115" s="379"/>
      <c r="JV115" s="384">
        <f t="shared" si="426"/>
        <v>0</v>
      </c>
      <c r="JW115" s="379"/>
      <c r="JX115" s="384">
        <f t="shared" si="427"/>
        <v>0</v>
      </c>
      <c r="JY115" s="379"/>
      <c r="JZ115" s="384">
        <f t="shared" si="428"/>
        <v>0</v>
      </c>
    </row>
    <row r="116" spans="1:286" s="4" customFormat="1" x14ac:dyDescent="0.25">
      <c r="A116" s="355" t="s">
        <v>277</v>
      </c>
      <c r="B116" s="355" t="s">
        <v>1202</v>
      </c>
      <c r="C116" s="466">
        <v>36600</v>
      </c>
      <c r="D116" s="474"/>
      <c r="E116" s="474"/>
      <c r="F116" s="475"/>
      <c r="G116" s="387">
        <v>0</v>
      </c>
      <c r="H116" s="388">
        <f t="shared" si="283"/>
        <v>36600</v>
      </c>
      <c r="I116" s="513">
        <v>40</v>
      </c>
      <c r="J116" s="397">
        <f t="shared" si="285"/>
        <v>915</v>
      </c>
      <c r="K116" s="379"/>
      <c r="L116" s="384">
        <f t="shared" si="286"/>
        <v>0</v>
      </c>
      <c r="M116" s="379"/>
      <c r="N116" s="384">
        <f t="shared" si="287"/>
        <v>0</v>
      </c>
      <c r="O116" s="379"/>
      <c r="P116" s="384">
        <f t="shared" si="288"/>
        <v>0</v>
      </c>
      <c r="Q116" s="379"/>
      <c r="R116" s="384">
        <f t="shared" si="289"/>
        <v>0</v>
      </c>
      <c r="S116" s="379"/>
      <c r="T116" s="384">
        <f t="shared" si="290"/>
        <v>0</v>
      </c>
      <c r="U116" s="379"/>
      <c r="V116" s="384">
        <f t="shared" si="291"/>
        <v>0</v>
      </c>
      <c r="W116" s="379"/>
      <c r="X116" s="384">
        <f t="shared" si="292"/>
        <v>0</v>
      </c>
      <c r="Y116" s="379"/>
      <c r="Z116" s="384">
        <f t="shared" si="293"/>
        <v>0</v>
      </c>
      <c r="AA116" s="379"/>
      <c r="AB116" s="384">
        <f t="shared" si="294"/>
        <v>0</v>
      </c>
      <c r="AC116" s="379"/>
      <c r="AD116" s="384">
        <f t="shared" si="295"/>
        <v>0</v>
      </c>
      <c r="AE116" s="379"/>
      <c r="AF116" s="384">
        <f t="shared" si="296"/>
        <v>0</v>
      </c>
      <c r="AG116" s="379"/>
      <c r="AH116" s="384">
        <f t="shared" si="297"/>
        <v>0</v>
      </c>
      <c r="AI116" s="379"/>
      <c r="AJ116" s="384">
        <f t="shared" si="298"/>
        <v>0</v>
      </c>
      <c r="AK116" s="379"/>
      <c r="AL116" s="384">
        <f t="shared" si="299"/>
        <v>0</v>
      </c>
      <c r="AM116" s="379"/>
      <c r="AN116" s="384">
        <f t="shared" si="300"/>
        <v>0</v>
      </c>
      <c r="AO116" s="379"/>
      <c r="AP116" s="384">
        <f t="shared" si="301"/>
        <v>0</v>
      </c>
      <c r="AQ116" s="379"/>
      <c r="AR116" s="384">
        <f t="shared" si="302"/>
        <v>0</v>
      </c>
      <c r="AS116" s="379"/>
      <c r="AT116" s="384">
        <f t="shared" si="303"/>
        <v>0</v>
      </c>
      <c r="AU116" s="379"/>
      <c r="AV116" s="384">
        <f t="shared" si="304"/>
        <v>0</v>
      </c>
      <c r="AW116" s="379"/>
      <c r="AX116" s="384">
        <f t="shared" si="305"/>
        <v>0</v>
      </c>
      <c r="AY116" s="379"/>
      <c r="AZ116" s="384">
        <f t="shared" si="306"/>
        <v>0</v>
      </c>
      <c r="BA116" s="379"/>
      <c r="BB116" s="384">
        <f t="shared" si="307"/>
        <v>0</v>
      </c>
      <c r="BC116" s="379"/>
      <c r="BD116" s="384">
        <f t="shared" si="308"/>
        <v>0</v>
      </c>
      <c r="BE116" s="379"/>
      <c r="BF116" s="384">
        <f t="shared" si="309"/>
        <v>0</v>
      </c>
      <c r="BG116" s="379"/>
      <c r="BH116" s="384">
        <f t="shared" si="310"/>
        <v>0</v>
      </c>
      <c r="BI116" s="379"/>
      <c r="BJ116" s="384">
        <f t="shared" si="311"/>
        <v>0</v>
      </c>
      <c r="BK116" s="379"/>
      <c r="BL116" s="384">
        <f t="shared" si="312"/>
        <v>0</v>
      </c>
      <c r="BM116" s="379"/>
      <c r="BN116" s="384">
        <f t="shared" si="313"/>
        <v>0</v>
      </c>
      <c r="BO116" s="379"/>
      <c r="BP116" s="384">
        <f t="shared" si="314"/>
        <v>0</v>
      </c>
      <c r="BQ116" s="379"/>
      <c r="BR116" s="384">
        <f t="shared" si="315"/>
        <v>0</v>
      </c>
      <c r="BS116" s="379"/>
      <c r="BT116" s="384">
        <f t="shared" si="316"/>
        <v>0</v>
      </c>
      <c r="BU116" s="379"/>
      <c r="BV116" s="384">
        <f t="shared" si="317"/>
        <v>0</v>
      </c>
      <c r="BW116" s="379"/>
      <c r="BX116" s="384">
        <f t="shared" si="318"/>
        <v>0</v>
      </c>
      <c r="BY116" s="379"/>
      <c r="BZ116" s="384">
        <f t="shared" si="319"/>
        <v>0</v>
      </c>
      <c r="CA116" s="379"/>
      <c r="CB116" s="384">
        <f t="shared" si="320"/>
        <v>0</v>
      </c>
      <c r="CC116" s="379"/>
      <c r="CD116" s="384">
        <f t="shared" si="321"/>
        <v>0</v>
      </c>
      <c r="CE116" s="379"/>
      <c r="CF116" s="384">
        <f t="shared" si="322"/>
        <v>0</v>
      </c>
      <c r="CG116" s="379"/>
      <c r="CH116" s="384">
        <f t="shared" si="323"/>
        <v>0</v>
      </c>
      <c r="CI116" s="379"/>
      <c r="CJ116" s="384">
        <f t="shared" si="324"/>
        <v>0</v>
      </c>
      <c r="CK116" s="379">
        <v>1</v>
      </c>
      <c r="CL116" s="384">
        <f t="shared" si="325"/>
        <v>915</v>
      </c>
      <c r="CM116" s="379"/>
      <c r="CN116" s="384">
        <f t="shared" si="326"/>
        <v>0</v>
      </c>
      <c r="CO116" s="379"/>
      <c r="CP116" s="384">
        <f t="shared" si="327"/>
        <v>0</v>
      </c>
      <c r="CQ116" s="379"/>
      <c r="CR116" s="384">
        <f t="shared" si="328"/>
        <v>0</v>
      </c>
      <c r="CS116" s="379"/>
      <c r="CT116" s="384">
        <f t="shared" si="329"/>
        <v>0</v>
      </c>
      <c r="CU116" s="379"/>
      <c r="CV116" s="384">
        <f t="shared" si="330"/>
        <v>0</v>
      </c>
      <c r="CW116" s="379"/>
      <c r="CX116" s="384">
        <f t="shared" si="331"/>
        <v>0</v>
      </c>
      <c r="CY116" s="379"/>
      <c r="CZ116" s="384">
        <f t="shared" si="332"/>
        <v>0</v>
      </c>
      <c r="DA116" s="379"/>
      <c r="DB116" s="384">
        <f t="shared" si="284"/>
        <v>0</v>
      </c>
      <c r="DC116" s="379"/>
      <c r="DD116" s="384">
        <f t="shared" si="333"/>
        <v>0</v>
      </c>
      <c r="DE116" s="379"/>
      <c r="DF116" s="384">
        <f t="shared" si="334"/>
        <v>0</v>
      </c>
      <c r="DG116" s="379"/>
      <c r="DH116" s="384">
        <f t="shared" si="335"/>
        <v>0</v>
      </c>
      <c r="DI116" s="379"/>
      <c r="DJ116" s="384">
        <f t="shared" si="336"/>
        <v>0</v>
      </c>
      <c r="DK116" s="379"/>
      <c r="DL116" s="384">
        <f t="shared" si="337"/>
        <v>0</v>
      </c>
      <c r="DM116" s="379"/>
      <c r="DN116" s="384">
        <f t="shared" si="338"/>
        <v>0</v>
      </c>
      <c r="DO116" s="379"/>
      <c r="DP116" s="384">
        <f t="shared" si="339"/>
        <v>0</v>
      </c>
      <c r="DQ116" s="379"/>
      <c r="DR116" s="384">
        <f t="shared" si="340"/>
        <v>0</v>
      </c>
      <c r="DS116" s="379"/>
      <c r="DT116" s="384">
        <f t="shared" si="341"/>
        <v>0</v>
      </c>
      <c r="DU116" s="379"/>
      <c r="DV116" s="384">
        <f t="shared" si="342"/>
        <v>0</v>
      </c>
      <c r="DW116" s="379"/>
      <c r="DX116" s="384">
        <f t="shared" si="343"/>
        <v>0</v>
      </c>
      <c r="DY116" s="379"/>
      <c r="DZ116" s="384">
        <f t="shared" si="344"/>
        <v>0</v>
      </c>
      <c r="EA116" s="379"/>
      <c r="EB116" s="384">
        <f t="shared" si="345"/>
        <v>0</v>
      </c>
      <c r="EC116" s="379"/>
      <c r="ED116" s="384">
        <f t="shared" si="346"/>
        <v>0</v>
      </c>
      <c r="EE116" s="379"/>
      <c r="EF116" s="384">
        <f t="shared" si="347"/>
        <v>0</v>
      </c>
      <c r="EG116" s="379"/>
      <c r="EH116" s="384">
        <f t="shared" si="348"/>
        <v>0</v>
      </c>
      <c r="EI116" s="379"/>
      <c r="EJ116" s="384">
        <f t="shared" si="349"/>
        <v>0</v>
      </c>
      <c r="EK116" s="379"/>
      <c r="EL116" s="384">
        <f t="shared" si="350"/>
        <v>0</v>
      </c>
      <c r="EM116" s="379"/>
      <c r="EN116" s="384">
        <f t="shared" si="351"/>
        <v>0</v>
      </c>
      <c r="EO116" s="379"/>
      <c r="EP116" s="384">
        <f t="shared" si="352"/>
        <v>0</v>
      </c>
      <c r="EQ116" s="379"/>
      <c r="ER116" s="384">
        <f t="shared" si="353"/>
        <v>0</v>
      </c>
      <c r="ES116" s="379">
        <v>1</v>
      </c>
      <c r="ET116" s="384">
        <f t="shared" si="354"/>
        <v>915</v>
      </c>
      <c r="EU116" s="379"/>
      <c r="EV116" s="384">
        <f t="shared" si="355"/>
        <v>0</v>
      </c>
      <c r="EW116" s="379">
        <v>1</v>
      </c>
      <c r="EX116" s="384">
        <f t="shared" si="356"/>
        <v>915</v>
      </c>
      <c r="EY116" s="379"/>
      <c r="EZ116" s="384">
        <f t="shared" si="357"/>
        <v>0</v>
      </c>
      <c r="FA116" s="379">
        <v>1</v>
      </c>
      <c r="FB116" s="384">
        <f t="shared" si="358"/>
        <v>915</v>
      </c>
      <c r="FC116" s="379"/>
      <c r="FD116" s="384">
        <f t="shared" si="359"/>
        <v>0</v>
      </c>
      <c r="FE116" s="379">
        <v>1</v>
      </c>
      <c r="FF116" s="384">
        <f t="shared" si="360"/>
        <v>915</v>
      </c>
      <c r="FG116" s="379"/>
      <c r="FH116" s="384">
        <f t="shared" si="361"/>
        <v>0</v>
      </c>
      <c r="FI116" s="379"/>
      <c r="FJ116" s="384">
        <f t="shared" si="362"/>
        <v>0</v>
      </c>
      <c r="FK116" s="379"/>
      <c r="FL116" s="384">
        <f t="shared" si="363"/>
        <v>0</v>
      </c>
      <c r="FM116" s="379"/>
      <c r="FN116" s="384">
        <f t="shared" si="364"/>
        <v>0</v>
      </c>
      <c r="FO116" s="379"/>
      <c r="FP116" s="384">
        <f t="shared" si="365"/>
        <v>0</v>
      </c>
      <c r="FQ116" s="379"/>
      <c r="FR116" s="384">
        <f t="shared" si="366"/>
        <v>0</v>
      </c>
      <c r="FS116" s="379"/>
      <c r="FT116" s="384">
        <f t="shared" si="367"/>
        <v>0</v>
      </c>
      <c r="FU116" s="379"/>
      <c r="FV116" s="384">
        <f t="shared" si="368"/>
        <v>0</v>
      </c>
      <c r="FW116" s="379"/>
      <c r="FX116" s="384">
        <f t="shared" si="369"/>
        <v>0</v>
      </c>
      <c r="FY116" s="379"/>
      <c r="FZ116" s="384">
        <f t="shared" si="370"/>
        <v>0</v>
      </c>
      <c r="GA116" s="379"/>
      <c r="GB116" s="384">
        <f t="shared" si="371"/>
        <v>0</v>
      </c>
      <c r="GC116" s="379"/>
      <c r="GD116" s="384">
        <f t="shared" si="372"/>
        <v>0</v>
      </c>
      <c r="GE116" s="379"/>
      <c r="GF116" s="384">
        <f t="shared" si="373"/>
        <v>0</v>
      </c>
      <c r="GG116" s="379"/>
      <c r="GH116" s="384">
        <f t="shared" si="374"/>
        <v>0</v>
      </c>
      <c r="GI116" s="379"/>
      <c r="GJ116" s="384">
        <f t="shared" si="375"/>
        <v>0</v>
      </c>
      <c r="GK116" s="379"/>
      <c r="GL116" s="384">
        <f t="shared" si="376"/>
        <v>0</v>
      </c>
      <c r="GM116" s="379"/>
      <c r="GN116" s="384">
        <f t="shared" si="377"/>
        <v>0</v>
      </c>
      <c r="GO116" s="379"/>
      <c r="GP116" s="384">
        <f t="shared" si="378"/>
        <v>0</v>
      </c>
      <c r="GQ116" s="379"/>
      <c r="GR116" s="384">
        <f t="shared" si="379"/>
        <v>0</v>
      </c>
      <c r="GS116" s="379"/>
      <c r="GT116" s="384">
        <f t="shared" si="380"/>
        <v>0</v>
      </c>
      <c r="GU116" s="379"/>
      <c r="GV116" s="384">
        <f t="shared" si="381"/>
        <v>0</v>
      </c>
      <c r="GW116" s="379"/>
      <c r="GX116" s="384">
        <f t="shared" si="382"/>
        <v>0</v>
      </c>
      <c r="GY116" s="379"/>
      <c r="GZ116" s="384">
        <f t="shared" si="383"/>
        <v>0</v>
      </c>
      <c r="HA116" s="379"/>
      <c r="HB116" s="384">
        <f t="shared" si="384"/>
        <v>0</v>
      </c>
      <c r="HC116" s="379"/>
      <c r="HD116" s="384">
        <f t="shared" si="385"/>
        <v>0</v>
      </c>
      <c r="HE116" s="379"/>
      <c r="HF116" s="384">
        <f t="shared" si="386"/>
        <v>0</v>
      </c>
      <c r="HG116" s="379"/>
      <c r="HH116" s="384">
        <f t="shared" si="387"/>
        <v>0</v>
      </c>
      <c r="HI116" s="379"/>
      <c r="HJ116" s="384">
        <f t="shared" si="388"/>
        <v>0</v>
      </c>
      <c r="HK116" s="379"/>
      <c r="HL116" s="384">
        <f t="shared" si="389"/>
        <v>0</v>
      </c>
      <c r="HM116" s="379"/>
      <c r="HN116" s="384">
        <f t="shared" si="390"/>
        <v>0</v>
      </c>
      <c r="HO116" s="415"/>
      <c r="HP116" s="384">
        <f t="shared" si="391"/>
        <v>0</v>
      </c>
      <c r="HQ116" s="379"/>
      <c r="HR116" s="384">
        <f t="shared" si="392"/>
        <v>0</v>
      </c>
      <c r="HS116" s="415"/>
      <c r="HT116" s="384">
        <f t="shared" si="393"/>
        <v>0</v>
      </c>
      <c r="HU116" s="379"/>
      <c r="HV116" s="384">
        <f t="shared" si="394"/>
        <v>0</v>
      </c>
      <c r="HW116" s="379"/>
      <c r="HX116" s="384">
        <f t="shared" si="395"/>
        <v>0</v>
      </c>
      <c r="HY116" s="379"/>
      <c r="HZ116" s="384">
        <f t="shared" si="396"/>
        <v>0</v>
      </c>
      <c r="IA116" s="379"/>
      <c r="IB116" s="384">
        <f t="shared" si="397"/>
        <v>0</v>
      </c>
      <c r="IC116" s="379"/>
      <c r="ID116" s="384">
        <f t="shared" si="398"/>
        <v>0</v>
      </c>
      <c r="IE116" s="379"/>
      <c r="IF116" s="384">
        <f t="shared" si="399"/>
        <v>0</v>
      </c>
      <c r="IG116" s="379"/>
      <c r="IH116" s="384">
        <f t="shared" si="400"/>
        <v>0</v>
      </c>
      <c r="II116" s="379"/>
      <c r="IJ116" s="384">
        <f t="shared" si="401"/>
        <v>0</v>
      </c>
      <c r="IK116" s="379"/>
      <c r="IL116" s="384">
        <f t="shared" si="402"/>
        <v>0</v>
      </c>
      <c r="IM116" s="379"/>
      <c r="IN116" s="384">
        <f t="shared" si="403"/>
        <v>0</v>
      </c>
      <c r="IO116" s="379"/>
      <c r="IP116" s="384">
        <f t="shared" si="404"/>
        <v>0</v>
      </c>
      <c r="IQ116" s="379"/>
      <c r="IR116" s="384">
        <f t="shared" si="405"/>
        <v>0</v>
      </c>
      <c r="IS116" s="379"/>
      <c r="IT116" s="384">
        <f t="shared" si="406"/>
        <v>0</v>
      </c>
      <c r="IU116" s="379"/>
      <c r="IV116" s="384">
        <f t="shared" si="407"/>
        <v>0</v>
      </c>
      <c r="IW116" s="379"/>
      <c r="IX116" s="384">
        <f t="shared" si="408"/>
        <v>0</v>
      </c>
      <c r="IY116" s="379"/>
      <c r="IZ116" s="384">
        <f t="shared" si="409"/>
        <v>0</v>
      </c>
      <c r="JA116" s="379"/>
      <c r="JB116" s="384">
        <f t="shared" si="410"/>
        <v>0</v>
      </c>
      <c r="JC116" s="379"/>
      <c r="JD116" s="384">
        <f t="shared" si="411"/>
        <v>0</v>
      </c>
      <c r="JE116" s="379"/>
      <c r="JF116" s="384">
        <f t="shared" si="412"/>
        <v>0</v>
      </c>
      <c r="JG116" s="379"/>
      <c r="JH116" s="384">
        <f t="shared" si="413"/>
        <v>0</v>
      </c>
      <c r="JI116" s="379"/>
      <c r="JJ116" s="384">
        <f t="shared" si="414"/>
        <v>0</v>
      </c>
      <c r="JK116" s="379"/>
      <c r="JL116" s="384">
        <f t="shared" si="415"/>
        <v>0</v>
      </c>
      <c r="JM116" s="379"/>
      <c r="JN116" s="384">
        <f t="shared" si="416"/>
        <v>0</v>
      </c>
      <c r="JO116" s="379"/>
      <c r="JP116" s="384">
        <f t="shared" si="417"/>
        <v>0</v>
      </c>
      <c r="JQ116" s="379"/>
      <c r="JR116" s="384">
        <f t="shared" si="418"/>
        <v>0</v>
      </c>
      <c r="JS116" s="379"/>
      <c r="JT116" s="384">
        <f t="shared" si="425"/>
        <v>0</v>
      </c>
      <c r="JU116" s="379"/>
      <c r="JV116" s="384">
        <f t="shared" si="426"/>
        <v>0</v>
      </c>
      <c r="JW116" s="379"/>
      <c r="JX116" s="384">
        <f t="shared" si="427"/>
        <v>0</v>
      </c>
      <c r="JY116" s="379"/>
      <c r="JZ116" s="384">
        <f t="shared" si="428"/>
        <v>0</v>
      </c>
    </row>
    <row r="117" spans="1:286" s="4" customFormat="1" x14ac:dyDescent="0.25">
      <c r="A117" s="268" t="s">
        <v>150</v>
      </c>
      <c r="B117" s="268" t="s">
        <v>1126</v>
      </c>
      <c r="C117" s="493">
        <f>30*D$1</f>
        <v>16036.499999999998</v>
      </c>
      <c r="D117" s="481"/>
      <c r="E117" s="481"/>
      <c r="F117" s="482"/>
      <c r="G117" s="387">
        <f>+AVERAGE(C117:F117)*5%</f>
        <v>801.82499999999993</v>
      </c>
      <c r="H117" s="388">
        <f t="shared" si="283"/>
        <v>16838.324999999997</v>
      </c>
      <c r="I117" s="513">
        <f>5*5*52</f>
        <v>1300</v>
      </c>
      <c r="J117" s="398">
        <f t="shared" si="285"/>
        <v>12.952557692307691</v>
      </c>
      <c r="K117" s="379"/>
      <c r="L117" s="384">
        <f t="shared" si="286"/>
        <v>0</v>
      </c>
      <c r="M117" s="379"/>
      <c r="N117" s="384">
        <f t="shared" si="287"/>
        <v>0</v>
      </c>
      <c r="O117" s="379"/>
      <c r="P117" s="384">
        <f t="shared" si="288"/>
        <v>0</v>
      </c>
      <c r="Q117" s="379"/>
      <c r="R117" s="384">
        <f t="shared" si="289"/>
        <v>0</v>
      </c>
      <c r="S117" s="379"/>
      <c r="T117" s="384">
        <f t="shared" si="290"/>
        <v>0</v>
      </c>
      <c r="U117" s="379"/>
      <c r="V117" s="384">
        <f t="shared" si="291"/>
        <v>0</v>
      </c>
      <c r="W117" s="379"/>
      <c r="X117" s="384">
        <f t="shared" si="292"/>
        <v>0</v>
      </c>
      <c r="Y117" s="379"/>
      <c r="Z117" s="384">
        <f t="shared" si="293"/>
        <v>0</v>
      </c>
      <c r="AA117" s="379"/>
      <c r="AB117" s="384">
        <f t="shared" si="294"/>
        <v>0</v>
      </c>
      <c r="AC117" s="379"/>
      <c r="AD117" s="384">
        <f t="shared" si="295"/>
        <v>0</v>
      </c>
      <c r="AE117" s="379"/>
      <c r="AF117" s="384">
        <f t="shared" si="296"/>
        <v>0</v>
      </c>
      <c r="AG117" s="379"/>
      <c r="AH117" s="384">
        <f t="shared" si="297"/>
        <v>0</v>
      </c>
      <c r="AI117" s="379"/>
      <c r="AJ117" s="384">
        <f t="shared" si="298"/>
        <v>0</v>
      </c>
      <c r="AK117" s="379"/>
      <c r="AL117" s="384">
        <f t="shared" si="299"/>
        <v>0</v>
      </c>
      <c r="AM117" s="379"/>
      <c r="AN117" s="384">
        <f t="shared" si="300"/>
        <v>0</v>
      </c>
      <c r="AO117" s="379"/>
      <c r="AP117" s="384">
        <f t="shared" si="301"/>
        <v>0</v>
      </c>
      <c r="AQ117" s="379"/>
      <c r="AR117" s="384">
        <f t="shared" si="302"/>
        <v>0</v>
      </c>
      <c r="AS117" s="379"/>
      <c r="AT117" s="384">
        <f t="shared" si="303"/>
        <v>0</v>
      </c>
      <c r="AU117" s="379"/>
      <c r="AV117" s="384">
        <f t="shared" si="304"/>
        <v>0</v>
      </c>
      <c r="AW117" s="379"/>
      <c r="AX117" s="384">
        <f t="shared" si="305"/>
        <v>0</v>
      </c>
      <c r="AY117" s="379"/>
      <c r="AZ117" s="384">
        <f t="shared" si="306"/>
        <v>0</v>
      </c>
      <c r="BA117" s="379"/>
      <c r="BB117" s="384">
        <f t="shared" si="307"/>
        <v>0</v>
      </c>
      <c r="BC117" s="379"/>
      <c r="BD117" s="384">
        <f t="shared" si="308"/>
        <v>0</v>
      </c>
      <c r="BE117" s="379"/>
      <c r="BF117" s="384">
        <f t="shared" si="309"/>
        <v>0</v>
      </c>
      <c r="BG117" s="379"/>
      <c r="BH117" s="384">
        <f t="shared" si="310"/>
        <v>0</v>
      </c>
      <c r="BI117" s="379"/>
      <c r="BJ117" s="384">
        <f t="shared" si="311"/>
        <v>0</v>
      </c>
      <c r="BK117" s="379"/>
      <c r="BL117" s="384">
        <f t="shared" si="312"/>
        <v>0</v>
      </c>
      <c r="BM117" s="379"/>
      <c r="BN117" s="384">
        <f t="shared" si="313"/>
        <v>0</v>
      </c>
      <c r="BO117" s="379"/>
      <c r="BP117" s="384">
        <f t="shared" si="314"/>
        <v>0</v>
      </c>
      <c r="BQ117" s="379"/>
      <c r="BR117" s="384">
        <f t="shared" si="315"/>
        <v>0</v>
      </c>
      <c r="BS117" s="379"/>
      <c r="BT117" s="384">
        <f t="shared" si="316"/>
        <v>0</v>
      </c>
      <c r="BU117" s="379"/>
      <c r="BV117" s="384">
        <f t="shared" si="317"/>
        <v>0</v>
      </c>
      <c r="BW117" s="379"/>
      <c r="BX117" s="384">
        <f t="shared" si="318"/>
        <v>0</v>
      </c>
      <c r="BY117" s="379"/>
      <c r="BZ117" s="384">
        <f t="shared" si="319"/>
        <v>0</v>
      </c>
      <c r="CA117" s="379"/>
      <c r="CB117" s="384">
        <f t="shared" si="320"/>
        <v>0</v>
      </c>
      <c r="CC117" s="379"/>
      <c r="CD117" s="384">
        <f t="shared" si="321"/>
        <v>0</v>
      </c>
      <c r="CE117" s="379"/>
      <c r="CF117" s="384">
        <f t="shared" si="322"/>
        <v>0</v>
      </c>
      <c r="CG117" s="379"/>
      <c r="CH117" s="384">
        <f t="shared" si="323"/>
        <v>0</v>
      </c>
      <c r="CI117" s="379"/>
      <c r="CJ117" s="384">
        <f t="shared" si="324"/>
        <v>0</v>
      </c>
      <c r="CK117" s="379"/>
      <c r="CL117" s="384">
        <f t="shared" si="325"/>
        <v>0</v>
      </c>
      <c r="CM117" s="379"/>
      <c r="CN117" s="384">
        <f t="shared" si="326"/>
        <v>0</v>
      </c>
      <c r="CO117" s="379"/>
      <c r="CP117" s="384">
        <f t="shared" si="327"/>
        <v>0</v>
      </c>
      <c r="CQ117" s="379"/>
      <c r="CR117" s="384">
        <f t="shared" si="328"/>
        <v>0</v>
      </c>
      <c r="CS117" s="379"/>
      <c r="CT117" s="384">
        <f t="shared" si="329"/>
        <v>0</v>
      </c>
      <c r="CU117" s="379"/>
      <c r="CV117" s="384">
        <f t="shared" si="330"/>
        <v>0</v>
      </c>
      <c r="CW117" s="379"/>
      <c r="CX117" s="384">
        <f t="shared" si="331"/>
        <v>0</v>
      </c>
      <c r="CY117" s="379"/>
      <c r="CZ117" s="384">
        <f t="shared" si="332"/>
        <v>0</v>
      </c>
      <c r="DA117" s="379"/>
      <c r="DB117" s="384">
        <f t="shared" si="284"/>
        <v>0</v>
      </c>
      <c r="DC117" s="379"/>
      <c r="DD117" s="384">
        <f t="shared" si="333"/>
        <v>0</v>
      </c>
      <c r="DE117" s="379"/>
      <c r="DF117" s="384">
        <f t="shared" si="334"/>
        <v>0</v>
      </c>
      <c r="DG117" s="379"/>
      <c r="DH117" s="384">
        <f t="shared" si="335"/>
        <v>0</v>
      </c>
      <c r="DI117" s="379"/>
      <c r="DJ117" s="384">
        <f t="shared" si="336"/>
        <v>0</v>
      </c>
      <c r="DK117" s="379"/>
      <c r="DL117" s="384">
        <f t="shared" si="337"/>
        <v>0</v>
      </c>
      <c r="DM117" s="379"/>
      <c r="DN117" s="384">
        <f t="shared" si="338"/>
        <v>0</v>
      </c>
      <c r="DO117" s="379"/>
      <c r="DP117" s="384">
        <f t="shared" si="339"/>
        <v>0</v>
      </c>
      <c r="DQ117" s="379"/>
      <c r="DR117" s="384">
        <f t="shared" si="340"/>
        <v>0</v>
      </c>
      <c r="DS117" s="379"/>
      <c r="DT117" s="384">
        <f t="shared" si="341"/>
        <v>0</v>
      </c>
      <c r="DU117" s="379"/>
      <c r="DV117" s="384">
        <f t="shared" si="342"/>
        <v>0</v>
      </c>
      <c r="DW117" s="379"/>
      <c r="DX117" s="384">
        <f t="shared" si="343"/>
        <v>0</v>
      </c>
      <c r="DY117" s="379"/>
      <c r="DZ117" s="384">
        <f t="shared" si="344"/>
        <v>0</v>
      </c>
      <c r="EA117" s="379"/>
      <c r="EB117" s="384">
        <f t="shared" si="345"/>
        <v>0</v>
      </c>
      <c r="EC117" s="379"/>
      <c r="ED117" s="384">
        <f t="shared" si="346"/>
        <v>0</v>
      </c>
      <c r="EE117" s="379"/>
      <c r="EF117" s="384">
        <f t="shared" si="347"/>
        <v>0</v>
      </c>
      <c r="EG117" s="379"/>
      <c r="EH117" s="384">
        <f t="shared" si="348"/>
        <v>0</v>
      </c>
      <c r="EI117" s="379"/>
      <c r="EJ117" s="384">
        <f t="shared" si="349"/>
        <v>0</v>
      </c>
      <c r="EK117" s="379"/>
      <c r="EL117" s="384">
        <f t="shared" si="350"/>
        <v>0</v>
      </c>
      <c r="EM117" s="379"/>
      <c r="EN117" s="384">
        <f t="shared" si="351"/>
        <v>0</v>
      </c>
      <c r="EO117" s="379"/>
      <c r="EP117" s="384">
        <f t="shared" si="352"/>
        <v>0</v>
      </c>
      <c r="EQ117" s="379"/>
      <c r="ER117" s="384">
        <f t="shared" si="353"/>
        <v>0</v>
      </c>
      <c r="ES117" s="379"/>
      <c r="ET117" s="384">
        <f t="shared" si="354"/>
        <v>0</v>
      </c>
      <c r="EU117" s="379"/>
      <c r="EV117" s="384">
        <f t="shared" si="355"/>
        <v>0</v>
      </c>
      <c r="EW117" s="379"/>
      <c r="EX117" s="384">
        <f t="shared" si="356"/>
        <v>0</v>
      </c>
      <c r="EY117" s="379"/>
      <c r="EZ117" s="384">
        <f t="shared" si="357"/>
        <v>0</v>
      </c>
      <c r="FA117" s="379"/>
      <c r="FB117" s="384">
        <f t="shared" si="358"/>
        <v>0</v>
      </c>
      <c r="FC117" s="379"/>
      <c r="FD117" s="384">
        <f t="shared" si="359"/>
        <v>0</v>
      </c>
      <c r="FE117" s="379"/>
      <c r="FF117" s="384">
        <f t="shared" si="360"/>
        <v>0</v>
      </c>
      <c r="FG117" s="379"/>
      <c r="FH117" s="384">
        <f t="shared" si="361"/>
        <v>0</v>
      </c>
      <c r="FI117" s="379">
        <v>4</v>
      </c>
      <c r="FJ117" s="384">
        <f t="shared" si="362"/>
        <v>51.810230769230763</v>
      </c>
      <c r="FK117" s="379">
        <v>4</v>
      </c>
      <c r="FL117" s="384">
        <f t="shared" si="363"/>
        <v>51.810230769230763</v>
      </c>
      <c r="FM117" s="379">
        <v>4</v>
      </c>
      <c r="FN117" s="384">
        <f t="shared" si="364"/>
        <v>51.810230769230763</v>
      </c>
      <c r="FO117" s="379"/>
      <c r="FP117" s="384">
        <f t="shared" si="365"/>
        <v>0</v>
      </c>
      <c r="FQ117" s="379"/>
      <c r="FR117" s="384">
        <f t="shared" si="366"/>
        <v>0</v>
      </c>
      <c r="FS117" s="379"/>
      <c r="FT117" s="384">
        <f t="shared" si="367"/>
        <v>0</v>
      </c>
      <c r="FU117" s="379"/>
      <c r="FV117" s="384">
        <f t="shared" si="368"/>
        <v>0</v>
      </c>
      <c r="FW117" s="379"/>
      <c r="FX117" s="384">
        <f t="shared" si="369"/>
        <v>0</v>
      </c>
      <c r="FY117" s="379"/>
      <c r="FZ117" s="384">
        <f t="shared" si="370"/>
        <v>0</v>
      </c>
      <c r="GA117" s="379"/>
      <c r="GB117" s="384">
        <f t="shared" si="371"/>
        <v>0</v>
      </c>
      <c r="GC117" s="379"/>
      <c r="GD117" s="384">
        <f t="shared" si="372"/>
        <v>0</v>
      </c>
      <c r="GE117" s="379"/>
      <c r="GF117" s="384">
        <f t="shared" si="373"/>
        <v>0</v>
      </c>
      <c r="GG117" s="379"/>
      <c r="GH117" s="384">
        <f t="shared" si="374"/>
        <v>0</v>
      </c>
      <c r="GI117" s="379"/>
      <c r="GJ117" s="384">
        <f t="shared" si="375"/>
        <v>0</v>
      </c>
      <c r="GK117" s="379"/>
      <c r="GL117" s="384">
        <f t="shared" si="376"/>
        <v>0</v>
      </c>
      <c r="GM117" s="379"/>
      <c r="GN117" s="384">
        <f t="shared" si="377"/>
        <v>0</v>
      </c>
      <c r="GO117" s="379"/>
      <c r="GP117" s="384">
        <f t="shared" si="378"/>
        <v>0</v>
      </c>
      <c r="GQ117" s="379"/>
      <c r="GR117" s="384">
        <f t="shared" si="379"/>
        <v>0</v>
      </c>
      <c r="GS117" s="379"/>
      <c r="GT117" s="384">
        <f t="shared" si="380"/>
        <v>0</v>
      </c>
      <c r="GU117" s="379"/>
      <c r="GV117" s="384">
        <f t="shared" si="381"/>
        <v>0</v>
      </c>
      <c r="GW117" s="379"/>
      <c r="GX117" s="384">
        <f t="shared" si="382"/>
        <v>0</v>
      </c>
      <c r="GY117" s="379"/>
      <c r="GZ117" s="384">
        <f t="shared" si="383"/>
        <v>0</v>
      </c>
      <c r="HA117" s="379"/>
      <c r="HB117" s="384">
        <f t="shared" si="384"/>
        <v>0</v>
      </c>
      <c r="HC117" s="379"/>
      <c r="HD117" s="384">
        <f t="shared" si="385"/>
        <v>0</v>
      </c>
      <c r="HE117" s="379"/>
      <c r="HF117" s="384">
        <f t="shared" si="386"/>
        <v>0</v>
      </c>
      <c r="HG117" s="379"/>
      <c r="HH117" s="384">
        <f t="shared" si="387"/>
        <v>0</v>
      </c>
      <c r="HI117" s="379"/>
      <c r="HJ117" s="384">
        <f t="shared" si="388"/>
        <v>0</v>
      </c>
      <c r="HK117" s="379"/>
      <c r="HL117" s="384">
        <f t="shared" si="389"/>
        <v>0</v>
      </c>
      <c r="HM117" s="379"/>
      <c r="HN117" s="384">
        <f t="shared" si="390"/>
        <v>0</v>
      </c>
      <c r="HO117" s="415"/>
      <c r="HP117" s="384">
        <f t="shared" si="391"/>
        <v>0</v>
      </c>
      <c r="HQ117" s="379"/>
      <c r="HR117" s="384">
        <f t="shared" si="392"/>
        <v>0</v>
      </c>
      <c r="HS117" s="415"/>
      <c r="HT117" s="384">
        <f t="shared" si="393"/>
        <v>0</v>
      </c>
      <c r="HU117" s="379"/>
      <c r="HV117" s="384">
        <f t="shared" si="394"/>
        <v>0</v>
      </c>
      <c r="HW117" s="379"/>
      <c r="HX117" s="384">
        <f t="shared" si="395"/>
        <v>0</v>
      </c>
      <c r="HY117" s="379"/>
      <c r="HZ117" s="384">
        <f t="shared" si="396"/>
        <v>0</v>
      </c>
      <c r="IA117" s="379"/>
      <c r="IB117" s="384">
        <f t="shared" si="397"/>
        <v>0</v>
      </c>
      <c r="IC117" s="379"/>
      <c r="ID117" s="384">
        <f t="shared" si="398"/>
        <v>0</v>
      </c>
      <c r="IE117" s="379"/>
      <c r="IF117" s="384">
        <f t="shared" si="399"/>
        <v>0</v>
      </c>
      <c r="IG117" s="379"/>
      <c r="IH117" s="384">
        <f t="shared" si="400"/>
        <v>0</v>
      </c>
      <c r="II117" s="379"/>
      <c r="IJ117" s="384">
        <f t="shared" si="401"/>
        <v>0</v>
      </c>
      <c r="IK117" s="379"/>
      <c r="IL117" s="384">
        <f t="shared" si="402"/>
        <v>0</v>
      </c>
      <c r="IM117" s="379"/>
      <c r="IN117" s="384">
        <f t="shared" si="403"/>
        <v>0</v>
      </c>
      <c r="IO117" s="379"/>
      <c r="IP117" s="384">
        <f t="shared" si="404"/>
        <v>0</v>
      </c>
      <c r="IQ117" s="379"/>
      <c r="IR117" s="384">
        <f t="shared" si="405"/>
        <v>0</v>
      </c>
      <c r="IS117" s="379"/>
      <c r="IT117" s="384">
        <f t="shared" si="406"/>
        <v>0</v>
      </c>
      <c r="IU117" s="379"/>
      <c r="IV117" s="384">
        <f t="shared" si="407"/>
        <v>0</v>
      </c>
      <c r="IW117" s="379"/>
      <c r="IX117" s="384">
        <f t="shared" si="408"/>
        <v>0</v>
      </c>
      <c r="IY117" s="379"/>
      <c r="IZ117" s="384">
        <f t="shared" si="409"/>
        <v>0</v>
      </c>
      <c r="JA117" s="379"/>
      <c r="JB117" s="384">
        <f t="shared" si="410"/>
        <v>0</v>
      </c>
      <c r="JC117" s="379"/>
      <c r="JD117" s="384">
        <f t="shared" si="411"/>
        <v>0</v>
      </c>
      <c r="JE117" s="379"/>
      <c r="JF117" s="384">
        <f t="shared" si="412"/>
        <v>0</v>
      </c>
      <c r="JG117" s="379"/>
      <c r="JH117" s="384">
        <f t="shared" si="413"/>
        <v>0</v>
      </c>
      <c r="JI117" s="379"/>
      <c r="JJ117" s="384">
        <f t="shared" si="414"/>
        <v>0</v>
      </c>
      <c r="JK117" s="379"/>
      <c r="JL117" s="384">
        <f t="shared" si="415"/>
        <v>0</v>
      </c>
      <c r="JM117" s="379"/>
      <c r="JN117" s="384">
        <f t="shared" si="416"/>
        <v>0</v>
      </c>
      <c r="JO117" s="379"/>
      <c r="JP117" s="384">
        <f t="shared" si="417"/>
        <v>0</v>
      </c>
      <c r="JQ117" s="379"/>
      <c r="JR117" s="384">
        <f t="shared" si="418"/>
        <v>0</v>
      </c>
      <c r="JS117" s="379"/>
      <c r="JT117" s="384"/>
      <c r="JU117" s="379"/>
      <c r="JV117" s="384"/>
      <c r="JW117" s="379"/>
      <c r="JX117" s="384"/>
      <c r="JY117" s="379"/>
      <c r="JZ117" s="384"/>
    </row>
    <row r="118" spans="1:286" s="4" customFormat="1" x14ac:dyDescent="0.25">
      <c r="A118" s="268" t="s">
        <v>150</v>
      </c>
      <c r="B118" s="268" t="s">
        <v>562</v>
      </c>
      <c r="C118" s="466">
        <v>8419</v>
      </c>
      <c r="D118" s="467"/>
      <c r="E118" s="467"/>
      <c r="F118" s="472"/>
      <c r="G118" s="387">
        <f>+AVERAGE(C118:F118)*5%</f>
        <v>420.95000000000005</v>
      </c>
      <c r="H118" s="388">
        <f t="shared" si="283"/>
        <v>8839.9500000000007</v>
      </c>
      <c r="I118" s="513">
        <v>1</v>
      </c>
      <c r="J118" s="395">
        <f t="shared" si="285"/>
        <v>8839.9500000000007</v>
      </c>
      <c r="K118" s="379"/>
      <c r="L118" s="384">
        <f t="shared" si="286"/>
        <v>0</v>
      </c>
      <c r="M118" s="379"/>
      <c r="N118" s="384">
        <f t="shared" si="287"/>
        <v>0</v>
      </c>
      <c r="O118" s="379"/>
      <c r="P118" s="384">
        <f t="shared" si="288"/>
        <v>0</v>
      </c>
      <c r="Q118" s="379"/>
      <c r="R118" s="384">
        <f t="shared" si="289"/>
        <v>0</v>
      </c>
      <c r="S118" s="379"/>
      <c r="T118" s="384">
        <f t="shared" si="290"/>
        <v>0</v>
      </c>
      <c r="U118" s="379"/>
      <c r="V118" s="384">
        <f t="shared" si="291"/>
        <v>0</v>
      </c>
      <c r="W118" s="379"/>
      <c r="X118" s="384">
        <f t="shared" si="292"/>
        <v>0</v>
      </c>
      <c r="Y118" s="379"/>
      <c r="Z118" s="384">
        <f t="shared" si="293"/>
        <v>0</v>
      </c>
      <c r="AA118" s="379"/>
      <c r="AB118" s="384">
        <f t="shared" si="294"/>
        <v>0</v>
      </c>
      <c r="AC118" s="379"/>
      <c r="AD118" s="384">
        <f t="shared" si="295"/>
        <v>0</v>
      </c>
      <c r="AE118" s="379"/>
      <c r="AF118" s="384">
        <f t="shared" si="296"/>
        <v>0</v>
      </c>
      <c r="AG118" s="379"/>
      <c r="AH118" s="384">
        <f t="shared" si="297"/>
        <v>0</v>
      </c>
      <c r="AI118" s="379"/>
      <c r="AJ118" s="384">
        <f t="shared" si="298"/>
        <v>0</v>
      </c>
      <c r="AK118" s="379"/>
      <c r="AL118" s="384">
        <f t="shared" si="299"/>
        <v>0</v>
      </c>
      <c r="AM118" s="379"/>
      <c r="AN118" s="384">
        <f t="shared" si="300"/>
        <v>0</v>
      </c>
      <c r="AO118" s="379"/>
      <c r="AP118" s="384">
        <f t="shared" si="301"/>
        <v>0</v>
      </c>
      <c r="AQ118" s="379"/>
      <c r="AR118" s="384">
        <f t="shared" si="302"/>
        <v>0</v>
      </c>
      <c r="AS118" s="379"/>
      <c r="AT118" s="384">
        <f t="shared" si="303"/>
        <v>0</v>
      </c>
      <c r="AU118" s="379"/>
      <c r="AV118" s="384">
        <f t="shared" si="304"/>
        <v>0</v>
      </c>
      <c r="AW118" s="379"/>
      <c r="AX118" s="384">
        <f t="shared" si="305"/>
        <v>0</v>
      </c>
      <c r="AY118" s="379"/>
      <c r="AZ118" s="384">
        <f t="shared" si="306"/>
        <v>0</v>
      </c>
      <c r="BA118" s="379"/>
      <c r="BB118" s="384">
        <f t="shared" si="307"/>
        <v>0</v>
      </c>
      <c r="BC118" s="379"/>
      <c r="BD118" s="384">
        <f t="shared" si="308"/>
        <v>0</v>
      </c>
      <c r="BE118" s="379"/>
      <c r="BF118" s="384">
        <f t="shared" si="309"/>
        <v>0</v>
      </c>
      <c r="BG118" s="379"/>
      <c r="BH118" s="384">
        <f t="shared" si="310"/>
        <v>0</v>
      </c>
      <c r="BI118" s="379"/>
      <c r="BJ118" s="384">
        <f t="shared" si="311"/>
        <v>0</v>
      </c>
      <c r="BK118" s="379"/>
      <c r="BL118" s="384">
        <f t="shared" si="312"/>
        <v>0</v>
      </c>
      <c r="BM118" s="379"/>
      <c r="BN118" s="384">
        <f t="shared" si="313"/>
        <v>0</v>
      </c>
      <c r="BO118" s="379"/>
      <c r="BP118" s="384">
        <f t="shared" si="314"/>
        <v>0</v>
      </c>
      <c r="BQ118" s="379"/>
      <c r="BR118" s="384">
        <f t="shared" si="315"/>
        <v>0</v>
      </c>
      <c r="BS118" s="379"/>
      <c r="BT118" s="384">
        <f t="shared" si="316"/>
        <v>0</v>
      </c>
      <c r="BU118" s="379"/>
      <c r="BV118" s="384">
        <f t="shared" si="317"/>
        <v>0</v>
      </c>
      <c r="BW118" s="379"/>
      <c r="BX118" s="384">
        <f t="shared" si="318"/>
        <v>0</v>
      </c>
      <c r="BY118" s="379"/>
      <c r="BZ118" s="384">
        <f t="shared" si="319"/>
        <v>0</v>
      </c>
      <c r="CA118" s="379"/>
      <c r="CB118" s="384">
        <f t="shared" si="320"/>
        <v>0</v>
      </c>
      <c r="CC118" s="379"/>
      <c r="CD118" s="384">
        <f t="shared" si="321"/>
        <v>0</v>
      </c>
      <c r="CE118" s="379"/>
      <c r="CF118" s="384">
        <f t="shared" si="322"/>
        <v>0</v>
      </c>
      <c r="CG118" s="379"/>
      <c r="CH118" s="384">
        <f t="shared" si="323"/>
        <v>0</v>
      </c>
      <c r="CI118" s="379"/>
      <c r="CJ118" s="384">
        <f t="shared" si="324"/>
        <v>0</v>
      </c>
      <c r="CK118" s="379"/>
      <c r="CL118" s="384">
        <f t="shared" si="325"/>
        <v>0</v>
      </c>
      <c r="CM118" s="379"/>
      <c r="CN118" s="384">
        <f t="shared" si="326"/>
        <v>0</v>
      </c>
      <c r="CO118" s="379"/>
      <c r="CP118" s="384">
        <f t="shared" si="327"/>
        <v>0</v>
      </c>
      <c r="CQ118" s="379"/>
      <c r="CR118" s="384">
        <f t="shared" si="328"/>
        <v>0</v>
      </c>
      <c r="CS118" s="379"/>
      <c r="CT118" s="384">
        <f t="shared" si="329"/>
        <v>0</v>
      </c>
      <c r="CU118" s="379"/>
      <c r="CV118" s="384">
        <f t="shared" si="330"/>
        <v>0</v>
      </c>
      <c r="CW118" s="379"/>
      <c r="CX118" s="384">
        <f t="shared" si="331"/>
        <v>0</v>
      </c>
      <c r="CY118" s="379"/>
      <c r="CZ118" s="384">
        <f t="shared" si="332"/>
        <v>0</v>
      </c>
      <c r="DA118" s="379"/>
      <c r="DB118" s="384">
        <f t="shared" si="284"/>
        <v>0</v>
      </c>
      <c r="DC118" s="379"/>
      <c r="DD118" s="384">
        <f t="shared" si="333"/>
        <v>0</v>
      </c>
      <c r="DE118" s="379"/>
      <c r="DF118" s="384">
        <f t="shared" si="334"/>
        <v>0</v>
      </c>
      <c r="DG118" s="379"/>
      <c r="DH118" s="384">
        <f t="shared" si="335"/>
        <v>0</v>
      </c>
      <c r="DI118" s="379"/>
      <c r="DJ118" s="384">
        <f t="shared" si="336"/>
        <v>0</v>
      </c>
      <c r="DK118" s="379"/>
      <c r="DL118" s="384">
        <f t="shared" si="337"/>
        <v>0</v>
      </c>
      <c r="DM118" s="379"/>
      <c r="DN118" s="384">
        <f t="shared" si="338"/>
        <v>0</v>
      </c>
      <c r="DO118" s="379"/>
      <c r="DP118" s="384">
        <f t="shared" si="339"/>
        <v>0</v>
      </c>
      <c r="DQ118" s="379"/>
      <c r="DR118" s="384">
        <f t="shared" si="340"/>
        <v>0</v>
      </c>
      <c r="DS118" s="379"/>
      <c r="DT118" s="384">
        <f t="shared" si="341"/>
        <v>0</v>
      </c>
      <c r="DU118" s="379"/>
      <c r="DV118" s="384">
        <f t="shared" si="342"/>
        <v>0</v>
      </c>
      <c r="DW118" s="379"/>
      <c r="DX118" s="384">
        <f t="shared" si="343"/>
        <v>0</v>
      </c>
      <c r="DY118" s="379"/>
      <c r="DZ118" s="384">
        <f t="shared" si="344"/>
        <v>0</v>
      </c>
      <c r="EA118" s="379"/>
      <c r="EB118" s="384">
        <f t="shared" si="345"/>
        <v>0</v>
      </c>
      <c r="EC118" s="379"/>
      <c r="ED118" s="384">
        <f t="shared" si="346"/>
        <v>0</v>
      </c>
      <c r="EE118" s="379"/>
      <c r="EF118" s="384">
        <f t="shared" si="347"/>
        <v>0</v>
      </c>
      <c r="EG118" s="379"/>
      <c r="EH118" s="384">
        <f t="shared" si="348"/>
        <v>0</v>
      </c>
      <c r="EI118" s="379"/>
      <c r="EJ118" s="384">
        <f t="shared" si="349"/>
        <v>0</v>
      </c>
      <c r="EK118" s="379"/>
      <c r="EL118" s="384">
        <f t="shared" si="350"/>
        <v>0</v>
      </c>
      <c r="EM118" s="379"/>
      <c r="EN118" s="384">
        <f t="shared" si="351"/>
        <v>0</v>
      </c>
      <c r="EO118" s="379"/>
      <c r="EP118" s="384">
        <f t="shared" si="352"/>
        <v>0</v>
      </c>
      <c r="EQ118" s="379"/>
      <c r="ER118" s="384">
        <f t="shared" si="353"/>
        <v>0</v>
      </c>
      <c r="ES118" s="379"/>
      <c r="ET118" s="384">
        <f t="shared" si="354"/>
        <v>0</v>
      </c>
      <c r="EU118" s="379"/>
      <c r="EV118" s="384">
        <f t="shared" si="355"/>
        <v>0</v>
      </c>
      <c r="EW118" s="379"/>
      <c r="EX118" s="384">
        <f t="shared" si="356"/>
        <v>0</v>
      </c>
      <c r="EY118" s="379"/>
      <c r="EZ118" s="384">
        <f t="shared" si="357"/>
        <v>0</v>
      </c>
      <c r="FA118" s="379"/>
      <c r="FB118" s="384">
        <f t="shared" si="358"/>
        <v>0</v>
      </c>
      <c r="FC118" s="379"/>
      <c r="FD118" s="384">
        <f t="shared" si="359"/>
        <v>0</v>
      </c>
      <c r="FE118" s="379"/>
      <c r="FF118" s="384">
        <f t="shared" si="360"/>
        <v>0</v>
      </c>
      <c r="FG118" s="379"/>
      <c r="FH118" s="384">
        <f t="shared" si="361"/>
        <v>0</v>
      </c>
      <c r="FI118" s="379"/>
      <c r="FJ118" s="384">
        <f t="shared" si="362"/>
        <v>0</v>
      </c>
      <c r="FK118" s="379"/>
      <c r="FL118" s="384">
        <f t="shared" si="363"/>
        <v>0</v>
      </c>
      <c r="FM118" s="379"/>
      <c r="FN118" s="384">
        <f t="shared" si="364"/>
        <v>0</v>
      </c>
      <c r="FO118" s="379"/>
      <c r="FP118" s="384">
        <f t="shared" si="365"/>
        <v>0</v>
      </c>
      <c r="FQ118" s="379"/>
      <c r="FR118" s="384">
        <f t="shared" si="366"/>
        <v>0</v>
      </c>
      <c r="FS118" s="379"/>
      <c r="FT118" s="384">
        <f t="shared" si="367"/>
        <v>0</v>
      </c>
      <c r="FU118" s="379"/>
      <c r="FV118" s="384">
        <f t="shared" si="368"/>
        <v>0</v>
      </c>
      <c r="FW118" s="379"/>
      <c r="FX118" s="384">
        <f t="shared" si="369"/>
        <v>0</v>
      </c>
      <c r="FY118" s="379"/>
      <c r="FZ118" s="384">
        <f t="shared" si="370"/>
        <v>0</v>
      </c>
      <c r="GA118" s="379"/>
      <c r="GB118" s="384">
        <f t="shared" si="371"/>
        <v>0</v>
      </c>
      <c r="GC118" s="379"/>
      <c r="GD118" s="384">
        <f t="shared" si="372"/>
        <v>0</v>
      </c>
      <c r="GE118" s="379"/>
      <c r="GF118" s="384">
        <f t="shared" si="373"/>
        <v>0</v>
      </c>
      <c r="GG118" s="379"/>
      <c r="GH118" s="384">
        <f t="shared" si="374"/>
        <v>0</v>
      </c>
      <c r="GI118" s="379"/>
      <c r="GJ118" s="384">
        <f t="shared" si="375"/>
        <v>0</v>
      </c>
      <c r="GK118" s="379"/>
      <c r="GL118" s="384">
        <f t="shared" si="376"/>
        <v>0</v>
      </c>
      <c r="GM118" s="379"/>
      <c r="GN118" s="384">
        <f t="shared" si="377"/>
        <v>0</v>
      </c>
      <c r="GO118" s="379"/>
      <c r="GP118" s="384">
        <f t="shared" si="378"/>
        <v>0</v>
      </c>
      <c r="GQ118" s="379"/>
      <c r="GR118" s="384">
        <f t="shared" si="379"/>
        <v>0</v>
      </c>
      <c r="GS118" s="379"/>
      <c r="GT118" s="384">
        <f t="shared" si="380"/>
        <v>0</v>
      </c>
      <c r="GU118" s="379"/>
      <c r="GV118" s="384">
        <f t="shared" si="381"/>
        <v>0</v>
      </c>
      <c r="GW118" s="379"/>
      <c r="GX118" s="384">
        <f t="shared" si="382"/>
        <v>0</v>
      </c>
      <c r="GY118" s="379"/>
      <c r="GZ118" s="384">
        <f t="shared" si="383"/>
        <v>0</v>
      </c>
      <c r="HA118" s="379"/>
      <c r="HB118" s="384">
        <f t="shared" si="384"/>
        <v>0</v>
      </c>
      <c r="HC118" s="379"/>
      <c r="HD118" s="384">
        <f t="shared" si="385"/>
        <v>0</v>
      </c>
      <c r="HE118" s="379"/>
      <c r="HF118" s="384">
        <f t="shared" si="386"/>
        <v>0</v>
      </c>
      <c r="HG118" s="379"/>
      <c r="HH118" s="384">
        <f t="shared" si="387"/>
        <v>0</v>
      </c>
      <c r="HI118" s="379"/>
      <c r="HJ118" s="384">
        <f t="shared" si="388"/>
        <v>0</v>
      </c>
      <c r="HK118" s="379"/>
      <c r="HL118" s="384">
        <f t="shared" si="389"/>
        <v>0</v>
      </c>
      <c r="HM118" s="379"/>
      <c r="HN118" s="384">
        <f t="shared" si="390"/>
        <v>0</v>
      </c>
      <c r="HO118" s="415"/>
      <c r="HP118" s="384">
        <f t="shared" si="391"/>
        <v>0</v>
      </c>
      <c r="HQ118" s="379"/>
      <c r="HR118" s="384">
        <f t="shared" si="392"/>
        <v>0</v>
      </c>
      <c r="HS118" s="415"/>
      <c r="HT118" s="384">
        <f t="shared" si="393"/>
        <v>0</v>
      </c>
      <c r="HU118" s="379"/>
      <c r="HV118" s="384">
        <f t="shared" si="394"/>
        <v>0</v>
      </c>
      <c r="HW118" s="379"/>
      <c r="HX118" s="384">
        <f t="shared" si="395"/>
        <v>0</v>
      </c>
      <c r="HY118" s="379">
        <v>1</v>
      </c>
      <c r="HZ118" s="384">
        <f t="shared" si="396"/>
        <v>8839.9500000000007</v>
      </c>
      <c r="IA118" s="379"/>
      <c r="IB118" s="384">
        <f t="shared" si="397"/>
        <v>0</v>
      </c>
      <c r="IC118" s="379"/>
      <c r="ID118" s="384">
        <f t="shared" si="398"/>
        <v>0</v>
      </c>
      <c r="IE118" s="379"/>
      <c r="IF118" s="384">
        <f t="shared" si="399"/>
        <v>0</v>
      </c>
      <c r="IG118" s="379"/>
      <c r="IH118" s="384">
        <f t="shared" si="400"/>
        <v>0</v>
      </c>
      <c r="II118" s="379"/>
      <c r="IJ118" s="384">
        <f t="shared" si="401"/>
        <v>0</v>
      </c>
      <c r="IK118" s="379"/>
      <c r="IL118" s="384">
        <f t="shared" si="402"/>
        <v>0</v>
      </c>
      <c r="IM118" s="379"/>
      <c r="IN118" s="384">
        <f t="shared" si="403"/>
        <v>0</v>
      </c>
      <c r="IO118" s="379"/>
      <c r="IP118" s="384">
        <f t="shared" si="404"/>
        <v>0</v>
      </c>
      <c r="IQ118" s="379"/>
      <c r="IR118" s="384">
        <f t="shared" si="405"/>
        <v>0</v>
      </c>
      <c r="IS118" s="379"/>
      <c r="IT118" s="384">
        <f t="shared" si="406"/>
        <v>0</v>
      </c>
      <c r="IU118" s="379"/>
      <c r="IV118" s="384">
        <f t="shared" si="407"/>
        <v>0</v>
      </c>
      <c r="IW118" s="379"/>
      <c r="IX118" s="384">
        <f t="shared" si="408"/>
        <v>0</v>
      </c>
      <c r="IY118" s="379"/>
      <c r="IZ118" s="384">
        <f t="shared" si="409"/>
        <v>0</v>
      </c>
      <c r="JA118" s="379"/>
      <c r="JB118" s="384">
        <f t="shared" si="410"/>
        <v>0</v>
      </c>
      <c r="JC118" s="379"/>
      <c r="JD118" s="384">
        <f t="shared" si="411"/>
        <v>0</v>
      </c>
      <c r="JE118" s="379"/>
      <c r="JF118" s="384">
        <f t="shared" si="412"/>
        <v>0</v>
      </c>
      <c r="JG118" s="379"/>
      <c r="JH118" s="384">
        <f t="shared" si="413"/>
        <v>0</v>
      </c>
      <c r="JI118" s="379"/>
      <c r="JJ118" s="384">
        <f t="shared" si="414"/>
        <v>0</v>
      </c>
      <c r="JK118" s="379"/>
      <c r="JL118" s="384">
        <f t="shared" si="415"/>
        <v>0</v>
      </c>
      <c r="JM118" s="379"/>
      <c r="JN118" s="384">
        <f t="shared" si="416"/>
        <v>0</v>
      </c>
      <c r="JO118" s="379"/>
      <c r="JP118" s="384">
        <f t="shared" si="417"/>
        <v>0</v>
      </c>
      <c r="JQ118" s="379"/>
      <c r="JR118" s="384">
        <f t="shared" si="418"/>
        <v>0</v>
      </c>
      <c r="JS118" s="379"/>
      <c r="JT118" s="384">
        <f t="shared" ref="JT118:JT123" si="429">JS118*$J118</f>
        <v>0</v>
      </c>
      <c r="JU118" s="379"/>
      <c r="JV118" s="384">
        <f t="shared" ref="JV118:JV123" si="430">JU118*$J118</f>
        <v>0</v>
      </c>
      <c r="JW118" s="379"/>
      <c r="JX118" s="384">
        <f t="shared" ref="JX118:JX123" si="431">JW118*$J118</f>
        <v>0</v>
      </c>
      <c r="JY118" s="379"/>
      <c r="JZ118" s="384">
        <f t="shared" ref="JZ118:JZ123" si="432">JY118*$J118</f>
        <v>0</v>
      </c>
    </row>
    <row r="119" spans="1:286" s="4" customFormat="1" x14ac:dyDescent="0.25">
      <c r="A119" s="268" t="s">
        <v>150</v>
      </c>
      <c r="B119" s="268" t="s">
        <v>519</v>
      </c>
      <c r="C119" s="466">
        <v>62540</v>
      </c>
      <c r="D119" s="467">
        <v>43990</v>
      </c>
      <c r="E119" s="467"/>
      <c r="F119" s="472"/>
      <c r="G119" s="387">
        <f>+AVERAGE(C119:F119)*5%</f>
        <v>2663.25</v>
      </c>
      <c r="H119" s="388">
        <f t="shared" si="283"/>
        <v>55928.25</v>
      </c>
      <c r="I119" s="513">
        <v>1</v>
      </c>
      <c r="J119" s="395">
        <f t="shared" si="285"/>
        <v>55928.25</v>
      </c>
      <c r="K119" s="379"/>
      <c r="L119" s="384">
        <f t="shared" si="286"/>
        <v>0</v>
      </c>
      <c r="M119" s="379"/>
      <c r="N119" s="384">
        <f t="shared" si="287"/>
        <v>0</v>
      </c>
      <c r="O119" s="379"/>
      <c r="P119" s="384">
        <f t="shared" si="288"/>
        <v>0</v>
      </c>
      <c r="Q119" s="379"/>
      <c r="R119" s="384">
        <f t="shared" si="289"/>
        <v>0</v>
      </c>
      <c r="S119" s="379"/>
      <c r="T119" s="384">
        <f t="shared" si="290"/>
        <v>0</v>
      </c>
      <c r="U119" s="379"/>
      <c r="V119" s="384">
        <f t="shared" si="291"/>
        <v>0</v>
      </c>
      <c r="W119" s="379"/>
      <c r="X119" s="384">
        <f t="shared" si="292"/>
        <v>0</v>
      </c>
      <c r="Y119" s="379"/>
      <c r="Z119" s="384">
        <f t="shared" si="293"/>
        <v>0</v>
      </c>
      <c r="AA119" s="379"/>
      <c r="AB119" s="384">
        <f t="shared" si="294"/>
        <v>0</v>
      </c>
      <c r="AC119" s="379"/>
      <c r="AD119" s="384">
        <f t="shared" si="295"/>
        <v>0</v>
      </c>
      <c r="AE119" s="379"/>
      <c r="AF119" s="384">
        <f t="shared" si="296"/>
        <v>0</v>
      </c>
      <c r="AG119" s="379"/>
      <c r="AH119" s="384">
        <f t="shared" si="297"/>
        <v>0</v>
      </c>
      <c r="AI119" s="379"/>
      <c r="AJ119" s="384">
        <f t="shared" si="298"/>
        <v>0</v>
      </c>
      <c r="AK119" s="379"/>
      <c r="AL119" s="384">
        <f t="shared" si="299"/>
        <v>0</v>
      </c>
      <c r="AM119" s="379"/>
      <c r="AN119" s="384">
        <f t="shared" si="300"/>
        <v>0</v>
      </c>
      <c r="AO119" s="379"/>
      <c r="AP119" s="384">
        <f t="shared" si="301"/>
        <v>0</v>
      </c>
      <c r="AQ119" s="379"/>
      <c r="AR119" s="384">
        <f t="shared" si="302"/>
        <v>0</v>
      </c>
      <c r="AS119" s="379"/>
      <c r="AT119" s="384">
        <f t="shared" si="303"/>
        <v>0</v>
      </c>
      <c r="AU119" s="379"/>
      <c r="AV119" s="384">
        <f t="shared" si="304"/>
        <v>0</v>
      </c>
      <c r="AW119" s="379"/>
      <c r="AX119" s="384">
        <f t="shared" si="305"/>
        <v>0</v>
      </c>
      <c r="AY119" s="379"/>
      <c r="AZ119" s="384">
        <f t="shared" si="306"/>
        <v>0</v>
      </c>
      <c r="BA119" s="379"/>
      <c r="BB119" s="384">
        <f t="shared" si="307"/>
        <v>0</v>
      </c>
      <c r="BC119" s="379"/>
      <c r="BD119" s="384">
        <f t="shared" si="308"/>
        <v>0</v>
      </c>
      <c r="BE119" s="379"/>
      <c r="BF119" s="384">
        <f t="shared" si="309"/>
        <v>0</v>
      </c>
      <c r="BG119" s="379"/>
      <c r="BH119" s="384">
        <f t="shared" si="310"/>
        <v>0</v>
      </c>
      <c r="BI119" s="379"/>
      <c r="BJ119" s="384">
        <f t="shared" si="311"/>
        <v>0</v>
      </c>
      <c r="BK119" s="379"/>
      <c r="BL119" s="384">
        <f t="shared" si="312"/>
        <v>0</v>
      </c>
      <c r="BM119" s="379"/>
      <c r="BN119" s="384">
        <f t="shared" si="313"/>
        <v>0</v>
      </c>
      <c r="BO119" s="379"/>
      <c r="BP119" s="384">
        <f t="shared" si="314"/>
        <v>0</v>
      </c>
      <c r="BQ119" s="379"/>
      <c r="BR119" s="384">
        <f t="shared" si="315"/>
        <v>0</v>
      </c>
      <c r="BS119" s="379"/>
      <c r="BT119" s="384">
        <f t="shared" si="316"/>
        <v>0</v>
      </c>
      <c r="BU119" s="379"/>
      <c r="BV119" s="384">
        <f t="shared" si="317"/>
        <v>0</v>
      </c>
      <c r="BW119" s="379"/>
      <c r="BX119" s="384">
        <f t="shared" si="318"/>
        <v>0</v>
      </c>
      <c r="BY119" s="379"/>
      <c r="BZ119" s="384">
        <f t="shared" si="319"/>
        <v>0</v>
      </c>
      <c r="CA119" s="379"/>
      <c r="CB119" s="384">
        <f t="shared" si="320"/>
        <v>0</v>
      </c>
      <c r="CC119" s="379"/>
      <c r="CD119" s="384">
        <f t="shared" si="321"/>
        <v>0</v>
      </c>
      <c r="CE119" s="379"/>
      <c r="CF119" s="384">
        <f t="shared" si="322"/>
        <v>0</v>
      </c>
      <c r="CG119" s="379"/>
      <c r="CH119" s="384">
        <f t="shared" si="323"/>
        <v>0</v>
      </c>
      <c r="CI119" s="379"/>
      <c r="CJ119" s="384">
        <f t="shared" si="324"/>
        <v>0</v>
      </c>
      <c r="CK119" s="379"/>
      <c r="CL119" s="384">
        <f t="shared" si="325"/>
        <v>0</v>
      </c>
      <c r="CM119" s="379"/>
      <c r="CN119" s="384">
        <f t="shared" si="326"/>
        <v>0</v>
      </c>
      <c r="CO119" s="379"/>
      <c r="CP119" s="384">
        <f t="shared" si="327"/>
        <v>0</v>
      </c>
      <c r="CQ119" s="379"/>
      <c r="CR119" s="384">
        <f t="shared" si="328"/>
        <v>0</v>
      </c>
      <c r="CS119" s="379"/>
      <c r="CT119" s="384">
        <f t="shared" si="329"/>
        <v>0</v>
      </c>
      <c r="CU119" s="379"/>
      <c r="CV119" s="384">
        <f t="shared" si="330"/>
        <v>0</v>
      </c>
      <c r="CW119" s="379"/>
      <c r="CX119" s="384">
        <f t="shared" si="331"/>
        <v>0</v>
      </c>
      <c r="CY119" s="379"/>
      <c r="CZ119" s="384">
        <f t="shared" si="332"/>
        <v>0</v>
      </c>
      <c r="DA119" s="379"/>
      <c r="DB119" s="384">
        <f t="shared" si="284"/>
        <v>0</v>
      </c>
      <c r="DC119" s="379"/>
      <c r="DD119" s="384">
        <f t="shared" si="333"/>
        <v>0</v>
      </c>
      <c r="DE119" s="379"/>
      <c r="DF119" s="384">
        <f t="shared" si="334"/>
        <v>0</v>
      </c>
      <c r="DG119" s="379"/>
      <c r="DH119" s="384">
        <f t="shared" si="335"/>
        <v>0</v>
      </c>
      <c r="DI119" s="379"/>
      <c r="DJ119" s="384">
        <f t="shared" si="336"/>
        <v>0</v>
      </c>
      <c r="DK119" s="379"/>
      <c r="DL119" s="384">
        <f t="shared" si="337"/>
        <v>0</v>
      </c>
      <c r="DM119" s="379"/>
      <c r="DN119" s="384">
        <f t="shared" si="338"/>
        <v>0</v>
      </c>
      <c r="DO119" s="379"/>
      <c r="DP119" s="384">
        <f t="shared" si="339"/>
        <v>0</v>
      </c>
      <c r="DQ119" s="379"/>
      <c r="DR119" s="384">
        <f t="shared" si="340"/>
        <v>0</v>
      </c>
      <c r="DS119" s="379"/>
      <c r="DT119" s="384">
        <f t="shared" si="341"/>
        <v>0</v>
      </c>
      <c r="DU119" s="379"/>
      <c r="DV119" s="384">
        <f t="shared" si="342"/>
        <v>0</v>
      </c>
      <c r="DW119" s="379"/>
      <c r="DX119" s="384">
        <f t="shared" si="343"/>
        <v>0</v>
      </c>
      <c r="DY119" s="379"/>
      <c r="DZ119" s="384">
        <f t="shared" si="344"/>
        <v>0</v>
      </c>
      <c r="EA119" s="379"/>
      <c r="EB119" s="384">
        <f t="shared" si="345"/>
        <v>0</v>
      </c>
      <c r="EC119" s="379"/>
      <c r="ED119" s="384">
        <f t="shared" si="346"/>
        <v>0</v>
      </c>
      <c r="EE119" s="379"/>
      <c r="EF119" s="384">
        <f t="shared" si="347"/>
        <v>0</v>
      </c>
      <c r="EG119" s="379"/>
      <c r="EH119" s="384">
        <f t="shared" si="348"/>
        <v>0</v>
      </c>
      <c r="EI119" s="379"/>
      <c r="EJ119" s="384">
        <f t="shared" si="349"/>
        <v>0</v>
      </c>
      <c r="EK119" s="379"/>
      <c r="EL119" s="384">
        <f t="shared" si="350"/>
        <v>0</v>
      </c>
      <c r="EM119" s="379"/>
      <c r="EN119" s="384">
        <f t="shared" si="351"/>
        <v>0</v>
      </c>
      <c r="EO119" s="379"/>
      <c r="EP119" s="384">
        <f t="shared" si="352"/>
        <v>0</v>
      </c>
      <c r="EQ119" s="379"/>
      <c r="ER119" s="384">
        <f t="shared" si="353"/>
        <v>0</v>
      </c>
      <c r="ES119" s="379"/>
      <c r="ET119" s="384">
        <f t="shared" si="354"/>
        <v>0</v>
      </c>
      <c r="EU119" s="379"/>
      <c r="EV119" s="384">
        <f t="shared" si="355"/>
        <v>0</v>
      </c>
      <c r="EW119" s="379"/>
      <c r="EX119" s="384">
        <f t="shared" si="356"/>
        <v>0</v>
      </c>
      <c r="EY119" s="379"/>
      <c r="EZ119" s="384">
        <f t="shared" si="357"/>
        <v>0</v>
      </c>
      <c r="FA119" s="379"/>
      <c r="FB119" s="384">
        <f t="shared" si="358"/>
        <v>0</v>
      </c>
      <c r="FC119" s="379"/>
      <c r="FD119" s="384">
        <f t="shared" si="359"/>
        <v>0</v>
      </c>
      <c r="FE119" s="379"/>
      <c r="FF119" s="384">
        <f t="shared" si="360"/>
        <v>0</v>
      </c>
      <c r="FG119" s="379"/>
      <c r="FH119" s="384">
        <f t="shared" si="361"/>
        <v>0</v>
      </c>
      <c r="FI119" s="379"/>
      <c r="FJ119" s="384">
        <f t="shared" si="362"/>
        <v>0</v>
      </c>
      <c r="FK119" s="379"/>
      <c r="FL119" s="384">
        <f t="shared" si="363"/>
        <v>0</v>
      </c>
      <c r="FM119" s="379"/>
      <c r="FN119" s="384">
        <f t="shared" si="364"/>
        <v>0</v>
      </c>
      <c r="FO119" s="379"/>
      <c r="FP119" s="384">
        <f t="shared" si="365"/>
        <v>0</v>
      </c>
      <c r="FQ119" s="379"/>
      <c r="FR119" s="384">
        <f t="shared" si="366"/>
        <v>0</v>
      </c>
      <c r="FS119" s="379"/>
      <c r="FT119" s="384">
        <f t="shared" si="367"/>
        <v>0</v>
      </c>
      <c r="FU119" s="379"/>
      <c r="FV119" s="384">
        <f t="shared" si="368"/>
        <v>0</v>
      </c>
      <c r="FW119" s="379"/>
      <c r="FX119" s="384">
        <f t="shared" si="369"/>
        <v>0</v>
      </c>
      <c r="FY119" s="379"/>
      <c r="FZ119" s="384">
        <f t="shared" si="370"/>
        <v>0</v>
      </c>
      <c r="GA119" s="379"/>
      <c r="GB119" s="384">
        <f t="shared" si="371"/>
        <v>0</v>
      </c>
      <c r="GC119" s="379"/>
      <c r="GD119" s="384">
        <f t="shared" si="372"/>
        <v>0</v>
      </c>
      <c r="GE119" s="379"/>
      <c r="GF119" s="384">
        <f t="shared" si="373"/>
        <v>0</v>
      </c>
      <c r="GG119" s="379"/>
      <c r="GH119" s="384">
        <f t="shared" si="374"/>
        <v>0</v>
      </c>
      <c r="GI119" s="379"/>
      <c r="GJ119" s="384">
        <f t="shared" si="375"/>
        <v>0</v>
      </c>
      <c r="GK119" s="379"/>
      <c r="GL119" s="384">
        <f t="shared" si="376"/>
        <v>0</v>
      </c>
      <c r="GM119" s="379"/>
      <c r="GN119" s="384">
        <f t="shared" si="377"/>
        <v>0</v>
      </c>
      <c r="GO119" s="379"/>
      <c r="GP119" s="384">
        <f t="shared" si="378"/>
        <v>0</v>
      </c>
      <c r="GQ119" s="379"/>
      <c r="GR119" s="384">
        <f t="shared" si="379"/>
        <v>0</v>
      </c>
      <c r="GS119" s="379"/>
      <c r="GT119" s="384">
        <f t="shared" si="380"/>
        <v>0</v>
      </c>
      <c r="GU119" s="379"/>
      <c r="GV119" s="384">
        <f t="shared" si="381"/>
        <v>0</v>
      </c>
      <c r="GW119" s="379"/>
      <c r="GX119" s="384">
        <f t="shared" si="382"/>
        <v>0</v>
      </c>
      <c r="GY119" s="379"/>
      <c r="GZ119" s="384">
        <f t="shared" si="383"/>
        <v>0</v>
      </c>
      <c r="HA119" s="379"/>
      <c r="HB119" s="384">
        <f t="shared" si="384"/>
        <v>0</v>
      </c>
      <c r="HC119" s="379"/>
      <c r="HD119" s="384">
        <f t="shared" si="385"/>
        <v>0</v>
      </c>
      <c r="HE119" s="379"/>
      <c r="HF119" s="384">
        <f t="shared" si="386"/>
        <v>0</v>
      </c>
      <c r="HG119" s="379"/>
      <c r="HH119" s="384">
        <f t="shared" si="387"/>
        <v>0</v>
      </c>
      <c r="HI119" s="379"/>
      <c r="HJ119" s="384">
        <f t="shared" si="388"/>
        <v>0</v>
      </c>
      <c r="HK119" s="379"/>
      <c r="HL119" s="384">
        <f t="shared" si="389"/>
        <v>0</v>
      </c>
      <c r="HM119" s="379"/>
      <c r="HN119" s="384">
        <f t="shared" si="390"/>
        <v>0</v>
      </c>
      <c r="HO119" s="415"/>
      <c r="HP119" s="384">
        <f t="shared" si="391"/>
        <v>0</v>
      </c>
      <c r="HQ119" s="379"/>
      <c r="HR119" s="384">
        <f t="shared" si="392"/>
        <v>0</v>
      </c>
      <c r="HS119" s="415"/>
      <c r="HT119" s="384">
        <f t="shared" si="393"/>
        <v>0</v>
      </c>
      <c r="HU119" s="379"/>
      <c r="HV119" s="384">
        <f t="shared" si="394"/>
        <v>0</v>
      </c>
      <c r="HW119" s="379"/>
      <c r="HX119" s="384">
        <f t="shared" si="395"/>
        <v>0</v>
      </c>
      <c r="HY119" s="379">
        <v>1</v>
      </c>
      <c r="HZ119" s="384">
        <f t="shared" si="396"/>
        <v>55928.25</v>
      </c>
      <c r="IA119" s="379"/>
      <c r="IB119" s="384">
        <f t="shared" si="397"/>
        <v>0</v>
      </c>
      <c r="IC119" s="379"/>
      <c r="ID119" s="384">
        <f t="shared" si="398"/>
        <v>0</v>
      </c>
      <c r="IE119" s="379"/>
      <c r="IF119" s="384">
        <f t="shared" si="399"/>
        <v>0</v>
      </c>
      <c r="IG119" s="379"/>
      <c r="IH119" s="384">
        <f t="shared" si="400"/>
        <v>0</v>
      </c>
      <c r="II119" s="379"/>
      <c r="IJ119" s="384">
        <f t="shared" si="401"/>
        <v>0</v>
      </c>
      <c r="IK119" s="379"/>
      <c r="IL119" s="384">
        <f t="shared" si="402"/>
        <v>0</v>
      </c>
      <c r="IM119" s="379"/>
      <c r="IN119" s="384">
        <f t="shared" si="403"/>
        <v>0</v>
      </c>
      <c r="IO119" s="379"/>
      <c r="IP119" s="384">
        <f t="shared" si="404"/>
        <v>0</v>
      </c>
      <c r="IQ119" s="379"/>
      <c r="IR119" s="384">
        <f t="shared" si="405"/>
        <v>0</v>
      </c>
      <c r="IS119" s="379"/>
      <c r="IT119" s="384">
        <f t="shared" si="406"/>
        <v>0</v>
      </c>
      <c r="IU119" s="379"/>
      <c r="IV119" s="384">
        <f t="shared" si="407"/>
        <v>0</v>
      </c>
      <c r="IW119" s="379"/>
      <c r="IX119" s="384">
        <f t="shared" si="408"/>
        <v>0</v>
      </c>
      <c r="IY119" s="379"/>
      <c r="IZ119" s="384">
        <f t="shared" si="409"/>
        <v>0</v>
      </c>
      <c r="JA119" s="379"/>
      <c r="JB119" s="384">
        <f t="shared" si="410"/>
        <v>0</v>
      </c>
      <c r="JC119" s="379">
        <v>1</v>
      </c>
      <c r="JD119" s="384">
        <f t="shared" si="411"/>
        <v>55928.25</v>
      </c>
      <c r="JE119" s="379"/>
      <c r="JF119" s="384">
        <f t="shared" si="412"/>
        <v>0</v>
      </c>
      <c r="JG119" s="379"/>
      <c r="JH119" s="384">
        <f t="shared" si="413"/>
        <v>0</v>
      </c>
      <c r="JI119" s="379"/>
      <c r="JJ119" s="384">
        <f t="shared" si="414"/>
        <v>0</v>
      </c>
      <c r="JK119" s="379"/>
      <c r="JL119" s="384">
        <f t="shared" si="415"/>
        <v>0</v>
      </c>
      <c r="JM119" s="379"/>
      <c r="JN119" s="384">
        <f t="shared" si="416"/>
        <v>0</v>
      </c>
      <c r="JO119" s="379"/>
      <c r="JP119" s="384">
        <f t="shared" si="417"/>
        <v>0</v>
      </c>
      <c r="JQ119" s="379"/>
      <c r="JR119" s="384">
        <f t="shared" si="418"/>
        <v>0</v>
      </c>
      <c r="JS119" s="379"/>
      <c r="JT119" s="384">
        <f t="shared" si="429"/>
        <v>0</v>
      </c>
      <c r="JU119" s="379"/>
      <c r="JV119" s="384">
        <f t="shared" si="430"/>
        <v>0</v>
      </c>
      <c r="JW119" s="379"/>
      <c r="JX119" s="384">
        <f t="shared" si="431"/>
        <v>0</v>
      </c>
      <c r="JY119" s="379"/>
      <c r="JZ119" s="384">
        <f t="shared" si="432"/>
        <v>0</v>
      </c>
    </row>
    <row r="120" spans="1:286" s="4" customFormat="1" x14ac:dyDescent="0.25">
      <c r="A120" s="268" t="s">
        <v>150</v>
      </c>
      <c r="B120" s="268" t="s">
        <v>360</v>
      </c>
      <c r="C120" s="466">
        <f>120*520</f>
        <v>62400</v>
      </c>
      <c r="D120" s="467">
        <v>63600</v>
      </c>
      <c r="E120" s="467">
        <v>95930</v>
      </c>
      <c r="F120" s="472"/>
      <c r="G120" s="387">
        <v>0</v>
      </c>
      <c r="H120" s="388">
        <f t="shared" si="283"/>
        <v>73976.666666666672</v>
      </c>
      <c r="I120" s="513">
        <v>1</v>
      </c>
      <c r="J120" s="390">
        <f t="shared" si="285"/>
        <v>73976.666666666672</v>
      </c>
      <c r="K120" s="379"/>
      <c r="L120" s="384">
        <f t="shared" si="286"/>
        <v>0</v>
      </c>
      <c r="M120" s="379"/>
      <c r="N120" s="384">
        <f t="shared" si="287"/>
        <v>0</v>
      </c>
      <c r="O120" s="379"/>
      <c r="P120" s="384">
        <f t="shared" si="288"/>
        <v>0</v>
      </c>
      <c r="Q120" s="379"/>
      <c r="R120" s="384">
        <f t="shared" si="289"/>
        <v>0</v>
      </c>
      <c r="S120" s="379"/>
      <c r="T120" s="384">
        <f t="shared" si="290"/>
        <v>0</v>
      </c>
      <c r="U120" s="379"/>
      <c r="V120" s="384">
        <f t="shared" si="291"/>
        <v>0</v>
      </c>
      <c r="W120" s="379"/>
      <c r="X120" s="384">
        <f t="shared" si="292"/>
        <v>0</v>
      </c>
      <c r="Y120" s="379"/>
      <c r="Z120" s="384">
        <f t="shared" si="293"/>
        <v>0</v>
      </c>
      <c r="AA120" s="379"/>
      <c r="AB120" s="384">
        <f t="shared" si="294"/>
        <v>0</v>
      </c>
      <c r="AC120" s="379"/>
      <c r="AD120" s="384">
        <f t="shared" si="295"/>
        <v>0</v>
      </c>
      <c r="AE120" s="379"/>
      <c r="AF120" s="384">
        <f t="shared" si="296"/>
        <v>0</v>
      </c>
      <c r="AG120" s="379"/>
      <c r="AH120" s="384">
        <f t="shared" si="297"/>
        <v>0</v>
      </c>
      <c r="AI120" s="379"/>
      <c r="AJ120" s="384">
        <f t="shared" si="298"/>
        <v>0</v>
      </c>
      <c r="AK120" s="379"/>
      <c r="AL120" s="384">
        <f t="shared" si="299"/>
        <v>0</v>
      </c>
      <c r="AM120" s="379"/>
      <c r="AN120" s="384">
        <f t="shared" si="300"/>
        <v>0</v>
      </c>
      <c r="AO120" s="379"/>
      <c r="AP120" s="384">
        <f t="shared" si="301"/>
        <v>0</v>
      </c>
      <c r="AQ120" s="379"/>
      <c r="AR120" s="384">
        <f t="shared" si="302"/>
        <v>0</v>
      </c>
      <c r="AS120" s="379"/>
      <c r="AT120" s="384">
        <f t="shared" si="303"/>
        <v>0</v>
      </c>
      <c r="AU120" s="379"/>
      <c r="AV120" s="384">
        <f t="shared" si="304"/>
        <v>0</v>
      </c>
      <c r="AW120" s="379"/>
      <c r="AX120" s="384">
        <f t="shared" si="305"/>
        <v>0</v>
      </c>
      <c r="AY120" s="379"/>
      <c r="AZ120" s="384">
        <f t="shared" si="306"/>
        <v>0</v>
      </c>
      <c r="BA120" s="379"/>
      <c r="BB120" s="384">
        <f t="shared" si="307"/>
        <v>0</v>
      </c>
      <c r="BC120" s="379"/>
      <c r="BD120" s="384">
        <f t="shared" si="308"/>
        <v>0</v>
      </c>
      <c r="BE120" s="379"/>
      <c r="BF120" s="384">
        <f t="shared" si="309"/>
        <v>0</v>
      </c>
      <c r="BG120" s="379"/>
      <c r="BH120" s="384">
        <f t="shared" si="310"/>
        <v>0</v>
      </c>
      <c r="BI120" s="379"/>
      <c r="BJ120" s="384">
        <f t="shared" si="311"/>
        <v>0</v>
      </c>
      <c r="BK120" s="379"/>
      <c r="BL120" s="384">
        <f t="shared" si="312"/>
        <v>0</v>
      </c>
      <c r="BM120" s="379"/>
      <c r="BN120" s="384">
        <f t="shared" si="313"/>
        <v>0</v>
      </c>
      <c r="BO120" s="379"/>
      <c r="BP120" s="384">
        <f t="shared" si="314"/>
        <v>0</v>
      </c>
      <c r="BQ120" s="379"/>
      <c r="BR120" s="384">
        <f t="shared" si="315"/>
        <v>0</v>
      </c>
      <c r="BS120" s="379"/>
      <c r="BT120" s="384">
        <f t="shared" si="316"/>
        <v>0</v>
      </c>
      <c r="BU120" s="379"/>
      <c r="BV120" s="384">
        <f t="shared" si="317"/>
        <v>0</v>
      </c>
      <c r="BW120" s="379"/>
      <c r="BX120" s="384">
        <f t="shared" si="318"/>
        <v>0</v>
      </c>
      <c r="BY120" s="379"/>
      <c r="BZ120" s="384">
        <f t="shared" si="319"/>
        <v>0</v>
      </c>
      <c r="CA120" s="379"/>
      <c r="CB120" s="384">
        <f t="shared" si="320"/>
        <v>0</v>
      </c>
      <c r="CC120" s="379"/>
      <c r="CD120" s="384">
        <f t="shared" si="321"/>
        <v>0</v>
      </c>
      <c r="CE120" s="379"/>
      <c r="CF120" s="384">
        <f t="shared" si="322"/>
        <v>0</v>
      </c>
      <c r="CG120" s="379"/>
      <c r="CH120" s="384">
        <f t="shared" si="323"/>
        <v>0</v>
      </c>
      <c r="CI120" s="379"/>
      <c r="CJ120" s="384">
        <f t="shared" si="324"/>
        <v>0</v>
      </c>
      <c r="CK120" s="379"/>
      <c r="CL120" s="384">
        <f t="shared" si="325"/>
        <v>0</v>
      </c>
      <c r="CM120" s="379"/>
      <c r="CN120" s="384">
        <f t="shared" si="326"/>
        <v>0</v>
      </c>
      <c r="CO120" s="379"/>
      <c r="CP120" s="384">
        <f t="shared" si="327"/>
        <v>0</v>
      </c>
      <c r="CQ120" s="379"/>
      <c r="CR120" s="384">
        <f t="shared" si="328"/>
        <v>0</v>
      </c>
      <c r="CS120" s="379"/>
      <c r="CT120" s="384">
        <f t="shared" si="329"/>
        <v>0</v>
      </c>
      <c r="CU120" s="379"/>
      <c r="CV120" s="384">
        <f t="shared" si="330"/>
        <v>0</v>
      </c>
      <c r="CW120" s="379"/>
      <c r="CX120" s="384">
        <f t="shared" si="331"/>
        <v>0</v>
      </c>
      <c r="CY120" s="379"/>
      <c r="CZ120" s="384">
        <f t="shared" si="332"/>
        <v>0</v>
      </c>
      <c r="DA120" s="379"/>
      <c r="DB120" s="384">
        <f t="shared" si="284"/>
        <v>0</v>
      </c>
      <c r="DC120" s="379"/>
      <c r="DD120" s="384">
        <f t="shared" si="333"/>
        <v>0</v>
      </c>
      <c r="DE120" s="379"/>
      <c r="DF120" s="384">
        <f t="shared" si="334"/>
        <v>0</v>
      </c>
      <c r="DG120" s="379"/>
      <c r="DH120" s="384">
        <f t="shared" si="335"/>
        <v>0</v>
      </c>
      <c r="DI120" s="379"/>
      <c r="DJ120" s="384">
        <f t="shared" si="336"/>
        <v>0</v>
      </c>
      <c r="DK120" s="379"/>
      <c r="DL120" s="384">
        <f t="shared" si="337"/>
        <v>0</v>
      </c>
      <c r="DM120" s="379"/>
      <c r="DN120" s="384">
        <f t="shared" si="338"/>
        <v>0</v>
      </c>
      <c r="DO120" s="379"/>
      <c r="DP120" s="384">
        <f t="shared" si="339"/>
        <v>0</v>
      </c>
      <c r="DQ120" s="379"/>
      <c r="DR120" s="384">
        <f t="shared" si="340"/>
        <v>0</v>
      </c>
      <c r="DS120" s="379"/>
      <c r="DT120" s="384">
        <f t="shared" si="341"/>
        <v>0</v>
      </c>
      <c r="DU120" s="379"/>
      <c r="DV120" s="384">
        <f t="shared" si="342"/>
        <v>0</v>
      </c>
      <c r="DW120" s="379"/>
      <c r="DX120" s="384">
        <f t="shared" si="343"/>
        <v>0</v>
      </c>
      <c r="DY120" s="379"/>
      <c r="DZ120" s="384">
        <f t="shared" si="344"/>
        <v>0</v>
      </c>
      <c r="EA120" s="379"/>
      <c r="EB120" s="384">
        <f t="shared" si="345"/>
        <v>0</v>
      </c>
      <c r="EC120" s="379"/>
      <c r="ED120" s="384">
        <f t="shared" si="346"/>
        <v>0</v>
      </c>
      <c r="EE120" s="379"/>
      <c r="EF120" s="384">
        <f t="shared" si="347"/>
        <v>0</v>
      </c>
      <c r="EG120" s="379">
        <v>1</v>
      </c>
      <c r="EH120" s="384">
        <f t="shared" si="348"/>
        <v>73976.666666666672</v>
      </c>
      <c r="EI120" s="379"/>
      <c r="EJ120" s="384">
        <f t="shared" si="349"/>
        <v>0</v>
      </c>
      <c r="EK120" s="379"/>
      <c r="EL120" s="384">
        <f t="shared" si="350"/>
        <v>0</v>
      </c>
      <c r="EM120" s="379"/>
      <c r="EN120" s="384">
        <f t="shared" si="351"/>
        <v>0</v>
      </c>
      <c r="EO120" s="379"/>
      <c r="EP120" s="384">
        <f t="shared" si="352"/>
        <v>0</v>
      </c>
      <c r="EQ120" s="379"/>
      <c r="ER120" s="384">
        <f t="shared" si="353"/>
        <v>0</v>
      </c>
      <c r="ES120" s="379"/>
      <c r="ET120" s="384">
        <f t="shared" si="354"/>
        <v>0</v>
      </c>
      <c r="EU120" s="379"/>
      <c r="EV120" s="384">
        <f t="shared" si="355"/>
        <v>0</v>
      </c>
      <c r="EW120" s="379"/>
      <c r="EX120" s="384">
        <f t="shared" si="356"/>
        <v>0</v>
      </c>
      <c r="EY120" s="379"/>
      <c r="EZ120" s="384">
        <f t="shared" si="357"/>
        <v>0</v>
      </c>
      <c r="FA120" s="379"/>
      <c r="FB120" s="384">
        <f t="shared" si="358"/>
        <v>0</v>
      </c>
      <c r="FC120" s="379"/>
      <c r="FD120" s="384">
        <f t="shared" si="359"/>
        <v>0</v>
      </c>
      <c r="FE120" s="379"/>
      <c r="FF120" s="384">
        <f t="shared" si="360"/>
        <v>0</v>
      </c>
      <c r="FG120" s="379"/>
      <c r="FH120" s="384">
        <f t="shared" si="361"/>
        <v>0</v>
      </c>
      <c r="FI120" s="379"/>
      <c r="FJ120" s="384">
        <f t="shared" si="362"/>
        <v>0</v>
      </c>
      <c r="FK120" s="379"/>
      <c r="FL120" s="384">
        <f t="shared" si="363"/>
        <v>0</v>
      </c>
      <c r="FM120" s="379"/>
      <c r="FN120" s="384">
        <f t="shared" si="364"/>
        <v>0</v>
      </c>
      <c r="FO120" s="379"/>
      <c r="FP120" s="384">
        <f t="shared" si="365"/>
        <v>0</v>
      </c>
      <c r="FQ120" s="379"/>
      <c r="FR120" s="384">
        <f t="shared" si="366"/>
        <v>0</v>
      </c>
      <c r="FS120" s="379"/>
      <c r="FT120" s="384">
        <f t="shared" si="367"/>
        <v>0</v>
      </c>
      <c r="FU120" s="379"/>
      <c r="FV120" s="384">
        <f t="shared" si="368"/>
        <v>0</v>
      </c>
      <c r="FW120" s="379"/>
      <c r="FX120" s="384">
        <f t="shared" si="369"/>
        <v>0</v>
      </c>
      <c r="FY120" s="379"/>
      <c r="FZ120" s="384">
        <f t="shared" si="370"/>
        <v>0</v>
      </c>
      <c r="GA120" s="379"/>
      <c r="GB120" s="384">
        <f t="shared" si="371"/>
        <v>0</v>
      </c>
      <c r="GC120" s="379"/>
      <c r="GD120" s="384">
        <f t="shared" si="372"/>
        <v>0</v>
      </c>
      <c r="GE120" s="379"/>
      <c r="GF120" s="384">
        <f t="shared" si="373"/>
        <v>0</v>
      </c>
      <c r="GG120" s="379"/>
      <c r="GH120" s="384">
        <f t="shared" si="374"/>
        <v>0</v>
      </c>
      <c r="GI120" s="379"/>
      <c r="GJ120" s="384">
        <f t="shared" si="375"/>
        <v>0</v>
      </c>
      <c r="GK120" s="379"/>
      <c r="GL120" s="384">
        <f t="shared" si="376"/>
        <v>0</v>
      </c>
      <c r="GM120" s="379"/>
      <c r="GN120" s="384">
        <f t="shared" si="377"/>
        <v>0</v>
      </c>
      <c r="GO120" s="379"/>
      <c r="GP120" s="384">
        <f t="shared" si="378"/>
        <v>0</v>
      </c>
      <c r="GQ120" s="379"/>
      <c r="GR120" s="384">
        <f t="shared" si="379"/>
        <v>0</v>
      </c>
      <c r="GS120" s="379"/>
      <c r="GT120" s="384">
        <f t="shared" si="380"/>
        <v>0</v>
      </c>
      <c r="GU120" s="379"/>
      <c r="GV120" s="384">
        <f t="shared" si="381"/>
        <v>0</v>
      </c>
      <c r="GW120" s="379"/>
      <c r="GX120" s="384">
        <f t="shared" si="382"/>
        <v>0</v>
      </c>
      <c r="GY120" s="379"/>
      <c r="GZ120" s="384">
        <f t="shared" si="383"/>
        <v>0</v>
      </c>
      <c r="HA120" s="379"/>
      <c r="HB120" s="384">
        <f t="shared" si="384"/>
        <v>0</v>
      </c>
      <c r="HC120" s="379"/>
      <c r="HD120" s="384">
        <f t="shared" si="385"/>
        <v>0</v>
      </c>
      <c r="HE120" s="379"/>
      <c r="HF120" s="384">
        <f t="shared" si="386"/>
        <v>0</v>
      </c>
      <c r="HG120" s="379"/>
      <c r="HH120" s="384">
        <f t="shared" si="387"/>
        <v>0</v>
      </c>
      <c r="HI120" s="379"/>
      <c r="HJ120" s="384">
        <f t="shared" si="388"/>
        <v>0</v>
      </c>
      <c r="HK120" s="379"/>
      <c r="HL120" s="384">
        <f t="shared" si="389"/>
        <v>0</v>
      </c>
      <c r="HM120" s="379"/>
      <c r="HN120" s="384">
        <f t="shared" si="390"/>
        <v>0</v>
      </c>
      <c r="HO120" s="415"/>
      <c r="HP120" s="384">
        <f t="shared" si="391"/>
        <v>0</v>
      </c>
      <c r="HQ120" s="379"/>
      <c r="HR120" s="384">
        <f t="shared" si="392"/>
        <v>0</v>
      </c>
      <c r="HS120" s="415"/>
      <c r="HT120" s="384">
        <f t="shared" si="393"/>
        <v>0</v>
      </c>
      <c r="HU120" s="379"/>
      <c r="HV120" s="384">
        <f t="shared" si="394"/>
        <v>0</v>
      </c>
      <c r="HW120" s="379"/>
      <c r="HX120" s="384">
        <f t="shared" si="395"/>
        <v>0</v>
      </c>
      <c r="HY120" s="379"/>
      <c r="HZ120" s="384">
        <f t="shared" si="396"/>
        <v>0</v>
      </c>
      <c r="IA120" s="379"/>
      <c r="IB120" s="384">
        <f t="shared" si="397"/>
        <v>0</v>
      </c>
      <c r="IC120" s="379"/>
      <c r="ID120" s="384">
        <f t="shared" si="398"/>
        <v>0</v>
      </c>
      <c r="IE120" s="379"/>
      <c r="IF120" s="384">
        <f t="shared" si="399"/>
        <v>0</v>
      </c>
      <c r="IG120" s="379"/>
      <c r="IH120" s="384">
        <f t="shared" si="400"/>
        <v>0</v>
      </c>
      <c r="II120" s="379"/>
      <c r="IJ120" s="384">
        <f t="shared" si="401"/>
        <v>0</v>
      </c>
      <c r="IK120" s="379"/>
      <c r="IL120" s="384">
        <f t="shared" si="402"/>
        <v>0</v>
      </c>
      <c r="IM120" s="379"/>
      <c r="IN120" s="384">
        <f t="shared" si="403"/>
        <v>0</v>
      </c>
      <c r="IO120" s="379"/>
      <c r="IP120" s="384">
        <f t="shared" si="404"/>
        <v>0</v>
      </c>
      <c r="IQ120" s="379"/>
      <c r="IR120" s="384">
        <f t="shared" si="405"/>
        <v>0</v>
      </c>
      <c r="IS120" s="379"/>
      <c r="IT120" s="384">
        <f t="shared" si="406"/>
        <v>0</v>
      </c>
      <c r="IU120" s="379"/>
      <c r="IV120" s="384">
        <f t="shared" si="407"/>
        <v>0</v>
      </c>
      <c r="IW120" s="379"/>
      <c r="IX120" s="384">
        <f t="shared" si="408"/>
        <v>0</v>
      </c>
      <c r="IY120" s="379"/>
      <c r="IZ120" s="384">
        <f t="shared" si="409"/>
        <v>0</v>
      </c>
      <c r="JA120" s="379"/>
      <c r="JB120" s="384">
        <f t="shared" si="410"/>
        <v>0</v>
      </c>
      <c r="JC120" s="379"/>
      <c r="JD120" s="384">
        <f t="shared" si="411"/>
        <v>0</v>
      </c>
      <c r="JE120" s="379"/>
      <c r="JF120" s="384">
        <f t="shared" si="412"/>
        <v>0</v>
      </c>
      <c r="JG120" s="379"/>
      <c r="JH120" s="384">
        <f t="shared" si="413"/>
        <v>0</v>
      </c>
      <c r="JI120" s="379"/>
      <c r="JJ120" s="384">
        <f t="shared" si="414"/>
        <v>0</v>
      </c>
      <c r="JK120" s="379"/>
      <c r="JL120" s="384">
        <f t="shared" si="415"/>
        <v>0</v>
      </c>
      <c r="JM120" s="379"/>
      <c r="JN120" s="384">
        <f t="shared" si="416"/>
        <v>0</v>
      </c>
      <c r="JO120" s="379"/>
      <c r="JP120" s="384">
        <f t="shared" si="417"/>
        <v>0</v>
      </c>
      <c r="JQ120" s="379"/>
      <c r="JR120" s="384">
        <f t="shared" si="418"/>
        <v>0</v>
      </c>
      <c r="JS120" s="379"/>
      <c r="JT120" s="384">
        <f t="shared" si="429"/>
        <v>0</v>
      </c>
      <c r="JU120" s="379"/>
      <c r="JV120" s="384">
        <f t="shared" si="430"/>
        <v>0</v>
      </c>
      <c r="JW120" s="379"/>
      <c r="JX120" s="384">
        <f t="shared" si="431"/>
        <v>0</v>
      </c>
      <c r="JY120" s="379"/>
      <c r="JZ120" s="384">
        <f t="shared" si="432"/>
        <v>0</v>
      </c>
    </row>
    <row r="121" spans="1:286" s="4" customFormat="1" x14ac:dyDescent="0.25">
      <c r="A121" s="268" t="s">
        <v>150</v>
      </c>
      <c r="B121" s="268" t="s">
        <v>1139</v>
      </c>
      <c r="C121" s="466">
        <v>507823</v>
      </c>
      <c r="D121" s="467">
        <f>1150*$D$1</f>
        <v>614732.5</v>
      </c>
      <c r="E121" s="467"/>
      <c r="F121" s="472"/>
      <c r="G121" s="387">
        <f>+AVERAGE(C121:F121)*5%</f>
        <v>28063.887500000001</v>
      </c>
      <c r="H121" s="388">
        <f t="shared" si="283"/>
        <v>589341.63749999995</v>
      </c>
      <c r="I121" s="513">
        <v>30</v>
      </c>
      <c r="J121" s="390">
        <f t="shared" si="285"/>
        <v>19644.721249999999</v>
      </c>
      <c r="K121" s="379"/>
      <c r="L121" s="384">
        <f t="shared" si="286"/>
        <v>0</v>
      </c>
      <c r="M121" s="379"/>
      <c r="N121" s="384">
        <f t="shared" si="287"/>
        <v>0</v>
      </c>
      <c r="O121" s="379"/>
      <c r="P121" s="384">
        <f t="shared" si="288"/>
        <v>0</v>
      </c>
      <c r="Q121" s="379"/>
      <c r="R121" s="384">
        <f t="shared" si="289"/>
        <v>0</v>
      </c>
      <c r="S121" s="379"/>
      <c r="T121" s="384">
        <f t="shared" si="290"/>
        <v>0</v>
      </c>
      <c r="U121" s="379"/>
      <c r="V121" s="384">
        <f t="shared" si="291"/>
        <v>0</v>
      </c>
      <c r="W121" s="379"/>
      <c r="X121" s="384">
        <f t="shared" si="292"/>
        <v>0</v>
      </c>
      <c r="Y121" s="379"/>
      <c r="Z121" s="384">
        <f t="shared" si="293"/>
        <v>0</v>
      </c>
      <c r="AA121" s="379"/>
      <c r="AB121" s="384">
        <f t="shared" si="294"/>
        <v>0</v>
      </c>
      <c r="AC121" s="379"/>
      <c r="AD121" s="384">
        <f t="shared" si="295"/>
        <v>0</v>
      </c>
      <c r="AE121" s="379"/>
      <c r="AF121" s="384">
        <f t="shared" si="296"/>
        <v>0</v>
      </c>
      <c r="AG121" s="379"/>
      <c r="AH121" s="384">
        <f t="shared" si="297"/>
        <v>0</v>
      </c>
      <c r="AI121" s="379"/>
      <c r="AJ121" s="384">
        <f t="shared" si="298"/>
        <v>0</v>
      </c>
      <c r="AK121" s="379"/>
      <c r="AL121" s="384">
        <f t="shared" si="299"/>
        <v>0</v>
      </c>
      <c r="AM121" s="379"/>
      <c r="AN121" s="384">
        <f t="shared" si="300"/>
        <v>0</v>
      </c>
      <c r="AO121" s="379"/>
      <c r="AP121" s="384">
        <f t="shared" si="301"/>
        <v>0</v>
      </c>
      <c r="AQ121" s="379"/>
      <c r="AR121" s="384">
        <f t="shared" si="302"/>
        <v>0</v>
      </c>
      <c r="AS121" s="379"/>
      <c r="AT121" s="384">
        <f t="shared" si="303"/>
        <v>0</v>
      </c>
      <c r="AU121" s="379"/>
      <c r="AV121" s="384">
        <f t="shared" si="304"/>
        <v>0</v>
      </c>
      <c r="AW121" s="379"/>
      <c r="AX121" s="384">
        <f t="shared" si="305"/>
        <v>0</v>
      </c>
      <c r="AY121" s="379"/>
      <c r="AZ121" s="384">
        <f t="shared" si="306"/>
        <v>0</v>
      </c>
      <c r="BA121" s="379"/>
      <c r="BB121" s="384">
        <f t="shared" si="307"/>
        <v>0</v>
      </c>
      <c r="BC121" s="379"/>
      <c r="BD121" s="384">
        <f t="shared" si="308"/>
        <v>0</v>
      </c>
      <c r="BE121" s="379"/>
      <c r="BF121" s="384">
        <f t="shared" si="309"/>
        <v>0</v>
      </c>
      <c r="BG121" s="379"/>
      <c r="BH121" s="384">
        <f t="shared" si="310"/>
        <v>0</v>
      </c>
      <c r="BI121" s="379"/>
      <c r="BJ121" s="384">
        <f t="shared" si="311"/>
        <v>0</v>
      </c>
      <c r="BK121" s="379"/>
      <c r="BL121" s="384">
        <f t="shared" si="312"/>
        <v>0</v>
      </c>
      <c r="BM121" s="379"/>
      <c r="BN121" s="384">
        <f t="shared" si="313"/>
        <v>0</v>
      </c>
      <c r="BO121" s="379"/>
      <c r="BP121" s="384">
        <f t="shared" si="314"/>
        <v>0</v>
      </c>
      <c r="BQ121" s="379"/>
      <c r="BR121" s="384">
        <f t="shared" si="315"/>
        <v>0</v>
      </c>
      <c r="BS121" s="379"/>
      <c r="BT121" s="384">
        <f t="shared" si="316"/>
        <v>0</v>
      </c>
      <c r="BU121" s="379"/>
      <c r="BV121" s="384">
        <f t="shared" si="317"/>
        <v>0</v>
      </c>
      <c r="BW121" s="379"/>
      <c r="BX121" s="384">
        <f t="shared" si="318"/>
        <v>0</v>
      </c>
      <c r="BY121" s="379"/>
      <c r="BZ121" s="384">
        <f t="shared" si="319"/>
        <v>0</v>
      </c>
      <c r="CA121" s="379"/>
      <c r="CB121" s="384">
        <f t="shared" si="320"/>
        <v>0</v>
      </c>
      <c r="CC121" s="379"/>
      <c r="CD121" s="384">
        <f t="shared" si="321"/>
        <v>0</v>
      </c>
      <c r="CE121" s="379"/>
      <c r="CF121" s="384">
        <f t="shared" si="322"/>
        <v>0</v>
      </c>
      <c r="CG121" s="379"/>
      <c r="CH121" s="384">
        <f t="shared" si="323"/>
        <v>0</v>
      </c>
      <c r="CI121" s="379"/>
      <c r="CJ121" s="384">
        <f t="shared" si="324"/>
        <v>0</v>
      </c>
      <c r="CK121" s="379"/>
      <c r="CL121" s="384">
        <f t="shared" si="325"/>
        <v>0</v>
      </c>
      <c r="CM121" s="379"/>
      <c r="CN121" s="384">
        <f t="shared" si="326"/>
        <v>0</v>
      </c>
      <c r="CO121" s="379"/>
      <c r="CP121" s="384">
        <f t="shared" si="327"/>
        <v>0</v>
      </c>
      <c r="CQ121" s="379"/>
      <c r="CR121" s="384">
        <f t="shared" si="328"/>
        <v>0</v>
      </c>
      <c r="CS121" s="379"/>
      <c r="CT121" s="384">
        <f t="shared" si="329"/>
        <v>0</v>
      </c>
      <c r="CU121" s="379"/>
      <c r="CV121" s="384">
        <f t="shared" si="330"/>
        <v>0</v>
      </c>
      <c r="CW121" s="379"/>
      <c r="CX121" s="384">
        <f t="shared" si="331"/>
        <v>0</v>
      </c>
      <c r="CY121" s="379"/>
      <c r="CZ121" s="384">
        <f t="shared" si="332"/>
        <v>0</v>
      </c>
      <c r="DA121" s="379"/>
      <c r="DB121" s="384">
        <f t="shared" si="284"/>
        <v>0</v>
      </c>
      <c r="DC121" s="379"/>
      <c r="DD121" s="384">
        <f t="shared" si="333"/>
        <v>0</v>
      </c>
      <c r="DE121" s="379"/>
      <c r="DF121" s="384">
        <f t="shared" si="334"/>
        <v>0</v>
      </c>
      <c r="DG121" s="379"/>
      <c r="DH121" s="384">
        <f t="shared" si="335"/>
        <v>0</v>
      </c>
      <c r="DI121" s="379"/>
      <c r="DJ121" s="384">
        <f t="shared" si="336"/>
        <v>0</v>
      </c>
      <c r="DK121" s="379"/>
      <c r="DL121" s="384">
        <f t="shared" si="337"/>
        <v>0</v>
      </c>
      <c r="DM121" s="379"/>
      <c r="DN121" s="384">
        <f t="shared" si="338"/>
        <v>0</v>
      </c>
      <c r="DO121" s="379"/>
      <c r="DP121" s="384">
        <f t="shared" si="339"/>
        <v>0</v>
      </c>
      <c r="DQ121" s="379"/>
      <c r="DR121" s="384">
        <f t="shared" si="340"/>
        <v>0</v>
      </c>
      <c r="DS121" s="379"/>
      <c r="DT121" s="384">
        <f t="shared" si="341"/>
        <v>0</v>
      </c>
      <c r="DU121" s="379"/>
      <c r="DV121" s="384">
        <f t="shared" si="342"/>
        <v>0</v>
      </c>
      <c r="DW121" s="379"/>
      <c r="DX121" s="384">
        <f t="shared" si="343"/>
        <v>0</v>
      </c>
      <c r="DY121" s="379"/>
      <c r="DZ121" s="384">
        <f t="shared" si="344"/>
        <v>0</v>
      </c>
      <c r="EA121" s="379"/>
      <c r="EB121" s="384">
        <f t="shared" si="345"/>
        <v>0</v>
      </c>
      <c r="EC121" s="379"/>
      <c r="ED121" s="384">
        <f t="shared" si="346"/>
        <v>0</v>
      </c>
      <c r="EE121" s="379"/>
      <c r="EF121" s="384">
        <f t="shared" si="347"/>
        <v>0</v>
      </c>
      <c r="EG121" s="379">
        <v>1</v>
      </c>
      <c r="EH121" s="384">
        <f t="shared" si="348"/>
        <v>19644.721249999999</v>
      </c>
      <c r="EI121" s="379"/>
      <c r="EJ121" s="384">
        <f t="shared" si="349"/>
        <v>0</v>
      </c>
      <c r="EK121" s="379"/>
      <c r="EL121" s="384">
        <f t="shared" si="350"/>
        <v>0</v>
      </c>
      <c r="EM121" s="379"/>
      <c r="EN121" s="384">
        <f t="shared" si="351"/>
        <v>0</v>
      </c>
      <c r="EO121" s="379"/>
      <c r="EP121" s="384">
        <f t="shared" si="352"/>
        <v>0</v>
      </c>
      <c r="EQ121" s="379"/>
      <c r="ER121" s="384">
        <f t="shared" si="353"/>
        <v>0</v>
      </c>
      <c r="ES121" s="379"/>
      <c r="ET121" s="384">
        <f t="shared" si="354"/>
        <v>0</v>
      </c>
      <c r="EU121" s="379"/>
      <c r="EV121" s="384">
        <f t="shared" si="355"/>
        <v>0</v>
      </c>
      <c r="EW121" s="379"/>
      <c r="EX121" s="384">
        <f t="shared" si="356"/>
        <v>0</v>
      </c>
      <c r="EY121" s="379"/>
      <c r="EZ121" s="384">
        <f t="shared" si="357"/>
        <v>0</v>
      </c>
      <c r="FA121" s="379"/>
      <c r="FB121" s="384">
        <f t="shared" si="358"/>
        <v>0</v>
      </c>
      <c r="FC121" s="379"/>
      <c r="FD121" s="384">
        <f t="shared" si="359"/>
        <v>0</v>
      </c>
      <c r="FE121" s="379"/>
      <c r="FF121" s="384">
        <f t="shared" si="360"/>
        <v>0</v>
      </c>
      <c r="FG121" s="379"/>
      <c r="FH121" s="384">
        <f t="shared" si="361"/>
        <v>0</v>
      </c>
      <c r="FI121" s="379"/>
      <c r="FJ121" s="384">
        <f t="shared" si="362"/>
        <v>0</v>
      </c>
      <c r="FK121" s="379"/>
      <c r="FL121" s="384">
        <f t="shared" si="363"/>
        <v>0</v>
      </c>
      <c r="FM121" s="379"/>
      <c r="FN121" s="384">
        <f t="shared" si="364"/>
        <v>0</v>
      </c>
      <c r="FO121" s="379"/>
      <c r="FP121" s="384">
        <f t="shared" si="365"/>
        <v>0</v>
      </c>
      <c r="FQ121" s="379"/>
      <c r="FR121" s="384">
        <f t="shared" si="366"/>
        <v>0</v>
      </c>
      <c r="FS121" s="379"/>
      <c r="FT121" s="384">
        <f t="shared" si="367"/>
        <v>0</v>
      </c>
      <c r="FU121" s="379"/>
      <c r="FV121" s="384">
        <f t="shared" si="368"/>
        <v>0</v>
      </c>
      <c r="FW121" s="379"/>
      <c r="FX121" s="384">
        <f t="shared" si="369"/>
        <v>0</v>
      </c>
      <c r="FY121" s="379"/>
      <c r="FZ121" s="384">
        <f t="shared" si="370"/>
        <v>0</v>
      </c>
      <c r="GA121" s="379"/>
      <c r="GB121" s="384">
        <f t="shared" si="371"/>
        <v>0</v>
      </c>
      <c r="GC121" s="379"/>
      <c r="GD121" s="384">
        <f t="shared" si="372"/>
        <v>0</v>
      </c>
      <c r="GE121" s="379"/>
      <c r="GF121" s="384">
        <f t="shared" si="373"/>
        <v>0</v>
      </c>
      <c r="GG121" s="379"/>
      <c r="GH121" s="384">
        <f t="shared" si="374"/>
        <v>0</v>
      </c>
      <c r="GI121" s="379"/>
      <c r="GJ121" s="384">
        <f t="shared" si="375"/>
        <v>0</v>
      </c>
      <c r="GK121" s="379"/>
      <c r="GL121" s="384">
        <f t="shared" si="376"/>
        <v>0</v>
      </c>
      <c r="GM121" s="379"/>
      <c r="GN121" s="384">
        <f t="shared" si="377"/>
        <v>0</v>
      </c>
      <c r="GO121" s="379"/>
      <c r="GP121" s="384">
        <f t="shared" si="378"/>
        <v>0</v>
      </c>
      <c r="GQ121" s="379"/>
      <c r="GR121" s="384">
        <f t="shared" si="379"/>
        <v>0</v>
      </c>
      <c r="GS121" s="379"/>
      <c r="GT121" s="384">
        <f t="shared" si="380"/>
        <v>0</v>
      </c>
      <c r="GU121" s="379"/>
      <c r="GV121" s="384">
        <f t="shared" si="381"/>
        <v>0</v>
      </c>
      <c r="GW121" s="379"/>
      <c r="GX121" s="384">
        <f t="shared" si="382"/>
        <v>0</v>
      </c>
      <c r="GY121" s="379"/>
      <c r="GZ121" s="384">
        <f t="shared" si="383"/>
        <v>0</v>
      </c>
      <c r="HA121" s="379"/>
      <c r="HB121" s="384">
        <f t="shared" si="384"/>
        <v>0</v>
      </c>
      <c r="HC121" s="379"/>
      <c r="HD121" s="384">
        <f t="shared" si="385"/>
        <v>0</v>
      </c>
      <c r="HE121" s="379"/>
      <c r="HF121" s="384">
        <f t="shared" si="386"/>
        <v>0</v>
      </c>
      <c r="HG121" s="379"/>
      <c r="HH121" s="384">
        <f t="shared" si="387"/>
        <v>0</v>
      </c>
      <c r="HI121" s="379"/>
      <c r="HJ121" s="384">
        <f t="shared" si="388"/>
        <v>0</v>
      </c>
      <c r="HK121" s="379"/>
      <c r="HL121" s="384">
        <f t="shared" si="389"/>
        <v>0</v>
      </c>
      <c r="HM121" s="379"/>
      <c r="HN121" s="384">
        <f t="shared" si="390"/>
        <v>0</v>
      </c>
      <c r="HO121" s="415"/>
      <c r="HP121" s="384">
        <f t="shared" si="391"/>
        <v>0</v>
      </c>
      <c r="HQ121" s="379"/>
      <c r="HR121" s="384">
        <f t="shared" si="392"/>
        <v>0</v>
      </c>
      <c r="HS121" s="415"/>
      <c r="HT121" s="384">
        <f t="shared" si="393"/>
        <v>0</v>
      </c>
      <c r="HU121" s="379"/>
      <c r="HV121" s="384">
        <f t="shared" si="394"/>
        <v>0</v>
      </c>
      <c r="HW121" s="379"/>
      <c r="HX121" s="384">
        <f t="shared" si="395"/>
        <v>0</v>
      </c>
      <c r="HY121" s="379"/>
      <c r="HZ121" s="384">
        <f t="shared" si="396"/>
        <v>0</v>
      </c>
      <c r="IA121" s="379"/>
      <c r="IB121" s="384">
        <f t="shared" si="397"/>
        <v>0</v>
      </c>
      <c r="IC121" s="379"/>
      <c r="ID121" s="384">
        <f t="shared" si="398"/>
        <v>0</v>
      </c>
      <c r="IE121" s="379"/>
      <c r="IF121" s="384">
        <f t="shared" si="399"/>
        <v>0</v>
      </c>
      <c r="IG121" s="379"/>
      <c r="IH121" s="384">
        <f t="shared" si="400"/>
        <v>0</v>
      </c>
      <c r="II121" s="379"/>
      <c r="IJ121" s="384">
        <f t="shared" si="401"/>
        <v>0</v>
      </c>
      <c r="IK121" s="379"/>
      <c r="IL121" s="384">
        <f t="shared" si="402"/>
        <v>0</v>
      </c>
      <c r="IM121" s="379"/>
      <c r="IN121" s="384">
        <f t="shared" si="403"/>
        <v>0</v>
      </c>
      <c r="IO121" s="379"/>
      <c r="IP121" s="384">
        <f t="shared" si="404"/>
        <v>0</v>
      </c>
      <c r="IQ121" s="379"/>
      <c r="IR121" s="384">
        <f t="shared" si="405"/>
        <v>0</v>
      </c>
      <c r="IS121" s="379"/>
      <c r="IT121" s="384">
        <f t="shared" si="406"/>
        <v>0</v>
      </c>
      <c r="IU121" s="379"/>
      <c r="IV121" s="384">
        <f t="shared" si="407"/>
        <v>0</v>
      </c>
      <c r="IW121" s="379"/>
      <c r="IX121" s="384">
        <f t="shared" si="408"/>
        <v>0</v>
      </c>
      <c r="IY121" s="379"/>
      <c r="IZ121" s="384">
        <f t="shared" si="409"/>
        <v>0</v>
      </c>
      <c r="JA121" s="379"/>
      <c r="JB121" s="384">
        <f t="shared" si="410"/>
        <v>0</v>
      </c>
      <c r="JC121" s="379"/>
      <c r="JD121" s="384">
        <f t="shared" si="411"/>
        <v>0</v>
      </c>
      <c r="JE121" s="379"/>
      <c r="JF121" s="384">
        <f t="shared" si="412"/>
        <v>0</v>
      </c>
      <c r="JG121" s="379"/>
      <c r="JH121" s="384">
        <f t="shared" si="413"/>
        <v>0</v>
      </c>
      <c r="JI121" s="379"/>
      <c r="JJ121" s="384">
        <f t="shared" si="414"/>
        <v>0</v>
      </c>
      <c r="JK121" s="379"/>
      <c r="JL121" s="384">
        <f t="shared" si="415"/>
        <v>0</v>
      </c>
      <c r="JM121" s="379"/>
      <c r="JN121" s="384">
        <f t="shared" si="416"/>
        <v>0</v>
      </c>
      <c r="JO121" s="379"/>
      <c r="JP121" s="384">
        <f t="shared" si="417"/>
        <v>0</v>
      </c>
      <c r="JQ121" s="379"/>
      <c r="JR121" s="384">
        <f t="shared" si="418"/>
        <v>0</v>
      </c>
      <c r="JS121" s="379"/>
      <c r="JT121" s="384">
        <f t="shared" si="429"/>
        <v>0</v>
      </c>
      <c r="JU121" s="379"/>
      <c r="JV121" s="384">
        <f t="shared" si="430"/>
        <v>0</v>
      </c>
      <c r="JW121" s="379"/>
      <c r="JX121" s="384">
        <f t="shared" si="431"/>
        <v>0</v>
      </c>
      <c r="JY121" s="379"/>
      <c r="JZ121" s="384">
        <f t="shared" si="432"/>
        <v>0</v>
      </c>
    </row>
    <row r="122" spans="1:286" s="4" customFormat="1" x14ac:dyDescent="0.25">
      <c r="A122" s="268" t="s">
        <v>150</v>
      </c>
      <c r="B122" s="268" t="s">
        <v>520</v>
      </c>
      <c r="C122" s="468">
        <f>99*520</f>
        <v>51480</v>
      </c>
      <c r="D122" s="469">
        <v>52470</v>
      </c>
      <c r="E122" s="469">
        <v>74200</v>
      </c>
      <c r="F122" s="478"/>
      <c r="G122" s="387">
        <f>+AVERAGE(C122:F122)*5%</f>
        <v>2969.166666666667</v>
      </c>
      <c r="H122" s="388">
        <f t="shared" si="283"/>
        <v>62352.5</v>
      </c>
      <c r="I122" s="513">
        <v>1</v>
      </c>
      <c r="J122" s="390">
        <f t="shared" si="285"/>
        <v>62352.5</v>
      </c>
      <c r="K122" s="379"/>
      <c r="L122" s="384">
        <f t="shared" si="286"/>
        <v>0</v>
      </c>
      <c r="M122" s="379"/>
      <c r="N122" s="384">
        <f t="shared" si="287"/>
        <v>0</v>
      </c>
      <c r="O122" s="379"/>
      <c r="P122" s="384">
        <f t="shared" si="288"/>
        <v>0</v>
      </c>
      <c r="Q122" s="379"/>
      <c r="R122" s="384">
        <f t="shared" si="289"/>
        <v>0</v>
      </c>
      <c r="S122" s="379"/>
      <c r="T122" s="384">
        <f t="shared" si="290"/>
        <v>0</v>
      </c>
      <c r="U122" s="379"/>
      <c r="V122" s="384">
        <f t="shared" si="291"/>
        <v>0</v>
      </c>
      <c r="W122" s="379"/>
      <c r="X122" s="384">
        <f t="shared" si="292"/>
        <v>0</v>
      </c>
      <c r="Y122" s="379"/>
      <c r="Z122" s="384">
        <f t="shared" si="293"/>
        <v>0</v>
      </c>
      <c r="AA122" s="379"/>
      <c r="AB122" s="384">
        <f t="shared" si="294"/>
        <v>0</v>
      </c>
      <c r="AC122" s="379"/>
      <c r="AD122" s="384">
        <f t="shared" si="295"/>
        <v>0</v>
      </c>
      <c r="AE122" s="379"/>
      <c r="AF122" s="384">
        <f t="shared" si="296"/>
        <v>0</v>
      </c>
      <c r="AG122" s="379"/>
      <c r="AH122" s="384">
        <f t="shared" si="297"/>
        <v>0</v>
      </c>
      <c r="AI122" s="379"/>
      <c r="AJ122" s="384">
        <f t="shared" si="298"/>
        <v>0</v>
      </c>
      <c r="AK122" s="379"/>
      <c r="AL122" s="384">
        <f t="shared" si="299"/>
        <v>0</v>
      </c>
      <c r="AM122" s="379"/>
      <c r="AN122" s="384">
        <f t="shared" si="300"/>
        <v>0</v>
      </c>
      <c r="AO122" s="379"/>
      <c r="AP122" s="384">
        <f t="shared" si="301"/>
        <v>0</v>
      </c>
      <c r="AQ122" s="379"/>
      <c r="AR122" s="384">
        <f t="shared" si="302"/>
        <v>0</v>
      </c>
      <c r="AS122" s="379"/>
      <c r="AT122" s="384">
        <f t="shared" si="303"/>
        <v>0</v>
      </c>
      <c r="AU122" s="379"/>
      <c r="AV122" s="384">
        <f t="shared" si="304"/>
        <v>0</v>
      </c>
      <c r="AW122" s="379"/>
      <c r="AX122" s="384">
        <f t="shared" si="305"/>
        <v>0</v>
      </c>
      <c r="AY122" s="379"/>
      <c r="AZ122" s="384">
        <f t="shared" si="306"/>
        <v>0</v>
      </c>
      <c r="BA122" s="379"/>
      <c r="BB122" s="384">
        <f t="shared" si="307"/>
        <v>0</v>
      </c>
      <c r="BC122" s="379"/>
      <c r="BD122" s="384">
        <f t="shared" si="308"/>
        <v>0</v>
      </c>
      <c r="BE122" s="379"/>
      <c r="BF122" s="384">
        <f t="shared" si="309"/>
        <v>0</v>
      </c>
      <c r="BG122" s="379"/>
      <c r="BH122" s="384">
        <f t="shared" si="310"/>
        <v>0</v>
      </c>
      <c r="BI122" s="379"/>
      <c r="BJ122" s="384">
        <f t="shared" si="311"/>
        <v>0</v>
      </c>
      <c r="BK122" s="379"/>
      <c r="BL122" s="384">
        <f t="shared" si="312"/>
        <v>0</v>
      </c>
      <c r="BM122" s="379"/>
      <c r="BN122" s="384">
        <f t="shared" si="313"/>
        <v>0</v>
      </c>
      <c r="BO122" s="379"/>
      <c r="BP122" s="384">
        <f t="shared" si="314"/>
        <v>0</v>
      </c>
      <c r="BQ122" s="379"/>
      <c r="BR122" s="384">
        <f t="shared" si="315"/>
        <v>0</v>
      </c>
      <c r="BS122" s="379"/>
      <c r="BT122" s="384">
        <f t="shared" si="316"/>
        <v>0</v>
      </c>
      <c r="BU122" s="379"/>
      <c r="BV122" s="384">
        <f t="shared" si="317"/>
        <v>0</v>
      </c>
      <c r="BW122" s="379"/>
      <c r="BX122" s="384">
        <f t="shared" si="318"/>
        <v>0</v>
      </c>
      <c r="BY122" s="379"/>
      <c r="BZ122" s="384">
        <f t="shared" si="319"/>
        <v>0</v>
      </c>
      <c r="CA122" s="379"/>
      <c r="CB122" s="384">
        <f t="shared" si="320"/>
        <v>0</v>
      </c>
      <c r="CC122" s="379"/>
      <c r="CD122" s="384">
        <f t="shared" si="321"/>
        <v>0</v>
      </c>
      <c r="CE122" s="379"/>
      <c r="CF122" s="384">
        <f t="shared" si="322"/>
        <v>0</v>
      </c>
      <c r="CG122" s="379"/>
      <c r="CH122" s="384">
        <f t="shared" si="323"/>
        <v>0</v>
      </c>
      <c r="CI122" s="379"/>
      <c r="CJ122" s="384">
        <f t="shared" si="324"/>
        <v>0</v>
      </c>
      <c r="CK122" s="379"/>
      <c r="CL122" s="384">
        <f t="shared" si="325"/>
        <v>0</v>
      </c>
      <c r="CM122" s="379"/>
      <c r="CN122" s="384">
        <f t="shared" si="326"/>
        <v>0</v>
      </c>
      <c r="CO122" s="379"/>
      <c r="CP122" s="384">
        <f t="shared" si="327"/>
        <v>0</v>
      </c>
      <c r="CQ122" s="379"/>
      <c r="CR122" s="384">
        <f t="shared" si="328"/>
        <v>0</v>
      </c>
      <c r="CS122" s="379"/>
      <c r="CT122" s="384">
        <f t="shared" si="329"/>
        <v>0</v>
      </c>
      <c r="CU122" s="379"/>
      <c r="CV122" s="384">
        <f t="shared" si="330"/>
        <v>0</v>
      </c>
      <c r="CW122" s="379"/>
      <c r="CX122" s="384">
        <f t="shared" si="331"/>
        <v>0</v>
      </c>
      <c r="CY122" s="379"/>
      <c r="CZ122" s="384">
        <f t="shared" si="332"/>
        <v>0</v>
      </c>
      <c r="DA122" s="379"/>
      <c r="DB122" s="384">
        <f t="shared" si="284"/>
        <v>0</v>
      </c>
      <c r="DC122" s="379"/>
      <c r="DD122" s="384">
        <f t="shared" si="333"/>
        <v>0</v>
      </c>
      <c r="DE122" s="379"/>
      <c r="DF122" s="384">
        <f t="shared" si="334"/>
        <v>0</v>
      </c>
      <c r="DG122" s="379"/>
      <c r="DH122" s="384">
        <f t="shared" si="335"/>
        <v>0</v>
      </c>
      <c r="DI122" s="379"/>
      <c r="DJ122" s="384">
        <f t="shared" si="336"/>
        <v>0</v>
      </c>
      <c r="DK122" s="379"/>
      <c r="DL122" s="384">
        <f t="shared" si="337"/>
        <v>0</v>
      </c>
      <c r="DM122" s="379"/>
      <c r="DN122" s="384">
        <f t="shared" si="338"/>
        <v>0</v>
      </c>
      <c r="DO122" s="379"/>
      <c r="DP122" s="384">
        <f t="shared" si="339"/>
        <v>0</v>
      </c>
      <c r="DQ122" s="379"/>
      <c r="DR122" s="384">
        <f t="shared" si="340"/>
        <v>0</v>
      </c>
      <c r="DS122" s="379"/>
      <c r="DT122" s="384">
        <f t="shared" si="341"/>
        <v>0</v>
      </c>
      <c r="DU122" s="379"/>
      <c r="DV122" s="384">
        <f t="shared" si="342"/>
        <v>0</v>
      </c>
      <c r="DW122" s="379"/>
      <c r="DX122" s="384">
        <f t="shared" si="343"/>
        <v>0</v>
      </c>
      <c r="DY122" s="379"/>
      <c r="DZ122" s="384">
        <f t="shared" si="344"/>
        <v>0</v>
      </c>
      <c r="EA122" s="379"/>
      <c r="EB122" s="384">
        <f t="shared" si="345"/>
        <v>0</v>
      </c>
      <c r="EC122" s="379"/>
      <c r="ED122" s="384">
        <f t="shared" si="346"/>
        <v>0</v>
      </c>
      <c r="EE122" s="379"/>
      <c r="EF122" s="384">
        <f t="shared" si="347"/>
        <v>0</v>
      </c>
      <c r="EG122" s="379"/>
      <c r="EH122" s="384">
        <f t="shared" si="348"/>
        <v>0</v>
      </c>
      <c r="EI122" s="379"/>
      <c r="EJ122" s="384">
        <f t="shared" si="349"/>
        <v>0</v>
      </c>
      <c r="EK122" s="379"/>
      <c r="EL122" s="384">
        <f t="shared" si="350"/>
        <v>0</v>
      </c>
      <c r="EM122" s="379"/>
      <c r="EN122" s="384">
        <f t="shared" si="351"/>
        <v>0</v>
      </c>
      <c r="EO122" s="379"/>
      <c r="EP122" s="384">
        <f t="shared" si="352"/>
        <v>0</v>
      </c>
      <c r="EQ122" s="379"/>
      <c r="ER122" s="384">
        <f t="shared" si="353"/>
        <v>0</v>
      </c>
      <c r="ES122" s="379"/>
      <c r="ET122" s="384">
        <f t="shared" si="354"/>
        <v>0</v>
      </c>
      <c r="EU122" s="379"/>
      <c r="EV122" s="384">
        <f t="shared" si="355"/>
        <v>0</v>
      </c>
      <c r="EW122" s="379"/>
      <c r="EX122" s="384">
        <f t="shared" si="356"/>
        <v>0</v>
      </c>
      <c r="EY122" s="379"/>
      <c r="EZ122" s="384">
        <f t="shared" si="357"/>
        <v>0</v>
      </c>
      <c r="FA122" s="379"/>
      <c r="FB122" s="384">
        <f t="shared" si="358"/>
        <v>0</v>
      </c>
      <c r="FC122" s="379"/>
      <c r="FD122" s="384">
        <f t="shared" si="359"/>
        <v>0</v>
      </c>
      <c r="FE122" s="379"/>
      <c r="FF122" s="384">
        <f t="shared" si="360"/>
        <v>0</v>
      </c>
      <c r="FG122" s="379"/>
      <c r="FH122" s="384">
        <f t="shared" si="361"/>
        <v>0</v>
      </c>
      <c r="FI122" s="379"/>
      <c r="FJ122" s="384">
        <f t="shared" si="362"/>
        <v>0</v>
      </c>
      <c r="FK122" s="379"/>
      <c r="FL122" s="384">
        <f t="shared" si="363"/>
        <v>0</v>
      </c>
      <c r="FM122" s="379"/>
      <c r="FN122" s="384">
        <f t="shared" si="364"/>
        <v>0</v>
      </c>
      <c r="FO122" s="379"/>
      <c r="FP122" s="384">
        <f t="shared" si="365"/>
        <v>0</v>
      </c>
      <c r="FQ122" s="379"/>
      <c r="FR122" s="384">
        <f t="shared" si="366"/>
        <v>0</v>
      </c>
      <c r="FS122" s="379"/>
      <c r="FT122" s="384">
        <f t="shared" si="367"/>
        <v>0</v>
      </c>
      <c r="FU122" s="379"/>
      <c r="FV122" s="384">
        <f t="shared" si="368"/>
        <v>0</v>
      </c>
      <c r="FW122" s="379"/>
      <c r="FX122" s="384">
        <f t="shared" si="369"/>
        <v>0</v>
      </c>
      <c r="FY122" s="379"/>
      <c r="FZ122" s="384">
        <f t="shared" si="370"/>
        <v>0</v>
      </c>
      <c r="GA122" s="379"/>
      <c r="GB122" s="384">
        <f t="shared" si="371"/>
        <v>0</v>
      </c>
      <c r="GC122" s="379"/>
      <c r="GD122" s="384">
        <f t="shared" si="372"/>
        <v>0</v>
      </c>
      <c r="GE122" s="379"/>
      <c r="GF122" s="384">
        <f t="shared" si="373"/>
        <v>0</v>
      </c>
      <c r="GG122" s="379"/>
      <c r="GH122" s="384">
        <f t="shared" si="374"/>
        <v>0</v>
      </c>
      <c r="GI122" s="379"/>
      <c r="GJ122" s="384">
        <f t="shared" si="375"/>
        <v>0</v>
      </c>
      <c r="GK122" s="379"/>
      <c r="GL122" s="384">
        <f t="shared" si="376"/>
        <v>0</v>
      </c>
      <c r="GM122" s="379"/>
      <c r="GN122" s="384">
        <f t="shared" si="377"/>
        <v>0</v>
      </c>
      <c r="GO122" s="379"/>
      <c r="GP122" s="384">
        <f t="shared" si="378"/>
        <v>0</v>
      </c>
      <c r="GQ122" s="379"/>
      <c r="GR122" s="384">
        <f t="shared" si="379"/>
        <v>0</v>
      </c>
      <c r="GS122" s="379"/>
      <c r="GT122" s="384">
        <f t="shared" si="380"/>
        <v>0</v>
      </c>
      <c r="GU122" s="379"/>
      <c r="GV122" s="384">
        <f t="shared" si="381"/>
        <v>0</v>
      </c>
      <c r="GW122" s="379"/>
      <c r="GX122" s="384">
        <f t="shared" si="382"/>
        <v>0</v>
      </c>
      <c r="GY122" s="379"/>
      <c r="GZ122" s="384">
        <f t="shared" si="383"/>
        <v>0</v>
      </c>
      <c r="HA122" s="379"/>
      <c r="HB122" s="384">
        <f t="shared" si="384"/>
        <v>0</v>
      </c>
      <c r="HC122" s="379"/>
      <c r="HD122" s="384">
        <f t="shared" si="385"/>
        <v>0</v>
      </c>
      <c r="HE122" s="379"/>
      <c r="HF122" s="384">
        <f t="shared" si="386"/>
        <v>0</v>
      </c>
      <c r="HG122" s="379"/>
      <c r="HH122" s="384">
        <f t="shared" si="387"/>
        <v>0</v>
      </c>
      <c r="HI122" s="379"/>
      <c r="HJ122" s="384">
        <f t="shared" si="388"/>
        <v>0</v>
      </c>
      <c r="HK122" s="379"/>
      <c r="HL122" s="384">
        <f t="shared" si="389"/>
        <v>0</v>
      </c>
      <c r="HM122" s="379"/>
      <c r="HN122" s="384">
        <f t="shared" si="390"/>
        <v>0</v>
      </c>
      <c r="HO122" s="415"/>
      <c r="HP122" s="384">
        <f t="shared" si="391"/>
        <v>0</v>
      </c>
      <c r="HQ122" s="379"/>
      <c r="HR122" s="384">
        <f t="shared" si="392"/>
        <v>0</v>
      </c>
      <c r="HS122" s="415"/>
      <c r="HT122" s="384">
        <f t="shared" si="393"/>
        <v>0</v>
      </c>
      <c r="HU122" s="379"/>
      <c r="HV122" s="384">
        <f t="shared" si="394"/>
        <v>0</v>
      </c>
      <c r="HW122" s="379"/>
      <c r="HX122" s="384">
        <f t="shared" si="395"/>
        <v>0</v>
      </c>
      <c r="HY122" s="379"/>
      <c r="HZ122" s="384">
        <f t="shared" si="396"/>
        <v>0</v>
      </c>
      <c r="IA122" s="379"/>
      <c r="IB122" s="384">
        <f t="shared" si="397"/>
        <v>0</v>
      </c>
      <c r="IC122" s="379"/>
      <c r="ID122" s="384">
        <f t="shared" si="398"/>
        <v>0</v>
      </c>
      <c r="IE122" s="379"/>
      <c r="IF122" s="384">
        <f t="shared" si="399"/>
        <v>0</v>
      </c>
      <c r="IG122" s="379"/>
      <c r="IH122" s="384">
        <f t="shared" si="400"/>
        <v>0</v>
      </c>
      <c r="II122" s="379"/>
      <c r="IJ122" s="384">
        <f t="shared" si="401"/>
        <v>0</v>
      </c>
      <c r="IK122" s="379"/>
      <c r="IL122" s="384">
        <f t="shared" si="402"/>
        <v>0</v>
      </c>
      <c r="IM122" s="379"/>
      <c r="IN122" s="384">
        <f t="shared" si="403"/>
        <v>0</v>
      </c>
      <c r="IO122" s="379"/>
      <c r="IP122" s="384">
        <f t="shared" si="404"/>
        <v>0</v>
      </c>
      <c r="IQ122" s="379"/>
      <c r="IR122" s="384">
        <f t="shared" si="405"/>
        <v>0</v>
      </c>
      <c r="IS122" s="379"/>
      <c r="IT122" s="384">
        <f t="shared" si="406"/>
        <v>0</v>
      </c>
      <c r="IU122" s="379"/>
      <c r="IV122" s="384">
        <f t="shared" si="407"/>
        <v>0</v>
      </c>
      <c r="IW122" s="379"/>
      <c r="IX122" s="384">
        <f t="shared" si="408"/>
        <v>0</v>
      </c>
      <c r="IY122" s="379"/>
      <c r="IZ122" s="384">
        <f t="shared" si="409"/>
        <v>0</v>
      </c>
      <c r="JA122" s="379"/>
      <c r="JB122" s="384">
        <f t="shared" si="410"/>
        <v>0</v>
      </c>
      <c r="JC122" s="379">
        <v>1</v>
      </c>
      <c r="JD122" s="384">
        <f t="shared" si="411"/>
        <v>62352.5</v>
      </c>
      <c r="JE122" s="379"/>
      <c r="JF122" s="384">
        <f t="shared" si="412"/>
        <v>0</v>
      </c>
      <c r="JG122" s="379"/>
      <c r="JH122" s="384">
        <f t="shared" si="413"/>
        <v>0</v>
      </c>
      <c r="JI122" s="379"/>
      <c r="JJ122" s="384">
        <f t="shared" si="414"/>
        <v>0</v>
      </c>
      <c r="JK122" s="379"/>
      <c r="JL122" s="384">
        <f t="shared" si="415"/>
        <v>0</v>
      </c>
      <c r="JM122" s="379"/>
      <c r="JN122" s="384">
        <f t="shared" si="416"/>
        <v>0</v>
      </c>
      <c r="JO122" s="379"/>
      <c r="JP122" s="384">
        <f t="shared" si="417"/>
        <v>0</v>
      </c>
      <c r="JQ122" s="379"/>
      <c r="JR122" s="384">
        <f t="shared" si="418"/>
        <v>0</v>
      </c>
      <c r="JS122" s="379"/>
      <c r="JT122" s="384">
        <f t="shared" si="429"/>
        <v>0</v>
      </c>
      <c r="JU122" s="379"/>
      <c r="JV122" s="384">
        <f t="shared" si="430"/>
        <v>0</v>
      </c>
      <c r="JW122" s="379"/>
      <c r="JX122" s="384">
        <f t="shared" si="431"/>
        <v>0</v>
      </c>
      <c r="JY122" s="379"/>
      <c r="JZ122" s="384">
        <f t="shared" si="432"/>
        <v>0</v>
      </c>
    </row>
    <row r="123" spans="1:286" s="4" customFormat="1" x14ac:dyDescent="0.25">
      <c r="A123" s="355" t="s">
        <v>150</v>
      </c>
      <c r="B123" s="355" t="s">
        <v>498</v>
      </c>
      <c r="C123" s="468">
        <f>66*520</f>
        <v>34320</v>
      </c>
      <c r="D123" s="469"/>
      <c r="E123" s="469"/>
      <c r="F123" s="478"/>
      <c r="G123" s="387">
        <v>0</v>
      </c>
      <c r="H123" s="388">
        <f t="shared" si="283"/>
        <v>34320</v>
      </c>
      <c r="I123" s="513">
        <v>1</v>
      </c>
      <c r="J123" s="390">
        <f t="shared" si="285"/>
        <v>34320</v>
      </c>
      <c r="K123" s="379"/>
      <c r="L123" s="384">
        <f t="shared" si="286"/>
        <v>0</v>
      </c>
      <c r="M123" s="379"/>
      <c r="N123" s="384">
        <f t="shared" si="287"/>
        <v>0</v>
      </c>
      <c r="O123" s="379"/>
      <c r="P123" s="384">
        <f t="shared" si="288"/>
        <v>0</v>
      </c>
      <c r="Q123" s="379"/>
      <c r="R123" s="384">
        <f t="shared" si="289"/>
        <v>0</v>
      </c>
      <c r="S123" s="379"/>
      <c r="T123" s="384">
        <f t="shared" si="290"/>
        <v>0</v>
      </c>
      <c r="U123" s="379"/>
      <c r="V123" s="384">
        <f t="shared" si="291"/>
        <v>0</v>
      </c>
      <c r="W123" s="379"/>
      <c r="X123" s="384">
        <f t="shared" si="292"/>
        <v>0</v>
      </c>
      <c r="Y123" s="379"/>
      <c r="Z123" s="384">
        <f t="shared" si="293"/>
        <v>0</v>
      </c>
      <c r="AA123" s="379"/>
      <c r="AB123" s="384">
        <f t="shared" si="294"/>
        <v>0</v>
      </c>
      <c r="AC123" s="379"/>
      <c r="AD123" s="384">
        <f t="shared" si="295"/>
        <v>0</v>
      </c>
      <c r="AE123" s="379"/>
      <c r="AF123" s="384">
        <f t="shared" si="296"/>
        <v>0</v>
      </c>
      <c r="AG123" s="379"/>
      <c r="AH123" s="384">
        <f t="shared" si="297"/>
        <v>0</v>
      </c>
      <c r="AI123" s="379"/>
      <c r="AJ123" s="384">
        <f t="shared" si="298"/>
        <v>0</v>
      </c>
      <c r="AK123" s="379"/>
      <c r="AL123" s="384">
        <f t="shared" si="299"/>
        <v>0</v>
      </c>
      <c r="AM123" s="379"/>
      <c r="AN123" s="384">
        <f t="shared" si="300"/>
        <v>0</v>
      </c>
      <c r="AO123" s="379"/>
      <c r="AP123" s="384">
        <f t="shared" si="301"/>
        <v>0</v>
      </c>
      <c r="AQ123" s="379"/>
      <c r="AR123" s="384">
        <f t="shared" si="302"/>
        <v>0</v>
      </c>
      <c r="AS123" s="379"/>
      <c r="AT123" s="384">
        <f t="shared" si="303"/>
        <v>0</v>
      </c>
      <c r="AU123" s="379"/>
      <c r="AV123" s="384">
        <f t="shared" si="304"/>
        <v>0</v>
      </c>
      <c r="AW123" s="379"/>
      <c r="AX123" s="384">
        <f t="shared" si="305"/>
        <v>0</v>
      </c>
      <c r="AY123" s="379"/>
      <c r="AZ123" s="384">
        <f t="shared" si="306"/>
        <v>0</v>
      </c>
      <c r="BA123" s="379"/>
      <c r="BB123" s="384">
        <f t="shared" si="307"/>
        <v>0</v>
      </c>
      <c r="BC123" s="379"/>
      <c r="BD123" s="384">
        <f t="shared" si="308"/>
        <v>0</v>
      </c>
      <c r="BE123" s="379"/>
      <c r="BF123" s="384">
        <f t="shared" si="309"/>
        <v>0</v>
      </c>
      <c r="BG123" s="379"/>
      <c r="BH123" s="384">
        <f t="shared" si="310"/>
        <v>0</v>
      </c>
      <c r="BI123" s="379"/>
      <c r="BJ123" s="384">
        <f t="shared" si="311"/>
        <v>0</v>
      </c>
      <c r="BK123" s="379"/>
      <c r="BL123" s="384">
        <f t="shared" si="312"/>
        <v>0</v>
      </c>
      <c r="BM123" s="379"/>
      <c r="BN123" s="384">
        <f t="shared" si="313"/>
        <v>0</v>
      </c>
      <c r="BO123" s="379"/>
      <c r="BP123" s="384">
        <f t="shared" si="314"/>
        <v>0</v>
      </c>
      <c r="BQ123" s="379"/>
      <c r="BR123" s="384">
        <f t="shared" si="315"/>
        <v>0</v>
      </c>
      <c r="BS123" s="379"/>
      <c r="BT123" s="384">
        <f t="shared" si="316"/>
        <v>0</v>
      </c>
      <c r="BU123" s="379"/>
      <c r="BV123" s="384">
        <f t="shared" si="317"/>
        <v>0</v>
      </c>
      <c r="BW123" s="379"/>
      <c r="BX123" s="384">
        <f t="shared" si="318"/>
        <v>0</v>
      </c>
      <c r="BY123" s="379"/>
      <c r="BZ123" s="384">
        <f t="shared" si="319"/>
        <v>0</v>
      </c>
      <c r="CA123" s="379"/>
      <c r="CB123" s="384">
        <f t="shared" si="320"/>
        <v>0</v>
      </c>
      <c r="CC123" s="379"/>
      <c r="CD123" s="384">
        <f t="shared" si="321"/>
        <v>0</v>
      </c>
      <c r="CE123" s="379"/>
      <c r="CF123" s="384">
        <f t="shared" si="322"/>
        <v>0</v>
      </c>
      <c r="CG123" s="379"/>
      <c r="CH123" s="384">
        <f t="shared" si="323"/>
        <v>0</v>
      </c>
      <c r="CI123" s="379"/>
      <c r="CJ123" s="384">
        <f t="shared" si="324"/>
        <v>0</v>
      </c>
      <c r="CK123" s="379"/>
      <c r="CL123" s="384">
        <f t="shared" si="325"/>
        <v>0</v>
      </c>
      <c r="CM123" s="379"/>
      <c r="CN123" s="384">
        <f t="shared" si="326"/>
        <v>0</v>
      </c>
      <c r="CO123" s="379"/>
      <c r="CP123" s="384">
        <f t="shared" si="327"/>
        <v>0</v>
      </c>
      <c r="CQ123" s="379"/>
      <c r="CR123" s="384">
        <f t="shared" si="328"/>
        <v>0</v>
      </c>
      <c r="CS123" s="379"/>
      <c r="CT123" s="384">
        <f t="shared" si="329"/>
        <v>0</v>
      </c>
      <c r="CU123" s="379"/>
      <c r="CV123" s="384">
        <f t="shared" si="330"/>
        <v>0</v>
      </c>
      <c r="CW123" s="379"/>
      <c r="CX123" s="384">
        <f t="shared" si="331"/>
        <v>0</v>
      </c>
      <c r="CY123" s="379"/>
      <c r="CZ123" s="384">
        <f t="shared" si="332"/>
        <v>0</v>
      </c>
      <c r="DA123" s="379"/>
      <c r="DB123" s="384">
        <f t="shared" si="284"/>
        <v>0</v>
      </c>
      <c r="DC123" s="379"/>
      <c r="DD123" s="384">
        <f t="shared" si="333"/>
        <v>0</v>
      </c>
      <c r="DE123" s="379"/>
      <c r="DF123" s="384">
        <f t="shared" si="334"/>
        <v>0</v>
      </c>
      <c r="DG123" s="379"/>
      <c r="DH123" s="384">
        <f t="shared" si="335"/>
        <v>0</v>
      </c>
      <c r="DI123" s="379"/>
      <c r="DJ123" s="384">
        <f t="shared" si="336"/>
        <v>0</v>
      </c>
      <c r="DK123" s="379"/>
      <c r="DL123" s="384">
        <f t="shared" si="337"/>
        <v>0</v>
      </c>
      <c r="DM123" s="379"/>
      <c r="DN123" s="384">
        <f t="shared" si="338"/>
        <v>0</v>
      </c>
      <c r="DO123" s="379"/>
      <c r="DP123" s="384">
        <f t="shared" si="339"/>
        <v>0</v>
      </c>
      <c r="DQ123" s="379"/>
      <c r="DR123" s="384">
        <f t="shared" si="340"/>
        <v>0</v>
      </c>
      <c r="DS123" s="379"/>
      <c r="DT123" s="384">
        <f t="shared" si="341"/>
        <v>0</v>
      </c>
      <c r="DU123" s="379"/>
      <c r="DV123" s="384">
        <f t="shared" si="342"/>
        <v>0</v>
      </c>
      <c r="DW123" s="379"/>
      <c r="DX123" s="384">
        <f t="shared" si="343"/>
        <v>0</v>
      </c>
      <c r="DY123" s="379"/>
      <c r="DZ123" s="384">
        <f t="shared" si="344"/>
        <v>0</v>
      </c>
      <c r="EA123" s="379"/>
      <c r="EB123" s="384">
        <f t="shared" si="345"/>
        <v>0</v>
      </c>
      <c r="EC123" s="379"/>
      <c r="ED123" s="384">
        <f t="shared" si="346"/>
        <v>0</v>
      </c>
      <c r="EE123" s="379"/>
      <c r="EF123" s="384">
        <f t="shared" si="347"/>
        <v>0</v>
      </c>
      <c r="EG123" s="379"/>
      <c r="EH123" s="384">
        <f t="shared" si="348"/>
        <v>0</v>
      </c>
      <c r="EI123" s="379"/>
      <c r="EJ123" s="384">
        <f t="shared" si="349"/>
        <v>0</v>
      </c>
      <c r="EK123" s="379"/>
      <c r="EL123" s="384">
        <f t="shared" si="350"/>
        <v>0</v>
      </c>
      <c r="EM123" s="379">
        <v>1</v>
      </c>
      <c r="EN123" s="384">
        <f t="shared" si="351"/>
        <v>34320</v>
      </c>
      <c r="EO123" s="379"/>
      <c r="EP123" s="384">
        <f t="shared" si="352"/>
        <v>0</v>
      </c>
      <c r="EQ123" s="379"/>
      <c r="ER123" s="384">
        <f t="shared" si="353"/>
        <v>0</v>
      </c>
      <c r="ES123" s="379"/>
      <c r="ET123" s="384">
        <f t="shared" si="354"/>
        <v>0</v>
      </c>
      <c r="EU123" s="379"/>
      <c r="EV123" s="384">
        <f t="shared" si="355"/>
        <v>0</v>
      </c>
      <c r="EW123" s="379"/>
      <c r="EX123" s="384">
        <f t="shared" si="356"/>
        <v>0</v>
      </c>
      <c r="EY123" s="379"/>
      <c r="EZ123" s="384">
        <f t="shared" si="357"/>
        <v>0</v>
      </c>
      <c r="FA123" s="379"/>
      <c r="FB123" s="384">
        <f t="shared" si="358"/>
        <v>0</v>
      </c>
      <c r="FC123" s="379"/>
      <c r="FD123" s="384">
        <f t="shared" si="359"/>
        <v>0</v>
      </c>
      <c r="FE123" s="379"/>
      <c r="FF123" s="384">
        <f t="shared" si="360"/>
        <v>0</v>
      </c>
      <c r="FG123" s="379"/>
      <c r="FH123" s="384">
        <f t="shared" si="361"/>
        <v>0</v>
      </c>
      <c r="FI123" s="379"/>
      <c r="FJ123" s="384">
        <f t="shared" si="362"/>
        <v>0</v>
      </c>
      <c r="FK123" s="379"/>
      <c r="FL123" s="384">
        <f t="shared" si="363"/>
        <v>0</v>
      </c>
      <c r="FM123" s="379"/>
      <c r="FN123" s="384">
        <f t="shared" si="364"/>
        <v>0</v>
      </c>
      <c r="FO123" s="379"/>
      <c r="FP123" s="384">
        <f t="shared" si="365"/>
        <v>0</v>
      </c>
      <c r="FQ123" s="379"/>
      <c r="FR123" s="384">
        <f t="shared" si="366"/>
        <v>0</v>
      </c>
      <c r="FS123" s="379"/>
      <c r="FT123" s="384">
        <f t="shared" si="367"/>
        <v>0</v>
      </c>
      <c r="FU123" s="379"/>
      <c r="FV123" s="384">
        <f t="shared" si="368"/>
        <v>0</v>
      </c>
      <c r="FW123" s="379"/>
      <c r="FX123" s="384">
        <f t="shared" si="369"/>
        <v>0</v>
      </c>
      <c r="FY123" s="379"/>
      <c r="FZ123" s="384">
        <f t="shared" si="370"/>
        <v>0</v>
      </c>
      <c r="GA123" s="379"/>
      <c r="GB123" s="384">
        <f t="shared" si="371"/>
        <v>0</v>
      </c>
      <c r="GC123" s="379"/>
      <c r="GD123" s="384">
        <f t="shared" si="372"/>
        <v>0</v>
      </c>
      <c r="GE123" s="379"/>
      <c r="GF123" s="384">
        <f t="shared" si="373"/>
        <v>0</v>
      </c>
      <c r="GG123" s="379"/>
      <c r="GH123" s="384">
        <f t="shared" si="374"/>
        <v>0</v>
      </c>
      <c r="GI123" s="379"/>
      <c r="GJ123" s="384">
        <f t="shared" si="375"/>
        <v>0</v>
      </c>
      <c r="GK123" s="379"/>
      <c r="GL123" s="384">
        <f t="shared" si="376"/>
        <v>0</v>
      </c>
      <c r="GM123" s="379"/>
      <c r="GN123" s="384">
        <f t="shared" si="377"/>
        <v>0</v>
      </c>
      <c r="GO123" s="379"/>
      <c r="GP123" s="384">
        <f t="shared" si="378"/>
        <v>0</v>
      </c>
      <c r="GQ123" s="379"/>
      <c r="GR123" s="384">
        <f t="shared" si="379"/>
        <v>0</v>
      </c>
      <c r="GS123" s="379"/>
      <c r="GT123" s="384">
        <f t="shared" si="380"/>
        <v>0</v>
      </c>
      <c r="GU123" s="379"/>
      <c r="GV123" s="384">
        <f t="shared" si="381"/>
        <v>0</v>
      </c>
      <c r="GW123" s="379"/>
      <c r="GX123" s="384">
        <f t="shared" si="382"/>
        <v>0</v>
      </c>
      <c r="GY123" s="379"/>
      <c r="GZ123" s="384">
        <f t="shared" si="383"/>
        <v>0</v>
      </c>
      <c r="HA123" s="379"/>
      <c r="HB123" s="384">
        <f t="shared" si="384"/>
        <v>0</v>
      </c>
      <c r="HC123" s="379"/>
      <c r="HD123" s="384">
        <f t="shared" si="385"/>
        <v>0</v>
      </c>
      <c r="HE123" s="379"/>
      <c r="HF123" s="384">
        <f t="shared" si="386"/>
        <v>0</v>
      </c>
      <c r="HG123" s="379"/>
      <c r="HH123" s="384">
        <f t="shared" si="387"/>
        <v>0</v>
      </c>
      <c r="HI123" s="379"/>
      <c r="HJ123" s="384">
        <f t="shared" si="388"/>
        <v>0</v>
      </c>
      <c r="HK123" s="379"/>
      <c r="HL123" s="384">
        <f t="shared" si="389"/>
        <v>0</v>
      </c>
      <c r="HM123" s="379"/>
      <c r="HN123" s="384">
        <f t="shared" si="390"/>
        <v>0</v>
      </c>
      <c r="HO123" s="415"/>
      <c r="HP123" s="384">
        <f t="shared" si="391"/>
        <v>0</v>
      </c>
      <c r="HQ123" s="379"/>
      <c r="HR123" s="384">
        <f t="shared" si="392"/>
        <v>0</v>
      </c>
      <c r="HS123" s="415"/>
      <c r="HT123" s="384">
        <f t="shared" si="393"/>
        <v>0</v>
      </c>
      <c r="HU123" s="379"/>
      <c r="HV123" s="384">
        <f t="shared" si="394"/>
        <v>0</v>
      </c>
      <c r="HW123" s="379"/>
      <c r="HX123" s="384">
        <f t="shared" si="395"/>
        <v>0</v>
      </c>
      <c r="HY123" s="379"/>
      <c r="HZ123" s="384">
        <f t="shared" si="396"/>
        <v>0</v>
      </c>
      <c r="IA123" s="379"/>
      <c r="IB123" s="384">
        <f t="shared" si="397"/>
        <v>0</v>
      </c>
      <c r="IC123" s="379"/>
      <c r="ID123" s="384">
        <f t="shared" si="398"/>
        <v>0</v>
      </c>
      <c r="IE123" s="379"/>
      <c r="IF123" s="384">
        <f t="shared" si="399"/>
        <v>0</v>
      </c>
      <c r="IG123" s="379"/>
      <c r="IH123" s="384">
        <f t="shared" si="400"/>
        <v>0</v>
      </c>
      <c r="II123" s="379"/>
      <c r="IJ123" s="384">
        <f t="shared" si="401"/>
        <v>0</v>
      </c>
      <c r="IK123" s="379"/>
      <c r="IL123" s="384">
        <f t="shared" si="402"/>
        <v>0</v>
      </c>
      <c r="IM123" s="379"/>
      <c r="IN123" s="384">
        <f t="shared" si="403"/>
        <v>0</v>
      </c>
      <c r="IO123" s="379"/>
      <c r="IP123" s="384">
        <f t="shared" si="404"/>
        <v>0</v>
      </c>
      <c r="IQ123" s="379"/>
      <c r="IR123" s="384">
        <f t="shared" si="405"/>
        <v>0</v>
      </c>
      <c r="IS123" s="379"/>
      <c r="IT123" s="384">
        <f t="shared" si="406"/>
        <v>0</v>
      </c>
      <c r="IU123" s="379"/>
      <c r="IV123" s="384">
        <f t="shared" si="407"/>
        <v>0</v>
      </c>
      <c r="IW123" s="379"/>
      <c r="IX123" s="384">
        <f t="shared" si="408"/>
        <v>0</v>
      </c>
      <c r="IY123" s="379"/>
      <c r="IZ123" s="384">
        <f t="shared" si="409"/>
        <v>0</v>
      </c>
      <c r="JA123" s="379"/>
      <c r="JB123" s="384">
        <f t="shared" si="410"/>
        <v>0</v>
      </c>
      <c r="JC123" s="379"/>
      <c r="JD123" s="384">
        <f t="shared" si="411"/>
        <v>0</v>
      </c>
      <c r="JE123" s="379"/>
      <c r="JF123" s="384">
        <f t="shared" si="412"/>
        <v>0</v>
      </c>
      <c r="JG123" s="379"/>
      <c r="JH123" s="384">
        <f t="shared" si="413"/>
        <v>0</v>
      </c>
      <c r="JI123" s="379"/>
      <c r="JJ123" s="384">
        <f t="shared" si="414"/>
        <v>0</v>
      </c>
      <c r="JK123" s="379"/>
      <c r="JL123" s="384">
        <f t="shared" si="415"/>
        <v>0</v>
      </c>
      <c r="JM123" s="379"/>
      <c r="JN123" s="384">
        <f t="shared" si="416"/>
        <v>0</v>
      </c>
      <c r="JO123" s="379"/>
      <c r="JP123" s="384">
        <f t="shared" si="417"/>
        <v>0</v>
      </c>
      <c r="JQ123" s="379"/>
      <c r="JR123" s="384">
        <f t="shared" si="418"/>
        <v>0</v>
      </c>
      <c r="JS123" s="379"/>
      <c r="JT123" s="384">
        <f t="shared" si="429"/>
        <v>0</v>
      </c>
      <c r="JU123" s="379"/>
      <c r="JV123" s="384">
        <f t="shared" si="430"/>
        <v>0</v>
      </c>
      <c r="JW123" s="379"/>
      <c r="JX123" s="384">
        <f t="shared" si="431"/>
        <v>0</v>
      </c>
      <c r="JY123" s="379"/>
      <c r="JZ123" s="384">
        <f t="shared" si="432"/>
        <v>0</v>
      </c>
    </row>
    <row r="124" spans="1:286" s="4" customFormat="1" x14ac:dyDescent="0.25">
      <c r="A124" s="268" t="s">
        <v>150</v>
      </c>
      <c r="B124" s="268" t="s">
        <v>1127</v>
      </c>
      <c r="C124" s="468">
        <f>25*D$1</f>
        <v>13363.749999999998</v>
      </c>
      <c r="D124" s="469"/>
      <c r="E124" s="469"/>
      <c r="F124" s="478"/>
      <c r="G124" s="387">
        <f t="shared" ref="G124:G130" si="433">+AVERAGE(C124:F124)*5%</f>
        <v>668.1875</v>
      </c>
      <c r="H124" s="388">
        <f t="shared" si="283"/>
        <v>14031.937499999998</v>
      </c>
      <c r="I124" s="513">
        <v>1</v>
      </c>
      <c r="J124" s="390">
        <f t="shared" si="285"/>
        <v>14031.937499999998</v>
      </c>
      <c r="K124" s="379"/>
      <c r="L124" s="384">
        <f t="shared" si="286"/>
        <v>0</v>
      </c>
      <c r="M124" s="379"/>
      <c r="N124" s="384">
        <f t="shared" si="287"/>
        <v>0</v>
      </c>
      <c r="O124" s="379"/>
      <c r="P124" s="384">
        <f t="shared" si="288"/>
        <v>0</v>
      </c>
      <c r="Q124" s="379"/>
      <c r="R124" s="384">
        <f t="shared" si="289"/>
        <v>0</v>
      </c>
      <c r="S124" s="379"/>
      <c r="T124" s="384">
        <f t="shared" si="290"/>
        <v>0</v>
      </c>
      <c r="U124" s="379"/>
      <c r="V124" s="384">
        <f t="shared" si="291"/>
        <v>0</v>
      </c>
      <c r="W124" s="379"/>
      <c r="X124" s="384">
        <f t="shared" si="292"/>
        <v>0</v>
      </c>
      <c r="Y124" s="379"/>
      <c r="Z124" s="384">
        <f t="shared" si="293"/>
        <v>0</v>
      </c>
      <c r="AA124" s="379"/>
      <c r="AB124" s="384">
        <f t="shared" si="294"/>
        <v>0</v>
      </c>
      <c r="AC124" s="379"/>
      <c r="AD124" s="384">
        <f t="shared" si="295"/>
        <v>0</v>
      </c>
      <c r="AE124" s="379"/>
      <c r="AF124" s="384">
        <f t="shared" si="296"/>
        <v>0</v>
      </c>
      <c r="AG124" s="379"/>
      <c r="AH124" s="384">
        <f t="shared" si="297"/>
        <v>0</v>
      </c>
      <c r="AI124" s="379"/>
      <c r="AJ124" s="384">
        <f t="shared" si="298"/>
        <v>0</v>
      </c>
      <c r="AK124" s="379"/>
      <c r="AL124" s="384">
        <f t="shared" si="299"/>
        <v>0</v>
      </c>
      <c r="AM124" s="379"/>
      <c r="AN124" s="384">
        <f t="shared" si="300"/>
        <v>0</v>
      </c>
      <c r="AO124" s="379"/>
      <c r="AP124" s="384">
        <f t="shared" si="301"/>
        <v>0</v>
      </c>
      <c r="AQ124" s="379"/>
      <c r="AR124" s="384">
        <f t="shared" si="302"/>
        <v>0</v>
      </c>
      <c r="AS124" s="379"/>
      <c r="AT124" s="384">
        <f t="shared" si="303"/>
        <v>0</v>
      </c>
      <c r="AU124" s="379"/>
      <c r="AV124" s="384">
        <f t="shared" si="304"/>
        <v>0</v>
      </c>
      <c r="AW124" s="379"/>
      <c r="AX124" s="384">
        <f t="shared" si="305"/>
        <v>0</v>
      </c>
      <c r="AY124" s="379"/>
      <c r="AZ124" s="384">
        <f t="shared" si="306"/>
        <v>0</v>
      </c>
      <c r="BA124" s="379"/>
      <c r="BB124" s="384">
        <f t="shared" si="307"/>
        <v>0</v>
      </c>
      <c r="BC124" s="379"/>
      <c r="BD124" s="384">
        <f t="shared" si="308"/>
        <v>0</v>
      </c>
      <c r="BE124" s="379"/>
      <c r="BF124" s="384">
        <f t="shared" si="309"/>
        <v>0</v>
      </c>
      <c r="BG124" s="379"/>
      <c r="BH124" s="384">
        <f t="shared" si="310"/>
        <v>0</v>
      </c>
      <c r="BI124" s="379"/>
      <c r="BJ124" s="384">
        <f t="shared" si="311"/>
        <v>0</v>
      </c>
      <c r="BK124" s="379"/>
      <c r="BL124" s="384">
        <f t="shared" si="312"/>
        <v>0</v>
      </c>
      <c r="BM124" s="379"/>
      <c r="BN124" s="384">
        <f t="shared" si="313"/>
        <v>0</v>
      </c>
      <c r="BO124" s="379"/>
      <c r="BP124" s="384">
        <f t="shared" si="314"/>
        <v>0</v>
      </c>
      <c r="BQ124" s="379"/>
      <c r="BR124" s="384">
        <f t="shared" si="315"/>
        <v>0</v>
      </c>
      <c r="BS124" s="379"/>
      <c r="BT124" s="384">
        <f t="shared" si="316"/>
        <v>0</v>
      </c>
      <c r="BU124" s="379"/>
      <c r="BV124" s="384">
        <f t="shared" si="317"/>
        <v>0</v>
      </c>
      <c r="BW124" s="379"/>
      <c r="BX124" s="384">
        <f t="shared" si="318"/>
        <v>0</v>
      </c>
      <c r="BY124" s="379"/>
      <c r="BZ124" s="384">
        <f t="shared" si="319"/>
        <v>0</v>
      </c>
      <c r="CA124" s="379"/>
      <c r="CB124" s="384">
        <f t="shared" si="320"/>
        <v>0</v>
      </c>
      <c r="CC124" s="379"/>
      <c r="CD124" s="384">
        <f t="shared" si="321"/>
        <v>0</v>
      </c>
      <c r="CE124" s="379"/>
      <c r="CF124" s="384">
        <f t="shared" si="322"/>
        <v>0</v>
      </c>
      <c r="CG124" s="379"/>
      <c r="CH124" s="384">
        <f t="shared" si="323"/>
        <v>0</v>
      </c>
      <c r="CI124" s="379"/>
      <c r="CJ124" s="384">
        <f t="shared" si="324"/>
        <v>0</v>
      </c>
      <c r="CK124" s="379"/>
      <c r="CL124" s="384">
        <f t="shared" si="325"/>
        <v>0</v>
      </c>
      <c r="CM124" s="379"/>
      <c r="CN124" s="384">
        <f t="shared" si="326"/>
        <v>0</v>
      </c>
      <c r="CO124" s="379"/>
      <c r="CP124" s="384">
        <f t="shared" si="327"/>
        <v>0</v>
      </c>
      <c r="CQ124" s="379"/>
      <c r="CR124" s="384">
        <f t="shared" si="328"/>
        <v>0</v>
      </c>
      <c r="CS124" s="379"/>
      <c r="CT124" s="384">
        <f t="shared" si="329"/>
        <v>0</v>
      </c>
      <c r="CU124" s="379"/>
      <c r="CV124" s="384">
        <f t="shared" si="330"/>
        <v>0</v>
      </c>
      <c r="CW124" s="379"/>
      <c r="CX124" s="384">
        <f t="shared" si="331"/>
        <v>0</v>
      </c>
      <c r="CY124" s="379"/>
      <c r="CZ124" s="384">
        <f t="shared" si="332"/>
        <v>0</v>
      </c>
      <c r="DA124" s="379"/>
      <c r="DB124" s="384">
        <f t="shared" si="284"/>
        <v>0</v>
      </c>
      <c r="DC124" s="379"/>
      <c r="DD124" s="384">
        <f t="shared" si="333"/>
        <v>0</v>
      </c>
      <c r="DE124" s="379"/>
      <c r="DF124" s="384">
        <f t="shared" si="334"/>
        <v>0</v>
      </c>
      <c r="DG124" s="379"/>
      <c r="DH124" s="384">
        <f t="shared" si="335"/>
        <v>0</v>
      </c>
      <c r="DI124" s="379"/>
      <c r="DJ124" s="384">
        <f t="shared" si="336"/>
        <v>0</v>
      </c>
      <c r="DK124" s="379"/>
      <c r="DL124" s="384">
        <f t="shared" si="337"/>
        <v>0</v>
      </c>
      <c r="DM124" s="379"/>
      <c r="DN124" s="384">
        <f t="shared" si="338"/>
        <v>0</v>
      </c>
      <c r="DO124" s="379"/>
      <c r="DP124" s="384">
        <f t="shared" si="339"/>
        <v>0</v>
      </c>
      <c r="DQ124" s="379"/>
      <c r="DR124" s="384">
        <f t="shared" si="340"/>
        <v>0</v>
      </c>
      <c r="DS124" s="379"/>
      <c r="DT124" s="384">
        <f t="shared" si="341"/>
        <v>0</v>
      </c>
      <c r="DU124" s="379"/>
      <c r="DV124" s="384">
        <f t="shared" si="342"/>
        <v>0</v>
      </c>
      <c r="DW124" s="379"/>
      <c r="DX124" s="384">
        <f t="shared" si="343"/>
        <v>0</v>
      </c>
      <c r="DY124" s="379"/>
      <c r="DZ124" s="384">
        <f t="shared" si="344"/>
        <v>0</v>
      </c>
      <c r="EA124" s="379"/>
      <c r="EB124" s="384">
        <f t="shared" si="345"/>
        <v>0</v>
      </c>
      <c r="EC124" s="379"/>
      <c r="ED124" s="384">
        <f t="shared" si="346"/>
        <v>0</v>
      </c>
      <c r="EE124" s="379"/>
      <c r="EF124" s="384">
        <f t="shared" si="347"/>
        <v>0</v>
      </c>
      <c r="EG124" s="379"/>
      <c r="EH124" s="384">
        <f t="shared" si="348"/>
        <v>0</v>
      </c>
      <c r="EI124" s="379"/>
      <c r="EJ124" s="384">
        <f t="shared" si="349"/>
        <v>0</v>
      </c>
      <c r="EK124" s="379"/>
      <c r="EL124" s="384">
        <f t="shared" si="350"/>
        <v>0</v>
      </c>
      <c r="EM124" s="379"/>
      <c r="EN124" s="384">
        <f t="shared" si="351"/>
        <v>0</v>
      </c>
      <c r="EO124" s="379"/>
      <c r="EP124" s="384">
        <f t="shared" si="352"/>
        <v>0</v>
      </c>
      <c r="EQ124" s="379"/>
      <c r="ER124" s="384">
        <f t="shared" si="353"/>
        <v>0</v>
      </c>
      <c r="ES124" s="379"/>
      <c r="ET124" s="384">
        <f t="shared" si="354"/>
        <v>0</v>
      </c>
      <c r="EU124" s="379"/>
      <c r="EV124" s="384">
        <f t="shared" si="355"/>
        <v>0</v>
      </c>
      <c r="EW124" s="379"/>
      <c r="EX124" s="384">
        <f t="shared" si="356"/>
        <v>0</v>
      </c>
      <c r="EY124" s="379"/>
      <c r="EZ124" s="384">
        <f t="shared" si="357"/>
        <v>0</v>
      </c>
      <c r="FA124" s="379"/>
      <c r="FB124" s="384">
        <f t="shared" si="358"/>
        <v>0</v>
      </c>
      <c r="FC124" s="379"/>
      <c r="FD124" s="384">
        <f t="shared" si="359"/>
        <v>0</v>
      </c>
      <c r="FE124" s="379"/>
      <c r="FF124" s="384">
        <f t="shared" si="360"/>
        <v>0</v>
      </c>
      <c r="FG124" s="379"/>
      <c r="FH124" s="384">
        <f t="shared" si="361"/>
        <v>0</v>
      </c>
      <c r="FI124" s="379">
        <v>4</v>
      </c>
      <c r="FJ124" s="384">
        <f t="shared" si="362"/>
        <v>56127.749999999993</v>
      </c>
      <c r="FK124" s="379">
        <v>4</v>
      </c>
      <c r="FL124" s="384">
        <f t="shared" si="363"/>
        <v>56127.749999999993</v>
      </c>
      <c r="FM124" s="379">
        <v>4</v>
      </c>
      <c r="FN124" s="384">
        <f t="shared" si="364"/>
        <v>56127.749999999993</v>
      </c>
      <c r="FO124" s="379"/>
      <c r="FP124" s="384">
        <f t="shared" si="365"/>
        <v>0</v>
      </c>
      <c r="FQ124" s="379"/>
      <c r="FR124" s="384">
        <f t="shared" si="366"/>
        <v>0</v>
      </c>
      <c r="FS124" s="379"/>
      <c r="FT124" s="384">
        <f t="shared" si="367"/>
        <v>0</v>
      </c>
      <c r="FU124" s="379"/>
      <c r="FV124" s="384">
        <f t="shared" si="368"/>
        <v>0</v>
      </c>
      <c r="FW124" s="379"/>
      <c r="FX124" s="384">
        <f t="shared" si="369"/>
        <v>0</v>
      </c>
      <c r="FY124" s="379"/>
      <c r="FZ124" s="384">
        <f t="shared" si="370"/>
        <v>0</v>
      </c>
      <c r="GA124" s="379"/>
      <c r="GB124" s="384">
        <f t="shared" si="371"/>
        <v>0</v>
      </c>
      <c r="GC124" s="379"/>
      <c r="GD124" s="384">
        <f t="shared" si="372"/>
        <v>0</v>
      </c>
      <c r="GE124" s="379"/>
      <c r="GF124" s="384">
        <f t="shared" si="373"/>
        <v>0</v>
      </c>
      <c r="GG124" s="379"/>
      <c r="GH124" s="384">
        <f t="shared" si="374"/>
        <v>0</v>
      </c>
      <c r="GI124" s="379"/>
      <c r="GJ124" s="384">
        <f t="shared" si="375"/>
        <v>0</v>
      </c>
      <c r="GK124" s="379"/>
      <c r="GL124" s="384">
        <f t="shared" si="376"/>
        <v>0</v>
      </c>
      <c r="GM124" s="379"/>
      <c r="GN124" s="384">
        <f t="shared" si="377"/>
        <v>0</v>
      </c>
      <c r="GO124" s="379"/>
      <c r="GP124" s="384">
        <f t="shared" si="378"/>
        <v>0</v>
      </c>
      <c r="GQ124" s="379"/>
      <c r="GR124" s="384">
        <f t="shared" si="379"/>
        <v>0</v>
      </c>
      <c r="GS124" s="379"/>
      <c r="GT124" s="384">
        <f t="shared" si="380"/>
        <v>0</v>
      </c>
      <c r="GU124" s="379"/>
      <c r="GV124" s="384">
        <f t="shared" si="381"/>
        <v>0</v>
      </c>
      <c r="GW124" s="379"/>
      <c r="GX124" s="384">
        <f t="shared" si="382"/>
        <v>0</v>
      </c>
      <c r="GY124" s="379"/>
      <c r="GZ124" s="384">
        <f t="shared" si="383"/>
        <v>0</v>
      </c>
      <c r="HA124" s="379"/>
      <c r="HB124" s="384">
        <f t="shared" si="384"/>
        <v>0</v>
      </c>
      <c r="HC124" s="379"/>
      <c r="HD124" s="384">
        <f t="shared" si="385"/>
        <v>0</v>
      </c>
      <c r="HE124" s="379"/>
      <c r="HF124" s="384">
        <f t="shared" si="386"/>
        <v>0</v>
      </c>
      <c r="HG124" s="379"/>
      <c r="HH124" s="384">
        <f t="shared" si="387"/>
        <v>0</v>
      </c>
      <c r="HI124" s="379"/>
      <c r="HJ124" s="384">
        <f t="shared" si="388"/>
        <v>0</v>
      </c>
      <c r="HK124" s="379"/>
      <c r="HL124" s="384">
        <f t="shared" si="389"/>
        <v>0</v>
      </c>
      <c r="HM124" s="379"/>
      <c r="HN124" s="384">
        <f t="shared" si="390"/>
        <v>0</v>
      </c>
      <c r="HO124" s="415"/>
      <c r="HP124" s="384">
        <f t="shared" si="391"/>
        <v>0</v>
      </c>
      <c r="HQ124" s="379"/>
      <c r="HR124" s="384">
        <f t="shared" si="392"/>
        <v>0</v>
      </c>
      <c r="HS124" s="415"/>
      <c r="HT124" s="384">
        <f t="shared" si="393"/>
        <v>0</v>
      </c>
      <c r="HU124" s="379"/>
      <c r="HV124" s="384">
        <f t="shared" si="394"/>
        <v>0</v>
      </c>
      <c r="HW124" s="379"/>
      <c r="HX124" s="384">
        <f t="shared" si="395"/>
        <v>0</v>
      </c>
      <c r="HY124" s="379"/>
      <c r="HZ124" s="384">
        <f t="shared" si="396"/>
        <v>0</v>
      </c>
      <c r="IA124" s="379"/>
      <c r="IB124" s="384">
        <f t="shared" si="397"/>
        <v>0</v>
      </c>
      <c r="IC124" s="379"/>
      <c r="ID124" s="384">
        <f t="shared" si="398"/>
        <v>0</v>
      </c>
      <c r="IE124" s="379"/>
      <c r="IF124" s="384">
        <f t="shared" si="399"/>
        <v>0</v>
      </c>
      <c r="IG124" s="379"/>
      <c r="IH124" s="384">
        <f t="shared" si="400"/>
        <v>0</v>
      </c>
      <c r="II124" s="379"/>
      <c r="IJ124" s="384">
        <f t="shared" si="401"/>
        <v>0</v>
      </c>
      <c r="IK124" s="379"/>
      <c r="IL124" s="384">
        <f t="shared" si="402"/>
        <v>0</v>
      </c>
      <c r="IM124" s="379"/>
      <c r="IN124" s="384">
        <f t="shared" si="403"/>
        <v>0</v>
      </c>
      <c r="IO124" s="379"/>
      <c r="IP124" s="384">
        <f t="shared" si="404"/>
        <v>0</v>
      </c>
      <c r="IQ124" s="379"/>
      <c r="IR124" s="384">
        <f t="shared" si="405"/>
        <v>0</v>
      </c>
      <c r="IS124" s="379"/>
      <c r="IT124" s="384">
        <f t="shared" si="406"/>
        <v>0</v>
      </c>
      <c r="IU124" s="379"/>
      <c r="IV124" s="384">
        <f t="shared" si="407"/>
        <v>0</v>
      </c>
      <c r="IW124" s="379"/>
      <c r="IX124" s="384">
        <f t="shared" si="408"/>
        <v>0</v>
      </c>
      <c r="IY124" s="379"/>
      <c r="IZ124" s="384">
        <f t="shared" si="409"/>
        <v>0</v>
      </c>
      <c r="JA124" s="379"/>
      <c r="JB124" s="384">
        <f t="shared" si="410"/>
        <v>0</v>
      </c>
      <c r="JC124" s="379"/>
      <c r="JD124" s="384">
        <f t="shared" si="411"/>
        <v>0</v>
      </c>
      <c r="JE124" s="379"/>
      <c r="JF124" s="384">
        <f t="shared" si="412"/>
        <v>0</v>
      </c>
      <c r="JG124" s="379"/>
      <c r="JH124" s="384">
        <f t="shared" si="413"/>
        <v>0</v>
      </c>
      <c r="JI124" s="379"/>
      <c r="JJ124" s="384">
        <f t="shared" si="414"/>
        <v>0</v>
      </c>
      <c r="JK124" s="379"/>
      <c r="JL124" s="384">
        <f t="shared" si="415"/>
        <v>0</v>
      </c>
      <c r="JM124" s="379"/>
      <c r="JN124" s="384">
        <f t="shared" si="416"/>
        <v>0</v>
      </c>
      <c r="JO124" s="379"/>
      <c r="JP124" s="384">
        <f t="shared" si="417"/>
        <v>0</v>
      </c>
      <c r="JQ124" s="379"/>
      <c r="JR124" s="384">
        <f t="shared" si="418"/>
        <v>0</v>
      </c>
      <c r="JS124" s="379"/>
      <c r="JT124" s="384"/>
      <c r="JU124" s="379"/>
      <c r="JV124" s="384"/>
      <c r="JW124" s="379"/>
      <c r="JX124" s="384"/>
      <c r="JY124" s="379"/>
      <c r="JZ124" s="384"/>
    </row>
    <row r="125" spans="1:286" s="4" customFormat="1" x14ac:dyDescent="0.25">
      <c r="A125" s="268" t="s">
        <v>361</v>
      </c>
      <c r="B125" s="268" t="s">
        <v>362</v>
      </c>
      <c r="C125" s="468">
        <v>31000</v>
      </c>
      <c r="D125" s="469"/>
      <c r="E125" s="469"/>
      <c r="F125" s="478"/>
      <c r="G125" s="387">
        <f t="shared" si="433"/>
        <v>1550</v>
      </c>
      <c r="H125" s="388">
        <f t="shared" si="283"/>
        <v>32550</v>
      </c>
      <c r="I125" s="513">
        <v>3</v>
      </c>
      <c r="J125" s="390">
        <f t="shared" si="285"/>
        <v>10850</v>
      </c>
      <c r="K125" s="379"/>
      <c r="L125" s="384">
        <f t="shared" si="286"/>
        <v>0</v>
      </c>
      <c r="M125" s="379"/>
      <c r="N125" s="384">
        <f t="shared" si="287"/>
        <v>0</v>
      </c>
      <c r="O125" s="379"/>
      <c r="P125" s="384">
        <f t="shared" si="288"/>
        <v>0</v>
      </c>
      <c r="Q125" s="379"/>
      <c r="R125" s="384">
        <f t="shared" si="289"/>
        <v>0</v>
      </c>
      <c r="S125" s="379"/>
      <c r="T125" s="384">
        <f t="shared" si="290"/>
        <v>0</v>
      </c>
      <c r="U125" s="379"/>
      <c r="V125" s="384">
        <f t="shared" si="291"/>
        <v>0</v>
      </c>
      <c r="W125" s="379"/>
      <c r="X125" s="384">
        <f t="shared" si="292"/>
        <v>0</v>
      </c>
      <c r="Y125" s="379"/>
      <c r="Z125" s="384">
        <f t="shared" si="293"/>
        <v>0</v>
      </c>
      <c r="AA125" s="379"/>
      <c r="AB125" s="384">
        <f t="shared" si="294"/>
        <v>0</v>
      </c>
      <c r="AC125" s="379"/>
      <c r="AD125" s="384">
        <f t="shared" si="295"/>
        <v>0</v>
      </c>
      <c r="AE125" s="379"/>
      <c r="AF125" s="384">
        <f t="shared" si="296"/>
        <v>0</v>
      </c>
      <c r="AG125" s="379"/>
      <c r="AH125" s="384">
        <f t="shared" si="297"/>
        <v>0</v>
      </c>
      <c r="AI125" s="379"/>
      <c r="AJ125" s="384">
        <f t="shared" si="298"/>
        <v>0</v>
      </c>
      <c r="AK125" s="379"/>
      <c r="AL125" s="384">
        <f t="shared" si="299"/>
        <v>0</v>
      </c>
      <c r="AM125" s="379"/>
      <c r="AN125" s="384">
        <f t="shared" si="300"/>
        <v>0</v>
      </c>
      <c r="AO125" s="379"/>
      <c r="AP125" s="384">
        <f t="shared" si="301"/>
        <v>0</v>
      </c>
      <c r="AQ125" s="379"/>
      <c r="AR125" s="384">
        <f t="shared" si="302"/>
        <v>0</v>
      </c>
      <c r="AS125" s="379"/>
      <c r="AT125" s="384">
        <f t="shared" si="303"/>
        <v>0</v>
      </c>
      <c r="AU125" s="379"/>
      <c r="AV125" s="384">
        <f t="shared" si="304"/>
        <v>0</v>
      </c>
      <c r="AW125" s="379"/>
      <c r="AX125" s="384">
        <f t="shared" si="305"/>
        <v>0</v>
      </c>
      <c r="AY125" s="379"/>
      <c r="AZ125" s="384">
        <f t="shared" si="306"/>
        <v>0</v>
      </c>
      <c r="BA125" s="379"/>
      <c r="BB125" s="384">
        <f t="shared" si="307"/>
        <v>0</v>
      </c>
      <c r="BC125" s="379"/>
      <c r="BD125" s="384">
        <f t="shared" si="308"/>
        <v>0</v>
      </c>
      <c r="BE125" s="379"/>
      <c r="BF125" s="384">
        <f t="shared" si="309"/>
        <v>0</v>
      </c>
      <c r="BG125" s="379"/>
      <c r="BH125" s="384">
        <f t="shared" si="310"/>
        <v>0</v>
      </c>
      <c r="BI125" s="379"/>
      <c r="BJ125" s="384">
        <f t="shared" si="311"/>
        <v>0</v>
      </c>
      <c r="BK125" s="379"/>
      <c r="BL125" s="384">
        <f t="shared" si="312"/>
        <v>0</v>
      </c>
      <c r="BM125" s="379"/>
      <c r="BN125" s="384">
        <f t="shared" si="313"/>
        <v>0</v>
      </c>
      <c r="BO125" s="379"/>
      <c r="BP125" s="384">
        <f t="shared" si="314"/>
        <v>0</v>
      </c>
      <c r="BQ125" s="379"/>
      <c r="BR125" s="384">
        <f t="shared" si="315"/>
        <v>0</v>
      </c>
      <c r="BS125" s="379"/>
      <c r="BT125" s="384">
        <f t="shared" si="316"/>
        <v>0</v>
      </c>
      <c r="BU125" s="379"/>
      <c r="BV125" s="384">
        <f t="shared" si="317"/>
        <v>0</v>
      </c>
      <c r="BW125" s="379"/>
      <c r="BX125" s="384">
        <f t="shared" si="318"/>
        <v>0</v>
      </c>
      <c r="BY125" s="379"/>
      <c r="BZ125" s="384">
        <f t="shared" si="319"/>
        <v>0</v>
      </c>
      <c r="CA125" s="379"/>
      <c r="CB125" s="384">
        <f t="shared" si="320"/>
        <v>0</v>
      </c>
      <c r="CC125" s="379"/>
      <c r="CD125" s="384">
        <f t="shared" si="321"/>
        <v>0</v>
      </c>
      <c r="CE125" s="379"/>
      <c r="CF125" s="384">
        <f t="shared" si="322"/>
        <v>0</v>
      </c>
      <c r="CG125" s="379"/>
      <c r="CH125" s="384">
        <f t="shared" si="323"/>
        <v>0</v>
      </c>
      <c r="CI125" s="379"/>
      <c r="CJ125" s="384">
        <f t="shared" si="324"/>
        <v>0</v>
      </c>
      <c r="CK125" s="379"/>
      <c r="CL125" s="384">
        <f t="shared" si="325"/>
        <v>0</v>
      </c>
      <c r="CM125" s="379"/>
      <c r="CN125" s="384">
        <f t="shared" si="326"/>
        <v>0</v>
      </c>
      <c r="CO125" s="379"/>
      <c r="CP125" s="384">
        <f t="shared" si="327"/>
        <v>0</v>
      </c>
      <c r="CQ125" s="379"/>
      <c r="CR125" s="384">
        <f t="shared" si="328"/>
        <v>0</v>
      </c>
      <c r="CS125" s="379"/>
      <c r="CT125" s="384">
        <f t="shared" si="329"/>
        <v>0</v>
      </c>
      <c r="CU125" s="379"/>
      <c r="CV125" s="384">
        <f t="shared" si="330"/>
        <v>0</v>
      </c>
      <c r="CW125" s="379"/>
      <c r="CX125" s="384">
        <f t="shared" si="331"/>
        <v>0</v>
      </c>
      <c r="CY125" s="379"/>
      <c r="CZ125" s="384">
        <f t="shared" si="332"/>
        <v>0</v>
      </c>
      <c r="DA125" s="379"/>
      <c r="DB125" s="384">
        <f t="shared" si="284"/>
        <v>0</v>
      </c>
      <c r="DC125" s="379"/>
      <c r="DD125" s="384">
        <f t="shared" si="333"/>
        <v>0</v>
      </c>
      <c r="DE125" s="379"/>
      <c r="DF125" s="384">
        <f t="shared" si="334"/>
        <v>0</v>
      </c>
      <c r="DG125" s="379"/>
      <c r="DH125" s="384">
        <f t="shared" si="335"/>
        <v>0</v>
      </c>
      <c r="DI125" s="379"/>
      <c r="DJ125" s="384">
        <f t="shared" si="336"/>
        <v>0</v>
      </c>
      <c r="DK125" s="379"/>
      <c r="DL125" s="384">
        <f t="shared" si="337"/>
        <v>0</v>
      </c>
      <c r="DM125" s="379"/>
      <c r="DN125" s="384">
        <f t="shared" si="338"/>
        <v>0</v>
      </c>
      <c r="DO125" s="379"/>
      <c r="DP125" s="384">
        <f t="shared" si="339"/>
        <v>0</v>
      </c>
      <c r="DQ125" s="379"/>
      <c r="DR125" s="384">
        <f t="shared" si="340"/>
        <v>0</v>
      </c>
      <c r="DS125" s="379"/>
      <c r="DT125" s="384">
        <f t="shared" si="341"/>
        <v>0</v>
      </c>
      <c r="DU125" s="379">
        <v>1</v>
      </c>
      <c r="DV125" s="384">
        <f t="shared" si="342"/>
        <v>10850</v>
      </c>
      <c r="DW125" s="379"/>
      <c r="DX125" s="384">
        <f t="shared" si="343"/>
        <v>0</v>
      </c>
      <c r="DY125" s="379"/>
      <c r="DZ125" s="384">
        <f t="shared" si="344"/>
        <v>0</v>
      </c>
      <c r="EA125" s="379"/>
      <c r="EB125" s="384">
        <f t="shared" si="345"/>
        <v>0</v>
      </c>
      <c r="EC125" s="379"/>
      <c r="ED125" s="384">
        <f t="shared" si="346"/>
        <v>0</v>
      </c>
      <c r="EE125" s="379"/>
      <c r="EF125" s="384">
        <f t="shared" si="347"/>
        <v>0</v>
      </c>
      <c r="EG125" s="379"/>
      <c r="EH125" s="384">
        <f t="shared" si="348"/>
        <v>0</v>
      </c>
      <c r="EI125" s="379"/>
      <c r="EJ125" s="384">
        <f t="shared" si="349"/>
        <v>0</v>
      </c>
      <c r="EK125" s="379"/>
      <c r="EL125" s="384">
        <f t="shared" si="350"/>
        <v>0</v>
      </c>
      <c r="EM125" s="379"/>
      <c r="EN125" s="384">
        <f t="shared" si="351"/>
        <v>0</v>
      </c>
      <c r="EO125" s="379"/>
      <c r="EP125" s="384">
        <f t="shared" si="352"/>
        <v>0</v>
      </c>
      <c r="EQ125" s="379"/>
      <c r="ER125" s="384">
        <f t="shared" si="353"/>
        <v>0</v>
      </c>
      <c r="ES125" s="379"/>
      <c r="ET125" s="384">
        <f t="shared" si="354"/>
        <v>0</v>
      </c>
      <c r="EU125" s="379"/>
      <c r="EV125" s="384">
        <f t="shared" si="355"/>
        <v>0</v>
      </c>
      <c r="EW125" s="379"/>
      <c r="EX125" s="384">
        <f t="shared" si="356"/>
        <v>0</v>
      </c>
      <c r="EY125" s="379"/>
      <c r="EZ125" s="384">
        <f t="shared" si="357"/>
        <v>0</v>
      </c>
      <c r="FA125" s="379"/>
      <c r="FB125" s="384">
        <f t="shared" si="358"/>
        <v>0</v>
      </c>
      <c r="FC125" s="379"/>
      <c r="FD125" s="384">
        <f t="shared" si="359"/>
        <v>0</v>
      </c>
      <c r="FE125" s="379"/>
      <c r="FF125" s="384">
        <f t="shared" si="360"/>
        <v>0</v>
      </c>
      <c r="FG125" s="379"/>
      <c r="FH125" s="384">
        <f t="shared" si="361"/>
        <v>0</v>
      </c>
      <c r="FI125" s="379"/>
      <c r="FJ125" s="384">
        <f t="shared" si="362"/>
        <v>0</v>
      </c>
      <c r="FK125" s="379"/>
      <c r="FL125" s="384">
        <f t="shared" si="363"/>
        <v>0</v>
      </c>
      <c r="FM125" s="379"/>
      <c r="FN125" s="384">
        <f t="shared" si="364"/>
        <v>0</v>
      </c>
      <c r="FO125" s="379"/>
      <c r="FP125" s="384">
        <f t="shared" si="365"/>
        <v>0</v>
      </c>
      <c r="FQ125" s="379"/>
      <c r="FR125" s="384">
        <f t="shared" si="366"/>
        <v>0</v>
      </c>
      <c r="FS125" s="379"/>
      <c r="FT125" s="384">
        <f t="shared" si="367"/>
        <v>0</v>
      </c>
      <c r="FU125" s="379"/>
      <c r="FV125" s="384">
        <f t="shared" si="368"/>
        <v>0</v>
      </c>
      <c r="FW125" s="379"/>
      <c r="FX125" s="384">
        <f t="shared" si="369"/>
        <v>0</v>
      </c>
      <c r="FY125" s="379"/>
      <c r="FZ125" s="384">
        <f t="shared" si="370"/>
        <v>0</v>
      </c>
      <c r="GA125" s="379"/>
      <c r="GB125" s="384">
        <f t="shared" si="371"/>
        <v>0</v>
      </c>
      <c r="GC125" s="379"/>
      <c r="GD125" s="384">
        <f t="shared" si="372"/>
        <v>0</v>
      </c>
      <c r="GE125" s="379"/>
      <c r="GF125" s="384">
        <f t="shared" si="373"/>
        <v>0</v>
      </c>
      <c r="GG125" s="379"/>
      <c r="GH125" s="384">
        <f t="shared" si="374"/>
        <v>0</v>
      </c>
      <c r="GI125" s="379"/>
      <c r="GJ125" s="384">
        <f t="shared" si="375"/>
        <v>0</v>
      </c>
      <c r="GK125" s="379"/>
      <c r="GL125" s="384">
        <f t="shared" si="376"/>
        <v>0</v>
      </c>
      <c r="GM125" s="379"/>
      <c r="GN125" s="384">
        <f t="shared" si="377"/>
        <v>0</v>
      </c>
      <c r="GO125" s="379"/>
      <c r="GP125" s="384">
        <f t="shared" si="378"/>
        <v>0</v>
      </c>
      <c r="GQ125" s="379"/>
      <c r="GR125" s="384">
        <f t="shared" si="379"/>
        <v>0</v>
      </c>
      <c r="GS125" s="379"/>
      <c r="GT125" s="384">
        <f t="shared" si="380"/>
        <v>0</v>
      </c>
      <c r="GU125" s="379"/>
      <c r="GV125" s="384">
        <f t="shared" si="381"/>
        <v>0</v>
      </c>
      <c r="GW125" s="379"/>
      <c r="GX125" s="384">
        <f t="shared" si="382"/>
        <v>0</v>
      </c>
      <c r="GY125" s="379"/>
      <c r="GZ125" s="384">
        <f t="shared" si="383"/>
        <v>0</v>
      </c>
      <c r="HA125" s="379"/>
      <c r="HB125" s="384">
        <f t="shared" si="384"/>
        <v>0</v>
      </c>
      <c r="HC125" s="379"/>
      <c r="HD125" s="384">
        <f t="shared" si="385"/>
        <v>0</v>
      </c>
      <c r="HE125" s="379"/>
      <c r="HF125" s="384">
        <f t="shared" si="386"/>
        <v>0</v>
      </c>
      <c r="HG125" s="379"/>
      <c r="HH125" s="384">
        <f t="shared" si="387"/>
        <v>0</v>
      </c>
      <c r="HI125" s="379"/>
      <c r="HJ125" s="384">
        <f t="shared" si="388"/>
        <v>0</v>
      </c>
      <c r="HK125" s="379"/>
      <c r="HL125" s="384">
        <f t="shared" si="389"/>
        <v>0</v>
      </c>
      <c r="HM125" s="379"/>
      <c r="HN125" s="384">
        <f t="shared" si="390"/>
        <v>0</v>
      </c>
      <c r="HO125" s="415"/>
      <c r="HP125" s="384">
        <f t="shared" si="391"/>
        <v>0</v>
      </c>
      <c r="HQ125" s="379"/>
      <c r="HR125" s="384">
        <f t="shared" si="392"/>
        <v>0</v>
      </c>
      <c r="HS125" s="415"/>
      <c r="HT125" s="384">
        <f t="shared" si="393"/>
        <v>0</v>
      </c>
      <c r="HU125" s="379"/>
      <c r="HV125" s="384">
        <f t="shared" si="394"/>
        <v>0</v>
      </c>
      <c r="HW125" s="379"/>
      <c r="HX125" s="384">
        <f t="shared" si="395"/>
        <v>0</v>
      </c>
      <c r="HY125" s="379"/>
      <c r="HZ125" s="384">
        <f t="shared" si="396"/>
        <v>0</v>
      </c>
      <c r="IA125" s="379"/>
      <c r="IB125" s="384">
        <f t="shared" si="397"/>
        <v>0</v>
      </c>
      <c r="IC125" s="379"/>
      <c r="ID125" s="384">
        <f t="shared" si="398"/>
        <v>0</v>
      </c>
      <c r="IE125" s="379"/>
      <c r="IF125" s="384">
        <f t="shared" si="399"/>
        <v>0</v>
      </c>
      <c r="IG125" s="379"/>
      <c r="IH125" s="384">
        <f t="shared" si="400"/>
        <v>0</v>
      </c>
      <c r="II125" s="379"/>
      <c r="IJ125" s="384">
        <f t="shared" si="401"/>
        <v>0</v>
      </c>
      <c r="IK125" s="379"/>
      <c r="IL125" s="384">
        <f t="shared" si="402"/>
        <v>0</v>
      </c>
      <c r="IM125" s="379"/>
      <c r="IN125" s="384">
        <f t="shared" si="403"/>
        <v>0</v>
      </c>
      <c r="IO125" s="379"/>
      <c r="IP125" s="384">
        <f t="shared" si="404"/>
        <v>0</v>
      </c>
      <c r="IQ125" s="379"/>
      <c r="IR125" s="384">
        <f t="shared" si="405"/>
        <v>0</v>
      </c>
      <c r="IS125" s="379"/>
      <c r="IT125" s="384">
        <f t="shared" si="406"/>
        <v>0</v>
      </c>
      <c r="IU125" s="379"/>
      <c r="IV125" s="384">
        <f t="shared" si="407"/>
        <v>0</v>
      </c>
      <c r="IW125" s="379"/>
      <c r="IX125" s="384">
        <f t="shared" si="408"/>
        <v>0</v>
      </c>
      <c r="IY125" s="379"/>
      <c r="IZ125" s="384">
        <f t="shared" si="409"/>
        <v>0</v>
      </c>
      <c r="JA125" s="379"/>
      <c r="JB125" s="384">
        <f t="shared" si="410"/>
        <v>0</v>
      </c>
      <c r="JC125" s="379"/>
      <c r="JD125" s="384">
        <f t="shared" si="411"/>
        <v>0</v>
      </c>
      <c r="JE125" s="379"/>
      <c r="JF125" s="384">
        <f t="shared" si="412"/>
        <v>0</v>
      </c>
      <c r="JG125" s="379"/>
      <c r="JH125" s="384">
        <f t="shared" si="413"/>
        <v>0</v>
      </c>
      <c r="JI125" s="379"/>
      <c r="JJ125" s="384">
        <f t="shared" si="414"/>
        <v>0</v>
      </c>
      <c r="JK125" s="379"/>
      <c r="JL125" s="384">
        <f t="shared" si="415"/>
        <v>0</v>
      </c>
      <c r="JM125" s="379"/>
      <c r="JN125" s="384">
        <f t="shared" si="416"/>
        <v>0</v>
      </c>
      <c r="JO125" s="379"/>
      <c r="JP125" s="384">
        <f t="shared" si="417"/>
        <v>0</v>
      </c>
      <c r="JQ125" s="379"/>
      <c r="JR125" s="384">
        <f t="shared" si="418"/>
        <v>0</v>
      </c>
      <c r="JS125" s="379"/>
      <c r="JT125" s="384">
        <f t="shared" ref="JT125:JT156" si="434">JS125*$J125</f>
        <v>0</v>
      </c>
      <c r="JU125" s="379"/>
      <c r="JV125" s="384">
        <f t="shared" ref="JV125:JV156" si="435">JU125*$J125</f>
        <v>0</v>
      </c>
      <c r="JW125" s="379"/>
      <c r="JX125" s="384">
        <f t="shared" ref="JX125:JX156" si="436">JW125*$J125</f>
        <v>0</v>
      </c>
      <c r="JY125" s="379"/>
      <c r="JZ125" s="384">
        <f t="shared" ref="JZ125:JZ156" si="437">JY125*$J125</f>
        <v>0</v>
      </c>
    </row>
    <row r="126" spans="1:286" s="4" customFormat="1" x14ac:dyDescent="0.25">
      <c r="A126" s="268" t="s">
        <v>361</v>
      </c>
      <c r="B126" s="268" t="s">
        <v>363</v>
      </c>
      <c r="C126" s="492">
        <v>2300</v>
      </c>
      <c r="D126" s="492"/>
      <c r="E126" s="492"/>
      <c r="F126" s="478"/>
      <c r="G126" s="387">
        <f t="shared" si="433"/>
        <v>115</v>
      </c>
      <c r="H126" s="388">
        <f t="shared" si="283"/>
        <v>2415</v>
      </c>
      <c r="I126" s="513">
        <v>10</v>
      </c>
      <c r="J126" s="391">
        <f t="shared" si="285"/>
        <v>241.5</v>
      </c>
      <c r="K126" s="379"/>
      <c r="L126" s="384">
        <f t="shared" si="286"/>
        <v>0</v>
      </c>
      <c r="M126" s="379"/>
      <c r="N126" s="384">
        <f t="shared" si="287"/>
        <v>0</v>
      </c>
      <c r="O126" s="379"/>
      <c r="P126" s="384">
        <f t="shared" si="288"/>
        <v>0</v>
      </c>
      <c r="Q126" s="379"/>
      <c r="R126" s="384">
        <f t="shared" si="289"/>
        <v>0</v>
      </c>
      <c r="S126" s="379"/>
      <c r="T126" s="384">
        <f t="shared" si="290"/>
        <v>0</v>
      </c>
      <c r="U126" s="379"/>
      <c r="V126" s="384">
        <f t="shared" si="291"/>
        <v>0</v>
      </c>
      <c r="W126" s="379"/>
      <c r="X126" s="384">
        <f t="shared" si="292"/>
        <v>0</v>
      </c>
      <c r="Y126" s="379"/>
      <c r="Z126" s="384">
        <f t="shared" si="293"/>
        <v>0</v>
      </c>
      <c r="AA126" s="379"/>
      <c r="AB126" s="384">
        <f t="shared" si="294"/>
        <v>0</v>
      </c>
      <c r="AC126" s="379"/>
      <c r="AD126" s="384">
        <f t="shared" si="295"/>
        <v>0</v>
      </c>
      <c r="AE126" s="379"/>
      <c r="AF126" s="384">
        <f t="shared" si="296"/>
        <v>0</v>
      </c>
      <c r="AG126" s="379"/>
      <c r="AH126" s="384">
        <f t="shared" si="297"/>
        <v>0</v>
      </c>
      <c r="AI126" s="379"/>
      <c r="AJ126" s="384">
        <f t="shared" si="298"/>
        <v>0</v>
      </c>
      <c r="AK126" s="379"/>
      <c r="AL126" s="384">
        <f t="shared" si="299"/>
        <v>0</v>
      </c>
      <c r="AM126" s="379"/>
      <c r="AN126" s="384">
        <f t="shared" si="300"/>
        <v>0</v>
      </c>
      <c r="AO126" s="379"/>
      <c r="AP126" s="384">
        <f t="shared" si="301"/>
        <v>0</v>
      </c>
      <c r="AQ126" s="379"/>
      <c r="AR126" s="384">
        <f t="shared" si="302"/>
        <v>0</v>
      </c>
      <c r="AS126" s="379"/>
      <c r="AT126" s="384">
        <f t="shared" si="303"/>
        <v>0</v>
      </c>
      <c r="AU126" s="379"/>
      <c r="AV126" s="384">
        <f t="shared" si="304"/>
        <v>0</v>
      </c>
      <c r="AW126" s="379"/>
      <c r="AX126" s="384">
        <f t="shared" si="305"/>
        <v>0</v>
      </c>
      <c r="AY126" s="379"/>
      <c r="AZ126" s="384">
        <f t="shared" si="306"/>
        <v>0</v>
      </c>
      <c r="BA126" s="379"/>
      <c r="BB126" s="384">
        <f t="shared" si="307"/>
        <v>0</v>
      </c>
      <c r="BC126" s="379"/>
      <c r="BD126" s="384">
        <f t="shared" si="308"/>
        <v>0</v>
      </c>
      <c r="BE126" s="379"/>
      <c r="BF126" s="384">
        <f t="shared" si="309"/>
        <v>0</v>
      </c>
      <c r="BG126" s="379"/>
      <c r="BH126" s="384">
        <f t="shared" si="310"/>
        <v>0</v>
      </c>
      <c r="BI126" s="379"/>
      <c r="BJ126" s="384">
        <f t="shared" si="311"/>
        <v>0</v>
      </c>
      <c r="BK126" s="379"/>
      <c r="BL126" s="384">
        <f t="shared" si="312"/>
        <v>0</v>
      </c>
      <c r="BM126" s="379"/>
      <c r="BN126" s="384">
        <f t="shared" si="313"/>
        <v>0</v>
      </c>
      <c r="BO126" s="379"/>
      <c r="BP126" s="384">
        <f t="shared" si="314"/>
        <v>0</v>
      </c>
      <c r="BQ126" s="379"/>
      <c r="BR126" s="384">
        <f t="shared" si="315"/>
        <v>0</v>
      </c>
      <c r="BS126" s="379"/>
      <c r="BT126" s="384">
        <f t="shared" si="316"/>
        <v>0</v>
      </c>
      <c r="BU126" s="379"/>
      <c r="BV126" s="384">
        <f t="shared" si="317"/>
        <v>0</v>
      </c>
      <c r="BW126" s="379"/>
      <c r="BX126" s="384">
        <f t="shared" si="318"/>
        <v>0</v>
      </c>
      <c r="BY126" s="379"/>
      <c r="BZ126" s="384">
        <f t="shared" si="319"/>
        <v>0</v>
      </c>
      <c r="CA126" s="379"/>
      <c r="CB126" s="384">
        <f t="shared" si="320"/>
        <v>0</v>
      </c>
      <c r="CC126" s="379">
        <v>1</v>
      </c>
      <c r="CD126" s="384">
        <f t="shared" si="321"/>
        <v>241.5</v>
      </c>
      <c r="CE126" s="379">
        <v>1</v>
      </c>
      <c r="CF126" s="384">
        <f t="shared" si="322"/>
        <v>241.5</v>
      </c>
      <c r="CG126" s="379">
        <v>1</v>
      </c>
      <c r="CH126" s="384">
        <f t="shared" si="323"/>
        <v>241.5</v>
      </c>
      <c r="CI126" s="379">
        <v>1</v>
      </c>
      <c r="CJ126" s="384">
        <f t="shared" si="324"/>
        <v>241.5</v>
      </c>
      <c r="CK126" s="379">
        <v>1</v>
      </c>
      <c r="CL126" s="384">
        <f t="shared" si="325"/>
        <v>241.5</v>
      </c>
      <c r="CM126" s="379">
        <v>1</v>
      </c>
      <c r="CN126" s="384">
        <f t="shared" si="326"/>
        <v>241.5</v>
      </c>
      <c r="CO126" s="379"/>
      <c r="CP126" s="384">
        <f t="shared" si="327"/>
        <v>0</v>
      </c>
      <c r="CQ126" s="379">
        <v>1</v>
      </c>
      <c r="CR126" s="384">
        <f t="shared" si="328"/>
        <v>241.5</v>
      </c>
      <c r="CS126" s="379"/>
      <c r="CT126" s="384">
        <f t="shared" si="329"/>
        <v>0</v>
      </c>
      <c r="CU126" s="379"/>
      <c r="CV126" s="384">
        <f t="shared" si="330"/>
        <v>0</v>
      </c>
      <c r="CW126" s="379"/>
      <c r="CX126" s="384">
        <f t="shared" si="331"/>
        <v>0</v>
      </c>
      <c r="CY126" s="379"/>
      <c r="CZ126" s="384">
        <f t="shared" si="332"/>
        <v>0</v>
      </c>
      <c r="DA126" s="379"/>
      <c r="DB126" s="384">
        <f t="shared" si="284"/>
        <v>0</v>
      </c>
      <c r="DC126" s="379"/>
      <c r="DD126" s="384">
        <f t="shared" si="333"/>
        <v>0</v>
      </c>
      <c r="DE126" s="379"/>
      <c r="DF126" s="384">
        <f t="shared" si="334"/>
        <v>0</v>
      </c>
      <c r="DG126" s="379"/>
      <c r="DH126" s="384">
        <f t="shared" si="335"/>
        <v>0</v>
      </c>
      <c r="DI126" s="379">
        <v>1</v>
      </c>
      <c r="DJ126" s="384">
        <f t="shared" si="336"/>
        <v>241.5</v>
      </c>
      <c r="DK126" s="379"/>
      <c r="DL126" s="384">
        <f t="shared" si="337"/>
        <v>0</v>
      </c>
      <c r="DM126" s="379"/>
      <c r="DN126" s="384">
        <f t="shared" si="338"/>
        <v>0</v>
      </c>
      <c r="DO126" s="379">
        <v>1</v>
      </c>
      <c r="DP126" s="384">
        <f t="shared" si="339"/>
        <v>241.5</v>
      </c>
      <c r="DQ126" s="379">
        <v>2</v>
      </c>
      <c r="DR126" s="384">
        <f t="shared" si="340"/>
        <v>483</v>
      </c>
      <c r="DS126" s="379">
        <v>2</v>
      </c>
      <c r="DT126" s="384">
        <f t="shared" si="341"/>
        <v>483</v>
      </c>
      <c r="DU126" s="379"/>
      <c r="DV126" s="384">
        <f t="shared" si="342"/>
        <v>0</v>
      </c>
      <c r="DW126" s="379"/>
      <c r="DX126" s="384">
        <f t="shared" si="343"/>
        <v>0</v>
      </c>
      <c r="DY126" s="379"/>
      <c r="DZ126" s="384">
        <f t="shared" si="344"/>
        <v>0</v>
      </c>
      <c r="EA126" s="379"/>
      <c r="EB126" s="384">
        <f t="shared" si="345"/>
        <v>0</v>
      </c>
      <c r="EC126" s="379">
        <v>2</v>
      </c>
      <c r="ED126" s="384">
        <f t="shared" si="346"/>
        <v>483</v>
      </c>
      <c r="EE126" s="379"/>
      <c r="EF126" s="384">
        <f t="shared" si="347"/>
        <v>0</v>
      </c>
      <c r="EG126" s="379"/>
      <c r="EH126" s="384">
        <f t="shared" si="348"/>
        <v>0</v>
      </c>
      <c r="EI126" s="379"/>
      <c r="EJ126" s="384">
        <f t="shared" si="349"/>
        <v>0</v>
      </c>
      <c r="EK126" s="379"/>
      <c r="EL126" s="384">
        <f t="shared" si="350"/>
        <v>0</v>
      </c>
      <c r="EM126" s="379"/>
      <c r="EN126" s="384">
        <f t="shared" si="351"/>
        <v>0</v>
      </c>
      <c r="EO126" s="379">
        <v>2</v>
      </c>
      <c r="EP126" s="384">
        <f t="shared" si="352"/>
        <v>483</v>
      </c>
      <c r="EQ126" s="379"/>
      <c r="ER126" s="384">
        <f t="shared" si="353"/>
        <v>0</v>
      </c>
      <c r="ES126" s="379"/>
      <c r="ET126" s="384">
        <f t="shared" si="354"/>
        <v>0</v>
      </c>
      <c r="EU126" s="379"/>
      <c r="EV126" s="384">
        <f t="shared" si="355"/>
        <v>0</v>
      </c>
      <c r="EW126" s="379"/>
      <c r="EX126" s="384">
        <f t="shared" si="356"/>
        <v>0</v>
      </c>
      <c r="EY126" s="379"/>
      <c r="EZ126" s="384">
        <f t="shared" si="357"/>
        <v>0</v>
      </c>
      <c r="FA126" s="379"/>
      <c r="FB126" s="384">
        <f t="shared" si="358"/>
        <v>0</v>
      </c>
      <c r="FC126" s="379"/>
      <c r="FD126" s="384">
        <f t="shared" si="359"/>
        <v>0</v>
      </c>
      <c r="FE126" s="379"/>
      <c r="FF126" s="384">
        <f t="shared" si="360"/>
        <v>0</v>
      </c>
      <c r="FG126" s="379">
        <v>1</v>
      </c>
      <c r="FH126" s="384">
        <f t="shared" si="361"/>
        <v>241.5</v>
      </c>
      <c r="FI126" s="379">
        <v>2</v>
      </c>
      <c r="FJ126" s="384">
        <f t="shared" si="362"/>
        <v>483</v>
      </c>
      <c r="FK126" s="379">
        <v>2</v>
      </c>
      <c r="FL126" s="384">
        <f t="shared" si="363"/>
        <v>483</v>
      </c>
      <c r="FM126" s="379">
        <v>2</v>
      </c>
      <c r="FN126" s="384">
        <f t="shared" si="364"/>
        <v>483</v>
      </c>
      <c r="FO126" s="379"/>
      <c r="FP126" s="384">
        <f t="shared" si="365"/>
        <v>0</v>
      </c>
      <c r="FQ126" s="379"/>
      <c r="FR126" s="384">
        <f t="shared" si="366"/>
        <v>0</v>
      </c>
      <c r="FS126" s="379"/>
      <c r="FT126" s="384">
        <f t="shared" si="367"/>
        <v>0</v>
      </c>
      <c r="FU126" s="379"/>
      <c r="FV126" s="384">
        <f t="shared" si="368"/>
        <v>0</v>
      </c>
      <c r="FW126" s="379"/>
      <c r="FX126" s="384">
        <f t="shared" si="369"/>
        <v>0</v>
      </c>
      <c r="FY126" s="379"/>
      <c r="FZ126" s="384">
        <f t="shared" si="370"/>
        <v>0</v>
      </c>
      <c r="GA126" s="379"/>
      <c r="GB126" s="384">
        <f t="shared" si="371"/>
        <v>0</v>
      </c>
      <c r="GC126" s="379"/>
      <c r="GD126" s="384">
        <f t="shared" si="372"/>
        <v>0</v>
      </c>
      <c r="GE126" s="379"/>
      <c r="GF126" s="384">
        <f t="shared" si="373"/>
        <v>0</v>
      </c>
      <c r="GG126" s="379"/>
      <c r="GH126" s="384">
        <f t="shared" si="374"/>
        <v>0</v>
      </c>
      <c r="GI126" s="379"/>
      <c r="GJ126" s="384">
        <f t="shared" si="375"/>
        <v>0</v>
      </c>
      <c r="GK126" s="379"/>
      <c r="GL126" s="384">
        <f t="shared" si="376"/>
        <v>0</v>
      </c>
      <c r="GM126" s="379"/>
      <c r="GN126" s="384">
        <f t="shared" si="377"/>
        <v>0</v>
      </c>
      <c r="GO126" s="379"/>
      <c r="GP126" s="384">
        <f t="shared" si="378"/>
        <v>0</v>
      </c>
      <c r="GQ126" s="379"/>
      <c r="GR126" s="384">
        <f t="shared" si="379"/>
        <v>0</v>
      </c>
      <c r="GS126" s="379"/>
      <c r="GT126" s="384">
        <f t="shared" si="380"/>
        <v>0</v>
      </c>
      <c r="GU126" s="379"/>
      <c r="GV126" s="384">
        <f t="shared" si="381"/>
        <v>0</v>
      </c>
      <c r="GW126" s="379"/>
      <c r="GX126" s="384">
        <f t="shared" si="382"/>
        <v>0</v>
      </c>
      <c r="GY126" s="379"/>
      <c r="GZ126" s="384">
        <f t="shared" si="383"/>
        <v>0</v>
      </c>
      <c r="HA126" s="379"/>
      <c r="HB126" s="384">
        <f t="shared" si="384"/>
        <v>0</v>
      </c>
      <c r="HC126" s="379"/>
      <c r="HD126" s="384">
        <f t="shared" si="385"/>
        <v>0</v>
      </c>
      <c r="HE126" s="379"/>
      <c r="HF126" s="384">
        <f t="shared" si="386"/>
        <v>0</v>
      </c>
      <c r="HG126" s="379"/>
      <c r="HH126" s="384">
        <f t="shared" si="387"/>
        <v>0</v>
      </c>
      <c r="HI126" s="379"/>
      <c r="HJ126" s="384">
        <f t="shared" si="388"/>
        <v>0</v>
      </c>
      <c r="HK126" s="379"/>
      <c r="HL126" s="384">
        <f t="shared" si="389"/>
        <v>0</v>
      </c>
      <c r="HM126" s="379"/>
      <c r="HN126" s="384">
        <f t="shared" si="390"/>
        <v>0</v>
      </c>
      <c r="HO126" s="415"/>
      <c r="HP126" s="384">
        <f t="shared" si="391"/>
        <v>0</v>
      </c>
      <c r="HQ126" s="379"/>
      <c r="HR126" s="384">
        <f t="shared" si="392"/>
        <v>0</v>
      </c>
      <c r="HS126" s="415"/>
      <c r="HT126" s="384">
        <f t="shared" si="393"/>
        <v>0</v>
      </c>
      <c r="HU126" s="379"/>
      <c r="HV126" s="384">
        <f t="shared" si="394"/>
        <v>0</v>
      </c>
      <c r="HW126" s="379"/>
      <c r="HX126" s="384">
        <f t="shared" si="395"/>
        <v>0</v>
      </c>
      <c r="HY126" s="379"/>
      <c r="HZ126" s="384">
        <f t="shared" si="396"/>
        <v>0</v>
      </c>
      <c r="IA126" s="379"/>
      <c r="IB126" s="384">
        <f t="shared" si="397"/>
        <v>0</v>
      </c>
      <c r="IC126" s="379"/>
      <c r="ID126" s="384">
        <f t="shared" si="398"/>
        <v>0</v>
      </c>
      <c r="IE126" s="379"/>
      <c r="IF126" s="384">
        <f t="shared" si="399"/>
        <v>0</v>
      </c>
      <c r="IG126" s="379"/>
      <c r="IH126" s="384">
        <f t="shared" si="400"/>
        <v>0</v>
      </c>
      <c r="II126" s="379"/>
      <c r="IJ126" s="384">
        <f t="shared" si="401"/>
        <v>0</v>
      </c>
      <c r="IK126" s="379"/>
      <c r="IL126" s="384">
        <f t="shared" si="402"/>
        <v>0</v>
      </c>
      <c r="IM126" s="379"/>
      <c r="IN126" s="384">
        <f t="shared" si="403"/>
        <v>0</v>
      </c>
      <c r="IO126" s="379"/>
      <c r="IP126" s="384">
        <f t="shared" si="404"/>
        <v>0</v>
      </c>
      <c r="IQ126" s="379"/>
      <c r="IR126" s="384">
        <f t="shared" si="405"/>
        <v>0</v>
      </c>
      <c r="IS126" s="379"/>
      <c r="IT126" s="384">
        <f t="shared" si="406"/>
        <v>0</v>
      </c>
      <c r="IU126" s="379"/>
      <c r="IV126" s="384">
        <f t="shared" si="407"/>
        <v>0</v>
      </c>
      <c r="IW126" s="379"/>
      <c r="IX126" s="384">
        <f t="shared" si="408"/>
        <v>0</v>
      </c>
      <c r="IY126" s="379"/>
      <c r="IZ126" s="384">
        <f t="shared" si="409"/>
        <v>0</v>
      </c>
      <c r="JA126" s="379"/>
      <c r="JB126" s="384">
        <f t="shared" si="410"/>
        <v>0</v>
      </c>
      <c r="JC126" s="379"/>
      <c r="JD126" s="384">
        <f t="shared" si="411"/>
        <v>0</v>
      </c>
      <c r="JE126" s="379"/>
      <c r="JF126" s="384">
        <f t="shared" si="412"/>
        <v>0</v>
      </c>
      <c r="JG126" s="379"/>
      <c r="JH126" s="384">
        <f t="shared" si="413"/>
        <v>0</v>
      </c>
      <c r="JI126" s="379"/>
      <c r="JJ126" s="384">
        <f t="shared" si="414"/>
        <v>0</v>
      </c>
      <c r="JK126" s="379"/>
      <c r="JL126" s="384">
        <f t="shared" si="415"/>
        <v>0</v>
      </c>
      <c r="JM126" s="379"/>
      <c r="JN126" s="384">
        <f t="shared" si="416"/>
        <v>0</v>
      </c>
      <c r="JO126" s="379"/>
      <c r="JP126" s="384">
        <f t="shared" si="417"/>
        <v>0</v>
      </c>
      <c r="JQ126" s="379"/>
      <c r="JR126" s="384">
        <f t="shared" si="418"/>
        <v>0</v>
      </c>
      <c r="JS126" s="379"/>
      <c r="JT126" s="384">
        <f t="shared" si="434"/>
        <v>0</v>
      </c>
      <c r="JU126" s="379"/>
      <c r="JV126" s="384">
        <f t="shared" si="435"/>
        <v>0</v>
      </c>
      <c r="JW126" s="379"/>
      <c r="JX126" s="384">
        <f t="shared" si="436"/>
        <v>0</v>
      </c>
      <c r="JY126" s="379"/>
      <c r="JZ126" s="384">
        <f t="shared" si="437"/>
        <v>0</v>
      </c>
    </row>
    <row r="127" spans="1:286" s="4" customFormat="1" x14ac:dyDescent="0.25">
      <c r="A127" s="268" t="s">
        <v>361</v>
      </c>
      <c r="B127" s="353" t="s">
        <v>365</v>
      </c>
      <c r="C127" s="492">
        <v>4800</v>
      </c>
      <c r="D127" s="492"/>
      <c r="E127" s="492"/>
      <c r="F127" s="478"/>
      <c r="G127" s="387">
        <f t="shared" si="433"/>
        <v>240</v>
      </c>
      <c r="H127" s="388">
        <f t="shared" si="283"/>
        <v>5040</v>
      </c>
      <c r="I127" s="513">
        <v>10</v>
      </c>
      <c r="J127" s="391">
        <f t="shared" si="285"/>
        <v>504</v>
      </c>
      <c r="K127" s="379"/>
      <c r="L127" s="384">
        <f t="shared" si="286"/>
        <v>0</v>
      </c>
      <c r="M127" s="379"/>
      <c r="N127" s="384">
        <f t="shared" si="287"/>
        <v>0</v>
      </c>
      <c r="O127" s="379"/>
      <c r="P127" s="384">
        <f t="shared" si="288"/>
        <v>0</v>
      </c>
      <c r="Q127" s="379"/>
      <c r="R127" s="384">
        <f t="shared" si="289"/>
        <v>0</v>
      </c>
      <c r="S127" s="379"/>
      <c r="T127" s="384">
        <f t="shared" si="290"/>
        <v>0</v>
      </c>
      <c r="U127" s="379"/>
      <c r="V127" s="384">
        <f t="shared" si="291"/>
        <v>0</v>
      </c>
      <c r="W127" s="379"/>
      <c r="X127" s="384">
        <f t="shared" si="292"/>
        <v>0</v>
      </c>
      <c r="Y127" s="379"/>
      <c r="Z127" s="384">
        <f t="shared" si="293"/>
        <v>0</v>
      </c>
      <c r="AA127" s="379"/>
      <c r="AB127" s="384">
        <f t="shared" si="294"/>
        <v>0</v>
      </c>
      <c r="AC127" s="379"/>
      <c r="AD127" s="384">
        <f t="shared" si="295"/>
        <v>0</v>
      </c>
      <c r="AE127" s="379"/>
      <c r="AF127" s="384">
        <f t="shared" si="296"/>
        <v>0</v>
      </c>
      <c r="AG127" s="379"/>
      <c r="AH127" s="384">
        <f t="shared" si="297"/>
        <v>0</v>
      </c>
      <c r="AI127" s="379"/>
      <c r="AJ127" s="384">
        <f t="shared" si="298"/>
        <v>0</v>
      </c>
      <c r="AK127" s="379"/>
      <c r="AL127" s="384">
        <f t="shared" si="299"/>
        <v>0</v>
      </c>
      <c r="AM127" s="379"/>
      <c r="AN127" s="384">
        <f t="shared" si="300"/>
        <v>0</v>
      </c>
      <c r="AO127" s="379"/>
      <c r="AP127" s="384">
        <f t="shared" si="301"/>
        <v>0</v>
      </c>
      <c r="AQ127" s="379"/>
      <c r="AR127" s="384">
        <f t="shared" si="302"/>
        <v>0</v>
      </c>
      <c r="AS127" s="379"/>
      <c r="AT127" s="384">
        <f t="shared" si="303"/>
        <v>0</v>
      </c>
      <c r="AU127" s="379"/>
      <c r="AV127" s="384">
        <f t="shared" si="304"/>
        <v>0</v>
      </c>
      <c r="AW127" s="379"/>
      <c r="AX127" s="384">
        <f t="shared" si="305"/>
        <v>0</v>
      </c>
      <c r="AY127" s="379"/>
      <c r="AZ127" s="384">
        <f t="shared" si="306"/>
        <v>0</v>
      </c>
      <c r="BA127" s="379"/>
      <c r="BB127" s="384">
        <f t="shared" si="307"/>
        <v>0</v>
      </c>
      <c r="BC127" s="379"/>
      <c r="BD127" s="384">
        <f t="shared" si="308"/>
        <v>0</v>
      </c>
      <c r="BE127" s="379"/>
      <c r="BF127" s="384">
        <f t="shared" si="309"/>
        <v>0</v>
      </c>
      <c r="BG127" s="379"/>
      <c r="BH127" s="384">
        <f t="shared" si="310"/>
        <v>0</v>
      </c>
      <c r="BI127" s="379"/>
      <c r="BJ127" s="384">
        <f t="shared" si="311"/>
        <v>0</v>
      </c>
      <c r="BK127" s="379"/>
      <c r="BL127" s="384">
        <f t="shared" si="312"/>
        <v>0</v>
      </c>
      <c r="BM127" s="379"/>
      <c r="BN127" s="384">
        <f t="shared" si="313"/>
        <v>0</v>
      </c>
      <c r="BO127" s="379"/>
      <c r="BP127" s="384">
        <f t="shared" si="314"/>
        <v>0</v>
      </c>
      <c r="BQ127" s="379"/>
      <c r="BR127" s="384">
        <f t="shared" si="315"/>
        <v>0</v>
      </c>
      <c r="BS127" s="379"/>
      <c r="BT127" s="384">
        <f t="shared" si="316"/>
        <v>0</v>
      </c>
      <c r="BU127" s="379"/>
      <c r="BV127" s="384">
        <f t="shared" si="317"/>
        <v>0</v>
      </c>
      <c r="BW127" s="379"/>
      <c r="BX127" s="384">
        <f t="shared" si="318"/>
        <v>0</v>
      </c>
      <c r="BY127" s="379"/>
      <c r="BZ127" s="384">
        <f t="shared" si="319"/>
        <v>0</v>
      </c>
      <c r="CA127" s="379"/>
      <c r="CB127" s="384">
        <f t="shared" si="320"/>
        <v>0</v>
      </c>
      <c r="CC127" s="379"/>
      <c r="CD127" s="384">
        <f t="shared" si="321"/>
        <v>0</v>
      </c>
      <c r="CE127" s="379"/>
      <c r="CF127" s="384">
        <f t="shared" si="322"/>
        <v>0</v>
      </c>
      <c r="CG127" s="379"/>
      <c r="CH127" s="384">
        <f t="shared" si="323"/>
        <v>0</v>
      </c>
      <c r="CI127" s="379"/>
      <c r="CJ127" s="384">
        <f t="shared" si="324"/>
        <v>0</v>
      </c>
      <c r="CK127" s="379"/>
      <c r="CL127" s="384">
        <f t="shared" si="325"/>
        <v>0</v>
      </c>
      <c r="CM127" s="379"/>
      <c r="CN127" s="384">
        <f t="shared" si="326"/>
        <v>0</v>
      </c>
      <c r="CO127" s="379"/>
      <c r="CP127" s="384">
        <f t="shared" si="327"/>
        <v>0</v>
      </c>
      <c r="CQ127" s="379"/>
      <c r="CR127" s="384">
        <f t="shared" si="328"/>
        <v>0</v>
      </c>
      <c r="CS127" s="379"/>
      <c r="CT127" s="384">
        <f t="shared" si="329"/>
        <v>0</v>
      </c>
      <c r="CU127" s="379"/>
      <c r="CV127" s="384">
        <f t="shared" si="330"/>
        <v>0</v>
      </c>
      <c r="CW127" s="379"/>
      <c r="CX127" s="384">
        <f t="shared" si="331"/>
        <v>0</v>
      </c>
      <c r="CY127" s="379"/>
      <c r="CZ127" s="384">
        <f t="shared" si="332"/>
        <v>0</v>
      </c>
      <c r="DA127" s="379"/>
      <c r="DB127" s="384">
        <f t="shared" si="284"/>
        <v>0</v>
      </c>
      <c r="DC127" s="379"/>
      <c r="DD127" s="384">
        <f t="shared" si="333"/>
        <v>0</v>
      </c>
      <c r="DE127" s="379"/>
      <c r="DF127" s="384">
        <f t="shared" si="334"/>
        <v>0</v>
      </c>
      <c r="DG127" s="379"/>
      <c r="DH127" s="384">
        <f t="shared" si="335"/>
        <v>0</v>
      </c>
      <c r="DI127" s="379">
        <v>1</v>
      </c>
      <c r="DJ127" s="384">
        <f t="shared" si="336"/>
        <v>504</v>
      </c>
      <c r="DK127" s="379"/>
      <c r="DL127" s="384">
        <f t="shared" si="337"/>
        <v>0</v>
      </c>
      <c r="DM127" s="379"/>
      <c r="DN127" s="384">
        <f t="shared" si="338"/>
        <v>0</v>
      </c>
      <c r="DO127" s="379">
        <v>1</v>
      </c>
      <c r="DP127" s="384">
        <f t="shared" si="339"/>
        <v>504</v>
      </c>
      <c r="DQ127" s="379">
        <v>2</v>
      </c>
      <c r="DR127" s="384">
        <f t="shared" si="340"/>
        <v>1008</v>
      </c>
      <c r="DS127" s="379">
        <v>2</v>
      </c>
      <c r="DT127" s="384">
        <f t="shared" si="341"/>
        <v>1008</v>
      </c>
      <c r="DU127" s="379"/>
      <c r="DV127" s="384">
        <f t="shared" si="342"/>
        <v>0</v>
      </c>
      <c r="DW127" s="379"/>
      <c r="DX127" s="384">
        <f t="shared" si="343"/>
        <v>0</v>
      </c>
      <c r="DY127" s="379"/>
      <c r="DZ127" s="384">
        <f t="shared" si="344"/>
        <v>0</v>
      </c>
      <c r="EA127" s="379"/>
      <c r="EB127" s="384">
        <f t="shared" si="345"/>
        <v>0</v>
      </c>
      <c r="EC127" s="379">
        <v>2</v>
      </c>
      <c r="ED127" s="384">
        <f t="shared" si="346"/>
        <v>1008</v>
      </c>
      <c r="EE127" s="379"/>
      <c r="EF127" s="384">
        <f t="shared" si="347"/>
        <v>0</v>
      </c>
      <c r="EG127" s="379"/>
      <c r="EH127" s="384">
        <f t="shared" si="348"/>
        <v>0</v>
      </c>
      <c r="EI127" s="379"/>
      <c r="EJ127" s="384">
        <f t="shared" si="349"/>
        <v>0</v>
      </c>
      <c r="EK127" s="379"/>
      <c r="EL127" s="384">
        <f t="shared" si="350"/>
        <v>0</v>
      </c>
      <c r="EM127" s="379"/>
      <c r="EN127" s="384">
        <f t="shared" si="351"/>
        <v>0</v>
      </c>
      <c r="EO127" s="379">
        <v>2</v>
      </c>
      <c r="EP127" s="384">
        <f t="shared" si="352"/>
        <v>1008</v>
      </c>
      <c r="EQ127" s="379"/>
      <c r="ER127" s="384">
        <f t="shared" si="353"/>
        <v>0</v>
      </c>
      <c r="ES127" s="379"/>
      <c r="ET127" s="384">
        <f t="shared" si="354"/>
        <v>0</v>
      </c>
      <c r="EU127" s="379"/>
      <c r="EV127" s="384">
        <f t="shared" si="355"/>
        <v>0</v>
      </c>
      <c r="EW127" s="379"/>
      <c r="EX127" s="384">
        <f t="shared" si="356"/>
        <v>0</v>
      </c>
      <c r="EY127" s="379"/>
      <c r="EZ127" s="384">
        <f t="shared" si="357"/>
        <v>0</v>
      </c>
      <c r="FA127" s="379"/>
      <c r="FB127" s="384">
        <f t="shared" si="358"/>
        <v>0</v>
      </c>
      <c r="FC127" s="379"/>
      <c r="FD127" s="384">
        <f t="shared" si="359"/>
        <v>0</v>
      </c>
      <c r="FE127" s="379"/>
      <c r="FF127" s="384">
        <f t="shared" si="360"/>
        <v>0</v>
      </c>
      <c r="FG127" s="379"/>
      <c r="FH127" s="384">
        <f t="shared" si="361"/>
        <v>0</v>
      </c>
      <c r="FI127" s="379">
        <v>2</v>
      </c>
      <c r="FJ127" s="384">
        <f t="shared" si="362"/>
        <v>1008</v>
      </c>
      <c r="FK127" s="379">
        <v>2</v>
      </c>
      <c r="FL127" s="384">
        <f t="shared" si="363"/>
        <v>1008</v>
      </c>
      <c r="FM127" s="379">
        <v>2</v>
      </c>
      <c r="FN127" s="384">
        <f t="shared" si="364"/>
        <v>1008</v>
      </c>
      <c r="FO127" s="379"/>
      <c r="FP127" s="384">
        <f t="shared" si="365"/>
        <v>0</v>
      </c>
      <c r="FQ127" s="379"/>
      <c r="FR127" s="384">
        <f t="shared" si="366"/>
        <v>0</v>
      </c>
      <c r="FS127" s="379"/>
      <c r="FT127" s="384">
        <f t="shared" si="367"/>
        <v>0</v>
      </c>
      <c r="FU127" s="379"/>
      <c r="FV127" s="384">
        <f t="shared" si="368"/>
        <v>0</v>
      </c>
      <c r="FW127" s="379"/>
      <c r="FX127" s="384">
        <f t="shared" si="369"/>
        <v>0</v>
      </c>
      <c r="FY127" s="379"/>
      <c r="FZ127" s="384">
        <f t="shared" si="370"/>
        <v>0</v>
      </c>
      <c r="GA127" s="379"/>
      <c r="GB127" s="384">
        <f t="shared" si="371"/>
        <v>0</v>
      </c>
      <c r="GC127" s="379"/>
      <c r="GD127" s="384">
        <f t="shared" si="372"/>
        <v>0</v>
      </c>
      <c r="GE127" s="379"/>
      <c r="GF127" s="384">
        <f t="shared" si="373"/>
        <v>0</v>
      </c>
      <c r="GG127" s="379"/>
      <c r="GH127" s="384">
        <f t="shared" si="374"/>
        <v>0</v>
      </c>
      <c r="GI127" s="379"/>
      <c r="GJ127" s="384">
        <f t="shared" si="375"/>
        <v>0</v>
      </c>
      <c r="GK127" s="379"/>
      <c r="GL127" s="384">
        <f t="shared" si="376"/>
        <v>0</v>
      </c>
      <c r="GM127" s="379"/>
      <c r="GN127" s="384">
        <f t="shared" si="377"/>
        <v>0</v>
      </c>
      <c r="GO127" s="379"/>
      <c r="GP127" s="384">
        <f t="shared" si="378"/>
        <v>0</v>
      </c>
      <c r="GQ127" s="379"/>
      <c r="GR127" s="384">
        <f t="shared" si="379"/>
        <v>0</v>
      </c>
      <c r="GS127" s="379"/>
      <c r="GT127" s="384">
        <f t="shared" si="380"/>
        <v>0</v>
      </c>
      <c r="GU127" s="379"/>
      <c r="GV127" s="384">
        <f t="shared" si="381"/>
        <v>0</v>
      </c>
      <c r="GW127" s="379"/>
      <c r="GX127" s="384">
        <f t="shared" si="382"/>
        <v>0</v>
      </c>
      <c r="GY127" s="379"/>
      <c r="GZ127" s="384">
        <f t="shared" si="383"/>
        <v>0</v>
      </c>
      <c r="HA127" s="379"/>
      <c r="HB127" s="384">
        <f t="shared" si="384"/>
        <v>0</v>
      </c>
      <c r="HC127" s="379"/>
      <c r="HD127" s="384">
        <f t="shared" si="385"/>
        <v>0</v>
      </c>
      <c r="HE127" s="379"/>
      <c r="HF127" s="384">
        <f t="shared" si="386"/>
        <v>0</v>
      </c>
      <c r="HG127" s="379"/>
      <c r="HH127" s="384">
        <f t="shared" si="387"/>
        <v>0</v>
      </c>
      <c r="HI127" s="379"/>
      <c r="HJ127" s="384">
        <f t="shared" si="388"/>
        <v>0</v>
      </c>
      <c r="HK127" s="379"/>
      <c r="HL127" s="384">
        <f t="shared" si="389"/>
        <v>0</v>
      </c>
      <c r="HM127" s="379"/>
      <c r="HN127" s="384">
        <f t="shared" si="390"/>
        <v>0</v>
      </c>
      <c r="HO127" s="415"/>
      <c r="HP127" s="384">
        <f t="shared" si="391"/>
        <v>0</v>
      </c>
      <c r="HQ127" s="379"/>
      <c r="HR127" s="384">
        <f t="shared" si="392"/>
        <v>0</v>
      </c>
      <c r="HS127" s="415"/>
      <c r="HT127" s="384">
        <f t="shared" si="393"/>
        <v>0</v>
      </c>
      <c r="HU127" s="379"/>
      <c r="HV127" s="384">
        <f t="shared" si="394"/>
        <v>0</v>
      </c>
      <c r="HW127" s="379"/>
      <c r="HX127" s="384">
        <f t="shared" si="395"/>
        <v>0</v>
      </c>
      <c r="HY127" s="379"/>
      <c r="HZ127" s="384">
        <f t="shared" si="396"/>
        <v>0</v>
      </c>
      <c r="IA127" s="379"/>
      <c r="IB127" s="384">
        <f t="shared" si="397"/>
        <v>0</v>
      </c>
      <c r="IC127" s="379"/>
      <c r="ID127" s="384">
        <f t="shared" si="398"/>
        <v>0</v>
      </c>
      <c r="IE127" s="379"/>
      <c r="IF127" s="384">
        <f t="shared" si="399"/>
        <v>0</v>
      </c>
      <c r="IG127" s="379"/>
      <c r="IH127" s="384">
        <f t="shared" si="400"/>
        <v>0</v>
      </c>
      <c r="II127" s="379"/>
      <c r="IJ127" s="384">
        <f t="shared" si="401"/>
        <v>0</v>
      </c>
      <c r="IK127" s="379"/>
      <c r="IL127" s="384">
        <f t="shared" si="402"/>
        <v>0</v>
      </c>
      <c r="IM127" s="379"/>
      <c r="IN127" s="384">
        <f t="shared" si="403"/>
        <v>0</v>
      </c>
      <c r="IO127" s="379"/>
      <c r="IP127" s="384">
        <f t="shared" si="404"/>
        <v>0</v>
      </c>
      <c r="IQ127" s="379"/>
      <c r="IR127" s="384">
        <f t="shared" si="405"/>
        <v>0</v>
      </c>
      <c r="IS127" s="379"/>
      <c r="IT127" s="384">
        <f t="shared" si="406"/>
        <v>0</v>
      </c>
      <c r="IU127" s="379"/>
      <c r="IV127" s="384">
        <f t="shared" si="407"/>
        <v>0</v>
      </c>
      <c r="IW127" s="379"/>
      <c r="IX127" s="384">
        <f t="shared" si="408"/>
        <v>0</v>
      </c>
      <c r="IY127" s="379"/>
      <c r="IZ127" s="384">
        <f t="shared" si="409"/>
        <v>0</v>
      </c>
      <c r="JA127" s="379"/>
      <c r="JB127" s="384">
        <f t="shared" si="410"/>
        <v>0</v>
      </c>
      <c r="JC127" s="379"/>
      <c r="JD127" s="384">
        <f t="shared" si="411"/>
        <v>0</v>
      </c>
      <c r="JE127" s="379"/>
      <c r="JF127" s="384">
        <f t="shared" si="412"/>
        <v>0</v>
      </c>
      <c r="JG127" s="379"/>
      <c r="JH127" s="384">
        <f t="shared" si="413"/>
        <v>0</v>
      </c>
      <c r="JI127" s="379"/>
      <c r="JJ127" s="384">
        <f t="shared" si="414"/>
        <v>0</v>
      </c>
      <c r="JK127" s="379"/>
      <c r="JL127" s="384">
        <f t="shared" si="415"/>
        <v>0</v>
      </c>
      <c r="JM127" s="379"/>
      <c r="JN127" s="384">
        <f t="shared" si="416"/>
        <v>0</v>
      </c>
      <c r="JO127" s="379"/>
      <c r="JP127" s="384">
        <f t="shared" si="417"/>
        <v>0</v>
      </c>
      <c r="JQ127" s="379"/>
      <c r="JR127" s="384">
        <f t="shared" si="418"/>
        <v>0</v>
      </c>
      <c r="JS127" s="379"/>
      <c r="JT127" s="384">
        <f t="shared" si="434"/>
        <v>0</v>
      </c>
      <c r="JU127" s="379"/>
      <c r="JV127" s="384">
        <f t="shared" si="435"/>
        <v>0</v>
      </c>
      <c r="JW127" s="379"/>
      <c r="JX127" s="384">
        <f t="shared" si="436"/>
        <v>0</v>
      </c>
      <c r="JY127" s="379"/>
      <c r="JZ127" s="384">
        <f t="shared" si="437"/>
        <v>0</v>
      </c>
    </row>
    <row r="128" spans="1:286" s="4" customFormat="1" x14ac:dyDescent="0.25">
      <c r="A128" s="268" t="s">
        <v>361</v>
      </c>
      <c r="B128" s="268" t="s">
        <v>364</v>
      </c>
      <c r="C128" s="470">
        <v>4800</v>
      </c>
      <c r="D128" s="474"/>
      <c r="E128" s="474"/>
      <c r="F128" s="475"/>
      <c r="G128" s="387">
        <f t="shared" si="433"/>
        <v>240</v>
      </c>
      <c r="H128" s="388">
        <f t="shared" si="283"/>
        <v>5040</v>
      </c>
      <c r="I128" s="513">
        <v>20</v>
      </c>
      <c r="J128" s="391">
        <f t="shared" si="285"/>
        <v>252</v>
      </c>
      <c r="K128" s="379"/>
      <c r="L128" s="384">
        <f t="shared" si="286"/>
        <v>0</v>
      </c>
      <c r="M128" s="379"/>
      <c r="N128" s="384">
        <f t="shared" si="287"/>
        <v>0</v>
      </c>
      <c r="O128" s="379"/>
      <c r="P128" s="384">
        <f t="shared" si="288"/>
        <v>0</v>
      </c>
      <c r="Q128" s="379"/>
      <c r="R128" s="384">
        <f t="shared" si="289"/>
        <v>0</v>
      </c>
      <c r="S128" s="379"/>
      <c r="T128" s="384">
        <f t="shared" si="290"/>
        <v>0</v>
      </c>
      <c r="U128" s="379"/>
      <c r="V128" s="384">
        <f t="shared" si="291"/>
        <v>0</v>
      </c>
      <c r="W128" s="379"/>
      <c r="X128" s="384">
        <f t="shared" si="292"/>
        <v>0</v>
      </c>
      <c r="Y128" s="379"/>
      <c r="Z128" s="384">
        <f t="shared" si="293"/>
        <v>0</v>
      </c>
      <c r="AA128" s="379"/>
      <c r="AB128" s="384">
        <f t="shared" si="294"/>
        <v>0</v>
      </c>
      <c r="AC128" s="379"/>
      <c r="AD128" s="384">
        <f t="shared" si="295"/>
        <v>0</v>
      </c>
      <c r="AE128" s="379"/>
      <c r="AF128" s="384">
        <f t="shared" si="296"/>
        <v>0</v>
      </c>
      <c r="AG128" s="379"/>
      <c r="AH128" s="384">
        <f t="shared" si="297"/>
        <v>0</v>
      </c>
      <c r="AI128" s="379"/>
      <c r="AJ128" s="384">
        <f t="shared" si="298"/>
        <v>0</v>
      </c>
      <c r="AK128" s="379"/>
      <c r="AL128" s="384">
        <f t="shared" si="299"/>
        <v>0</v>
      </c>
      <c r="AM128" s="379"/>
      <c r="AN128" s="384">
        <f t="shared" si="300"/>
        <v>0</v>
      </c>
      <c r="AO128" s="379"/>
      <c r="AP128" s="384">
        <f t="shared" si="301"/>
        <v>0</v>
      </c>
      <c r="AQ128" s="379"/>
      <c r="AR128" s="384">
        <f t="shared" si="302"/>
        <v>0</v>
      </c>
      <c r="AS128" s="379"/>
      <c r="AT128" s="384">
        <f t="shared" si="303"/>
        <v>0</v>
      </c>
      <c r="AU128" s="379"/>
      <c r="AV128" s="384">
        <f t="shared" si="304"/>
        <v>0</v>
      </c>
      <c r="AW128" s="379"/>
      <c r="AX128" s="384">
        <f t="shared" si="305"/>
        <v>0</v>
      </c>
      <c r="AY128" s="379"/>
      <c r="AZ128" s="384">
        <f t="shared" si="306"/>
        <v>0</v>
      </c>
      <c r="BA128" s="379"/>
      <c r="BB128" s="384">
        <f t="shared" si="307"/>
        <v>0</v>
      </c>
      <c r="BC128" s="379"/>
      <c r="BD128" s="384">
        <f t="shared" si="308"/>
        <v>0</v>
      </c>
      <c r="BE128" s="379"/>
      <c r="BF128" s="384">
        <f t="shared" si="309"/>
        <v>0</v>
      </c>
      <c r="BG128" s="379"/>
      <c r="BH128" s="384">
        <f t="shared" si="310"/>
        <v>0</v>
      </c>
      <c r="BI128" s="379"/>
      <c r="BJ128" s="384">
        <f t="shared" si="311"/>
        <v>0</v>
      </c>
      <c r="BK128" s="379"/>
      <c r="BL128" s="384">
        <f t="shared" si="312"/>
        <v>0</v>
      </c>
      <c r="BM128" s="379"/>
      <c r="BN128" s="384">
        <f t="shared" si="313"/>
        <v>0</v>
      </c>
      <c r="BO128" s="379"/>
      <c r="BP128" s="384">
        <f t="shared" si="314"/>
        <v>0</v>
      </c>
      <c r="BQ128" s="379"/>
      <c r="BR128" s="384">
        <f t="shared" si="315"/>
        <v>0</v>
      </c>
      <c r="BS128" s="379"/>
      <c r="BT128" s="384">
        <f t="shared" si="316"/>
        <v>0</v>
      </c>
      <c r="BU128" s="379"/>
      <c r="BV128" s="384">
        <f t="shared" si="317"/>
        <v>0</v>
      </c>
      <c r="BW128" s="379"/>
      <c r="BX128" s="384">
        <f t="shared" si="318"/>
        <v>0</v>
      </c>
      <c r="BY128" s="379"/>
      <c r="BZ128" s="384">
        <f t="shared" si="319"/>
        <v>0</v>
      </c>
      <c r="CA128" s="379"/>
      <c r="CB128" s="384">
        <f t="shared" si="320"/>
        <v>0</v>
      </c>
      <c r="CC128" s="379"/>
      <c r="CD128" s="384">
        <f t="shared" si="321"/>
        <v>0</v>
      </c>
      <c r="CE128" s="379"/>
      <c r="CF128" s="384">
        <f t="shared" si="322"/>
        <v>0</v>
      </c>
      <c r="CG128" s="379"/>
      <c r="CH128" s="384">
        <f t="shared" si="323"/>
        <v>0</v>
      </c>
      <c r="CI128" s="379"/>
      <c r="CJ128" s="384">
        <f t="shared" si="324"/>
        <v>0</v>
      </c>
      <c r="CK128" s="379"/>
      <c r="CL128" s="384">
        <f t="shared" si="325"/>
        <v>0</v>
      </c>
      <c r="CM128" s="379"/>
      <c r="CN128" s="384">
        <f t="shared" si="326"/>
        <v>0</v>
      </c>
      <c r="CO128" s="379"/>
      <c r="CP128" s="384">
        <f t="shared" si="327"/>
        <v>0</v>
      </c>
      <c r="CQ128" s="379"/>
      <c r="CR128" s="384">
        <f t="shared" si="328"/>
        <v>0</v>
      </c>
      <c r="CS128" s="379"/>
      <c r="CT128" s="384">
        <f t="shared" si="329"/>
        <v>0</v>
      </c>
      <c r="CU128" s="379"/>
      <c r="CV128" s="384">
        <f t="shared" si="330"/>
        <v>0</v>
      </c>
      <c r="CW128" s="379"/>
      <c r="CX128" s="384">
        <f t="shared" si="331"/>
        <v>0</v>
      </c>
      <c r="CY128" s="379"/>
      <c r="CZ128" s="384">
        <f t="shared" si="332"/>
        <v>0</v>
      </c>
      <c r="DA128" s="379"/>
      <c r="DB128" s="384">
        <f t="shared" si="284"/>
        <v>0</v>
      </c>
      <c r="DC128" s="379"/>
      <c r="DD128" s="384">
        <f t="shared" si="333"/>
        <v>0</v>
      </c>
      <c r="DE128" s="379"/>
      <c r="DF128" s="384">
        <f t="shared" si="334"/>
        <v>0</v>
      </c>
      <c r="DG128" s="379"/>
      <c r="DH128" s="384">
        <f t="shared" si="335"/>
        <v>0</v>
      </c>
      <c r="DI128" s="379"/>
      <c r="DJ128" s="384">
        <f t="shared" si="336"/>
        <v>0</v>
      </c>
      <c r="DK128" s="379"/>
      <c r="DL128" s="384">
        <f t="shared" si="337"/>
        <v>0</v>
      </c>
      <c r="DM128" s="379"/>
      <c r="DN128" s="384">
        <f t="shared" si="338"/>
        <v>0</v>
      </c>
      <c r="DO128" s="379"/>
      <c r="DP128" s="384">
        <f t="shared" si="339"/>
        <v>0</v>
      </c>
      <c r="DQ128" s="379"/>
      <c r="DR128" s="384">
        <f t="shared" si="340"/>
        <v>0</v>
      </c>
      <c r="DS128" s="379"/>
      <c r="DT128" s="384">
        <f t="shared" si="341"/>
        <v>0</v>
      </c>
      <c r="DU128" s="379"/>
      <c r="DV128" s="384">
        <f t="shared" si="342"/>
        <v>0</v>
      </c>
      <c r="DW128" s="379"/>
      <c r="DX128" s="384">
        <f t="shared" si="343"/>
        <v>0</v>
      </c>
      <c r="DY128" s="379"/>
      <c r="DZ128" s="384">
        <f t="shared" si="344"/>
        <v>0</v>
      </c>
      <c r="EA128" s="379"/>
      <c r="EB128" s="384">
        <f t="shared" si="345"/>
        <v>0</v>
      </c>
      <c r="EC128" s="379"/>
      <c r="ED128" s="384">
        <f t="shared" si="346"/>
        <v>0</v>
      </c>
      <c r="EE128" s="379"/>
      <c r="EF128" s="384">
        <f t="shared" si="347"/>
        <v>0</v>
      </c>
      <c r="EG128" s="379"/>
      <c r="EH128" s="384">
        <f t="shared" si="348"/>
        <v>0</v>
      </c>
      <c r="EI128" s="379"/>
      <c r="EJ128" s="384">
        <f t="shared" si="349"/>
        <v>0</v>
      </c>
      <c r="EK128" s="379"/>
      <c r="EL128" s="384">
        <f t="shared" si="350"/>
        <v>0</v>
      </c>
      <c r="EM128" s="379"/>
      <c r="EN128" s="384">
        <f t="shared" si="351"/>
        <v>0</v>
      </c>
      <c r="EO128" s="379"/>
      <c r="EP128" s="384">
        <f t="shared" si="352"/>
        <v>0</v>
      </c>
      <c r="EQ128" s="379"/>
      <c r="ER128" s="384">
        <f t="shared" si="353"/>
        <v>0</v>
      </c>
      <c r="ES128" s="379"/>
      <c r="ET128" s="384">
        <f t="shared" si="354"/>
        <v>0</v>
      </c>
      <c r="EU128" s="379"/>
      <c r="EV128" s="384">
        <f t="shared" si="355"/>
        <v>0</v>
      </c>
      <c r="EW128" s="379"/>
      <c r="EX128" s="384">
        <f t="shared" si="356"/>
        <v>0</v>
      </c>
      <c r="EY128" s="379"/>
      <c r="EZ128" s="384">
        <f t="shared" si="357"/>
        <v>0</v>
      </c>
      <c r="FA128" s="379"/>
      <c r="FB128" s="384">
        <f t="shared" si="358"/>
        <v>0</v>
      </c>
      <c r="FC128" s="379"/>
      <c r="FD128" s="384">
        <f t="shared" si="359"/>
        <v>0</v>
      </c>
      <c r="FE128" s="379"/>
      <c r="FF128" s="384">
        <f t="shared" si="360"/>
        <v>0</v>
      </c>
      <c r="FG128" s="379"/>
      <c r="FH128" s="384">
        <f t="shared" si="361"/>
        <v>0</v>
      </c>
      <c r="FI128" s="379"/>
      <c r="FJ128" s="384">
        <f t="shared" si="362"/>
        <v>0</v>
      </c>
      <c r="FK128" s="379"/>
      <c r="FL128" s="384">
        <f t="shared" si="363"/>
        <v>0</v>
      </c>
      <c r="FM128" s="379"/>
      <c r="FN128" s="384">
        <f t="shared" si="364"/>
        <v>0</v>
      </c>
      <c r="FO128" s="379"/>
      <c r="FP128" s="384">
        <f t="shared" si="365"/>
        <v>0</v>
      </c>
      <c r="FQ128" s="379"/>
      <c r="FR128" s="384">
        <f t="shared" si="366"/>
        <v>0</v>
      </c>
      <c r="FS128" s="379"/>
      <c r="FT128" s="384">
        <f t="shared" si="367"/>
        <v>0</v>
      </c>
      <c r="FU128" s="379"/>
      <c r="FV128" s="384">
        <f t="shared" si="368"/>
        <v>0</v>
      </c>
      <c r="FW128" s="379"/>
      <c r="FX128" s="384">
        <f t="shared" si="369"/>
        <v>0</v>
      </c>
      <c r="FY128" s="379"/>
      <c r="FZ128" s="384">
        <f t="shared" si="370"/>
        <v>0</v>
      </c>
      <c r="GA128" s="379"/>
      <c r="GB128" s="384">
        <f t="shared" si="371"/>
        <v>0</v>
      </c>
      <c r="GC128" s="379"/>
      <c r="GD128" s="384">
        <f t="shared" si="372"/>
        <v>0</v>
      </c>
      <c r="GE128" s="379"/>
      <c r="GF128" s="384">
        <f t="shared" si="373"/>
        <v>0</v>
      </c>
      <c r="GG128" s="379"/>
      <c r="GH128" s="384">
        <f t="shared" si="374"/>
        <v>0</v>
      </c>
      <c r="GI128" s="379"/>
      <c r="GJ128" s="384">
        <f t="shared" si="375"/>
        <v>0</v>
      </c>
      <c r="GK128" s="379"/>
      <c r="GL128" s="384">
        <f t="shared" si="376"/>
        <v>0</v>
      </c>
      <c r="GM128" s="379"/>
      <c r="GN128" s="384">
        <f t="shared" si="377"/>
        <v>0</v>
      </c>
      <c r="GO128" s="379"/>
      <c r="GP128" s="384">
        <f t="shared" si="378"/>
        <v>0</v>
      </c>
      <c r="GQ128" s="379"/>
      <c r="GR128" s="384">
        <f t="shared" si="379"/>
        <v>0</v>
      </c>
      <c r="GS128" s="379"/>
      <c r="GT128" s="384">
        <f t="shared" si="380"/>
        <v>0</v>
      </c>
      <c r="GU128" s="379"/>
      <c r="GV128" s="384">
        <f t="shared" si="381"/>
        <v>0</v>
      </c>
      <c r="GW128" s="379"/>
      <c r="GX128" s="384">
        <f t="shared" si="382"/>
        <v>0</v>
      </c>
      <c r="GY128" s="379"/>
      <c r="GZ128" s="384">
        <f t="shared" si="383"/>
        <v>0</v>
      </c>
      <c r="HA128" s="379"/>
      <c r="HB128" s="384">
        <f t="shared" si="384"/>
        <v>0</v>
      </c>
      <c r="HC128" s="379"/>
      <c r="HD128" s="384">
        <f t="shared" si="385"/>
        <v>0</v>
      </c>
      <c r="HE128" s="379"/>
      <c r="HF128" s="384">
        <f t="shared" si="386"/>
        <v>0</v>
      </c>
      <c r="HG128" s="379"/>
      <c r="HH128" s="384">
        <f t="shared" si="387"/>
        <v>0</v>
      </c>
      <c r="HI128" s="379"/>
      <c r="HJ128" s="384">
        <f t="shared" si="388"/>
        <v>0</v>
      </c>
      <c r="HK128" s="379"/>
      <c r="HL128" s="384">
        <f t="shared" si="389"/>
        <v>0</v>
      </c>
      <c r="HM128" s="379"/>
      <c r="HN128" s="384">
        <f t="shared" si="390"/>
        <v>0</v>
      </c>
      <c r="HO128" s="415"/>
      <c r="HP128" s="384">
        <f t="shared" si="391"/>
        <v>0</v>
      </c>
      <c r="HQ128" s="379"/>
      <c r="HR128" s="384">
        <f t="shared" si="392"/>
        <v>0</v>
      </c>
      <c r="HS128" s="415"/>
      <c r="HT128" s="384">
        <f t="shared" si="393"/>
        <v>0</v>
      </c>
      <c r="HU128" s="379"/>
      <c r="HV128" s="384">
        <f t="shared" si="394"/>
        <v>0</v>
      </c>
      <c r="HW128" s="379"/>
      <c r="HX128" s="384">
        <f t="shared" si="395"/>
        <v>0</v>
      </c>
      <c r="HY128" s="379"/>
      <c r="HZ128" s="384">
        <f t="shared" si="396"/>
        <v>0</v>
      </c>
      <c r="IA128" s="379"/>
      <c r="IB128" s="384">
        <f t="shared" si="397"/>
        <v>0</v>
      </c>
      <c r="IC128" s="379"/>
      <c r="ID128" s="384">
        <f t="shared" si="398"/>
        <v>0</v>
      </c>
      <c r="IE128" s="379"/>
      <c r="IF128" s="384">
        <f t="shared" si="399"/>
        <v>0</v>
      </c>
      <c r="IG128" s="379"/>
      <c r="IH128" s="384">
        <f t="shared" si="400"/>
        <v>0</v>
      </c>
      <c r="II128" s="379"/>
      <c r="IJ128" s="384">
        <f t="shared" si="401"/>
        <v>0</v>
      </c>
      <c r="IK128" s="379"/>
      <c r="IL128" s="384">
        <f t="shared" si="402"/>
        <v>0</v>
      </c>
      <c r="IM128" s="379"/>
      <c r="IN128" s="384">
        <f t="shared" si="403"/>
        <v>0</v>
      </c>
      <c r="IO128" s="379"/>
      <c r="IP128" s="384">
        <f t="shared" si="404"/>
        <v>0</v>
      </c>
      <c r="IQ128" s="379"/>
      <c r="IR128" s="384">
        <f t="shared" si="405"/>
        <v>0</v>
      </c>
      <c r="IS128" s="379"/>
      <c r="IT128" s="384">
        <f t="shared" si="406"/>
        <v>0</v>
      </c>
      <c r="IU128" s="379"/>
      <c r="IV128" s="384">
        <f t="shared" si="407"/>
        <v>0</v>
      </c>
      <c r="IW128" s="379"/>
      <c r="IX128" s="384">
        <f t="shared" si="408"/>
        <v>0</v>
      </c>
      <c r="IY128" s="379"/>
      <c r="IZ128" s="384">
        <f t="shared" si="409"/>
        <v>0</v>
      </c>
      <c r="JA128" s="379"/>
      <c r="JB128" s="384">
        <f t="shared" si="410"/>
        <v>0</v>
      </c>
      <c r="JC128" s="379"/>
      <c r="JD128" s="384">
        <f t="shared" si="411"/>
        <v>0</v>
      </c>
      <c r="JE128" s="379"/>
      <c r="JF128" s="384">
        <f t="shared" si="412"/>
        <v>0</v>
      </c>
      <c r="JG128" s="379"/>
      <c r="JH128" s="384">
        <f t="shared" si="413"/>
        <v>0</v>
      </c>
      <c r="JI128" s="379"/>
      <c r="JJ128" s="384">
        <f t="shared" si="414"/>
        <v>0</v>
      </c>
      <c r="JK128" s="379"/>
      <c r="JL128" s="384">
        <f t="shared" si="415"/>
        <v>0</v>
      </c>
      <c r="JM128" s="379"/>
      <c r="JN128" s="384">
        <f t="shared" si="416"/>
        <v>0</v>
      </c>
      <c r="JO128" s="379"/>
      <c r="JP128" s="384">
        <f t="shared" si="417"/>
        <v>0</v>
      </c>
      <c r="JQ128" s="379"/>
      <c r="JR128" s="384">
        <f t="shared" si="418"/>
        <v>0</v>
      </c>
      <c r="JS128" s="379"/>
      <c r="JT128" s="384">
        <f t="shared" si="434"/>
        <v>0</v>
      </c>
      <c r="JU128" s="379"/>
      <c r="JV128" s="384">
        <f t="shared" si="435"/>
        <v>0</v>
      </c>
      <c r="JW128" s="379"/>
      <c r="JX128" s="384">
        <f t="shared" si="436"/>
        <v>0</v>
      </c>
      <c r="JY128" s="379"/>
      <c r="JZ128" s="384">
        <f t="shared" si="437"/>
        <v>0</v>
      </c>
    </row>
    <row r="129" spans="1:286" s="4" customFormat="1" x14ac:dyDescent="0.25">
      <c r="A129" s="268" t="s">
        <v>361</v>
      </c>
      <c r="B129" s="268" t="s">
        <v>366</v>
      </c>
      <c r="C129" s="493">
        <v>2633</v>
      </c>
      <c r="D129" s="494"/>
      <c r="E129" s="494"/>
      <c r="F129" s="494"/>
      <c r="G129" s="387">
        <f t="shared" si="433"/>
        <v>131.65</v>
      </c>
      <c r="H129" s="388">
        <f t="shared" si="283"/>
        <v>2764.65</v>
      </c>
      <c r="I129" s="513">
        <v>10</v>
      </c>
      <c r="J129" s="393">
        <f t="shared" si="285"/>
        <v>276.46500000000003</v>
      </c>
      <c r="K129" s="379"/>
      <c r="L129" s="384">
        <f t="shared" si="286"/>
        <v>0</v>
      </c>
      <c r="M129" s="379"/>
      <c r="N129" s="384">
        <f t="shared" si="287"/>
        <v>0</v>
      </c>
      <c r="O129" s="379"/>
      <c r="P129" s="384">
        <f t="shared" si="288"/>
        <v>0</v>
      </c>
      <c r="Q129" s="379"/>
      <c r="R129" s="384">
        <f t="shared" si="289"/>
        <v>0</v>
      </c>
      <c r="S129" s="379"/>
      <c r="T129" s="384">
        <f t="shared" si="290"/>
        <v>0</v>
      </c>
      <c r="U129" s="379"/>
      <c r="V129" s="384">
        <f t="shared" si="291"/>
        <v>0</v>
      </c>
      <c r="W129" s="379"/>
      <c r="X129" s="384">
        <f t="shared" si="292"/>
        <v>0</v>
      </c>
      <c r="Y129" s="379"/>
      <c r="Z129" s="384">
        <f t="shared" si="293"/>
        <v>0</v>
      </c>
      <c r="AA129" s="379"/>
      <c r="AB129" s="384">
        <f t="shared" si="294"/>
        <v>0</v>
      </c>
      <c r="AC129" s="379"/>
      <c r="AD129" s="384">
        <f t="shared" si="295"/>
        <v>0</v>
      </c>
      <c r="AE129" s="379"/>
      <c r="AF129" s="384">
        <f t="shared" si="296"/>
        <v>0</v>
      </c>
      <c r="AG129" s="379"/>
      <c r="AH129" s="384">
        <f t="shared" si="297"/>
        <v>0</v>
      </c>
      <c r="AI129" s="379"/>
      <c r="AJ129" s="384">
        <f t="shared" si="298"/>
        <v>0</v>
      </c>
      <c r="AK129" s="379"/>
      <c r="AL129" s="384">
        <f t="shared" si="299"/>
        <v>0</v>
      </c>
      <c r="AM129" s="379"/>
      <c r="AN129" s="384">
        <f t="shared" si="300"/>
        <v>0</v>
      </c>
      <c r="AO129" s="379"/>
      <c r="AP129" s="384">
        <f t="shared" si="301"/>
        <v>0</v>
      </c>
      <c r="AQ129" s="379"/>
      <c r="AR129" s="384">
        <f t="shared" si="302"/>
        <v>0</v>
      </c>
      <c r="AS129" s="379"/>
      <c r="AT129" s="384">
        <f t="shared" si="303"/>
        <v>0</v>
      </c>
      <c r="AU129" s="379"/>
      <c r="AV129" s="384">
        <f t="shared" si="304"/>
        <v>0</v>
      </c>
      <c r="AW129" s="379"/>
      <c r="AX129" s="384">
        <f t="shared" si="305"/>
        <v>0</v>
      </c>
      <c r="AY129" s="379"/>
      <c r="AZ129" s="384">
        <f t="shared" si="306"/>
        <v>0</v>
      </c>
      <c r="BA129" s="379"/>
      <c r="BB129" s="384">
        <f t="shared" si="307"/>
        <v>0</v>
      </c>
      <c r="BC129" s="379"/>
      <c r="BD129" s="384">
        <f t="shared" si="308"/>
        <v>0</v>
      </c>
      <c r="BE129" s="379"/>
      <c r="BF129" s="384">
        <f t="shared" si="309"/>
        <v>0</v>
      </c>
      <c r="BG129" s="379"/>
      <c r="BH129" s="384">
        <f t="shared" si="310"/>
        <v>0</v>
      </c>
      <c r="BI129" s="379"/>
      <c r="BJ129" s="384">
        <f t="shared" si="311"/>
        <v>0</v>
      </c>
      <c r="BK129" s="379"/>
      <c r="BL129" s="384">
        <f t="shared" si="312"/>
        <v>0</v>
      </c>
      <c r="BM129" s="379"/>
      <c r="BN129" s="384">
        <f t="shared" si="313"/>
        <v>0</v>
      </c>
      <c r="BO129" s="379"/>
      <c r="BP129" s="384">
        <f t="shared" si="314"/>
        <v>0</v>
      </c>
      <c r="BQ129" s="379"/>
      <c r="BR129" s="384">
        <f t="shared" si="315"/>
        <v>0</v>
      </c>
      <c r="BS129" s="379"/>
      <c r="BT129" s="384">
        <f t="shared" si="316"/>
        <v>0</v>
      </c>
      <c r="BU129" s="379"/>
      <c r="BV129" s="384">
        <f t="shared" si="317"/>
        <v>0</v>
      </c>
      <c r="BW129" s="379"/>
      <c r="BX129" s="384">
        <f t="shared" si="318"/>
        <v>0</v>
      </c>
      <c r="BY129" s="379"/>
      <c r="BZ129" s="384">
        <f t="shared" si="319"/>
        <v>0</v>
      </c>
      <c r="CA129" s="379"/>
      <c r="CB129" s="384">
        <f t="shared" si="320"/>
        <v>0</v>
      </c>
      <c r="CC129" s="379">
        <v>1</v>
      </c>
      <c r="CD129" s="384">
        <f t="shared" si="321"/>
        <v>276.46500000000003</v>
      </c>
      <c r="CE129" s="379">
        <v>1</v>
      </c>
      <c r="CF129" s="384">
        <f t="shared" si="322"/>
        <v>276.46500000000003</v>
      </c>
      <c r="CG129" s="379">
        <v>1</v>
      </c>
      <c r="CH129" s="384">
        <f t="shared" si="323"/>
        <v>276.46500000000003</v>
      </c>
      <c r="CI129" s="379">
        <v>1</v>
      </c>
      <c r="CJ129" s="384">
        <f t="shared" si="324"/>
        <v>276.46500000000003</v>
      </c>
      <c r="CK129" s="379">
        <v>1</v>
      </c>
      <c r="CL129" s="384">
        <f t="shared" si="325"/>
        <v>276.46500000000003</v>
      </c>
      <c r="CM129" s="379">
        <v>1</v>
      </c>
      <c r="CN129" s="384">
        <f t="shared" si="326"/>
        <v>276.46500000000003</v>
      </c>
      <c r="CO129" s="379"/>
      <c r="CP129" s="384">
        <f t="shared" si="327"/>
        <v>0</v>
      </c>
      <c r="CQ129" s="379">
        <v>1</v>
      </c>
      <c r="CR129" s="384">
        <f t="shared" si="328"/>
        <v>276.46500000000003</v>
      </c>
      <c r="CS129" s="379"/>
      <c r="CT129" s="384">
        <f t="shared" si="329"/>
        <v>0</v>
      </c>
      <c r="CU129" s="379"/>
      <c r="CV129" s="384">
        <f t="shared" si="330"/>
        <v>0</v>
      </c>
      <c r="CW129" s="379"/>
      <c r="CX129" s="384">
        <f t="shared" si="331"/>
        <v>0</v>
      </c>
      <c r="CY129" s="379"/>
      <c r="CZ129" s="384">
        <f t="shared" si="332"/>
        <v>0</v>
      </c>
      <c r="DA129" s="379"/>
      <c r="DB129" s="384">
        <f t="shared" si="284"/>
        <v>0</v>
      </c>
      <c r="DC129" s="379"/>
      <c r="DD129" s="384">
        <f t="shared" si="333"/>
        <v>0</v>
      </c>
      <c r="DE129" s="379"/>
      <c r="DF129" s="384">
        <f t="shared" si="334"/>
        <v>0</v>
      </c>
      <c r="DG129" s="379"/>
      <c r="DH129" s="384">
        <f t="shared" si="335"/>
        <v>0</v>
      </c>
      <c r="DI129" s="379"/>
      <c r="DJ129" s="384">
        <f t="shared" si="336"/>
        <v>0</v>
      </c>
      <c r="DK129" s="379"/>
      <c r="DL129" s="384">
        <f t="shared" si="337"/>
        <v>0</v>
      </c>
      <c r="DM129" s="379"/>
      <c r="DN129" s="384">
        <f t="shared" si="338"/>
        <v>0</v>
      </c>
      <c r="DO129" s="379"/>
      <c r="DP129" s="384">
        <f t="shared" si="339"/>
        <v>0</v>
      </c>
      <c r="DQ129" s="379"/>
      <c r="DR129" s="384">
        <f t="shared" si="340"/>
        <v>0</v>
      </c>
      <c r="DS129" s="379"/>
      <c r="DT129" s="384">
        <f t="shared" si="341"/>
        <v>0</v>
      </c>
      <c r="DU129" s="379"/>
      <c r="DV129" s="384">
        <f t="shared" si="342"/>
        <v>0</v>
      </c>
      <c r="DW129" s="379"/>
      <c r="DX129" s="384">
        <f t="shared" si="343"/>
        <v>0</v>
      </c>
      <c r="DY129" s="379"/>
      <c r="DZ129" s="384">
        <f t="shared" si="344"/>
        <v>0</v>
      </c>
      <c r="EA129" s="379"/>
      <c r="EB129" s="384">
        <f t="shared" si="345"/>
        <v>0</v>
      </c>
      <c r="EC129" s="379"/>
      <c r="ED129" s="384">
        <f t="shared" si="346"/>
        <v>0</v>
      </c>
      <c r="EE129" s="379"/>
      <c r="EF129" s="384">
        <f t="shared" si="347"/>
        <v>0</v>
      </c>
      <c r="EG129" s="379"/>
      <c r="EH129" s="384">
        <f t="shared" si="348"/>
        <v>0</v>
      </c>
      <c r="EI129" s="379"/>
      <c r="EJ129" s="384">
        <f t="shared" si="349"/>
        <v>0</v>
      </c>
      <c r="EK129" s="379"/>
      <c r="EL129" s="384">
        <f t="shared" si="350"/>
        <v>0</v>
      </c>
      <c r="EM129" s="379"/>
      <c r="EN129" s="384">
        <f t="shared" si="351"/>
        <v>0</v>
      </c>
      <c r="EO129" s="379"/>
      <c r="EP129" s="384">
        <f t="shared" si="352"/>
        <v>0</v>
      </c>
      <c r="EQ129" s="379"/>
      <c r="ER129" s="384">
        <f t="shared" si="353"/>
        <v>0</v>
      </c>
      <c r="ES129" s="379"/>
      <c r="ET129" s="384">
        <f t="shared" si="354"/>
        <v>0</v>
      </c>
      <c r="EU129" s="379"/>
      <c r="EV129" s="384">
        <f t="shared" si="355"/>
        <v>0</v>
      </c>
      <c r="EW129" s="379"/>
      <c r="EX129" s="384">
        <f t="shared" si="356"/>
        <v>0</v>
      </c>
      <c r="EY129" s="379"/>
      <c r="EZ129" s="384">
        <f t="shared" si="357"/>
        <v>0</v>
      </c>
      <c r="FA129" s="379"/>
      <c r="FB129" s="384">
        <f t="shared" si="358"/>
        <v>0</v>
      </c>
      <c r="FC129" s="379"/>
      <c r="FD129" s="384">
        <f t="shared" si="359"/>
        <v>0</v>
      </c>
      <c r="FE129" s="379"/>
      <c r="FF129" s="384">
        <f t="shared" si="360"/>
        <v>0</v>
      </c>
      <c r="FG129" s="379">
        <v>1</v>
      </c>
      <c r="FH129" s="384">
        <f t="shared" si="361"/>
        <v>276.46500000000003</v>
      </c>
      <c r="FI129" s="379"/>
      <c r="FJ129" s="384">
        <f t="shared" si="362"/>
        <v>0</v>
      </c>
      <c r="FK129" s="379"/>
      <c r="FL129" s="384">
        <f t="shared" si="363"/>
        <v>0</v>
      </c>
      <c r="FM129" s="379"/>
      <c r="FN129" s="384">
        <f t="shared" si="364"/>
        <v>0</v>
      </c>
      <c r="FO129" s="379"/>
      <c r="FP129" s="384">
        <f t="shared" si="365"/>
        <v>0</v>
      </c>
      <c r="FQ129" s="379"/>
      <c r="FR129" s="384">
        <f t="shared" si="366"/>
        <v>0</v>
      </c>
      <c r="FS129" s="379"/>
      <c r="FT129" s="384">
        <f t="shared" si="367"/>
        <v>0</v>
      </c>
      <c r="FU129" s="379"/>
      <c r="FV129" s="384">
        <f t="shared" si="368"/>
        <v>0</v>
      </c>
      <c r="FW129" s="379"/>
      <c r="FX129" s="384">
        <f t="shared" si="369"/>
        <v>0</v>
      </c>
      <c r="FY129" s="379"/>
      <c r="FZ129" s="384">
        <f t="shared" si="370"/>
        <v>0</v>
      </c>
      <c r="GA129" s="379"/>
      <c r="GB129" s="384">
        <f t="shared" si="371"/>
        <v>0</v>
      </c>
      <c r="GC129" s="379"/>
      <c r="GD129" s="384">
        <f t="shared" si="372"/>
        <v>0</v>
      </c>
      <c r="GE129" s="379"/>
      <c r="GF129" s="384">
        <f t="shared" si="373"/>
        <v>0</v>
      </c>
      <c r="GG129" s="379"/>
      <c r="GH129" s="384">
        <f t="shared" si="374"/>
        <v>0</v>
      </c>
      <c r="GI129" s="379"/>
      <c r="GJ129" s="384">
        <f t="shared" si="375"/>
        <v>0</v>
      </c>
      <c r="GK129" s="379"/>
      <c r="GL129" s="384">
        <f t="shared" si="376"/>
        <v>0</v>
      </c>
      <c r="GM129" s="379"/>
      <c r="GN129" s="384">
        <f t="shared" si="377"/>
        <v>0</v>
      </c>
      <c r="GO129" s="379"/>
      <c r="GP129" s="384">
        <f t="shared" si="378"/>
        <v>0</v>
      </c>
      <c r="GQ129" s="379"/>
      <c r="GR129" s="384">
        <f t="shared" si="379"/>
        <v>0</v>
      </c>
      <c r="GS129" s="379"/>
      <c r="GT129" s="384">
        <f t="shared" si="380"/>
        <v>0</v>
      </c>
      <c r="GU129" s="379"/>
      <c r="GV129" s="384">
        <f t="shared" si="381"/>
        <v>0</v>
      </c>
      <c r="GW129" s="379"/>
      <c r="GX129" s="384">
        <f t="shared" si="382"/>
        <v>0</v>
      </c>
      <c r="GY129" s="379"/>
      <c r="GZ129" s="384">
        <f t="shared" si="383"/>
        <v>0</v>
      </c>
      <c r="HA129" s="379"/>
      <c r="HB129" s="384">
        <f t="shared" si="384"/>
        <v>0</v>
      </c>
      <c r="HC129" s="379"/>
      <c r="HD129" s="384">
        <f t="shared" si="385"/>
        <v>0</v>
      </c>
      <c r="HE129" s="379"/>
      <c r="HF129" s="384">
        <f t="shared" si="386"/>
        <v>0</v>
      </c>
      <c r="HG129" s="379"/>
      <c r="HH129" s="384">
        <f t="shared" si="387"/>
        <v>0</v>
      </c>
      <c r="HI129" s="379"/>
      <c r="HJ129" s="384">
        <f t="shared" si="388"/>
        <v>0</v>
      </c>
      <c r="HK129" s="379"/>
      <c r="HL129" s="384">
        <f t="shared" si="389"/>
        <v>0</v>
      </c>
      <c r="HM129" s="379"/>
      <c r="HN129" s="384">
        <f t="shared" si="390"/>
        <v>0</v>
      </c>
      <c r="HO129" s="415"/>
      <c r="HP129" s="384">
        <f t="shared" si="391"/>
        <v>0</v>
      </c>
      <c r="HQ129" s="379"/>
      <c r="HR129" s="384">
        <f t="shared" si="392"/>
        <v>0</v>
      </c>
      <c r="HS129" s="415"/>
      <c r="HT129" s="384">
        <f t="shared" si="393"/>
        <v>0</v>
      </c>
      <c r="HU129" s="379"/>
      <c r="HV129" s="384">
        <f t="shared" si="394"/>
        <v>0</v>
      </c>
      <c r="HW129" s="379"/>
      <c r="HX129" s="384">
        <f t="shared" si="395"/>
        <v>0</v>
      </c>
      <c r="HY129" s="379"/>
      <c r="HZ129" s="384">
        <f t="shared" si="396"/>
        <v>0</v>
      </c>
      <c r="IA129" s="379"/>
      <c r="IB129" s="384">
        <f t="shared" si="397"/>
        <v>0</v>
      </c>
      <c r="IC129" s="379"/>
      <c r="ID129" s="384">
        <f t="shared" si="398"/>
        <v>0</v>
      </c>
      <c r="IE129" s="379"/>
      <c r="IF129" s="384">
        <f t="shared" si="399"/>
        <v>0</v>
      </c>
      <c r="IG129" s="379"/>
      <c r="IH129" s="384">
        <f t="shared" si="400"/>
        <v>0</v>
      </c>
      <c r="II129" s="379"/>
      <c r="IJ129" s="384">
        <f t="shared" si="401"/>
        <v>0</v>
      </c>
      <c r="IK129" s="379"/>
      <c r="IL129" s="384">
        <f t="shared" si="402"/>
        <v>0</v>
      </c>
      <c r="IM129" s="379"/>
      <c r="IN129" s="384">
        <f t="shared" si="403"/>
        <v>0</v>
      </c>
      <c r="IO129" s="379"/>
      <c r="IP129" s="384">
        <f t="shared" si="404"/>
        <v>0</v>
      </c>
      <c r="IQ129" s="379"/>
      <c r="IR129" s="384">
        <f t="shared" si="405"/>
        <v>0</v>
      </c>
      <c r="IS129" s="379"/>
      <c r="IT129" s="384">
        <f t="shared" si="406"/>
        <v>0</v>
      </c>
      <c r="IU129" s="379"/>
      <c r="IV129" s="384">
        <f t="shared" si="407"/>
        <v>0</v>
      </c>
      <c r="IW129" s="379"/>
      <c r="IX129" s="384">
        <f t="shared" si="408"/>
        <v>0</v>
      </c>
      <c r="IY129" s="379"/>
      <c r="IZ129" s="384">
        <f t="shared" si="409"/>
        <v>0</v>
      </c>
      <c r="JA129" s="379"/>
      <c r="JB129" s="384">
        <f t="shared" si="410"/>
        <v>0</v>
      </c>
      <c r="JC129" s="379"/>
      <c r="JD129" s="384">
        <f t="shared" si="411"/>
        <v>0</v>
      </c>
      <c r="JE129" s="379"/>
      <c r="JF129" s="384">
        <f t="shared" si="412"/>
        <v>0</v>
      </c>
      <c r="JG129" s="379"/>
      <c r="JH129" s="384">
        <f t="shared" si="413"/>
        <v>0</v>
      </c>
      <c r="JI129" s="379"/>
      <c r="JJ129" s="384">
        <f t="shared" si="414"/>
        <v>0</v>
      </c>
      <c r="JK129" s="379"/>
      <c r="JL129" s="384">
        <f t="shared" si="415"/>
        <v>0</v>
      </c>
      <c r="JM129" s="379"/>
      <c r="JN129" s="384">
        <f t="shared" si="416"/>
        <v>0</v>
      </c>
      <c r="JO129" s="379"/>
      <c r="JP129" s="384">
        <f t="shared" si="417"/>
        <v>0</v>
      </c>
      <c r="JQ129" s="379"/>
      <c r="JR129" s="384">
        <f t="shared" si="418"/>
        <v>0</v>
      </c>
      <c r="JS129" s="379"/>
      <c r="JT129" s="384">
        <f t="shared" si="434"/>
        <v>0</v>
      </c>
      <c r="JU129" s="379"/>
      <c r="JV129" s="384">
        <f t="shared" si="435"/>
        <v>0</v>
      </c>
      <c r="JW129" s="379"/>
      <c r="JX129" s="384">
        <f t="shared" si="436"/>
        <v>0</v>
      </c>
      <c r="JY129" s="379"/>
      <c r="JZ129" s="384">
        <f t="shared" si="437"/>
        <v>0</v>
      </c>
    </row>
    <row r="130" spans="1:286" s="4" customFormat="1" x14ac:dyDescent="0.25">
      <c r="A130" s="268" t="s">
        <v>361</v>
      </c>
      <c r="B130" s="268" t="s">
        <v>367</v>
      </c>
      <c r="C130" s="495">
        <v>6880</v>
      </c>
      <c r="D130" s="489"/>
      <c r="E130" s="489"/>
      <c r="F130" s="489"/>
      <c r="G130" s="387">
        <f t="shared" si="433"/>
        <v>344</v>
      </c>
      <c r="H130" s="388">
        <f t="shared" si="283"/>
        <v>7224</v>
      </c>
      <c r="I130" s="513">
        <v>20</v>
      </c>
      <c r="J130" s="390">
        <f t="shared" si="285"/>
        <v>361.2</v>
      </c>
      <c r="K130" s="379"/>
      <c r="L130" s="384">
        <f t="shared" si="286"/>
        <v>0</v>
      </c>
      <c r="M130" s="379"/>
      <c r="N130" s="384">
        <f t="shared" si="287"/>
        <v>0</v>
      </c>
      <c r="O130" s="379"/>
      <c r="P130" s="384">
        <f t="shared" si="288"/>
        <v>0</v>
      </c>
      <c r="Q130" s="379"/>
      <c r="R130" s="384">
        <f t="shared" si="289"/>
        <v>0</v>
      </c>
      <c r="S130" s="379"/>
      <c r="T130" s="384">
        <f t="shared" si="290"/>
        <v>0</v>
      </c>
      <c r="U130" s="379"/>
      <c r="V130" s="384">
        <f t="shared" si="291"/>
        <v>0</v>
      </c>
      <c r="W130" s="379"/>
      <c r="X130" s="384">
        <f t="shared" si="292"/>
        <v>0</v>
      </c>
      <c r="Y130" s="379"/>
      <c r="Z130" s="384">
        <f t="shared" si="293"/>
        <v>0</v>
      </c>
      <c r="AA130" s="379"/>
      <c r="AB130" s="384">
        <f t="shared" si="294"/>
        <v>0</v>
      </c>
      <c r="AC130" s="379"/>
      <c r="AD130" s="384">
        <f t="shared" si="295"/>
        <v>0</v>
      </c>
      <c r="AE130" s="379"/>
      <c r="AF130" s="384">
        <f t="shared" si="296"/>
        <v>0</v>
      </c>
      <c r="AG130" s="379"/>
      <c r="AH130" s="384">
        <f t="shared" si="297"/>
        <v>0</v>
      </c>
      <c r="AI130" s="379"/>
      <c r="AJ130" s="384">
        <f t="shared" si="298"/>
        <v>0</v>
      </c>
      <c r="AK130" s="379"/>
      <c r="AL130" s="384">
        <f t="shared" si="299"/>
        <v>0</v>
      </c>
      <c r="AM130" s="379"/>
      <c r="AN130" s="384">
        <f t="shared" si="300"/>
        <v>0</v>
      </c>
      <c r="AO130" s="379"/>
      <c r="AP130" s="384">
        <f t="shared" si="301"/>
        <v>0</v>
      </c>
      <c r="AQ130" s="379"/>
      <c r="AR130" s="384">
        <f t="shared" si="302"/>
        <v>0</v>
      </c>
      <c r="AS130" s="379"/>
      <c r="AT130" s="384">
        <f t="shared" si="303"/>
        <v>0</v>
      </c>
      <c r="AU130" s="379"/>
      <c r="AV130" s="384">
        <f t="shared" si="304"/>
        <v>0</v>
      </c>
      <c r="AW130" s="379"/>
      <c r="AX130" s="384">
        <f t="shared" si="305"/>
        <v>0</v>
      </c>
      <c r="AY130" s="379"/>
      <c r="AZ130" s="384">
        <f t="shared" si="306"/>
        <v>0</v>
      </c>
      <c r="BA130" s="379"/>
      <c r="BB130" s="384">
        <f t="shared" si="307"/>
        <v>0</v>
      </c>
      <c r="BC130" s="379"/>
      <c r="BD130" s="384">
        <f t="shared" si="308"/>
        <v>0</v>
      </c>
      <c r="BE130" s="379"/>
      <c r="BF130" s="384">
        <f t="shared" si="309"/>
        <v>0</v>
      </c>
      <c r="BG130" s="379"/>
      <c r="BH130" s="384">
        <f t="shared" si="310"/>
        <v>0</v>
      </c>
      <c r="BI130" s="379"/>
      <c r="BJ130" s="384">
        <f t="shared" si="311"/>
        <v>0</v>
      </c>
      <c r="BK130" s="379"/>
      <c r="BL130" s="384">
        <f t="shared" si="312"/>
        <v>0</v>
      </c>
      <c r="BM130" s="379"/>
      <c r="BN130" s="384">
        <f t="shared" si="313"/>
        <v>0</v>
      </c>
      <c r="BO130" s="379"/>
      <c r="BP130" s="384">
        <f t="shared" si="314"/>
        <v>0</v>
      </c>
      <c r="BQ130" s="379"/>
      <c r="BR130" s="384">
        <f t="shared" si="315"/>
        <v>0</v>
      </c>
      <c r="BS130" s="379"/>
      <c r="BT130" s="384">
        <f t="shared" si="316"/>
        <v>0</v>
      </c>
      <c r="BU130" s="379"/>
      <c r="BV130" s="384">
        <f t="shared" si="317"/>
        <v>0</v>
      </c>
      <c r="BW130" s="379"/>
      <c r="BX130" s="384">
        <f t="shared" si="318"/>
        <v>0</v>
      </c>
      <c r="BY130" s="379"/>
      <c r="BZ130" s="384">
        <f t="shared" si="319"/>
        <v>0</v>
      </c>
      <c r="CA130" s="379"/>
      <c r="CB130" s="384">
        <f t="shared" si="320"/>
        <v>0</v>
      </c>
      <c r="CC130" s="379"/>
      <c r="CD130" s="384">
        <f t="shared" si="321"/>
        <v>0</v>
      </c>
      <c r="CE130" s="379"/>
      <c r="CF130" s="384">
        <f t="shared" si="322"/>
        <v>0</v>
      </c>
      <c r="CG130" s="379"/>
      <c r="CH130" s="384">
        <f t="shared" si="323"/>
        <v>0</v>
      </c>
      <c r="CI130" s="379"/>
      <c r="CJ130" s="384">
        <f t="shared" si="324"/>
        <v>0</v>
      </c>
      <c r="CK130" s="379"/>
      <c r="CL130" s="384">
        <f t="shared" si="325"/>
        <v>0</v>
      </c>
      <c r="CM130" s="379"/>
      <c r="CN130" s="384">
        <f t="shared" si="326"/>
        <v>0</v>
      </c>
      <c r="CO130" s="379"/>
      <c r="CP130" s="384">
        <f t="shared" si="327"/>
        <v>0</v>
      </c>
      <c r="CQ130" s="379"/>
      <c r="CR130" s="384">
        <f t="shared" si="328"/>
        <v>0</v>
      </c>
      <c r="CS130" s="379"/>
      <c r="CT130" s="384">
        <f t="shared" si="329"/>
        <v>0</v>
      </c>
      <c r="CU130" s="379"/>
      <c r="CV130" s="384">
        <f t="shared" si="330"/>
        <v>0</v>
      </c>
      <c r="CW130" s="379"/>
      <c r="CX130" s="384">
        <f t="shared" si="331"/>
        <v>0</v>
      </c>
      <c r="CY130" s="379"/>
      <c r="CZ130" s="384">
        <f t="shared" si="332"/>
        <v>0</v>
      </c>
      <c r="DA130" s="379"/>
      <c r="DB130" s="384">
        <f t="shared" si="284"/>
        <v>0</v>
      </c>
      <c r="DC130" s="379"/>
      <c r="DD130" s="384">
        <f t="shared" si="333"/>
        <v>0</v>
      </c>
      <c r="DE130" s="379"/>
      <c r="DF130" s="384">
        <f t="shared" si="334"/>
        <v>0</v>
      </c>
      <c r="DG130" s="379"/>
      <c r="DH130" s="384">
        <f t="shared" si="335"/>
        <v>0</v>
      </c>
      <c r="DI130" s="379">
        <v>1</v>
      </c>
      <c r="DJ130" s="384">
        <f t="shared" si="336"/>
        <v>361.2</v>
      </c>
      <c r="DK130" s="379"/>
      <c r="DL130" s="384">
        <f t="shared" si="337"/>
        <v>0</v>
      </c>
      <c r="DM130" s="379"/>
      <c r="DN130" s="384">
        <f t="shared" si="338"/>
        <v>0</v>
      </c>
      <c r="DO130" s="379">
        <v>1</v>
      </c>
      <c r="DP130" s="384">
        <f t="shared" si="339"/>
        <v>361.2</v>
      </c>
      <c r="DQ130" s="379">
        <v>1</v>
      </c>
      <c r="DR130" s="384">
        <f t="shared" si="340"/>
        <v>361.2</v>
      </c>
      <c r="DS130" s="379">
        <v>1</v>
      </c>
      <c r="DT130" s="384">
        <f t="shared" si="341"/>
        <v>361.2</v>
      </c>
      <c r="DU130" s="379"/>
      <c r="DV130" s="384">
        <f t="shared" si="342"/>
        <v>0</v>
      </c>
      <c r="DW130" s="379"/>
      <c r="DX130" s="384">
        <f t="shared" si="343"/>
        <v>0</v>
      </c>
      <c r="DY130" s="379"/>
      <c r="DZ130" s="384">
        <f t="shared" si="344"/>
        <v>0</v>
      </c>
      <c r="EA130" s="379"/>
      <c r="EB130" s="384">
        <f t="shared" si="345"/>
        <v>0</v>
      </c>
      <c r="EC130" s="379"/>
      <c r="ED130" s="384">
        <f t="shared" si="346"/>
        <v>0</v>
      </c>
      <c r="EE130" s="379"/>
      <c r="EF130" s="384">
        <f t="shared" si="347"/>
        <v>0</v>
      </c>
      <c r="EG130" s="379"/>
      <c r="EH130" s="384">
        <f t="shared" si="348"/>
        <v>0</v>
      </c>
      <c r="EI130" s="379"/>
      <c r="EJ130" s="384">
        <f t="shared" si="349"/>
        <v>0</v>
      </c>
      <c r="EK130" s="379"/>
      <c r="EL130" s="384">
        <f t="shared" si="350"/>
        <v>0</v>
      </c>
      <c r="EM130" s="379"/>
      <c r="EN130" s="384">
        <f t="shared" si="351"/>
        <v>0</v>
      </c>
      <c r="EO130" s="379">
        <v>1</v>
      </c>
      <c r="EP130" s="384">
        <f t="shared" si="352"/>
        <v>361.2</v>
      </c>
      <c r="EQ130" s="379">
        <v>1</v>
      </c>
      <c r="ER130" s="384">
        <f t="shared" si="353"/>
        <v>361.2</v>
      </c>
      <c r="ES130" s="379"/>
      <c r="ET130" s="384">
        <f t="shared" si="354"/>
        <v>0</v>
      </c>
      <c r="EU130" s="379"/>
      <c r="EV130" s="384">
        <f t="shared" si="355"/>
        <v>0</v>
      </c>
      <c r="EW130" s="379"/>
      <c r="EX130" s="384">
        <f t="shared" si="356"/>
        <v>0</v>
      </c>
      <c r="EY130" s="379"/>
      <c r="EZ130" s="384">
        <f t="shared" si="357"/>
        <v>0</v>
      </c>
      <c r="FA130" s="379"/>
      <c r="FB130" s="384">
        <f t="shared" si="358"/>
        <v>0</v>
      </c>
      <c r="FC130" s="379"/>
      <c r="FD130" s="384">
        <f t="shared" si="359"/>
        <v>0</v>
      </c>
      <c r="FE130" s="379"/>
      <c r="FF130" s="384">
        <f t="shared" si="360"/>
        <v>0</v>
      </c>
      <c r="FG130" s="379"/>
      <c r="FH130" s="384">
        <f t="shared" si="361"/>
        <v>0</v>
      </c>
      <c r="FI130" s="379">
        <v>1</v>
      </c>
      <c r="FJ130" s="384">
        <f t="shared" si="362"/>
        <v>361.2</v>
      </c>
      <c r="FK130" s="379">
        <v>1</v>
      </c>
      <c r="FL130" s="384">
        <f t="shared" si="363"/>
        <v>361.2</v>
      </c>
      <c r="FM130" s="379">
        <v>1</v>
      </c>
      <c r="FN130" s="384">
        <f t="shared" si="364"/>
        <v>361.2</v>
      </c>
      <c r="FO130" s="379"/>
      <c r="FP130" s="384">
        <f t="shared" si="365"/>
        <v>0</v>
      </c>
      <c r="FQ130" s="379"/>
      <c r="FR130" s="384">
        <f t="shared" si="366"/>
        <v>0</v>
      </c>
      <c r="FS130" s="379"/>
      <c r="FT130" s="384">
        <f t="shared" si="367"/>
        <v>0</v>
      </c>
      <c r="FU130" s="379"/>
      <c r="FV130" s="384">
        <f t="shared" si="368"/>
        <v>0</v>
      </c>
      <c r="FW130" s="379"/>
      <c r="FX130" s="384">
        <f t="shared" si="369"/>
        <v>0</v>
      </c>
      <c r="FY130" s="379"/>
      <c r="FZ130" s="384">
        <f t="shared" si="370"/>
        <v>0</v>
      </c>
      <c r="GA130" s="379"/>
      <c r="GB130" s="384">
        <f t="shared" si="371"/>
        <v>0</v>
      </c>
      <c r="GC130" s="379"/>
      <c r="GD130" s="384">
        <f t="shared" si="372"/>
        <v>0</v>
      </c>
      <c r="GE130" s="379"/>
      <c r="GF130" s="384">
        <f t="shared" si="373"/>
        <v>0</v>
      </c>
      <c r="GG130" s="379"/>
      <c r="GH130" s="384">
        <f t="shared" si="374"/>
        <v>0</v>
      </c>
      <c r="GI130" s="379"/>
      <c r="GJ130" s="384">
        <f t="shared" si="375"/>
        <v>0</v>
      </c>
      <c r="GK130" s="379"/>
      <c r="GL130" s="384">
        <f t="shared" si="376"/>
        <v>0</v>
      </c>
      <c r="GM130" s="379"/>
      <c r="GN130" s="384">
        <f t="shared" si="377"/>
        <v>0</v>
      </c>
      <c r="GO130" s="379"/>
      <c r="GP130" s="384">
        <f t="shared" si="378"/>
        <v>0</v>
      </c>
      <c r="GQ130" s="379"/>
      <c r="GR130" s="384">
        <f t="shared" si="379"/>
        <v>0</v>
      </c>
      <c r="GS130" s="379"/>
      <c r="GT130" s="384">
        <f t="shared" si="380"/>
        <v>0</v>
      </c>
      <c r="GU130" s="379"/>
      <c r="GV130" s="384">
        <f t="shared" si="381"/>
        <v>0</v>
      </c>
      <c r="GW130" s="379"/>
      <c r="GX130" s="384">
        <f t="shared" si="382"/>
        <v>0</v>
      </c>
      <c r="GY130" s="379"/>
      <c r="GZ130" s="384">
        <f t="shared" si="383"/>
        <v>0</v>
      </c>
      <c r="HA130" s="379"/>
      <c r="HB130" s="384">
        <f t="shared" si="384"/>
        <v>0</v>
      </c>
      <c r="HC130" s="379"/>
      <c r="HD130" s="384">
        <f t="shared" si="385"/>
        <v>0</v>
      </c>
      <c r="HE130" s="379"/>
      <c r="HF130" s="384">
        <f t="shared" si="386"/>
        <v>0</v>
      </c>
      <c r="HG130" s="379"/>
      <c r="HH130" s="384">
        <f t="shared" si="387"/>
        <v>0</v>
      </c>
      <c r="HI130" s="379"/>
      <c r="HJ130" s="384">
        <f t="shared" si="388"/>
        <v>0</v>
      </c>
      <c r="HK130" s="379"/>
      <c r="HL130" s="384">
        <f t="shared" si="389"/>
        <v>0</v>
      </c>
      <c r="HM130" s="379"/>
      <c r="HN130" s="384">
        <f t="shared" si="390"/>
        <v>0</v>
      </c>
      <c r="HO130" s="415"/>
      <c r="HP130" s="384">
        <f t="shared" si="391"/>
        <v>0</v>
      </c>
      <c r="HQ130" s="379"/>
      <c r="HR130" s="384">
        <f t="shared" si="392"/>
        <v>0</v>
      </c>
      <c r="HS130" s="415"/>
      <c r="HT130" s="384">
        <f t="shared" si="393"/>
        <v>0</v>
      </c>
      <c r="HU130" s="379"/>
      <c r="HV130" s="384">
        <f t="shared" si="394"/>
        <v>0</v>
      </c>
      <c r="HW130" s="379"/>
      <c r="HX130" s="384">
        <f t="shared" si="395"/>
        <v>0</v>
      </c>
      <c r="HY130" s="379"/>
      <c r="HZ130" s="384">
        <f t="shared" si="396"/>
        <v>0</v>
      </c>
      <c r="IA130" s="379"/>
      <c r="IB130" s="384">
        <f t="shared" si="397"/>
        <v>0</v>
      </c>
      <c r="IC130" s="379"/>
      <c r="ID130" s="384">
        <f t="shared" si="398"/>
        <v>0</v>
      </c>
      <c r="IE130" s="379"/>
      <c r="IF130" s="384">
        <f t="shared" si="399"/>
        <v>0</v>
      </c>
      <c r="IG130" s="379"/>
      <c r="IH130" s="384">
        <f t="shared" si="400"/>
        <v>0</v>
      </c>
      <c r="II130" s="379"/>
      <c r="IJ130" s="384">
        <f t="shared" si="401"/>
        <v>0</v>
      </c>
      <c r="IK130" s="379"/>
      <c r="IL130" s="384">
        <f t="shared" si="402"/>
        <v>0</v>
      </c>
      <c r="IM130" s="379"/>
      <c r="IN130" s="384">
        <f t="shared" si="403"/>
        <v>0</v>
      </c>
      <c r="IO130" s="379"/>
      <c r="IP130" s="384">
        <f t="shared" si="404"/>
        <v>0</v>
      </c>
      <c r="IQ130" s="379"/>
      <c r="IR130" s="384">
        <f t="shared" si="405"/>
        <v>0</v>
      </c>
      <c r="IS130" s="379"/>
      <c r="IT130" s="384">
        <f t="shared" si="406"/>
        <v>0</v>
      </c>
      <c r="IU130" s="379"/>
      <c r="IV130" s="384">
        <f t="shared" si="407"/>
        <v>0</v>
      </c>
      <c r="IW130" s="379"/>
      <c r="IX130" s="384">
        <f t="shared" si="408"/>
        <v>0</v>
      </c>
      <c r="IY130" s="379"/>
      <c r="IZ130" s="384">
        <f t="shared" si="409"/>
        <v>0</v>
      </c>
      <c r="JA130" s="379"/>
      <c r="JB130" s="384">
        <f t="shared" si="410"/>
        <v>0</v>
      </c>
      <c r="JC130" s="379"/>
      <c r="JD130" s="384">
        <f t="shared" si="411"/>
        <v>0</v>
      </c>
      <c r="JE130" s="379"/>
      <c r="JF130" s="384">
        <f t="shared" si="412"/>
        <v>0</v>
      </c>
      <c r="JG130" s="379"/>
      <c r="JH130" s="384">
        <f t="shared" si="413"/>
        <v>0</v>
      </c>
      <c r="JI130" s="379"/>
      <c r="JJ130" s="384">
        <f t="shared" si="414"/>
        <v>0</v>
      </c>
      <c r="JK130" s="379"/>
      <c r="JL130" s="384">
        <f t="shared" si="415"/>
        <v>0</v>
      </c>
      <c r="JM130" s="379"/>
      <c r="JN130" s="384">
        <f t="shared" si="416"/>
        <v>0</v>
      </c>
      <c r="JO130" s="379"/>
      <c r="JP130" s="384">
        <f t="shared" si="417"/>
        <v>0</v>
      </c>
      <c r="JQ130" s="379"/>
      <c r="JR130" s="384">
        <f t="shared" si="418"/>
        <v>0</v>
      </c>
      <c r="JS130" s="379"/>
      <c r="JT130" s="384">
        <f t="shared" si="434"/>
        <v>0</v>
      </c>
      <c r="JU130" s="379"/>
      <c r="JV130" s="384">
        <f t="shared" si="435"/>
        <v>0</v>
      </c>
      <c r="JW130" s="379"/>
      <c r="JX130" s="384">
        <f t="shared" si="436"/>
        <v>0</v>
      </c>
      <c r="JY130" s="379"/>
      <c r="JZ130" s="384">
        <f t="shared" si="437"/>
        <v>0</v>
      </c>
    </row>
    <row r="131" spans="1:286" s="4" customFormat="1" x14ac:dyDescent="0.25">
      <c r="A131" s="268" t="s">
        <v>361</v>
      </c>
      <c r="B131" s="268" t="s">
        <v>368</v>
      </c>
      <c r="C131" s="488">
        <v>3378</v>
      </c>
      <c r="D131" s="489"/>
      <c r="E131" s="489"/>
      <c r="F131" s="489"/>
      <c r="G131" s="387">
        <v>0</v>
      </c>
      <c r="H131" s="388">
        <f t="shared" si="283"/>
        <v>3378</v>
      </c>
      <c r="I131" s="514">
        <v>100</v>
      </c>
      <c r="J131" s="399">
        <f t="shared" si="285"/>
        <v>33.78</v>
      </c>
      <c r="K131" s="380"/>
      <c r="L131" s="384">
        <f t="shared" si="286"/>
        <v>0</v>
      </c>
      <c r="M131" s="380"/>
      <c r="N131" s="384">
        <f t="shared" si="287"/>
        <v>0</v>
      </c>
      <c r="O131" s="380"/>
      <c r="P131" s="384">
        <f t="shared" si="288"/>
        <v>0</v>
      </c>
      <c r="Q131" s="380"/>
      <c r="R131" s="384">
        <f t="shared" si="289"/>
        <v>0</v>
      </c>
      <c r="S131" s="380"/>
      <c r="T131" s="384">
        <f t="shared" si="290"/>
        <v>0</v>
      </c>
      <c r="U131" s="380"/>
      <c r="V131" s="384">
        <f t="shared" si="291"/>
        <v>0</v>
      </c>
      <c r="W131" s="380"/>
      <c r="X131" s="384">
        <f t="shared" si="292"/>
        <v>0</v>
      </c>
      <c r="Y131" s="380"/>
      <c r="Z131" s="384">
        <f t="shared" si="293"/>
        <v>0</v>
      </c>
      <c r="AA131" s="380"/>
      <c r="AB131" s="384">
        <f t="shared" si="294"/>
        <v>0</v>
      </c>
      <c r="AC131" s="380"/>
      <c r="AD131" s="384">
        <f t="shared" si="295"/>
        <v>0</v>
      </c>
      <c r="AE131" s="380"/>
      <c r="AF131" s="384">
        <f t="shared" si="296"/>
        <v>0</v>
      </c>
      <c r="AG131" s="380"/>
      <c r="AH131" s="384">
        <f t="shared" si="297"/>
        <v>0</v>
      </c>
      <c r="AI131" s="380"/>
      <c r="AJ131" s="384">
        <f t="shared" si="298"/>
        <v>0</v>
      </c>
      <c r="AK131" s="380"/>
      <c r="AL131" s="384">
        <f t="shared" si="299"/>
        <v>0</v>
      </c>
      <c r="AM131" s="380"/>
      <c r="AN131" s="384">
        <f t="shared" si="300"/>
        <v>0</v>
      </c>
      <c r="AO131" s="380"/>
      <c r="AP131" s="384">
        <f t="shared" si="301"/>
        <v>0</v>
      </c>
      <c r="AQ131" s="380"/>
      <c r="AR131" s="384">
        <f t="shared" si="302"/>
        <v>0</v>
      </c>
      <c r="AS131" s="380"/>
      <c r="AT131" s="384">
        <f t="shared" si="303"/>
        <v>0</v>
      </c>
      <c r="AU131" s="380"/>
      <c r="AV131" s="384">
        <f t="shared" si="304"/>
        <v>0</v>
      </c>
      <c r="AW131" s="380"/>
      <c r="AX131" s="384">
        <f t="shared" si="305"/>
        <v>0</v>
      </c>
      <c r="AY131" s="380"/>
      <c r="AZ131" s="384">
        <f t="shared" si="306"/>
        <v>0</v>
      </c>
      <c r="BA131" s="380"/>
      <c r="BB131" s="384">
        <f t="shared" si="307"/>
        <v>0</v>
      </c>
      <c r="BC131" s="380"/>
      <c r="BD131" s="384">
        <f t="shared" si="308"/>
        <v>0</v>
      </c>
      <c r="BE131" s="380"/>
      <c r="BF131" s="384">
        <f t="shared" si="309"/>
        <v>0</v>
      </c>
      <c r="BG131" s="380"/>
      <c r="BH131" s="384">
        <f t="shared" si="310"/>
        <v>0</v>
      </c>
      <c r="BI131" s="380"/>
      <c r="BJ131" s="384">
        <f t="shared" si="311"/>
        <v>0</v>
      </c>
      <c r="BK131" s="380"/>
      <c r="BL131" s="384">
        <f t="shared" si="312"/>
        <v>0</v>
      </c>
      <c r="BM131" s="380"/>
      <c r="BN131" s="384">
        <f t="shared" si="313"/>
        <v>0</v>
      </c>
      <c r="BO131" s="380"/>
      <c r="BP131" s="384">
        <f t="shared" si="314"/>
        <v>0</v>
      </c>
      <c r="BQ131" s="380"/>
      <c r="BR131" s="384">
        <f t="shared" si="315"/>
        <v>0</v>
      </c>
      <c r="BS131" s="380"/>
      <c r="BT131" s="384">
        <f t="shared" si="316"/>
        <v>0</v>
      </c>
      <c r="BU131" s="380"/>
      <c r="BV131" s="384">
        <f t="shared" si="317"/>
        <v>0</v>
      </c>
      <c r="BW131" s="380"/>
      <c r="BX131" s="384">
        <f t="shared" si="318"/>
        <v>0</v>
      </c>
      <c r="BY131" s="380"/>
      <c r="BZ131" s="384">
        <f t="shared" si="319"/>
        <v>0</v>
      </c>
      <c r="CA131" s="380"/>
      <c r="CB131" s="384">
        <f t="shared" si="320"/>
        <v>0</v>
      </c>
      <c r="CC131" s="380"/>
      <c r="CD131" s="384">
        <f t="shared" si="321"/>
        <v>0</v>
      </c>
      <c r="CE131" s="380"/>
      <c r="CF131" s="384">
        <f t="shared" si="322"/>
        <v>0</v>
      </c>
      <c r="CG131" s="380"/>
      <c r="CH131" s="384">
        <f t="shared" si="323"/>
        <v>0</v>
      </c>
      <c r="CI131" s="380"/>
      <c r="CJ131" s="384">
        <f t="shared" si="324"/>
        <v>0</v>
      </c>
      <c r="CK131" s="380"/>
      <c r="CL131" s="384">
        <f t="shared" si="325"/>
        <v>0</v>
      </c>
      <c r="CM131" s="380"/>
      <c r="CN131" s="384">
        <f t="shared" si="326"/>
        <v>0</v>
      </c>
      <c r="CO131" s="380"/>
      <c r="CP131" s="384">
        <f t="shared" si="327"/>
        <v>0</v>
      </c>
      <c r="CQ131" s="380"/>
      <c r="CR131" s="384">
        <f t="shared" si="328"/>
        <v>0</v>
      </c>
      <c r="CS131" s="380"/>
      <c r="CT131" s="384">
        <f t="shared" si="329"/>
        <v>0</v>
      </c>
      <c r="CU131" s="380"/>
      <c r="CV131" s="384">
        <f t="shared" si="330"/>
        <v>0</v>
      </c>
      <c r="CW131" s="380"/>
      <c r="CX131" s="384">
        <f t="shared" si="331"/>
        <v>0</v>
      </c>
      <c r="CY131" s="380"/>
      <c r="CZ131" s="384">
        <f t="shared" si="332"/>
        <v>0</v>
      </c>
      <c r="DA131" s="380"/>
      <c r="DB131" s="384">
        <f t="shared" si="284"/>
        <v>0</v>
      </c>
      <c r="DC131" s="380"/>
      <c r="DD131" s="384">
        <f t="shared" si="333"/>
        <v>0</v>
      </c>
      <c r="DE131" s="380"/>
      <c r="DF131" s="384">
        <f t="shared" si="334"/>
        <v>0</v>
      </c>
      <c r="DG131" s="380"/>
      <c r="DH131" s="384">
        <f t="shared" si="335"/>
        <v>0</v>
      </c>
      <c r="DI131" s="380"/>
      <c r="DJ131" s="384">
        <f t="shared" si="336"/>
        <v>0</v>
      </c>
      <c r="DK131" s="380"/>
      <c r="DL131" s="384">
        <f t="shared" si="337"/>
        <v>0</v>
      </c>
      <c r="DM131" s="380"/>
      <c r="DN131" s="384">
        <f t="shared" si="338"/>
        <v>0</v>
      </c>
      <c r="DO131" s="380"/>
      <c r="DP131" s="384">
        <f t="shared" si="339"/>
        <v>0</v>
      </c>
      <c r="DQ131" s="380"/>
      <c r="DR131" s="384">
        <f t="shared" si="340"/>
        <v>0</v>
      </c>
      <c r="DS131" s="380"/>
      <c r="DT131" s="384">
        <f t="shared" si="341"/>
        <v>0</v>
      </c>
      <c r="DU131" s="380"/>
      <c r="DV131" s="384">
        <f t="shared" si="342"/>
        <v>0</v>
      </c>
      <c r="DW131" s="380"/>
      <c r="DX131" s="384">
        <f t="shared" si="343"/>
        <v>0</v>
      </c>
      <c r="DY131" s="380"/>
      <c r="DZ131" s="384">
        <f t="shared" si="344"/>
        <v>0</v>
      </c>
      <c r="EA131" s="380"/>
      <c r="EB131" s="384">
        <f t="shared" si="345"/>
        <v>0</v>
      </c>
      <c r="EC131" s="380"/>
      <c r="ED131" s="384">
        <f t="shared" si="346"/>
        <v>0</v>
      </c>
      <c r="EE131" s="380"/>
      <c r="EF131" s="384">
        <f t="shared" si="347"/>
        <v>0</v>
      </c>
      <c r="EG131" s="380"/>
      <c r="EH131" s="384">
        <f t="shared" si="348"/>
        <v>0</v>
      </c>
      <c r="EI131" s="380"/>
      <c r="EJ131" s="384">
        <f t="shared" si="349"/>
        <v>0</v>
      </c>
      <c r="EK131" s="380"/>
      <c r="EL131" s="384">
        <f t="shared" si="350"/>
        <v>0</v>
      </c>
      <c r="EM131" s="380"/>
      <c r="EN131" s="384">
        <f t="shared" si="351"/>
        <v>0</v>
      </c>
      <c r="EO131" s="380"/>
      <c r="EP131" s="384">
        <f t="shared" si="352"/>
        <v>0</v>
      </c>
      <c r="EQ131" s="380"/>
      <c r="ER131" s="384">
        <f t="shared" si="353"/>
        <v>0</v>
      </c>
      <c r="ES131" s="380"/>
      <c r="ET131" s="384">
        <f t="shared" si="354"/>
        <v>0</v>
      </c>
      <c r="EU131" s="380"/>
      <c r="EV131" s="384">
        <f t="shared" si="355"/>
        <v>0</v>
      </c>
      <c r="EW131" s="380"/>
      <c r="EX131" s="384">
        <f t="shared" si="356"/>
        <v>0</v>
      </c>
      <c r="EY131" s="380"/>
      <c r="EZ131" s="384">
        <f t="shared" si="357"/>
        <v>0</v>
      </c>
      <c r="FA131" s="380"/>
      <c r="FB131" s="384">
        <f t="shared" si="358"/>
        <v>0</v>
      </c>
      <c r="FC131" s="380"/>
      <c r="FD131" s="384">
        <f t="shared" si="359"/>
        <v>0</v>
      </c>
      <c r="FE131" s="380"/>
      <c r="FF131" s="384">
        <f t="shared" si="360"/>
        <v>0</v>
      </c>
      <c r="FG131" s="380"/>
      <c r="FH131" s="384">
        <f t="shared" si="361"/>
        <v>0</v>
      </c>
      <c r="FI131" s="380"/>
      <c r="FJ131" s="384">
        <f t="shared" si="362"/>
        <v>0</v>
      </c>
      <c r="FK131" s="380"/>
      <c r="FL131" s="384">
        <f t="shared" si="363"/>
        <v>0</v>
      </c>
      <c r="FM131" s="380"/>
      <c r="FN131" s="384">
        <f t="shared" si="364"/>
        <v>0</v>
      </c>
      <c r="FO131" s="380"/>
      <c r="FP131" s="384">
        <f t="shared" si="365"/>
        <v>0</v>
      </c>
      <c r="FQ131" s="380"/>
      <c r="FR131" s="384">
        <f t="shared" si="366"/>
        <v>0</v>
      </c>
      <c r="FS131" s="380"/>
      <c r="FT131" s="384">
        <f t="shared" si="367"/>
        <v>0</v>
      </c>
      <c r="FU131" s="380"/>
      <c r="FV131" s="384">
        <f t="shared" si="368"/>
        <v>0</v>
      </c>
      <c r="FW131" s="380"/>
      <c r="FX131" s="384">
        <f t="shared" si="369"/>
        <v>0</v>
      </c>
      <c r="FY131" s="380"/>
      <c r="FZ131" s="384">
        <f t="shared" si="370"/>
        <v>0</v>
      </c>
      <c r="GA131" s="380"/>
      <c r="GB131" s="384">
        <f t="shared" si="371"/>
        <v>0</v>
      </c>
      <c r="GC131" s="380"/>
      <c r="GD131" s="384">
        <f t="shared" si="372"/>
        <v>0</v>
      </c>
      <c r="GE131" s="380"/>
      <c r="GF131" s="384">
        <f t="shared" si="373"/>
        <v>0</v>
      </c>
      <c r="GG131" s="380"/>
      <c r="GH131" s="384">
        <f t="shared" si="374"/>
        <v>0</v>
      </c>
      <c r="GI131" s="380"/>
      <c r="GJ131" s="384">
        <f t="shared" si="375"/>
        <v>0</v>
      </c>
      <c r="GK131" s="380"/>
      <c r="GL131" s="384">
        <f t="shared" si="376"/>
        <v>0</v>
      </c>
      <c r="GM131" s="380"/>
      <c r="GN131" s="384">
        <f t="shared" si="377"/>
        <v>0</v>
      </c>
      <c r="GO131" s="380"/>
      <c r="GP131" s="384">
        <f t="shared" si="378"/>
        <v>0</v>
      </c>
      <c r="GQ131" s="380"/>
      <c r="GR131" s="384">
        <f t="shared" si="379"/>
        <v>0</v>
      </c>
      <c r="GS131" s="380"/>
      <c r="GT131" s="384">
        <f t="shared" si="380"/>
        <v>0</v>
      </c>
      <c r="GU131" s="380"/>
      <c r="GV131" s="384">
        <f t="shared" si="381"/>
        <v>0</v>
      </c>
      <c r="GW131" s="380"/>
      <c r="GX131" s="384">
        <f t="shared" si="382"/>
        <v>0</v>
      </c>
      <c r="GY131" s="380"/>
      <c r="GZ131" s="384">
        <f t="shared" si="383"/>
        <v>0</v>
      </c>
      <c r="HA131" s="380"/>
      <c r="HB131" s="384">
        <f t="shared" si="384"/>
        <v>0</v>
      </c>
      <c r="HC131" s="380"/>
      <c r="HD131" s="384">
        <f t="shared" si="385"/>
        <v>0</v>
      </c>
      <c r="HE131" s="380"/>
      <c r="HF131" s="384">
        <f t="shared" si="386"/>
        <v>0</v>
      </c>
      <c r="HG131" s="380"/>
      <c r="HH131" s="384">
        <f t="shared" si="387"/>
        <v>0</v>
      </c>
      <c r="HI131" s="380"/>
      <c r="HJ131" s="384">
        <f t="shared" si="388"/>
        <v>0</v>
      </c>
      <c r="HK131" s="380"/>
      <c r="HL131" s="384">
        <f t="shared" si="389"/>
        <v>0</v>
      </c>
      <c r="HM131" s="380"/>
      <c r="HN131" s="384">
        <f t="shared" si="390"/>
        <v>0</v>
      </c>
      <c r="HO131" s="424"/>
      <c r="HP131" s="384">
        <f t="shared" si="391"/>
        <v>0</v>
      </c>
      <c r="HQ131" s="380"/>
      <c r="HR131" s="384">
        <f t="shared" si="392"/>
        <v>0</v>
      </c>
      <c r="HS131" s="424"/>
      <c r="HT131" s="384">
        <f t="shared" si="393"/>
        <v>0</v>
      </c>
      <c r="HU131" s="380"/>
      <c r="HV131" s="384">
        <f t="shared" si="394"/>
        <v>0</v>
      </c>
      <c r="HW131" s="380"/>
      <c r="HX131" s="384">
        <f t="shared" si="395"/>
        <v>0</v>
      </c>
      <c r="HY131" s="380"/>
      <c r="HZ131" s="384">
        <f t="shared" si="396"/>
        <v>0</v>
      </c>
      <c r="IA131" s="380"/>
      <c r="IB131" s="384">
        <f t="shared" si="397"/>
        <v>0</v>
      </c>
      <c r="IC131" s="380"/>
      <c r="ID131" s="384">
        <f t="shared" si="398"/>
        <v>0</v>
      </c>
      <c r="IE131" s="380"/>
      <c r="IF131" s="384">
        <f t="shared" si="399"/>
        <v>0</v>
      </c>
      <c r="IG131" s="380"/>
      <c r="IH131" s="384">
        <f t="shared" si="400"/>
        <v>0</v>
      </c>
      <c r="II131" s="380"/>
      <c r="IJ131" s="384">
        <f t="shared" si="401"/>
        <v>0</v>
      </c>
      <c r="IK131" s="380"/>
      <c r="IL131" s="384">
        <f t="shared" si="402"/>
        <v>0</v>
      </c>
      <c r="IM131" s="380"/>
      <c r="IN131" s="384">
        <f t="shared" si="403"/>
        <v>0</v>
      </c>
      <c r="IO131" s="380"/>
      <c r="IP131" s="384">
        <f t="shared" si="404"/>
        <v>0</v>
      </c>
      <c r="IQ131" s="380"/>
      <c r="IR131" s="384">
        <f t="shared" si="405"/>
        <v>0</v>
      </c>
      <c r="IS131" s="380"/>
      <c r="IT131" s="384">
        <f t="shared" si="406"/>
        <v>0</v>
      </c>
      <c r="IU131" s="380"/>
      <c r="IV131" s="384">
        <f t="shared" si="407"/>
        <v>0</v>
      </c>
      <c r="IW131" s="380"/>
      <c r="IX131" s="384">
        <f t="shared" si="408"/>
        <v>0</v>
      </c>
      <c r="IY131" s="380"/>
      <c r="IZ131" s="384">
        <f t="shared" si="409"/>
        <v>0</v>
      </c>
      <c r="JA131" s="380"/>
      <c r="JB131" s="384">
        <f t="shared" si="410"/>
        <v>0</v>
      </c>
      <c r="JC131" s="380"/>
      <c r="JD131" s="384">
        <f t="shared" si="411"/>
        <v>0</v>
      </c>
      <c r="JE131" s="380"/>
      <c r="JF131" s="384">
        <f t="shared" si="412"/>
        <v>0</v>
      </c>
      <c r="JG131" s="380"/>
      <c r="JH131" s="384">
        <f t="shared" si="413"/>
        <v>0</v>
      </c>
      <c r="JI131" s="380"/>
      <c r="JJ131" s="384">
        <f t="shared" si="414"/>
        <v>0</v>
      </c>
      <c r="JK131" s="380"/>
      <c r="JL131" s="384">
        <f t="shared" si="415"/>
        <v>0</v>
      </c>
      <c r="JM131" s="380"/>
      <c r="JN131" s="384">
        <f t="shared" si="416"/>
        <v>0</v>
      </c>
      <c r="JO131" s="380"/>
      <c r="JP131" s="384">
        <f t="shared" si="417"/>
        <v>0</v>
      </c>
      <c r="JQ131" s="380"/>
      <c r="JR131" s="384">
        <f t="shared" si="418"/>
        <v>0</v>
      </c>
      <c r="JS131" s="380"/>
      <c r="JT131" s="384">
        <f t="shared" si="434"/>
        <v>0</v>
      </c>
      <c r="JU131" s="380"/>
      <c r="JV131" s="384">
        <f t="shared" si="435"/>
        <v>0</v>
      </c>
      <c r="JW131" s="380"/>
      <c r="JX131" s="384">
        <f t="shared" si="436"/>
        <v>0</v>
      </c>
      <c r="JY131" s="380"/>
      <c r="JZ131" s="384">
        <f t="shared" si="437"/>
        <v>0</v>
      </c>
    </row>
    <row r="132" spans="1:286" customFormat="1" x14ac:dyDescent="0.25">
      <c r="A132" s="268" t="s">
        <v>361</v>
      </c>
      <c r="B132" s="268" t="s">
        <v>369</v>
      </c>
      <c r="C132" s="468">
        <v>6200</v>
      </c>
      <c r="D132" s="486"/>
      <c r="E132" s="486"/>
      <c r="F132" s="478"/>
      <c r="G132" s="387">
        <f t="shared" ref="G132:G142" si="438">+AVERAGE(C132:F132)*5%</f>
        <v>310</v>
      </c>
      <c r="H132" s="388">
        <f t="shared" ref="H132:H195" si="439">AVERAGE(C132:F132)+G132</f>
        <v>6510</v>
      </c>
      <c r="I132" s="513">
        <v>20</v>
      </c>
      <c r="J132" s="390">
        <f t="shared" si="285"/>
        <v>325.5</v>
      </c>
      <c r="K132" s="379">
        <v>2</v>
      </c>
      <c r="L132" s="384">
        <f t="shared" si="286"/>
        <v>651</v>
      </c>
      <c r="M132" s="379">
        <v>2</v>
      </c>
      <c r="N132" s="384">
        <f t="shared" si="287"/>
        <v>651</v>
      </c>
      <c r="O132" s="379"/>
      <c r="P132" s="384">
        <f t="shared" si="288"/>
        <v>0</v>
      </c>
      <c r="Q132" s="379"/>
      <c r="R132" s="384">
        <f t="shared" si="289"/>
        <v>0</v>
      </c>
      <c r="S132" s="379"/>
      <c r="T132" s="384">
        <f t="shared" si="290"/>
        <v>0</v>
      </c>
      <c r="U132" s="379"/>
      <c r="V132" s="384">
        <f t="shared" si="291"/>
        <v>0</v>
      </c>
      <c r="W132" s="379"/>
      <c r="X132" s="384">
        <f t="shared" si="292"/>
        <v>0</v>
      </c>
      <c r="Y132" s="379"/>
      <c r="Z132" s="384">
        <f t="shared" si="293"/>
        <v>0</v>
      </c>
      <c r="AA132" s="379"/>
      <c r="AB132" s="384">
        <f t="shared" si="294"/>
        <v>0</v>
      </c>
      <c r="AC132" s="379"/>
      <c r="AD132" s="384">
        <f t="shared" si="295"/>
        <v>0</v>
      </c>
      <c r="AE132" s="379"/>
      <c r="AF132" s="384">
        <f t="shared" si="296"/>
        <v>0</v>
      </c>
      <c r="AG132" s="379"/>
      <c r="AH132" s="384">
        <f t="shared" si="297"/>
        <v>0</v>
      </c>
      <c r="AI132" s="379"/>
      <c r="AJ132" s="384">
        <f t="shared" si="298"/>
        <v>0</v>
      </c>
      <c r="AK132" s="379"/>
      <c r="AL132" s="384">
        <f t="shared" si="299"/>
        <v>0</v>
      </c>
      <c r="AM132" s="379"/>
      <c r="AN132" s="384">
        <f t="shared" si="300"/>
        <v>0</v>
      </c>
      <c r="AO132" s="379"/>
      <c r="AP132" s="384">
        <f t="shared" si="301"/>
        <v>0</v>
      </c>
      <c r="AQ132" s="379"/>
      <c r="AR132" s="384">
        <f t="shared" si="302"/>
        <v>0</v>
      </c>
      <c r="AS132" s="379"/>
      <c r="AT132" s="384">
        <f t="shared" si="303"/>
        <v>0</v>
      </c>
      <c r="AU132" s="379"/>
      <c r="AV132" s="384">
        <f t="shared" si="304"/>
        <v>0</v>
      </c>
      <c r="AW132" s="379"/>
      <c r="AX132" s="384">
        <f t="shared" si="305"/>
        <v>0</v>
      </c>
      <c r="AY132" s="379"/>
      <c r="AZ132" s="384">
        <f t="shared" si="306"/>
        <v>0</v>
      </c>
      <c r="BA132" s="379"/>
      <c r="BB132" s="384">
        <f t="shared" si="307"/>
        <v>0</v>
      </c>
      <c r="BC132" s="379"/>
      <c r="BD132" s="384">
        <f t="shared" si="308"/>
        <v>0</v>
      </c>
      <c r="BE132" s="379">
        <v>1</v>
      </c>
      <c r="BF132" s="384">
        <f t="shared" si="309"/>
        <v>325.5</v>
      </c>
      <c r="BG132" s="379"/>
      <c r="BH132" s="384">
        <f t="shared" si="310"/>
        <v>0</v>
      </c>
      <c r="BI132" s="379"/>
      <c r="BJ132" s="384">
        <f t="shared" si="311"/>
        <v>0</v>
      </c>
      <c r="BK132" s="379"/>
      <c r="BL132" s="384">
        <f t="shared" si="312"/>
        <v>0</v>
      </c>
      <c r="BM132" s="379"/>
      <c r="BN132" s="384">
        <f t="shared" si="313"/>
        <v>0</v>
      </c>
      <c r="BO132" s="379"/>
      <c r="BP132" s="384">
        <f t="shared" si="314"/>
        <v>0</v>
      </c>
      <c r="BQ132" s="379"/>
      <c r="BR132" s="384">
        <f t="shared" si="315"/>
        <v>0</v>
      </c>
      <c r="BS132" s="379"/>
      <c r="BT132" s="384">
        <f t="shared" si="316"/>
        <v>0</v>
      </c>
      <c r="BU132" s="379"/>
      <c r="BV132" s="384">
        <f t="shared" si="317"/>
        <v>0</v>
      </c>
      <c r="BW132" s="379"/>
      <c r="BX132" s="384">
        <f t="shared" si="318"/>
        <v>0</v>
      </c>
      <c r="BY132" s="379"/>
      <c r="BZ132" s="384">
        <f t="shared" si="319"/>
        <v>0</v>
      </c>
      <c r="CA132" s="379"/>
      <c r="CB132" s="384">
        <f t="shared" si="320"/>
        <v>0</v>
      </c>
      <c r="CC132" s="379">
        <v>2</v>
      </c>
      <c r="CD132" s="384">
        <f t="shared" si="321"/>
        <v>651</v>
      </c>
      <c r="CE132" s="379">
        <v>2</v>
      </c>
      <c r="CF132" s="384">
        <f t="shared" si="322"/>
        <v>651</v>
      </c>
      <c r="CG132" s="379">
        <v>2</v>
      </c>
      <c r="CH132" s="384">
        <f t="shared" si="323"/>
        <v>651</v>
      </c>
      <c r="CI132" s="379">
        <v>2</v>
      </c>
      <c r="CJ132" s="384">
        <f t="shared" si="324"/>
        <v>651</v>
      </c>
      <c r="CK132" s="379">
        <v>2</v>
      </c>
      <c r="CL132" s="384">
        <f t="shared" si="325"/>
        <v>651</v>
      </c>
      <c r="CM132" s="379">
        <v>2</v>
      </c>
      <c r="CN132" s="384">
        <f t="shared" si="326"/>
        <v>651</v>
      </c>
      <c r="CO132" s="379"/>
      <c r="CP132" s="384">
        <f t="shared" si="327"/>
        <v>0</v>
      </c>
      <c r="CQ132" s="379">
        <v>2</v>
      </c>
      <c r="CR132" s="384">
        <f t="shared" si="328"/>
        <v>651</v>
      </c>
      <c r="CS132" s="379">
        <v>1</v>
      </c>
      <c r="CT132" s="384">
        <f t="shared" si="329"/>
        <v>325.5</v>
      </c>
      <c r="CU132" s="379">
        <v>1</v>
      </c>
      <c r="CV132" s="384">
        <f t="shared" si="330"/>
        <v>325.5</v>
      </c>
      <c r="CW132" s="379">
        <v>1</v>
      </c>
      <c r="CX132" s="384">
        <f t="shared" si="331"/>
        <v>325.5</v>
      </c>
      <c r="CY132" s="379"/>
      <c r="CZ132" s="384">
        <f t="shared" si="332"/>
        <v>0</v>
      </c>
      <c r="DA132" s="379"/>
      <c r="DB132" s="384">
        <f t="shared" ref="DB132:DB195" si="440">DA132*$J132</f>
        <v>0</v>
      </c>
      <c r="DC132" s="379"/>
      <c r="DD132" s="384">
        <f t="shared" si="333"/>
        <v>0</v>
      </c>
      <c r="DE132" s="379">
        <v>1</v>
      </c>
      <c r="DF132" s="384">
        <f t="shared" si="334"/>
        <v>325.5</v>
      </c>
      <c r="DG132" s="379">
        <v>2</v>
      </c>
      <c r="DH132" s="384">
        <f t="shared" si="335"/>
        <v>651</v>
      </c>
      <c r="DI132" s="379">
        <v>2</v>
      </c>
      <c r="DJ132" s="384">
        <f t="shared" si="336"/>
        <v>651</v>
      </c>
      <c r="DK132" s="379">
        <v>2</v>
      </c>
      <c r="DL132" s="384">
        <f t="shared" si="337"/>
        <v>651</v>
      </c>
      <c r="DM132" s="379">
        <v>2</v>
      </c>
      <c r="DN132" s="384">
        <f t="shared" si="338"/>
        <v>651</v>
      </c>
      <c r="DO132" s="379">
        <v>2</v>
      </c>
      <c r="DP132" s="384">
        <f t="shared" si="339"/>
        <v>651</v>
      </c>
      <c r="DQ132" s="379">
        <v>2</v>
      </c>
      <c r="DR132" s="384">
        <f t="shared" si="340"/>
        <v>651</v>
      </c>
      <c r="DS132" s="379">
        <v>2</v>
      </c>
      <c r="DT132" s="384">
        <f t="shared" si="341"/>
        <v>651</v>
      </c>
      <c r="DU132" s="379">
        <v>2</v>
      </c>
      <c r="DV132" s="384">
        <f t="shared" si="342"/>
        <v>651</v>
      </c>
      <c r="DW132" s="379">
        <v>2</v>
      </c>
      <c r="DX132" s="384">
        <f t="shared" si="343"/>
        <v>651</v>
      </c>
      <c r="DY132" s="379">
        <v>2</v>
      </c>
      <c r="DZ132" s="384">
        <f t="shared" si="344"/>
        <v>651</v>
      </c>
      <c r="EA132" s="379">
        <v>2</v>
      </c>
      <c r="EB132" s="384">
        <f t="shared" si="345"/>
        <v>651</v>
      </c>
      <c r="EC132" s="379"/>
      <c r="ED132" s="384">
        <f t="shared" si="346"/>
        <v>0</v>
      </c>
      <c r="EE132" s="379"/>
      <c r="EF132" s="384">
        <f t="shared" si="347"/>
        <v>0</v>
      </c>
      <c r="EG132" s="379">
        <v>2</v>
      </c>
      <c r="EH132" s="384">
        <f t="shared" si="348"/>
        <v>651</v>
      </c>
      <c r="EI132" s="379"/>
      <c r="EJ132" s="384">
        <f t="shared" si="349"/>
        <v>0</v>
      </c>
      <c r="EK132" s="379">
        <v>1</v>
      </c>
      <c r="EL132" s="384">
        <f t="shared" si="350"/>
        <v>325.5</v>
      </c>
      <c r="EM132" s="379">
        <v>2</v>
      </c>
      <c r="EN132" s="384">
        <f t="shared" si="351"/>
        <v>651</v>
      </c>
      <c r="EO132" s="379">
        <v>2</v>
      </c>
      <c r="EP132" s="384">
        <f t="shared" si="352"/>
        <v>651</v>
      </c>
      <c r="EQ132" s="379">
        <v>1</v>
      </c>
      <c r="ER132" s="384">
        <f t="shared" si="353"/>
        <v>325.5</v>
      </c>
      <c r="ES132" s="379">
        <v>2</v>
      </c>
      <c r="ET132" s="384">
        <f t="shared" si="354"/>
        <v>651</v>
      </c>
      <c r="EU132" s="379">
        <v>2</v>
      </c>
      <c r="EV132" s="384">
        <f t="shared" si="355"/>
        <v>651</v>
      </c>
      <c r="EW132" s="379">
        <v>2</v>
      </c>
      <c r="EX132" s="384">
        <f t="shared" si="356"/>
        <v>651</v>
      </c>
      <c r="EY132" s="379">
        <v>2</v>
      </c>
      <c r="EZ132" s="384">
        <f t="shared" si="357"/>
        <v>651</v>
      </c>
      <c r="FA132" s="379">
        <v>2</v>
      </c>
      <c r="FB132" s="384">
        <f t="shared" si="358"/>
        <v>651</v>
      </c>
      <c r="FC132" s="379">
        <v>1</v>
      </c>
      <c r="FD132" s="384">
        <f t="shared" si="359"/>
        <v>325.5</v>
      </c>
      <c r="FE132" s="379">
        <v>1</v>
      </c>
      <c r="FF132" s="384">
        <f t="shared" si="360"/>
        <v>325.5</v>
      </c>
      <c r="FG132" s="379">
        <v>1</v>
      </c>
      <c r="FH132" s="384">
        <f t="shared" si="361"/>
        <v>325.5</v>
      </c>
      <c r="FI132" s="379">
        <v>2</v>
      </c>
      <c r="FJ132" s="384">
        <f t="shared" si="362"/>
        <v>651</v>
      </c>
      <c r="FK132" s="379">
        <v>2</v>
      </c>
      <c r="FL132" s="384">
        <f t="shared" si="363"/>
        <v>651</v>
      </c>
      <c r="FM132" s="379">
        <v>2</v>
      </c>
      <c r="FN132" s="384">
        <f t="shared" si="364"/>
        <v>651</v>
      </c>
      <c r="FO132" s="379"/>
      <c r="FP132" s="384">
        <f t="shared" si="365"/>
        <v>0</v>
      </c>
      <c r="FQ132" s="379"/>
      <c r="FR132" s="384">
        <f t="shared" si="366"/>
        <v>0</v>
      </c>
      <c r="FS132" s="379"/>
      <c r="FT132" s="384">
        <f t="shared" si="367"/>
        <v>0</v>
      </c>
      <c r="FU132" s="379"/>
      <c r="FV132" s="384">
        <f t="shared" si="368"/>
        <v>0</v>
      </c>
      <c r="FW132" s="379"/>
      <c r="FX132" s="384">
        <f t="shared" si="369"/>
        <v>0</v>
      </c>
      <c r="FY132" s="379"/>
      <c r="FZ132" s="384">
        <f t="shared" si="370"/>
        <v>0</v>
      </c>
      <c r="GA132" s="379">
        <v>1</v>
      </c>
      <c r="GB132" s="384">
        <f t="shared" si="371"/>
        <v>325.5</v>
      </c>
      <c r="GC132" s="379">
        <v>1</v>
      </c>
      <c r="GD132" s="384">
        <f t="shared" si="372"/>
        <v>325.5</v>
      </c>
      <c r="GE132" s="379"/>
      <c r="GF132" s="384">
        <f t="shared" si="373"/>
        <v>0</v>
      </c>
      <c r="GG132" s="379"/>
      <c r="GH132" s="384">
        <f t="shared" si="374"/>
        <v>0</v>
      </c>
      <c r="GI132" s="379"/>
      <c r="GJ132" s="384">
        <f t="shared" si="375"/>
        <v>0</v>
      </c>
      <c r="GK132" s="379"/>
      <c r="GL132" s="384">
        <f t="shared" si="376"/>
        <v>0</v>
      </c>
      <c r="GM132" s="379"/>
      <c r="GN132" s="384">
        <f t="shared" si="377"/>
        <v>0</v>
      </c>
      <c r="GO132" s="379"/>
      <c r="GP132" s="384">
        <f t="shared" si="378"/>
        <v>0</v>
      </c>
      <c r="GQ132" s="379"/>
      <c r="GR132" s="384">
        <f t="shared" si="379"/>
        <v>0</v>
      </c>
      <c r="GS132" s="379"/>
      <c r="GT132" s="384">
        <f t="shared" si="380"/>
        <v>0</v>
      </c>
      <c r="GU132" s="379"/>
      <c r="GV132" s="384">
        <f t="shared" si="381"/>
        <v>0</v>
      </c>
      <c r="GW132" s="379"/>
      <c r="GX132" s="384">
        <f t="shared" si="382"/>
        <v>0</v>
      </c>
      <c r="GY132" s="379">
        <v>2</v>
      </c>
      <c r="GZ132" s="384">
        <f t="shared" si="383"/>
        <v>651</v>
      </c>
      <c r="HA132" s="379">
        <v>2</v>
      </c>
      <c r="HB132" s="384">
        <f t="shared" si="384"/>
        <v>651</v>
      </c>
      <c r="HC132" s="379">
        <v>2</v>
      </c>
      <c r="HD132" s="384">
        <f t="shared" si="385"/>
        <v>651</v>
      </c>
      <c r="HE132" s="379">
        <v>0</v>
      </c>
      <c r="HF132" s="384">
        <f t="shared" si="386"/>
        <v>0</v>
      </c>
      <c r="HG132" s="379">
        <v>0</v>
      </c>
      <c r="HH132" s="384">
        <f t="shared" si="387"/>
        <v>0</v>
      </c>
      <c r="HI132" s="379">
        <v>0</v>
      </c>
      <c r="HJ132" s="384">
        <f t="shared" si="388"/>
        <v>0</v>
      </c>
      <c r="HK132" s="379">
        <v>0</v>
      </c>
      <c r="HL132" s="384">
        <f t="shared" si="389"/>
        <v>0</v>
      </c>
      <c r="HM132" s="379">
        <v>2</v>
      </c>
      <c r="HN132" s="384">
        <f t="shared" si="390"/>
        <v>651</v>
      </c>
      <c r="HO132" s="415"/>
      <c r="HP132" s="384">
        <f t="shared" si="391"/>
        <v>0</v>
      </c>
      <c r="HQ132" s="379"/>
      <c r="HR132" s="384">
        <f t="shared" si="392"/>
        <v>0</v>
      </c>
      <c r="HS132" s="415">
        <v>2</v>
      </c>
      <c r="HT132" s="384">
        <f t="shared" si="393"/>
        <v>651</v>
      </c>
      <c r="HU132" s="379"/>
      <c r="HV132" s="384">
        <f t="shared" si="394"/>
        <v>0</v>
      </c>
      <c r="HW132" s="379"/>
      <c r="HX132" s="384">
        <f t="shared" si="395"/>
        <v>0</v>
      </c>
      <c r="HY132" s="379"/>
      <c r="HZ132" s="384">
        <f t="shared" si="396"/>
        <v>0</v>
      </c>
      <c r="IA132" s="379"/>
      <c r="IB132" s="384">
        <f t="shared" si="397"/>
        <v>0</v>
      </c>
      <c r="IC132" s="379"/>
      <c r="ID132" s="384">
        <f t="shared" si="398"/>
        <v>0</v>
      </c>
      <c r="IE132" s="379"/>
      <c r="IF132" s="384">
        <f t="shared" si="399"/>
        <v>0</v>
      </c>
      <c r="IG132" s="379"/>
      <c r="IH132" s="384">
        <f t="shared" si="400"/>
        <v>0</v>
      </c>
      <c r="II132" s="379"/>
      <c r="IJ132" s="384">
        <f t="shared" si="401"/>
        <v>0</v>
      </c>
      <c r="IK132" s="379"/>
      <c r="IL132" s="384">
        <f t="shared" si="402"/>
        <v>0</v>
      </c>
      <c r="IM132" s="379"/>
      <c r="IN132" s="384">
        <f t="shared" si="403"/>
        <v>0</v>
      </c>
      <c r="IO132" s="379"/>
      <c r="IP132" s="384">
        <f t="shared" si="404"/>
        <v>0</v>
      </c>
      <c r="IQ132" s="379"/>
      <c r="IR132" s="384">
        <f t="shared" si="405"/>
        <v>0</v>
      </c>
      <c r="IS132" s="379"/>
      <c r="IT132" s="384">
        <f t="shared" si="406"/>
        <v>0</v>
      </c>
      <c r="IU132" s="379"/>
      <c r="IV132" s="384">
        <f t="shared" si="407"/>
        <v>0</v>
      </c>
      <c r="IW132" s="379"/>
      <c r="IX132" s="384">
        <f t="shared" si="408"/>
        <v>0</v>
      </c>
      <c r="IY132" s="379"/>
      <c r="IZ132" s="384">
        <f t="shared" si="409"/>
        <v>0</v>
      </c>
      <c r="JA132" s="379"/>
      <c r="JB132" s="384">
        <f t="shared" si="410"/>
        <v>0</v>
      </c>
      <c r="JC132" s="379"/>
      <c r="JD132" s="384">
        <f t="shared" si="411"/>
        <v>0</v>
      </c>
      <c r="JE132" s="379"/>
      <c r="JF132" s="384">
        <f t="shared" si="412"/>
        <v>0</v>
      </c>
      <c r="JG132" s="379"/>
      <c r="JH132" s="384">
        <f t="shared" si="413"/>
        <v>0</v>
      </c>
      <c r="JI132" s="379"/>
      <c r="JJ132" s="384">
        <f t="shared" si="414"/>
        <v>0</v>
      </c>
      <c r="JK132" s="379"/>
      <c r="JL132" s="384">
        <f t="shared" si="415"/>
        <v>0</v>
      </c>
      <c r="JM132" s="379"/>
      <c r="JN132" s="384">
        <f t="shared" si="416"/>
        <v>0</v>
      </c>
      <c r="JO132" s="379"/>
      <c r="JP132" s="384">
        <f t="shared" si="417"/>
        <v>0</v>
      </c>
      <c r="JQ132" s="379"/>
      <c r="JR132" s="384">
        <f t="shared" si="418"/>
        <v>0</v>
      </c>
      <c r="JS132" s="379">
        <v>2</v>
      </c>
      <c r="JT132" s="384">
        <f t="shared" si="434"/>
        <v>651</v>
      </c>
      <c r="JU132" s="379">
        <v>2</v>
      </c>
      <c r="JV132" s="384">
        <f t="shared" si="435"/>
        <v>651</v>
      </c>
      <c r="JW132" s="379">
        <v>2</v>
      </c>
      <c r="JX132" s="384">
        <f t="shared" si="436"/>
        <v>651</v>
      </c>
      <c r="JY132" s="379"/>
      <c r="JZ132" s="384">
        <f t="shared" si="437"/>
        <v>0</v>
      </c>
    </row>
    <row r="133" spans="1:286" s="4" customFormat="1" x14ac:dyDescent="0.25">
      <c r="A133" s="268" t="s">
        <v>361</v>
      </c>
      <c r="B133" s="268" t="s">
        <v>476</v>
      </c>
      <c r="C133" s="468">
        <f>28*D3</f>
        <v>0</v>
      </c>
      <c r="D133" s="486"/>
      <c r="E133" s="486"/>
      <c r="F133" s="478"/>
      <c r="G133" s="387">
        <f t="shared" si="438"/>
        <v>0</v>
      </c>
      <c r="H133" s="388">
        <f t="shared" si="439"/>
        <v>0</v>
      </c>
      <c r="I133" s="513">
        <v>1</v>
      </c>
      <c r="J133" s="390">
        <f t="shared" ref="J133:J196" si="441">+H133/I133</f>
        <v>0</v>
      </c>
      <c r="K133" s="379"/>
      <c r="L133" s="384">
        <f t="shared" ref="L133:L196" si="442">K133*$J133</f>
        <v>0</v>
      </c>
      <c r="M133" s="379"/>
      <c r="N133" s="384">
        <f t="shared" ref="N133:N196" si="443">M133*$J133</f>
        <v>0</v>
      </c>
      <c r="O133" s="379"/>
      <c r="P133" s="384">
        <f t="shared" ref="P133:P196" si="444">O133*$J133</f>
        <v>0</v>
      </c>
      <c r="Q133" s="379"/>
      <c r="R133" s="384">
        <f t="shared" ref="R133:R196" si="445">Q133*$J133</f>
        <v>0</v>
      </c>
      <c r="S133" s="379"/>
      <c r="T133" s="384">
        <f t="shared" ref="T133:T196" si="446">S133*$J133</f>
        <v>0</v>
      </c>
      <c r="U133" s="379"/>
      <c r="V133" s="384">
        <f t="shared" ref="V133:V196" si="447">U133*$J133</f>
        <v>0</v>
      </c>
      <c r="W133" s="379"/>
      <c r="X133" s="384">
        <f t="shared" ref="X133:X196" si="448">W133*$J133</f>
        <v>0</v>
      </c>
      <c r="Y133" s="379"/>
      <c r="Z133" s="384">
        <f t="shared" ref="Z133:Z196" si="449">Y133*$J133</f>
        <v>0</v>
      </c>
      <c r="AA133" s="379"/>
      <c r="AB133" s="384">
        <f t="shared" ref="AB133:AB196" si="450">AA133*$J133</f>
        <v>0</v>
      </c>
      <c r="AC133" s="379"/>
      <c r="AD133" s="384">
        <f t="shared" ref="AD133:AD196" si="451">AC133*$J133</f>
        <v>0</v>
      </c>
      <c r="AE133" s="379"/>
      <c r="AF133" s="384">
        <f t="shared" ref="AF133:AF196" si="452">AE133*$J133</f>
        <v>0</v>
      </c>
      <c r="AG133" s="379"/>
      <c r="AH133" s="384">
        <f t="shared" ref="AH133:AH196" si="453">AG133*$J133</f>
        <v>0</v>
      </c>
      <c r="AI133" s="379"/>
      <c r="AJ133" s="384">
        <f t="shared" ref="AJ133:AJ196" si="454">AI133*$J133</f>
        <v>0</v>
      </c>
      <c r="AK133" s="379"/>
      <c r="AL133" s="384">
        <f t="shared" ref="AL133:AL196" si="455">AK133*$J133</f>
        <v>0</v>
      </c>
      <c r="AM133" s="379"/>
      <c r="AN133" s="384">
        <f t="shared" ref="AN133:AN196" si="456">AM133*$J133</f>
        <v>0</v>
      </c>
      <c r="AO133" s="379"/>
      <c r="AP133" s="384">
        <f t="shared" ref="AP133:AP196" si="457">AO133*$J133</f>
        <v>0</v>
      </c>
      <c r="AQ133" s="379"/>
      <c r="AR133" s="384">
        <f t="shared" ref="AR133:AR196" si="458">AQ133*$J133</f>
        <v>0</v>
      </c>
      <c r="AS133" s="379"/>
      <c r="AT133" s="384">
        <f t="shared" ref="AT133:AT196" si="459">AS133*$J133</f>
        <v>0</v>
      </c>
      <c r="AU133" s="379"/>
      <c r="AV133" s="384">
        <f t="shared" ref="AV133:AV196" si="460">AU133*$J133</f>
        <v>0</v>
      </c>
      <c r="AW133" s="379"/>
      <c r="AX133" s="384">
        <f t="shared" ref="AX133:AX196" si="461">AW133*$J133</f>
        <v>0</v>
      </c>
      <c r="AY133" s="379"/>
      <c r="AZ133" s="384">
        <f t="shared" ref="AZ133:AZ196" si="462">AY133*$J133</f>
        <v>0</v>
      </c>
      <c r="BA133" s="379"/>
      <c r="BB133" s="384">
        <f t="shared" ref="BB133:BB196" si="463">BA133*$J133</f>
        <v>0</v>
      </c>
      <c r="BC133" s="379"/>
      <c r="BD133" s="384">
        <f t="shared" ref="BD133:BD196" si="464">BC133*$J133</f>
        <v>0</v>
      </c>
      <c r="BE133" s="379"/>
      <c r="BF133" s="384">
        <f t="shared" ref="BF133:BF196" si="465">BE133*$J133</f>
        <v>0</v>
      </c>
      <c r="BG133" s="379"/>
      <c r="BH133" s="384">
        <f t="shared" ref="BH133:BH196" si="466">BG133*$J133</f>
        <v>0</v>
      </c>
      <c r="BI133" s="379"/>
      <c r="BJ133" s="384">
        <f t="shared" ref="BJ133:BJ196" si="467">BI133*$J133</f>
        <v>0</v>
      </c>
      <c r="BK133" s="379"/>
      <c r="BL133" s="384">
        <f t="shared" ref="BL133:BL196" si="468">BK133*$J133</f>
        <v>0</v>
      </c>
      <c r="BM133" s="379"/>
      <c r="BN133" s="384">
        <f t="shared" ref="BN133:BN196" si="469">BM133*$J133</f>
        <v>0</v>
      </c>
      <c r="BO133" s="379"/>
      <c r="BP133" s="384">
        <f t="shared" ref="BP133:BP196" si="470">BO133*$J133</f>
        <v>0</v>
      </c>
      <c r="BQ133" s="379"/>
      <c r="BR133" s="384">
        <f t="shared" ref="BR133:BR196" si="471">BQ133*$J133</f>
        <v>0</v>
      </c>
      <c r="BS133" s="379"/>
      <c r="BT133" s="384">
        <f t="shared" ref="BT133:BT196" si="472">BS133*$J133</f>
        <v>0</v>
      </c>
      <c r="BU133" s="379"/>
      <c r="BV133" s="384">
        <f t="shared" ref="BV133:BV196" si="473">BU133*$J133</f>
        <v>0</v>
      </c>
      <c r="BW133" s="379"/>
      <c r="BX133" s="384">
        <f t="shared" ref="BX133:BX196" si="474">BW133*$J133</f>
        <v>0</v>
      </c>
      <c r="BY133" s="379"/>
      <c r="BZ133" s="384">
        <f t="shared" ref="BZ133:BZ196" si="475">BY133*$J133</f>
        <v>0</v>
      </c>
      <c r="CA133" s="379"/>
      <c r="CB133" s="384">
        <f t="shared" ref="CB133:CB196" si="476">CA133*$J133</f>
        <v>0</v>
      </c>
      <c r="CC133" s="379"/>
      <c r="CD133" s="384">
        <f t="shared" ref="CD133:CD196" si="477">CC133*$J133</f>
        <v>0</v>
      </c>
      <c r="CE133" s="379"/>
      <c r="CF133" s="384">
        <f t="shared" ref="CF133:CF196" si="478">CE133*$J133</f>
        <v>0</v>
      </c>
      <c r="CG133" s="379"/>
      <c r="CH133" s="384">
        <f t="shared" ref="CH133:CH196" si="479">CG133*$J133</f>
        <v>0</v>
      </c>
      <c r="CI133" s="379"/>
      <c r="CJ133" s="384">
        <f t="shared" ref="CJ133:CJ196" si="480">CI133*$J133</f>
        <v>0</v>
      </c>
      <c r="CK133" s="379"/>
      <c r="CL133" s="384">
        <f t="shared" ref="CL133:CL196" si="481">CK133*$J133</f>
        <v>0</v>
      </c>
      <c r="CM133" s="379"/>
      <c r="CN133" s="384">
        <f t="shared" ref="CN133:CN196" si="482">CM133*$J133</f>
        <v>0</v>
      </c>
      <c r="CO133" s="379"/>
      <c r="CP133" s="384">
        <f t="shared" ref="CP133:CP196" si="483">CO133*$J133</f>
        <v>0</v>
      </c>
      <c r="CQ133" s="379"/>
      <c r="CR133" s="384">
        <f t="shared" ref="CR133:CR196" si="484">CQ133*$J133</f>
        <v>0</v>
      </c>
      <c r="CS133" s="379"/>
      <c r="CT133" s="384">
        <f t="shared" ref="CT133:CT196" si="485">CS133*$J133</f>
        <v>0</v>
      </c>
      <c r="CU133" s="379"/>
      <c r="CV133" s="384">
        <f t="shared" ref="CV133:CV196" si="486">CU133*$J133</f>
        <v>0</v>
      </c>
      <c r="CW133" s="379"/>
      <c r="CX133" s="384">
        <f t="shared" ref="CX133:CX196" si="487">CW133*$J133</f>
        <v>0</v>
      </c>
      <c r="CY133" s="379"/>
      <c r="CZ133" s="384">
        <f t="shared" ref="CZ133:CZ196" si="488">CY133*$J133</f>
        <v>0</v>
      </c>
      <c r="DA133" s="379"/>
      <c r="DB133" s="384">
        <f t="shared" si="440"/>
        <v>0</v>
      </c>
      <c r="DC133" s="379"/>
      <c r="DD133" s="384">
        <f t="shared" ref="DD133:DD196" si="489">DC133*$J133</f>
        <v>0</v>
      </c>
      <c r="DE133" s="379"/>
      <c r="DF133" s="384">
        <f t="shared" ref="DF133:DF196" si="490">DE133*$J133</f>
        <v>0</v>
      </c>
      <c r="DG133" s="379"/>
      <c r="DH133" s="384">
        <f t="shared" ref="DH133:DH196" si="491">DG133*$J133</f>
        <v>0</v>
      </c>
      <c r="DI133" s="379"/>
      <c r="DJ133" s="384">
        <f t="shared" ref="DJ133:DJ196" si="492">DI133*$J133</f>
        <v>0</v>
      </c>
      <c r="DK133" s="379"/>
      <c r="DL133" s="384">
        <f t="shared" ref="DL133:DL196" si="493">DK133*$J133</f>
        <v>0</v>
      </c>
      <c r="DM133" s="379"/>
      <c r="DN133" s="384">
        <f t="shared" ref="DN133:DN196" si="494">DM133*$J133</f>
        <v>0</v>
      </c>
      <c r="DO133" s="379"/>
      <c r="DP133" s="384">
        <f t="shared" ref="DP133:DP196" si="495">DO133*$J133</f>
        <v>0</v>
      </c>
      <c r="DQ133" s="379"/>
      <c r="DR133" s="384">
        <f t="shared" ref="DR133:DR196" si="496">DQ133*$J133</f>
        <v>0</v>
      </c>
      <c r="DS133" s="379"/>
      <c r="DT133" s="384">
        <f t="shared" ref="DT133:DT196" si="497">DS133*$J133</f>
        <v>0</v>
      </c>
      <c r="DU133" s="379"/>
      <c r="DV133" s="384">
        <f t="shared" ref="DV133:DV196" si="498">DU133*$J133</f>
        <v>0</v>
      </c>
      <c r="DW133" s="379"/>
      <c r="DX133" s="384">
        <f t="shared" ref="DX133:DX196" si="499">DW133*$J133</f>
        <v>0</v>
      </c>
      <c r="DY133" s="379"/>
      <c r="DZ133" s="384">
        <f t="shared" ref="DZ133:DZ196" si="500">DY133*$J133</f>
        <v>0</v>
      </c>
      <c r="EA133" s="379"/>
      <c r="EB133" s="384">
        <f t="shared" ref="EB133:EB196" si="501">EA133*$J133</f>
        <v>0</v>
      </c>
      <c r="EC133" s="379"/>
      <c r="ED133" s="384">
        <f t="shared" ref="ED133:ED196" si="502">EC133*$J133</f>
        <v>0</v>
      </c>
      <c r="EE133" s="379"/>
      <c r="EF133" s="384">
        <f t="shared" ref="EF133:EF196" si="503">EE133*$J133</f>
        <v>0</v>
      </c>
      <c r="EG133" s="379"/>
      <c r="EH133" s="384">
        <f t="shared" ref="EH133:EH196" si="504">EG133*$J133</f>
        <v>0</v>
      </c>
      <c r="EI133" s="379"/>
      <c r="EJ133" s="384">
        <f t="shared" ref="EJ133:EJ196" si="505">EI133*$J133</f>
        <v>0</v>
      </c>
      <c r="EK133" s="379"/>
      <c r="EL133" s="384">
        <f t="shared" ref="EL133:EL196" si="506">EK133*$J133</f>
        <v>0</v>
      </c>
      <c r="EM133" s="379"/>
      <c r="EN133" s="384">
        <f t="shared" ref="EN133:EN196" si="507">EM133*$J133</f>
        <v>0</v>
      </c>
      <c r="EO133" s="379"/>
      <c r="EP133" s="384">
        <f t="shared" ref="EP133:EP196" si="508">EO133*$J133</f>
        <v>0</v>
      </c>
      <c r="EQ133" s="379">
        <v>1</v>
      </c>
      <c r="ER133" s="384">
        <f t="shared" ref="ER133:ER196" si="509">EQ133*$J133</f>
        <v>0</v>
      </c>
      <c r="ES133" s="379">
        <v>1</v>
      </c>
      <c r="ET133" s="384">
        <f t="shared" ref="ET133:ET196" si="510">ES133*$J133</f>
        <v>0</v>
      </c>
      <c r="EU133" s="379">
        <v>1</v>
      </c>
      <c r="EV133" s="384">
        <f t="shared" ref="EV133:EV196" si="511">EU133*$J133</f>
        <v>0</v>
      </c>
      <c r="EW133" s="379">
        <v>1</v>
      </c>
      <c r="EX133" s="384">
        <f t="shared" ref="EX133:EX196" si="512">EW133*$J133</f>
        <v>0</v>
      </c>
      <c r="EY133" s="379">
        <v>1</v>
      </c>
      <c r="EZ133" s="384">
        <f t="shared" ref="EZ133:EZ196" si="513">EY133*$J133</f>
        <v>0</v>
      </c>
      <c r="FA133" s="379">
        <v>1</v>
      </c>
      <c r="FB133" s="384">
        <f t="shared" ref="FB133:FB196" si="514">FA133*$J133</f>
        <v>0</v>
      </c>
      <c r="FC133" s="379"/>
      <c r="FD133" s="384">
        <f t="shared" ref="FD133:FD196" si="515">FC133*$J133</f>
        <v>0</v>
      </c>
      <c r="FE133" s="379"/>
      <c r="FF133" s="384">
        <f t="shared" ref="FF133:FF196" si="516">FE133*$J133</f>
        <v>0</v>
      </c>
      <c r="FG133" s="379"/>
      <c r="FH133" s="384">
        <f t="shared" ref="FH133:FH196" si="517">FG133*$J133</f>
        <v>0</v>
      </c>
      <c r="FI133" s="379"/>
      <c r="FJ133" s="384">
        <f t="shared" ref="FJ133:FJ196" si="518">FI133*$J133</f>
        <v>0</v>
      </c>
      <c r="FK133" s="379"/>
      <c r="FL133" s="384">
        <f t="shared" ref="FL133:FL196" si="519">FK133*$J133</f>
        <v>0</v>
      </c>
      <c r="FM133" s="379"/>
      <c r="FN133" s="384">
        <f t="shared" ref="FN133:FN196" si="520">FM133*$J133</f>
        <v>0</v>
      </c>
      <c r="FO133" s="379"/>
      <c r="FP133" s="384">
        <f t="shared" ref="FP133:FP196" si="521">FO133*$J133</f>
        <v>0</v>
      </c>
      <c r="FQ133" s="379"/>
      <c r="FR133" s="384">
        <f t="shared" ref="FR133:FR196" si="522">FQ133*$J133</f>
        <v>0</v>
      </c>
      <c r="FS133" s="379"/>
      <c r="FT133" s="384">
        <f t="shared" ref="FT133:FT196" si="523">FS133*$J133</f>
        <v>0</v>
      </c>
      <c r="FU133" s="379"/>
      <c r="FV133" s="384">
        <f t="shared" ref="FV133:FV196" si="524">FU133*$J133</f>
        <v>0</v>
      </c>
      <c r="FW133" s="379"/>
      <c r="FX133" s="384">
        <f t="shared" ref="FX133:FX196" si="525">FW133*$J133</f>
        <v>0</v>
      </c>
      <c r="FY133" s="379"/>
      <c r="FZ133" s="384">
        <f t="shared" ref="FZ133:FZ196" si="526">FY133*$J133</f>
        <v>0</v>
      </c>
      <c r="GA133" s="379"/>
      <c r="GB133" s="384">
        <f t="shared" ref="GB133:GB196" si="527">GA133*$J133</f>
        <v>0</v>
      </c>
      <c r="GC133" s="379"/>
      <c r="GD133" s="384">
        <f t="shared" ref="GD133:GD196" si="528">GC133*$J133</f>
        <v>0</v>
      </c>
      <c r="GE133" s="379"/>
      <c r="GF133" s="384">
        <f t="shared" ref="GF133:GF196" si="529">GE133*$J133</f>
        <v>0</v>
      </c>
      <c r="GG133" s="379"/>
      <c r="GH133" s="384">
        <f t="shared" ref="GH133:GH196" si="530">GG133*$J133</f>
        <v>0</v>
      </c>
      <c r="GI133" s="379"/>
      <c r="GJ133" s="384">
        <f t="shared" ref="GJ133:GJ196" si="531">GI133*$J133</f>
        <v>0</v>
      </c>
      <c r="GK133" s="379"/>
      <c r="GL133" s="384">
        <f t="shared" ref="GL133:GL196" si="532">GK133*$J133</f>
        <v>0</v>
      </c>
      <c r="GM133" s="379"/>
      <c r="GN133" s="384">
        <f t="shared" ref="GN133:GN196" si="533">GM133*$J133</f>
        <v>0</v>
      </c>
      <c r="GO133" s="379"/>
      <c r="GP133" s="384">
        <f t="shared" ref="GP133:GP196" si="534">GO133*$J133</f>
        <v>0</v>
      </c>
      <c r="GQ133" s="379"/>
      <c r="GR133" s="384">
        <f t="shared" ref="GR133:GR196" si="535">GQ133*$J133</f>
        <v>0</v>
      </c>
      <c r="GS133" s="379"/>
      <c r="GT133" s="384">
        <f t="shared" ref="GT133:GT196" si="536">GS133*$J133</f>
        <v>0</v>
      </c>
      <c r="GU133" s="379"/>
      <c r="GV133" s="384">
        <f t="shared" ref="GV133:GV196" si="537">GU133*$J133</f>
        <v>0</v>
      </c>
      <c r="GW133" s="379"/>
      <c r="GX133" s="384">
        <f t="shared" ref="GX133:GX196" si="538">GW133*$J133</f>
        <v>0</v>
      </c>
      <c r="GY133" s="379"/>
      <c r="GZ133" s="384">
        <f t="shared" ref="GZ133:GZ196" si="539">GY133*$J133</f>
        <v>0</v>
      </c>
      <c r="HA133" s="379"/>
      <c r="HB133" s="384">
        <f t="shared" ref="HB133:HB196" si="540">HA133*$J133</f>
        <v>0</v>
      </c>
      <c r="HC133" s="379"/>
      <c r="HD133" s="384">
        <f t="shared" ref="HD133:HD196" si="541">HC133*$J133</f>
        <v>0</v>
      </c>
      <c r="HE133" s="379"/>
      <c r="HF133" s="384">
        <f t="shared" ref="HF133:HF196" si="542">HE133*$J133</f>
        <v>0</v>
      </c>
      <c r="HG133" s="379"/>
      <c r="HH133" s="384">
        <f t="shared" ref="HH133:HH196" si="543">HG133*$J133</f>
        <v>0</v>
      </c>
      <c r="HI133" s="379"/>
      <c r="HJ133" s="384">
        <f t="shared" ref="HJ133:HJ196" si="544">HI133*$J133</f>
        <v>0</v>
      </c>
      <c r="HK133" s="379"/>
      <c r="HL133" s="384">
        <f t="shared" ref="HL133:HL196" si="545">HK133*$J133</f>
        <v>0</v>
      </c>
      <c r="HM133" s="379"/>
      <c r="HN133" s="384">
        <f t="shared" ref="HN133:HN196" si="546">HM133*$J133</f>
        <v>0</v>
      </c>
      <c r="HO133" s="415"/>
      <c r="HP133" s="384">
        <f t="shared" ref="HP133:HP196" si="547">HO133*$J133</f>
        <v>0</v>
      </c>
      <c r="HQ133" s="379"/>
      <c r="HR133" s="384">
        <f t="shared" ref="HR133:HR196" si="548">HQ133*$J133</f>
        <v>0</v>
      </c>
      <c r="HS133" s="415"/>
      <c r="HT133" s="384">
        <f t="shared" ref="HT133:HT196" si="549">HS133*$J133</f>
        <v>0</v>
      </c>
      <c r="HU133" s="379"/>
      <c r="HV133" s="384">
        <f t="shared" ref="HV133:HV196" si="550">HU133*$J133</f>
        <v>0</v>
      </c>
      <c r="HW133" s="379"/>
      <c r="HX133" s="384">
        <f t="shared" ref="HX133:HX196" si="551">HW133*$J133</f>
        <v>0</v>
      </c>
      <c r="HY133" s="379"/>
      <c r="HZ133" s="384">
        <f t="shared" ref="HZ133:HZ196" si="552">HY133*$J133</f>
        <v>0</v>
      </c>
      <c r="IA133" s="379"/>
      <c r="IB133" s="384">
        <f t="shared" ref="IB133:IB196" si="553">IA133*$J133</f>
        <v>0</v>
      </c>
      <c r="IC133" s="379"/>
      <c r="ID133" s="384">
        <f t="shared" ref="ID133:ID196" si="554">IC133*$J133</f>
        <v>0</v>
      </c>
      <c r="IE133" s="379"/>
      <c r="IF133" s="384">
        <f t="shared" ref="IF133:IF196" si="555">IE133*$J133</f>
        <v>0</v>
      </c>
      <c r="IG133" s="379"/>
      <c r="IH133" s="384">
        <f t="shared" ref="IH133:IH196" si="556">IG133*$J133</f>
        <v>0</v>
      </c>
      <c r="II133" s="379"/>
      <c r="IJ133" s="384">
        <f t="shared" ref="IJ133:IJ196" si="557">II133*$J133</f>
        <v>0</v>
      </c>
      <c r="IK133" s="379"/>
      <c r="IL133" s="384">
        <f t="shared" ref="IL133:IL196" si="558">IK133*$J133</f>
        <v>0</v>
      </c>
      <c r="IM133" s="379"/>
      <c r="IN133" s="384">
        <f t="shared" ref="IN133:IN196" si="559">IM133*$J133</f>
        <v>0</v>
      </c>
      <c r="IO133" s="379"/>
      <c r="IP133" s="384">
        <f t="shared" ref="IP133:IP196" si="560">IO133*$J133</f>
        <v>0</v>
      </c>
      <c r="IQ133" s="379"/>
      <c r="IR133" s="384">
        <f t="shared" ref="IR133:IR196" si="561">IQ133*$J133</f>
        <v>0</v>
      </c>
      <c r="IS133" s="379"/>
      <c r="IT133" s="384">
        <f t="shared" ref="IT133:IT196" si="562">IS133*$J133</f>
        <v>0</v>
      </c>
      <c r="IU133" s="379"/>
      <c r="IV133" s="384">
        <f t="shared" ref="IV133:IV196" si="563">IU133*$J133</f>
        <v>0</v>
      </c>
      <c r="IW133" s="379"/>
      <c r="IX133" s="384">
        <f t="shared" ref="IX133:IX196" si="564">IW133*$J133</f>
        <v>0</v>
      </c>
      <c r="IY133" s="379"/>
      <c r="IZ133" s="384">
        <f t="shared" ref="IZ133:IZ196" si="565">IY133*$J133</f>
        <v>0</v>
      </c>
      <c r="JA133" s="379"/>
      <c r="JB133" s="384">
        <f t="shared" ref="JB133:JB196" si="566">JA133*$J133</f>
        <v>0</v>
      </c>
      <c r="JC133" s="379"/>
      <c r="JD133" s="384">
        <f t="shared" ref="JD133:JD196" si="567">JC133*$J133</f>
        <v>0</v>
      </c>
      <c r="JE133" s="379"/>
      <c r="JF133" s="384">
        <f t="shared" ref="JF133:JF196" si="568">JE133*$J133</f>
        <v>0</v>
      </c>
      <c r="JG133" s="379"/>
      <c r="JH133" s="384">
        <f t="shared" ref="JH133:JH196" si="569">JG133*$J133</f>
        <v>0</v>
      </c>
      <c r="JI133" s="379"/>
      <c r="JJ133" s="384">
        <f t="shared" ref="JJ133:JJ196" si="570">JI133*$J133</f>
        <v>0</v>
      </c>
      <c r="JK133" s="379"/>
      <c r="JL133" s="384">
        <f t="shared" ref="JL133:JL196" si="571">JK133*$J133</f>
        <v>0</v>
      </c>
      <c r="JM133" s="379"/>
      <c r="JN133" s="384">
        <f t="shared" ref="JN133:JN196" si="572">JM133*$J133</f>
        <v>0</v>
      </c>
      <c r="JO133" s="379"/>
      <c r="JP133" s="384">
        <f t="shared" ref="JP133:JP196" si="573">JO133*$J133</f>
        <v>0</v>
      </c>
      <c r="JQ133" s="379"/>
      <c r="JR133" s="384">
        <f t="shared" ref="JR133:JR196" si="574">JQ133*$J133</f>
        <v>0</v>
      </c>
      <c r="JS133" s="379"/>
      <c r="JT133" s="384">
        <f t="shared" si="434"/>
        <v>0</v>
      </c>
      <c r="JU133" s="379"/>
      <c r="JV133" s="384">
        <f t="shared" si="435"/>
        <v>0</v>
      </c>
      <c r="JW133" s="379"/>
      <c r="JX133" s="384">
        <f t="shared" si="436"/>
        <v>0</v>
      </c>
      <c r="JY133" s="379"/>
      <c r="JZ133" s="384">
        <f t="shared" si="437"/>
        <v>0</v>
      </c>
    </row>
    <row r="134" spans="1:286" s="4" customFormat="1" x14ac:dyDescent="0.25">
      <c r="A134" s="268" t="s">
        <v>361</v>
      </c>
      <c r="B134" s="268" t="s">
        <v>370</v>
      </c>
      <c r="C134" s="476">
        <v>16900</v>
      </c>
      <c r="D134" s="487"/>
      <c r="E134" s="487"/>
      <c r="F134" s="482"/>
      <c r="G134" s="387">
        <f t="shared" si="438"/>
        <v>845</v>
      </c>
      <c r="H134" s="388">
        <f t="shared" si="439"/>
        <v>17745</v>
      </c>
      <c r="I134" s="513">
        <v>100</v>
      </c>
      <c r="J134" s="390">
        <f t="shared" si="441"/>
        <v>177.45</v>
      </c>
      <c r="K134" s="379"/>
      <c r="L134" s="384">
        <f t="shared" si="442"/>
        <v>0</v>
      </c>
      <c r="M134" s="379"/>
      <c r="N134" s="384">
        <f t="shared" si="443"/>
        <v>0</v>
      </c>
      <c r="O134" s="379"/>
      <c r="P134" s="384">
        <f t="shared" si="444"/>
        <v>0</v>
      </c>
      <c r="Q134" s="379"/>
      <c r="R134" s="384">
        <f t="shared" si="445"/>
        <v>0</v>
      </c>
      <c r="S134" s="379"/>
      <c r="T134" s="384">
        <f t="shared" si="446"/>
        <v>0</v>
      </c>
      <c r="U134" s="379"/>
      <c r="V134" s="384">
        <f t="shared" si="447"/>
        <v>0</v>
      </c>
      <c r="W134" s="379"/>
      <c r="X134" s="384">
        <f t="shared" si="448"/>
        <v>0</v>
      </c>
      <c r="Y134" s="379"/>
      <c r="Z134" s="384">
        <f t="shared" si="449"/>
        <v>0</v>
      </c>
      <c r="AA134" s="379"/>
      <c r="AB134" s="384">
        <f t="shared" si="450"/>
        <v>0</v>
      </c>
      <c r="AC134" s="379"/>
      <c r="AD134" s="384">
        <f t="shared" si="451"/>
        <v>0</v>
      </c>
      <c r="AE134" s="379"/>
      <c r="AF134" s="384">
        <f t="shared" si="452"/>
        <v>0</v>
      </c>
      <c r="AG134" s="379"/>
      <c r="AH134" s="384">
        <f t="shared" si="453"/>
        <v>0</v>
      </c>
      <c r="AI134" s="379"/>
      <c r="AJ134" s="384">
        <f t="shared" si="454"/>
        <v>0</v>
      </c>
      <c r="AK134" s="379"/>
      <c r="AL134" s="384">
        <f t="shared" si="455"/>
        <v>0</v>
      </c>
      <c r="AM134" s="379"/>
      <c r="AN134" s="384">
        <f t="shared" si="456"/>
        <v>0</v>
      </c>
      <c r="AO134" s="379"/>
      <c r="AP134" s="384">
        <f t="shared" si="457"/>
        <v>0</v>
      </c>
      <c r="AQ134" s="379"/>
      <c r="AR134" s="384">
        <f t="shared" si="458"/>
        <v>0</v>
      </c>
      <c r="AS134" s="379"/>
      <c r="AT134" s="384">
        <f t="shared" si="459"/>
        <v>0</v>
      </c>
      <c r="AU134" s="379"/>
      <c r="AV134" s="384">
        <f t="shared" si="460"/>
        <v>0</v>
      </c>
      <c r="AW134" s="379"/>
      <c r="AX134" s="384">
        <f t="shared" si="461"/>
        <v>0</v>
      </c>
      <c r="AY134" s="379"/>
      <c r="AZ134" s="384">
        <f t="shared" si="462"/>
        <v>0</v>
      </c>
      <c r="BA134" s="379"/>
      <c r="BB134" s="384">
        <f t="shared" si="463"/>
        <v>0</v>
      </c>
      <c r="BC134" s="379"/>
      <c r="BD134" s="384">
        <f t="shared" si="464"/>
        <v>0</v>
      </c>
      <c r="BE134" s="379"/>
      <c r="BF134" s="384">
        <f t="shared" si="465"/>
        <v>0</v>
      </c>
      <c r="BG134" s="379"/>
      <c r="BH134" s="384">
        <f t="shared" si="466"/>
        <v>0</v>
      </c>
      <c r="BI134" s="379"/>
      <c r="BJ134" s="384">
        <f t="shared" si="467"/>
        <v>0</v>
      </c>
      <c r="BK134" s="379"/>
      <c r="BL134" s="384">
        <f t="shared" si="468"/>
        <v>0</v>
      </c>
      <c r="BM134" s="379"/>
      <c r="BN134" s="384">
        <f t="shared" si="469"/>
        <v>0</v>
      </c>
      <c r="BO134" s="379"/>
      <c r="BP134" s="384">
        <f t="shared" si="470"/>
        <v>0</v>
      </c>
      <c r="BQ134" s="379"/>
      <c r="BR134" s="384">
        <f t="shared" si="471"/>
        <v>0</v>
      </c>
      <c r="BS134" s="379"/>
      <c r="BT134" s="384">
        <f t="shared" si="472"/>
        <v>0</v>
      </c>
      <c r="BU134" s="379"/>
      <c r="BV134" s="384">
        <f t="shared" si="473"/>
        <v>0</v>
      </c>
      <c r="BW134" s="379"/>
      <c r="BX134" s="384">
        <f t="shared" si="474"/>
        <v>0</v>
      </c>
      <c r="BY134" s="379"/>
      <c r="BZ134" s="384">
        <f t="shared" si="475"/>
        <v>0</v>
      </c>
      <c r="CA134" s="379"/>
      <c r="CB134" s="384">
        <f t="shared" si="476"/>
        <v>0</v>
      </c>
      <c r="CC134" s="379"/>
      <c r="CD134" s="384">
        <f t="shared" si="477"/>
        <v>0</v>
      </c>
      <c r="CE134" s="379"/>
      <c r="CF134" s="384">
        <f t="shared" si="478"/>
        <v>0</v>
      </c>
      <c r="CG134" s="379"/>
      <c r="CH134" s="384">
        <f t="shared" si="479"/>
        <v>0</v>
      </c>
      <c r="CI134" s="379"/>
      <c r="CJ134" s="384">
        <f t="shared" si="480"/>
        <v>0</v>
      </c>
      <c r="CK134" s="379"/>
      <c r="CL134" s="384">
        <f t="shared" si="481"/>
        <v>0</v>
      </c>
      <c r="CM134" s="379"/>
      <c r="CN134" s="384">
        <f t="shared" si="482"/>
        <v>0</v>
      </c>
      <c r="CO134" s="379"/>
      <c r="CP134" s="384">
        <f t="shared" si="483"/>
        <v>0</v>
      </c>
      <c r="CQ134" s="379"/>
      <c r="CR134" s="384">
        <f t="shared" si="484"/>
        <v>0</v>
      </c>
      <c r="CS134" s="379"/>
      <c r="CT134" s="384">
        <f t="shared" si="485"/>
        <v>0</v>
      </c>
      <c r="CU134" s="379"/>
      <c r="CV134" s="384">
        <f t="shared" si="486"/>
        <v>0</v>
      </c>
      <c r="CW134" s="379"/>
      <c r="CX134" s="384">
        <f t="shared" si="487"/>
        <v>0</v>
      </c>
      <c r="CY134" s="379"/>
      <c r="CZ134" s="384">
        <f t="shared" si="488"/>
        <v>0</v>
      </c>
      <c r="DA134" s="379"/>
      <c r="DB134" s="384">
        <f t="shared" si="440"/>
        <v>0</v>
      </c>
      <c r="DC134" s="379"/>
      <c r="DD134" s="384">
        <f t="shared" si="489"/>
        <v>0</v>
      </c>
      <c r="DE134" s="379"/>
      <c r="DF134" s="384">
        <f t="shared" si="490"/>
        <v>0</v>
      </c>
      <c r="DG134" s="379"/>
      <c r="DH134" s="384">
        <f t="shared" si="491"/>
        <v>0</v>
      </c>
      <c r="DI134" s="379"/>
      <c r="DJ134" s="384">
        <f t="shared" si="492"/>
        <v>0</v>
      </c>
      <c r="DK134" s="379"/>
      <c r="DL134" s="384">
        <f t="shared" si="493"/>
        <v>0</v>
      </c>
      <c r="DM134" s="379"/>
      <c r="DN134" s="384">
        <f t="shared" si="494"/>
        <v>0</v>
      </c>
      <c r="DO134" s="379"/>
      <c r="DP134" s="384">
        <f t="shared" si="495"/>
        <v>0</v>
      </c>
      <c r="DQ134" s="379"/>
      <c r="DR134" s="384">
        <f t="shared" si="496"/>
        <v>0</v>
      </c>
      <c r="DS134" s="379"/>
      <c r="DT134" s="384">
        <f t="shared" si="497"/>
        <v>0</v>
      </c>
      <c r="DU134" s="379"/>
      <c r="DV134" s="384">
        <f t="shared" si="498"/>
        <v>0</v>
      </c>
      <c r="DW134" s="379"/>
      <c r="DX134" s="384">
        <f t="shared" si="499"/>
        <v>0</v>
      </c>
      <c r="DY134" s="379"/>
      <c r="DZ134" s="384">
        <f t="shared" si="500"/>
        <v>0</v>
      </c>
      <c r="EA134" s="379"/>
      <c r="EB134" s="384">
        <f t="shared" si="501"/>
        <v>0</v>
      </c>
      <c r="EC134" s="379"/>
      <c r="ED134" s="384">
        <f t="shared" si="502"/>
        <v>0</v>
      </c>
      <c r="EE134" s="379"/>
      <c r="EF134" s="384">
        <f t="shared" si="503"/>
        <v>0</v>
      </c>
      <c r="EG134" s="379"/>
      <c r="EH134" s="384">
        <f t="shared" si="504"/>
        <v>0</v>
      </c>
      <c r="EI134" s="379"/>
      <c r="EJ134" s="384">
        <f t="shared" si="505"/>
        <v>0</v>
      </c>
      <c r="EK134" s="379"/>
      <c r="EL134" s="384">
        <f t="shared" si="506"/>
        <v>0</v>
      </c>
      <c r="EM134" s="379"/>
      <c r="EN134" s="384">
        <f t="shared" si="507"/>
        <v>0</v>
      </c>
      <c r="EO134" s="379"/>
      <c r="EP134" s="384">
        <f t="shared" si="508"/>
        <v>0</v>
      </c>
      <c r="EQ134" s="379"/>
      <c r="ER134" s="384">
        <f t="shared" si="509"/>
        <v>0</v>
      </c>
      <c r="ES134" s="379"/>
      <c r="ET134" s="384">
        <f t="shared" si="510"/>
        <v>0</v>
      </c>
      <c r="EU134" s="379"/>
      <c r="EV134" s="384">
        <f t="shared" si="511"/>
        <v>0</v>
      </c>
      <c r="EW134" s="379"/>
      <c r="EX134" s="384">
        <f t="shared" si="512"/>
        <v>0</v>
      </c>
      <c r="EY134" s="379"/>
      <c r="EZ134" s="384">
        <f t="shared" si="513"/>
        <v>0</v>
      </c>
      <c r="FA134" s="379"/>
      <c r="FB134" s="384">
        <f t="shared" si="514"/>
        <v>0</v>
      </c>
      <c r="FC134" s="379"/>
      <c r="FD134" s="384">
        <f t="shared" si="515"/>
        <v>0</v>
      </c>
      <c r="FE134" s="379"/>
      <c r="FF134" s="384">
        <f t="shared" si="516"/>
        <v>0</v>
      </c>
      <c r="FG134" s="379"/>
      <c r="FH134" s="384">
        <f t="shared" si="517"/>
        <v>0</v>
      </c>
      <c r="FI134" s="379"/>
      <c r="FJ134" s="384">
        <f t="shared" si="518"/>
        <v>0</v>
      </c>
      <c r="FK134" s="379"/>
      <c r="FL134" s="384">
        <f t="shared" si="519"/>
        <v>0</v>
      </c>
      <c r="FM134" s="379"/>
      <c r="FN134" s="384">
        <f t="shared" si="520"/>
        <v>0</v>
      </c>
      <c r="FO134" s="379"/>
      <c r="FP134" s="384">
        <f t="shared" si="521"/>
        <v>0</v>
      </c>
      <c r="FQ134" s="379"/>
      <c r="FR134" s="384">
        <f t="shared" si="522"/>
        <v>0</v>
      </c>
      <c r="FS134" s="379"/>
      <c r="FT134" s="384">
        <f t="shared" si="523"/>
        <v>0</v>
      </c>
      <c r="FU134" s="379"/>
      <c r="FV134" s="384">
        <f t="shared" si="524"/>
        <v>0</v>
      </c>
      <c r="FW134" s="379"/>
      <c r="FX134" s="384">
        <f t="shared" si="525"/>
        <v>0</v>
      </c>
      <c r="FY134" s="379"/>
      <c r="FZ134" s="384">
        <f t="shared" si="526"/>
        <v>0</v>
      </c>
      <c r="GA134" s="379"/>
      <c r="GB134" s="384">
        <f t="shared" si="527"/>
        <v>0</v>
      </c>
      <c r="GC134" s="379"/>
      <c r="GD134" s="384">
        <f t="shared" si="528"/>
        <v>0</v>
      </c>
      <c r="GE134" s="379"/>
      <c r="GF134" s="384">
        <f t="shared" si="529"/>
        <v>0</v>
      </c>
      <c r="GG134" s="379"/>
      <c r="GH134" s="384">
        <f t="shared" si="530"/>
        <v>0</v>
      </c>
      <c r="GI134" s="379"/>
      <c r="GJ134" s="384">
        <f t="shared" si="531"/>
        <v>0</v>
      </c>
      <c r="GK134" s="379"/>
      <c r="GL134" s="384">
        <f t="shared" si="532"/>
        <v>0</v>
      </c>
      <c r="GM134" s="379"/>
      <c r="GN134" s="384">
        <f t="shared" si="533"/>
        <v>0</v>
      </c>
      <c r="GO134" s="379"/>
      <c r="GP134" s="384">
        <f t="shared" si="534"/>
        <v>0</v>
      </c>
      <c r="GQ134" s="379"/>
      <c r="GR134" s="384">
        <f t="shared" si="535"/>
        <v>0</v>
      </c>
      <c r="GS134" s="379"/>
      <c r="GT134" s="384">
        <f t="shared" si="536"/>
        <v>0</v>
      </c>
      <c r="GU134" s="379"/>
      <c r="GV134" s="384">
        <f t="shared" si="537"/>
        <v>0</v>
      </c>
      <c r="GW134" s="379"/>
      <c r="GX134" s="384">
        <f t="shared" si="538"/>
        <v>0</v>
      </c>
      <c r="GY134" s="379"/>
      <c r="GZ134" s="384">
        <f t="shared" si="539"/>
        <v>0</v>
      </c>
      <c r="HA134" s="379"/>
      <c r="HB134" s="384">
        <f t="shared" si="540"/>
        <v>0</v>
      </c>
      <c r="HC134" s="379"/>
      <c r="HD134" s="384">
        <f t="shared" si="541"/>
        <v>0</v>
      </c>
      <c r="HE134" s="379"/>
      <c r="HF134" s="384">
        <f t="shared" si="542"/>
        <v>0</v>
      </c>
      <c r="HG134" s="379"/>
      <c r="HH134" s="384">
        <f t="shared" si="543"/>
        <v>0</v>
      </c>
      <c r="HI134" s="379"/>
      <c r="HJ134" s="384">
        <f t="shared" si="544"/>
        <v>0</v>
      </c>
      <c r="HK134" s="379"/>
      <c r="HL134" s="384">
        <f t="shared" si="545"/>
        <v>0</v>
      </c>
      <c r="HM134" s="379"/>
      <c r="HN134" s="384">
        <f t="shared" si="546"/>
        <v>0</v>
      </c>
      <c r="HO134" s="415"/>
      <c r="HP134" s="384">
        <f t="shared" si="547"/>
        <v>0</v>
      </c>
      <c r="HQ134" s="379"/>
      <c r="HR134" s="384">
        <f t="shared" si="548"/>
        <v>0</v>
      </c>
      <c r="HS134" s="415"/>
      <c r="HT134" s="384">
        <f t="shared" si="549"/>
        <v>0</v>
      </c>
      <c r="HU134" s="379"/>
      <c r="HV134" s="384">
        <f t="shared" si="550"/>
        <v>0</v>
      </c>
      <c r="HW134" s="379"/>
      <c r="HX134" s="384">
        <f t="shared" si="551"/>
        <v>0</v>
      </c>
      <c r="HY134" s="379"/>
      <c r="HZ134" s="384">
        <f t="shared" si="552"/>
        <v>0</v>
      </c>
      <c r="IA134" s="379"/>
      <c r="IB134" s="384">
        <f t="shared" si="553"/>
        <v>0</v>
      </c>
      <c r="IC134" s="379"/>
      <c r="ID134" s="384">
        <f t="shared" si="554"/>
        <v>0</v>
      </c>
      <c r="IE134" s="379"/>
      <c r="IF134" s="384">
        <f t="shared" si="555"/>
        <v>0</v>
      </c>
      <c r="IG134" s="379"/>
      <c r="IH134" s="384">
        <f t="shared" si="556"/>
        <v>0</v>
      </c>
      <c r="II134" s="379"/>
      <c r="IJ134" s="384">
        <f t="shared" si="557"/>
        <v>0</v>
      </c>
      <c r="IK134" s="379"/>
      <c r="IL134" s="384">
        <f t="shared" si="558"/>
        <v>0</v>
      </c>
      <c r="IM134" s="379"/>
      <c r="IN134" s="384">
        <f t="shared" si="559"/>
        <v>0</v>
      </c>
      <c r="IO134" s="379"/>
      <c r="IP134" s="384">
        <f t="shared" si="560"/>
        <v>0</v>
      </c>
      <c r="IQ134" s="379"/>
      <c r="IR134" s="384">
        <f t="shared" si="561"/>
        <v>0</v>
      </c>
      <c r="IS134" s="379"/>
      <c r="IT134" s="384">
        <f t="shared" si="562"/>
        <v>0</v>
      </c>
      <c r="IU134" s="379"/>
      <c r="IV134" s="384">
        <f t="shared" si="563"/>
        <v>0</v>
      </c>
      <c r="IW134" s="379"/>
      <c r="IX134" s="384">
        <f t="shared" si="564"/>
        <v>0</v>
      </c>
      <c r="IY134" s="379"/>
      <c r="IZ134" s="384">
        <f t="shared" si="565"/>
        <v>0</v>
      </c>
      <c r="JA134" s="379"/>
      <c r="JB134" s="384">
        <f t="shared" si="566"/>
        <v>0</v>
      </c>
      <c r="JC134" s="379"/>
      <c r="JD134" s="384">
        <f t="shared" si="567"/>
        <v>0</v>
      </c>
      <c r="JE134" s="379"/>
      <c r="JF134" s="384">
        <f t="shared" si="568"/>
        <v>0</v>
      </c>
      <c r="JG134" s="379"/>
      <c r="JH134" s="384">
        <f t="shared" si="569"/>
        <v>0</v>
      </c>
      <c r="JI134" s="379"/>
      <c r="JJ134" s="384">
        <f t="shared" si="570"/>
        <v>0</v>
      </c>
      <c r="JK134" s="379"/>
      <c r="JL134" s="384">
        <f t="shared" si="571"/>
        <v>0</v>
      </c>
      <c r="JM134" s="379"/>
      <c r="JN134" s="384">
        <f t="shared" si="572"/>
        <v>0</v>
      </c>
      <c r="JO134" s="379"/>
      <c r="JP134" s="384">
        <f t="shared" si="573"/>
        <v>0</v>
      </c>
      <c r="JQ134" s="379"/>
      <c r="JR134" s="384">
        <f t="shared" si="574"/>
        <v>0</v>
      </c>
      <c r="JS134" s="379"/>
      <c r="JT134" s="384">
        <f t="shared" si="434"/>
        <v>0</v>
      </c>
      <c r="JU134" s="379"/>
      <c r="JV134" s="384">
        <f t="shared" si="435"/>
        <v>0</v>
      </c>
      <c r="JW134" s="379"/>
      <c r="JX134" s="384">
        <f t="shared" si="436"/>
        <v>0</v>
      </c>
      <c r="JY134" s="379"/>
      <c r="JZ134" s="384">
        <f t="shared" si="437"/>
        <v>0</v>
      </c>
    </row>
    <row r="135" spans="1:286" s="4" customFormat="1" x14ac:dyDescent="0.25">
      <c r="A135" s="268" t="s">
        <v>361</v>
      </c>
      <c r="B135" s="268" t="s">
        <v>371</v>
      </c>
      <c r="C135" s="466">
        <v>11650</v>
      </c>
      <c r="D135" s="467"/>
      <c r="E135" s="467"/>
      <c r="F135" s="472"/>
      <c r="G135" s="387">
        <f t="shared" si="438"/>
        <v>582.5</v>
      </c>
      <c r="H135" s="388">
        <f t="shared" si="439"/>
        <v>12232.5</v>
      </c>
      <c r="I135" s="513">
        <v>20</v>
      </c>
      <c r="J135" s="390">
        <f t="shared" si="441"/>
        <v>611.625</v>
      </c>
      <c r="K135" s="379"/>
      <c r="L135" s="384">
        <f t="shared" si="442"/>
        <v>0</v>
      </c>
      <c r="M135" s="379"/>
      <c r="N135" s="384">
        <f t="shared" si="443"/>
        <v>0</v>
      </c>
      <c r="O135" s="379"/>
      <c r="P135" s="384">
        <f t="shared" si="444"/>
        <v>0</v>
      </c>
      <c r="Q135" s="379"/>
      <c r="R135" s="384">
        <f t="shared" si="445"/>
        <v>0</v>
      </c>
      <c r="S135" s="379"/>
      <c r="T135" s="384">
        <f t="shared" si="446"/>
        <v>0</v>
      </c>
      <c r="U135" s="379"/>
      <c r="V135" s="384">
        <f t="shared" si="447"/>
        <v>0</v>
      </c>
      <c r="W135" s="379"/>
      <c r="X135" s="384">
        <f t="shared" si="448"/>
        <v>0</v>
      </c>
      <c r="Y135" s="379"/>
      <c r="Z135" s="384">
        <f t="shared" si="449"/>
        <v>0</v>
      </c>
      <c r="AA135" s="379"/>
      <c r="AB135" s="384">
        <f t="shared" si="450"/>
        <v>0</v>
      </c>
      <c r="AC135" s="379"/>
      <c r="AD135" s="384">
        <f t="shared" si="451"/>
        <v>0</v>
      </c>
      <c r="AE135" s="379"/>
      <c r="AF135" s="384">
        <f t="shared" si="452"/>
        <v>0</v>
      </c>
      <c r="AG135" s="379"/>
      <c r="AH135" s="384">
        <f t="shared" si="453"/>
        <v>0</v>
      </c>
      <c r="AI135" s="379"/>
      <c r="AJ135" s="384">
        <f t="shared" si="454"/>
        <v>0</v>
      </c>
      <c r="AK135" s="379"/>
      <c r="AL135" s="384">
        <f t="shared" si="455"/>
        <v>0</v>
      </c>
      <c r="AM135" s="379"/>
      <c r="AN135" s="384">
        <f t="shared" si="456"/>
        <v>0</v>
      </c>
      <c r="AO135" s="379"/>
      <c r="AP135" s="384">
        <f t="shared" si="457"/>
        <v>0</v>
      </c>
      <c r="AQ135" s="379"/>
      <c r="AR135" s="384">
        <f t="shared" si="458"/>
        <v>0</v>
      </c>
      <c r="AS135" s="379"/>
      <c r="AT135" s="384">
        <f t="shared" si="459"/>
        <v>0</v>
      </c>
      <c r="AU135" s="379"/>
      <c r="AV135" s="384">
        <f t="shared" si="460"/>
        <v>0</v>
      </c>
      <c r="AW135" s="379"/>
      <c r="AX135" s="384">
        <f t="shared" si="461"/>
        <v>0</v>
      </c>
      <c r="AY135" s="379"/>
      <c r="AZ135" s="384">
        <f t="shared" si="462"/>
        <v>0</v>
      </c>
      <c r="BA135" s="379"/>
      <c r="BB135" s="384">
        <f t="shared" si="463"/>
        <v>0</v>
      </c>
      <c r="BC135" s="379"/>
      <c r="BD135" s="384">
        <f t="shared" si="464"/>
        <v>0</v>
      </c>
      <c r="BE135" s="379"/>
      <c r="BF135" s="384">
        <f t="shared" si="465"/>
        <v>0</v>
      </c>
      <c r="BG135" s="379"/>
      <c r="BH135" s="384">
        <f t="shared" si="466"/>
        <v>0</v>
      </c>
      <c r="BI135" s="379"/>
      <c r="BJ135" s="384">
        <f t="shared" si="467"/>
        <v>0</v>
      </c>
      <c r="BK135" s="379"/>
      <c r="BL135" s="384">
        <f t="shared" si="468"/>
        <v>0</v>
      </c>
      <c r="BM135" s="379"/>
      <c r="BN135" s="384">
        <f t="shared" si="469"/>
        <v>0</v>
      </c>
      <c r="BO135" s="379"/>
      <c r="BP135" s="384">
        <f t="shared" si="470"/>
        <v>0</v>
      </c>
      <c r="BQ135" s="379"/>
      <c r="BR135" s="384">
        <f t="shared" si="471"/>
        <v>0</v>
      </c>
      <c r="BS135" s="379"/>
      <c r="BT135" s="384">
        <f t="shared" si="472"/>
        <v>0</v>
      </c>
      <c r="BU135" s="379"/>
      <c r="BV135" s="384">
        <f t="shared" si="473"/>
        <v>0</v>
      </c>
      <c r="BW135" s="379"/>
      <c r="BX135" s="384">
        <f t="shared" si="474"/>
        <v>0</v>
      </c>
      <c r="BY135" s="379"/>
      <c r="BZ135" s="384">
        <f t="shared" si="475"/>
        <v>0</v>
      </c>
      <c r="CA135" s="379"/>
      <c r="CB135" s="384">
        <f t="shared" si="476"/>
        <v>0</v>
      </c>
      <c r="CC135" s="379">
        <v>1</v>
      </c>
      <c r="CD135" s="384">
        <f t="shared" si="477"/>
        <v>611.625</v>
      </c>
      <c r="CE135" s="379">
        <v>1</v>
      </c>
      <c r="CF135" s="384">
        <f t="shared" si="478"/>
        <v>611.625</v>
      </c>
      <c r="CG135" s="379">
        <v>1</v>
      </c>
      <c r="CH135" s="384">
        <f t="shared" si="479"/>
        <v>611.625</v>
      </c>
      <c r="CI135" s="379">
        <v>1</v>
      </c>
      <c r="CJ135" s="384">
        <f t="shared" si="480"/>
        <v>611.625</v>
      </c>
      <c r="CK135" s="379">
        <v>1</v>
      </c>
      <c r="CL135" s="384">
        <f t="shared" si="481"/>
        <v>611.625</v>
      </c>
      <c r="CM135" s="379">
        <v>1</v>
      </c>
      <c r="CN135" s="384">
        <f t="shared" si="482"/>
        <v>611.625</v>
      </c>
      <c r="CO135" s="379"/>
      <c r="CP135" s="384">
        <f t="shared" si="483"/>
        <v>0</v>
      </c>
      <c r="CQ135" s="379">
        <v>1</v>
      </c>
      <c r="CR135" s="384">
        <f t="shared" si="484"/>
        <v>611.625</v>
      </c>
      <c r="CS135" s="379">
        <v>1</v>
      </c>
      <c r="CT135" s="384">
        <f t="shared" si="485"/>
        <v>611.625</v>
      </c>
      <c r="CU135" s="379">
        <v>1</v>
      </c>
      <c r="CV135" s="384">
        <f t="shared" si="486"/>
        <v>611.625</v>
      </c>
      <c r="CW135" s="379">
        <v>1</v>
      </c>
      <c r="CX135" s="384">
        <f t="shared" si="487"/>
        <v>611.625</v>
      </c>
      <c r="CY135" s="379"/>
      <c r="CZ135" s="384">
        <f t="shared" si="488"/>
        <v>0</v>
      </c>
      <c r="DA135" s="379"/>
      <c r="DB135" s="384">
        <f t="shared" si="440"/>
        <v>0</v>
      </c>
      <c r="DC135" s="379"/>
      <c r="DD135" s="384">
        <f t="shared" si="489"/>
        <v>0</v>
      </c>
      <c r="DE135" s="379"/>
      <c r="DF135" s="384">
        <f t="shared" si="490"/>
        <v>0</v>
      </c>
      <c r="DG135" s="379"/>
      <c r="DH135" s="384">
        <f t="shared" si="491"/>
        <v>0</v>
      </c>
      <c r="DI135" s="379">
        <v>1</v>
      </c>
      <c r="DJ135" s="384">
        <f t="shared" si="492"/>
        <v>611.625</v>
      </c>
      <c r="DK135" s="379">
        <v>1</v>
      </c>
      <c r="DL135" s="384">
        <f t="shared" si="493"/>
        <v>611.625</v>
      </c>
      <c r="DM135" s="379">
        <v>1</v>
      </c>
      <c r="DN135" s="384">
        <f t="shared" si="494"/>
        <v>611.625</v>
      </c>
      <c r="DO135" s="379">
        <v>1</v>
      </c>
      <c r="DP135" s="384">
        <f t="shared" si="495"/>
        <v>611.625</v>
      </c>
      <c r="DQ135" s="379"/>
      <c r="DR135" s="384">
        <f t="shared" si="496"/>
        <v>0</v>
      </c>
      <c r="DS135" s="379"/>
      <c r="DT135" s="384">
        <f t="shared" si="497"/>
        <v>0</v>
      </c>
      <c r="DU135" s="379"/>
      <c r="DV135" s="384">
        <f t="shared" si="498"/>
        <v>0</v>
      </c>
      <c r="DW135" s="379"/>
      <c r="DX135" s="384">
        <f t="shared" si="499"/>
        <v>0</v>
      </c>
      <c r="DY135" s="379"/>
      <c r="DZ135" s="384">
        <f t="shared" si="500"/>
        <v>0</v>
      </c>
      <c r="EA135" s="379"/>
      <c r="EB135" s="384">
        <f t="shared" si="501"/>
        <v>0</v>
      </c>
      <c r="EC135" s="379"/>
      <c r="ED135" s="384">
        <f t="shared" si="502"/>
        <v>0</v>
      </c>
      <c r="EE135" s="379"/>
      <c r="EF135" s="384">
        <f t="shared" si="503"/>
        <v>0</v>
      </c>
      <c r="EG135" s="379">
        <v>1</v>
      </c>
      <c r="EH135" s="384">
        <f t="shared" si="504"/>
        <v>611.625</v>
      </c>
      <c r="EI135" s="379"/>
      <c r="EJ135" s="384">
        <f t="shared" si="505"/>
        <v>0</v>
      </c>
      <c r="EK135" s="379"/>
      <c r="EL135" s="384">
        <f t="shared" si="506"/>
        <v>0</v>
      </c>
      <c r="EM135" s="379">
        <v>1</v>
      </c>
      <c r="EN135" s="384">
        <f t="shared" si="507"/>
        <v>611.625</v>
      </c>
      <c r="EO135" s="379"/>
      <c r="EP135" s="384">
        <f t="shared" si="508"/>
        <v>0</v>
      </c>
      <c r="EQ135" s="379"/>
      <c r="ER135" s="384">
        <f t="shared" si="509"/>
        <v>0</v>
      </c>
      <c r="ES135" s="379"/>
      <c r="ET135" s="384">
        <f t="shared" si="510"/>
        <v>0</v>
      </c>
      <c r="EU135" s="379"/>
      <c r="EV135" s="384">
        <f t="shared" si="511"/>
        <v>0</v>
      </c>
      <c r="EW135" s="379"/>
      <c r="EX135" s="384">
        <f t="shared" si="512"/>
        <v>0</v>
      </c>
      <c r="EY135" s="379"/>
      <c r="EZ135" s="384">
        <f t="shared" si="513"/>
        <v>0</v>
      </c>
      <c r="FA135" s="379"/>
      <c r="FB135" s="384">
        <f t="shared" si="514"/>
        <v>0</v>
      </c>
      <c r="FC135" s="379"/>
      <c r="FD135" s="384">
        <f t="shared" si="515"/>
        <v>0</v>
      </c>
      <c r="FE135" s="379"/>
      <c r="FF135" s="384">
        <f t="shared" si="516"/>
        <v>0</v>
      </c>
      <c r="FG135" s="379"/>
      <c r="FH135" s="384">
        <f t="shared" si="517"/>
        <v>0</v>
      </c>
      <c r="FI135" s="379"/>
      <c r="FJ135" s="384">
        <f t="shared" si="518"/>
        <v>0</v>
      </c>
      <c r="FK135" s="379"/>
      <c r="FL135" s="384">
        <f t="shared" si="519"/>
        <v>0</v>
      </c>
      <c r="FM135" s="379"/>
      <c r="FN135" s="384">
        <f t="shared" si="520"/>
        <v>0</v>
      </c>
      <c r="FO135" s="379"/>
      <c r="FP135" s="384">
        <f t="shared" si="521"/>
        <v>0</v>
      </c>
      <c r="FQ135" s="379"/>
      <c r="FR135" s="384">
        <f t="shared" si="522"/>
        <v>0</v>
      </c>
      <c r="FS135" s="379"/>
      <c r="FT135" s="384">
        <f t="shared" si="523"/>
        <v>0</v>
      </c>
      <c r="FU135" s="379"/>
      <c r="FV135" s="384">
        <f t="shared" si="524"/>
        <v>0</v>
      </c>
      <c r="FW135" s="379"/>
      <c r="FX135" s="384">
        <f t="shared" si="525"/>
        <v>0</v>
      </c>
      <c r="FY135" s="379"/>
      <c r="FZ135" s="384">
        <f t="shared" si="526"/>
        <v>0</v>
      </c>
      <c r="GA135" s="379"/>
      <c r="GB135" s="384">
        <f t="shared" si="527"/>
        <v>0</v>
      </c>
      <c r="GC135" s="379"/>
      <c r="GD135" s="384">
        <f t="shared" si="528"/>
        <v>0</v>
      </c>
      <c r="GE135" s="379"/>
      <c r="GF135" s="384">
        <f t="shared" si="529"/>
        <v>0</v>
      </c>
      <c r="GG135" s="379"/>
      <c r="GH135" s="384">
        <f t="shared" si="530"/>
        <v>0</v>
      </c>
      <c r="GI135" s="379"/>
      <c r="GJ135" s="384">
        <f t="shared" si="531"/>
        <v>0</v>
      </c>
      <c r="GK135" s="379"/>
      <c r="GL135" s="384">
        <f t="shared" si="532"/>
        <v>0</v>
      </c>
      <c r="GM135" s="379"/>
      <c r="GN135" s="384">
        <f t="shared" si="533"/>
        <v>0</v>
      </c>
      <c r="GO135" s="379"/>
      <c r="GP135" s="384">
        <f t="shared" si="534"/>
        <v>0</v>
      </c>
      <c r="GQ135" s="379"/>
      <c r="GR135" s="384">
        <f t="shared" si="535"/>
        <v>0</v>
      </c>
      <c r="GS135" s="379"/>
      <c r="GT135" s="384">
        <f t="shared" si="536"/>
        <v>0</v>
      </c>
      <c r="GU135" s="379"/>
      <c r="GV135" s="384">
        <f t="shared" si="537"/>
        <v>0</v>
      </c>
      <c r="GW135" s="379"/>
      <c r="GX135" s="384">
        <f t="shared" si="538"/>
        <v>0</v>
      </c>
      <c r="GY135" s="379"/>
      <c r="GZ135" s="384">
        <f t="shared" si="539"/>
        <v>0</v>
      </c>
      <c r="HA135" s="379"/>
      <c r="HB135" s="384">
        <f t="shared" si="540"/>
        <v>0</v>
      </c>
      <c r="HC135" s="379"/>
      <c r="HD135" s="384">
        <f t="shared" si="541"/>
        <v>0</v>
      </c>
      <c r="HE135" s="379"/>
      <c r="HF135" s="384">
        <f t="shared" si="542"/>
        <v>0</v>
      </c>
      <c r="HG135" s="379"/>
      <c r="HH135" s="384">
        <f t="shared" si="543"/>
        <v>0</v>
      </c>
      <c r="HI135" s="379"/>
      <c r="HJ135" s="384">
        <f t="shared" si="544"/>
        <v>0</v>
      </c>
      <c r="HK135" s="379"/>
      <c r="HL135" s="384">
        <f t="shared" si="545"/>
        <v>0</v>
      </c>
      <c r="HM135" s="379"/>
      <c r="HN135" s="384">
        <f t="shared" si="546"/>
        <v>0</v>
      </c>
      <c r="HO135" s="415"/>
      <c r="HP135" s="384">
        <f t="shared" si="547"/>
        <v>0</v>
      </c>
      <c r="HQ135" s="379"/>
      <c r="HR135" s="384">
        <f t="shared" si="548"/>
        <v>0</v>
      </c>
      <c r="HS135" s="415"/>
      <c r="HT135" s="384">
        <f t="shared" si="549"/>
        <v>0</v>
      </c>
      <c r="HU135" s="379"/>
      <c r="HV135" s="384">
        <f t="shared" si="550"/>
        <v>0</v>
      </c>
      <c r="HW135" s="379"/>
      <c r="HX135" s="384">
        <f t="shared" si="551"/>
        <v>0</v>
      </c>
      <c r="HY135" s="379"/>
      <c r="HZ135" s="384">
        <f t="shared" si="552"/>
        <v>0</v>
      </c>
      <c r="IA135" s="379"/>
      <c r="IB135" s="384">
        <f t="shared" si="553"/>
        <v>0</v>
      </c>
      <c r="IC135" s="379"/>
      <c r="ID135" s="384">
        <f t="shared" si="554"/>
        <v>0</v>
      </c>
      <c r="IE135" s="379"/>
      <c r="IF135" s="384">
        <f t="shared" si="555"/>
        <v>0</v>
      </c>
      <c r="IG135" s="379"/>
      <c r="IH135" s="384">
        <f t="shared" si="556"/>
        <v>0</v>
      </c>
      <c r="II135" s="379"/>
      <c r="IJ135" s="384">
        <f t="shared" si="557"/>
        <v>0</v>
      </c>
      <c r="IK135" s="379"/>
      <c r="IL135" s="384">
        <f t="shared" si="558"/>
        <v>0</v>
      </c>
      <c r="IM135" s="379"/>
      <c r="IN135" s="384">
        <f t="shared" si="559"/>
        <v>0</v>
      </c>
      <c r="IO135" s="379"/>
      <c r="IP135" s="384">
        <f t="shared" si="560"/>
        <v>0</v>
      </c>
      <c r="IQ135" s="379"/>
      <c r="IR135" s="384">
        <f t="shared" si="561"/>
        <v>0</v>
      </c>
      <c r="IS135" s="379"/>
      <c r="IT135" s="384">
        <f t="shared" si="562"/>
        <v>0</v>
      </c>
      <c r="IU135" s="379"/>
      <c r="IV135" s="384">
        <f t="shared" si="563"/>
        <v>0</v>
      </c>
      <c r="IW135" s="379"/>
      <c r="IX135" s="384">
        <f t="shared" si="564"/>
        <v>0</v>
      </c>
      <c r="IY135" s="379"/>
      <c r="IZ135" s="384">
        <f t="shared" si="565"/>
        <v>0</v>
      </c>
      <c r="JA135" s="379"/>
      <c r="JB135" s="384">
        <f t="shared" si="566"/>
        <v>0</v>
      </c>
      <c r="JC135" s="379"/>
      <c r="JD135" s="384">
        <f t="shared" si="567"/>
        <v>0</v>
      </c>
      <c r="JE135" s="379"/>
      <c r="JF135" s="384">
        <f t="shared" si="568"/>
        <v>0</v>
      </c>
      <c r="JG135" s="379"/>
      <c r="JH135" s="384">
        <f t="shared" si="569"/>
        <v>0</v>
      </c>
      <c r="JI135" s="379"/>
      <c r="JJ135" s="384">
        <f t="shared" si="570"/>
        <v>0</v>
      </c>
      <c r="JK135" s="379"/>
      <c r="JL135" s="384">
        <f t="shared" si="571"/>
        <v>0</v>
      </c>
      <c r="JM135" s="379"/>
      <c r="JN135" s="384">
        <f t="shared" si="572"/>
        <v>0</v>
      </c>
      <c r="JO135" s="379"/>
      <c r="JP135" s="384">
        <f t="shared" si="573"/>
        <v>0</v>
      </c>
      <c r="JQ135" s="379"/>
      <c r="JR135" s="384">
        <f t="shared" si="574"/>
        <v>0</v>
      </c>
      <c r="JS135" s="379">
        <v>1</v>
      </c>
      <c r="JT135" s="384">
        <f t="shared" si="434"/>
        <v>611.625</v>
      </c>
      <c r="JU135" s="379">
        <v>1</v>
      </c>
      <c r="JV135" s="384">
        <f t="shared" si="435"/>
        <v>611.625</v>
      </c>
      <c r="JW135" s="379">
        <v>1</v>
      </c>
      <c r="JX135" s="384">
        <f t="shared" si="436"/>
        <v>611.625</v>
      </c>
      <c r="JY135" s="379"/>
      <c r="JZ135" s="384">
        <f t="shared" si="437"/>
        <v>0</v>
      </c>
    </row>
    <row r="136" spans="1:286" s="4" customFormat="1" x14ac:dyDescent="0.25">
      <c r="A136" s="268" t="s">
        <v>361</v>
      </c>
      <c r="B136" s="268" t="s">
        <v>372</v>
      </c>
      <c r="C136" s="466">
        <v>388</v>
      </c>
      <c r="D136" s="467"/>
      <c r="E136" s="467"/>
      <c r="F136" s="472"/>
      <c r="G136" s="387">
        <f t="shared" si="438"/>
        <v>19.400000000000002</v>
      </c>
      <c r="H136" s="388">
        <f t="shared" si="439"/>
        <v>407.4</v>
      </c>
      <c r="I136" s="513">
        <v>1</v>
      </c>
      <c r="J136" s="390">
        <f t="shared" si="441"/>
        <v>407.4</v>
      </c>
      <c r="K136" s="379"/>
      <c r="L136" s="384">
        <f t="shared" si="442"/>
        <v>0</v>
      </c>
      <c r="M136" s="379"/>
      <c r="N136" s="384">
        <f t="shared" si="443"/>
        <v>0</v>
      </c>
      <c r="O136" s="379"/>
      <c r="P136" s="384">
        <f t="shared" si="444"/>
        <v>0</v>
      </c>
      <c r="Q136" s="379"/>
      <c r="R136" s="384">
        <f t="shared" si="445"/>
        <v>0</v>
      </c>
      <c r="S136" s="379"/>
      <c r="T136" s="384">
        <f t="shared" si="446"/>
        <v>0</v>
      </c>
      <c r="U136" s="379"/>
      <c r="V136" s="384">
        <f t="shared" si="447"/>
        <v>0</v>
      </c>
      <c r="W136" s="379"/>
      <c r="X136" s="384">
        <f t="shared" si="448"/>
        <v>0</v>
      </c>
      <c r="Y136" s="379"/>
      <c r="Z136" s="384">
        <f t="shared" si="449"/>
        <v>0</v>
      </c>
      <c r="AA136" s="379"/>
      <c r="AB136" s="384">
        <f t="shared" si="450"/>
        <v>0</v>
      </c>
      <c r="AC136" s="379"/>
      <c r="AD136" s="384">
        <f t="shared" si="451"/>
        <v>0</v>
      </c>
      <c r="AE136" s="379"/>
      <c r="AF136" s="384">
        <f t="shared" si="452"/>
        <v>0</v>
      </c>
      <c r="AG136" s="379"/>
      <c r="AH136" s="384">
        <f t="shared" si="453"/>
        <v>0</v>
      </c>
      <c r="AI136" s="379"/>
      <c r="AJ136" s="384">
        <f t="shared" si="454"/>
        <v>0</v>
      </c>
      <c r="AK136" s="379"/>
      <c r="AL136" s="384">
        <f t="shared" si="455"/>
        <v>0</v>
      </c>
      <c r="AM136" s="379"/>
      <c r="AN136" s="384">
        <f t="shared" si="456"/>
        <v>0</v>
      </c>
      <c r="AO136" s="379"/>
      <c r="AP136" s="384">
        <f t="shared" si="457"/>
        <v>0</v>
      </c>
      <c r="AQ136" s="379"/>
      <c r="AR136" s="384">
        <f t="shared" si="458"/>
        <v>0</v>
      </c>
      <c r="AS136" s="379"/>
      <c r="AT136" s="384">
        <f t="shared" si="459"/>
        <v>0</v>
      </c>
      <c r="AU136" s="379"/>
      <c r="AV136" s="384">
        <f t="shared" si="460"/>
        <v>0</v>
      </c>
      <c r="AW136" s="379"/>
      <c r="AX136" s="384">
        <f t="shared" si="461"/>
        <v>0</v>
      </c>
      <c r="AY136" s="379"/>
      <c r="AZ136" s="384">
        <f t="shared" si="462"/>
        <v>0</v>
      </c>
      <c r="BA136" s="379"/>
      <c r="BB136" s="384">
        <f t="shared" si="463"/>
        <v>0</v>
      </c>
      <c r="BC136" s="379"/>
      <c r="BD136" s="384">
        <f t="shared" si="464"/>
        <v>0</v>
      </c>
      <c r="BE136" s="379"/>
      <c r="BF136" s="384">
        <f t="shared" si="465"/>
        <v>0</v>
      </c>
      <c r="BG136" s="379"/>
      <c r="BH136" s="384">
        <f t="shared" si="466"/>
        <v>0</v>
      </c>
      <c r="BI136" s="379"/>
      <c r="BJ136" s="384">
        <f t="shared" si="467"/>
        <v>0</v>
      </c>
      <c r="BK136" s="379"/>
      <c r="BL136" s="384">
        <f t="shared" si="468"/>
        <v>0</v>
      </c>
      <c r="BM136" s="379"/>
      <c r="BN136" s="384">
        <f t="shared" si="469"/>
        <v>0</v>
      </c>
      <c r="BO136" s="379"/>
      <c r="BP136" s="384">
        <f t="shared" si="470"/>
        <v>0</v>
      </c>
      <c r="BQ136" s="379"/>
      <c r="BR136" s="384">
        <f t="shared" si="471"/>
        <v>0</v>
      </c>
      <c r="BS136" s="379"/>
      <c r="BT136" s="384">
        <f t="shared" si="472"/>
        <v>0</v>
      </c>
      <c r="BU136" s="379"/>
      <c r="BV136" s="384">
        <f t="shared" si="473"/>
        <v>0</v>
      </c>
      <c r="BW136" s="379"/>
      <c r="BX136" s="384">
        <f t="shared" si="474"/>
        <v>0</v>
      </c>
      <c r="BY136" s="379"/>
      <c r="BZ136" s="384">
        <f t="shared" si="475"/>
        <v>0</v>
      </c>
      <c r="CA136" s="379"/>
      <c r="CB136" s="384">
        <f t="shared" si="476"/>
        <v>0</v>
      </c>
      <c r="CC136" s="379"/>
      <c r="CD136" s="384">
        <f t="shared" si="477"/>
        <v>0</v>
      </c>
      <c r="CE136" s="379"/>
      <c r="CF136" s="384">
        <f t="shared" si="478"/>
        <v>0</v>
      </c>
      <c r="CG136" s="379"/>
      <c r="CH136" s="384">
        <f t="shared" si="479"/>
        <v>0</v>
      </c>
      <c r="CI136" s="379"/>
      <c r="CJ136" s="384">
        <f t="shared" si="480"/>
        <v>0</v>
      </c>
      <c r="CK136" s="379"/>
      <c r="CL136" s="384">
        <f t="shared" si="481"/>
        <v>0</v>
      </c>
      <c r="CM136" s="379"/>
      <c r="CN136" s="384">
        <f t="shared" si="482"/>
        <v>0</v>
      </c>
      <c r="CO136" s="379"/>
      <c r="CP136" s="384">
        <f t="shared" si="483"/>
        <v>0</v>
      </c>
      <c r="CQ136" s="379"/>
      <c r="CR136" s="384">
        <f t="shared" si="484"/>
        <v>0</v>
      </c>
      <c r="CS136" s="379"/>
      <c r="CT136" s="384">
        <f t="shared" si="485"/>
        <v>0</v>
      </c>
      <c r="CU136" s="379"/>
      <c r="CV136" s="384">
        <f t="shared" si="486"/>
        <v>0</v>
      </c>
      <c r="CW136" s="379"/>
      <c r="CX136" s="384">
        <f t="shared" si="487"/>
        <v>0</v>
      </c>
      <c r="CY136" s="379"/>
      <c r="CZ136" s="384">
        <f t="shared" si="488"/>
        <v>0</v>
      </c>
      <c r="DA136" s="379"/>
      <c r="DB136" s="384">
        <f t="shared" si="440"/>
        <v>0</v>
      </c>
      <c r="DC136" s="379"/>
      <c r="DD136" s="384">
        <f t="shared" si="489"/>
        <v>0</v>
      </c>
      <c r="DE136" s="379"/>
      <c r="DF136" s="384">
        <f t="shared" si="490"/>
        <v>0</v>
      </c>
      <c r="DG136" s="379"/>
      <c r="DH136" s="384">
        <f t="shared" si="491"/>
        <v>0</v>
      </c>
      <c r="DI136" s="379"/>
      <c r="DJ136" s="384">
        <f t="shared" si="492"/>
        <v>0</v>
      </c>
      <c r="DK136" s="379"/>
      <c r="DL136" s="384">
        <f t="shared" si="493"/>
        <v>0</v>
      </c>
      <c r="DM136" s="379"/>
      <c r="DN136" s="384">
        <f t="shared" si="494"/>
        <v>0</v>
      </c>
      <c r="DO136" s="379"/>
      <c r="DP136" s="384">
        <f t="shared" si="495"/>
        <v>0</v>
      </c>
      <c r="DQ136" s="379"/>
      <c r="DR136" s="384">
        <f t="shared" si="496"/>
        <v>0</v>
      </c>
      <c r="DS136" s="379"/>
      <c r="DT136" s="384">
        <f t="shared" si="497"/>
        <v>0</v>
      </c>
      <c r="DU136" s="379"/>
      <c r="DV136" s="384">
        <f t="shared" si="498"/>
        <v>0</v>
      </c>
      <c r="DW136" s="379"/>
      <c r="DX136" s="384">
        <f t="shared" si="499"/>
        <v>0</v>
      </c>
      <c r="DY136" s="379"/>
      <c r="DZ136" s="384">
        <f t="shared" si="500"/>
        <v>0</v>
      </c>
      <c r="EA136" s="379"/>
      <c r="EB136" s="384">
        <f t="shared" si="501"/>
        <v>0</v>
      </c>
      <c r="EC136" s="379"/>
      <c r="ED136" s="384">
        <f t="shared" si="502"/>
        <v>0</v>
      </c>
      <c r="EE136" s="379"/>
      <c r="EF136" s="384">
        <f t="shared" si="503"/>
        <v>0</v>
      </c>
      <c r="EG136" s="379"/>
      <c r="EH136" s="384">
        <f t="shared" si="504"/>
        <v>0</v>
      </c>
      <c r="EI136" s="379"/>
      <c r="EJ136" s="384">
        <f t="shared" si="505"/>
        <v>0</v>
      </c>
      <c r="EK136" s="379"/>
      <c r="EL136" s="384">
        <f t="shared" si="506"/>
        <v>0</v>
      </c>
      <c r="EM136" s="379"/>
      <c r="EN136" s="384">
        <f t="shared" si="507"/>
        <v>0</v>
      </c>
      <c r="EO136" s="379"/>
      <c r="EP136" s="384">
        <f t="shared" si="508"/>
        <v>0</v>
      </c>
      <c r="EQ136" s="379"/>
      <c r="ER136" s="384">
        <f t="shared" si="509"/>
        <v>0</v>
      </c>
      <c r="ES136" s="379"/>
      <c r="ET136" s="384">
        <f t="shared" si="510"/>
        <v>0</v>
      </c>
      <c r="EU136" s="379"/>
      <c r="EV136" s="384">
        <f t="shared" si="511"/>
        <v>0</v>
      </c>
      <c r="EW136" s="379"/>
      <c r="EX136" s="384">
        <f t="shared" si="512"/>
        <v>0</v>
      </c>
      <c r="EY136" s="379"/>
      <c r="EZ136" s="384">
        <f t="shared" si="513"/>
        <v>0</v>
      </c>
      <c r="FA136" s="379"/>
      <c r="FB136" s="384">
        <f t="shared" si="514"/>
        <v>0</v>
      </c>
      <c r="FC136" s="379"/>
      <c r="FD136" s="384">
        <f t="shared" si="515"/>
        <v>0</v>
      </c>
      <c r="FE136" s="379"/>
      <c r="FF136" s="384">
        <f t="shared" si="516"/>
        <v>0</v>
      </c>
      <c r="FG136" s="379"/>
      <c r="FH136" s="384">
        <f t="shared" si="517"/>
        <v>0</v>
      </c>
      <c r="FI136" s="379"/>
      <c r="FJ136" s="384">
        <f t="shared" si="518"/>
        <v>0</v>
      </c>
      <c r="FK136" s="379"/>
      <c r="FL136" s="384">
        <f t="shared" si="519"/>
        <v>0</v>
      </c>
      <c r="FM136" s="379"/>
      <c r="FN136" s="384">
        <f t="shared" si="520"/>
        <v>0</v>
      </c>
      <c r="FO136" s="379"/>
      <c r="FP136" s="384">
        <f t="shared" si="521"/>
        <v>0</v>
      </c>
      <c r="FQ136" s="379"/>
      <c r="FR136" s="384">
        <f t="shared" si="522"/>
        <v>0</v>
      </c>
      <c r="FS136" s="379"/>
      <c r="FT136" s="384">
        <f t="shared" si="523"/>
        <v>0</v>
      </c>
      <c r="FU136" s="379"/>
      <c r="FV136" s="384">
        <f t="shared" si="524"/>
        <v>0</v>
      </c>
      <c r="FW136" s="379"/>
      <c r="FX136" s="384">
        <f t="shared" si="525"/>
        <v>0</v>
      </c>
      <c r="FY136" s="379"/>
      <c r="FZ136" s="384">
        <f t="shared" si="526"/>
        <v>0</v>
      </c>
      <c r="GA136" s="379"/>
      <c r="GB136" s="384">
        <f t="shared" si="527"/>
        <v>0</v>
      </c>
      <c r="GC136" s="379"/>
      <c r="GD136" s="384">
        <f t="shared" si="528"/>
        <v>0</v>
      </c>
      <c r="GE136" s="379"/>
      <c r="GF136" s="384">
        <f t="shared" si="529"/>
        <v>0</v>
      </c>
      <c r="GG136" s="379"/>
      <c r="GH136" s="384">
        <f t="shared" si="530"/>
        <v>0</v>
      </c>
      <c r="GI136" s="379"/>
      <c r="GJ136" s="384">
        <f t="shared" si="531"/>
        <v>0</v>
      </c>
      <c r="GK136" s="379"/>
      <c r="GL136" s="384">
        <f t="shared" si="532"/>
        <v>0</v>
      </c>
      <c r="GM136" s="379"/>
      <c r="GN136" s="384">
        <f t="shared" si="533"/>
        <v>0</v>
      </c>
      <c r="GO136" s="379"/>
      <c r="GP136" s="384">
        <f t="shared" si="534"/>
        <v>0</v>
      </c>
      <c r="GQ136" s="379"/>
      <c r="GR136" s="384">
        <f t="shared" si="535"/>
        <v>0</v>
      </c>
      <c r="GS136" s="379"/>
      <c r="GT136" s="384">
        <f t="shared" si="536"/>
        <v>0</v>
      </c>
      <c r="GU136" s="379"/>
      <c r="GV136" s="384">
        <f t="shared" si="537"/>
        <v>0</v>
      </c>
      <c r="GW136" s="379"/>
      <c r="GX136" s="384">
        <f t="shared" si="538"/>
        <v>0</v>
      </c>
      <c r="GY136" s="379"/>
      <c r="GZ136" s="384">
        <f t="shared" si="539"/>
        <v>0</v>
      </c>
      <c r="HA136" s="379"/>
      <c r="HB136" s="384">
        <f t="shared" si="540"/>
        <v>0</v>
      </c>
      <c r="HC136" s="379"/>
      <c r="HD136" s="384">
        <f t="shared" si="541"/>
        <v>0</v>
      </c>
      <c r="HE136" s="379"/>
      <c r="HF136" s="384">
        <f t="shared" si="542"/>
        <v>0</v>
      </c>
      <c r="HG136" s="379"/>
      <c r="HH136" s="384">
        <f t="shared" si="543"/>
        <v>0</v>
      </c>
      <c r="HI136" s="379"/>
      <c r="HJ136" s="384">
        <f t="shared" si="544"/>
        <v>0</v>
      </c>
      <c r="HK136" s="379"/>
      <c r="HL136" s="384">
        <f t="shared" si="545"/>
        <v>0</v>
      </c>
      <c r="HM136" s="379"/>
      <c r="HN136" s="384">
        <f t="shared" si="546"/>
        <v>0</v>
      </c>
      <c r="HO136" s="415"/>
      <c r="HP136" s="384">
        <f t="shared" si="547"/>
        <v>0</v>
      </c>
      <c r="HQ136" s="379"/>
      <c r="HR136" s="384">
        <f t="shared" si="548"/>
        <v>0</v>
      </c>
      <c r="HS136" s="415"/>
      <c r="HT136" s="384">
        <f t="shared" si="549"/>
        <v>0</v>
      </c>
      <c r="HU136" s="379"/>
      <c r="HV136" s="384">
        <f t="shared" si="550"/>
        <v>0</v>
      </c>
      <c r="HW136" s="379"/>
      <c r="HX136" s="384">
        <f t="shared" si="551"/>
        <v>0</v>
      </c>
      <c r="HY136" s="379"/>
      <c r="HZ136" s="384">
        <f t="shared" si="552"/>
        <v>0</v>
      </c>
      <c r="IA136" s="379"/>
      <c r="IB136" s="384">
        <f t="shared" si="553"/>
        <v>0</v>
      </c>
      <c r="IC136" s="379"/>
      <c r="ID136" s="384">
        <f t="shared" si="554"/>
        <v>0</v>
      </c>
      <c r="IE136" s="379"/>
      <c r="IF136" s="384">
        <f t="shared" si="555"/>
        <v>0</v>
      </c>
      <c r="IG136" s="379"/>
      <c r="IH136" s="384">
        <f t="shared" si="556"/>
        <v>0</v>
      </c>
      <c r="II136" s="379"/>
      <c r="IJ136" s="384">
        <f t="shared" si="557"/>
        <v>0</v>
      </c>
      <c r="IK136" s="379"/>
      <c r="IL136" s="384">
        <f t="shared" si="558"/>
        <v>0</v>
      </c>
      <c r="IM136" s="379"/>
      <c r="IN136" s="384">
        <f t="shared" si="559"/>
        <v>0</v>
      </c>
      <c r="IO136" s="379"/>
      <c r="IP136" s="384">
        <f t="shared" si="560"/>
        <v>0</v>
      </c>
      <c r="IQ136" s="379"/>
      <c r="IR136" s="384">
        <f t="shared" si="561"/>
        <v>0</v>
      </c>
      <c r="IS136" s="379"/>
      <c r="IT136" s="384">
        <f t="shared" si="562"/>
        <v>0</v>
      </c>
      <c r="IU136" s="379"/>
      <c r="IV136" s="384">
        <f t="shared" si="563"/>
        <v>0</v>
      </c>
      <c r="IW136" s="379"/>
      <c r="IX136" s="384">
        <f t="shared" si="564"/>
        <v>0</v>
      </c>
      <c r="IY136" s="379"/>
      <c r="IZ136" s="384">
        <f t="shared" si="565"/>
        <v>0</v>
      </c>
      <c r="JA136" s="379"/>
      <c r="JB136" s="384">
        <f t="shared" si="566"/>
        <v>0</v>
      </c>
      <c r="JC136" s="379"/>
      <c r="JD136" s="384">
        <f t="shared" si="567"/>
        <v>0</v>
      </c>
      <c r="JE136" s="379"/>
      <c r="JF136" s="384">
        <f t="shared" si="568"/>
        <v>0</v>
      </c>
      <c r="JG136" s="379"/>
      <c r="JH136" s="384">
        <f t="shared" si="569"/>
        <v>0</v>
      </c>
      <c r="JI136" s="379"/>
      <c r="JJ136" s="384">
        <f t="shared" si="570"/>
        <v>0</v>
      </c>
      <c r="JK136" s="379"/>
      <c r="JL136" s="384">
        <f t="shared" si="571"/>
        <v>0</v>
      </c>
      <c r="JM136" s="379"/>
      <c r="JN136" s="384">
        <f t="shared" si="572"/>
        <v>0</v>
      </c>
      <c r="JO136" s="379"/>
      <c r="JP136" s="384">
        <f t="shared" si="573"/>
        <v>0</v>
      </c>
      <c r="JQ136" s="379"/>
      <c r="JR136" s="384">
        <f t="shared" si="574"/>
        <v>0</v>
      </c>
      <c r="JS136" s="379"/>
      <c r="JT136" s="384">
        <f t="shared" si="434"/>
        <v>0</v>
      </c>
      <c r="JU136" s="379"/>
      <c r="JV136" s="384">
        <f t="shared" si="435"/>
        <v>0</v>
      </c>
      <c r="JW136" s="379"/>
      <c r="JX136" s="384">
        <f t="shared" si="436"/>
        <v>0</v>
      </c>
      <c r="JY136" s="379"/>
      <c r="JZ136" s="384">
        <f t="shared" si="437"/>
        <v>0</v>
      </c>
    </row>
    <row r="137" spans="1:286" s="4" customFormat="1" x14ac:dyDescent="0.25">
      <c r="A137" s="268" t="s">
        <v>361</v>
      </c>
      <c r="B137" s="268" t="s">
        <v>373</v>
      </c>
      <c r="C137" s="466">
        <v>3550</v>
      </c>
      <c r="D137" s="467"/>
      <c r="E137" s="467"/>
      <c r="F137" s="472"/>
      <c r="G137" s="387">
        <f t="shared" si="438"/>
        <v>177.5</v>
      </c>
      <c r="H137" s="388">
        <f t="shared" si="439"/>
        <v>3727.5</v>
      </c>
      <c r="I137" s="513">
        <v>10</v>
      </c>
      <c r="J137" s="390">
        <f t="shared" si="441"/>
        <v>372.75</v>
      </c>
      <c r="K137" s="379">
        <v>1</v>
      </c>
      <c r="L137" s="384">
        <f t="shared" si="442"/>
        <v>372.75</v>
      </c>
      <c r="M137" s="379"/>
      <c r="N137" s="384">
        <f t="shared" si="443"/>
        <v>0</v>
      </c>
      <c r="O137" s="379"/>
      <c r="P137" s="384">
        <f t="shared" si="444"/>
        <v>0</v>
      </c>
      <c r="Q137" s="379"/>
      <c r="R137" s="384">
        <f t="shared" si="445"/>
        <v>0</v>
      </c>
      <c r="S137" s="379"/>
      <c r="T137" s="384">
        <f t="shared" si="446"/>
        <v>0</v>
      </c>
      <c r="U137" s="379"/>
      <c r="V137" s="384">
        <f t="shared" si="447"/>
        <v>0</v>
      </c>
      <c r="W137" s="379"/>
      <c r="X137" s="384">
        <f t="shared" si="448"/>
        <v>0</v>
      </c>
      <c r="Y137" s="379"/>
      <c r="Z137" s="384">
        <f t="shared" si="449"/>
        <v>0</v>
      </c>
      <c r="AA137" s="379"/>
      <c r="AB137" s="384">
        <f t="shared" si="450"/>
        <v>0</v>
      </c>
      <c r="AC137" s="379"/>
      <c r="AD137" s="384">
        <f t="shared" si="451"/>
        <v>0</v>
      </c>
      <c r="AE137" s="379"/>
      <c r="AF137" s="384">
        <f t="shared" si="452"/>
        <v>0</v>
      </c>
      <c r="AG137" s="379"/>
      <c r="AH137" s="384">
        <f t="shared" si="453"/>
        <v>0</v>
      </c>
      <c r="AI137" s="379"/>
      <c r="AJ137" s="384">
        <f t="shared" si="454"/>
        <v>0</v>
      </c>
      <c r="AK137" s="379"/>
      <c r="AL137" s="384">
        <f t="shared" si="455"/>
        <v>0</v>
      </c>
      <c r="AM137" s="379"/>
      <c r="AN137" s="384">
        <f t="shared" si="456"/>
        <v>0</v>
      </c>
      <c r="AO137" s="379"/>
      <c r="AP137" s="384">
        <f t="shared" si="457"/>
        <v>0</v>
      </c>
      <c r="AQ137" s="379"/>
      <c r="AR137" s="384">
        <f t="shared" si="458"/>
        <v>0</v>
      </c>
      <c r="AS137" s="379"/>
      <c r="AT137" s="384">
        <f t="shared" si="459"/>
        <v>0</v>
      </c>
      <c r="AU137" s="379"/>
      <c r="AV137" s="384">
        <f t="shared" si="460"/>
        <v>0</v>
      </c>
      <c r="AW137" s="379"/>
      <c r="AX137" s="384">
        <f t="shared" si="461"/>
        <v>0</v>
      </c>
      <c r="AY137" s="379"/>
      <c r="AZ137" s="384">
        <f t="shared" si="462"/>
        <v>0</v>
      </c>
      <c r="BA137" s="379"/>
      <c r="BB137" s="384">
        <f t="shared" si="463"/>
        <v>0</v>
      </c>
      <c r="BC137" s="379"/>
      <c r="BD137" s="384">
        <f t="shared" si="464"/>
        <v>0</v>
      </c>
      <c r="BE137" s="379"/>
      <c r="BF137" s="384">
        <f t="shared" si="465"/>
        <v>0</v>
      </c>
      <c r="BG137" s="379"/>
      <c r="BH137" s="384">
        <f t="shared" si="466"/>
        <v>0</v>
      </c>
      <c r="BI137" s="379"/>
      <c r="BJ137" s="384">
        <f t="shared" si="467"/>
        <v>0</v>
      </c>
      <c r="BK137" s="379"/>
      <c r="BL137" s="384">
        <f t="shared" si="468"/>
        <v>0</v>
      </c>
      <c r="BM137" s="379"/>
      <c r="BN137" s="384">
        <f t="shared" si="469"/>
        <v>0</v>
      </c>
      <c r="BO137" s="379"/>
      <c r="BP137" s="384">
        <f t="shared" si="470"/>
        <v>0</v>
      </c>
      <c r="BQ137" s="379"/>
      <c r="BR137" s="384">
        <f t="shared" si="471"/>
        <v>0</v>
      </c>
      <c r="BS137" s="379"/>
      <c r="BT137" s="384">
        <f t="shared" si="472"/>
        <v>0</v>
      </c>
      <c r="BU137" s="379"/>
      <c r="BV137" s="384">
        <f t="shared" si="473"/>
        <v>0</v>
      </c>
      <c r="BW137" s="379"/>
      <c r="BX137" s="384">
        <f t="shared" si="474"/>
        <v>0</v>
      </c>
      <c r="BY137" s="379"/>
      <c r="BZ137" s="384">
        <f t="shared" si="475"/>
        <v>0</v>
      </c>
      <c r="CA137" s="379"/>
      <c r="CB137" s="384">
        <f t="shared" si="476"/>
        <v>0</v>
      </c>
      <c r="CC137" s="379"/>
      <c r="CD137" s="384">
        <f t="shared" si="477"/>
        <v>0</v>
      </c>
      <c r="CE137" s="379"/>
      <c r="CF137" s="384">
        <f t="shared" si="478"/>
        <v>0</v>
      </c>
      <c r="CG137" s="379"/>
      <c r="CH137" s="384">
        <f t="shared" si="479"/>
        <v>0</v>
      </c>
      <c r="CI137" s="379"/>
      <c r="CJ137" s="384">
        <f t="shared" si="480"/>
        <v>0</v>
      </c>
      <c r="CK137" s="379"/>
      <c r="CL137" s="384">
        <f t="shared" si="481"/>
        <v>0</v>
      </c>
      <c r="CM137" s="379"/>
      <c r="CN137" s="384">
        <f t="shared" si="482"/>
        <v>0</v>
      </c>
      <c r="CO137" s="379"/>
      <c r="CP137" s="384">
        <f t="shared" si="483"/>
        <v>0</v>
      </c>
      <c r="CQ137" s="379"/>
      <c r="CR137" s="384">
        <f t="shared" si="484"/>
        <v>0</v>
      </c>
      <c r="CS137" s="379"/>
      <c r="CT137" s="384">
        <f t="shared" si="485"/>
        <v>0</v>
      </c>
      <c r="CU137" s="379"/>
      <c r="CV137" s="384">
        <f t="shared" si="486"/>
        <v>0</v>
      </c>
      <c r="CW137" s="379"/>
      <c r="CX137" s="384">
        <f t="shared" si="487"/>
        <v>0</v>
      </c>
      <c r="CY137" s="379"/>
      <c r="CZ137" s="384">
        <f t="shared" si="488"/>
        <v>0</v>
      </c>
      <c r="DA137" s="379"/>
      <c r="DB137" s="384">
        <f t="shared" si="440"/>
        <v>0</v>
      </c>
      <c r="DC137" s="379"/>
      <c r="DD137" s="384">
        <f t="shared" si="489"/>
        <v>0</v>
      </c>
      <c r="DE137" s="379"/>
      <c r="DF137" s="384">
        <f t="shared" si="490"/>
        <v>0</v>
      </c>
      <c r="DG137" s="379"/>
      <c r="DH137" s="384">
        <f t="shared" si="491"/>
        <v>0</v>
      </c>
      <c r="DI137" s="379">
        <v>2</v>
      </c>
      <c r="DJ137" s="384">
        <f t="shared" si="492"/>
        <v>745.5</v>
      </c>
      <c r="DK137" s="379">
        <v>2</v>
      </c>
      <c r="DL137" s="384">
        <f t="shared" si="493"/>
        <v>745.5</v>
      </c>
      <c r="DM137" s="379">
        <v>2</v>
      </c>
      <c r="DN137" s="384">
        <f t="shared" si="494"/>
        <v>745.5</v>
      </c>
      <c r="DO137" s="379">
        <v>2</v>
      </c>
      <c r="DP137" s="384">
        <f t="shared" si="495"/>
        <v>745.5</v>
      </c>
      <c r="DQ137" s="379">
        <v>2</v>
      </c>
      <c r="DR137" s="384">
        <f t="shared" si="496"/>
        <v>745.5</v>
      </c>
      <c r="DS137" s="379">
        <v>2</v>
      </c>
      <c r="DT137" s="384">
        <f t="shared" si="497"/>
        <v>745.5</v>
      </c>
      <c r="DU137" s="379">
        <v>1</v>
      </c>
      <c r="DV137" s="384">
        <f t="shared" si="498"/>
        <v>372.75</v>
      </c>
      <c r="DW137" s="379">
        <v>1</v>
      </c>
      <c r="DX137" s="384">
        <f t="shared" si="499"/>
        <v>372.75</v>
      </c>
      <c r="DY137" s="379">
        <v>1</v>
      </c>
      <c r="DZ137" s="384">
        <f t="shared" si="500"/>
        <v>372.75</v>
      </c>
      <c r="EA137" s="379">
        <v>1</v>
      </c>
      <c r="EB137" s="384">
        <f t="shared" si="501"/>
        <v>372.75</v>
      </c>
      <c r="EC137" s="379"/>
      <c r="ED137" s="384">
        <f t="shared" si="502"/>
        <v>0</v>
      </c>
      <c r="EE137" s="379"/>
      <c r="EF137" s="384">
        <f t="shared" si="503"/>
        <v>0</v>
      </c>
      <c r="EG137" s="379"/>
      <c r="EH137" s="384">
        <f t="shared" si="504"/>
        <v>0</v>
      </c>
      <c r="EI137" s="379"/>
      <c r="EJ137" s="384">
        <f t="shared" si="505"/>
        <v>0</v>
      </c>
      <c r="EK137" s="379"/>
      <c r="EL137" s="384">
        <f t="shared" si="506"/>
        <v>0</v>
      </c>
      <c r="EM137" s="379"/>
      <c r="EN137" s="384">
        <f t="shared" si="507"/>
        <v>0</v>
      </c>
      <c r="EO137" s="379">
        <v>1</v>
      </c>
      <c r="EP137" s="384">
        <f t="shared" si="508"/>
        <v>372.75</v>
      </c>
      <c r="EQ137" s="379"/>
      <c r="ER137" s="384">
        <f t="shared" si="509"/>
        <v>0</v>
      </c>
      <c r="ES137" s="379"/>
      <c r="ET137" s="384">
        <f t="shared" si="510"/>
        <v>0</v>
      </c>
      <c r="EU137" s="379"/>
      <c r="EV137" s="384">
        <f t="shared" si="511"/>
        <v>0</v>
      </c>
      <c r="EW137" s="379"/>
      <c r="EX137" s="384">
        <f t="shared" si="512"/>
        <v>0</v>
      </c>
      <c r="EY137" s="379"/>
      <c r="EZ137" s="384">
        <f t="shared" si="513"/>
        <v>0</v>
      </c>
      <c r="FA137" s="379"/>
      <c r="FB137" s="384">
        <f t="shared" si="514"/>
        <v>0</v>
      </c>
      <c r="FC137" s="379"/>
      <c r="FD137" s="384">
        <f t="shared" si="515"/>
        <v>0</v>
      </c>
      <c r="FE137" s="379"/>
      <c r="FF137" s="384">
        <f t="shared" si="516"/>
        <v>0</v>
      </c>
      <c r="FG137" s="379"/>
      <c r="FH137" s="384">
        <f t="shared" si="517"/>
        <v>0</v>
      </c>
      <c r="FI137" s="379">
        <v>1</v>
      </c>
      <c r="FJ137" s="384">
        <f t="shared" si="518"/>
        <v>372.75</v>
      </c>
      <c r="FK137" s="379">
        <v>1</v>
      </c>
      <c r="FL137" s="384">
        <f t="shared" si="519"/>
        <v>372.75</v>
      </c>
      <c r="FM137" s="379">
        <v>1</v>
      </c>
      <c r="FN137" s="384">
        <f t="shared" si="520"/>
        <v>372.75</v>
      </c>
      <c r="FO137" s="379"/>
      <c r="FP137" s="384">
        <f t="shared" si="521"/>
        <v>0</v>
      </c>
      <c r="FQ137" s="379"/>
      <c r="FR137" s="384">
        <f t="shared" si="522"/>
        <v>0</v>
      </c>
      <c r="FS137" s="379"/>
      <c r="FT137" s="384">
        <f t="shared" si="523"/>
        <v>0</v>
      </c>
      <c r="FU137" s="379"/>
      <c r="FV137" s="384">
        <f t="shared" si="524"/>
        <v>0</v>
      </c>
      <c r="FW137" s="379"/>
      <c r="FX137" s="384">
        <f t="shared" si="525"/>
        <v>0</v>
      </c>
      <c r="FY137" s="379"/>
      <c r="FZ137" s="384">
        <f t="shared" si="526"/>
        <v>0</v>
      </c>
      <c r="GA137" s="379"/>
      <c r="GB137" s="384">
        <f t="shared" si="527"/>
        <v>0</v>
      </c>
      <c r="GC137" s="379"/>
      <c r="GD137" s="384">
        <f t="shared" si="528"/>
        <v>0</v>
      </c>
      <c r="GE137" s="379"/>
      <c r="GF137" s="384">
        <f t="shared" si="529"/>
        <v>0</v>
      </c>
      <c r="GG137" s="379"/>
      <c r="GH137" s="384">
        <f t="shared" si="530"/>
        <v>0</v>
      </c>
      <c r="GI137" s="379"/>
      <c r="GJ137" s="384">
        <f t="shared" si="531"/>
        <v>0</v>
      </c>
      <c r="GK137" s="379"/>
      <c r="GL137" s="384">
        <f t="shared" si="532"/>
        <v>0</v>
      </c>
      <c r="GM137" s="379"/>
      <c r="GN137" s="384">
        <f t="shared" si="533"/>
        <v>0</v>
      </c>
      <c r="GO137" s="379"/>
      <c r="GP137" s="384">
        <f t="shared" si="534"/>
        <v>0</v>
      </c>
      <c r="GQ137" s="379"/>
      <c r="GR137" s="384">
        <f t="shared" si="535"/>
        <v>0</v>
      </c>
      <c r="GS137" s="379"/>
      <c r="GT137" s="384">
        <f t="shared" si="536"/>
        <v>0</v>
      </c>
      <c r="GU137" s="379"/>
      <c r="GV137" s="384">
        <f t="shared" si="537"/>
        <v>0</v>
      </c>
      <c r="GW137" s="379"/>
      <c r="GX137" s="384">
        <f t="shared" si="538"/>
        <v>0</v>
      </c>
      <c r="GY137" s="379"/>
      <c r="GZ137" s="384">
        <f t="shared" si="539"/>
        <v>0</v>
      </c>
      <c r="HA137" s="379">
        <v>1</v>
      </c>
      <c r="HB137" s="384">
        <f t="shared" si="540"/>
        <v>372.75</v>
      </c>
      <c r="HC137" s="379">
        <v>1</v>
      </c>
      <c r="HD137" s="384">
        <f t="shared" si="541"/>
        <v>372.75</v>
      </c>
      <c r="HE137" s="379">
        <v>1</v>
      </c>
      <c r="HF137" s="384">
        <f t="shared" si="542"/>
        <v>372.75</v>
      </c>
      <c r="HG137" s="379">
        <v>1</v>
      </c>
      <c r="HH137" s="384">
        <f t="shared" si="543"/>
        <v>372.75</v>
      </c>
      <c r="HI137" s="379"/>
      <c r="HJ137" s="384">
        <f t="shared" si="544"/>
        <v>0</v>
      </c>
      <c r="HK137" s="379"/>
      <c r="HL137" s="384">
        <f t="shared" si="545"/>
        <v>0</v>
      </c>
      <c r="HM137" s="379"/>
      <c r="HN137" s="384">
        <f t="shared" si="546"/>
        <v>0</v>
      </c>
      <c r="HO137" s="415"/>
      <c r="HP137" s="384">
        <f t="shared" si="547"/>
        <v>0</v>
      </c>
      <c r="HQ137" s="379"/>
      <c r="HR137" s="384">
        <f t="shared" si="548"/>
        <v>0</v>
      </c>
      <c r="HS137" s="415"/>
      <c r="HT137" s="384">
        <f t="shared" si="549"/>
        <v>0</v>
      </c>
      <c r="HU137" s="379"/>
      <c r="HV137" s="384">
        <f t="shared" si="550"/>
        <v>0</v>
      </c>
      <c r="HW137" s="379"/>
      <c r="HX137" s="384">
        <f t="shared" si="551"/>
        <v>0</v>
      </c>
      <c r="HY137" s="379"/>
      <c r="HZ137" s="384">
        <f t="shared" si="552"/>
        <v>0</v>
      </c>
      <c r="IA137" s="379"/>
      <c r="IB137" s="384">
        <f t="shared" si="553"/>
        <v>0</v>
      </c>
      <c r="IC137" s="379"/>
      <c r="ID137" s="384">
        <f t="shared" si="554"/>
        <v>0</v>
      </c>
      <c r="IE137" s="379"/>
      <c r="IF137" s="384">
        <f t="shared" si="555"/>
        <v>0</v>
      </c>
      <c r="IG137" s="379"/>
      <c r="IH137" s="384">
        <f t="shared" si="556"/>
        <v>0</v>
      </c>
      <c r="II137" s="379"/>
      <c r="IJ137" s="384">
        <f t="shared" si="557"/>
        <v>0</v>
      </c>
      <c r="IK137" s="379"/>
      <c r="IL137" s="384">
        <f t="shared" si="558"/>
        <v>0</v>
      </c>
      <c r="IM137" s="379"/>
      <c r="IN137" s="384">
        <f t="shared" si="559"/>
        <v>0</v>
      </c>
      <c r="IO137" s="379"/>
      <c r="IP137" s="384">
        <f t="shared" si="560"/>
        <v>0</v>
      </c>
      <c r="IQ137" s="379"/>
      <c r="IR137" s="384">
        <f t="shared" si="561"/>
        <v>0</v>
      </c>
      <c r="IS137" s="379"/>
      <c r="IT137" s="384">
        <f t="shared" si="562"/>
        <v>0</v>
      </c>
      <c r="IU137" s="379"/>
      <c r="IV137" s="384">
        <f t="shared" si="563"/>
        <v>0</v>
      </c>
      <c r="IW137" s="379"/>
      <c r="IX137" s="384">
        <f t="shared" si="564"/>
        <v>0</v>
      </c>
      <c r="IY137" s="379"/>
      <c r="IZ137" s="384">
        <f t="shared" si="565"/>
        <v>0</v>
      </c>
      <c r="JA137" s="379"/>
      <c r="JB137" s="384">
        <f t="shared" si="566"/>
        <v>0</v>
      </c>
      <c r="JC137" s="379"/>
      <c r="JD137" s="384">
        <f t="shared" si="567"/>
        <v>0</v>
      </c>
      <c r="JE137" s="379"/>
      <c r="JF137" s="384">
        <f t="shared" si="568"/>
        <v>0</v>
      </c>
      <c r="JG137" s="379"/>
      <c r="JH137" s="384">
        <f t="shared" si="569"/>
        <v>0</v>
      </c>
      <c r="JI137" s="379"/>
      <c r="JJ137" s="384">
        <f t="shared" si="570"/>
        <v>0</v>
      </c>
      <c r="JK137" s="379"/>
      <c r="JL137" s="384">
        <f t="shared" si="571"/>
        <v>0</v>
      </c>
      <c r="JM137" s="379"/>
      <c r="JN137" s="384">
        <f t="shared" si="572"/>
        <v>0</v>
      </c>
      <c r="JO137" s="379"/>
      <c r="JP137" s="384">
        <f t="shared" si="573"/>
        <v>0</v>
      </c>
      <c r="JQ137" s="379"/>
      <c r="JR137" s="384">
        <f t="shared" si="574"/>
        <v>0</v>
      </c>
      <c r="JS137" s="379"/>
      <c r="JT137" s="384">
        <f t="shared" si="434"/>
        <v>0</v>
      </c>
      <c r="JU137" s="379"/>
      <c r="JV137" s="384">
        <f t="shared" si="435"/>
        <v>0</v>
      </c>
      <c r="JW137" s="379"/>
      <c r="JX137" s="384">
        <f t="shared" si="436"/>
        <v>0</v>
      </c>
      <c r="JY137" s="379"/>
      <c r="JZ137" s="384">
        <f t="shared" si="437"/>
        <v>0</v>
      </c>
    </row>
    <row r="138" spans="1:286" s="4" customFormat="1" x14ac:dyDescent="0.25">
      <c r="A138" s="268" t="s">
        <v>361</v>
      </c>
      <c r="B138" s="268" t="s">
        <v>374</v>
      </c>
      <c r="C138" s="466">
        <v>10700</v>
      </c>
      <c r="D138" s="467"/>
      <c r="E138" s="467"/>
      <c r="F138" s="472"/>
      <c r="G138" s="387">
        <f t="shared" si="438"/>
        <v>535</v>
      </c>
      <c r="H138" s="388">
        <f t="shared" si="439"/>
        <v>11235</v>
      </c>
      <c r="I138" s="513">
        <v>80</v>
      </c>
      <c r="J138" s="390">
        <f t="shared" si="441"/>
        <v>140.4375</v>
      </c>
      <c r="K138" s="379"/>
      <c r="L138" s="384">
        <f t="shared" si="442"/>
        <v>0</v>
      </c>
      <c r="M138" s="379"/>
      <c r="N138" s="384">
        <f t="shared" si="443"/>
        <v>0</v>
      </c>
      <c r="O138" s="379"/>
      <c r="P138" s="384">
        <f t="shared" si="444"/>
        <v>0</v>
      </c>
      <c r="Q138" s="379"/>
      <c r="R138" s="384">
        <f t="shared" si="445"/>
        <v>0</v>
      </c>
      <c r="S138" s="379"/>
      <c r="T138" s="384">
        <f t="shared" si="446"/>
        <v>0</v>
      </c>
      <c r="U138" s="379"/>
      <c r="V138" s="384">
        <f t="shared" si="447"/>
        <v>0</v>
      </c>
      <c r="W138" s="379"/>
      <c r="X138" s="384">
        <f t="shared" si="448"/>
        <v>0</v>
      </c>
      <c r="Y138" s="379"/>
      <c r="Z138" s="384">
        <f t="shared" si="449"/>
        <v>0</v>
      </c>
      <c r="AA138" s="379"/>
      <c r="AB138" s="384">
        <f t="shared" si="450"/>
        <v>0</v>
      </c>
      <c r="AC138" s="379"/>
      <c r="AD138" s="384">
        <f t="shared" si="451"/>
        <v>0</v>
      </c>
      <c r="AE138" s="379"/>
      <c r="AF138" s="384">
        <f t="shared" si="452"/>
        <v>0</v>
      </c>
      <c r="AG138" s="379"/>
      <c r="AH138" s="384">
        <f t="shared" si="453"/>
        <v>0</v>
      </c>
      <c r="AI138" s="379"/>
      <c r="AJ138" s="384">
        <f t="shared" si="454"/>
        <v>0</v>
      </c>
      <c r="AK138" s="379"/>
      <c r="AL138" s="384">
        <f t="shared" si="455"/>
        <v>0</v>
      </c>
      <c r="AM138" s="379"/>
      <c r="AN138" s="384">
        <f t="shared" si="456"/>
        <v>0</v>
      </c>
      <c r="AO138" s="379"/>
      <c r="AP138" s="384">
        <f t="shared" si="457"/>
        <v>0</v>
      </c>
      <c r="AQ138" s="379"/>
      <c r="AR138" s="384">
        <f t="shared" si="458"/>
        <v>0</v>
      </c>
      <c r="AS138" s="379"/>
      <c r="AT138" s="384">
        <f t="shared" si="459"/>
        <v>0</v>
      </c>
      <c r="AU138" s="379"/>
      <c r="AV138" s="384">
        <f t="shared" si="460"/>
        <v>0</v>
      </c>
      <c r="AW138" s="379"/>
      <c r="AX138" s="384">
        <f t="shared" si="461"/>
        <v>0</v>
      </c>
      <c r="AY138" s="379"/>
      <c r="AZ138" s="384">
        <f t="shared" si="462"/>
        <v>0</v>
      </c>
      <c r="BA138" s="379"/>
      <c r="BB138" s="384">
        <f t="shared" si="463"/>
        <v>0</v>
      </c>
      <c r="BC138" s="379"/>
      <c r="BD138" s="384">
        <f t="shared" si="464"/>
        <v>0</v>
      </c>
      <c r="BE138" s="379"/>
      <c r="BF138" s="384">
        <f t="shared" si="465"/>
        <v>0</v>
      </c>
      <c r="BG138" s="379"/>
      <c r="BH138" s="384">
        <f t="shared" si="466"/>
        <v>0</v>
      </c>
      <c r="BI138" s="379"/>
      <c r="BJ138" s="384">
        <f t="shared" si="467"/>
        <v>0</v>
      </c>
      <c r="BK138" s="379"/>
      <c r="BL138" s="384">
        <f t="shared" si="468"/>
        <v>0</v>
      </c>
      <c r="BM138" s="379"/>
      <c r="BN138" s="384">
        <f t="shared" si="469"/>
        <v>0</v>
      </c>
      <c r="BO138" s="379"/>
      <c r="BP138" s="384">
        <f t="shared" si="470"/>
        <v>0</v>
      </c>
      <c r="BQ138" s="379"/>
      <c r="BR138" s="384">
        <f t="shared" si="471"/>
        <v>0</v>
      </c>
      <c r="BS138" s="379"/>
      <c r="BT138" s="384">
        <f t="shared" si="472"/>
        <v>0</v>
      </c>
      <c r="BU138" s="379"/>
      <c r="BV138" s="384">
        <f t="shared" si="473"/>
        <v>0</v>
      </c>
      <c r="BW138" s="379"/>
      <c r="BX138" s="384">
        <f t="shared" si="474"/>
        <v>0</v>
      </c>
      <c r="BY138" s="379"/>
      <c r="BZ138" s="384">
        <f t="shared" si="475"/>
        <v>0</v>
      </c>
      <c r="CA138" s="379"/>
      <c r="CB138" s="384">
        <f t="shared" si="476"/>
        <v>0</v>
      </c>
      <c r="CC138" s="379"/>
      <c r="CD138" s="384">
        <f t="shared" si="477"/>
        <v>0</v>
      </c>
      <c r="CE138" s="379"/>
      <c r="CF138" s="384">
        <f t="shared" si="478"/>
        <v>0</v>
      </c>
      <c r="CG138" s="379"/>
      <c r="CH138" s="384">
        <f t="shared" si="479"/>
        <v>0</v>
      </c>
      <c r="CI138" s="379"/>
      <c r="CJ138" s="384">
        <f t="shared" si="480"/>
        <v>0</v>
      </c>
      <c r="CK138" s="379"/>
      <c r="CL138" s="384">
        <f t="shared" si="481"/>
        <v>0</v>
      </c>
      <c r="CM138" s="379"/>
      <c r="CN138" s="384">
        <f t="shared" si="482"/>
        <v>0</v>
      </c>
      <c r="CO138" s="379"/>
      <c r="CP138" s="384">
        <f t="shared" si="483"/>
        <v>0</v>
      </c>
      <c r="CQ138" s="379"/>
      <c r="CR138" s="384">
        <f t="shared" si="484"/>
        <v>0</v>
      </c>
      <c r="CS138" s="379"/>
      <c r="CT138" s="384">
        <f t="shared" si="485"/>
        <v>0</v>
      </c>
      <c r="CU138" s="379"/>
      <c r="CV138" s="384">
        <f t="shared" si="486"/>
        <v>0</v>
      </c>
      <c r="CW138" s="379"/>
      <c r="CX138" s="384">
        <f t="shared" si="487"/>
        <v>0</v>
      </c>
      <c r="CY138" s="379"/>
      <c r="CZ138" s="384">
        <f t="shared" si="488"/>
        <v>0</v>
      </c>
      <c r="DA138" s="379"/>
      <c r="DB138" s="384">
        <f t="shared" si="440"/>
        <v>0</v>
      </c>
      <c r="DC138" s="379"/>
      <c r="DD138" s="384">
        <f t="shared" si="489"/>
        <v>0</v>
      </c>
      <c r="DE138" s="379"/>
      <c r="DF138" s="384">
        <f t="shared" si="490"/>
        <v>0</v>
      </c>
      <c r="DG138" s="379"/>
      <c r="DH138" s="384">
        <f t="shared" si="491"/>
        <v>0</v>
      </c>
      <c r="DI138" s="379"/>
      <c r="DJ138" s="384">
        <f t="shared" si="492"/>
        <v>0</v>
      </c>
      <c r="DK138" s="379"/>
      <c r="DL138" s="384">
        <f t="shared" si="493"/>
        <v>0</v>
      </c>
      <c r="DM138" s="379"/>
      <c r="DN138" s="384">
        <f t="shared" si="494"/>
        <v>0</v>
      </c>
      <c r="DO138" s="379">
        <v>1</v>
      </c>
      <c r="DP138" s="384">
        <f t="shared" si="495"/>
        <v>140.4375</v>
      </c>
      <c r="DQ138" s="379">
        <v>1</v>
      </c>
      <c r="DR138" s="384">
        <f t="shared" si="496"/>
        <v>140.4375</v>
      </c>
      <c r="DS138" s="379">
        <v>1</v>
      </c>
      <c r="DT138" s="384">
        <f t="shared" si="497"/>
        <v>140.4375</v>
      </c>
      <c r="DU138" s="379">
        <v>1</v>
      </c>
      <c r="DV138" s="384">
        <f t="shared" si="498"/>
        <v>140.4375</v>
      </c>
      <c r="DW138" s="379"/>
      <c r="DX138" s="384">
        <f t="shared" si="499"/>
        <v>0</v>
      </c>
      <c r="DY138" s="379"/>
      <c r="DZ138" s="384">
        <f t="shared" si="500"/>
        <v>0</v>
      </c>
      <c r="EA138" s="379"/>
      <c r="EB138" s="384">
        <f t="shared" si="501"/>
        <v>0</v>
      </c>
      <c r="EC138" s="379"/>
      <c r="ED138" s="384">
        <f t="shared" si="502"/>
        <v>0</v>
      </c>
      <c r="EE138" s="379"/>
      <c r="EF138" s="384">
        <f t="shared" si="503"/>
        <v>0</v>
      </c>
      <c r="EG138" s="379"/>
      <c r="EH138" s="384">
        <f t="shared" si="504"/>
        <v>0</v>
      </c>
      <c r="EI138" s="379"/>
      <c r="EJ138" s="384">
        <f t="shared" si="505"/>
        <v>0</v>
      </c>
      <c r="EK138" s="379"/>
      <c r="EL138" s="384">
        <f t="shared" si="506"/>
        <v>0</v>
      </c>
      <c r="EM138" s="379"/>
      <c r="EN138" s="384">
        <f t="shared" si="507"/>
        <v>0</v>
      </c>
      <c r="EO138" s="379">
        <v>1</v>
      </c>
      <c r="EP138" s="384">
        <f t="shared" si="508"/>
        <v>140.4375</v>
      </c>
      <c r="EQ138" s="379"/>
      <c r="ER138" s="384">
        <f t="shared" si="509"/>
        <v>0</v>
      </c>
      <c r="ES138" s="379"/>
      <c r="ET138" s="384">
        <f t="shared" si="510"/>
        <v>0</v>
      </c>
      <c r="EU138" s="379"/>
      <c r="EV138" s="384">
        <f t="shared" si="511"/>
        <v>0</v>
      </c>
      <c r="EW138" s="379"/>
      <c r="EX138" s="384">
        <f t="shared" si="512"/>
        <v>0</v>
      </c>
      <c r="EY138" s="379"/>
      <c r="EZ138" s="384">
        <f t="shared" si="513"/>
        <v>0</v>
      </c>
      <c r="FA138" s="379"/>
      <c r="FB138" s="384">
        <f t="shared" si="514"/>
        <v>0</v>
      </c>
      <c r="FC138" s="379"/>
      <c r="FD138" s="384">
        <f t="shared" si="515"/>
        <v>0</v>
      </c>
      <c r="FE138" s="379"/>
      <c r="FF138" s="384">
        <f t="shared" si="516"/>
        <v>0</v>
      </c>
      <c r="FG138" s="379"/>
      <c r="FH138" s="384">
        <f t="shared" si="517"/>
        <v>0</v>
      </c>
      <c r="FI138" s="379">
        <v>1</v>
      </c>
      <c r="FJ138" s="384">
        <f t="shared" si="518"/>
        <v>140.4375</v>
      </c>
      <c r="FK138" s="379">
        <v>1</v>
      </c>
      <c r="FL138" s="384">
        <f t="shared" si="519"/>
        <v>140.4375</v>
      </c>
      <c r="FM138" s="379">
        <v>1</v>
      </c>
      <c r="FN138" s="384">
        <f t="shared" si="520"/>
        <v>140.4375</v>
      </c>
      <c r="FO138" s="379"/>
      <c r="FP138" s="384">
        <f t="shared" si="521"/>
        <v>0</v>
      </c>
      <c r="FQ138" s="379"/>
      <c r="FR138" s="384">
        <f t="shared" si="522"/>
        <v>0</v>
      </c>
      <c r="FS138" s="379"/>
      <c r="FT138" s="384">
        <f t="shared" si="523"/>
        <v>0</v>
      </c>
      <c r="FU138" s="379"/>
      <c r="FV138" s="384">
        <f t="shared" si="524"/>
        <v>0</v>
      </c>
      <c r="FW138" s="379"/>
      <c r="FX138" s="384">
        <f t="shared" si="525"/>
        <v>0</v>
      </c>
      <c r="FY138" s="379"/>
      <c r="FZ138" s="384">
        <f t="shared" si="526"/>
        <v>0</v>
      </c>
      <c r="GA138" s="379"/>
      <c r="GB138" s="384">
        <f t="shared" si="527"/>
        <v>0</v>
      </c>
      <c r="GC138" s="379"/>
      <c r="GD138" s="384">
        <f t="shared" si="528"/>
        <v>0</v>
      </c>
      <c r="GE138" s="379"/>
      <c r="GF138" s="384">
        <f t="shared" si="529"/>
        <v>0</v>
      </c>
      <c r="GG138" s="379"/>
      <c r="GH138" s="384">
        <f t="shared" si="530"/>
        <v>0</v>
      </c>
      <c r="GI138" s="379"/>
      <c r="GJ138" s="384">
        <f t="shared" si="531"/>
        <v>0</v>
      </c>
      <c r="GK138" s="379"/>
      <c r="GL138" s="384">
        <f t="shared" si="532"/>
        <v>0</v>
      </c>
      <c r="GM138" s="379"/>
      <c r="GN138" s="384">
        <f t="shared" si="533"/>
        <v>0</v>
      </c>
      <c r="GO138" s="379"/>
      <c r="GP138" s="384">
        <f t="shared" si="534"/>
        <v>0</v>
      </c>
      <c r="GQ138" s="379"/>
      <c r="GR138" s="384">
        <f t="shared" si="535"/>
        <v>0</v>
      </c>
      <c r="GS138" s="379"/>
      <c r="GT138" s="384">
        <f t="shared" si="536"/>
        <v>0</v>
      </c>
      <c r="GU138" s="379"/>
      <c r="GV138" s="384">
        <f t="shared" si="537"/>
        <v>0</v>
      </c>
      <c r="GW138" s="379"/>
      <c r="GX138" s="384">
        <f t="shared" si="538"/>
        <v>0</v>
      </c>
      <c r="GY138" s="379"/>
      <c r="GZ138" s="384">
        <f t="shared" si="539"/>
        <v>0</v>
      </c>
      <c r="HA138" s="379"/>
      <c r="HB138" s="384">
        <f t="shared" si="540"/>
        <v>0</v>
      </c>
      <c r="HC138" s="379"/>
      <c r="HD138" s="384">
        <f t="shared" si="541"/>
        <v>0</v>
      </c>
      <c r="HE138" s="379"/>
      <c r="HF138" s="384">
        <f t="shared" si="542"/>
        <v>0</v>
      </c>
      <c r="HG138" s="379"/>
      <c r="HH138" s="384">
        <f t="shared" si="543"/>
        <v>0</v>
      </c>
      <c r="HI138" s="379"/>
      <c r="HJ138" s="384">
        <f t="shared" si="544"/>
        <v>0</v>
      </c>
      <c r="HK138" s="379"/>
      <c r="HL138" s="384">
        <f t="shared" si="545"/>
        <v>0</v>
      </c>
      <c r="HM138" s="379"/>
      <c r="HN138" s="384">
        <f t="shared" si="546"/>
        <v>0</v>
      </c>
      <c r="HO138" s="415"/>
      <c r="HP138" s="384">
        <f t="shared" si="547"/>
        <v>0</v>
      </c>
      <c r="HQ138" s="379"/>
      <c r="HR138" s="384">
        <f t="shared" si="548"/>
        <v>0</v>
      </c>
      <c r="HS138" s="415"/>
      <c r="HT138" s="384">
        <f t="shared" si="549"/>
        <v>0</v>
      </c>
      <c r="HU138" s="379"/>
      <c r="HV138" s="384">
        <f t="shared" si="550"/>
        <v>0</v>
      </c>
      <c r="HW138" s="379"/>
      <c r="HX138" s="384">
        <f t="shared" si="551"/>
        <v>0</v>
      </c>
      <c r="HY138" s="379"/>
      <c r="HZ138" s="384">
        <f t="shared" si="552"/>
        <v>0</v>
      </c>
      <c r="IA138" s="379"/>
      <c r="IB138" s="384">
        <f t="shared" si="553"/>
        <v>0</v>
      </c>
      <c r="IC138" s="379"/>
      <c r="ID138" s="384">
        <f t="shared" si="554"/>
        <v>0</v>
      </c>
      <c r="IE138" s="379"/>
      <c r="IF138" s="384">
        <f t="shared" si="555"/>
        <v>0</v>
      </c>
      <c r="IG138" s="379"/>
      <c r="IH138" s="384">
        <f t="shared" si="556"/>
        <v>0</v>
      </c>
      <c r="II138" s="379"/>
      <c r="IJ138" s="384">
        <f t="shared" si="557"/>
        <v>0</v>
      </c>
      <c r="IK138" s="379"/>
      <c r="IL138" s="384">
        <f t="shared" si="558"/>
        <v>0</v>
      </c>
      <c r="IM138" s="379"/>
      <c r="IN138" s="384">
        <f t="shared" si="559"/>
        <v>0</v>
      </c>
      <c r="IO138" s="379"/>
      <c r="IP138" s="384">
        <f t="shared" si="560"/>
        <v>0</v>
      </c>
      <c r="IQ138" s="379"/>
      <c r="IR138" s="384">
        <f t="shared" si="561"/>
        <v>0</v>
      </c>
      <c r="IS138" s="379"/>
      <c r="IT138" s="384">
        <f t="shared" si="562"/>
        <v>0</v>
      </c>
      <c r="IU138" s="379"/>
      <c r="IV138" s="384">
        <f t="shared" si="563"/>
        <v>0</v>
      </c>
      <c r="IW138" s="379"/>
      <c r="IX138" s="384">
        <f t="shared" si="564"/>
        <v>0</v>
      </c>
      <c r="IY138" s="379"/>
      <c r="IZ138" s="384">
        <f t="shared" si="565"/>
        <v>0</v>
      </c>
      <c r="JA138" s="379"/>
      <c r="JB138" s="384">
        <f t="shared" si="566"/>
        <v>0</v>
      </c>
      <c r="JC138" s="379"/>
      <c r="JD138" s="384">
        <f t="shared" si="567"/>
        <v>0</v>
      </c>
      <c r="JE138" s="379"/>
      <c r="JF138" s="384">
        <f t="shared" si="568"/>
        <v>0</v>
      </c>
      <c r="JG138" s="379"/>
      <c r="JH138" s="384">
        <f t="shared" si="569"/>
        <v>0</v>
      </c>
      <c r="JI138" s="379"/>
      <c r="JJ138" s="384">
        <f t="shared" si="570"/>
        <v>0</v>
      </c>
      <c r="JK138" s="379"/>
      <c r="JL138" s="384">
        <f t="shared" si="571"/>
        <v>0</v>
      </c>
      <c r="JM138" s="379"/>
      <c r="JN138" s="384">
        <f t="shared" si="572"/>
        <v>0</v>
      </c>
      <c r="JO138" s="379"/>
      <c r="JP138" s="384">
        <f t="shared" si="573"/>
        <v>0</v>
      </c>
      <c r="JQ138" s="379"/>
      <c r="JR138" s="384">
        <f t="shared" si="574"/>
        <v>0</v>
      </c>
      <c r="JS138" s="379"/>
      <c r="JT138" s="384">
        <f t="shared" si="434"/>
        <v>0</v>
      </c>
      <c r="JU138" s="379"/>
      <c r="JV138" s="384">
        <f t="shared" si="435"/>
        <v>0</v>
      </c>
      <c r="JW138" s="379"/>
      <c r="JX138" s="384">
        <f t="shared" si="436"/>
        <v>0</v>
      </c>
      <c r="JY138" s="379"/>
      <c r="JZ138" s="384">
        <f t="shared" si="437"/>
        <v>0</v>
      </c>
    </row>
    <row r="139" spans="1:286" s="4" customFormat="1" x14ac:dyDescent="0.25">
      <c r="A139" s="268" t="s">
        <v>361</v>
      </c>
      <c r="B139" s="268" t="s">
        <v>521</v>
      </c>
      <c r="C139" s="466">
        <f>52.5*520</f>
        <v>27300</v>
      </c>
      <c r="D139" s="467"/>
      <c r="E139" s="467"/>
      <c r="F139" s="472"/>
      <c r="G139" s="387">
        <f t="shared" si="438"/>
        <v>1365</v>
      </c>
      <c r="H139" s="388">
        <f t="shared" si="439"/>
        <v>28665</v>
      </c>
      <c r="I139" s="513">
        <v>100</v>
      </c>
      <c r="J139" s="390">
        <f t="shared" si="441"/>
        <v>286.64999999999998</v>
      </c>
      <c r="K139" s="379"/>
      <c r="L139" s="384">
        <f t="shared" si="442"/>
        <v>0</v>
      </c>
      <c r="M139" s="379"/>
      <c r="N139" s="384">
        <f t="shared" si="443"/>
        <v>0</v>
      </c>
      <c r="O139" s="379"/>
      <c r="P139" s="384">
        <f t="shared" si="444"/>
        <v>0</v>
      </c>
      <c r="Q139" s="379"/>
      <c r="R139" s="384">
        <f t="shared" si="445"/>
        <v>0</v>
      </c>
      <c r="S139" s="379"/>
      <c r="T139" s="384">
        <f t="shared" si="446"/>
        <v>0</v>
      </c>
      <c r="U139" s="379"/>
      <c r="V139" s="384">
        <f t="shared" si="447"/>
        <v>0</v>
      </c>
      <c r="W139" s="379"/>
      <c r="X139" s="384">
        <f t="shared" si="448"/>
        <v>0</v>
      </c>
      <c r="Y139" s="379"/>
      <c r="Z139" s="384">
        <f t="shared" si="449"/>
        <v>0</v>
      </c>
      <c r="AA139" s="379"/>
      <c r="AB139" s="384">
        <f t="shared" si="450"/>
        <v>0</v>
      </c>
      <c r="AC139" s="379"/>
      <c r="AD139" s="384">
        <f t="shared" si="451"/>
        <v>0</v>
      </c>
      <c r="AE139" s="379"/>
      <c r="AF139" s="384">
        <f t="shared" si="452"/>
        <v>0</v>
      </c>
      <c r="AG139" s="379"/>
      <c r="AH139" s="384">
        <f t="shared" si="453"/>
        <v>0</v>
      </c>
      <c r="AI139" s="379"/>
      <c r="AJ139" s="384">
        <f t="shared" si="454"/>
        <v>0</v>
      </c>
      <c r="AK139" s="379"/>
      <c r="AL139" s="384">
        <f t="shared" si="455"/>
        <v>0</v>
      </c>
      <c r="AM139" s="379"/>
      <c r="AN139" s="384">
        <f t="shared" si="456"/>
        <v>0</v>
      </c>
      <c r="AO139" s="379"/>
      <c r="AP139" s="384">
        <f t="shared" si="457"/>
        <v>0</v>
      </c>
      <c r="AQ139" s="379"/>
      <c r="AR139" s="384">
        <f t="shared" si="458"/>
        <v>0</v>
      </c>
      <c r="AS139" s="379"/>
      <c r="AT139" s="384">
        <f t="shared" si="459"/>
        <v>0</v>
      </c>
      <c r="AU139" s="379"/>
      <c r="AV139" s="384">
        <f t="shared" si="460"/>
        <v>0</v>
      </c>
      <c r="AW139" s="379"/>
      <c r="AX139" s="384">
        <f t="shared" si="461"/>
        <v>0</v>
      </c>
      <c r="AY139" s="379"/>
      <c r="AZ139" s="384">
        <f t="shared" si="462"/>
        <v>0</v>
      </c>
      <c r="BA139" s="379"/>
      <c r="BB139" s="384">
        <f t="shared" si="463"/>
        <v>0</v>
      </c>
      <c r="BC139" s="379"/>
      <c r="BD139" s="384">
        <f t="shared" si="464"/>
        <v>0</v>
      </c>
      <c r="BE139" s="379"/>
      <c r="BF139" s="384">
        <f t="shared" si="465"/>
        <v>0</v>
      </c>
      <c r="BG139" s="379"/>
      <c r="BH139" s="384">
        <f t="shared" si="466"/>
        <v>0</v>
      </c>
      <c r="BI139" s="379"/>
      <c r="BJ139" s="384">
        <f t="shared" si="467"/>
        <v>0</v>
      </c>
      <c r="BK139" s="379"/>
      <c r="BL139" s="384">
        <f t="shared" si="468"/>
        <v>0</v>
      </c>
      <c r="BM139" s="379"/>
      <c r="BN139" s="384">
        <f t="shared" si="469"/>
        <v>0</v>
      </c>
      <c r="BO139" s="379"/>
      <c r="BP139" s="384">
        <f t="shared" si="470"/>
        <v>0</v>
      </c>
      <c r="BQ139" s="379"/>
      <c r="BR139" s="384">
        <f t="shared" si="471"/>
        <v>0</v>
      </c>
      <c r="BS139" s="379"/>
      <c r="BT139" s="384">
        <f t="shared" si="472"/>
        <v>0</v>
      </c>
      <c r="BU139" s="379"/>
      <c r="BV139" s="384">
        <f t="shared" si="473"/>
        <v>0</v>
      </c>
      <c r="BW139" s="379"/>
      <c r="BX139" s="384">
        <f t="shared" si="474"/>
        <v>0</v>
      </c>
      <c r="BY139" s="379"/>
      <c r="BZ139" s="384">
        <f t="shared" si="475"/>
        <v>0</v>
      </c>
      <c r="CA139" s="379"/>
      <c r="CB139" s="384">
        <f t="shared" si="476"/>
        <v>0</v>
      </c>
      <c r="CC139" s="379"/>
      <c r="CD139" s="384">
        <f t="shared" si="477"/>
        <v>0</v>
      </c>
      <c r="CE139" s="379"/>
      <c r="CF139" s="384">
        <f t="shared" si="478"/>
        <v>0</v>
      </c>
      <c r="CG139" s="379"/>
      <c r="CH139" s="384">
        <f t="shared" si="479"/>
        <v>0</v>
      </c>
      <c r="CI139" s="379"/>
      <c r="CJ139" s="384">
        <f t="shared" si="480"/>
        <v>0</v>
      </c>
      <c r="CK139" s="379"/>
      <c r="CL139" s="384">
        <f t="shared" si="481"/>
        <v>0</v>
      </c>
      <c r="CM139" s="379"/>
      <c r="CN139" s="384">
        <f t="shared" si="482"/>
        <v>0</v>
      </c>
      <c r="CO139" s="379"/>
      <c r="CP139" s="384">
        <f t="shared" si="483"/>
        <v>0</v>
      </c>
      <c r="CQ139" s="379"/>
      <c r="CR139" s="384">
        <f t="shared" si="484"/>
        <v>0</v>
      </c>
      <c r="CS139" s="379"/>
      <c r="CT139" s="384">
        <f t="shared" si="485"/>
        <v>0</v>
      </c>
      <c r="CU139" s="379"/>
      <c r="CV139" s="384">
        <f t="shared" si="486"/>
        <v>0</v>
      </c>
      <c r="CW139" s="379"/>
      <c r="CX139" s="384">
        <f t="shared" si="487"/>
        <v>0</v>
      </c>
      <c r="CY139" s="379"/>
      <c r="CZ139" s="384">
        <f t="shared" si="488"/>
        <v>0</v>
      </c>
      <c r="DA139" s="379"/>
      <c r="DB139" s="384">
        <f t="shared" si="440"/>
        <v>0</v>
      </c>
      <c r="DC139" s="379"/>
      <c r="DD139" s="384">
        <f t="shared" si="489"/>
        <v>0</v>
      </c>
      <c r="DE139" s="379"/>
      <c r="DF139" s="384">
        <f t="shared" si="490"/>
        <v>0</v>
      </c>
      <c r="DG139" s="379"/>
      <c r="DH139" s="384">
        <f t="shared" si="491"/>
        <v>0</v>
      </c>
      <c r="DI139" s="379"/>
      <c r="DJ139" s="384">
        <f t="shared" si="492"/>
        <v>0</v>
      </c>
      <c r="DK139" s="379"/>
      <c r="DL139" s="384">
        <f t="shared" si="493"/>
        <v>0</v>
      </c>
      <c r="DM139" s="379"/>
      <c r="DN139" s="384">
        <f t="shared" si="494"/>
        <v>0</v>
      </c>
      <c r="DO139" s="379"/>
      <c r="DP139" s="384">
        <f t="shared" si="495"/>
        <v>0</v>
      </c>
      <c r="DQ139" s="379"/>
      <c r="DR139" s="384">
        <f t="shared" si="496"/>
        <v>0</v>
      </c>
      <c r="DS139" s="379"/>
      <c r="DT139" s="384">
        <f t="shared" si="497"/>
        <v>0</v>
      </c>
      <c r="DU139" s="379"/>
      <c r="DV139" s="384">
        <f t="shared" si="498"/>
        <v>0</v>
      </c>
      <c r="DW139" s="379"/>
      <c r="DX139" s="384">
        <f t="shared" si="499"/>
        <v>0</v>
      </c>
      <c r="DY139" s="379"/>
      <c r="DZ139" s="384">
        <f t="shared" si="500"/>
        <v>0</v>
      </c>
      <c r="EA139" s="379"/>
      <c r="EB139" s="384">
        <f t="shared" si="501"/>
        <v>0</v>
      </c>
      <c r="EC139" s="379"/>
      <c r="ED139" s="384">
        <f t="shared" si="502"/>
        <v>0</v>
      </c>
      <c r="EE139" s="379"/>
      <c r="EF139" s="384">
        <f t="shared" si="503"/>
        <v>0</v>
      </c>
      <c r="EG139" s="379"/>
      <c r="EH139" s="384">
        <f t="shared" si="504"/>
        <v>0</v>
      </c>
      <c r="EI139" s="379"/>
      <c r="EJ139" s="384">
        <f t="shared" si="505"/>
        <v>0</v>
      </c>
      <c r="EK139" s="379"/>
      <c r="EL139" s="384">
        <f t="shared" si="506"/>
        <v>0</v>
      </c>
      <c r="EM139" s="379"/>
      <c r="EN139" s="384">
        <f t="shared" si="507"/>
        <v>0</v>
      </c>
      <c r="EO139" s="379"/>
      <c r="EP139" s="384">
        <f t="shared" si="508"/>
        <v>0</v>
      </c>
      <c r="EQ139" s="379">
        <v>1</v>
      </c>
      <c r="ER139" s="384">
        <f t="shared" si="509"/>
        <v>286.64999999999998</v>
      </c>
      <c r="ES139" s="379">
        <v>1</v>
      </c>
      <c r="ET139" s="384">
        <f t="shared" si="510"/>
        <v>286.64999999999998</v>
      </c>
      <c r="EU139" s="379">
        <v>1</v>
      </c>
      <c r="EV139" s="384">
        <f t="shared" si="511"/>
        <v>286.64999999999998</v>
      </c>
      <c r="EW139" s="379">
        <v>1</v>
      </c>
      <c r="EX139" s="384">
        <f t="shared" si="512"/>
        <v>286.64999999999998</v>
      </c>
      <c r="EY139" s="379">
        <v>1</v>
      </c>
      <c r="EZ139" s="384">
        <f t="shared" si="513"/>
        <v>286.64999999999998</v>
      </c>
      <c r="FA139" s="379">
        <v>1</v>
      </c>
      <c r="FB139" s="384">
        <f t="shared" si="514"/>
        <v>286.64999999999998</v>
      </c>
      <c r="FC139" s="379"/>
      <c r="FD139" s="384">
        <f t="shared" si="515"/>
        <v>0</v>
      </c>
      <c r="FE139" s="379"/>
      <c r="FF139" s="384">
        <f t="shared" si="516"/>
        <v>0</v>
      </c>
      <c r="FG139" s="379"/>
      <c r="FH139" s="384">
        <f t="shared" si="517"/>
        <v>0</v>
      </c>
      <c r="FI139" s="379"/>
      <c r="FJ139" s="384">
        <f t="shared" si="518"/>
        <v>0</v>
      </c>
      <c r="FK139" s="379"/>
      <c r="FL139" s="384">
        <f t="shared" si="519"/>
        <v>0</v>
      </c>
      <c r="FM139" s="379"/>
      <c r="FN139" s="384">
        <f t="shared" si="520"/>
        <v>0</v>
      </c>
      <c r="FO139" s="379"/>
      <c r="FP139" s="384">
        <f t="shared" si="521"/>
        <v>0</v>
      </c>
      <c r="FQ139" s="379"/>
      <c r="FR139" s="384">
        <f t="shared" si="522"/>
        <v>0</v>
      </c>
      <c r="FS139" s="379"/>
      <c r="FT139" s="384">
        <f t="shared" si="523"/>
        <v>0</v>
      </c>
      <c r="FU139" s="379"/>
      <c r="FV139" s="384">
        <f t="shared" si="524"/>
        <v>0</v>
      </c>
      <c r="FW139" s="379"/>
      <c r="FX139" s="384">
        <f t="shared" si="525"/>
        <v>0</v>
      </c>
      <c r="FY139" s="379"/>
      <c r="FZ139" s="384">
        <f t="shared" si="526"/>
        <v>0</v>
      </c>
      <c r="GA139" s="379"/>
      <c r="GB139" s="384">
        <f t="shared" si="527"/>
        <v>0</v>
      </c>
      <c r="GC139" s="379"/>
      <c r="GD139" s="384">
        <f t="shared" si="528"/>
        <v>0</v>
      </c>
      <c r="GE139" s="379"/>
      <c r="GF139" s="384">
        <f t="shared" si="529"/>
        <v>0</v>
      </c>
      <c r="GG139" s="379"/>
      <c r="GH139" s="384">
        <f t="shared" si="530"/>
        <v>0</v>
      </c>
      <c r="GI139" s="379"/>
      <c r="GJ139" s="384">
        <f t="shared" si="531"/>
        <v>0</v>
      </c>
      <c r="GK139" s="379"/>
      <c r="GL139" s="384">
        <f t="shared" si="532"/>
        <v>0</v>
      </c>
      <c r="GM139" s="379"/>
      <c r="GN139" s="384">
        <f t="shared" si="533"/>
        <v>0</v>
      </c>
      <c r="GO139" s="379"/>
      <c r="GP139" s="384">
        <f t="shared" si="534"/>
        <v>0</v>
      </c>
      <c r="GQ139" s="379"/>
      <c r="GR139" s="384">
        <f t="shared" si="535"/>
        <v>0</v>
      </c>
      <c r="GS139" s="379"/>
      <c r="GT139" s="384">
        <f t="shared" si="536"/>
        <v>0</v>
      </c>
      <c r="GU139" s="379"/>
      <c r="GV139" s="384">
        <f t="shared" si="537"/>
        <v>0</v>
      </c>
      <c r="GW139" s="379"/>
      <c r="GX139" s="384">
        <f t="shared" si="538"/>
        <v>0</v>
      </c>
      <c r="GY139" s="379"/>
      <c r="GZ139" s="384">
        <f t="shared" si="539"/>
        <v>0</v>
      </c>
      <c r="HA139" s="379"/>
      <c r="HB139" s="384">
        <f t="shared" si="540"/>
        <v>0</v>
      </c>
      <c r="HC139" s="379"/>
      <c r="HD139" s="384">
        <f t="shared" si="541"/>
        <v>0</v>
      </c>
      <c r="HE139" s="379"/>
      <c r="HF139" s="384">
        <f t="shared" si="542"/>
        <v>0</v>
      </c>
      <c r="HG139" s="379"/>
      <c r="HH139" s="384">
        <f t="shared" si="543"/>
        <v>0</v>
      </c>
      <c r="HI139" s="379"/>
      <c r="HJ139" s="384">
        <f t="shared" si="544"/>
        <v>0</v>
      </c>
      <c r="HK139" s="379"/>
      <c r="HL139" s="384">
        <f t="shared" si="545"/>
        <v>0</v>
      </c>
      <c r="HM139" s="379"/>
      <c r="HN139" s="384">
        <f t="shared" si="546"/>
        <v>0</v>
      </c>
      <c r="HO139" s="415"/>
      <c r="HP139" s="384">
        <f t="shared" si="547"/>
        <v>0</v>
      </c>
      <c r="HQ139" s="379"/>
      <c r="HR139" s="384">
        <f t="shared" si="548"/>
        <v>0</v>
      </c>
      <c r="HS139" s="415"/>
      <c r="HT139" s="384">
        <f t="shared" si="549"/>
        <v>0</v>
      </c>
      <c r="HU139" s="379"/>
      <c r="HV139" s="384">
        <f t="shared" si="550"/>
        <v>0</v>
      </c>
      <c r="HW139" s="379"/>
      <c r="HX139" s="384">
        <f t="shared" si="551"/>
        <v>0</v>
      </c>
      <c r="HY139" s="379"/>
      <c r="HZ139" s="384">
        <f t="shared" si="552"/>
        <v>0</v>
      </c>
      <c r="IA139" s="379"/>
      <c r="IB139" s="384">
        <f t="shared" si="553"/>
        <v>0</v>
      </c>
      <c r="IC139" s="379"/>
      <c r="ID139" s="384">
        <f t="shared" si="554"/>
        <v>0</v>
      </c>
      <c r="IE139" s="379"/>
      <c r="IF139" s="384">
        <f t="shared" si="555"/>
        <v>0</v>
      </c>
      <c r="IG139" s="379"/>
      <c r="IH139" s="384">
        <f t="shared" si="556"/>
        <v>0</v>
      </c>
      <c r="II139" s="379"/>
      <c r="IJ139" s="384">
        <f t="shared" si="557"/>
        <v>0</v>
      </c>
      <c r="IK139" s="379"/>
      <c r="IL139" s="384">
        <f t="shared" si="558"/>
        <v>0</v>
      </c>
      <c r="IM139" s="379"/>
      <c r="IN139" s="384">
        <f t="shared" si="559"/>
        <v>0</v>
      </c>
      <c r="IO139" s="379"/>
      <c r="IP139" s="384">
        <f t="shared" si="560"/>
        <v>0</v>
      </c>
      <c r="IQ139" s="379"/>
      <c r="IR139" s="384">
        <f t="shared" si="561"/>
        <v>0</v>
      </c>
      <c r="IS139" s="379"/>
      <c r="IT139" s="384">
        <f t="shared" si="562"/>
        <v>0</v>
      </c>
      <c r="IU139" s="379"/>
      <c r="IV139" s="384">
        <f t="shared" si="563"/>
        <v>0</v>
      </c>
      <c r="IW139" s="379"/>
      <c r="IX139" s="384">
        <f t="shared" si="564"/>
        <v>0</v>
      </c>
      <c r="IY139" s="379"/>
      <c r="IZ139" s="384">
        <f t="shared" si="565"/>
        <v>0</v>
      </c>
      <c r="JA139" s="379"/>
      <c r="JB139" s="384">
        <f t="shared" si="566"/>
        <v>0</v>
      </c>
      <c r="JC139" s="379"/>
      <c r="JD139" s="384">
        <f t="shared" si="567"/>
        <v>0</v>
      </c>
      <c r="JE139" s="379"/>
      <c r="JF139" s="384">
        <f t="shared" si="568"/>
        <v>0</v>
      </c>
      <c r="JG139" s="379"/>
      <c r="JH139" s="384">
        <f t="shared" si="569"/>
        <v>0</v>
      </c>
      <c r="JI139" s="379"/>
      <c r="JJ139" s="384">
        <f t="shared" si="570"/>
        <v>0</v>
      </c>
      <c r="JK139" s="379"/>
      <c r="JL139" s="384">
        <f t="shared" si="571"/>
        <v>0</v>
      </c>
      <c r="JM139" s="379"/>
      <c r="JN139" s="384">
        <f t="shared" si="572"/>
        <v>0</v>
      </c>
      <c r="JO139" s="379"/>
      <c r="JP139" s="384">
        <f t="shared" si="573"/>
        <v>0</v>
      </c>
      <c r="JQ139" s="379"/>
      <c r="JR139" s="384">
        <f t="shared" si="574"/>
        <v>0</v>
      </c>
      <c r="JS139" s="379"/>
      <c r="JT139" s="384">
        <f t="shared" si="434"/>
        <v>0</v>
      </c>
      <c r="JU139" s="379"/>
      <c r="JV139" s="384">
        <f t="shared" si="435"/>
        <v>0</v>
      </c>
      <c r="JW139" s="379"/>
      <c r="JX139" s="384">
        <f t="shared" si="436"/>
        <v>0</v>
      </c>
      <c r="JY139" s="379"/>
      <c r="JZ139" s="384">
        <f t="shared" si="437"/>
        <v>0</v>
      </c>
    </row>
    <row r="140" spans="1:286" s="4" customFormat="1" x14ac:dyDescent="0.25">
      <c r="A140" s="268" t="s">
        <v>361</v>
      </c>
      <c r="B140" s="268" t="s">
        <v>551</v>
      </c>
      <c r="C140" s="466">
        <v>7800</v>
      </c>
      <c r="D140" s="467"/>
      <c r="E140" s="467"/>
      <c r="F140" s="472"/>
      <c r="G140" s="387">
        <f t="shared" si="438"/>
        <v>390</v>
      </c>
      <c r="H140" s="388">
        <f t="shared" si="439"/>
        <v>8190</v>
      </c>
      <c r="I140" s="513">
        <v>1</v>
      </c>
      <c r="J140" s="390">
        <f t="shared" si="441"/>
        <v>8190</v>
      </c>
      <c r="K140" s="379"/>
      <c r="L140" s="384">
        <f t="shared" si="442"/>
        <v>0</v>
      </c>
      <c r="M140" s="379"/>
      <c r="N140" s="384">
        <f t="shared" si="443"/>
        <v>0</v>
      </c>
      <c r="O140" s="379"/>
      <c r="P140" s="384">
        <f t="shared" si="444"/>
        <v>0</v>
      </c>
      <c r="Q140" s="379"/>
      <c r="R140" s="384">
        <f t="shared" si="445"/>
        <v>0</v>
      </c>
      <c r="S140" s="379"/>
      <c r="T140" s="384">
        <f t="shared" si="446"/>
        <v>0</v>
      </c>
      <c r="U140" s="379"/>
      <c r="V140" s="384">
        <f t="shared" si="447"/>
        <v>0</v>
      </c>
      <c r="W140" s="379"/>
      <c r="X140" s="384">
        <f t="shared" si="448"/>
        <v>0</v>
      </c>
      <c r="Y140" s="379"/>
      <c r="Z140" s="384">
        <f t="shared" si="449"/>
        <v>0</v>
      </c>
      <c r="AA140" s="379"/>
      <c r="AB140" s="384">
        <f t="shared" si="450"/>
        <v>0</v>
      </c>
      <c r="AC140" s="379"/>
      <c r="AD140" s="384">
        <f t="shared" si="451"/>
        <v>0</v>
      </c>
      <c r="AE140" s="379"/>
      <c r="AF140" s="384">
        <f t="shared" si="452"/>
        <v>0</v>
      </c>
      <c r="AG140" s="379"/>
      <c r="AH140" s="384">
        <f t="shared" si="453"/>
        <v>0</v>
      </c>
      <c r="AI140" s="379"/>
      <c r="AJ140" s="384">
        <f t="shared" si="454"/>
        <v>0</v>
      </c>
      <c r="AK140" s="379"/>
      <c r="AL140" s="384">
        <f t="shared" si="455"/>
        <v>0</v>
      </c>
      <c r="AM140" s="379"/>
      <c r="AN140" s="384">
        <f t="shared" si="456"/>
        <v>0</v>
      </c>
      <c r="AO140" s="379"/>
      <c r="AP140" s="384">
        <f t="shared" si="457"/>
        <v>0</v>
      </c>
      <c r="AQ140" s="379"/>
      <c r="AR140" s="384">
        <f t="shared" si="458"/>
        <v>0</v>
      </c>
      <c r="AS140" s="379"/>
      <c r="AT140" s="384">
        <f t="shared" si="459"/>
        <v>0</v>
      </c>
      <c r="AU140" s="379"/>
      <c r="AV140" s="384">
        <f t="shared" si="460"/>
        <v>0</v>
      </c>
      <c r="AW140" s="379"/>
      <c r="AX140" s="384">
        <f t="shared" si="461"/>
        <v>0</v>
      </c>
      <c r="AY140" s="379"/>
      <c r="AZ140" s="384">
        <f t="shared" si="462"/>
        <v>0</v>
      </c>
      <c r="BA140" s="379"/>
      <c r="BB140" s="384">
        <f t="shared" si="463"/>
        <v>0</v>
      </c>
      <c r="BC140" s="379"/>
      <c r="BD140" s="384">
        <f t="shared" si="464"/>
        <v>0</v>
      </c>
      <c r="BE140" s="379"/>
      <c r="BF140" s="384">
        <f t="shared" si="465"/>
        <v>0</v>
      </c>
      <c r="BG140" s="379"/>
      <c r="BH140" s="384">
        <f t="shared" si="466"/>
        <v>0</v>
      </c>
      <c r="BI140" s="379"/>
      <c r="BJ140" s="384">
        <f t="shared" si="467"/>
        <v>0</v>
      </c>
      <c r="BK140" s="379"/>
      <c r="BL140" s="384">
        <f t="shared" si="468"/>
        <v>0</v>
      </c>
      <c r="BM140" s="379"/>
      <c r="BN140" s="384">
        <f t="shared" si="469"/>
        <v>0</v>
      </c>
      <c r="BO140" s="379"/>
      <c r="BP140" s="384">
        <f t="shared" si="470"/>
        <v>0</v>
      </c>
      <c r="BQ140" s="379"/>
      <c r="BR140" s="384">
        <f t="shared" si="471"/>
        <v>0</v>
      </c>
      <c r="BS140" s="379"/>
      <c r="BT140" s="384">
        <f t="shared" si="472"/>
        <v>0</v>
      </c>
      <c r="BU140" s="379"/>
      <c r="BV140" s="384">
        <f t="shared" si="473"/>
        <v>0</v>
      </c>
      <c r="BW140" s="379"/>
      <c r="BX140" s="384">
        <f t="shared" si="474"/>
        <v>0</v>
      </c>
      <c r="BY140" s="379"/>
      <c r="BZ140" s="384">
        <f t="shared" si="475"/>
        <v>0</v>
      </c>
      <c r="CA140" s="379"/>
      <c r="CB140" s="384">
        <f t="shared" si="476"/>
        <v>0</v>
      </c>
      <c r="CC140" s="379"/>
      <c r="CD140" s="384">
        <f t="shared" si="477"/>
        <v>0</v>
      </c>
      <c r="CE140" s="379"/>
      <c r="CF140" s="384">
        <f t="shared" si="478"/>
        <v>0</v>
      </c>
      <c r="CG140" s="379"/>
      <c r="CH140" s="384">
        <f t="shared" si="479"/>
        <v>0</v>
      </c>
      <c r="CI140" s="379"/>
      <c r="CJ140" s="384">
        <f t="shared" si="480"/>
        <v>0</v>
      </c>
      <c r="CK140" s="379"/>
      <c r="CL140" s="384">
        <f t="shared" si="481"/>
        <v>0</v>
      </c>
      <c r="CM140" s="379"/>
      <c r="CN140" s="384">
        <f t="shared" si="482"/>
        <v>0</v>
      </c>
      <c r="CO140" s="379"/>
      <c r="CP140" s="384">
        <f t="shared" si="483"/>
        <v>0</v>
      </c>
      <c r="CQ140" s="379"/>
      <c r="CR140" s="384">
        <f t="shared" si="484"/>
        <v>0</v>
      </c>
      <c r="CS140" s="379"/>
      <c r="CT140" s="384">
        <f t="shared" si="485"/>
        <v>0</v>
      </c>
      <c r="CU140" s="379"/>
      <c r="CV140" s="384">
        <f t="shared" si="486"/>
        <v>0</v>
      </c>
      <c r="CW140" s="379"/>
      <c r="CX140" s="384">
        <f t="shared" si="487"/>
        <v>0</v>
      </c>
      <c r="CY140" s="379"/>
      <c r="CZ140" s="384">
        <f t="shared" si="488"/>
        <v>0</v>
      </c>
      <c r="DA140" s="379"/>
      <c r="DB140" s="384">
        <f t="shared" si="440"/>
        <v>0</v>
      </c>
      <c r="DC140" s="379"/>
      <c r="DD140" s="384">
        <f t="shared" si="489"/>
        <v>0</v>
      </c>
      <c r="DE140" s="379"/>
      <c r="DF140" s="384">
        <f t="shared" si="490"/>
        <v>0</v>
      </c>
      <c r="DG140" s="379"/>
      <c r="DH140" s="384">
        <f t="shared" si="491"/>
        <v>0</v>
      </c>
      <c r="DI140" s="379"/>
      <c r="DJ140" s="384">
        <f t="shared" si="492"/>
        <v>0</v>
      </c>
      <c r="DK140" s="379"/>
      <c r="DL140" s="384">
        <f t="shared" si="493"/>
        <v>0</v>
      </c>
      <c r="DM140" s="379"/>
      <c r="DN140" s="384">
        <f t="shared" si="494"/>
        <v>0</v>
      </c>
      <c r="DO140" s="379"/>
      <c r="DP140" s="384">
        <f t="shared" si="495"/>
        <v>0</v>
      </c>
      <c r="DQ140" s="379"/>
      <c r="DR140" s="384">
        <f t="shared" si="496"/>
        <v>0</v>
      </c>
      <c r="DS140" s="379"/>
      <c r="DT140" s="384">
        <f t="shared" si="497"/>
        <v>0</v>
      </c>
      <c r="DU140" s="379"/>
      <c r="DV140" s="384">
        <f t="shared" si="498"/>
        <v>0</v>
      </c>
      <c r="DW140" s="379"/>
      <c r="DX140" s="384">
        <f t="shared" si="499"/>
        <v>0</v>
      </c>
      <c r="DY140" s="379"/>
      <c r="DZ140" s="384">
        <f t="shared" si="500"/>
        <v>0</v>
      </c>
      <c r="EA140" s="379"/>
      <c r="EB140" s="384">
        <f t="shared" si="501"/>
        <v>0</v>
      </c>
      <c r="EC140" s="379"/>
      <c r="ED140" s="384">
        <f t="shared" si="502"/>
        <v>0</v>
      </c>
      <c r="EE140" s="379"/>
      <c r="EF140" s="384">
        <f t="shared" si="503"/>
        <v>0</v>
      </c>
      <c r="EG140" s="379"/>
      <c r="EH140" s="384">
        <f t="shared" si="504"/>
        <v>0</v>
      </c>
      <c r="EI140" s="379"/>
      <c r="EJ140" s="384">
        <f t="shared" si="505"/>
        <v>0</v>
      </c>
      <c r="EK140" s="379"/>
      <c r="EL140" s="384">
        <f t="shared" si="506"/>
        <v>0</v>
      </c>
      <c r="EM140" s="379"/>
      <c r="EN140" s="384">
        <f t="shared" si="507"/>
        <v>0</v>
      </c>
      <c r="EO140" s="379"/>
      <c r="EP140" s="384">
        <f t="shared" si="508"/>
        <v>0</v>
      </c>
      <c r="EQ140" s="379">
        <v>1</v>
      </c>
      <c r="ER140" s="384">
        <f t="shared" si="509"/>
        <v>8190</v>
      </c>
      <c r="ES140" s="379">
        <v>1</v>
      </c>
      <c r="ET140" s="384">
        <f t="shared" si="510"/>
        <v>8190</v>
      </c>
      <c r="EU140" s="379">
        <v>1</v>
      </c>
      <c r="EV140" s="384">
        <f t="shared" si="511"/>
        <v>8190</v>
      </c>
      <c r="EW140" s="379">
        <v>1</v>
      </c>
      <c r="EX140" s="384">
        <f t="shared" si="512"/>
        <v>8190</v>
      </c>
      <c r="EY140" s="379">
        <v>1</v>
      </c>
      <c r="EZ140" s="384">
        <f t="shared" si="513"/>
        <v>8190</v>
      </c>
      <c r="FA140" s="379">
        <v>1</v>
      </c>
      <c r="FB140" s="384">
        <f t="shared" si="514"/>
        <v>8190</v>
      </c>
      <c r="FC140" s="379">
        <v>1</v>
      </c>
      <c r="FD140" s="384">
        <f t="shared" si="515"/>
        <v>8190</v>
      </c>
      <c r="FE140" s="379">
        <v>1</v>
      </c>
      <c r="FF140" s="384">
        <f t="shared" si="516"/>
        <v>8190</v>
      </c>
      <c r="FG140" s="379"/>
      <c r="FH140" s="384">
        <f t="shared" si="517"/>
        <v>0</v>
      </c>
      <c r="FI140" s="379"/>
      <c r="FJ140" s="384">
        <f t="shared" si="518"/>
        <v>0</v>
      </c>
      <c r="FK140" s="379"/>
      <c r="FL140" s="384">
        <f t="shared" si="519"/>
        <v>0</v>
      </c>
      <c r="FM140" s="379"/>
      <c r="FN140" s="384">
        <f t="shared" si="520"/>
        <v>0</v>
      </c>
      <c r="FO140" s="379"/>
      <c r="FP140" s="384">
        <f t="shared" si="521"/>
        <v>0</v>
      </c>
      <c r="FQ140" s="379"/>
      <c r="FR140" s="384">
        <f t="shared" si="522"/>
        <v>0</v>
      </c>
      <c r="FS140" s="379"/>
      <c r="FT140" s="384">
        <f t="shared" si="523"/>
        <v>0</v>
      </c>
      <c r="FU140" s="379"/>
      <c r="FV140" s="384">
        <f t="shared" si="524"/>
        <v>0</v>
      </c>
      <c r="FW140" s="379"/>
      <c r="FX140" s="384">
        <f t="shared" si="525"/>
        <v>0</v>
      </c>
      <c r="FY140" s="379"/>
      <c r="FZ140" s="384">
        <f t="shared" si="526"/>
        <v>0</v>
      </c>
      <c r="GA140" s="379"/>
      <c r="GB140" s="384">
        <f t="shared" si="527"/>
        <v>0</v>
      </c>
      <c r="GC140" s="379"/>
      <c r="GD140" s="384">
        <f t="shared" si="528"/>
        <v>0</v>
      </c>
      <c r="GE140" s="379"/>
      <c r="GF140" s="384">
        <f t="shared" si="529"/>
        <v>0</v>
      </c>
      <c r="GG140" s="379"/>
      <c r="GH140" s="384">
        <f t="shared" si="530"/>
        <v>0</v>
      </c>
      <c r="GI140" s="379"/>
      <c r="GJ140" s="384">
        <f t="shared" si="531"/>
        <v>0</v>
      </c>
      <c r="GK140" s="379"/>
      <c r="GL140" s="384">
        <f t="shared" si="532"/>
        <v>0</v>
      </c>
      <c r="GM140" s="379"/>
      <c r="GN140" s="384">
        <f t="shared" si="533"/>
        <v>0</v>
      </c>
      <c r="GO140" s="379"/>
      <c r="GP140" s="384">
        <f t="shared" si="534"/>
        <v>0</v>
      </c>
      <c r="GQ140" s="379"/>
      <c r="GR140" s="384">
        <f t="shared" si="535"/>
        <v>0</v>
      </c>
      <c r="GS140" s="379"/>
      <c r="GT140" s="384">
        <f t="shared" si="536"/>
        <v>0</v>
      </c>
      <c r="GU140" s="379"/>
      <c r="GV140" s="384">
        <f t="shared" si="537"/>
        <v>0</v>
      </c>
      <c r="GW140" s="379"/>
      <c r="GX140" s="384">
        <f t="shared" si="538"/>
        <v>0</v>
      </c>
      <c r="GY140" s="379"/>
      <c r="GZ140" s="384">
        <f t="shared" si="539"/>
        <v>0</v>
      </c>
      <c r="HA140" s="379"/>
      <c r="HB140" s="384">
        <f t="shared" si="540"/>
        <v>0</v>
      </c>
      <c r="HC140" s="379"/>
      <c r="HD140" s="384">
        <f t="shared" si="541"/>
        <v>0</v>
      </c>
      <c r="HE140" s="379"/>
      <c r="HF140" s="384">
        <f t="shared" si="542"/>
        <v>0</v>
      </c>
      <c r="HG140" s="379"/>
      <c r="HH140" s="384">
        <f t="shared" si="543"/>
        <v>0</v>
      </c>
      <c r="HI140" s="379"/>
      <c r="HJ140" s="384">
        <f t="shared" si="544"/>
        <v>0</v>
      </c>
      <c r="HK140" s="379"/>
      <c r="HL140" s="384">
        <f t="shared" si="545"/>
        <v>0</v>
      </c>
      <c r="HM140" s="379"/>
      <c r="HN140" s="384">
        <f t="shared" si="546"/>
        <v>0</v>
      </c>
      <c r="HO140" s="415"/>
      <c r="HP140" s="384">
        <f t="shared" si="547"/>
        <v>0</v>
      </c>
      <c r="HQ140" s="379"/>
      <c r="HR140" s="384">
        <f t="shared" si="548"/>
        <v>0</v>
      </c>
      <c r="HS140" s="415"/>
      <c r="HT140" s="384">
        <f t="shared" si="549"/>
        <v>0</v>
      </c>
      <c r="HU140" s="379"/>
      <c r="HV140" s="384">
        <f t="shared" si="550"/>
        <v>0</v>
      </c>
      <c r="HW140" s="379"/>
      <c r="HX140" s="384">
        <f t="shared" si="551"/>
        <v>0</v>
      </c>
      <c r="HY140" s="379"/>
      <c r="HZ140" s="384">
        <f t="shared" si="552"/>
        <v>0</v>
      </c>
      <c r="IA140" s="379"/>
      <c r="IB140" s="384">
        <f t="shared" si="553"/>
        <v>0</v>
      </c>
      <c r="IC140" s="379"/>
      <c r="ID140" s="384">
        <f t="shared" si="554"/>
        <v>0</v>
      </c>
      <c r="IE140" s="379"/>
      <c r="IF140" s="384">
        <f t="shared" si="555"/>
        <v>0</v>
      </c>
      <c r="IG140" s="379"/>
      <c r="IH140" s="384">
        <f t="shared" si="556"/>
        <v>0</v>
      </c>
      <c r="II140" s="379"/>
      <c r="IJ140" s="384">
        <f t="shared" si="557"/>
        <v>0</v>
      </c>
      <c r="IK140" s="379"/>
      <c r="IL140" s="384">
        <f t="shared" si="558"/>
        <v>0</v>
      </c>
      <c r="IM140" s="379"/>
      <c r="IN140" s="384">
        <f t="shared" si="559"/>
        <v>0</v>
      </c>
      <c r="IO140" s="379"/>
      <c r="IP140" s="384">
        <f t="shared" si="560"/>
        <v>0</v>
      </c>
      <c r="IQ140" s="379"/>
      <c r="IR140" s="384">
        <f t="shared" si="561"/>
        <v>0</v>
      </c>
      <c r="IS140" s="379"/>
      <c r="IT140" s="384">
        <f t="shared" si="562"/>
        <v>0</v>
      </c>
      <c r="IU140" s="379"/>
      <c r="IV140" s="384">
        <f t="shared" si="563"/>
        <v>0</v>
      </c>
      <c r="IW140" s="379"/>
      <c r="IX140" s="384">
        <f t="shared" si="564"/>
        <v>0</v>
      </c>
      <c r="IY140" s="379"/>
      <c r="IZ140" s="384">
        <f t="shared" si="565"/>
        <v>0</v>
      </c>
      <c r="JA140" s="379"/>
      <c r="JB140" s="384">
        <f t="shared" si="566"/>
        <v>0</v>
      </c>
      <c r="JC140" s="379"/>
      <c r="JD140" s="384">
        <f t="shared" si="567"/>
        <v>0</v>
      </c>
      <c r="JE140" s="379"/>
      <c r="JF140" s="384">
        <f t="shared" si="568"/>
        <v>0</v>
      </c>
      <c r="JG140" s="379"/>
      <c r="JH140" s="384">
        <f t="shared" si="569"/>
        <v>0</v>
      </c>
      <c r="JI140" s="379"/>
      <c r="JJ140" s="384">
        <f t="shared" si="570"/>
        <v>0</v>
      </c>
      <c r="JK140" s="379"/>
      <c r="JL140" s="384">
        <f t="shared" si="571"/>
        <v>0</v>
      </c>
      <c r="JM140" s="379"/>
      <c r="JN140" s="384">
        <f t="shared" si="572"/>
        <v>0</v>
      </c>
      <c r="JO140" s="379"/>
      <c r="JP140" s="384">
        <f t="shared" si="573"/>
        <v>0</v>
      </c>
      <c r="JQ140" s="379"/>
      <c r="JR140" s="384">
        <f t="shared" si="574"/>
        <v>0</v>
      </c>
      <c r="JS140" s="379"/>
      <c r="JT140" s="384">
        <f t="shared" si="434"/>
        <v>0</v>
      </c>
      <c r="JU140" s="379"/>
      <c r="JV140" s="384">
        <f t="shared" si="435"/>
        <v>0</v>
      </c>
      <c r="JW140" s="379"/>
      <c r="JX140" s="384">
        <f t="shared" si="436"/>
        <v>0</v>
      </c>
      <c r="JY140" s="379"/>
      <c r="JZ140" s="384">
        <f t="shared" si="437"/>
        <v>0</v>
      </c>
    </row>
    <row r="141" spans="1:286" customFormat="1" x14ac:dyDescent="0.25">
      <c r="A141" s="268" t="s">
        <v>361</v>
      </c>
      <c r="B141" s="268" t="s">
        <v>704</v>
      </c>
      <c r="C141" s="466">
        <v>61270</v>
      </c>
      <c r="D141" s="467"/>
      <c r="E141" s="467"/>
      <c r="F141" s="473"/>
      <c r="G141" s="387">
        <f t="shared" si="438"/>
        <v>3063.5</v>
      </c>
      <c r="H141" s="388">
        <f t="shared" si="439"/>
        <v>64333.5</v>
      </c>
      <c r="I141" s="513">
        <v>10</v>
      </c>
      <c r="J141" s="390">
        <f t="shared" si="441"/>
        <v>6433.35</v>
      </c>
      <c r="K141" s="379"/>
      <c r="L141" s="384">
        <f t="shared" si="442"/>
        <v>0</v>
      </c>
      <c r="M141" s="379"/>
      <c r="N141" s="384">
        <f t="shared" si="443"/>
        <v>0</v>
      </c>
      <c r="O141" s="379"/>
      <c r="P141" s="384">
        <f t="shared" si="444"/>
        <v>0</v>
      </c>
      <c r="Q141" s="379"/>
      <c r="R141" s="384">
        <f t="shared" si="445"/>
        <v>0</v>
      </c>
      <c r="S141" s="379"/>
      <c r="T141" s="384">
        <f t="shared" si="446"/>
        <v>0</v>
      </c>
      <c r="U141" s="379"/>
      <c r="V141" s="384">
        <f t="shared" si="447"/>
        <v>0</v>
      </c>
      <c r="W141" s="379"/>
      <c r="X141" s="384">
        <f t="shared" si="448"/>
        <v>0</v>
      </c>
      <c r="Y141" s="379"/>
      <c r="Z141" s="384">
        <f t="shared" si="449"/>
        <v>0</v>
      </c>
      <c r="AA141" s="379"/>
      <c r="AB141" s="384">
        <f t="shared" si="450"/>
        <v>0</v>
      </c>
      <c r="AC141" s="379"/>
      <c r="AD141" s="384">
        <f t="shared" si="451"/>
        <v>0</v>
      </c>
      <c r="AE141" s="379"/>
      <c r="AF141" s="384">
        <f t="shared" si="452"/>
        <v>0</v>
      </c>
      <c r="AG141" s="379"/>
      <c r="AH141" s="384">
        <f t="shared" si="453"/>
        <v>0</v>
      </c>
      <c r="AI141" s="379"/>
      <c r="AJ141" s="384">
        <f t="shared" si="454"/>
        <v>0</v>
      </c>
      <c r="AK141" s="379"/>
      <c r="AL141" s="384">
        <f t="shared" si="455"/>
        <v>0</v>
      </c>
      <c r="AM141" s="379"/>
      <c r="AN141" s="384">
        <f t="shared" si="456"/>
        <v>0</v>
      </c>
      <c r="AO141" s="379"/>
      <c r="AP141" s="384">
        <f t="shared" si="457"/>
        <v>0</v>
      </c>
      <c r="AQ141" s="379"/>
      <c r="AR141" s="384">
        <f t="shared" si="458"/>
        <v>0</v>
      </c>
      <c r="AS141" s="379"/>
      <c r="AT141" s="384">
        <f t="shared" si="459"/>
        <v>0</v>
      </c>
      <c r="AU141" s="379"/>
      <c r="AV141" s="384">
        <f t="shared" si="460"/>
        <v>0</v>
      </c>
      <c r="AW141" s="379"/>
      <c r="AX141" s="384">
        <f t="shared" si="461"/>
        <v>0</v>
      </c>
      <c r="AY141" s="379"/>
      <c r="AZ141" s="384">
        <f t="shared" si="462"/>
        <v>0</v>
      </c>
      <c r="BA141" s="379"/>
      <c r="BB141" s="384">
        <f t="shared" si="463"/>
        <v>0</v>
      </c>
      <c r="BC141" s="379"/>
      <c r="BD141" s="384">
        <f t="shared" si="464"/>
        <v>0</v>
      </c>
      <c r="BE141" s="379"/>
      <c r="BF141" s="384">
        <f t="shared" si="465"/>
        <v>0</v>
      </c>
      <c r="BG141" s="379"/>
      <c r="BH141" s="384">
        <f t="shared" si="466"/>
        <v>0</v>
      </c>
      <c r="BI141" s="379"/>
      <c r="BJ141" s="384">
        <f t="shared" si="467"/>
        <v>0</v>
      </c>
      <c r="BK141" s="379"/>
      <c r="BL141" s="384">
        <f t="shared" si="468"/>
        <v>0</v>
      </c>
      <c r="BM141" s="379"/>
      <c r="BN141" s="384">
        <f t="shared" si="469"/>
        <v>0</v>
      </c>
      <c r="BO141" s="379"/>
      <c r="BP141" s="384">
        <f t="shared" si="470"/>
        <v>0</v>
      </c>
      <c r="BQ141" s="379"/>
      <c r="BR141" s="384">
        <f t="shared" si="471"/>
        <v>0</v>
      </c>
      <c r="BS141" s="379"/>
      <c r="BT141" s="384">
        <f t="shared" si="472"/>
        <v>0</v>
      </c>
      <c r="BU141" s="379"/>
      <c r="BV141" s="384">
        <f t="shared" si="473"/>
        <v>0</v>
      </c>
      <c r="BW141" s="379"/>
      <c r="BX141" s="384">
        <f t="shared" si="474"/>
        <v>0</v>
      </c>
      <c r="BY141" s="379"/>
      <c r="BZ141" s="384">
        <f t="shared" si="475"/>
        <v>0</v>
      </c>
      <c r="CA141" s="379"/>
      <c r="CB141" s="384">
        <f t="shared" si="476"/>
        <v>0</v>
      </c>
      <c r="CC141" s="379"/>
      <c r="CD141" s="384">
        <f t="shared" si="477"/>
        <v>0</v>
      </c>
      <c r="CE141" s="379"/>
      <c r="CF141" s="384">
        <f t="shared" si="478"/>
        <v>0</v>
      </c>
      <c r="CG141" s="379"/>
      <c r="CH141" s="384">
        <f t="shared" si="479"/>
        <v>0</v>
      </c>
      <c r="CI141" s="379"/>
      <c r="CJ141" s="384">
        <f t="shared" si="480"/>
        <v>0</v>
      </c>
      <c r="CK141" s="379"/>
      <c r="CL141" s="384">
        <f t="shared" si="481"/>
        <v>0</v>
      </c>
      <c r="CM141" s="379"/>
      <c r="CN141" s="384">
        <f t="shared" si="482"/>
        <v>0</v>
      </c>
      <c r="CO141" s="379"/>
      <c r="CP141" s="384">
        <f t="shared" si="483"/>
        <v>0</v>
      </c>
      <c r="CQ141" s="379"/>
      <c r="CR141" s="384">
        <f t="shared" si="484"/>
        <v>0</v>
      </c>
      <c r="CS141" s="379"/>
      <c r="CT141" s="384">
        <f t="shared" si="485"/>
        <v>0</v>
      </c>
      <c r="CU141" s="379"/>
      <c r="CV141" s="384">
        <f t="shared" si="486"/>
        <v>0</v>
      </c>
      <c r="CW141" s="379"/>
      <c r="CX141" s="384">
        <f t="shared" si="487"/>
        <v>0</v>
      </c>
      <c r="CY141" s="379"/>
      <c r="CZ141" s="384">
        <f t="shared" si="488"/>
        <v>0</v>
      </c>
      <c r="DA141" s="379"/>
      <c r="DB141" s="384">
        <f t="shared" si="440"/>
        <v>0</v>
      </c>
      <c r="DC141" s="379"/>
      <c r="DD141" s="384">
        <f t="shared" si="489"/>
        <v>0</v>
      </c>
      <c r="DE141" s="379"/>
      <c r="DF141" s="384">
        <f t="shared" si="490"/>
        <v>0</v>
      </c>
      <c r="DG141" s="379"/>
      <c r="DH141" s="384">
        <f t="shared" si="491"/>
        <v>0</v>
      </c>
      <c r="DI141" s="379"/>
      <c r="DJ141" s="384">
        <f t="shared" si="492"/>
        <v>0</v>
      </c>
      <c r="DK141" s="379">
        <v>1</v>
      </c>
      <c r="DL141" s="384">
        <f t="shared" si="493"/>
        <v>6433.35</v>
      </c>
      <c r="DM141" s="379"/>
      <c r="DN141" s="384">
        <f t="shared" si="494"/>
        <v>0</v>
      </c>
      <c r="DO141" s="379"/>
      <c r="DP141" s="384">
        <f t="shared" si="495"/>
        <v>0</v>
      </c>
      <c r="DQ141" s="379"/>
      <c r="DR141" s="384">
        <f t="shared" si="496"/>
        <v>0</v>
      </c>
      <c r="DS141" s="379"/>
      <c r="DT141" s="384">
        <f t="shared" si="497"/>
        <v>0</v>
      </c>
      <c r="DU141" s="379"/>
      <c r="DV141" s="384">
        <f t="shared" si="498"/>
        <v>0</v>
      </c>
      <c r="DW141" s="379"/>
      <c r="DX141" s="384">
        <f t="shared" si="499"/>
        <v>0</v>
      </c>
      <c r="DY141" s="379"/>
      <c r="DZ141" s="384">
        <f t="shared" si="500"/>
        <v>0</v>
      </c>
      <c r="EA141" s="379"/>
      <c r="EB141" s="384">
        <f t="shared" si="501"/>
        <v>0</v>
      </c>
      <c r="EC141" s="379">
        <v>1</v>
      </c>
      <c r="ED141" s="384">
        <f t="shared" si="502"/>
        <v>6433.35</v>
      </c>
      <c r="EE141" s="379"/>
      <c r="EF141" s="384">
        <f t="shared" si="503"/>
        <v>0</v>
      </c>
      <c r="EG141" s="379"/>
      <c r="EH141" s="384">
        <f t="shared" si="504"/>
        <v>0</v>
      </c>
      <c r="EI141" s="379"/>
      <c r="EJ141" s="384">
        <f t="shared" si="505"/>
        <v>0</v>
      </c>
      <c r="EK141" s="379"/>
      <c r="EL141" s="384">
        <f t="shared" si="506"/>
        <v>0</v>
      </c>
      <c r="EM141" s="379"/>
      <c r="EN141" s="384">
        <f t="shared" si="507"/>
        <v>0</v>
      </c>
      <c r="EO141" s="379"/>
      <c r="EP141" s="384">
        <f t="shared" si="508"/>
        <v>0</v>
      </c>
      <c r="EQ141" s="379"/>
      <c r="ER141" s="384">
        <f t="shared" si="509"/>
        <v>0</v>
      </c>
      <c r="ES141" s="379"/>
      <c r="ET141" s="384">
        <f t="shared" si="510"/>
        <v>0</v>
      </c>
      <c r="EU141" s="379"/>
      <c r="EV141" s="384">
        <f t="shared" si="511"/>
        <v>0</v>
      </c>
      <c r="EW141" s="379"/>
      <c r="EX141" s="384">
        <f t="shared" si="512"/>
        <v>0</v>
      </c>
      <c r="EY141" s="379"/>
      <c r="EZ141" s="384">
        <f t="shared" si="513"/>
        <v>0</v>
      </c>
      <c r="FA141" s="379"/>
      <c r="FB141" s="384">
        <f t="shared" si="514"/>
        <v>0</v>
      </c>
      <c r="FC141" s="379"/>
      <c r="FD141" s="384">
        <f t="shared" si="515"/>
        <v>0</v>
      </c>
      <c r="FE141" s="379"/>
      <c r="FF141" s="384">
        <f t="shared" si="516"/>
        <v>0</v>
      </c>
      <c r="FG141" s="379"/>
      <c r="FH141" s="384">
        <f t="shared" si="517"/>
        <v>0</v>
      </c>
      <c r="FI141" s="379"/>
      <c r="FJ141" s="384">
        <f t="shared" si="518"/>
        <v>0</v>
      </c>
      <c r="FK141" s="379"/>
      <c r="FL141" s="384">
        <f t="shared" si="519"/>
        <v>0</v>
      </c>
      <c r="FM141" s="379"/>
      <c r="FN141" s="384">
        <f t="shared" si="520"/>
        <v>0</v>
      </c>
      <c r="FO141" s="379"/>
      <c r="FP141" s="384">
        <f t="shared" si="521"/>
        <v>0</v>
      </c>
      <c r="FQ141" s="379"/>
      <c r="FR141" s="384">
        <f t="shared" si="522"/>
        <v>0</v>
      </c>
      <c r="FS141" s="379"/>
      <c r="FT141" s="384">
        <f t="shared" si="523"/>
        <v>0</v>
      </c>
      <c r="FU141" s="379"/>
      <c r="FV141" s="384">
        <f t="shared" si="524"/>
        <v>0</v>
      </c>
      <c r="FW141" s="379"/>
      <c r="FX141" s="384">
        <f t="shared" si="525"/>
        <v>0</v>
      </c>
      <c r="FY141" s="379"/>
      <c r="FZ141" s="384">
        <f t="shared" si="526"/>
        <v>0</v>
      </c>
      <c r="GA141" s="379"/>
      <c r="GB141" s="384">
        <f t="shared" si="527"/>
        <v>0</v>
      </c>
      <c r="GC141" s="379"/>
      <c r="GD141" s="384">
        <f t="shared" si="528"/>
        <v>0</v>
      </c>
      <c r="GE141" s="379"/>
      <c r="GF141" s="384">
        <f t="shared" si="529"/>
        <v>0</v>
      </c>
      <c r="GG141" s="379"/>
      <c r="GH141" s="384">
        <f t="shared" si="530"/>
        <v>0</v>
      </c>
      <c r="GI141" s="379"/>
      <c r="GJ141" s="384">
        <f t="shared" si="531"/>
        <v>0</v>
      </c>
      <c r="GK141" s="379"/>
      <c r="GL141" s="384">
        <f t="shared" si="532"/>
        <v>0</v>
      </c>
      <c r="GM141" s="379"/>
      <c r="GN141" s="384">
        <f t="shared" si="533"/>
        <v>0</v>
      </c>
      <c r="GO141" s="379"/>
      <c r="GP141" s="384">
        <f t="shared" si="534"/>
        <v>0</v>
      </c>
      <c r="GQ141" s="379"/>
      <c r="GR141" s="384">
        <f t="shared" si="535"/>
        <v>0</v>
      </c>
      <c r="GS141" s="379"/>
      <c r="GT141" s="384">
        <f t="shared" si="536"/>
        <v>0</v>
      </c>
      <c r="GU141" s="379"/>
      <c r="GV141" s="384">
        <f t="shared" si="537"/>
        <v>0</v>
      </c>
      <c r="GW141" s="379"/>
      <c r="GX141" s="384">
        <f t="shared" si="538"/>
        <v>0</v>
      </c>
      <c r="GY141" s="379"/>
      <c r="GZ141" s="384">
        <f t="shared" si="539"/>
        <v>0</v>
      </c>
      <c r="HA141" s="379"/>
      <c r="HB141" s="384">
        <f t="shared" si="540"/>
        <v>0</v>
      </c>
      <c r="HC141" s="379"/>
      <c r="HD141" s="384">
        <f t="shared" si="541"/>
        <v>0</v>
      </c>
      <c r="HE141" s="379"/>
      <c r="HF141" s="384">
        <f t="shared" si="542"/>
        <v>0</v>
      </c>
      <c r="HG141" s="379"/>
      <c r="HH141" s="384">
        <f t="shared" si="543"/>
        <v>0</v>
      </c>
      <c r="HI141" s="379"/>
      <c r="HJ141" s="384">
        <f t="shared" si="544"/>
        <v>0</v>
      </c>
      <c r="HK141" s="379"/>
      <c r="HL141" s="384">
        <f t="shared" si="545"/>
        <v>0</v>
      </c>
      <c r="HM141" s="379"/>
      <c r="HN141" s="384">
        <f t="shared" si="546"/>
        <v>0</v>
      </c>
      <c r="HO141" s="415"/>
      <c r="HP141" s="384">
        <f t="shared" si="547"/>
        <v>0</v>
      </c>
      <c r="HQ141" s="379"/>
      <c r="HR141" s="384">
        <f t="shared" si="548"/>
        <v>0</v>
      </c>
      <c r="HS141" s="415"/>
      <c r="HT141" s="384">
        <f t="shared" si="549"/>
        <v>0</v>
      </c>
      <c r="HU141" s="379"/>
      <c r="HV141" s="384">
        <f t="shared" si="550"/>
        <v>0</v>
      </c>
      <c r="HW141" s="379"/>
      <c r="HX141" s="384">
        <f t="shared" si="551"/>
        <v>0</v>
      </c>
      <c r="HY141" s="379"/>
      <c r="HZ141" s="384">
        <f t="shared" si="552"/>
        <v>0</v>
      </c>
      <c r="IA141" s="379"/>
      <c r="IB141" s="384">
        <f t="shared" si="553"/>
        <v>0</v>
      </c>
      <c r="IC141" s="379"/>
      <c r="ID141" s="384">
        <f t="shared" si="554"/>
        <v>0</v>
      </c>
      <c r="IE141" s="379"/>
      <c r="IF141" s="384">
        <f t="shared" si="555"/>
        <v>0</v>
      </c>
      <c r="IG141" s="379"/>
      <c r="IH141" s="384">
        <f t="shared" si="556"/>
        <v>0</v>
      </c>
      <c r="II141" s="379"/>
      <c r="IJ141" s="384">
        <f t="shared" si="557"/>
        <v>0</v>
      </c>
      <c r="IK141" s="379"/>
      <c r="IL141" s="384">
        <f t="shared" si="558"/>
        <v>0</v>
      </c>
      <c r="IM141" s="379"/>
      <c r="IN141" s="384">
        <f t="shared" si="559"/>
        <v>0</v>
      </c>
      <c r="IO141" s="379"/>
      <c r="IP141" s="384">
        <f t="shared" si="560"/>
        <v>0</v>
      </c>
      <c r="IQ141" s="379"/>
      <c r="IR141" s="384">
        <f t="shared" si="561"/>
        <v>0</v>
      </c>
      <c r="IS141" s="379"/>
      <c r="IT141" s="384">
        <f t="shared" si="562"/>
        <v>0</v>
      </c>
      <c r="IU141" s="379"/>
      <c r="IV141" s="384">
        <f t="shared" si="563"/>
        <v>0</v>
      </c>
      <c r="IW141" s="379"/>
      <c r="IX141" s="384">
        <f t="shared" si="564"/>
        <v>0</v>
      </c>
      <c r="IY141" s="379"/>
      <c r="IZ141" s="384">
        <f t="shared" si="565"/>
        <v>0</v>
      </c>
      <c r="JA141" s="379"/>
      <c r="JB141" s="384">
        <f t="shared" si="566"/>
        <v>0</v>
      </c>
      <c r="JC141" s="379"/>
      <c r="JD141" s="384">
        <f t="shared" si="567"/>
        <v>0</v>
      </c>
      <c r="JE141" s="379"/>
      <c r="JF141" s="384">
        <f t="shared" si="568"/>
        <v>0</v>
      </c>
      <c r="JG141" s="379"/>
      <c r="JH141" s="384">
        <f t="shared" si="569"/>
        <v>0</v>
      </c>
      <c r="JI141" s="379"/>
      <c r="JJ141" s="384">
        <f t="shared" si="570"/>
        <v>0</v>
      </c>
      <c r="JK141" s="379"/>
      <c r="JL141" s="384">
        <f t="shared" si="571"/>
        <v>0</v>
      </c>
      <c r="JM141" s="379"/>
      <c r="JN141" s="384">
        <f t="shared" si="572"/>
        <v>0</v>
      </c>
      <c r="JO141" s="379"/>
      <c r="JP141" s="384">
        <f t="shared" si="573"/>
        <v>0</v>
      </c>
      <c r="JQ141" s="379"/>
      <c r="JR141" s="384">
        <f t="shared" si="574"/>
        <v>0</v>
      </c>
      <c r="JS141" s="379"/>
      <c r="JT141" s="384">
        <f t="shared" si="434"/>
        <v>0</v>
      </c>
      <c r="JU141" s="379"/>
      <c r="JV141" s="384">
        <f t="shared" si="435"/>
        <v>0</v>
      </c>
      <c r="JW141" s="379"/>
      <c r="JX141" s="384">
        <f t="shared" si="436"/>
        <v>0</v>
      </c>
      <c r="JY141" s="379"/>
      <c r="JZ141" s="384">
        <f t="shared" si="437"/>
        <v>0</v>
      </c>
    </row>
    <row r="142" spans="1:286" s="4" customFormat="1" x14ac:dyDescent="0.25">
      <c r="A142" s="268" t="s">
        <v>361</v>
      </c>
      <c r="B142" s="268" t="s">
        <v>378</v>
      </c>
      <c r="C142" s="466">
        <v>40705</v>
      </c>
      <c r="D142" s="467"/>
      <c r="E142" s="467"/>
      <c r="F142" s="472"/>
      <c r="G142" s="387">
        <f t="shared" si="438"/>
        <v>2035.25</v>
      </c>
      <c r="H142" s="388">
        <f t="shared" si="439"/>
        <v>42740.25</v>
      </c>
      <c r="I142" s="513">
        <v>15</v>
      </c>
      <c r="J142" s="390">
        <f t="shared" si="441"/>
        <v>2849.35</v>
      </c>
      <c r="K142" s="379"/>
      <c r="L142" s="384">
        <f t="shared" si="442"/>
        <v>0</v>
      </c>
      <c r="M142" s="379"/>
      <c r="N142" s="384">
        <f t="shared" si="443"/>
        <v>0</v>
      </c>
      <c r="O142" s="379"/>
      <c r="P142" s="384">
        <f t="shared" si="444"/>
        <v>0</v>
      </c>
      <c r="Q142" s="379"/>
      <c r="R142" s="384">
        <f t="shared" si="445"/>
        <v>0</v>
      </c>
      <c r="S142" s="379"/>
      <c r="T142" s="384">
        <f t="shared" si="446"/>
        <v>0</v>
      </c>
      <c r="U142" s="379"/>
      <c r="V142" s="384">
        <f t="shared" si="447"/>
        <v>0</v>
      </c>
      <c r="W142" s="379"/>
      <c r="X142" s="384">
        <f t="shared" si="448"/>
        <v>0</v>
      </c>
      <c r="Y142" s="379"/>
      <c r="Z142" s="384">
        <f t="shared" si="449"/>
        <v>0</v>
      </c>
      <c r="AA142" s="379"/>
      <c r="AB142" s="384">
        <f t="shared" si="450"/>
        <v>0</v>
      </c>
      <c r="AC142" s="379"/>
      <c r="AD142" s="384">
        <f t="shared" si="451"/>
        <v>0</v>
      </c>
      <c r="AE142" s="379"/>
      <c r="AF142" s="384">
        <f t="shared" si="452"/>
        <v>0</v>
      </c>
      <c r="AG142" s="379"/>
      <c r="AH142" s="384">
        <f t="shared" si="453"/>
        <v>0</v>
      </c>
      <c r="AI142" s="379"/>
      <c r="AJ142" s="384">
        <f t="shared" si="454"/>
        <v>0</v>
      </c>
      <c r="AK142" s="379"/>
      <c r="AL142" s="384">
        <f t="shared" si="455"/>
        <v>0</v>
      </c>
      <c r="AM142" s="379"/>
      <c r="AN142" s="384">
        <f t="shared" si="456"/>
        <v>0</v>
      </c>
      <c r="AO142" s="379"/>
      <c r="AP142" s="384">
        <f t="shared" si="457"/>
        <v>0</v>
      </c>
      <c r="AQ142" s="379"/>
      <c r="AR142" s="384">
        <f t="shared" si="458"/>
        <v>0</v>
      </c>
      <c r="AS142" s="379"/>
      <c r="AT142" s="384">
        <f t="shared" si="459"/>
        <v>0</v>
      </c>
      <c r="AU142" s="379"/>
      <c r="AV142" s="384">
        <f t="shared" si="460"/>
        <v>0</v>
      </c>
      <c r="AW142" s="379"/>
      <c r="AX142" s="384">
        <f t="shared" si="461"/>
        <v>0</v>
      </c>
      <c r="AY142" s="379"/>
      <c r="AZ142" s="384">
        <f t="shared" si="462"/>
        <v>0</v>
      </c>
      <c r="BA142" s="379"/>
      <c r="BB142" s="384">
        <f t="shared" si="463"/>
        <v>0</v>
      </c>
      <c r="BC142" s="379"/>
      <c r="BD142" s="384">
        <f t="shared" si="464"/>
        <v>0</v>
      </c>
      <c r="BE142" s="379"/>
      <c r="BF142" s="384">
        <f t="shared" si="465"/>
        <v>0</v>
      </c>
      <c r="BG142" s="379"/>
      <c r="BH142" s="384">
        <f t="shared" si="466"/>
        <v>0</v>
      </c>
      <c r="BI142" s="379"/>
      <c r="BJ142" s="384">
        <f t="shared" si="467"/>
        <v>0</v>
      </c>
      <c r="BK142" s="379"/>
      <c r="BL142" s="384">
        <f t="shared" si="468"/>
        <v>0</v>
      </c>
      <c r="BM142" s="379"/>
      <c r="BN142" s="384">
        <f t="shared" si="469"/>
        <v>0</v>
      </c>
      <c r="BO142" s="379"/>
      <c r="BP142" s="384">
        <f t="shared" si="470"/>
        <v>0</v>
      </c>
      <c r="BQ142" s="379"/>
      <c r="BR142" s="384">
        <f t="shared" si="471"/>
        <v>0</v>
      </c>
      <c r="BS142" s="379"/>
      <c r="BT142" s="384">
        <f t="shared" si="472"/>
        <v>0</v>
      </c>
      <c r="BU142" s="379"/>
      <c r="BV142" s="384">
        <f t="shared" si="473"/>
        <v>0</v>
      </c>
      <c r="BW142" s="379"/>
      <c r="BX142" s="384">
        <f t="shared" si="474"/>
        <v>0</v>
      </c>
      <c r="BY142" s="379"/>
      <c r="BZ142" s="384">
        <f t="shared" si="475"/>
        <v>0</v>
      </c>
      <c r="CA142" s="379"/>
      <c r="CB142" s="384">
        <f t="shared" si="476"/>
        <v>0</v>
      </c>
      <c r="CC142" s="379"/>
      <c r="CD142" s="384">
        <f t="shared" si="477"/>
        <v>0</v>
      </c>
      <c r="CE142" s="379"/>
      <c r="CF142" s="384">
        <f t="shared" si="478"/>
        <v>0</v>
      </c>
      <c r="CG142" s="379"/>
      <c r="CH142" s="384">
        <f t="shared" si="479"/>
        <v>0</v>
      </c>
      <c r="CI142" s="379"/>
      <c r="CJ142" s="384">
        <f t="shared" si="480"/>
        <v>0</v>
      </c>
      <c r="CK142" s="379"/>
      <c r="CL142" s="384">
        <f t="shared" si="481"/>
        <v>0</v>
      </c>
      <c r="CM142" s="379"/>
      <c r="CN142" s="384">
        <f t="shared" si="482"/>
        <v>0</v>
      </c>
      <c r="CO142" s="379"/>
      <c r="CP142" s="384">
        <f t="shared" si="483"/>
        <v>0</v>
      </c>
      <c r="CQ142" s="379"/>
      <c r="CR142" s="384">
        <f t="shared" si="484"/>
        <v>0</v>
      </c>
      <c r="CS142" s="379"/>
      <c r="CT142" s="384">
        <f t="shared" si="485"/>
        <v>0</v>
      </c>
      <c r="CU142" s="379"/>
      <c r="CV142" s="384">
        <f t="shared" si="486"/>
        <v>0</v>
      </c>
      <c r="CW142" s="379"/>
      <c r="CX142" s="384">
        <f t="shared" si="487"/>
        <v>0</v>
      </c>
      <c r="CY142" s="379"/>
      <c r="CZ142" s="384">
        <f t="shared" si="488"/>
        <v>0</v>
      </c>
      <c r="DA142" s="379"/>
      <c r="DB142" s="384">
        <f t="shared" si="440"/>
        <v>0</v>
      </c>
      <c r="DC142" s="379"/>
      <c r="DD142" s="384">
        <f t="shared" si="489"/>
        <v>0</v>
      </c>
      <c r="DE142" s="379"/>
      <c r="DF142" s="384">
        <f t="shared" si="490"/>
        <v>0</v>
      </c>
      <c r="DG142" s="379"/>
      <c r="DH142" s="384">
        <f t="shared" si="491"/>
        <v>0</v>
      </c>
      <c r="DI142" s="379">
        <v>1</v>
      </c>
      <c r="DJ142" s="384">
        <f t="shared" si="492"/>
        <v>2849.35</v>
      </c>
      <c r="DK142" s="379"/>
      <c r="DL142" s="384">
        <f t="shared" si="493"/>
        <v>0</v>
      </c>
      <c r="DM142" s="379"/>
      <c r="DN142" s="384">
        <f t="shared" si="494"/>
        <v>0</v>
      </c>
      <c r="DO142" s="379">
        <v>1</v>
      </c>
      <c r="DP142" s="384">
        <f t="shared" si="495"/>
        <v>2849.35</v>
      </c>
      <c r="DQ142" s="379">
        <v>1</v>
      </c>
      <c r="DR142" s="384">
        <f t="shared" si="496"/>
        <v>2849.35</v>
      </c>
      <c r="DS142" s="379">
        <v>1</v>
      </c>
      <c r="DT142" s="384">
        <f t="shared" si="497"/>
        <v>2849.35</v>
      </c>
      <c r="DU142" s="379"/>
      <c r="DV142" s="384">
        <f t="shared" si="498"/>
        <v>0</v>
      </c>
      <c r="DW142" s="379"/>
      <c r="DX142" s="384">
        <f t="shared" si="499"/>
        <v>0</v>
      </c>
      <c r="DY142" s="379"/>
      <c r="DZ142" s="384">
        <f t="shared" si="500"/>
        <v>0</v>
      </c>
      <c r="EA142" s="379"/>
      <c r="EB142" s="384">
        <f t="shared" si="501"/>
        <v>0</v>
      </c>
      <c r="EC142" s="379"/>
      <c r="ED142" s="384">
        <f t="shared" si="502"/>
        <v>0</v>
      </c>
      <c r="EE142" s="379">
        <v>1</v>
      </c>
      <c r="EF142" s="384">
        <f t="shared" si="503"/>
        <v>2849.35</v>
      </c>
      <c r="EG142" s="379"/>
      <c r="EH142" s="384">
        <f t="shared" si="504"/>
        <v>0</v>
      </c>
      <c r="EI142" s="379"/>
      <c r="EJ142" s="384">
        <f t="shared" si="505"/>
        <v>0</v>
      </c>
      <c r="EK142" s="379"/>
      <c r="EL142" s="384">
        <f t="shared" si="506"/>
        <v>0</v>
      </c>
      <c r="EM142" s="379"/>
      <c r="EN142" s="384">
        <f t="shared" si="507"/>
        <v>0</v>
      </c>
      <c r="EO142" s="379">
        <v>1</v>
      </c>
      <c r="EP142" s="384">
        <f t="shared" si="508"/>
        <v>2849.35</v>
      </c>
      <c r="EQ142" s="379"/>
      <c r="ER142" s="384">
        <f t="shared" si="509"/>
        <v>0</v>
      </c>
      <c r="ES142" s="379"/>
      <c r="ET142" s="384">
        <f t="shared" si="510"/>
        <v>0</v>
      </c>
      <c r="EU142" s="379"/>
      <c r="EV142" s="384">
        <f t="shared" si="511"/>
        <v>0</v>
      </c>
      <c r="EW142" s="379"/>
      <c r="EX142" s="384">
        <f t="shared" si="512"/>
        <v>0</v>
      </c>
      <c r="EY142" s="379"/>
      <c r="EZ142" s="384">
        <f t="shared" si="513"/>
        <v>0</v>
      </c>
      <c r="FA142" s="379"/>
      <c r="FB142" s="384">
        <f t="shared" si="514"/>
        <v>0</v>
      </c>
      <c r="FC142" s="379"/>
      <c r="FD142" s="384">
        <f t="shared" si="515"/>
        <v>0</v>
      </c>
      <c r="FE142" s="379"/>
      <c r="FF142" s="384">
        <f t="shared" si="516"/>
        <v>0</v>
      </c>
      <c r="FG142" s="379"/>
      <c r="FH142" s="384">
        <f t="shared" si="517"/>
        <v>0</v>
      </c>
      <c r="FI142" s="379">
        <v>1</v>
      </c>
      <c r="FJ142" s="384">
        <f t="shared" si="518"/>
        <v>2849.35</v>
      </c>
      <c r="FK142" s="379">
        <v>1</v>
      </c>
      <c r="FL142" s="384">
        <f t="shared" si="519"/>
        <v>2849.35</v>
      </c>
      <c r="FM142" s="379">
        <v>1</v>
      </c>
      <c r="FN142" s="384">
        <f t="shared" si="520"/>
        <v>2849.35</v>
      </c>
      <c r="FO142" s="379"/>
      <c r="FP142" s="384">
        <f t="shared" si="521"/>
        <v>0</v>
      </c>
      <c r="FQ142" s="379"/>
      <c r="FR142" s="384">
        <f t="shared" si="522"/>
        <v>0</v>
      </c>
      <c r="FS142" s="379"/>
      <c r="FT142" s="384">
        <f t="shared" si="523"/>
        <v>0</v>
      </c>
      <c r="FU142" s="379"/>
      <c r="FV142" s="384">
        <f t="shared" si="524"/>
        <v>0</v>
      </c>
      <c r="FW142" s="379"/>
      <c r="FX142" s="384">
        <f t="shared" si="525"/>
        <v>0</v>
      </c>
      <c r="FY142" s="379"/>
      <c r="FZ142" s="384">
        <f t="shared" si="526"/>
        <v>0</v>
      </c>
      <c r="GA142" s="379"/>
      <c r="GB142" s="384">
        <f t="shared" si="527"/>
        <v>0</v>
      </c>
      <c r="GC142" s="379"/>
      <c r="GD142" s="384">
        <f t="shared" si="528"/>
        <v>0</v>
      </c>
      <c r="GE142" s="379"/>
      <c r="GF142" s="384">
        <f t="shared" si="529"/>
        <v>0</v>
      </c>
      <c r="GG142" s="379"/>
      <c r="GH142" s="384">
        <f t="shared" si="530"/>
        <v>0</v>
      </c>
      <c r="GI142" s="379"/>
      <c r="GJ142" s="384">
        <f t="shared" si="531"/>
        <v>0</v>
      </c>
      <c r="GK142" s="379"/>
      <c r="GL142" s="384">
        <f t="shared" si="532"/>
        <v>0</v>
      </c>
      <c r="GM142" s="379"/>
      <c r="GN142" s="384">
        <f t="shared" si="533"/>
        <v>0</v>
      </c>
      <c r="GO142" s="379"/>
      <c r="GP142" s="384">
        <f t="shared" si="534"/>
        <v>0</v>
      </c>
      <c r="GQ142" s="379"/>
      <c r="GR142" s="384">
        <f t="shared" si="535"/>
        <v>0</v>
      </c>
      <c r="GS142" s="379"/>
      <c r="GT142" s="384">
        <f t="shared" si="536"/>
        <v>0</v>
      </c>
      <c r="GU142" s="379"/>
      <c r="GV142" s="384">
        <f t="shared" si="537"/>
        <v>0</v>
      </c>
      <c r="GW142" s="379"/>
      <c r="GX142" s="384">
        <f t="shared" si="538"/>
        <v>0</v>
      </c>
      <c r="GY142" s="379"/>
      <c r="GZ142" s="384">
        <f t="shared" si="539"/>
        <v>0</v>
      </c>
      <c r="HA142" s="379"/>
      <c r="HB142" s="384">
        <f t="shared" si="540"/>
        <v>0</v>
      </c>
      <c r="HC142" s="379"/>
      <c r="HD142" s="384">
        <f t="shared" si="541"/>
        <v>0</v>
      </c>
      <c r="HE142" s="379"/>
      <c r="HF142" s="384">
        <f t="shared" si="542"/>
        <v>0</v>
      </c>
      <c r="HG142" s="379"/>
      <c r="HH142" s="384">
        <f t="shared" si="543"/>
        <v>0</v>
      </c>
      <c r="HI142" s="379"/>
      <c r="HJ142" s="384">
        <f t="shared" si="544"/>
        <v>0</v>
      </c>
      <c r="HK142" s="379"/>
      <c r="HL142" s="384">
        <f t="shared" si="545"/>
        <v>0</v>
      </c>
      <c r="HM142" s="379"/>
      <c r="HN142" s="384">
        <f t="shared" si="546"/>
        <v>0</v>
      </c>
      <c r="HO142" s="415"/>
      <c r="HP142" s="384">
        <f t="shared" si="547"/>
        <v>0</v>
      </c>
      <c r="HQ142" s="379"/>
      <c r="HR142" s="384">
        <f t="shared" si="548"/>
        <v>0</v>
      </c>
      <c r="HS142" s="415"/>
      <c r="HT142" s="384">
        <f t="shared" si="549"/>
        <v>0</v>
      </c>
      <c r="HU142" s="379"/>
      <c r="HV142" s="384">
        <f t="shared" si="550"/>
        <v>0</v>
      </c>
      <c r="HW142" s="379"/>
      <c r="HX142" s="384">
        <f t="shared" si="551"/>
        <v>0</v>
      </c>
      <c r="HY142" s="379"/>
      <c r="HZ142" s="384">
        <f t="shared" si="552"/>
        <v>0</v>
      </c>
      <c r="IA142" s="379"/>
      <c r="IB142" s="384">
        <f t="shared" si="553"/>
        <v>0</v>
      </c>
      <c r="IC142" s="379"/>
      <c r="ID142" s="384">
        <f t="shared" si="554"/>
        <v>0</v>
      </c>
      <c r="IE142" s="379"/>
      <c r="IF142" s="384">
        <f t="shared" si="555"/>
        <v>0</v>
      </c>
      <c r="IG142" s="379"/>
      <c r="IH142" s="384">
        <f t="shared" si="556"/>
        <v>0</v>
      </c>
      <c r="II142" s="379"/>
      <c r="IJ142" s="384">
        <f t="shared" si="557"/>
        <v>0</v>
      </c>
      <c r="IK142" s="379"/>
      <c r="IL142" s="384">
        <f t="shared" si="558"/>
        <v>0</v>
      </c>
      <c r="IM142" s="379"/>
      <c r="IN142" s="384">
        <f t="shared" si="559"/>
        <v>0</v>
      </c>
      <c r="IO142" s="379"/>
      <c r="IP142" s="384">
        <f t="shared" si="560"/>
        <v>0</v>
      </c>
      <c r="IQ142" s="379"/>
      <c r="IR142" s="384">
        <f t="shared" si="561"/>
        <v>0</v>
      </c>
      <c r="IS142" s="379"/>
      <c r="IT142" s="384">
        <f t="shared" si="562"/>
        <v>0</v>
      </c>
      <c r="IU142" s="379"/>
      <c r="IV142" s="384">
        <f t="shared" si="563"/>
        <v>0</v>
      </c>
      <c r="IW142" s="379"/>
      <c r="IX142" s="384">
        <f t="shared" si="564"/>
        <v>0</v>
      </c>
      <c r="IY142" s="379"/>
      <c r="IZ142" s="384">
        <f t="shared" si="565"/>
        <v>0</v>
      </c>
      <c r="JA142" s="379"/>
      <c r="JB142" s="384">
        <f t="shared" si="566"/>
        <v>0</v>
      </c>
      <c r="JC142" s="379"/>
      <c r="JD142" s="384">
        <f t="shared" si="567"/>
        <v>0</v>
      </c>
      <c r="JE142" s="379"/>
      <c r="JF142" s="384">
        <f t="shared" si="568"/>
        <v>0</v>
      </c>
      <c r="JG142" s="379"/>
      <c r="JH142" s="384">
        <f t="shared" si="569"/>
        <v>0</v>
      </c>
      <c r="JI142" s="379"/>
      <c r="JJ142" s="384">
        <f t="shared" si="570"/>
        <v>0</v>
      </c>
      <c r="JK142" s="379"/>
      <c r="JL142" s="384">
        <f t="shared" si="571"/>
        <v>0</v>
      </c>
      <c r="JM142" s="379"/>
      <c r="JN142" s="384">
        <f t="shared" si="572"/>
        <v>0</v>
      </c>
      <c r="JO142" s="379"/>
      <c r="JP142" s="384">
        <f t="shared" si="573"/>
        <v>0</v>
      </c>
      <c r="JQ142" s="379"/>
      <c r="JR142" s="384">
        <f t="shared" si="574"/>
        <v>0</v>
      </c>
      <c r="JS142" s="379"/>
      <c r="JT142" s="384">
        <f t="shared" si="434"/>
        <v>0</v>
      </c>
      <c r="JU142" s="379"/>
      <c r="JV142" s="384">
        <f t="shared" si="435"/>
        <v>0</v>
      </c>
      <c r="JW142" s="379"/>
      <c r="JX142" s="384">
        <f t="shared" si="436"/>
        <v>0</v>
      </c>
      <c r="JY142" s="379"/>
      <c r="JZ142" s="384">
        <f t="shared" si="437"/>
        <v>0</v>
      </c>
    </row>
    <row r="143" spans="1:286" s="4" customFormat="1" x14ac:dyDescent="0.25">
      <c r="A143" s="268" t="s">
        <v>361</v>
      </c>
      <c r="B143" s="268" t="s">
        <v>379</v>
      </c>
      <c r="C143" s="466">
        <v>5727</v>
      </c>
      <c r="D143" s="467"/>
      <c r="E143" s="467"/>
      <c r="F143" s="472"/>
      <c r="G143" s="387">
        <v>0</v>
      </c>
      <c r="H143" s="388">
        <f t="shared" si="439"/>
        <v>5727</v>
      </c>
      <c r="I143" s="513">
        <v>100</v>
      </c>
      <c r="J143" s="390">
        <f t="shared" si="441"/>
        <v>57.27</v>
      </c>
      <c r="K143" s="379"/>
      <c r="L143" s="384">
        <f t="shared" si="442"/>
        <v>0</v>
      </c>
      <c r="M143" s="379"/>
      <c r="N143" s="384">
        <f t="shared" si="443"/>
        <v>0</v>
      </c>
      <c r="O143" s="379"/>
      <c r="P143" s="384">
        <f t="shared" si="444"/>
        <v>0</v>
      </c>
      <c r="Q143" s="379"/>
      <c r="R143" s="384">
        <f t="shared" si="445"/>
        <v>0</v>
      </c>
      <c r="S143" s="379"/>
      <c r="T143" s="384">
        <f t="shared" si="446"/>
        <v>0</v>
      </c>
      <c r="U143" s="379"/>
      <c r="V143" s="384">
        <f t="shared" si="447"/>
        <v>0</v>
      </c>
      <c r="W143" s="379"/>
      <c r="X143" s="384">
        <f t="shared" si="448"/>
        <v>0</v>
      </c>
      <c r="Y143" s="379"/>
      <c r="Z143" s="384">
        <f t="shared" si="449"/>
        <v>0</v>
      </c>
      <c r="AA143" s="379"/>
      <c r="AB143" s="384">
        <f t="shared" si="450"/>
        <v>0</v>
      </c>
      <c r="AC143" s="379"/>
      <c r="AD143" s="384">
        <f t="shared" si="451"/>
        <v>0</v>
      </c>
      <c r="AE143" s="379"/>
      <c r="AF143" s="384">
        <f t="shared" si="452"/>
        <v>0</v>
      </c>
      <c r="AG143" s="379"/>
      <c r="AH143" s="384">
        <f t="shared" si="453"/>
        <v>0</v>
      </c>
      <c r="AI143" s="379"/>
      <c r="AJ143" s="384">
        <f t="shared" si="454"/>
        <v>0</v>
      </c>
      <c r="AK143" s="379"/>
      <c r="AL143" s="384">
        <f t="shared" si="455"/>
        <v>0</v>
      </c>
      <c r="AM143" s="379"/>
      <c r="AN143" s="384">
        <f t="shared" si="456"/>
        <v>0</v>
      </c>
      <c r="AO143" s="379"/>
      <c r="AP143" s="384">
        <f t="shared" si="457"/>
        <v>0</v>
      </c>
      <c r="AQ143" s="379"/>
      <c r="AR143" s="384">
        <f t="shared" si="458"/>
        <v>0</v>
      </c>
      <c r="AS143" s="379"/>
      <c r="AT143" s="384">
        <f t="shared" si="459"/>
        <v>0</v>
      </c>
      <c r="AU143" s="379"/>
      <c r="AV143" s="384">
        <f t="shared" si="460"/>
        <v>0</v>
      </c>
      <c r="AW143" s="379"/>
      <c r="AX143" s="384">
        <f t="shared" si="461"/>
        <v>0</v>
      </c>
      <c r="AY143" s="379"/>
      <c r="AZ143" s="384">
        <f t="shared" si="462"/>
        <v>0</v>
      </c>
      <c r="BA143" s="379"/>
      <c r="BB143" s="384">
        <f t="shared" si="463"/>
        <v>0</v>
      </c>
      <c r="BC143" s="379"/>
      <c r="BD143" s="384">
        <f t="shared" si="464"/>
        <v>0</v>
      </c>
      <c r="BE143" s="379"/>
      <c r="BF143" s="384">
        <f t="shared" si="465"/>
        <v>0</v>
      </c>
      <c r="BG143" s="379"/>
      <c r="BH143" s="384">
        <f t="shared" si="466"/>
        <v>0</v>
      </c>
      <c r="BI143" s="379"/>
      <c r="BJ143" s="384">
        <f t="shared" si="467"/>
        <v>0</v>
      </c>
      <c r="BK143" s="379"/>
      <c r="BL143" s="384">
        <f t="shared" si="468"/>
        <v>0</v>
      </c>
      <c r="BM143" s="379"/>
      <c r="BN143" s="384">
        <f t="shared" si="469"/>
        <v>0</v>
      </c>
      <c r="BO143" s="379"/>
      <c r="BP143" s="384">
        <f t="shared" si="470"/>
        <v>0</v>
      </c>
      <c r="BQ143" s="379"/>
      <c r="BR143" s="384">
        <f t="shared" si="471"/>
        <v>0</v>
      </c>
      <c r="BS143" s="379"/>
      <c r="BT143" s="384">
        <f t="shared" si="472"/>
        <v>0</v>
      </c>
      <c r="BU143" s="379"/>
      <c r="BV143" s="384">
        <f t="shared" si="473"/>
        <v>0</v>
      </c>
      <c r="BW143" s="379"/>
      <c r="BX143" s="384">
        <f t="shared" si="474"/>
        <v>0</v>
      </c>
      <c r="BY143" s="379"/>
      <c r="BZ143" s="384">
        <f t="shared" si="475"/>
        <v>0</v>
      </c>
      <c r="CA143" s="379"/>
      <c r="CB143" s="384">
        <f t="shared" si="476"/>
        <v>0</v>
      </c>
      <c r="CC143" s="379"/>
      <c r="CD143" s="384">
        <f t="shared" si="477"/>
        <v>0</v>
      </c>
      <c r="CE143" s="379"/>
      <c r="CF143" s="384">
        <f t="shared" si="478"/>
        <v>0</v>
      </c>
      <c r="CG143" s="379"/>
      <c r="CH143" s="384">
        <f t="shared" si="479"/>
        <v>0</v>
      </c>
      <c r="CI143" s="379"/>
      <c r="CJ143" s="384">
        <f t="shared" si="480"/>
        <v>0</v>
      </c>
      <c r="CK143" s="379"/>
      <c r="CL143" s="384">
        <f t="shared" si="481"/>
        <v>0</v>
      </c>
      <c r="CM143" s="379"/>
      <c r="CN143" s="384">
        <f t="shared" si="482"/>
        <v>0</v>
      </c>
      <c r="CO143" s="379"/>
      <c r="CP143" s="384">
        <f t="shared" si="483"/>
        <v>0</v>
      </c>
      <c r="CQ143" s="379"/>
      <c r="CR143" s="384">
        <f t="shared" si="484"/>
        <v>0</v>
      </c>
      <c r="CS143" s="379"/>
      <c r="CT143" s="384">
        <f t="shared" si="485"/>
        <v>0</v>
      </c>
      <c r="CU143" s="379"/>
      <c r="CV143" s="384">
        <f t="shared" si="486"/>
        <v>0</v>
      </c>
      <c r="CW143" s="379"/>
      <c r="CX143" s="384">
        <f t="shared" si="487"/>
        <v>0</v>
      </c>
      <c r="CY143" s="379"/>
      <c r="CZ143" s="384">
        <f t="shared" si="488"/>
        <v>0</v>
      </c>
      <c r="DA143" s="379"/>
      <c r="DB143" s="384">
        <f t="shared" si="440"/>
        <v>0</v>
      </c>
      <c r="DC143" s="379"/>
      <c r="DD143" s="384">
        <f t="shared" si="489"/>
        <v>0</v>
      </c>
      <c r="DE143" s="379"/>
      <c r="DF143" s="384">
        <f t="shared" si="490"/>
        <v>0</v>
      </c>
      <c r="DG143" s="379"/>
      <c r="DH143" s="384">
        <f t="shared" si="491"/>
        <v>0</v>
      </c>
      <c r="DI143" s="379"/>
      <c r="DJ143" s="384">
        <f t="shared" si="492"/>
        <v>0</v>
      </c>
      <c r="DK143" s="379"/>
      <c r="DL143" s="384">
        <f t="shared" si="493"/>
        <v>0</v>
      </c>
      <c r="DM143" s="379"/>
      <c r="DN143" s="384">
        <f t="shared" si="494"/>
        <v>0</v>
      </c>
      <c r="DO143" s="379"/>
      <c r="DP143" s="384">
        <f t="shared" si="495"/>
        <v>0</v>
      </c>
      <c r="DQ143" s="379"/>
      <c r="DR143" s="384">
        <f t="shared" si="496"/>
        <v>0</v>
      </c>
      <c r="DS143" s="379"/>
      <c r="DT143" s="384">
        <f t="shared" si="497"/>
        <v>0</v>
      </c>
      <c r="DU143" s="379"/>
      <c r="DV143" s="384">
        <f t="shared" si="498"/>
        <v>0</v>
      </c>
      <c r="DW143" s="379"/>
      <c r="DX143" s="384">
        <f t="shared" si="499"/>
        <v>0</v>
      </c>
      <c r="DY143" s="379"/>
      <c r="DZ143" s="384">
        <f t="shared" si="500"/>
        <v>0</v>
      </c>
      <c r="EA143" s="379"/>
      <c r="EB143" s="384">
        <f t="shared" si="501"/>
        <v>0</v>
      </c>
      <c r="EC143" s="379"/>
      <c r="ED143" s="384">
        <f t="shared" si="502"/>
        <v>0</v>
      </c>
      <c r="EE143" s="379"/>
      <c r="EF143" s="384">
        <f t="shared" si="503"/>
        <v>0</v>
      </c>
      <c r="EG143" s="379"/>
      <c r="EH143" s="384">
        <f t="shared" si="504"/>
        <v>0</v>
      </c>
      <c r="EI143" s="379"/>
      <c r="EJ143" s="384">
        <f t="shared" si="505"/>
        <v>0</v>
      </c>
      <c r="EK143" s="379"/>
      <c r="EL143" s="384">
        <f t="shared" si="506"/>
        <v>0</v>
      </c>
      <c r="EM143" s="379"/>
      <c r="EN143" s="384">
        <f t="shared" si="507"/>
        <v>0</v>
      </c>
      <c r="EO143" s="379"/>
      <c r="EP143" s="384">
        <f t="shared" si="508"/>
        <v>0</v>
      </c>
      <c r="EQ143" s="379"/>
      <c r="ER143" s="384">
        <f t="shared" si="509"/>
        <v>0</v>
      </c>
      <c r="ES143" s="379"/>
      <c r="ET143" s="384">
        <f t="shared" si="510"/>
        <v>0</v>
      </c>
      <c r="EU143" s="379"/>
      <c r="EV143" s="384">
        <f t="shared" si="511"/>
        <v>0</v>
      </c>
      <c r="EW143" s="379"/>
      <c r="EX143" s="384">
        <f t="shared" si="512"/>
        <v>0</v>
      </c>
      <c r="EY143" s="379"/>
      <c r="EZ143" s="384">
        <f t="shared" si="513"/>
        <v>0</v>
      </c>
      <c r="FA143" s="379"/>
      <c r="FB143" s="384">
        <f t="shared" si="514"/>
        <v>0</v>
      </c>
      <c r="FC143" s="379"/>
      <c r="FD143" s="384">
        <f t="shared" si="515"/>
        <v>0</v>
      </c>
      <c r="FE143" s="379"/>
      <c r="FF143" s="384">
        <f t="shared" si="516"/>
        <v>0</v>
      </c>
      <c r="FG143" s="379"/>
      <c r="FH143" s="384">
        <f t="shared" si="517"/>
        <v>0</v>
      </c>
      <c r="FI143" s="379"/>
      <c r="FJ143" s="384">
        <f t="shared" si="518"/>
        <v>0</v>
      </c>
      <c r="FK143" s="379"/>
      <c r="FL143" s="384">
        <f t="shared" si="519"/>
        <v>0</v>
      </c>
      <c r="FM143" s="379"/>
      <c r="FN143" s="384">
        <f t="shared" si="520"/>
        <v>0</v>
      </c>
      <c r="FO143" s="379"/>
      <c r="FP143" s="384">
        <f t="shared" si="521"/>
        <v>0</v>
      </c>
      <c r="FQ143" s="379"/>
      <c r="FR143" s="384">
        <f t="shared" si="522"/>
        <v>0</v>
      </c>
      <c r="FS143" s="379"/>
      <c r="FT143" s="384">
        <f t="shared" si="523"/>
        <v>0</v>
      </c>
      <c r="FU143" s="379"/>
      <c r="FV143" s="384">
        <f t="shared" si="524"/>
        <v>0</v>
      </c>
      <c r="FW143" s="379"/>
      <c r="FX143" s="384">
        <f t="shared" si="525"/>
        <v>0</v>
      </c>
      <c r="FY143" s="379"/>
      <c r="FZ143" s="384">
        <f t="shared" si="526"/>
        <v>0</v>
      </c>
      <c r="GA143" s="379"/>
      <c r="GB143" s="384">
        <f t="shared" si="527"/>
        <v>0</v>
      </c>
      <c r="GC143" s="379"/>
      <c r="GD143" s="384">
        <f t="shared" si="528"/>
        <v>0</v>
      </c>
      <c r="GE143" s="379"/>
      <c r="GF143" s="384">
        <f t="shared" si="529"/>
        <v>0</v>
      </c>
      <c r="GG143" s="379"/>
      <c r="GH143" s="384">
        <f t="shared" si="530"/>
        <v>0</v>
      </c>
      <c r="GI143" s="379"/>
      <c r="GJ143" s="384">
        <f t="shared" si="531"/>
        <v>0</v>
      </c>
      <c r="GK143" s="379"/>
      <c r="GL143" s="384">
        <f t="shared" si="532"/>
        <v>0</v>
      </c>
      <c r="GM143" s="379">
        <v>0</v>
      </c>
      <c r="GN143" s="384">
        <f t="shared" si="533"/>
        <v>0</v>
      </c>
      <c r="GO143" s="379">
        <v>0</v>
      </c>
      <c r="GP143" s="384">
        <f t="shared" si="534"/>
        <v>0</v>
      </c>
      <c r="GQ143" s="379">
        <v>1</v>
      </c>
      <c r="GR143" s="384">
        <f t="shared" si="535"/>
        <v>57.27</v>
      </c>
      <c r="GS143" s="379">
        <v>1</v>
      </c>
      <c r="GT143" s="384">
        <f t="shared" si="536"/>
        <v>57.27</v>
      </c>
      <c r="GU143" s="379"/>
      <c r="GV143" s="384">
        <f t="shared" si="537"/>
        <v>0</v>
      </c>
      <c r="GW143" s="379"/>
      <c r="GX143" s="384">
        <f t="shared" si="538"/>
        <v>0</v>
      </c>
      <c r="GY143" s="379"/>
      <c r="GZ143" s="384">
        <f t="shared" si="539"/>
        <v>0</v>
      </c>
      <c r="HA143" s="379"/>
      <c r="HB143" s="384">
        <f t="shared" si="540"/>
        <v>0</v>
      </c>
      <c r="HC143" s="379"/>
      <c r="HD143" s="384">
        <f t="shared" si="541"/>
        <v>0</v>
      </c>
      <c r="HE143" s="379">
        <v>1</v>
      </c>
      <c r="HF143" s="384">
        <f t="shared" si="542"/>
        <v>57.27</v>
      </c>
      <c r="HG143" s="379">
        <v>1</v>
      </c>
      <c r="HH143" s="384">
        <f t="shared" si="543"/>
        <v>57.27</v>
      </c>
      <c r="HI143" s="379"/>
      <c r="HJ143" s="384">
        <f t="shared" si="544"/>
        <v>0</v>
      </c>
      <c r="HK143" s="379"/>
      <c r="HL143" s="384">
        <f t="shared" si="545"/>
        <v>0</v>
      </c>
      <c r="HM143" s="379"/>
      <c r="HN143" s="384">
        <f t="shared" si="546"/>
        <v>0</v>
      </c>
      <c r="HO143" s="415">
        <v>1</v>
      </c>
      <c r="HP143" s="384">
        <f t="shared" si="547"/>
        <v>57.27</v>
      </c>
      <c r="HQ143" s="379"/>
      <c r="HR143" s="384">
        <f t="shared" si="548"/>
        <v>0</v>
      </c>
      <c r="HS143" s="415">
        <v>1</v>
      </c>
      <c r="HT143" s="384">
        <f t="shared" si="549"/>
        <v>57.27</v>
      </c>
      <c r="HU143" s="379"/>
      <c r="HV143" s="384">
        <f t="shared" si="550"/>
        <v>0</v>
      </c>
      <c r="HW143" s="379"/>
      <c r="HX143" s="384">
        <f t="shared" si="551"/>
        <v>0</v>
      </c>
      <c r="HY143" s="379"/>
      <c r="HZ143" s="384">
        <f t="shared" si="552"/>
        <v>0</v>
      </c>
      <c r="IA143" s="379"/>
      <c r="IB143" s="384">
        <f t="shared" si="553"/>
        <v>0</v>
      </c>
      <c r="IC143" s="379"/>
      <c r="ID143" s="384">
        <f t="shared" si="554"/>
        <v>0</v>
      </c>
      <c r="IE143" s="379"/>
      <c r="IF143" s="384">
        <f t="shared" si="555"/>
        <v>0</v>
      </c>
      <c r="IG143" s="379"/>
      <c r="IH143" s="384">
        <f t="shared" si="556"/>
        <v>0</v>
      </c>
      <c r="II143" s="379"/>
      <c r="IJ143" s="384">
        <f t="shared" si="557"/>
        <v>0</v>
      </c>
      <c r="IK143" s="379"/>
      <c r="IL143" s="384">
        <f t="shared" si="558"/>
        <v>0</v>
      </c>
      <c r="IM143" s="379"/>
      <c r="IN143" s="384">
        <f t="shared" si="559"/>
        <v>0</v>
      </c>
      <c r="IO143" s="379"/>
      <c r="IP143" s="384">
        <f t="shared" si="560"/>
        <v>0</v>
      </c>
      <c r="IQ143" s="379"/>
      <c r="IR143" s="384">
        <f t="shared" si="561"/>
        <v>0</v>
      </c>
      <c r="IS143" s="379"/>
      <c r="IT143" s="384">
        <f t="shared" si="562"/>
        <v>0</v>
      </c>
      <c r="IU143" s="379"/>
      <c r="IV143" s="384">
        <f t="shared" si="563"/>
        <v>0</v>
      </c>
      <c r="IW143" s="379"/>
      <c r="IX143" s="384">
        <f t="shared" si="564"/>
        <v>0</v>
      </c>
      <c r="IY143" s="379"/>
      <c r="IZ143" s="384">
        <f t="shared" si="565"/>
        <v>0</v>
      </c>
      <c r="JA143" s="379"/>
      <c r="JB143" s="384">
        <f t="shared" si="566"/>
        <v>0</v>
      </c>
      <c r="JC143" s="379"/>
      <c r="JD143" s="384">
        <f t="shared" si="567"/>
        <v>0</v>
      </c>
      <c r="JE143" s="379"/>
      <c r="JF143" s="384">
        <f t="shared" si="568"/>
        <v>0</v>
      </c>
      <c r="JG143" s="379"/>
      <c r="JH143" s="384">
        <f t="shared" si="569"/>
        <v>0</v>
      </c>
      <c r="JI143" s="379"/>
      <c r="JJ143" s="384">
        <f t="shared" si="570"/>
        <v>0</v>
      </c>
      <c r="JK143" s="379"/>
      <c r="JL143" s="384">
        <f t="shared" si="571"/>
        <v>0</v>
      </c>
      <c r="JM143" s="379"/>
      <c r="JN143" s="384">
        <f t="shared" si="572"/>
        <v>0</v>
      </c>
      <c r="JO143" s="379"/>
      <c r="JP143" s="384">
        <f t="shared" si="573"/>
        <v>0</v>
      </c>
      <c r="JQ143" s="379"/>
      <c r="JR143" s="384">
        <f t="shared" si="574"/>
        <v>0</v>
      </c>
      <c r="JS143" s="379"/>
      <c r="JT143" s="384">
        <f t="shared" si="434"/>
        <v>0</v>
      </c>
      <c r="JU143" s="379"/>
      <c r="JV143" s="384">
        <f t="shared" si="435"/>
        <v>0</v>
      </c>
      <c r="JW143" s="379"/>
      <c r="JX143" s="384">
        <f t="shared" si="436"/>
        <v>0</v>
      </c>
      <c r="JY143" s="379"/>
      <c r="JZ143" s="384">
        <f t="shared" si="437"/>
        <v>0</v>
      </c>
    </row>
    <row r="144" spans="1:286" s="4" customFormat="1" x14ac:dyDescent="0.25">
      <c r="A144" s="268" t="s">
        <v>361</v>
      </c>
      <c r="B144" s="268" t="s">
        <v>380</v>
      </c>
      <c r="C144" s="466">
        <f>25.5*520</f>
        <v>13260</v>
      </c>
      <c r="D144" s="467"/>
      <c r="E144" s="467"/>
      <c r="F144" s="472"/>
      <c r="G144" s="387">
        <f>+AVERAGE(C144:F144)*5%</f>
        <v>663</v>
      </c>
      <c r="H144" s="388">
        <f t="shared" si="439"/>
        <v>13923</v>
      </c>
      <c r="I144" s="513">
        <v>50</v>
      </c>
      <c r="J144" s="390">
        <f t="shared" si="441"/>
        <v>278.45999999999998</v>
      </c>
      <c r="K144" s="379"/>
      <c r="L144" s="384">
        <f t="shared" si="442"/>
        <v>0</v>
      </c>
      <c r="M144" s="379"/>
      <c r="N144" s="384">
        <f t="shared" si="443"/>
        <v>0</v>
      </c>
      <c r="O144" s="379"/>
      <c r="P144" s="384">
        <f t="shared" si="444"/>
        <v>0</v>
      </c>
      <c r="Q144" s="379"/>
      <c r="R144" s="384">
        <f t="shared" si="445"/>
        <v>0</v>
      </c>
      <c r="S144" s="379"/>
      <c r="T144" s="384">
        <f t="shared" si="446"/>
        <v>0</v>
      </c>
      <c r="U144" s="379"/>
      <c r="V144" s="384">
        <f t="shared" si="447"/>
        <v>0</v>
      </c>
      <c r="W144" s="379"/>
      <c r="X144" s="384">
        <f t="shared" si="448"/>
        <v>0</v>
      </c>
      <c r="Y144" s="379"/>
      <c r="Z144" s="384">
        <f t="shared" si="449"/>
        <v>0</v>
      </c>
      <c r="AA144" s="379"/>
      <c r="AB144" s="384">
        <f t="shared" si="450"/>
        <v>0</v>
      </c>
      <c r="AC144" s="379"/>
      <c r="AD144" s="384">
        <f t="shared" si="451"/>
        <v>0</v>
      </c>
      <c r="AE144" s="379"/>
      <c r="AF144" s="384">
        <f t="shared" si="452"/>
        <v>0</v>
      </c>
      <c r="AG144" s="379"/>
      <c r="AH144" s="384">
        <f t="shared" si="453"/>
        <v>0</v>
      </c>
      <c r="AI144" s="379"/>
      <c r="AJ144" s="384">
        <f t="shared" si="454"/>
        <v>0</v>
      </c>
      <c r="AK144" s="379"/>
      <c r="AL144" s="384">
        <f t="shared" si="455"/>
        <v>0</v>
      </c>
      <c r="AM144" s="379"/>
      <c r="AN144" s="384">
        <f t="shared" si="456"/>
        <v>0</v>
      </c>
      <c r="AO144" s="379"/>
      <c r="AP144" s="384">
        <f t="shared" si="457"/>
        <v>0</v>
      </c>
      <c r="AQ144" s="379"/>
      <c r="AR144" s="384">
        <f t="shared" si="458"/>
        <v>0</v>
      </c>
      <c r="AS144" s="379"/>
      <c r="AT144" s="384">
        <f t="shared" si="459"/>
        <v>0</v>
      </c>
      <c r="AU144" s="379"/>
      <c r="AV144" s="384">
        <f t="shared" si="460"/>
        <v>0</v>
      </c>
      <c r="AW144" s="379"/>
      <c r="AX144" s="384">
        <f t="shared" si="461"/>
        <v>0</v>
      </c>
      <c r="AY144" s="379"/>
      <c r="AZ144" s="384">
        <f t="shared" si="462"/>
        <v>0</v>
      </c>
      <c r="BA144" s="379"/>
      <c r="BB144" s="384">
        <f t="shared" si="463"/>
        <v>0</v>
      </c>
      <c r="BC144" s="379"/>
      <c r="BD144" s="384">
        <f t="shared" si="464"/>
        <v>0</v>
      </c>
      <c r="BE144" s="379"/>
      <c r="BF144" s="384">
        <f t="shared" si="465"/>
        <v>0</v>
      </c>
      <c r="BG144" s="379"/>
      <c r="BH144" s="384">
        <f t="shared" si="466"/>
        <v>0</v>
      </c>
      <c r="BI144" s="379"/>
      <c r="BJ144" s="384">
        <f t="shared" si="467"/>
        <v>0</v>
      </c>
      <c r="BK144" s="379"/>
      <c r="BL144" s="384">
        <f t="shared" si="468"/>
        <v>0</v>
      </c>
      <c r="BM144" s="379"/>
      <c r="BN144" s="384">
        <f t="shared" si="469"/>
        <v>0</v>
      </c>
      <c r="BO144" s="379"/>
      <c r="BP144" s="384">
        <f t="shared" si="470"/>
        <v>0</v>
      </c>
      <c r="BQ144" s="379"/>
      <c r="BR144" s="384">
        <f t="shared" si="471"/>
        <v>0</v>
      </c>
      <c r="BS144" s="379"/>
      <c r="BT144" s="384">
        <f t="shared" si="472"/>
        <v>0</v>
      </c>
      <c r="BU144" s="379"/>
      <c r="BV144" s="384">
        <f t="shared" si="473"/>
        <v>0</v>
      </c>
      <c r="BW144" s="379"/>
      <c r="BX144" s="384">
        <f t="shared" si="474"/>
        <v>0</v>
      </c>
      <c r="BY144" s="379"/>
      <c r="BZ144" s="384">
        <f t="shared" si="475"/>
        <v>0</v>
      </c>
      <c r="CA144" s="379"/>
      <c r="CB144" s="384">
        <f t="shared" si="476"/>
        <v>0</v>
      </c>
      <c r="CC144" s="379">
        <v>1</v>
      </c>
      <c r="CD144" s="384">
        <f t="shared" si="477"/>
        <v>278.45999999999998</v>
      </c>
      <c r="CE144" s="379">
        <v>1</v>
      </c>
      <c r="CF144" s="384">
        <f t="shared" si="478"/>
        <v>278.45999999999998</v>
      </c>
      <c r="CG144" s="379">
        <v>1</v>
      </c>
      <c r="CH144" s="384">
        <f t="shared" si="479"/>
        <v>278.45999999999998</v>
      </c>
      <c r="CI144" s="379">
        <v>1</v>
      </c>
      <c r="CJ144" s="384">
        <f t="shared" si="480"/>
        <v>278.45999999999998</v>
      </c>
      <c r="CK144" s="379">
        <v>1</v>
      </c>
      <c r="CL144" s="384">
        <f t="shared" si="481"/>
        <v>278.45999999999998</v>
      </c>
      <c r="CM144" s="379">
        <v>1</v>
      </c>
      <c r="CN144" s="384">
        <f t="shared" si="482"/>
        <v>278.45999999999998</v>
      </c>
      <c r="CO144" s="379"/>
      <c r="CP144" s="384">
        <f t="shared" si="483"/>
        <v>0</v>
      </c>
      <c r="CQ144" s="379">
        <v>1</v>
      </c>
      <c r="CR144" s="384">
        <f t="shared" si="484"/>
        <v>278.45999999999998</v>
      </c>
      <c r="CS144" s="379">
        <v>1</v>
      </c>
      <c r="CT144" s="384">
        <f t="shared" si="485"/>
        <v>278.45999999999998</v>
      </c>
      <c r="CU144" s="379">
        <v>1</v>
      </c>
      <c r="CV144" s="384">
        <f t="shared" si="486"/>
        <v>278.45999999999998</v>
      </c>
      <c r="CW144" s="379">
        <v>1</v>
      </c>
      <c r="CX144" s="384">
        <f t="shared" si="487"/>
        <v>278.45999999999998</v>
      </c>
      <c r="CY144" s="379"/>
      <c r="CZ144" s="384">
        <f t="shared" si="488"/>
        <v>0</v>
      </c>
      <c r="DA144" s="379"/>
      <c r="DB144" s="384">
        <f t="shared" si="440"/>
        <v>0</v>
      </c>
      <c r="DC144" s="379"/>
      <c r="DD144" s="384">
        <f t="shared" si="489"/>
        <v>0</v>
      </c>
      <c r="DE144" s="379"/>
      <c r="DF144" s="384">
        <f t="shared" si="490"/>
        <v>0</v>
      </c>
      <c r="DG144" s="379"/>
      <c r="DH144" s="384">
        <f t="shared" si="491"/>
        <v>0</v>
      </c>
      <c r="DI144" s="379">
        <v>1</v>
      </c>
      <c r="DJ144" s="384">
        <f t="shared" si="492"/>
        <v>278.45999999999998</v>
      </c>
      <c r="DK144" s="379"/>
      <c r="DL144" s="384">
        <f t="shared" si="493"/>
        <v>0</v>
      </c>
      <c r="DM144" s="379">
        <v>1</v>
      </c>
      <c r="DN144" s="384">
        <f t="shared" si="494"/>
        <v>278.45999999999998</v>
      </c>
      <c r="DO144" s="379"/>
      <c r="DP144" s="384">
        <f t="shared" si="495"/>
        <v>0</v>
      </c>
      <c r="DQ144" s="379">
        <v>1</v>
      </c>
      <c r="DR144" s="384">
        <f t="shared" si="496"/>
        <v>278.45999999999998</v>
      </c>
      <c r="DS144" s="379">
        <v>1</v>
      </c>
      <c r="DT144" s="384">
        <f t="shared" si="497"/>
        <v>278.45999999999998</v>
      </c>
      <c r="DU144" s="379"/>
      <c r="DV144" s="384">
        <f t="shared" si="498"/>
        <v>0</v>
      </c>
      <c r="DW144" s="379"/>
      <c r="DX144" s="384">
        <f t="shared" si="499"/>
        <v>0</v>
      </c>
      <c r="DY144" s="379"/>
      <c r="DZ144" s="384">
        <f t="shared" si="500"/>
        <v>0</v>
      </c>
      <c r="EA144" s="379"/>
      <c r="EB144" s="384">
        <f t="shared" si="501"/>
        <v>0</v>
      </c>
      <c r="EC144" s="379"/>
      <c r="ED144" s="384">
        <f t="shared" si="502"/>
        <v>0</v>
      </c>
      <c r="EE144" s="379"/>
      <c r="EF144" s="384">
        <f t="shared" si="503"/>
        <v>0</v>
      </c>
      <c r="EG144" s="379"/>
      <c r="EH144" s="384">
        <f t="shared" si="504"/>
        <v>0</v>
      </c>
      <c r="EI144" s="379"/>
      <c r="EJ144" s="384">
        <f t="shared" si="505"/>
        <v>0</v>
      </c>
      <c r="EK144" s="379"/>
      <c r="EL144" s="384">
        <f t="shared" si="506"/>
        <v>0</v>
      </c>
      <c r="EM144" s="379"/>
      <c r="EN144" s="384">
        <f t="shared" si="507"/>
        <v>0</v>
      </c>
      <c r="EO144" s="379">
        <v>1</v>
      </c>
      <c r="EP144" s="384">
        <f t="shared" si="508"/>
        <v>278.45999999999998</v>
      </c>
      <c r="EQ144" s="379">
        <v>1</v>
      </c>
      <c r="ER144" s="384">
        <f t="shared" si="509"/>
        <v>278.45999999999998</v>
      </c>
      <c r="ES144" s="379">
        <v>1</v>
      </c>
      <c r="ET144" s="384">
        <f t="shared" si="510"/>
        <v>278.45999999999998</v>
      </c>
      <c r="EU144" s="379">
        <v>1</v>
      </c>
      <c r="EV144" s="384">
        <f t="shared" si="511"/>
        <v>278.45999999999998</v>
      </c>
      <c r="EW144" s="379">
        <v>1</v>
      </c>
      <c r="EX144" s="384">
        <f t="shared" si="512"/>
        <v>278.45999999999998</v>
      </c>
      <c r="EY144" s="379">
        <v>1</v>
      </c>
      <c r="EZ144" s="384">
        <f t="shared" si="513"/>
        <v>278.45999999999998</v>
      </c>
      <c r="FA144" s="379">
        <v>1</v>
      </c>
      <c r="FB144" s="384">
        <f t="shared" si="514"/>
        <v>278.45999999999998</v>
      </c>
      <c r="FC144" s="379">
        <v>1</v>
      </c>
      <c r="FD144" s="384">
        <f t="shared" si="515"/>
        <v>278.45999999999998</v>
      </c>
      <c r="FE144" s="379">
        <v>1</v>
      </c>
      <c r="FF144" s="384">
        <f t="shared" si="516"/>
        <v>278.45999999999998</v>
      </c>
      <c r="FG144" s="379"/>
      <c r="FH144" s="384">
        <f t="shared" si="517"/>
        <v>0</v>
      </c>
      <c r="FI144" s="379">
        <v>1</v>
      </c>
      <c r="FJ144" s="384">
        <f t="shared" si="518"/>
        <v>278.45999999999998</v>
      </c>
      <c r="FK144" s="379">
        <v>1</v>
      </c>
      <c r="FL144" s="384">
        <f t="shared" si="519"/>
        <v>278.45999999999998</v>
      </c>
      <c r="FM144" s="379">
        <v>1</v>
      </c>
      <c r="FN144" s="384">
        <f t="shared" si="520"/>
        <v>278.45999999999998</v>
      </c>
      <c r="FO144" s="379"/>
      <c r="FP144" s="384">
        <f t="shared" si="521"/>
        <v>0</v>
      </c>
      <c r="FQ144" s="379"/>
      <c r="FR144" s="384">
        <f t="shared" si="522"/>
        <v>0</v>
      </c>
      <c r="FS144" s="379"/>
      <c r="FT144" s="384">
        <f t="shared" si="523"/>
        <v>0</v>
      </c>
      <c r="FU144" s="379"/>
      <c r="FV144" s="384">
        <f t="shared" si="524"/>
        <v>0</v>
      </c>
      <c r="FW144" s="379"/>
      <c r="FX144" s="384">
        <f t="shared" si="525"/>
        <v>0</v>
      </c>
      <c r="FY144" s="379"/>
      <c r="FZ144" s="384">
        <f t="shared" si="526"/>
        <v>0</v>
      </c>
      <c r="GA144" s="379"/>
      <c r="GB144" s="384">
        <f t="shared" si="527"/>
        <v>0</v>
      </c>
      <c r="GC144" s="379"/>
      <c r="GD144" s="384">
        <f t="shared" si="528"/>
        <v>0</v>
      </c>
      <c r="GE144" s="379"/>
      <c r="GF144" s="384">
        <f t="shared" si="529"/>
        <v>0</v>
      </c>
      <c r="GG144" s="379"/>
      <c r="GH144" s="384">
        <f t="shared" si="530"/>
        <v>0</v>
      </c>
      <c r="GI144" s="379"/>
      <c r="GJ144" s="384">
        <f t="shared" si="531"/>
        <v>0</v>
      </c>
      <c r="GK144" s="379"/>
      <c r="GL144" s="384">
        <f t="shared" si="532"/>
        <v>0</v>
      </c>
      <c r="GM144" s="379"/>
      <c r="GN144" s="384">
        <f t="shared" si="533"/>
        <v>0</v>
      </c>
      <c r="GO144" s="379"/>
      <c r="GP144" s="384">
        <f t="shared" si="534"/>
        <v>0</v>
      </c>
      <c r="GQ144" s="379"/>
      <c r="GR144" s="384">
        <f t="shared" si="535"/>
        <v>0</v>
      </c>
      <c r="GS144" s="379"/>
      <c r="GT144" s="384">
        <f t="shared" si="536"/>
        <v>0</v>
      </c>
      <c r="GU144" s="379"/>
      <c r="GV144" s="384">
        <f t="shared" si="537"/>
        <v>0</v>
      </c>
      <c r="GW144" s="379"/>
      <c r="GX144" s="384">
        <f t="shared" si="538"/>
        <v>0</v>
      </c>
      <c r="GY144" s="379"/>
      <c r="GZ144" s="384">
        <f t="shared" si="539"/>
        <v>0</v>
      </c>
      <c r="HA144" s="379"/>
      <c r="HB144" s="384">
        <f t="shared" si="540"/>
        <v>0</v>
      </c>
      <c r="HC144" s="379"/>
      <c r="HD144" s="384">
        <f t="shared" si="541"/>
        <v>0</v>
      </c>
      <c r="HE144" s="379"/>
      <c r="HF144" s="384">
        <f t="shared" si="542"/>
        <v>0</v>
      </c>
      <c r="HG144" s="379"/>
      <c r="HH144" s="384">
        <f t="shared" si="543"/>
        <v>0</v>
      </c>
      <c r="HI144" s="379"/>
      <c r="HJ144" s="384">
        <f t="shared" si="544"/>
        <v>0</v>
      </c>
      <c r="HK144" s="379"/>
      <c r="HL144" s="384">
        <f t="shared" si="545"/>
        <v>0</v>
      </c>
      <c r="HM144" s="379"/>
      <c r="HN144" s="384">
        <f t="shared" si="546"/>
        <v>0</v>
      </c>
      <c r="HO144" s="415"/>
      <c r="HP144" s="384">
        <f t="shared" si="547"/>
        <v>0</v>
      </c>
      <c r="HQ144" s="379"/>
      <c r="HR144" s="384">
        <f t="shared" si="548"/>
        <v>0</v>
      </c>
      <c r="HS144" s="415"/>
      <c r="HT144" s="384">
        <f t="shared" si="549"/>
        <v>0</v>
      </c>
      <c r="HU144" s="379"/>
      <c r="HV144" s="384">
        <f t="shared" si="550"/>
        <v>0</v>
      </c>
      <c r="HW144" s="379"/>
      <c r="HX144" s="384">
        <f t="shared" si="551"/>
        <v>0</v>
      </c>
      <c r="HY144" s="379"/>
      <c r="HZ144" s="384">
        <f t="shared" si="552"/>
        <v>0</v>
      </c>
      <c r="IA144" s="379"/>
      <c r="IB144" s="384">
        <f t="shared" si="553"/>
        <v>0</v>
      </c>
      <c r="IC144" s="379"/>
      <c r="ID144" s="384">
        <f t="shared" si="554"/>
        <v>0</v>
      </c>
      <c r="IE144" s="379"/>
      <c r="IF144" s="384">
        <f t="shared" si="555"/>
        <v>0</v>
      </c>
      <c r="IG144" s="379"/>
      <c r="IH144" s="384">
        <f t="shared" si="556"/>
        <v>0</v>
      </c>
      <c r="II144" s="379"/>
      <c r="IJ144" s="384">
        <f t="shared" si="557"/>
        <v>0</v>
      </c>
      <c r="IK144" s="379"/>
      <c r="IL144" s="384">
        <f t="shared" si="558"/>
        <v>0</v>
      </c>
      <c r="IM144" s="379"/>
      <c r="IN144" s="384">
        <f t="shared" si="559"/>
        <v>0</v>
      </c>
      <c r="IO144" s="379"/>
      <c r="IP144" s="384">
        <f t="shared" si="560"/>
        <v>0</v>
      </c>
      <c r="IQ144" s="379"/>
      <c r="IR144" s="384">
        <f t="shared" si="561"/>
        <v>0</v>
      </c>
      <c r="IS144" s="379"/>
      <c r="IT144" s="384">
        <f t="shared" si="562"/>
        <v>0</v>
      </c>
      <c r="IU144" s="379"/>
      <c r="IV144" s="384">
        <f t="shared" si="563"/>
        <v>0</v>
      </c>
      <c r="IW144" s="379"/>
      <c r="IX144" s="384">
        <f t="shared" si="564"/>
        <v>0</v>
      </c>
      <c r="IY144" s="379"/>
      <c r="IZ144" s="384">
        <f t="shared" si="565"/>
        <v>0</v>
      </c>
      <c r="JA144" s="379"/>
      <c r="JB144" s="384">
        <f t="shared" si="566"/>
        <v>0</v>
      </c>
      <c r="JC144" s="379"/>
      <c r="JD144" s="384">
        <f t="shared" si="567"/>
        <v>0</v>
      </c>
      <c r="JE144" s="379"/>
      <c r="JF144" s="384">
        <f t="shared" si="568"/>
        <v>0</v>
      </c>
      <c r="JG144" s="379"/>
      <c r="JH144" s="384">
        <f t="shared" si="569"/>
        <v>0</v>
      </c>
      <c r="JI144" s="379"/>
      <c r="JJ144" s="384">
        <f t="shared" si="570"/>
        <v>0</v>
      </c>
      <c r="JK144" s="379"/>
      <c r="JL144" s="384">
        <f t="shared" si="571"/>
        <v>0</v>
      </c>
      <c r="JM144" s="379"/>
      <c r="JN144" s="384">
        <f t="shared" si="572"/>
        <v>0</v>
      </c>
      <c r="JO144" s="379"/>
      <c r="JP144" s="384">
        <f t="shared" si="573"/>
        <v>0</v>
      </c>
      <c r="JQ144" s="379"/>
      <c r="JR144" s="384">
        <f t="shared" si="574"/>
        <v>0</v>
      </c>
      <c r="JS144" s="379"/>
      <c r="JT144" s="384">
        <f t="shared" si="434"/>
        <v>0</v>
      </c>
      <c r="JU144" s="379"/>
      <c r="JV144" s="384">
        <f t="shared" si="435"/>
        <v>0</v>
      </c>
      <c r="JW144" s="379"/>
      <c r="JX144" s="384">
        <f t="shared" si="436"/>
        <v>0</v>
      </c>
      <c r="JY144" s="379"/>
      <c r="JZ144" s="384">
        <f t="shared" si="437"/>
        <v>0</v>
      </c>
    </row>
    <row r="145" spans="1:286" s="4" customFormat="1" x14ac:dyDescent="0.25">
      <c r="A145" s="268" t="s">
        <v>361</v>
      </c>
      <c r="B145" s="268" t="s">
        <v>381</v>
      </c>
      <c r="C145" s="466">
        <v>458</v>
      </c>
      <c r="D145" s="467">
        <f>+'Cotizacion Rino'!B170/10</f>
        <v>269</v>
      </c>
      <c r="E145" s="467"/>
      <c r="F145" s="472"/>
      <c r="G145" s="387">
        <f>+AVERAGE(C145:F145)*5%</f>
        <v>18.175000000000001</v>
      </c>
      <c r="H145" s="388">
        <f t="shared" si="439"/>
        <v>381.67500000000001</v>
      </c>
      <c r="I145" s="513">
        <v>1</v>
      </c>
      <c r="J145" s="390">
        <f t="shared" si="441"/>
        <v>381.67500000000001</v>
      </c>
      <c r="K145" s="379"/>
      <c r="L145" s="384">
        <f t="shared" si="442"/>
        <v>0</v>
      </c>
      <c r="M145" s="379"/>
      <c r="N145" s="384">
        <f t="shared" si="443"/>
        <v>0</v>
      </c>
      <c r="O145" s="379"/>
      <c r="P145" s="384">
        <f t="shared" si="444"/>
        <v>0</v>
      </c>
      <c r="Q145" s="379"/>
      <c r="R145" s="384">
        <f t="shared" si="445"/>
        <v>0</v>
      </c>
      <c r="S145" s="379"/>
      <c r="T145" s="384">
        <f t="shared" si="446"/>
        <v>0</v>
      </c>
      <c r="U145" s="379"/>
      <c r="V145" s="384">
        <f t="shared" si="447"/>
        <v>0</v>
      </c>
      <c r="W145" s="379"/>
      <c r="X145" s="384">
        <f t="shared" si="448"/>
        <v>0</v>
      </c>
      <c r="Y145" s="379"/>
      <c r="Z145" s="384">
        <f t="shared" si="449"/>
        <v>0</v>
      </c>
      <c r="AA145" s="379"/>
      <c r="AB145" s="384">
        <f t="shared" si="450"/>
        <v>0</v>
      </c>
      <c r="AC145" s="379"/>
      <c r="AD145" s="384">
        <f t="shared" si="451"/>
        <v>0</v>
      </c>
      <c r="AE145" s="379"/>
      <c r="AF145" s="384">
        <f t="shared" si="452"/>
        <v>0</v>
      </c>
      <c r="AG145" s="379"/>
      <c r="AH145" s="384">
        <f t="shared" si="453"/>
        <v>0</v>
      </c>
      <c r="AI145" s="379"/>
      <c r="AJ145" s="384">
        <f t="shared" si="454"/>
        <v>0</v>
      </c>
      <c r="AK145" s="379"/>
      <c r="AL145" s="384">
        <f t="shared" si="455"/>
        <v>0</v>
      </c>
      <c r="AM145" s="379"/>
      <c r="AN145" s="384">
        <f t="shared" si="456"/>
        <v>0</v>
      </c>
      <c r="AO145" s="379"/>
      <c r="AP145" s="384">
        <f t="shared" si="457"/>
        <v>0</v>
      </c>
      <c r="AQ145" s="379"/>
      <c r="AR145" s="384">
        <f t="shared" si="458"/>
        <v>0</v>
      </c>
      <c r="AS145" s="379"/>
      <c r="AT145" s="384">
        <f t="shared" si="459"/>
        <v>0</v>
      </c>
      <c r="AU145" s="379"/>
      <c r="AV145" s="384">
        <f t="shared" si="460"/>
        <v>0</v>
      </c>
      <c r="AW145" s="379"/>
      <c r="AX145" s="384">
        <f t="shared" si="461"/>
        <v>0</v>
      </c>
      <c r="AY145" s="379"/>
      <c r="AZ145" s="384">
        <f t="shared" si="462"/>
        <v>0</v>
      </c>
      <c r="BA145" s="379"/>
      <c r="BB145" s="384">
        <f t="shared" si="463"/>
        <v>0</v>
      </c>
      <c r="BC145" s="379"/>
      <c r="BD145" s="384">
        <f t="shared" si="464"/>
        <v>0</v>
      </c>
      <c r="BE145" s="379"/>
      <c r="BF145" s="384">
        <f t="shared" si="465"/>
        <v>0</v>
      </c>
      <c r="BG145" s="379"/>
      <c r="BH145" s="384">
        <f t="shared" si="466"/>
        <v>0</v>
      </c>
      <c r="BI145" s="379"/>
      <c r="BJ145" s="384">
        <f t="shared" si="467"/>
        <v>0</v>
      </c>
      <c r="BK145" s="379"/>
      <c r="BL145" s="384">
        <f t="shared" si="468"/>
        <v>0</v>
      </c>
      <c r="BM145" s="379"/>
      <c r="BN145" s="384">
        <f t="shared" si="469"/>
        <v>0</v>
      </c>
      <c r="BO145" s="379"/>
      <c r="BP145" s="384">
        <f t="shared" si="470"/>
        <v>0</v>
      </c>
      <c r="BQ145" s="379"/>
      <c r="BR145" s="384">
        <f t="shared" si="471"/>
        <v>0</v>
      </c>
      <c r="BS145" s="379"/>
      <c r="BT145" s="384">
        <f t="shared" si="472"/>
        <v>0</v>
      </c>
      <c r="BU145" s="379"/>
      <c r="BV145" s="384">
        <f t="shared" si="473"/>
        <v>0</v>
      </c>
      <c r="BW145" s="379"/>
      <c r="BX145" s="384">
        <f t="shared" si="474"/>
        <v>0</v>
      </c>
      <c r="BY145" s="379"/>
      <c r="BZ145" s="384">
        <f t="shared" si="475"/>
        <v>0</v>
      </c>
      <c r="CA145" s="379"/>
      <c r="CB145" s="384">
        <f t="shared" si="476"/>
        <v>0</v>
      </c>
      <c r="CC145" s="379">
        <v>1</v>
      </c>
      <c r="CD145" s="384">
        <f t="shared" si="477"/>
        <v>381.67500000000001</v>
      </c>
      <c r="CE145" s="379">
        <v>1</v>
      </c>
      <c r="CF145" s="384">
        <f t="shared" si="478"/>
        <v>381.67500000000001</v>
      </c>
      <c r="CG145" s="379">
        <v>1</v>
      </c>
      <c r="CH145" s="384">
        <f t="shared" si="479"/>
        <v>381.67500000000001</v>
      </c>
      <c r="CI145" s="379">
        <v>1</v>
      </c>
      <c r="CJ145" s="384">
        <f t="shared" si="480"/>
        <v>381.67500000000001</v>
      </c>
      <c r="CK145" s="379">
        <v>1</v>
      </c>
      <c r="CL145" s="384">
        <f t="shared" si="481"/>
        <v>381.67500000000001</v>
      </c>
      <c r="CM145" s="379">
        <v>1</v>
      </c>
      <c r="CN145" s="384">
        <f t="shared" si="482"/>
        <v>381.67500000000001</v>
      </c>
      <c r="CO145" s="379"/>
      <c r="CP145" s="384">
        <f t="shared" si="483"/>
        <v>0</v>
      </c>
      <c r="CQ145" s="379">
        <v>1</v>
      </c>
      <c r="CR145" s="384">
        <f t="shared" si="484"/>
        <v>381.67500000000001</v>
      </c>
      <c r="CS145" s="379">
        <v>1</v>
      </c>
      <c r="CT145" s="384">
        <f t="shared" si="485"/>
        <v>381.67500000000001</v>
      </c>
      <c r="CU145" s="379">
        <v>1</v>
      </c>
      <c r="CV145" s="384">
        <f t="shared" si="486"/>
        <v>381.67500000000001</v>
      </c>
      <c r="CW145" s="379">
        <v>1</v>
      </c>
      <c r="CX145" s="384">
        <f t="shared" si="487"/>
        <v>381.67500000000001</v>
      </c>
      <c r="CY145" s="379"/>
      <c r="CZ145" s="384">
        <f t="shared" si="488"/>
        <v>0</v>
      </c>
      <c r="DA145" s="379"/>
      <c r="DB145" s="384">
        <f t="shared" si="440"/>
        <v>0</v>
      </c>
      <c r="DC145" s="379"/>
      <c r="DD145" s="384">
        <f t="shared" si="489"/>
        <v>0</v>
      </c>
      <c r="DE145" s="379"/>
      <c r="DF145" s="384">
        <f t="shared" si="490"/>
        <v>0</v>
      </c>
      <c r="DG145" s="379"/>
      <c r="DH145" s="384">
        <f t="shared" si="491"/>
        <v>0</v>
      </c>
      <c r="DI145" s="379">
        <v>1</v>
      </c>
      <c r="DJ145" s="384">
        <f t="shared" si="492"/>
        <v>381.67500000000001</v>
      </c>
      <c r="DK145" s="379"/>
      <c r="DL145" s="384">
        <f t="shared" si="493"/>
        <v>0</v>
      </c>
      <c r="DM145" s="379">
        <v>1</v>
      </c>
      <c r="DN145" s="384">
        <f t="shared" si="494"/>
        <v>381.67500000000001</v>
      </c>
      <c r="DO145" s="379">
        <v>1</v>
      </c>
      <c r="DP145" s="384">
        <f t="shared" si="495"/>
        <v>381.67500000000001</v>
      </c>
      <c r="DQ145" s="379">
        <v>1</v>
      </c>
      <c r="DR145" s="384">
        <f t="shared" si="496"/>
        <v>381.67500000000001</v>
      </c>
      <c r="DS145" s="379">
        <v>1</v>
      </c>
      <c r="DT145" s="384">
        <f t="shared" si="497"/>
        <v>381.67500000000001</v>
      </c>
      <c r="DU145" s="379"/>
      <c r="DV145" s="384">
        <f t="shared" si="498"/>
        <v>0</v>
      </c>
      <c r="DW145" s="379"/>
      <c r="DX145" s="384">
        <f t="shared" si="499"/>
        <v>0</v>
      </c>
      <c r="DY145" s="379"/>
      <c r="DZ145" s="384">
        <f t="shared" si="500"/>
        <v>0</v>
      </c>
      <c r="EA145" s="379"/>
      <c r="EB145" s="384">
        <f t="shared" si="501"/>
        <v>0</v>
      </c>
      <c r="EC145" s="379"/>
      <c r="ED145" s="384">
        <f t="shared" si="502"/>
        <v>0</v>
      </c>
      <c r="EE145" s="379"/>
      <c r="EF145" s="384">
        <f t="shared" si="503"/>
        <v>0</v>
      </c>
      <c r="EG145" s="379"/>
      <c r="EH145" s="384">
        <f t="shared" si="504"/>
        <v>0</v>
      </c>
      <c r="EI145" s="379"/>
      <c r="EJ145" s="384">
        <f t="shared" si="505"/>
        <v>0</v>
      </c>
      <c r="EK145" s="379"/>
      <c r="EL145" s="384">
        <f t="shared" si="506"/>
        <v>0</v>
      </c>
      <c r="EM145" s="379"/>
      <c r="EN145" s="384">
        <f t="shared" si="507"/>
        <v>0</v>
      </c>
      <c r="EO145" s="379">
        <v>1</v>
      </c>
      <c r="EP145" s="384">
        <f t="shared" si="508"/>
        <v>381.67500000000001</v>
      </c>
      <c r="EQ145" s="379">
        <v>1</v>
      </c>
      <c r="ER145" s="384">
        <f t="shared" si="509"/>
        <v>381.67500000000001</v>
      </c>
      <c r="ES145" s="379">
        <v>1</v>
      </c>
      <c r="ET145" s="384">
        <f t="shared" si="510"/>
        <v>381.67500000000001</v>
      </c>
      <c r="EU145" s="379">
        <v>1</v>
      </c>
      <c r="EV145" s="384">
        <f t="shared" si="511"/>
        <v>381.67500000000001</v>
      </c>
      <c r="EW145" s="379">
        <v>1</v>
      </c>
      <c r="EX145" s="384">
        <f t="shared" si="512"/>
        <v>381.67500000000001</v>
      </c>
      <c r="EY145" s="379">
        <v>1</v>
      </c>
      <c r="EZ145" s="384">
        <f t="shared" si="513"/>
        <v>381.67500000000001</v>
      </c>
      <c r="FA145" s="379">
        <v>1</v>
      </c>
      <c r="FB145" s="384">
        <f t="shared" si="514"/>
        <v>381.67500000000001</v>
      </c>
      <c r="FC145" s="379">
        <v>1</v>
      </c>
      <c r="FD145" s="384">
        <f t="shared" si="515"/>
        <v>381.67500000000001</v>
      </c>
      <c r="FE145" s="379">
        <v>1</v>
      </c>
      <c r="FF145" s="384">
        <f t="shared" si="516"/>
        <v>381.67500000000001</v>
      </c>
      <c r="FG145" s="379"/>
      <c r="FH145" s="384">
        <f t="shared" si="517"/>
        <v>0</v>
      </c>
      <c r="FI145" s="379">
        <v>1</v>
      </c>
      <c r="FJ145" s="384">
        <f t="shared" si="518"/>
        <v>381.67500000000001</v>
      </c>
      <c r="FK145" s="379">
        <v>1</v>
      </c>
      <c r="FL145" s="384">
        <f t="shared" si="519"/>
        <v>381.67500000000001</v>
      </c>
      <c r="FM145" s="379">
        <v>1</v>
      </c>
      <c r="FN145" s="384">
        <f t="shared" si="520"/>
        <v>381.67500000000001</v>
      </c>
      <c r="FO145" s="379"/>
      <c r="FP145" s="384">
        <f t="shared" si="521"/>
        <v>0</v>
      </c>
      <c r="FQ145" s="379"/>
      <c r="FR145" s="384">
        <f t="shared" si="522"/>
        <v>0</v>
      </c>
      <c r="FS145" s="379"/>
      <c r="FT145" s="384">
        <f t="shared" si="523"/>
        <v>0</v>
      </c>
      <c r="FU145" s="379"/>
      <c r="FV145" s="384">
        <f t="shared" si="524"/>
        <v>0</v>
      </c>
      <c r="FW145" s="379"/>
      <c r="FX145" s="384">
        <f t="shared" si="525"/>
        <v>0</v>
      </c>
      <c r="FY145" s="379"/>
      <c r="FZ145" s="384">
        <f t="shared" si="526"/>
        <v>0</v>
      </c>
      <c r="GA145" s="379"/>
      <c r="GB145" s="384">
        <f t="shared" si="527"/>
        <v>0</v>
      </c>
      <c r="GC145" s="379"/>
      <c r="GD145" s="384">
        <f t="shared" si="528"/>
        <v>0</v>
      </c>
      <c r="GE145" s="379"/>
      <c r="GF145" s="384">
        <f t="shared" si="529"/>
        <v>0</v>
      </c>
      <c r="GG145" s="379"/>
      <c r="GH145" s="384">
        <f t="shared" si="530"/>
        <v>0</v>
      </c>
      <c r="GI145" s="379"/>
      <c r="GJ145" s="384">
        <f t="shared" si="531"/>
        <v>0</v>
      </c>
      <c r="GK145" s="379"/>
      <c r="GL145" s="384">
        <f t="shared" si="532"/>
        <v>0</v>
      </c>
      <c r="GM145" s="379"/>
      <c r="GN145" s="384">
        <f t="shared" si="533"/>
        <v>0</v>
      </c>
      <c r="GO145" s="379"/>
      <c r="GP145" s="384">
        <f t="shared" si="534"/>
        <v>0</v>
      </c>
      <c r="GQ145" s="379"/>
      <c r="GR145" s="384">
        <f t="shared" si="535"/>
        <v>0</v>
      </c>
      <c r="GS145" s="379"/>
      <c r="GT145" s="384">
        <f t="shared" si="536"/>
        <v>0</v>
      </c>
      <c r="GU145" s="379"/>
      <c r="GV145" s="384">
        <f t="shared" si="537"/>
        <v>0</v>
      </c>
      <c r="GW145" s="379"/>
      <c r="GX145" s="384">
        <f t="shared" si="538"/>
        <v>0</v>
      </c>
      <c r="GY145" s="379"/>
      <c r="GZ145" s="384">
        <f t="shared" si="539"/>
        <v>0</v>
      </c>
      <c r="HA145" s="379"/>
      <c r="HB145" s="384">
        <f t="shared" si="540"/>
        <v>0</v>
      </c>
      <c r="HC145" s="379"/>
      <c r="HD145" s="384">
        <f t="shared" si="541"/>
        <v>0</v>
      </c>
      <c r="HE145" s="379"/>
      <c r="HF145" s="384">
        <f t="shared" si="542"/>
        <v>0</v>
      </c>
      <c r="HG145" s="379"/>
      <c r="HH145" s="384">
        <f t="shared" si="543"/>
        <v>0</v>
      </c>
      <c r="HI145" s="379"/>
      <c r="HJ145" s="384">
        <f t="shared" si="544"/>
        <v>0</v>
      </c>
      <c r="HK145" s="379"/>
      <c r="HL145" s="384">
        <f t="shared" si="545"/>
        <v>0</v>
      </c>
      <c r="HM145" s="379"/>
      <c r="HN145" s="384">
        <f t="shared" si="546"/>
        <v>0</v>
      </c>
      <c r="HO145" s="415"/>
      <c r="HP145" s="384">
        <f t="shared" si="547"/>
        <v>0</v>
      </c>
      <c r="HQ145" s="379"/>
      <c r="HR145" s="384">
        <f t="shared" si="548"/>
        <v>0</v>
      </c>
      <c r="HS145" s="415"/>
      <c r="HT145" s="384">
        <f t="shared" si="549"/>
        <v>0</v>
      </c>
      <c r="HU145" s="379"/>
      <c r="HV145" s="384">
        <f t="shared" si="550"/>
        <v>0</v>
      </c>
      <c r="HW145" s="379"/>
      <c r="HX145" s="384">
        <f t="shared" si="551"/>
        <v>0</v>
      </c>
      <c r="HY145" s="379"/>
      <c r="HZ145" s="384">
        <f t="shared" si="552"/>
        <v>0</v>
      </c>
      <c r="IA145" s="379"/>
      <c r="IB145" s="384">
        <f t="shared" si="553"/>
        <v>0</v>
      </c>
      <c r="IC145" s="379"/>
      <c r="ID145" s="384">
        <f t="shared" si="554"/>
        <v>0</v>
      </c>
      <c r="IE145" s="379"/>
      <c r="IF145" s="384">
        <f t="shared" si="555"/>
        <v>0</v>
      </c>
      <c r="IG145" s="379"/>
      <c r="IH145" s="384">
        <f t="shared" si="556"/>
        <v>0</v>
      </c>
      <c r="II145" s="379"/>
      <c r="IJ145" s="384">
        <f t="shared" si="557"/>
        <v>0</v>
      </c>
      <c r="IK145" s="379"/>
      <c r="IL145" s="384">
        <f t="shared" si="558"/>
        <v>0</v>
      </c>
      <c r="IM145" s="379"/>
      <c r="IN145" s="384">
        <f t="shared" si="559"/>
        <v>0</v>
      </c>
      <c r="IO145" s="379"/>
      <c r="IP145" s="384">
        <f t="shared" si="560"/>
        <v>0</v>
      </c>
      <c r="IQ145" s="379"/>
      <c r="IR145" s="384">
        <f t="shared" si="561"/>
        <v>0</v>
      </c>
      <c r="IS145" s="379"/>
      <c r="IT145" s="384">
        <f t="shared" si="562"/>
        <v>0</v>
      </c>
      <c r="IU145" s="379"/>
      <c r="IV145" s="384">
        <f t="shared" si="563"/>
        <v>0</v>
      </c>
      <c r="IW145" s="379"/>
      <c r="IX145" s="384">
        <f t="shared" si="564"/>
        <v>0</v>
      </c>
      <c r="IY145" s="379"/>
      <c r="IZ145" s="384">
        <f t="shared" si="565"/>
        <v>0</v>
      </c>
      <c r="JA145" s="379"/>
      <c r="JB145" s="384">
        <f t="shared" si="566"/>
        <v>0</v>
      </c>
      <c r="JC145" s="379"/>
      <c r="JD145" s="384">
        <f t="shared" si="567"/>
        <v>0</v>
      </c>
      <c r="JE145" s="379"/>
      <c r="JF145" s="384">
        <f t="shared" si="568"/>
        <v>0</v>
      </c>
      <c r="JG145" s="379"/>
      <c r="JH145" s="384">
        <f t="shared" si="569"/>
        <v>0</v>
      </c>
      <c r="JI145" s="379"/>
      <c r="JJ145" s="384">
        <f t="shared" si="570"/>
        <v>0</v>
      </c>
      <c r="JK145" s="379"/>
      <c r="JL145" s="384">
        <f t="shared" si="571"/>
        <v>0</v>
      </c>
      <c r="JM145" s="379"/>
      <c r="JN145" s="384">
        <f t="shared" si="572"/>
        <v>0</v>
      </c>
      <c r="JO145" s="379"/>
      <c r="JP145" s="384">
        <f t="shared" si="573"/>
        <v>0</v>
      </c>
      <c r="JQ145" s="379"/>
      <c r="JR145" s="384">
        <f t="shared" si="574"/>
        <v>0</v>
      </c>
      <c r="JS145" s="379"/>
      <c r="JT145" s="384">
        <f t="shared" si="434"/>
        <v>0</v>
      </c>
      <c r="JU145" s="379"/>
      <c r="JV145" s="384">
        <f t="shared" si="435"/>
        <v>0</v>
      </c>
      <c r="JW145" s="379"/>
      <c r="JX145" s="384">
        <f t="shared" si="436"/>
        <v>0</v>
      </c>
      <c r="JY145" s="379"/>
      <c r="JZ145" s="384">
        <f t="shared" si="437"/>
        <v>0</v>
      </c>
    </row>
    <row r="146" spans="1:286" s="4" customFormat="1" x14ac:dyDescent="0.25">
      <c r="A146" s="268" t="s">
        <v>361</v>
      </c>
      <c r="B146" s="268" t="s">
        <v>382</v>
      </c>
      <c r="C146" s="466">
        <f>94*520</f>
        <v>48880</v>
      </c>
      <c r="D146" s="467">
        <v>49820</v>
      </c>
      <c r="E146" s="467"/>
      <c r="F146" s="472"/>
      <c r="G146" s="387">
        <f>+AVERAGE(C146:F146)*5%</f>
        <v>2467.5</v>
      </c>
      <c r="H146" s="388">
        <f t="shared" si="439"/>
        <v>51817.5</v>
      </c>
      <c r="I146" s="513">
        <v>20</v>
      </c>
      <c r="J146" s="390">
        <f t="shared" si="441"/>
        <v>2590.875</v>
      </c>
      <c r="K146" s="379"/>
      <c r="L146" s="384">
        <f t="shared" si="442"/>
        <v>0</v>
      </c>
      <c r="M146" s="379"/>
      <c r="N146" s="384">
        <f t="shared" si="443"/>
        <v>0</v>
      </c>
      <c r="O146" s="379"/>
      <c r="P146" s="384">
        <f t="shared" si="444"/>
        <v>0</v>
      </c>
      <c r="Q146" s="379"/>
      <c r="R146" s="384">
        <f t="shared" si="445"/>
        <v>0</v>
      </c>
      <c r="S146" s="379"/>
      <c r="T146" s="384">
        <f t="shared" si="446"/>
        <v>0</v>
      </c>
      <c r="U146" s="379"/>
      <c r="V146" s="384">
        <f t="shared" si="447"/>
        <v>0</v>
      </c>
      <c r="W146" s="379"/>
      <c r="X146" s="384">
        <f t="shared" si="448"/>
        <v>0</v>
      </c>
      <c r="Y146" s="379"/>
      <c r="Z146" s="384">
        <f t="shared" si="449"/>
        <v>0</v>
      </c>
      <c r="AA146" s="379"/>
      <c r="AB146" s="384">
        <f t="shared" si="450"/>
        <v>0</v>
      </c>
      <c r="AC146" s="379"/>
      <c r="AD146" s="384">
        <f t="shared" si="451"/>
        <v>0</v>
      </c>
      <c r="AE146" s="379"/>
      <c r="AF146" s="384">
        <f t="shared" si="452"/>
        <v>0</v>
      </c>
      <c r="AG146" s="379"/>
      <c r="AH146" s="384">
        <f t="shared" si="453"/>
        <v>0</v>
      </c>
      <c r="AI146" s="379"/>
      <c r="AJ146" s="384">
        <f t="shared" si="454"/>
        <v>0</v>
      </c>
      <c r="AK146" s="379"/>
      <c r="AL146" s="384">
        <f t="shared" si="455"/>
        <v>0</v>
      </c>
      <c r="AM146" s="379"/>
      <c r="AN146" s="384">
        <f t="shared" si="456"/>
        <v>0</v>
      </c>
      <c r="AO146" s="379"/>
      <c r="AP146" s="384">
        <f t="shared" si="457"/>
        <v>0</v>
      </c>
      <c r="AQ146" s="379"/>
      <c r="AR146" s="384">
        <f t="shared" si="458"/>
        <v>0</v>
      </c>
      <c r="AS146" s="379"/>
      <c r="AT146" s="384">
        <f t="shared" si="459"/>
        <v>0</v>
      </c>
      <c r="AU146" s="379"/>
      <c r="AV146" s="384">
        <f t="shared" si="460"/>
        <v>0</v>
      </c>
      <c r="AW146" s="379"/>
      <c r="AX146" s="384">
        <f t="shared" si="461"/>
        <v>0</v>
      </c>
      <c r="AY146" s="379"/>
      <c r="AZ146" s="384">
        <f t="shared" si="462"/>
        <v>0</v>
      </c>
      <c r="BA146" s="379"/>
      <c r="BB146" s="384">
        <f t="shared" si="463"/>
        <v>0</v>
      </c>
      <c r="BC146" s="379"/>
      <c r="BD146" s="384">
        <f t="shared" si="464"/>
        <v>0</v>
      </c>
      <c r="BE146" s="379"/>
      <c r="BF146" s="384">
        <f t="shared" si="465"/>
        <v>0</v>
      </c>
      <c r="BG146" s="379"/>
      <c r="BH146" s="384">
        <f t="shared" si="466"/>
        <v>0</v>
      </c>
      <c r="BI146" s="379"/>
      <c r="BJ146" s="384">
        <f t="shared" si="467"/>
        <v>0</v>
      </c>
      <c r="BK146" s="379"/>
      <c r="BL146" s="384">
        <f t="shared" si="468"/>
        <v>0</v>
      </c>
      <c r="BM146" s="379"/>
      <c r="BN146" s="384">
        <f t="shared" si="469"/>
        <v>0</v>
      </c>
      <c r="BO146" s="379"/>
      <c r="BP146" s="384">
        <f t="shared" si="470"/>
        <v>0</v>
      </c>
      <c r="BQ146" s="379"/>
      <c r="BR146" s="384">
        <f t="shared" si="471"/>
        <v>0</v>
      </c>
      <c r="BS146" s="379"/>
      <c r="BT146" s="384">
        <f t="shared" si="472"/>
        <v>0</v>
      </c>
      <c r="BU146" s="379"/>
      <c r="BV146" s="384">
        <f t="shared" si="473"/>
        <v>0</v>
      </c>
      <c r="BW146" s="379"/>
      <c r="BX146" s="384">
        <f t="shared" si="474"/>
        <v>0</v>
      </c>
      <c r="BY146" s="379"/>
      <c r="BZ146" s="384">
        <f t="shared" si="475"/>
        <v>0</v>
      </c>
      <c r="CA146" s="379"/>
      <c r="CB146" s="384">
        <f t="shared" si="476"/>
        <v>0</v>
      </c>
      <c r="CC146" s="379">
        <v>1</v>
      </c>
      <c r="CD146" s="384">
        <f t="shared" si="477"/>
        <v>2590.875</v>
      </c>
      <c r="CE146" s="379">
        <v>1</v>
      </c>
      <c r="CF146" s="384">
        <f t="shared" si="478"/>
        <v>2590.875</v>
      </c>
      <c r="CG146" s="379">
        <v>1</v>
      </c>
      <c r="CH146" s="384">
        <f t="shared" si="479"/>
        <v>2590.875</v>
      </c>
      <c r="CI146" s="379">
        <v>1</v>
      </c>
      <c r="CJ146" s="384">
        <f t="shared" si="480"/>
        <v>2590.875</v>
      </c>
      <c r="CK146" s="379">
        <v>1</v>
      </c>
      <c r="CL146" s="384">
        <f t="shared" si="481"/>
        <v>2590.875</v>
      </c>
      <c r="CM146" s="379">
        <v>1</v>
      </c>
      <c r="CN146" s="384">
        <f t="shared" si="482"/>
        <v>2590.875</v>
      </c>
      <c r="CO146" s="379"/>
      <c r="CP146" s="384">
        <f t="shared" si="483"/>
        <v>0</v>
      </c>
      <c r="CQ146" s="379">
        <v>1</v>
      </c>
      <c r="CR146" s="384">
        <f t="shared" si="484"/>
        <v>2590.875</v>
      </c>
      <c r="CS146" s="379">
        <v>1</v>
      </c>
      <c r="CT146" s="384">
        <f t="shared" si="485"/>
        <v>2590.875</v>
      </c>
      <c r="CU146" s="379">
        <v>1</v>
      </c>
      <c r="CV146" s="384">
        <f t="shared" si="486"/>
        <v>2590.875</v>
      </c>
      <c r="CW146" s="379">
        <v>1</v>
      </c>
      <c r="CX146" s="384">
        <f t="shared" si="487"/>
        <v>2590.875</v>
      </c>
      <c r="CY146" s="379"/>
      <c r="CZ146" s="384">
        <f t="shared" si="488"/>
        <v>0</v>
      </c>
      <c r="DA146" s="379"/>
      <c r="DB146" s="384">
        <f t="shared" si="440"/>
        <v>0</v>
      </c>
      <c r="DC146" s="379"/>
      <c r="DD146" s="384">
        <f t="shared" si="489"/>
        <v>0</v>
      </c>
      <c r="DE146" s="379"/>
      <c r="DF146" s="384">
        <f t="shared" si="490"/>
        <v>0</v>
      </c>
      <c r="DG146" s="379"/>
      <c r="DH146" s="384">
        <f t="shared" si="491"/>
        <v>0</v>
      </c>
      <c r="DI146" s="379"/>
      <c r="DJ146" s="384">
        <f t="shared" si="492"/>
        <v>0</v>
      </c>
      <c r="DK146" s="379"/>
      <c r="DL146" s="384">
        <f t="shared" si="493"/>
        <v>0</v>
      </c>
      <c r="DM146" s="379">
        <v>1</v>
      </c>
      <c r="DN146" s="384">
        <f t="shared" si="494"/>
        <v>2590.875</v>
      </c>
      <c r="DO146" s="379"/>
      <c r="DP146" s="384">
        <f t="shared" si="495"/>
        <v>0</v>
      </c>
      <c r="DQ146" s="379"/>
      <c r="DR146" s="384">
        <f t="shared" si="496"/>
        <v>0</v>
      </c>
      <c r="DS146" s="379"/>
      <c r="DT146" s="384">
        <f t="shared" si="497"/>
        <v>0</v>
      </c>
      <c r="DU146" s="379"/>
      <c r="DV146" s="384">
        <f t="shared" si="498"/>
        <v>0</v>
      </c>
      <c r="DW146" s="379"/>
      <c r="DX146" s="384">
        <f t="shared" si="499"/>
        <v>0</v>
      </c>
      <c r="DY146" s="379"/>
      <c r="DZ146" s="384">
        <f t="shared" si="500"/>
        <v>0</v>
      </c>
      <c r="EA146" s="379"/>
      <c r="EB146" s="384">
        <f t="shared" si="501"/>
        <v>0</v>
      </c>
      <c r="EC146" s="379"/>
      <c r="ED146" s="384">
        <f t="shared" si="502"/>
        <v>0</v>
      </c>
      <c r="EE146" s="379"/>
      <c r="EF146" s="384">
        <f t="shared" si="503"/>
        <v>0</v>
      </c>
      <c r="EG146" s="379"/>
      <c r="EH146" s="384">
        <f t="shared" si="504"/>
        <v>0</v>
      </c>
      <c r="EI146" s="379"/>
      <c r="EJ146" s="384">
        <f t="shared" si="505"/>
        <v>0</v>
      </c>
      <c r="EK146" s="379"/>
      <c r="EL146" s="384">
        <f t="shared" si="506"/>
        <v>0</v>
      </c>
      <c r="EM146" s="379"/>
      <c r="EN146" s="384">
        <f t="shared" si="507"/>
        <v>0</v>
      </c>
      <c r="EO146" s="379"/>
      <c r="EP146" s="384">
        <f t="shared" si="508"/>
        <v>0</v>
      </c>
      <c r="EQ146" s="379">
        <v>1</v>
      </c>
      <c r="ER146" s="384">
        <f t="shared" si="509"/>
        <v>2590.875</v>
      </c>
      <c r="ES146" s="379">
        <v>1</v>
      </c>
      <c r="ET146" s="384">
        <f t="shared" si="510"/>
        <v>2590.875</v>
      </c>
      <c r="EU146" s="379">
        <v>1</v>
      </c>
      <c r="EV146" s="384">
        <f t="shared" si="511"/>
        <v>2590.875</v>
      </c>
      <c r="EW146" s="379">
        <v>1</v>
      </c>
      <c r="EX146" s="384">
        <f t="shared" si="512"/>
        <v>2590.875</v>
      </c>
      <c r="EY146" s="379">
        <v>1</v>
      </c>
      <c r="EZ146" s="384">
        <f t="shared" si="513"/>
        <v>2590.875</v>
      </c>
      <c r="FA146" s="379">
        <v>1</v>
      </c>
      <c r="FB146" s="384">
        <f t="shared" si="514"/>
        <v>2590.875</v>
      </c>
      <c r="FC146" s="379">
        <v>1</v>
      </c>
      <c r="FD146" s="384">
        <f t="shared" si="515"/>
        <v>2590.875</v>
      </c>
      <c r="FE146" s="379">
        <v>1</v>
      </c>
      <c r="FF146" s="384">
        <f t="shared" si="516"/>
        <v>2590.875</v>
      </c>
      <c r="FG146" s="379"/>
      <c r="FH146" s="384">
        <f t="shared" si="517"/>
        <v>0</v>
      </c>
      <c r="FI146" s="379"/>
      <c r="FJ146" s="384">
        <f t="shared" si="518"/>
        <v>0</v>
      </c>
      <c r="FK146" s="379"/>
      <c r="FL146" s="384">
        <f t="shared" si="519"/>
        <v>0</v>
      </c>
      <c r="FM146" s="379"/>
      <c r="FN146" s="384">
        <f t="shared" si="520"/>
        <v>0</v>
      </c>
      <c r="FO146" s="379"/>
      <c r="FP146" s="384">
        <f t="shared" si="521"/>
        <v>0</v>
      </c>
      <c r="FQ146" s="379"/>
      <c r="FR146" s="384">
        <f t="shared" si="522"/>
        <v>0</v>
      </c>
      <c r="FS146" s="379"/>
      <c r="FT146" s="384">
        <f t="shared" si="523"/>
        <v>0</v>
      </c>
      <c r="FU146" s="379"/>
      <c r="FV146" s="384">
        <f t="shared" si="524"/>
        <v>0</v>
      </c>
      <c r="FW146" s="379"/>
      <c r="FX146" s="384">
        <f t="shared" si="525"/>
        <v>0</v>
      </c>
      <c r="FY146" s="379"/>
      <c r="FZ146" s="384">
        <f t="shared" si="526"/>
        <v>0</v>
      </c>
      <c r="GA146" s="379"/>
      <c r="GB146" s="384">
        <f t="shared" si="527"/>
        <v>0</v>
      </c>
      <c r="GC146" s="379"/>
      <c r="GD146" s="384">
        <f t="shared" si="528"/>
        <v>0</v>
      </c>
      <c r="GE146" s="379"/>
      <c r="GF146" s="384">
        <f t="shared" si="529"/>
        <v>0</v>
      </c>
      <c r="GG146" s="379"/>
      <c r="GH146" s="384">
        <f t="shared" si="530"/>
        <v>0</v>
      </c>
      <c r="GI146" s="379"/>
      <c r="GJ146" s="384">
        <f t="shared" si="531"/>
        <v>0</v>
      </c>
      <c r="GK146" s="379"/>
      <c r="GL146" s="384">
        <f t="shared" si="532"/>
        <v>0</v>
      </c>
      <c r="GM146" s="379"/>
      <c r="GN146" s="384">
        <f t="shared" si="533"/>
        <v>0</v>
      </c>
      <c r="GO146" s="379"/>
      <c r="GP146" s="384">
        <f t="shared" si="534"/>
        <v>0</v>
      </c>
      <c r="GQ146" s="379"/>
      <c r="GR146" s="384">
        <f t="shared" si="535"/>
        <v>0</v>
      </c>
      <c r="GS146" s="379"/>
      <c r="GT146" s="384">
        <f t="shared" si="536"/>
        <v>0</v>
      </c>
      <c r="GU146" s="379"/>
      <c r="GV146" s="384">
        <f t="shared" si="537"/>
        <v>0</v>
      </c>
      <c r="GW146" s="379"/>
      <c r="GX146" s="384">
        <f t="shared" si="538"/>
        <v>0</v>
      </c>
      <c r="GY146" s="379"/>
      <c r="GZ146" s="384">
        <f t="shared" si="539"/>
        <v>0</v>
      </c>
      <c r="HA146" s="379"/>
      <c r="HB146" s="384">
        <f t="shared" si="540"/>
        <v>0</v>
      </c>
      <c r="HC146" s="379"/>
      <c r="HD146" s="384">
        <f t="shared" si="541"/>
        <v>0</v>
      </c>
      <c r="HE146" s="379"/>
      <c r="HF146" s="384">
        <f t="shared" si="542"/>
        <v>0</v>
      </c>
      <c r="HG146" s="379"/>
      <c r="HH146" s="384">
        <f t="shared" si="543"/>
        <v>0</v>
      </c>
      <c r="HI146" s="379"/>
      <c r="HJ146" s="384">
        <f t="shared" si="544"/>
        <v>0</v>
      </c>
      <c r="HK146" s="379"/>
      <c r="HL146" s="384">
        <f t="shared" si="545"/>
        <v>0</v>
      </c>
      <c r="HM146" s="379"/>
      <c r="HN146" s="384">
        <f t="shared" si="546"/>
        <v>0</v>
      </c>
      <c r="HO146" s="415"/>
      <c r="HP146" s="384">
        <f t="shared" si="547"/>
        <v>0</v>
      </c>
      <c r="HQ146" s="379"/>
      <c r="HR146" s="384">
        <f t="shared" si="548"/>
        <v>0</v>
      </c>
      <c r="HS146" s="415"/>
      <c r="HT146" s="384">
        <f t="shared" si="549"/>
        <v>0</v>
      </c>
      <c r="HU146" s="379"/>
      <c r="HV146" s="384">
        <f t="shared" si="550"/>
        <v>0</v>
      </c>
      <c r="HW146" s="379"/>
      <c r="HX146" s="384">
        <f t="shared" si="551"/>
        <v>0</v>
      </c>
      <c r="HY146" s="379"/>
      <c r="HZ146" s="384">
        <f t="shared" si="552"/>
        <v>0</v>
      </c>
      <c r="IA146" s="379"/>
      <c r="IB146" s="384">
        <f t="shared" si="553"/>
        <v>0</v>
      </c>
      <c r="IC146" s="379"/>
      <c r="ID146" s="384">
        <f t="shared" si="554"/>
        <v>0</v>
      </c>
      <c r="IE146" s="379"/>
      <c r="IF146" s="384">
        <f t="shared" si="555"/>
        <v>0</v>
      </c>
      <c r="IG146" s="379"/>
      <c r="IH146" s="384">
        <f t="shared" si="556"/>
        <v>0</v>
      </c>
      <c r="II146" s="379"/>
      <c r="IJ146" s="384">
        <f t="shared" si="557"/>
        <v>0</v>
      </c>
      <c r="IK146" s="379"/>
      <c r="IL146" s="384">
        <f t="shared" si="558"/>
        <v>0</v>
      </c>
      <c r="IM146" s="379"/>
      <c r="IN146" s="384">
        <f t="shared" si="559"/>
        <v>0</v>
      </c>
      <c r="IO146" s="379"/>
      <c r="IP146" s="384">
        <f t="shared" si="560"/>
        <v>0</v>
      </c>
      <c r="IQ146" s="379"/>
      <c r="IR146" s="384">
        <f t="shared" si="561"/>
        <v>0</v>
      </c>
      <c r="IS146" s="379"/>
      <c r="IT146" s="384">
        <f t="shared" si="562"/>
        <v>0</v>
      </c>
      <c r="IU146" s="379"/>
      <c r="IV146" s="384">
        <f t="shared" si="563"/>
        <v>0</v>
      </c>
      <c r="IW146" s="379"/>
      <c r="IX146" s="384">
        <f t="shared" si="564"/>
        <v>0</v>
      </c>
      <c r="IY146" s="379"/>
      <c r="IZ146" s="384">
        <f t="shared" si="565"/>
        <v>0</v>
      </c>
      <c r="JA146" s="379"/>
      <c r="JB146" s="384">
        <f t="shared" si="566"/>
        <v>0</v>
      </c>
      <c r="JC146" s="379"/>
      <c r="JD146" s="384">
        <f t="shared" si="567"/>
        <v>0</v>
      </c>
      <c r="JE146" s="379"/>
      <c r="JF146" s="384">
        <f t="shared" si="568"/>
        <v>0</v>
      </c>
      <c r="JG146" s="379"/>
      <c r="JH146" s="384">
        <f t="shared" si="569"/>
        <v>0</v>
      </c>
      <c r="JI146" s="379"/>
      <c r="JJ146" s="384">
        <f t="shared" si="570"/>
        <v>0</v>
      </c>
      <c r="JK146" s="379"/>
      <c r="JL146" s="384">
        <f t="shared" si="571"/>
        <v>0</v>
      </c>
      <c r="JM146" s="379"/>
      <c r="JN146" s="384">
        <f t="shared" si="572"/>
        <v>0</v>
      </c>
      <c r="JO146" s="379"/>
      <c r="JP146" s="384">
        <f t="shared" si="573"/>
        <v>0</v>
      </c>
      <c r="JQ146" s="379"/>
      <c r="JR146" s="384">
        <f t="shared" si="574"/>
        <v>0</v>
      </c>
      <c r="JS146" s="379"/>
      <c r="JT146" s="384">
        <f t="shared" si="434"/>
        <v>0</v>
      </c>
      <c r="JU146" s="379"/>
      <c r="JV146" s="384">
        <f t="shared" si="435"/>
        <v>0</v>
      </c>
      <c r="JW146" s="379"/>
      <c r="JX146" s="384">
        <f t="shared" si="436"/>
        <v>0</v>
      </c>
      <c r="JY146" s="379"/>
      <c r="JZ146" s="384">
        <f t="shared" si="437"/>
        <v>0</v>
      </c>
    </row>
    <row r="147" spans="1:286" customFormat="1" x14ac:dyDescent="0.25">
      <c r="A147" s="268" t="s">
        <v>361</v>
      </c>
      <c r="B147" s="268" t="s">
        <v>375</v>
      </c>
      <c r="C147" s="466">
        <f>49.88*520</f>
        <v>25937.600000000002</v>
      </c>
      <c r="D147" s="467">
        <v>26436</v>
      </c>
      <c r="E147" s="467"/>
      <c r="F147" s="472"/>
      <c r="G147" s="387">
        <f>+AVERAGE(C147:F147)*5%</f>
        <v>1309.3400000000001</v>
      </c>
      <c r="H147" s="388">
        <f t="shared" si="439"/>
        <v>27496.140000000003</v>
      </c>
      <c r="I147" s="513">
        <v>16</v>
      </c>
      <c r="J147" s="391">
        <f t="shared" si="441"/>
        <v>1718.5087500000002</v>
      </c>
      <c r="K147" s="379"/>
      <c r="L147" s="384">
        <f t="shared" si="442"/>
        <v>0</v>
      </c>
      <c r="M147" s="379"/>
      <c r="N147" s="384">
        <f t="shared" si="443"/>
        <v>0</v>
      </c>
      <c r="O147" s="379"/>
      <c r="P147" s="384">
        <f t="shared" si="444"/>
        <v>0</v>
      </c>
      <c r="Q147" s="379"/>
      <c r="R147" s="384">
        <f t="shared" si="445"/>
        <v>0</v>
      </c>
      <c r="S147" s="379"/>
      <c r="T147" s="384">
        <f t="shared" si="446"/>
        <v>0</v>
      </c>
      <c r="U147" s="379"/>
      <c r="V147" s="384">
        <f t="shared" si="447"/>
        <v>0</v>
      </c>
      <c r="W147" s="379"/>
      <c r="X147" s="384">
        <f t="shared" si="448"/>
        <v>0</v>
      </c>
      <c r="Y147" s="379"/>
      <c r="Z147" s="384">
        <f t="shared" si="449"/>
        <v>0</v>
      </c>
      <c r="AA147" s="379"/>
      <c r="AB147" s="384">
        <f t="shared" si="450"/>
        <v>0</v>
      </c>
      <c r="AC147" s="379"/>
      <c r="AD147" s="384">
        <f t="shared" si="451"/>
        <v>0</v>
      </c>
      <c r="AE147" s="379"/>
      <c r="AF147" s="384">
        <f t="shared" si="452"/>
        <v>0</v>
      </c>
      <c r="AG147" s="379"/>
      <c r="AH147" s="384">
        <f t="shared" si="453"/>
        <v>0</v>
      </c>
      <c r="AI147" s="379"/>
      <c r="AJ147" s="384">
        <f t="shared" si="454"/>
        <v>0</v>
      </c>
      <c r="AK147" s="379"/>
      <c r="AL147" s="384">
        <f t="shared" si="455"/>
        <v>0</v>
      </c>
      <c r="AM147" s="379"/>
      <c r="AN147" s="384">
        <f t="shared" si="456"/>
        <v>0</v>
      </c>
      <c r="AO147" s="379"/>
      <c r="AP147" s="384">
        <f t="shared" si="457"/>
        <v>0</v>
      </c>
      <c r="AQ147" s="379"/>
      <c r="AR147" s="384">
        <f t="shared" si="458"/>
        <v>0</v>
      </c>
      <c r="AS147" s="379"/>
      <c r="AT147" s="384">
        <f t="shared" si="459"/>
        <v>0</v>
      </c>
      <c r="AU147" s="379"/>
      <c r="AV147" s="384">
        <f t="shared" si="460"/>
        <v>0</v>
      </c>
      <c r="AW147" s="379"/>
      <c r="AX147" s="384">
        <f t="shared" si="461"/>
        <v>0</v>
      </c>
      <c r="AY147" s="379"/>
      <c r="AZ147" s="384">
        <f t="shared" si="462"/>
        <v>0</v>
      </c>
      <c r="BA147" s="379"/>
      <c r="BB147" s="384">
        <f t="shared" si="463"/>
        <v>0</v>
      </c>
      <c r="BC147" s="379"/>
      <c r="BD147" s="384">
        <f t="shared" si="464"/>
        <v>0</v>
      </c>
      <c r="BE147" s="379"/>
      <c r="BF147" s="384">
        <f t="shared" si="465"/>
        <v>0</v>
      </c>
      <c r="BG147" s="379"/>
      <c r="BH147" s="384">
        <f t="shared" si="466"/>
        <v>0</v>
      </c>
      <c r="BI147" s="379"/>
      <c r="BJ147" s="384">
        <f t="shared" si="467"/>
        <v>0</v>
      </c>
      <c r="BK147" s="379"/>
      <c r="BL147" s="384">
        <f t="shared" si="468"/>
        <v>0</v>
      </c>
      <c r="BM147" s="379"/>
      <c r="BN147" s="384">
        <f t="shared" si="469"/>
        <v>0</v>
      </c>
      <c r="BO147" s="379"/>
      <c r="BP147" s="384">
        <f t="shared" si="470"/>
        <v>0</v>
      </c>
      <c r="BQ147" s="379"/>
      <c r="BR147" s="384">
        <f t="shared" si="471"/>
        <v>0</v>
      </c>
      <c r="BS147" s="379"/>
      <c r="BT147" s="384">
        <f t="shared" si="472"/>
        <v>0</v>
      </c>
      <c r="BU147" s="379"/>
      <c r="BV147" s="384">
        <f t="shared" si="473"/>
        <v>0</v>
      </c>
      <c r="BW147" s="379"/>
      <c r="BX147" s="384">
        <f t="shared" si="474"/>
        <v>0</v>
      </c>
      <c r="BY147" s="379"/>
      <c r="BZ147" s="384">
        <f t="shared" si="475"/>
        <v>0</v>
      </c>
      <c r="CA147" s="379"/>
      <c r="CB147" s="384">
        <f t="shared" si="476"/>
        <v>0</v>
      </c>
      <c r="CC147" s="379"/>
      <c r="CD147" s="384">
        <f t="shared" si="477"/>
        <v>0</v>
      </c>
      <c r="CE147" s="379"/>
      <c r="CF147" s="384">
        <f t="shared" si="478"/>
        <v>0</v>
      </c>
      <c r="CG147" s="379"/>
      <c r="CH147" s="384">
        <f t="shared" si="479"/>
        <v>0</v>
      </c>
      <c r="CI147" s="379"/>
      <c r="CJ147" s="384">
        <f t="shared" si="480"/>
        <v>0</v>
      </c>
      <c r="CK147" s="379"/>
      <c r="CL147" s="384">
        <f t="shared" si="481"/>
        <v>0</v>
      </c>
      <c r="CM147" s="379"/>
      <c r="CN147" s="384">
        <f t="shared" si="482"/>
        <v>0</v>
      </c>
      <c r="CO147" s="379"/>
      <c r="CP147" s="384">
        <f t="shared" si="483"/>
        <v>0</v>
      </c>
      <c r="CQ147" s="379"/>
      <c r="CR147" s="384">
        <f t="shared" si="484"/>
        <v>0</v>
      </c>
      <c r="CS147" s="379"/>
      <c r="CT147" s="384">
        <f t="shared" si="485"/>
        <v>0</v>
      </c>
      <c r="CU147" s="379"/>
      <c r="CV147" s="384">
        <f t="shared" si="486"/>
        <v>0</v>
      </c>
      <c r="CW147" s="379"/>
      <c r="CX147" s="384">
        <f t="shared" si="487"/>
        <v>0</v>
      </c>
      <c r="CY147" s="379"/>
      <c r="CZ147" s="384">
        <f t="shared" si="488"/>
        <v>0</v>
      </c>
      <c r="DA147" s="379"/>
      <c r="DB147" s="384">
        <f t="shared" si="440"/>
        <v>0</v>
      </c>
      <c r="DC147" s="379"/>
      <c r="DD147" s="384">
        <f t="shared" si="489"/>
        <v>0</v>
      </c>
      <c r="DE147" s="379"/>
      <c r="DF147" s="384">
        <f t="shared" si="490"/>
        <v>0</v>
      </c>
      <c r="DG147" s="379"/>
      <c r="DH147" s="384">
        <f t="shared" si="491"/>
        <v>0</v>
      </c>
      <c r="DI147" s="379"/>
      <c r="DJ147" s="384">
        <f t="shared" si="492"/>
        <v>0</v>
      </c>
      <c r="DK147" s="379"/>
      <c r="DL147" s="384">
        <f t="shared" si="493"/>
        <v>0</v>
      </c>
      <c r="DM147" s="379"/>
      <c r="DN147" s="384">
        <f t="shared" si="494"/>
        <v>0</v>
      </c>
      <c r="DO147" s="379"/>
      <c r="DP147" s="384">
        <f t="shared" si="495"/>
        <v>0</v>
      </c>
      <c r="DQ147" s="379"/>
      <c r="DR147" s="384">
        <f t="shared" si="496"/>
        <v>0</v>
      </c>
      <c r="DS147" s="379"/>
      <c r="DT147" s="384">
        <f t="shared" si="497"/>
        <v>0</v>
      </c>
      <c r="DU147" s="379"/>
      <c r="DV147" s="384">
        <f t="shared" si="498"/>
        <v>0</v>
      </c>
      <c r="DW147" s="379"/>
      <c r="DX147" s="384">
        <f t="shared" si="499"/>
        <v>0</v>
      </c>
      <c r="DY147" s="379"/>
      <c r="DZ147" s="384">
        <f t="shared" si="500"/>
        <v>0</v>
      </c>
      <c r="EA147" s="379"/>
      <c r="EB147" s="384">
        <f t="shared" si="501"/>
        <v>0</v>
      </c>
      <c r="EC147" s="379"/>
      <c r="ED147" s="384">
        <f t="shared" si="502"/>
        <v>0</v>
      </c>
      <c r="EE147" s="379"/>
      <c r="EF147" s="384">
        <f t="shared" si="503"/>
        <v>0</v>
      </c>
      <c r="EG147" s="379"/>
      <c r="EH147" s="384">
        <f t="shared" si="504"/>
        <v>0</v>
      </c>
      <c r="EI147" s="379"/>
      <c r="EJ147" s="384">
        <f t="shared" si="505"/>
        <v>0</v>
      </c>
      <c r="EK147" s="379"/>
      <c r="EL147" s="384">
        <f t="shared" si="506"/>
        <v>0</v>
      </c>
      <c r="EM147" s="379"/>
      <c r="EN147" s="384">
        <f t="shared" si="507"/>
        <v>0</v>
      </c>
      <c r="EO147" s="379"/>
      <c r="EP147" s="384">
        <f t="shared" si="508"/>
        <v>0</v>
      </c>
      <c r="EQ147" s="379">
        <v>1</v>
      </c>
      <c r="ER147" s="384">
        <f t="shared" si="509"/>
        <v>1718.5087500000002</v>
      </c>
      <c r="ES147" s="379">
        <v>1</v>
      </c>
      <c r="ET147" s="384">
        <f t="shared" si="510"/>
        <v>1718.5087500000002</v>
      </c>
      <c r="EU147" s="379">
        <v>1</v>
      </c>
      <c r="EV147" s="384">
        <f t="shared" si="511"/>
        <v>1718.5087500000002</v>
      </c>
      <c r="EW147" s="379">
        <v>1</v>
      </c>
      <c r="EX147" s="384">
        <f t="shared" si="512"/>
        <v>1718.5087500000002</v>
      </c>
      <c r="EY147" s="379">
        <v>1</v>
      </c>
      <c r="EZ147" s="384">
        <f t="shared" si="513"/>
        <v>1718.5087500000002</v>
      </c>
      <c r="FA147" s="379">
        <v>1</v>
      </c>
      <c r="FB147" s="384">
        <f t="shared" si="514"/>
        <v>1718.5087500000002</v>
      </c>
      <c r="FC147" s="379">
        <v>1</v>
      </c>
      <c r="FD147" s="384">
        <f t="shared" si="515"/>
        <v>1718.5087500000002</v>
      </c>
      <c r="FE147" s="379">
        <v>1</v>
      </c>
      <c r="FF147" s="384">
        <f t="shared" si="516"/>
        <v>1718.5087500000002</v>
      </c>
      <c r="FG147" s="379"/>
      <c r="FH147" s="384">
        <f t="shared" si="517"/>
        <v>0</v>
      </c>
      <c r="FI147" s="379"/>
      <c r="FJ147" s="384">
        <f t="shared" si="518"/>
        <v>0</v>
      </c>
      <c r="FK147" s="379"/>
      <c r="FL147" s="384">
        <f t="shared" si="519"/>
        <v>0</v>
      </c>
      <c r="FM147" s="379"/>
      <c r="FN147" s="384">
        <f t="shared" si="520"/>
        <v>0</v>
      </c>
      <c r="FO147" s="379"/>
      <c r="FP147" s="384">
        <f t="shared" si="521"/>
        <v>0</v>
      </c>
      <c r="FQ147" s="379"/>
      <c r="FR147" s="384">
        <f t="shared" si="522"/>
        <v>0</v>
      </c>
      <c r="FS147" s="379"/>
      <c r="FT147" s="384">
        <f t="shared" si="523"/>
        <v>0</v>
      </c>
      <c r="FU147" s="379"/>
      <c r="FV147" s="384">
        <f t="shared" si="524"/>
        <v>0</v>
      </c>
      <c r="FW147" s="379"/>
      <c r="FX147" s="384">
        <f t="shared" si="525"/>
        <v>0</v>
      </c>
      <c r="FY147" s="379"/>
      <c r="FZ147" s="384">
        <f t="shared" si="526"/>
        <v>0</v>
      </c>
      <c r="GA147" s="379"/>
      <c r="GB147" s="384">
        <f t="shared" si="527"/>
        <v>0</v>
      </c>
      <c r="GC147" s="379"/>
      <c r="GD147" s="384">
        <f t="shared" si="528"/>
        <v>0</v>
      </c>
      <c r="GE147" s="379"/>
      <c r="GF147" s="384">
        <f t="shared" si="529"/>
        <v>0</v>
      </c>
      <c r="GG147" s="379"/>
      <c r="GH147" s="384">
        <f t="shared" si="530"/>
        <v>0</v>
      </c>
      <c r="GI147" s="379"/>
      <c r="GJ147" s="384">
        <f t="shared" si="531"/>
        <v>0</v>
      </c>
      <c r="GK147" s="379"/>
      <c r="GL147" s="384">
        <f t="shared" si="532"/>
        <v>0</v>
      </c>
      <c r="GM147" s="379"/>
      <c r="GN147" s="384">
        <f t="shared" si="533"/>
        <v>0</v>
      </c>
      <c r="GO147" s="379"/>
      <c r="GP147" s="384">
        <f t="shared" si="534"/>
        <v>0</v>
      </c>
      <c r="GQ147" s="379"/>
      <c r="GR147" s="384">
        <f t="shared" si="535"/>
        <v>0</v>
      </c>
      <c r="GS147" s="379"/>
      <c r="GT147" s="384">
        <f t="shared" si="536"/>
        <v>0</v>
      </c>
      <c r="GU147" s="379"/>
      <c r="GV147" s="384">
        <f t="shared" si="537"/>
        <v>0</v>
      </c>
      <c r="GW147" s="379"/>
      <c r="GX147" s="384">
        <f t="shared" si="538"/>
        <v>0</v>
      </c>
      <c r="GY147" s="379"/>
      <c r="GZ147" s="384">
        <f t="shared" si="539"/>
        <v>0</v>
      </c>
      <c r="HA147" s="379"/>
      <c r="HB147" s="384">
        <f t="shared" si="540"/>
        <v>0</v>
      </c>
      <c r="HC147" s="379"/>
      <c r="HD147" s="384">
        <f t="shared" si="541"/>
        <v>0</v>
      </c>
      <c r="HE147" s="379"/>
      <c r="HF147" s="384">
        <f t="shared" si="542"/>
        <v>0</v>
      </c>
      <c r="HG147" s="379"/>
      <c r="HH147" s="384">
        <f t="shared" si="543"/>
        <v>0</v>
      </c>
      <c r="HI147" s="379"/>
      <c r="HJ147" s="384">
        <f t="shared" si="544"/>
        <v>0</v>
      </c>
      <c r="HK147" s="379"/>
      <c r="HL147" s="384">
        <f t="shared" si="545"/>
        <v>0</v>
      </c>
      <c r="HM147" s="379"/>
      <c r="HN147" s="384">
        <f t="shared" si="546"/>
        <v>0</v>
      </c>
      <c r="HO147" s="415"/>
      <c r="HP147" s="384">
        <f t="shared" si="547"/>
        <v>0</v>
      </c>
      <c r="HQ147" s="379"/>
      <c r="HR147" s="384">
        <f t="shared" si="548"/>
        <v>0</v>
      </c>
      <c r="HS147" s="415"/>
      <c r="HT147" s="384">
        <f t="shared" si="549"/>
        <v>0</v>
      </c>
      <c r="HU147" s="379"/>
      <c r="HV147" s="384">
        <f t="shared" si="550"/>
        <v>0</v>
      </c>
      <c r="HW147" s="379"/>
      <c r="HX147" s="384">
        <f t="shared" si="551"/>
        <v>0</v>
      </c>
      <c r="HY147" s="379"/>
      <c r="HZ147" s="384">
        <f t="shared" si="552"/>
        <v>0</v>
      </c>
      <c r="IA147" s="379"/>
      <c r="IB147" s="384">
        <f t="shared" si="553"/>
        <v>0</v>
      </c>
      <c r="IC147" s="379"/>
      <c r="ID147" s="384">
        <f t="shared" si="554"/>
        <v>0</v>
      </c>
      <c r="IE147" s="379"/>
      <c r="IF147" s="384">
        <f t="shared" si="555"/>
        <v>0</v>
      </c>
      <c r="IG147" s="379"/>
      <c r="IH147" s="384">
        <f t="shared" si="556"/>
        <v>0</v>
      </c>
      <c r="II147" s="379"/>
      <c r="IJ147" s="384">
        <f t="shared" si="557"/>
        <v>0</v>
      </c>
      <c r="IK147" s="379"/>
      <c r="IL147" s="384">
        <f t="shared" si="558"/>
        <v>0</v>
      </c>
      <c r="IM147" s="379"/>
      <c r="IN147" s="384">
        <f t="shared" si="559"/>
        <v>0</v>
      </c>
      <c r="IO147" s="379"/>
      <c r="IP147" s="384">
        <f t="shared" si="560"/>
        <v>0</v>
      </c>
      <c r="IQ147" s="379"/>
      <c r="IR147" s="384">
        <f t="shared" si="561"/>
        <v>0</v>
      </c>
      <c r="IS147" s="379"/>
      <c r="IT147" s="384">
        <f t="shared" si="562"/>
        <v>0</v>
      </c>
      <c r="IU147" s="379"/>
      <c r="IV147" s="384">
        <f t="shared" si="563"/>
        <v>0</v>
      </c>
      <c r="IW147" s="379"/>
      <c r="IX147" s="384">
        <f t="shared" si="564"/>
        <v>0</v>
      </c>
      <c r="IY147" s="379"/>
      <c r="IZ147" s="384">
        <f t="shared" si="565"/>
        <v>0</v>
      </c>
      <c r="JA147" s="379"/>
      <c r="JB147" s="384">
        <f t="shared" si="566"/>
        <v>0</v>
      </c>
      <c r="JC147" s="379"/>
      <c r="JD147" s="384">
        <f t="shared" si="567"/>
        <v>0</v>
      </c>
      <c r="JE147" s="379"/>
      <c r="JF147" s="384">
        <f t="shared" si="568"/>
        <v>0</v>
      </c>
      <c r="JG147" s="379"/>
      <c r="JH147" s="384">
        <f t="shared" si="569"/>
        <v>0</v>
      </c>
      <c r="JI147" s="379"/>
      <c r="JJ147" s="384">
        <f t="shared" si="570"/>
        <v>0</v>
      </c>
      <c r="JK147" s="379"/>
      <c r="JL147" s="384">
        <f t="shared" si="571"/>
        <v>0</v>
      </c>
      <c r="JM147" s="379"/>
      <c r="JN147" s="384">
        <f t="shared" si="572"/>
        <v>0</v>
      </c>
      <c r="JO147" s="379"/>
      <c r="JP147" s="384">
        <f t="shared" si="573"/>
        <v>0</v>
      </c>
      <c r="JQ147" s="379"/>
      <c r="JR147" s="384">
        <f t="shared" si="574"/>
        <v>0</v>
      </c>
      <c r="JS147" s="379"/>
      <c r="JT147" s="384">
        <f t="shared" si="434"/>
        <v>0</v>
      </c>
      <c r="JU147" s="379"/>
      <c r="JV147" s="384">
        <f t="shared" si="435"/>
        <v>0</v>
      </c>
      <c r="JW147" s="379"/>
      <c r="JX147" s="384">
        <f t="shared" si="436"/>
        <v>0</v>
      </c>
      <c r="JY147" s="379"/>
      <c r="JZ147" s="384">
        <f t="shared" si="437"/>
        <v>0</v>
      </c>
    </row>
    <row r="148" spans="1:286" s="4" customFormat="1" x14ac:dyDescent="0.25">
      <c r="A148" s="268" t="s">
        <v>361</v>
      </c>
      <c r="B148" s="268" t="s">
        <v>383</v>
      </c>
      <c r="C148" s="466">
        <v>1063</v>
      </c>
      <c r="D148" s="467">
        <f>+'Cotizacion Rino'!B186</f>
        <v>1446</v>
      </c>
      <c r="E148" s="467"/>
      <c r="F148" s="472"/>
      <c r="G148" s="387">
        <v>0</v>
      </c>
      <c r="H148" s="388">
        <f t="shared" si="439"/>
        <v>1254.5</v>
      </c>
      <c r="I148" s="513">
        <v>20</v>
      </c>
      <c r="J148" s="390">
        <f t="shared" si="441"/>
        <v>62.725000000000001</v>
      </c>
      <c r="K148" s="379"/>
      <c r="L148" s="384">
        <f t="shared" si="442"/>
        <v>0</v>
      </c>
      <c r="M148" s="379"/>
      <c r="N148" s="384">
        <f t="shared" si="443"/>
        <v>0</v>
      </c>
      <c r="O148" s="379"/>
      <c r="P148" s="384">
        <f t="shared" si="444"/>
        <v>0</v>
      </c>
      <c r="Q148" s="379"/>
      <c r="R148" s="384">
        <f t="shared" si="445"/>
        <v>0</v>
      </c>
      <c r="S148" s="379"/>
      <c r="T148" s="384">
        <f t="shared" si="446"/>
        <v>0</v>
      </c>
      <c r="U148" s="379"/>
      <c r="V148" s="384">
        <f t="shared" si="447"/>
        <v>0</v>
      </c>
      <c r="W148" s="379"/>
      <c r="X148" s="384">
        <f t="shared" si="448"/>
        <v>0</v>
      </c>
      <c r="Y148" s="379"/>
      <c r="Z148" s="384">
        <f t="shared" si="449"/>
        <v>0</v>
      </c>
      <c r="AA148" s="379"/>
      <c r="AB148" s="384">
        <f t="shared" si="450"/>
        <v>0</v>
      </c>
      <c r="AC148" s="379"/>
      <c r="AD148" s="384">
        <f t="shared" si="451"/>
        <v>0</v>
      </c>
      <c r="AE148" s="379"/>
      <c r="AF148" s="384">
        <f t="shared" si="452"/>
        <v>0</v>
      </c>
      <c r="AG148" s="379"/>
      <c r="AH148" s="384">
        <f t="shared" si="453"/>
        <v>0</v>
      </c>
      <c r="AI148" s="379"/>
      <c r="AJ148" s="384">
        <f t="shared" si="454"/>
        <v>0</v>
      </c>
      <c r="AK148" s="379"/>
      <c r="AL148" s="384">
        <f t="shared" si="455"/>
        <v>0</v>
      </c>
      <c r="AM148" s="379"/>
      <c r="AN148" s="384">
        <f t="shared" si="456"/>
        <v>0</v>
      </c>
      <c r="AO148" s="379"/>
      <c r="AP148" s="384">
        <f t="shared" si="457"/>
        <v>0</v>
      </c>
      <c r="AQ148" s="379"/>
      <c r="AR148" s="384">
        <f t="shared" si="458"/>
        <v>0</v>
      </c>
      <c r="AS148" s="379"/>
      <c r="AT148" s="384">
        <f t="shared" si="459"/>
        <v>0</v>
      </c>
      <c r="AU148" s="379"/>
      <c r="AV148" s="384">
        <f t="shared" si="460"/>
        <v>0</v>
      </c>
      <c r="AW148" s="379"/>
      <c r="AX148" s="384">
        <f t="shared" si="461"/>
        <v>0</v>
      </c>
      <c r="AY148" s="379"/>
      <c r="AZ148" s="384">
        <f t="shared" si="462"/>
        <v>0</v>
      </c>
      <c r="BA148" s="379"/>
      <c r="BB148" s="384">
        <f t="shared" si="463"/>
        <v>0</v>
      </c>
      <c r="BC148" s="379"/>
      <c r="BD148" s="384">
        <f t="shared" si="464"/>
        <v>0</v>
      </c>
      <c r="BE148" s="379"/>
      <c r="BF148" s="384">
        <f t="shared" si="465"/>
        <v>0</v>
      </c>
      <c r="BG148" s="379"/>
      <c r="BH148" s="384">
        <f t="shared" si="466"/>
        <v>0</v>
      </c>
      <c r="BI148" s="379"/>
      <c r="BJ148" s="384">
        <f t="shared" si="467"/>
        <v>0</v>
      </c>
      <c r="BK148" s="379"/>
      <c r="BL148" s="384">
        <f t="shared" si="468"/>
        <v>0</v>
      </c>
      <c r="BM148" s="379"/>
      <c r="BN148" s="384">
        <f t="shared" si="469"/>
        <v>0</v>
      </c>
      <c r="BO148" s="379"/>
      <c r="BP148" s="384">
        <f t="shared" si="470"/>
        <v>0</v>
      </c>
      <c r="BQ148" s="379"/>
      <c r="BR148" s="384">
        <f t="shared" si="471"/>
        <v>0</v>
      </c>
      <c r="BS148" s="379"/>
      <c r="BT148" s="384">
        <f t="shared" si="472"/>
        <v>0</v>
      </c>
      <c r="BU148" s="379"/>
      <c r="BV148" s="384">
        <f t="shared" si="473"/>
        <v>0</v>
      </c>
      <c r="BW148" s="379"/>
      <c r="BX148" s="384">
        <f t="shared" si="474"/>
        <v>0</v>
      </c>
      <c r="BY148" s="379"/>
      <c r="BZ148" s="384">
        <f t="shared" si="475"/>
        <v>0</v>
      </c>
      <c r="CA148" s="379"/>
      <c r="CB148" s="384">
        <f t="shared" si="476"/>
        <v>0</v>
      </c>
      <c r="CC148" s="379"/>
      <c r="CD148" s="384">
        <f t="shared" si="477"/>
        <v>0</v>
      </c>
      <c r="CE148" s="379"/>
      <c r="CF148" s="384">
        <f t="shared" si="478"/>
        <v>0</v>
      </c>
      <c r="CG148" s="379"/>
      <c r="CH148" s="384">
        <f t="shared" si="479"/>
        <v>0</v>
      </c>
      <c r="CI148" s="379"/>
      <c r="CJ148" s="384">
        <f t="shared" si="480"/>
        <v>0</v>
      </c>
      <c r="CK148" s="379"/>
      <c r="CL148" s="384">
        <f t="shared" si="481"/>
        <v>0</v>
      </c>
      <c r="CM148" s="379">
        <v>1</v>
      </c>
      <c r="CN148" s="384">
        <f t="shared" si="482"/>
        <v>62.725000000000001</v>
      </c>
      <c r="CO148" s="379"/>
      <c r="CP148" s="384">
        <f t="shared" si="483"/>
        <v>0</v>
      </c>
      <c r="CQ148" s="379"/>
      <c r="CR148" s="384">
        <f t="shared" si="484"/>
        <v>0</v>
      </c>
      <c r="CS148" s="379"/>
      <c r="CT148" s="384">
        <f t="shared" si="485"/>
        <v>0</v>
      </c>
      <c r="CU148" s="379"/>
      <c r="CV148" s="384">
        <f t="shared" si="486"/>
        <v>0</v>
      </c>
      <c r="CW148" s="379"/>
      <c r="CX148" s="384">
        <f t="shared" si="487"/>
        <v>0</v>
      </c>
      <c r="CY148" s="379"/>
      <c r="CZ148" s="384">
        <f t="shared" si="488"/>
        <v>0</v>
      </c>
      <c r="DA148" s="379"/>
      <c r="DB148" s="384">
        <f t="shared" si="440"/>
        <v>0</v>
      </c>
      <c r="DC148" s="379"/>
      <c r="DD148" s="384">
        <f t="shared" si="489"/>
        <v>0</v>
      </c>
      <c r="DE148" s="379"/>
      <c r="DF148" s="384">
        <f t="shared" si="490"/>
        <v>0</v>
      </c>
      <c r="DG148" s="379"/>
      <c r="DH148" s="384">
        <f t="shared" si="491"/>
        <v>0</v>
      </c>
      <c r="DI148" s="379">
        <v>1</v>
      </c>
      <c r="DJ148" s="384">
        <f t="shared" si="492"/>
        <v>62.725000000000001</v>
      </c>
      <c r="DK148" s="379"/>
      <c r="DL148" s="384">
        <f t="shared" si="493"/>
        <v>0</v>
      </c>
      <c r="DM148" s="379"/>
      <c r="DN148" s="384">
        <f t="shared" si="494"/>
        <v>0</v>
      </c>
      <c r="DO148" s="379">
        <v>1</v>
      </c>
      <c r="DP148" s="384">
        <f t="shared" si="495"/>
        <v>62.725000000000001</v>
      </c>
      <c r="DQ148" s="379">
        <v>1</v>
      </c>
      <c r="DR148" s="384">
        <f t="shared" si="496"/>
        <v>62.725000000000001</v>
      </c>
      <c r="DS148" s="379">
        <v>1</v>
      </c>
      <c r="DT148" s="384">
        <f t="shared" si="497"/>
        <v>62.725000000000001</v>
      </c>
      <c r="DU148" s="379"/>
      <c r="DV148" s="384">
        <f t="shared" si="498"/>
        <v>0</v>
      </c>
      <c r="DW148" s="379"/>
      <c r="DX148" s="384">
        <f t="shared" si="499"/>
        <v>0</v>
      </c>
      <c r="DY148" s="379"/>
      <c r="DZ148" s="384">
        <f t="shared" si="500"/>
        <v>0</v>
      </c>
      <c r="EA148" s="379"/>
      <c r="EB148" s="384">
        <f t="shared" si="501"/>
        <v>0</v>
      </c>
      <c r="EC148" s="379"/>
      <c r="ED148" s="384">
        <f t="shared" si="502"/>
        <v>0</v>
      </c>
      <c r="EE148" s="379"/>
      <c r="EF148" s="384">
        <f t="shared" si="503"/>
        <v>0</v>
      </c>
      <c r="EG148" s="379"/>
      <c r="EH148" s="384">
        <f t="shared" si="504"/>
        <v>0</v>
      </c>
      <c r="EI148" s="379"/>
      <c r="EJ148" s="384">
        <f t="shared" si="505"/>
        <v>0</v>
      </c>
      <c r="EK148" s="379"/>
      <c r="EL148" s="384">
        <f t="shared" si="506"/>
        <v>0</v>
      </c>
      <c r="EM148" s="379"/>
      <c r="EN148" s="384">
        <f t="shared" si="507"/>
        <v>0</v>
      </c>
      <c r="EO148" s="379">
        <v>1</v>
      </c>
      <c r="EP148" s="384">
        <f t="shared" si="508"/>
        <v>62.725000000000001</v>
      </c>
      <c r="EQ148" s="379"/>
      <c r="ER148" s="384">
        <f t="shared" si="509"/>
        <v>0</v>
      </c>
      <c r="ES148" s="379"/>
      <c r="ET148" s="384">
        <f t="shared" si="510"/>
        <v>0</v>
      </c>
      <c r="EU148" s="379"/>
      <c r="EV148" s="384">
        <f t="shared" si="511"/>
        <v>0</v>
      </c>
      <c r="EW148" s="379"/>
      <c r="EX148" s="384">
        <f t="shared" si="512"/>
        <v>0</v>
      </c>
      <c r="EY148" s="379"/>
      <c r="EZ148" s="384">
        <f t="shared" si="513"/>
        <v>0</v>
      </c>
      <c r="FA148" s="379"/>
      <c r="FB148" s="384">
        <f t="shared" si="514"/>
        <v>0</v>
      </c>
      <c r="FC148" s="379"/>
      <c r="FD148" s="384">
        <f t="shared" si="515"/>
        <v>0</v>
      </c>
      <c r="FE148" s="379"/>
      <c r="FF148" s="384">
        <f t="shared" si="516"/>
        <v>0</v>
      </c>
      <c r="FG148" s="379"/>
      <c r="FH148" s="384">
        <f t="shared" si="517"/>
        <v>0</v>
      </c>
      <c r="FI148" s="379">
        <v>1</v>
      </c>
      <c r="FJ148" s="384">
        <f t="shared" si="518"/>
        <v>62.725000000000001</v>
      </c>
      <c r="FK148" s="379">
        <v>1</v>
      </c>
      <c r="FL148" s="384">
        <f t="shared" si="519"/>
        <v>62.725000000000001</v>
      </c>
      <c r="FM148" s="379">
        <v>1</v>
      </c>
      <c r="FN148" s="384">
        <f t="shared" si="520"/>
        <v>62.725000000000001</v>
      </c>
      <c r="FO148" s="379"/>
      <c r="FP148" s="384">
        <f t="shared" si="521"/>
        <v>0</v>
      </c>
      <c r="FQ148" s="379"/>
      <c r="FR148" s="384">
        <f t="shared" si="522"/>
        <v>0</v>
      </c>
      <c r="FS148" s="379"/>
      <c r="FT148" s="384">
        <f t="shared" si="523"/>
        <v>0</v>
      </c>
      <c r="FU148" s="379"/>
      <c r="FV148" s="384">
        <f t="shared" si="524"/>
        <v>0</v>
      </c>
      <c r="FW148" s="379"/>
      <c r="FX148" s="384">
        <f t="shared" si="525"/>
        <v>0</v>
      </c>
      <c r="FY148" s="379"/>
      <c r="FZ148" s="384">
        <f t="shared" si="526"/>
        <v>0</v>
      </c>
      <c r="GA148" s="379"/>
      <c r="GB148" s="384">
        <f t="shared" si="527"/>
        <v>0</v>
      </c>
      <c r="GC148" s="379"/>
      <c r="GD148" s="384">
        <f t="shared" si="528"/>
        <v>0</v>
      </c>
      <c r="GE148" s="379"/>
      <c r="GF148" s="384">
        <f t="shared" si="529"/>
        <v>0</v>
      </c>
      <c r="GG148" s="379"/>
      <c r="GH148" s="384">
        <f t="shared" si="530"/>
        <v>0</v>
      </c>
      <c r="GI148" s="379"/>
      <c r="GJ148" s="384">
        <f t="shared" si="531"/>
        <v>0</v>
      </c>
      <c r="GK148" s="379"/>
      <c r="GL148" s="384">
        <f t="shared" si="532"/>
        <v>0</v>
      </c>
      <c r="GM148" s="379"/>
      <c r="GN148" s="384">
        <f t="shared" si="533"/>
        <v>0</v>
      </c>
      <c r="GO148" s="379"/>
      <c r="GP148" s="384">
        <f t="shared" si="534"/>
        <v>0</v>
      </c>
      <c r="GQ148" s="379"/>
      <c r="GR148" s="384">
        <f t="shared" si="535"/>
        <v>0</v>
      </c>
      <c r="GS148" s="379"/>
      <c r="GT148" s="384">
        <f t="shared" si="536"/>
        <v>0</v>
      </c>
      <c r="GU148" s="379"/>
      <c r="GV148" s="384">
        <f t="shared" si="537"/>
        <v>0</v>
      </c>
      <c r="GW148" s="379"/>
      <c r="GX148" s="384">
        <f t="shared" si="538"/>
        <v>0</v>
      </c>
      <c r="GY148" s="379"/>
      <c r="GZ148" s="384">
        <f t="shared" si="539"/>
        <v>0</v>
      </c>
      <c r="HA148" s="379"/>
      <c r="HB148" s="384">
        <f t="shared" si="540"/>
        <v>0</v>
      </c>
      <c r="HC148" s="379"/>
      <c r="HD148" s="384">
        <f t="shared" si="541"/>
        <v>0</v>
      </c>
      <c r="HE148" s="379"/>
      <c r="HF148" s="384">
        <f t="shared" si="542"/>
        <v>0</v>
      </c>
      <c r="HG148" s="379"/>
      <c r="HH148" s="384">
        <f t="shared" si="543"/>
        <v>0</v>
      </c>
      <c r="HI148" s="379"/>
      <c r="HJ148" s="384">
        <f t="shared" si="544"/>
        <v>0</v>
      </c>
      <c r="HK148" s="379"/>
      <c r="HL148" s="384">
        <f t="shared" si="545"/>
        <v>0</v>
      </c>
      <c r="HM148" s="379"/>
      <c r="HN148" s="384">
        <f t="shared" si="546"/>
        <v>0</v>
      </c>
      <c r="HO148" s="415"/>
      <c r="HP148" s="384">
        <f t="shared" si="547"/>
        <v>0</v>
      </c>
      <c r="HQ148" s="379"/>
      <c r="HR148" s="384">
        <f t="shared" si="548"/>
        <v>0</v>
      </c>
      <c r="HS148" s="415"/>
      <c r="HT148" s="384">
        <f t="shared" si="549"/>
        <v>0</v>
      </c>
      <c r="HU148" s="379"/>
      <c r="HV148" s="384">
        <f t="shared" si="550"/>
        <v>0</v>
      </c>
      <c r="HW148" s="379"/>
      <c r="HX148" s="384">
        <f t="shared" si="551"/>
        <v>0</v>
      </c>
      <c r="HY148" s="379"/>
      <c r="HZ148" s="384">
        <f t="shared" si="552"/>
        <v>0</v>
      </c>
      <c r="IA148" s="379"/>
      <c r="IB148" s="384">
        <f t="shared" si="553"/>
        <v>0</v>
      </c>
      <c r="IC148" s="379"/>
      <c r="ID148" s="384">
        <f t="shared" si="554"/>
        <v>0</v>
      </c>
      <c r="IE148" s="379"/>
      <c r="IF148" s="384">
        <f t="shared" si="555"/>
        <v>0</v>
      </c>
      <c r="IG148" s="379"/>
      <c r="IH148" s="384">
        <f t="shared" si="556"/>
        <v>0</v>
      </c>
      <c r="II148" s="379"/>
      <c r="IJ148" s="384">
        <f t="shared" si="557"/>
        <v>0</v>
      </c>
      <c r="IK148" s="379"/>
      <c r="IL148" s="384">
        <f t="shared" si="558"/>
        <v>0</v>
      </c>
      <c r="IM148" s="379"/>
      <c r="IN148" s="384">
        <f t="shared" si="559"/>
        <v>0</v>
      </c>
      <c r="IO148" s="379"/>
      <c r="IP148" s="384">
        <f t="shared" si="560"/>
        <v>0</v>
      </c>
      <c r="IQ148" s="379"/>
      <c r="IR148" s="384">
        <f t="shared" si="561"/>
        <v>0</v>
      </c>
      <c r="IS148" s="379"/>
      <c r="IT148" s="384">
        <f t="shared" si="562"/>
        <v>0</v>
      </c>
      <c r="IU148" s="379"/>
      <c r="IV148" s="384">
        <f t="shared" si="563"/>
        <v>0</v>
      </c>
      <c r="IW148" s="379"/>
      <c r="IX148" s="384">
        <f t="shared" si="564"/>
        <v>0</v>
      </c>
      <c r="IY148" s="379"/>
      <c r="IZ148" s="384">
        <f t="shared" si="565"/>
        <v>0</v>
      </c>
      <c r="JA148" s="379"/>
      <c r="JB148" s="384">
        <f t="shared" si="566"/>
        <v>0</v>
      </c>
      <c r="JC148" s="379"/>
      <c r="JD148" s="384">
        <f t="shared" si="567"/>
        <v>0</v>
      </c>
      <c r="JE148" s="379"/>
      <c r="JF148" s="384">
        <f t="shared" si="568"/>
        <v>0</v>
      </c>
      <c r="JG148" s="379"/>
      <c r="JH148" s="384">
        <f t="shared" si="569"/>
        <v>0</v>
      </c>
      <c r="JI148" s="379"/>
      <c r="JJ148" s="384">
        <f t="shared" si="570"/>
        <v>0</v>
      </c>
      <c r="JK148" s="379"/>
      <c r="JL148" s="384">
        <f t="shared" si="571"/>
        <v>0</v>
      </c>
      <c r="JM148" s="379"/>
      <c r="JN148" s="384">
        <f t="shared" si="572"/>
        <v>0</v>
      </c>
      <c r="JO148" s="379"/>
      <c r="JP148" s="384">
        <f t="shared" si="573"/>
        <v>0</v>
      </c>
      <c r="JQ148" s="379"/>
      <c r="JR148" s="384">
        <f t="shared" si="574"/>
        <v>0</v>
      </c>
      <c r="JS148" s="379"/>
      <c r="JT148" s="384">
        <f t="shared" si="434"/>
        <v>0</v>
      </c>
      <c r="JU148" s="379"/>
      <c r="JV148" s="384">
        <f t="shared" si="435"/>
        <v>0</v>
      </c>
      <c r="JW148" s="379"/>
      <c r="JX148" s="384">
        <f t="shared" si="436"/>
        <v>0</v>
      </c>
      <c r="JY148" s="379"/>
      <c r="JZ148" s="384">
        <f t="shared" si="437"/>
        <v>0</v>
      </c>
    </row>
    <row r="149" spans="1:286" s="4" customFormat="1" x14ac:dyDescent="0.25">
      <c r="A149" s="268" t="s">
        <v>361</v>
      </c>
      <c r="B149" s="268" t="s">
        <v>376</v>
      </c>
      <c r="C149" s="466">
        <f>50.9*520</f>
        <v>26468</v>
      </c>
      <c r="D149" s="467"/>
      <c r="E149" s="467"/>
      <c r="F149" s="472"/>
      <c r="G149" s="387">
        <f t="shared" ref="G149:G166" si="575">+AVERAGE(C149:F149)*5%</f>
        <v>1323.4</v>
      </c>
      <c r="H149" s="388">
        <f t="shared" si="439"/>
        <v>27791.4</v>
      </c>
      <c r="I149" s="513">
        <v>20</v>
      </c>
      <c r="J149" s="390">
        <f t="shared" si="441"/>
        <v>1389.5700000000002</v>
      </c>
      <c r="K149" s="379"/>
      <c r="L149" s="384">
        <f t="shared" si="442"/>
        <v>0</v>
      </c>
      <c r="M149" s="379"/>
      <c r="N149" s="384">
        <f t="shared" si="443"/>
        <v>0</v>
      </c>
      <c r="O149" s="379"/>
      <c r="P149" s="384">
        <f t="shared" si="444"/>
        <v>0</v>
      </c>
      <c r="Q149" s="379"/>
      <c r="R149" s="384">
        <f t="shared" si="445"/>
        <v>0</v>
      </c>
      <c r="S149" s="379"/>
      <c r="T149" s="384">
        <f t="shared" si="446"/>
        <v>0</v>
      </c>
      <c r="U149" s="379"/>
      <c r="V149" s="384">
        <f t="shared" si="447"/>
        <v>0</v>
      </c>
      <c r="W149" s="379"/>
      <c r="X149" s="384">
        <f t="shared" si="448"/>
        <v>0</v>
      </c>
      <c r="Y149" s="379"/>
      <c r="Z149" s="384">
        <f t="shared" si="449"/>
        <v>0</v>
      </c>
      <c r="AA149" s="379"/>
      <c r="AB149" s="384">
        <f t="shared" si="450"/>
        <v>0</v>
      </c>
      <c r="AC149" s="379"/>
      <c r="AD149" s="384">
        <f t="shared" si="451"/>
        <v>0</v>
      </c>
      <c r="AE149" s="379"/>
      <c r="AF149" s="384">
        <f t="shared" si="452"/>
        <v>0</v>
      </c>
      <c r="AG149" s="379"/>
      <c r="AH149" s="384">
        <f t="shared" si="453"/>
        <v>0</v>
      </c>
      <c r="AI149" s="379"/>
      <c r="AJ149" s="384">
        <f t="shared" si="454"/>
        <v>0</v>
      </c>
      <c r="AK149" s="379"/>
      <c r="AL149" s="384">
        <f t="shared" si="455"/>
        <v>0</v>
      </c>
      <c r="AM149" s="379"/>
      <c r="AN149" s="384">
        <f t="shared" si="456"/>
        <v>0</v>
      </c>
      <c r="AO149" s="379"/>
      <c r="AP149" s="384">
        <f t="shared" si="457"/>
        <v>0</v>
      </c>
      <c r="AQ149" s="379"/>
      <c r="AR149" s="384">
        <f t="shared" si="458"/>
        <v>0</v>
      </c>
      <c r="AS149" s="379"/>
      <c r="AT149" s="384">
        <f t="shared" si="459"/>
        <v>0</v>
      </c>
      <c r="AU149" s="379"/>
      <c r="AV149" s="384">
        <f t="shared" si="460"/>
        <v>0</v>
      </c>
      <c r="AW149" s="379"/>
      <c r="AX149" s="384">
        <f t="shared" si="461"/>
        <v>0</v>
      </c>
      <c r="AY149" s="379"/>
      <c r="AZ149" s="384">
        <f t="shared" si="462"/>
        <v>0</v>
      </c>
      <c r="BA149" s="379"/>
      <c r="BB149" s="384">
        <f t="shared" si="463"/>
        <v>0</v>
      </c>
      <c r="BC149" s="379"/>
      <c r="BD149" s="384">
        <f t="shared" si="464"/>
        <v>0</v>
      </c>
      <c r="BE149" s="379">
        <v>1</v>
      </c>
      <c r="BF149" s="384">
        <f t="shared" si="465"/>
        <v>1389.5700000000002</v>
      </c>
      <c r="BG149" s="379"/>
      <c r="BH149" s="384">
        <f t="shared" si="466"/>
        <v>0</v>
      </c>
      <c r="BI149" s="379"/>
      <c r="BJ149" s="384">
        <f t="shared" si="467"/>
        <v>0</v>
      </c>
      <c r="BK149" s="379"/>
      <c r="BL149" s="384">
        <f t="shared" si="468"/>
        <v>0</v>
      </c>
      <c r="BM149" s="379"/>
      <c r="BN149" s="384">
        <f t="shared" si="469"/>
        <v>0</v>
      </c>
      <c r="BO149" s="379"/>
      <c r="BP149" s="384">
        <f t="shared" si="470"/>
        <v>0</v>
      </c>
      <c r="BQ149" s="379"/>
      <c r="BR149" s="384">
        <f t="shared" si="471"/>
        <v>0</v>
      </c>
      <c r="BS149" s="379"/>
      <c r="BT149" s="384">
        <f t="shared" si="472"/>
        <v>0</v>
      </c>
      <c r="BU149" s="379"/>
      <c r="BV149" s="384">
        <f t="shared" si="473"/>
        <v>0</v>
      </c>
      <c r="BW149" s="379"/>
      <c r="BX149" s="384">
        <f t="shared" si="474"/>
        <v>0</v>
      </c>
      <c r="BY149" s="379"/>
      <c r="BZ149" s="384">
        <f t="shared" si="475"/>
        <v>0</v>
      </c>
      <c r="CA149" s="379"/>
      <c r="CB149" s="384">
        <f t="shared" si="476"/>
        <v>0</v>
      </c>
      <c r="CC149" s="379">
        <v>1</v>
      </c>
      <c r="CD149" s="384">
        <f t="shared" si="477"/>
        <v>1389.5700000000002</v>
      </c>
      <c r="CE149" s="379">
        <v>1</v>
      </c>
      <c r="CF149" s="384">
        <f t="shared" si="478"/>
        <v>1389.5700000000002</v>
      </c>
      <c r="CG149" s="379">
        <v>1</v>
      </c>
      <c r="CH149" s="384">
        <f t="shared" si="479"/>
        <v>1389.5700000000002</v>
      </c>
      <c r="CI149" s="379">
        <v>1</v>
      </c>
      <c r="CJ149" s="384">
        <f t="shared" si="480"/>
        <v>1389.5700000000002</v>
      </c>
      <c r="CK149" s="379">
        <v>1</v>
      </c>
      <c r="CL149" s="384">
        <f t="shared" si="481"/>
        <v>1389.5700000000002</v>
      </c>
      <c r="CM149" s="379">
        <v>1</v>
      </c>
      <c r="CN149" s="384">
        <f t="shared" si="482"/>
        <v>1389.5700000000002</v>
      </c>
      <c r="CO149" s="379"/>
      <c r="CP149" s="384">
        <f t="shared" si="483"/>
        <v>0</v>
      </c>
      <c r="CQ149" s="379">
        <v>1</v>
      </c>
      <c r="CR149" s="384">
        <f t="shared" si="484"/>
        <v>1389.5700000000002</v>
      </c>
      <c r="CS149" s="379">
        <v>1</v>
      </c>
      <c r="CT149" s="384">
        <f t="shared" si="485"/>
        <v>1389.5700000000002</v>
      </c>
      <c r="CU149" s="379">
        <v>1</v>
      </c>
      <c r="CV149" s="384">
        <f t="shared" si="486"/>
        <v>1389.5700000000002</v>
      </c>
      <c r="CW149" s="379">
        <v>1</v>
      </c>
      <c r="CX149" s="384">
        <f t="shared" si="487"/>
        <v>1389.5700000000002</v>
      </c>
      <c r="CY149" s="379"/>
      <c r="CZ149" s="384">
        <f t="shared" si="488"/>
        <v>0</v>
      </c>
      <c r="DA149" s="379"/>
      <c r="DB149" s="384">
        <f t="shared" si="440"/>
        <v>0</v>
      </c>
      <c r="DC149" s="379"/>
      <c r="DD149" s="384">
        <f t="shared" si="489"/>
        <v>0</v>
      </c>
      <c r="DE149" s="379"/>
      <c r="DF149" s="384">
        <f t="shared" si="490"/>
        <v>0</v>
      </c>
      <c r="DG149" s="379"/>
      <c r="DH149" s="384">
        <f t="shared" si="491"/>
        <v>0</v>
      </c>
      <c r="DI149" s="379">
        <v>1</v>
      </c>
      <c r="DJ149" s="384">
        <f t="shared" si="492"/>
        <v>1389.5700000000002</v>
      </c>
      <c r="DK149" s="379"/>
      <c r="DL149" s="384">
        <f t="shared" si="493"/>
        <v>0</v>
      </c>
      <c r="DM149" s="379">
        <v>1</v>
      </c>
      <c r="DN149" s="384">
        <f t="shared" si="494"/>
        <v>1389.5700000000002</v>
      </c>
      <c r="DO149" s="379">
        <v>1</v>
      </c>
      <c r="DP149" s="384">
        <f t="shared" si="495"/>
        <v>1389.5700000000002</v>
      </c>
      <c r="DQ149" s="379">
        <v>1</v>
      </c>
      <c r="DR149" s="384">
        <f t="shared" si="496"/>
        <v>1389.5700000000002</v>
      </c>
      <c r="DS149" s="379">
        <v>1</v>
      </c>
      <c r="DT149" s="384">
        <f t="shared" si="497"/>
        <v>1389.5700000000002</v>
      </c>
      <c r="DU149" s="379"/>
      <c r="DV149" s="384">
        <f t="shared" si="498"/>
        <v>0</v>
      </c>
      <c r="DW149" s="379"/>
      <c r="DX149" s="384">
        <f t="shared" si="499"/>
        <v>0</v>
      </c>
      <c r="DY149" s="379"/>
      <c r="DZ149" s="384">
        <f t="shared" si="500"/>
        <v>0</v>
      </c>
      <c r="EA149" s="379"/>
      <c r="EB149" s="384">
        <f t="shared" si="501"/>
        <v>0</v>
      </c>
      <c r="EC149" s="379"/>
      <c r="ED149" s="384">
        <f t="shared" si="502"/>
        <v>0</v>
      </c>
      <c r="EE149" s="379"/>
      <c r="EF149" s="384">
        <f t="shared" si="503"/>
        <v>0</v>
      </c>
      <c r="EG149" s="379"/>
      <c r="EH149" s="384">
        <f t="shared" si="504"/>
        <v>0</v>
      </c>
      <c r="EI149" s="379"/>
      <c r="EJ149" s="384">
        <f t="shared" si="505"/>
        <v>0</v>
      </c>
      <c r="EK149" s="379"/>
      <c r="EL149" s="384">
        <f t="shared" si="506"/>
        <v>0</v>
      </c>
      <c r="EM149" s="379"/>
      <c r="EN149" s="384">
        <f t="shared" si="507"/>
        <v>0</v>
      </c>
      <c r="EO149" s="379">
        <v>1</v>
      </c>
      <c r="EP149" s="384">
        <f t="shared" si="508"/>
        <v>1389.5700000000002</v>
      </c>
      <c r="EQ149" s="379">
        <v>1</v>
      </c>
      <c r="ER149" s="384">
        <f t="shared" si="509"/>
        <v>1389.5700000000002</v>
      </c>
      <c r="ES149" s="379">
        <v>1</v>
      </c>
      <c r="ET149" s="384">
        <f t="shared" si="510"/>
        <v>1389.5700000000002</v>
      </c>
      <c r="EU149" s="379">
        <v>1</v>
      </c>
      <c r="EV149" s="384">
        <f t="shared" si="511"/>
        <v>1389.5700000000002</v>
      </c>
      <c r="EW149" s="379">
        <v>1</v>
      </c>
      <c r="EX149" s="384">
        <f t="shared" si="512"/>
        <v>1389.5700000000002</v>
      </c>
      <c r="EY149" s="379">
        <v>1</v>
      </c>
      <c r="EZ149" s="384">
        <f t="shared" si="513"/>
        <v>1389.5700000000002</v>
      </c>
      <c r="FA149" s="379">
        <v>1</v>
      </c>
      <c r="FB149" s="384">
        <f t="shared" si="514"/>
        <v>1389.5700000000002</v>
      </c>
      <c r="FC149" s="379">
        <v>1</v>
      </c>
      <c r="FD149" s="384">
        <f t="shared" si="515"/>
        <v>1389.5700000000002</v>
      </c>
      <c r="FE149" s="379">
        <v>1</v>
      </c>
      <c r="FF149" s="384">
        <f t="shared" si="516"/>
        <v>1389.5700000000002</v>
      </c>
      <c r="FG149" s="379"/>
      <c r="FH149" s="384">
        <f t="shared" si="517"/>
        <v>0</v>
      </c>
      <c r="FI149" s="379">
        <v>1</v>
      </c>
      <c r="FJ149" s="384">
        <f t="shared" si="518"/>
        <v>1389.5700000000002</v>
      </c>
      <c r="FK149" s="379">
        <v>1</v>
      </c>
      <c r="FL149" s="384">
        <f t="shared" si="519"/>
        <v>1389.5700000000002</v>
      </c>
      <c r="FM149" s="379">
        <v>1</v>
      </c>
      <c r="FN149" s="384">
        <f t="shared" si="520"/>
        <v>1389.5700000000002</v>
      </c>
      <c r="FO149" s="379"/>
      <c r="FP149" s="384">
        <f t="shared" si="521"/>
        <v>0</v>
      </c>
      <c r="FQ149" s="379"/>
      <c r="FR149" s="384">
        <f t="shared" si="522"/>
        <v>0</v>
      </c>
      <c r="FS149" s="379"/>
      <c r="FT149" s="384">
        <f t="shared" si="523"/>
        <v>0</v>
      </c>
      <c r="FU149" s="379"/>
      <c r="FV149" s="384">
        <f t="shared" si="524"/>
        <v>0</v>
      </c>
      <c r="FW149" s="379"/>
      <c r="FX149" s="384">
        <f t="shared" si="525"/>
        <v>0</v>
      </c>
      <c r="FY149" s="379"/>
      <c r="FZ149" s="384">
        <f t="shared" si="526"/>
        <v>0</v>
      </c>
      <c r="GA149" s="379"/>
      <c r="GB149" s="384">
        <f t="shared" si="527"/>
        <v>0</v>
      </c>
      <c r="GC149" s="379"/>
      <c r="GD149" s="384">
        <f t="shared" si="528"/>
        <v>0</v>
      </c>
      <c r="GE149" s="379"/>
      <c r="GF149" s="384">
        <f t="shared" si="529"/>
        <v>0</v>
      </c>
      <c r="GG149" s="379"/>
      <c r="GH149" s="384">
        <f t="shared" si="530"/>
        <v>0</v>
      </c>
      <c r="GI149" s="379"/>
      <c r="GJ149" s="384">
        <f t="shared" si="531"/>
        <v>0</v>
      </c>
      <c r="GK149" s="379"/>
      <c r="GL149" s="384">
        <f t="shared" si="532"/>
        <v>0</v>
      </c>
      <c r="GM149" s="379"/>
      <c r="GN149" s="384">
        <f t="shared" si="533"/>
        <v>0</v>
      </c>
      <c r="GO149" s="379"/>
      <c r="GP149" s="384">
        <f t="shared" si="534"/>
        <v>0</v>
      </c>
      <c r="GQ149" s="379"/>
      <c r="GR149" s="384">
        <f t="shared" si="535"/>
        <v>0</v>
      </c>
      <c r="GS149" s="379"/>
      <c r="GT149" s="384">
        <f t="shared" si="536"/>
        <v>0</v>
      </c>
      <c r="GU149" s="379"/>
      <c r="GV149" s="384">
        <f t="shared" si="537"/>
        <v>0</v>
      </c>
      <c r="GW149" s="379"/>
      <c r="GX149" s="384">
        <f t="shared" si="538"/>
        <v>0</v>
      </c>
      <c r="GY149" s="379"/>
      <c r="GZ149" s="384">
        <f t="shared" si="539"/>
        <v>0</v>
      </c>
      <c r="HA149" s="379"/>
      <c r="HB149" s="384">
        <f t="shared" si="540"/>
        <v>0</v>
      </c>
      <c r="HC149" s="379"/>
      <c r="HD149" s="384">
        <f t="shared" si="541"/>
        <v>0</v>
      </c>
      <c r="HE149" s="379"/>
      <c r="HF149" s="384">
        <f t="shared" si="542"/>
        <v>0</v>
      </c>
      <c r="HG149" s="379"/>
      <c r="HH149" s="384">
        <f t="shared" si="543"/>
        <v>0</v>
      </c>
      <c r="HI149" s="379"/>
      <c r="HJ149" s="384">
        <f t="shared" si="544"/>
        <v>0</v>
      </c>
      <c r="HK149" s="379"/>
      <c r="HL149" s="384">
        <f t="shared" si="545"/>
        <v>0</v>
      </c>
      <c r="HM149" s="379"/>
      <c r="HN149" s="384">
        <f t="shared" si="546"/>
        <v>0</v>
      </c>
      <c r="HO149" s="415"/>
      <c r="HP149" s="384">
        <f t="shared" si="547"/>
        <v>0</v>
      </c>
      <c r="HQ149" s="379"/>
      <c r="HR149" s="384">
        <f t="shared" si="548"/>
        <v>0</v>
      </c>
      <c r="HS149" s="415"/>
      <c r="HT149" s="384">
        <f t="shared" si="549"/>
        <v>0</v>
      </c>
      <c r="HU149" s="379"/>
      <c r="HV149" s="384">
        <f t="shared" si="550"/>
        <v>0</v>
      </c>
      <c r="HW149" s="379"/>
      <c r="HX149" s="384">
        <f t="shared" si="551"/>
        <v>0</v>
      </c>
      <c r="HY149" s="379"/>
      <c r="HZ149" s="384">
        <f t="shared" si="552"/>
        <v>0</v>
      </c>
      <c r="IA149" s="379"/>
      <c r="IB149" s="384">
        <f t="shared" si="553"/>
        <v>0</v>
      </c>
      <c r="IC149" s="379"/>
      <c r="ID149" s="384">
        <f t="shared" si="554"/>
        <v>0</v>
      </c>
      <c r="IE149" s="379"/>
      <c r="IF149" s="384">
        <f t="shared" si="555"/>
        <v>0</v>
      </c>
      <c r="IG149" s="379"/>
      <c r="IH149" s="384">
        <f t="shared" si="556"/>
        <v>0</v>
      </c>
      <c r="II149" s="379"/>
      <c r="IJ149" s="384">
        <f t="shared" si="557"/>
        <v>0</v>
      </c>
      <c r="IK149" s="379"/>
      <c r="IL149" s="384">
        <f t="shared" si="558"/>
        <v>0</v>
      </c>
      <c r="IM149" s="379"/>
      <c r="IN149" s="384">
        <f t="shared" si="559"/>
        <v>0</v>
      </c>
      <c r="IO149" s="379"/>
      <c r="IP149" s="384">
        <f t="shared" si="560"/>
        <v>0</v>
      </c>
      <c r="IQ149" s="379"/>
      <c r="IR149" s="384">
        <f t="shared" si="561"/>
        <v>0</v>
      </c>
      <c r="IS149" s="379"/>
      <c r="IT149" s="384">
        <f t="shared" si="562"/>
        <v>0</v>
      </c>
      <c r="IU149" s="379"/>
      <c r="IV149" s="384">
        <f t="shared" si="563"/>
        <v>0</v>
      </c>
      <c r="IW149" s="379"/>
      <c r="IX149" s="384">
        <f t="shared" si="564"/>
        <v>0</v>
      </c>
      <c r="IY149" s="379"/>
      <c r="IZ149" s="384">
        <f t="shared" si="565"/>
        <v>0</v>
      </c>
      <c r="JA149" s="379"/>
      <c r="JB149" s="384">
        <f t="shared" si="566"/>
        <v>0</v>
      </c>
      <c r="JC149" s="379"/>
      <c r="JD149" s="384">
        <f t="shared" si="567"/>
        <v>0</v>
      </c>
      <c r="JE149" s="379"/>
      <c r="JF149" s="384">
        <f t="shared" si="568"/>
        <v>0</v>
      </c>
      <c r="JG149" s="379"/>
      <c r="JH149" s="384">
        <f t="shared" si="569"/>
        <v>0</v>
      </c>
      <c r="JI149" s="379"/>
      <c r="JJ149" s="384">
        <f t="shared" si="570"/>
        <v>0</v>
      </c>
      <c r="JK149" s="379"/>
      <c r="JL149" s="384">
        <f t="shared" si="571"/>
        <v>0</v>
      </c>
      <c r="JM149" s="379"/>
      <c r="JN149" s="384">
        <f t="shared" si="572"/>
        <v>0</v>
      </c>
      <c r="JO149" s="379"/>
      <c r="JP149" s="384">
        <f t="shared" si="573"/>
        <v>0</v>
      </c>
      <c r="JQ149" s="379"/>
      <c r="JR149" s="384">
        <f t="shared" si="574"/>
        <v>0</v>
      </c>
      <c r="JS149" s="379"/>
      <c r="JT149" s="384">
        <f t="shared" si="434"/>
        <v>0</v>
      </c>
      <c r="JU149" s="379"/>
      <c r="JV149" s="384">
        <f t="shared" si="435"/>
        <v>0</v>
      </c>
      <c r="JW149" s="379"/>
      <c r="JX149" s="384">
        <f t="shared" si="436"/>
        <v>0</v>
      </c>
      <c r="JY149" s="379"/>
      <c r="JZ149" s="384">
        <f t="shared" si="437"/>
        <v>0</v>
      </c>
    </row>
    <row r="150" spans="1:286" s="4" customFormat="1" x14ac:dyDescent="0.25">
      <c r="A150" s="268" t="s">
        <v>361</v>
      </c>
      <c r="B150" s="268" t="s">
        <v>377</v>
      </c>
      <c r="C150" s="466">
        <f>50.9*520</f>
        <v>26468</v>
      </c>
      <c r="D150" s="467"/>
      <c r="E150" s="467"/>
      <c r="F150" s="472"/>
      <c r="G150" s="387">
        <f t="shared" si="575"/>
        <v>1323.4</v>
      </c>
      <c r="H150" s="388">
        <f t="shared" si="439"/>
        <v>27791.4</v>
      </c>
      <c r="I150" s="513">
        <v>20</v>
      </c>
      <c r="J150" s="390">
        <f t="shared" si="441"/>
        <v>1389.5700000000002</v>
      </c>
      <c r="K150" s="379"/>
      <c r="L150" s="384">
        <f t="shared" si="442"/>
        <v>0</v>
      </c>
      <c r="M150" s="379"/>
      <c r="N150" s="384">
        <f t="shared" si="443"/>
        <v>0</v>
      </c>
      <c r="O150" s="379"/>
      <c r="P150" s="384">
        <f t="shared" si="444"/>
        <v>0</v>
      </c>
      <c r="Q150" s="379"/>
      <c r="R150" s="384">
        <f t="shared" si="445"/>
        <v>0</v>
      </c>
      <c r="S150" s="379"/>
      <c r="T150" s="384">
        <f t="shared" si="446"/>
        <v>0</v>
      </c>
      <c r="U150" s="379"/>
      <c r="V150" s="384">
        <f t="shared" si="447"/>
        <v>0</v>
      </c>
      <c r="W150" s="379"/>
      <c r="X150" s="384">
        <f t="shared" si="448"/>
        <v>0</v>
      </c>
      <c r="Y150" s="379"/>
      <c r="Z150" s="384">
        <f t="shared" si="449"/>
        <v>0</v>
      </c>
      <c r="AA150" s="379"/>
      <c r="AB150" s="384">
        <f t="shared" si="450"/>
        <v>0</v>
      </c>
      <c r="AC150" s="379"/>
      <c r="AD150" s="384">
        <f t="shared" si="451"/>
        <v>0</v>
      </c>
      <c r="AE150" s="379"/>
      <c r="AF150" s="384">
        <f t="shared" si="452"/>
        <v>0</v>
      </c>
      <c r="AG150" s="379"/>
      <c r="AH150" s="384">
        <f t="shared" si="453"/>
        <v>0</v>
      </c>
      <c r="AI150" s="379"/>
      <c r="AJ150" s="384">
        <f t="shared" si="454"/>
        <v>0</v>
      </c>
      <c r="AK150" s="379"/>
      <c r="AL150" s="384">
        <f t="shared" si="455"/>
        <v>0</v>
      </c>
      <c r="AM150" s="379"/>
      <c r="AN150" s="384">
        <f t="shared" si="456"/>
        <v>0</v>
      </c>
      <c r="AO150" s="379"/>
      <c r="AP150" s="384">
        <f t="shared" si="457"/>
        <v>0</v>
      </c>
      <c r="AQ150" s="379"/>
      <c r="AR150" s="384">
        <f t="shared" si="458"/>
        <v>0</v>
      </c>
      <c r="AS150" s="379"/>
      <c r="AT150" s="384">
        <f t="shared" si="459"/>
        <v>0</v>
      </c>
      <c r="AU150" s="379"/>
      <c r="AV150" s="384">
        <f t="shared" si="460"/>
        <v>0</v>
      </c>
      <c r="AW150" s="379"/>
      <c r="AX150" s="384">
        <f t="shared" si="461"/>
        <v>0</v>
      </c>
      <c r="AY150" s="379"/>
      <c r="AZ150" s="384">
        <f t="shared" si="462"/>
        <v>0</v>
      </c>
      <c r="BA150" s="379"/>
      <c r="BB150" s="384">
        <f t="shared" si="463"/>
        <v>0</v>
      </c>
      <c r="BC150" s="379"/>
      <c r="BD150" s="384">
        <f t="shared" si="464"/>
        <v>0</v>
      </c>
      <c r="BE150" s="379"/>
      <c r="BF150" s="384">
        <f t="shared" si="465"/>
        <v>0</v>
      </c>
      <c r="BG150" s="379"/>
      <c r="BH150" s="384">
        <f t="shared" si="466"/>
        <v>0</v>
      </c>
      <c r="BI150" s="379"/>
      <c r="BJ150" s="384">
        <f t="shared" si="467"/>
        <v>0</v>
      </c>
      <c r="BK150" s="379"/>
      <c r="BL150" s="384">
        <f t="shared" si="468"/>
        <v>0</v>
      </c>
      <c r="BM150" s="379"/>
      <c r="BN150" s="384">
        <f t="shared" si="469"/>
        <v>0</v>
      </c>
      <c r="BO150" s="379"/>
      <c r="BP150" s="384">
        <f t="shared" si="470"/>
        <v>0</v>
      </c>
      <c r="BQ150" s="379"/>
      <c r="BR150" s="384">
        <f t="shared" si="471"/>
        <v>0</v>
      </c>
      <c r="BS150" s="379"/>
      <c r="BT150" s="384">
        <f t="shared" si="472"/>
        <v>0</v>
      </c>
      <c r="BU150" s="379"/>
      <c r="BV150" s="384">
        <f t="shared" si="473"/>
        <v>0</v>
      </c>
      <c r="BW150" s="379"/>
      <c r="BX150" s="384">
        <f t="shared" si="474"/>
        <v>0</v>
      </c>
      <c r="BY150" s="379"/>
      <c r="BZ150" s="384">
        <f t="shared" si="475"/>
        <v>0</v>
      </c>
      <c r="CA150" s="379"/>
      <c r="CB150" s="384">
        <f t="shared" si="476"/>
        <v>0</v>
      </c>
      <c r="CC150" s="379"/>
      <c r="CD150" s="384">
        <f t="shared" si="477"/>
        <v>0</v>
      </c>
      <c r="CE150" s="379"/>
      <c r="CF150" s="384">
        <f t="shared" si="478"/>
        <v>0</v>
      </c>
      <c r="CG150" s="379"/>
      <c r="CH150" s="384">
        <f t="shared" si="479"/>
        <v>0</v>
      </c>
      <c r="CI150" s="379"/>
      <c r="CJ150" s="384">
        <f t="shared" si="480"/>
        <v>0</v>
      </c>
      <c r="CK150" s="379"/>
      <c r="CL150" s="384">
        <f t="shared" si="481"/>
        <v>0</v>
      </c>
      <c r="CM150" s="379"/>
      <c r="CN150" s="384">
        <f t="shared" si="482"/>
        <v>0</v>
      </c>
      <c r="CO150" s="379"/>
      <c r="CP150" s="384">
        <f t="shared" si="483"/>
        <v>0</v>
      </c>
      <c r="CQ150" s="379"/>
      <c r="CR150" s="384">
        <f t="shared" si="484"/>
        <v>0</v>
      </c>
      <c r="CS150" s="379"/>
      <c r="CT150" s="384">
        <f t="shared" si="485"/>
        <v>0</v>
      </c>
      <c r="CU150" s="379"/>
      <c r="CV150" s="384">
        <f t="shared" si="486"/>
        <v>0</v>
      </c>
      <c r="CW150" s="379"/>
      <c r="CX150" s="384">
        <f t="shared" si="487"/>
        <v>0</v>
      </c>
      <c r="CY150" s="379"/>
      <c r="CZ150" s="384">
        <f t="shared" si="488"/>
        <v>0</v>
      </c>
      <c r="DA150" s="379"/>
      <c r="DB150" s="384">
        <f t="shared" si="440"/>
        <v>0</v>
      </c>
      <c r="DC150" s="379"/>
      <c r="DD150" s="384">
        <f t="shared" si="489"/>
        <v>0</v>
      </c>
      <c r="DE150" s="379"/>
      <c r="DF150" s="384">
        <f t="shared" si="490"/>
        <v>0</v>
      </c>
      <c r="DG150" s="379"/>
      <c r="DH150" s="384">
        <f t="shared" si="491"/>
        <v>0</v>
      </c>
      <c r="DI150" s="379"/>
      <c r="DJ150" s="384">
        <f t="shared" si="492"/>
        <v>0</v>
      </c>
      <c r="DK150" s="379"/>
      <c r="DL150" s="384">
        <f t="shared" si="493"/>
        <v>0</v>
      </c>
      <c r="DM150" s="379"/>
      <c r="DN150" s="384">
        <f t="shared" si="494"/>
        <v>0</v>
      </c>
      <c r="DO150" s="379"/>
      <c r="DP150" s="384">
        <f t="shared" si="495"/>
        <v>0</v>
      </c>
      <c r="DQ150" s="379"/>
      <c r="DR150" s="384">
        <f t="shared" si="496"/>
        <v>0</v>
      </c>
      <c r="DS150" s="379"/>
      <c r="DT150" s="384">
        <f t="shared" si="497"/>
        <v>0</v>
      </c>
      <c r="DU150" s="379"/>
      <c r="DV150" s="384">
        <f t="shared" si="498"/>
        <v>0</v>
      </c>
      <c r="DW150" s="379"/>
      <c r="DX150" s="384">
        <f t="shared" si="499"/>
        <v>0</v>
      </c>
      <c r="DY150" s="379"/>
      <c r="DZ150" s="384">
        <f t="shared" si="500"/>
        <v>0</v>
      </c>
      <c r="EA150" s="379"/>
      <c r="EB150" s="384">
        <f t="shared" si="501"/>
        <v>0</v>
      </c>
      <c r="EC150" s="379"/>
      <c r="ED150" s="384">
        <f t="shared" si="502"/>
        <v>0</v>
      </c>
      <c r="EE150" s="379">
        <v>1</v>
      </c>
      <c r="EF150" s="384">
        <f t="shared" si="503"/>
        <v>1389.5700000000002</v>
      </c>
      <c r="EG150" s="379"/>
      <c r="EH150" s="384">
        <f t="shared" si="504"/>
        <v>0</v>
      </c>
      <c r="EI150" s="379"/>
      <c r="EJ150" s="384">
        <f t="shared" si="505"/>
        <v>0</v>
      </c>
      <c r="EK150" s="379"/>
      <c r="EL150" s="384">
        <f t="shared" si="506"/>
        <v>0</v>
      </c>
      <c r="EM150" s="379"/>
      <c r="EN150" s="384">
        <f t="shared" si="507"/>
        <v>0</v>
      </c>
      <c r="EO150" s="379"/>
      <c r="EP150" s="384">
        <f t="shared" si="508"/>
        <v>0</v>
      </c>
      <c r="EQ150" s="379"/>
      <c r="ER150" s="384">
        <f t="shared" si="509"/>
        <v>0</v>
      </c>
      <c r="ES150" s="379"/>
      <c r="ET150" s="384">
        <f t="shared" si="510"/>
        <v>0</v>
      </c>
      <c r="EU150" s="379"/>
      <c r="EV150" s="384">
        <f t="shared" si="511"/>
        <v>0</v>
      </c>
      <c r="EW150" s="379"/>
      <c r="EX150" s="384">
        <f t="shared" si="512"/>
        <v>0</v>
      </c>
      <c r="EY150" s="379"/>
      <c r="EZ150" s="384">
        <f t="shared" si="513"/>
        <v>0</v>
      </c>
      <c r="FA150" s="379"/>
      <c r="FB150" s="384">
        <f t="shared" si="514"/>
        <v>0</v>
      </c>
      <c r="FC150" s="379"/>
      <c r="FD150" s="384">
        <f t="shared" si="515"/>
        <v>0</v>
      </c>
      <c r="FE150" s="379"/>
      <c r="FF150" s="384">
        <f t="shared" si="516"/>
        <v>0</v>
      </c>
      <c r="FG150" s="379"/>
      <c r="FH150" s="384">
        <f t="shared" si="517"/>
        <v>0</v>
      </c>
      <c r="FI150" s="379"/>
      <c r="FJ150" s="384">
        <f t="shared" si="518"/>
        <v>0</v>
      </c>
      <c r="FK150" s="379"/>
      <c r="FL150" s="384">
        <f t="shared" si="519"/>
        <v>0</v>
      </c>
      <c r="FM150" s="379"/>
      <c r="FN150" s="384">
        <f t="shared" si="520"/>
        <v>0</v>
      </c>
      <c r="FO150" s="379"/>
      <c r="FP150" s="384">
        <f t="shared" si="521"/>
        <v>0</v>
      </c>
      <c r="FQ150" s="379"/>
      <c r="FR150" s="384">
        <f t="shared" si="522"/>
        <v>0</v>
      </c>
      <c r="FS150" s="379"/>
      <c r="FT150" s="384">
        <f t="shared" si="523"/>
        <v>0</v>
      </c>
      <c r="FU150" s="379"/>
      <c r="FV150" s="384">
        <f t="shared" si="524"/>
        <v>0</v>
      </c>
      <c r="FW150" s="379"/>
      <c r="FX150" s="384">
        <f t="shared" si="525"/>
        <v>0</v>
      </c>
      <c r="FY150" s="379"/>
      <c r="FZ150" s="384">
        <f t="shared" si="526"/>
        <v>0</v>
      </c>
      <c r="GA150" s="379"/>
      <c r="GB150" s="384">
        <f t="shared" si="527"/>
        <v>0</v>
      </c>
      <c r="GC150" s="379"/>
      <c r="GD150" s="384">
        <f t="shared" si="528"/>
        <v>0</v>
      </c>
      <c r="GE150" s="379"/>
      <c r="GF150" s="384">
        <f t="shared" si="529"/>
        <v>0</v>
      </c>
      <c r="GG150" s="379"/>
      <c r="GH150" s="384">
        <f t="shared" si="530"/>
        <v>0</v>
      </c>
      <c r="GI150" s="379"/>
      <c r="GJ150" s="384">
        <f t="shared" si="531"/>
        <v>0</v>
      </c>
      <c r="GK150" s="379"/>
      <c r="GL150" s="384">
        <f t="shared" si="532"/>
        <v>0</v>
      </c>
      <c r="GM150" s="379"/>
      <c r="GN150" s="384">
        <f t="shared" si="533"/>
        <v>0</v>
      </c>
      <c r="GO150" s="379"/>
      <c r="GP150" s="384">
        <f t="shared" si="534"/>
        <v>0</v>
      </c>
      <c r="GQ150" s="379"/>
      <c r="GR150" s="384">
        <f t="shared" si="535"/>
        <v>0</v>
      </c>
      <c r="GS150" s="379"/>
      <c r="GT150" s="384">
        <f t="shared" si="536"/>
        <v>0</v>
      </c>
      <c r="GU150" s="379"/>
      <c r="GV150" s="384">
        <f t="shared" si="537"/>
        <v>0</v>
      </c>
      <c r="GW150" s="379"/>
      <c r="GX150" s="384">
        <f t="shared" si="538"/>
        <v>0</v>
      </c>
      <c r="GY150" s="379"/>
      <c r="GZ150" s="384">
        <f t="shared" si="539"/>
        <v>0</v>
      </c>
      <c r="HA150" s="379"/>
      <c r="HB150" s="384">
        <f t="shared" si="540"/>
        <v>0</v>
      </c>
      <c r="HC150" s="379"/>
      <c r="HD150" s="384">
        <f t="shared" si="541"/>
        <v>0</v>
      </c>
      <c r="HE150" s="379"/>
      <c r="HF150" s="384">
        <f t="shared" si="542"/>
        <v>0</v>
      </c>
      <c r="HG150" s="379"/>
      <c r="HH150" s="384">
        <f t="shared" si="543"/>
        <v>0</v>
      </c>
      <c r="HI150" s="379"/>
      <c r="HJ150" s="384">
        <f t="shared" si="544"/>
        <v>0</v>
      </c>
      <c r="HK150" s="379"/>
      <c r="HL150" s="384">
        <f t="shared" si="545"/>
        <v>0</v>
      </c>
      <c r="HM150" s="379"/>
      <c r="HN150" s="384">
        <f t="shared" si="546"/>
        <v>0</v>
      </c>
      <c r="HO150" s="415"/>
      <c r="HP150" s="384">
        <f t="shared" si="547"/>
        <v>0</v>
      </c>
      <c r="HQ150" s="379"/>
      <c r="HR150" s="384">
        <f t="shared" si="548"/>
        <v>0</v>
      </c>
      <c r="HS150" s="415"/>
      <c r="HT150" s="384">
        <f t="shared" si="549"/>
        <v>0</v>
      </c>
      <c r="HU150" s="379"/>
      <c r="HV150" s="384">
        <f t="shared" si="550"/>
        <v>0</v>
      </c>
      <c r="HW150" s="379"/>
      <c r="HX150" s="384">
        <f t="shared" si="551"/>
        <v>0</v>
      </c>
      <c r="HY150" s="379"/>
      <c r="HZ150" s="384">
        <f t="shared" si="552"/>
        <v>0</v>
      </c>
      <c r="IA150" s="379"/>
      <c r="IB150" s="384">
        <f t="shared" si="553"/>
        <v>0</v>
      </c>
      <c r="IC150" s="379"/>
      <c r="ID150" s="384">
        <f t="shared" si="554"/>
        <v>0</v>
      </c>
      <c r="IE150" s="379"/>
      <c r="IF150" s="384">
        <f t="shared" si="555"/>
        <v>0</v>
      </c>
      <c r="IG150" s="379"/>
      <c r="IH150" s="384">
        <f t="shared" si="556"/>
        <v>0</v>
      </c>
      <c r="II150" s="379"/>
      <c r="IJ150" s="384">
        <f t="shared" si="557"/>
        <v>0</v>
      </c>
      <c r="IK150" s="379"/>
      <c r="IL150" s="384">
        <f t="shared" si="558"/>
        <v>0</v>
      </c>
      <c r="IM150" s="379"/>
      <c r="IN150" s="384">
        <f t="shared" si="559"/>
        <v>0</v>
      </c>
      <c r="IO150" s="379"/>
      <c r="IP150" s="384">
        <f t="shared" si="560"/>
        <v>0</v>
      </c>
      <c r="IQ150" s="379"/>
      <c r="IR150" s="384">
        <f t="shared" si="561"/>
        <v>0</v>
      </c>
      <c r="IS150" s="379"/>
      <c r="IT150" s="384">
        <f t="shared" si="562"/>
        <v>0</v>
      </c>
      <c r="IU150" s="379"/>
      <c r="IV150" s="384">
        <f t="shared" si="563"/>
        <v>0</v>
      </c>
      <c r="IW150" s="379"/>
      <c r="IX150" s="384">
        <f t="shared" si="564"/>
        <v>0</v>
      </c>
      <c r="IY150" s="379"/>
      <c r="IZ150" s="384">
        <f t="shared" si="565"/>
        <v>0</v>
      </c>
      <c r="JA150" s="379"/>
      <c r="JB150" s="384">
        <f t="shared" si="566"/>
        <v>0</v>
      </c>
      <c r="JC150" s="379"/>
      <c r="JD150" s="384">
        <f t="shared" si="567"/>
        <v>0</v>
      </c>
      <c r="JE150" s="379"/>
      <c r="JF150" s="384">
        <f t="shared" si="568"/>
        <v>0</v>
      </c>
      <c r="JG150" s="379"/>
      <c r="JH150" s="384">
        <f t="shared" si="569"/>
        <v>0</v>
      </c>
      <c r="JI150" s="379"/>
      <c r="JJ150" s="384">
        <f t="shared" si="570"/>
        <v>0</v>
      </c>
      <c r="JK150" s="379"/>
      <c r="JL150" s="384">
        <f t="shared" si="571"/>
        <v>0</v>
      </c>
      <c r="JM150" s="379"/>
      <c r="JN150" s="384">
        <f t="shared" si="572"/>
        <v>0</v>
      </c>
      <c r="JO150" s="379"/>
      <c r="JP150" s="384">
        <f t="shared" si="573"/>
        <v>0</v>
      </c>
      <c r="JQ150" s="379"/>
      <c r="JR150" s="384">
        <f t="shared" si="574"/>
        <v>0</v>
      </c>
      <c r="JS150" s="379"/>
      <c r="JT150" s="384">
        <f t="shared" si="434"/>
        <v>0</v>
      </c>
      <c r="JU150" s="379"/>
      <c r="JV150" s="384">
        <f t="shared" si="435"/>
        <v>0</v>
      </c>
      <c r="JW150" s="379"/>
      <c r="JX150" s="384">
        <f t="shared" si="436"/>
        <v>0</v>
      </c>
      <c r="JY150" s="379"/>
      <c r="JZ150" s="384">
        <f t="shared" si="437"/>
        <v>0</v>
      </c>
    </row>
    <row r="151" spans="1:286" s="4" customFormat="1" x14ac:dyDescent="0.25">
      <c r="A151" s="268" t="s">
        <v>361</v>
      </c>
      <c r="B151" s="268" t="s">
        <v>386</v>
      </c>
      <c r="C151" s="470">
        <v>1360</v>
      </c>
      <c r="D151" s="474"/>
      <c r="E151" s="474"/>
      <c r="F151" s="475"/>
      <c r="G151" s="387">
        <f t="shared" si="575"/>
        <v>68</v>
      </c>
      <c r="H151" s="388">
        <f t="shared" si="439"/>
        <v>1428</v>
      </c>
      <c r="I151" s="513">
        <v>40</v>
      </c>
      <c r="J151" s="391">
        <f t="shared" si="441"/>
        <v>35.700000000000003</v>
      </c>
      <c r="K151" s="379">
        <v>2</v>
      </c>
      <c r="L151" s="384">
        <f t="shared" si="442"/>
        <v>71.400000000000006</v>
      </c>
      <c r="M151" s="379"/>
      <c r="N151" s="384">
        <f t="shared" si="443"/>
        <v>0</v>
      </c>
      <c r="O151" s="379"/>
      <c r="P151" s="384">
        <f t="shared" si="444"/>
        <v>0</v>
      </c>
      <c r="Q151" s="379"/>
      <c r="R151" s="384">
        <f t="shared" si="445"/>
        <v>0</v>
      </c>
      <c r="S151" s="379"/>
      <c r="T151" s="384">
        <f t="shared" si="446"/>
        <v>0</v>
      </c>
      <c r="U151" s="379"/>
      <c r="V151" s="384">
        <f t="shared" si="447"/>
        <v>0</v>
      </c>
      <c r="W151" s="379"/>
      <c r="X151" s="384">
        <f t="shared" si="448"/>
        <v>0</v>
      </c>
      <c r="Y151" s="379"/>
      <c r="Z151" s="384">
        <f t="shared" si="449"/>
        <v>0</v>
      </c>
      <c r="AA151" s="379"/>
      <c r="AB151" s="384">
        <f t="shared" si="450"/>
        <v>0</v>
      </c>
      <c r="AC151" s="379"/>
      <c r="AD151" s="384">
        <f t="shared" si="451"/>
        <v>0</v>
      </c>
      <c r="AE151" s="379"/>
      <c r="AF151" s="384">
        <f t="shared" si="452"/>
        <v>0</v>
      </c>
      <c r="AG151" s="379"/>
      <c r="AH151" s="384">
        <f t="shared" si="453"/>
        <v>0</v>
      </c>
      <c r="AI151" s="379"/>
      <c r="AJ151" s="384">
        <f t="shared" si="454"/>
        <v>0</v>
      </c>
      <c r="AK151" s="379"/>
      <c r="AL151" s="384">
        <f t="shared" si="455"/>
        <v>0</v>
      </c>
      <c r="AM151" s="379"/>
      <c r="AN151" s="384">
        <f t="shared" si="456"/>
        <v>0</v>
      </c>
      <c r="AO151" s="379"/>
      <c r="AP151" s="384">
        <f t="shared" si="457"/>
        <v>0</v>
      </c>
      <c r="AQ151" s="379"/>
      <c r="AR151" s="384">
        <f t="shared" si="458"/>
        <v>0</v>
      </c>
      <c r="AS151" s="379"/>
      <c r="AT151" s="384">
        <f t="shared" si="459"/>
        <v>0</v>
      </c>
      <c r="AU151" s="379"/>
      <c r="AV151" s="384">
        <f t="shared" si="460"/>
        <v>0</v>
      </c>
      <c r="AW151" s="379"/>
      <c r="AX151" s="384">
        <f t="shared" si="461"/>
        <v>0</v>
      </c>
      <c r="AY151" s="379"/>
      <c r="AZ151" s="384">
        <f t="shared" si="462"/>
        <v>0</v>
      </c>
      <c r="BA151" s="379"/>
      <c r="BB151" s="384">
        <f t="shared" si="463"/>
        <v>0</v>
      </c>
      <c r="BC151" s="379"/>
      <c r="BD151" s="384">
        <f t="shared" si="464"/>
        <v>0</v>
      </c>
      <c r="BE151" s="379"/>
      <c r="BF151" s="384">
        <f t="shared" si="465"/>
        <v>0</v>
      </c>
      <c r="BG151" s="379"/>
      <c r="BH151" s="384">
        <f t="shared" si="466"/>
        <v>0</v>
      </c>
      <c r="BI151" s="379"/>
      <c r="BJ151" s="384">
        <f t="shared" si="467"/>
        <v>0</v>
      </c>
      <c r="BK151" s="379"/>
      <c r="BL151" s="384">
        <f t="shared" si="468"/>
        <v>0</v>
      </c>
      <c r="BM151" s="379"/>
      <c r="BN151" s="384">
        <f t="shared" si="469"/>
        <v>0</v>
      </c>
      <c r="BO151" s="379"/>
      <c r="BP151" s="384">
        <f t="shared" si="470"/>
        <v>0</v>
      </c>
      <c r="BQ151" s="379"/>
      <c r="BR151" s="384">
        <f t="shared" si="471"/>
        <v>0</v>
      </c>
      <c r="BS151" s="379"/>
      <c r="BT151" s="384">
        <f t="shared" si="472"/>
        <v>0</v>
      </c>
      <c r="BU151" s="379"/>
      <c r="BV151" s="384">
        <f t="shared" si="473"/>
        <v>0</v>
      </c>
      <c r="BW151" s="379"/>
      <c r="BX151" s="384">
        <f t="shared" si="474"/>
        <v>0</v>
      </c>
      <c r="BY151" s="379"/>
      <c r="BZ151" s="384">
        <f t="shared" si="475"/>
        <v>0</v>
      </c>
      <c r="CA151" s="379"/>
      <c r="CB151" s="384">
        <f t="shared" si="476"/>
        <v>0</v>
      </c>
      <c r="CC151" s="379">
        <v>2</v>
      </c>
      <c r="CD151" s="384">
        <f t="shared" si="477"/>
        <v>71.400000000000006</v>
      </c>
      <c r="CE151" s="379">
        <v>2</v>
      </c>
      <c r="CF151" s="384">
        <f t="shared" si="478"/>
        <v>71.400000000000006</v>
      </c>
      <c r="CG151" s="379">
        <v>2</v>
      </c>
      <c r="CH151" s="384">
        <f t="shared" si="479"/>
        <v>71.400000000000006</v>
      </c>
      <c r="CI151" s="379">
        <v>2</v>
      </c>
      <c r="CJ151" s="384">
        <f t="shared" si="480"/>
        <v>71.400000000000006</v>
      </c>
      <c r="CK151" s="379">
        <v>2</v>
      </c>
      <c r="CL151" s="384">
        <f t="shared" si="481"/>
        <v>71.400000000000006</v>
      </c>
      <c r="CM151" s="379">
        <v>2</v>
      </c>
      <c r="CN151" s="384">
        <f t="shared" si="482"/>
        <v>71.400000000000006</v>
      </c>
      <c r="CO151" s="379"/>
      <c r="CP151" s="384">
        <f t="shared" si="483"/>
        <v>0</v>
      </c>
      <c r="CQ151" s="379">
        <v>2</v>
      </c>
      <c r="CR151" s="384">
        <f t="shared" si="484"/>
        <v>71.400000000000006</v>
      </c>
      <c r="CS151" s="379">
        <v>2</v>
      </c>
      <c r="CT151" s="384">
        <f t="shared" si="485"/>
        <v>71.400000000000006</v>
      </c>
      <c r="CU151" s="379">
        <v>2</v>
      </c>
      <c r="CV151" s="384">
        <f t="shared" si="486"/>
        <v>71.400000000000006</v>
      </c>
      <c r="CW151" s="379">
        <v>2</v>
      </c>
      <c r="CX151" s="384">
        <f t="shared" si="487"/>
        <v>71.400000000000006</v>
      </c>
      <c r="CY151" s="379"/>
      <c r="CZ151" s="384">
        <f t="shared" si="488"/>
        <v>0</v>
      </c>
      <c r="DA151" s="379"/>
      <c r="DB151" s="384">
        <f t="shared" si="440"/>
        <v>0</v>
      </c>
      <c r="DC151" s="379"/>
      <c r="DD151" s="384">
        <f t="shared" si="489"/>
        <v>0</v>
      </c>
      <c r="DE151" s="379">
        <v>1</v>
      </c>
      <c r="DF151" s="384">
        <f t="shared" si="490"/>
        <v>35.700000000000003</v>
      </c>
      <c r="DG151" s="379">
        <v>2</v>
      </c>
      <c r="DH151" s="384">
        <f t="shared" si="491"/>
        <v>71.400000000000006</v>
      </c>
      <c r="DI151" s="379">
        <v>2</v>
      </c>
      <c r="DJ151" s="384">
        <f t="shared" si="492"/>
        <v>71.400000000000006</v>
      </c>
      <c r="DK151" s="379">
        <v>2</v>
      </c>
      <c r="DL151" s="384">
        <f t="shared" si="493"/>
        <v>71.400000000000006</v>
      </c>
      <c r="DM151" s="379">
        <v>1</v>
      </c>
      <c r="DN151" s="384">
        <f t="shared" si="494"/>
        <v>35.700000000000003</v>
      </c>
      <c r="DO151" s="379">
        <v>2</v>
      </c>
      <c r="DP151" s="384">
        <f t="shared" si="495"/>
        <v>71.400000000000006</v>
      </c>
      <c r="DQ151" s="379">
        <v>2</v>
      </c>
      <c r="DR151" s="384">
        <f t="shared" si="496"/>
        <v>71.400000000000006</v>
      </c>
      <c r="DS151" s="379">
        <v>2</v>
      </c>
      <c r="DT151" s="384">
        <f t="shared" si="497"/>
        <v>71.400000000000006</v>
      </c>
      <c r="DU151" s="379">
        <v>2</v>
      </c>
      <c r="DV151" s="384">
        <f t="shared" si="498"/>
        <v>71.400000000000006</v>
      </c>
      <c r="DW151" s="379">
        <v>2</v>
      </c>
      <c r="DX151" s="384">
        <f t="shared" si="499"/>
        <v>71.400000000000006</v>
      </c>
      <c r="DY151" s="379">
        <v>2</v>
      </c>
      <c r="DZ151" s="384">
        <f t="shared" si="500"/>
        <v>71.400000000000006</v>
      </c>
      <c r="EA151" s="379">
        <v>2</v>
      </c>
      <c r="EB151" s="384">
        <f t="shared" si="501"/>
        <v>71.400000000000006</v>
      </c>
      <c r="EC151" s="379">
        <v>2</v>
      </c>
      <c r="ED151" s="384">
        <f t="shared" si="502"/>
        <v>71.400000000000006</v>
      </c>
      <c r="EE151" s="379">
        <v>2</v>
      </c>
      <c r="EF151" s="384">
        <f t="shared" si="503"/>
        <v>71.400000000000006</v>
      </c>
      <c r="EG151" s="379">
        <v>2</v>
      </c>
      <c r="EH151" s="384">
        <f t="shared" si="504"/>
        <v>71.400000000000006</v>
      </c>
      <c r="EI151" s="379"/>
      <c r="EJ151" s="384">
        <f t="shared" si="505"/>
        <v>0</v>
      </c>
      <c r="EK151" s="379">
        <v>1</v>
      </c>
      <c r="EL151" s="384">
        <f t="shared" si="506"/>
        <v>35.700000000000003</v>
      </c>
      <c r="EM151" s="379">
        <v>2</v>
      </c>
      <c r="EN151" s="384">
        <f t="shared" si="507"/>
        <v>71.400000000000006</v>
      </c>
      <c r="EO151" s="379">
        <v>2</v>
      </c>
      <c r="EP151" s="384">
        <f t="shared" si="508"/>
        <v>71.400000000000006</v>
      </c>
      <c r="EQ151" s="379">
        <v>1</v>
      </c>
      <c r="ER151" s="384">
        <f t="shared" si="509"/>
        <v>35.700000000000003</v>
      </c>
      <c r="ES151" s="379">
        <v>2</v>
      </c>
      <c r="ET151" s="384">
        <f t="shared" si="510"/>
        <v>71.400000000000006</v>
      </c>
      <c r="EU151" s="379">
        <v>2</v>
      </c>
      <c r="EV151" s="384">
        <f t="shared" si="511"/>
        <v>71.400000000000006</v>
      </c>
      <c r="EW151" s="379">
        <v>2</v>
      </c>
      <c r="EX151" s="384">
        <f t="shared" si="512"/>
        <v>71.400000000000006</v>
      </c>
      <c r="EY151" s="379">
        <v>2</v>
      </c>
      <c r="EZ151" s="384">
        <f t="shared" si="513"/>
        <v>71.400000000000006</v>
      </c>
      <c r="FA151" s="379">
        <v>2</v>
      </c>
      <c r="FB151" s="384">
        <f t="shared" si="514"/>
        <v>71.400000000000006</v>
      </c>
      <c r="FC151" s="379">
        <v>1</v>
      </c>
      <c r="FD151" s="384">
        <f t="shared" si="515"/>
        <v>35.700000000000003</v>
      </c>
      <c r="FE151" s="379">
        <v>1</v>
      </c>
      <c r="FF151" s="384">
        <f t="shared" si="516"/>
        <v>35.700000000000003</v>
      </c>
      <c r="FG151" s="379"/>
      <c r="FH151" s="384">
        <f t="shared" si="517"/>
        <v>0</v>
      </c>
      <c r="FI151" s="379">
        <v>2</v>
      </c>
      <c r="FJ151" s="384">
        <f t="shared" si="518"/>
        <v>71.400000000000006</v>
      </c>
      <c r="FK151" s="379">
        <v>2</v>
      </c>
      <c r="FL151" s="384">
        <f t="shared" si="519"/>
        <v>71.400000000000006</v>
      </c>
      <c r="FM151" s="379">
        <v>2</v>
      </c>
      <c r="FN151" s="384">
        <f t="shared" si="520"/>
        <v>71.400000000000006</v>
      </c>
      <c r="FO151" s="379"/>
      <c r="FP151" s="384">
        <f t="shared" si="521"/>
        <v>0</v>
      </c>
      <c r="FQ151" s="379"/>
      <c r="FR151" s="384">
        <f t="shared" si="522"/>
        <v>0</v>
      </c>
      <c r="FS151" s="379"/>
      <c r="FT151" s="384">
        <f t="shared" si="523"/>
        <v>0</v>
      </c>
      <c r="FU151" s="379"/>
      <c r="FV151" s="384">
        <f t="shared" si="524"/>
        <v>0</v>
      </c>
      <c r="FW151" s="379"/>
      <c r="FX151" s="384">
        <f t="shared" si="525"/>
        <v>0</v>
      </c>
      <c r="FY151" s="379"/>
      <c r="FZ151" s="384">
        <f t="shared" si="526"/>
        <v>0</v>
      </c>
      <c r="GA151" s="379">
        <v>1</v>
      </c>
      <c r="GB151" s="384">
        <f t="shared" si="527"/>
        <v>35.700000000000003</v>
      </c>
      <c r="GC151" s="379">
        <v>1</v>
      </c>
      <c r="GD151" s="384">
        <f t="shared" si="528"/>
        <v>35.700000000000003</v>
      </c>
      <c r="GE151" s="379"/>
      <c r="GF151" s="384">
        <f t="shared" si="529"/>
        <v>0</v>
      </c>
      <c r="GG151" s="379"/>
      <c r="GH151" s="384">
        <f t="shared" si="530"/>
        <v>0</v>
      </c>
      <c r="GI151" s="379"/>
      <c r="GJ151" s="384">
        <f t="shared" si="531"/>
        <v>0</v>
      </c>
      <c r="GK151" s="379"/>
      <c r="GL151" s="384">
        <f t="shared" si="532"/>
        <v>0</v>
      </c>
      <c r="GM151" s="379"/>
      <c r="GN151" s="384">
        <f t="shared" si="533"/>
        <v>0</v>
      </c>
      <c r="GO151" s="379"/>
      <c r="GP151" s="384">
        <f t="shared" si="534"/>
        <v>0</v>
      </c>
      <c r="GQ151" s="379"/>
      <c r="GR151" s="384">
        <f t="shared" si="535"/>
        <v>0</v>
      </c>
      <c r="GS151" s="379"/>
      <c r="GT151" s="384">
        <f t="shared" si="536"/>
        <v>0</v>
      </c>
      <c r="GU151" s="379"/>
      <c r="GV151" s="384">
        <f t="shared" si="537"/>
        <v>0</v>
      </c>
      <c r="GW151" s="379"/>
      <c r="GX151" s="384">
        <f t="shared" si="538"/>
        <v>0</v>
      </c>
      <c r="GY151" s="379">
        <v>2</v>
      </c>
      <c r="GZ151" s="384">
        <f t="shared" si="539"/>
        <v>71.400000000000006</v>
      </c>
      <c r="HA151" s="379">
        <v>2</v>
      </c>
      <c r="HB151" s="384">
        <f t="shared" si="540"/>
        <v>71.400000000000006</v>
      </c>
      <c r="HC151" s="379">
        <v>2</v>
      </c>
      <c r="HD151" s="384">
        <f t="shared" si="541"/>
        <v>71.400000000000006</v>
      </c>
      <c r="HE151" s="379">
        <v>0</v>
      </c>
      <c r="HF151" s="384">
        <f t="shared" si="542"/>
        <v>0</v>
      </c>
      <c r="HG151" s="379">
        <v>0</v>
      </c>
      <c r="HH151" s="384">
        <f t="shared" si="543"/>
        <v>0</v>
      </c>
      <c r="HI151" s="379">
        <v>0</v>
      </c>
      <c r="HJ151" s="384">
        <f t="shared" si="544"/>
        <v>0</v>
      </c>
      <c r="HK151" s="379">
        <v>0</v>
      </c>
      <c r="HL151" s="384">
        <f t="shared" si="545"/>
        <v>0</v>
      </c>
      <c r="HM151" s="379">
        <v>2</v>
      </c>
      <c r="HN151" s="384">
        <f t="shared" si="546"/>
        <v>71.400000000000006</v>
      </c>
      <c r="HO151" s="415"/>
      <c r="HP151" s="384">
        <f t="shared" si="547"/>
        <v>0</v>
      </c>
      <c r="HQ151" s="379"/>
      <c r="HR151" s="384">
        <f t="shared" si="548"/>
        <v>0</v>
      </c>
      <c r="HS151" s="415">
        <v>2</v>
      </c>
      <c r="HT151" s="384">
        <f t="shared" si="549"/>
        <v>71.400000000000006</v>
      </c>
      <c r="HU151" s="379"/>
      <c r="HV151" s="384">
        <f t="shared" si="550"/>
        <v>0</v>
      </c>
      <c r="HW151" s="379"/>
      <c r="HX151" s="384">
        <f t="shared" si="551"/>
        <v>0</v>
      </c>
      <c r="HY151" s="379"/>
      <c r="HZ151" s="384">
        <f t="shared" si="552"/>
        <v>0</v>
      </c>
      <c r="IA151" s="379"/>
      <c r="IB151" s="384">
        <f t="shared" si="553"/>
        <v>0</v>
      </c>
      <c r="IC151" s="379"/>
      <c r="ID151" s="384">
        <f t="shared" si="554"/>
        <v>0</v>
      </c>
      <c r="IE151" s="379"/>
      <c r="IF151" s="384">
        <f t="shared" si="555"/>
        <v>0</v>
      </c>
      <c r="IG151" s="379"/>
      <c r="IH151" s="384">
        <f t="shared" si="556"/>
        <v>0</v>
      </c>
      <c r="II151" s="379"/>
      <c r="IJ151" s="384">
        <f t="shared" si="557"/>
        <v>0</v>
      </c>
      <c r="IK151" s="379"/>
      <c r="IL151" s="384">
        <f t="shared" si="558"/>
        <v>0</v>
      </c>
      <c r="IM151" s="379"/>
      <c r="IN151" s="384">
        <f t="shared" si="559"/>
        <v>0</v>
      </c>
      <c r="IO151" s="379"/>
      <c r="IP151" s="384">
        <f t="shared" si="560"/>
        <v>0</v>
      </c>
      <c r="IQ151" s="379"/>
      <c r="IR151" s="384">
        <f t="shared" si="561"/>
        <v>0</v>
      </c>
      <c r="IS151" s="379"/>
      <c r="IT151" s="384">
        <f t="shared" si="562"/>
        <v>0</v>
      </c>
      <c r="IU151" s="379"/>
      <c r="IV151" s="384">
        <f t="shared" si="563"/>
        <v>0</v>
      </c>
      <c r="IW151" s="379"/>
      <c r="IX151" s="384">
        <f t="shared" si="564"/>
        <v>0</v>
      </c>
      <c r="IY151" s="379"/>
      <c r="IZ151" s="384">
        <f t="shared" si="565"/>
        <v>0</v>
      </c>
      <c r="JA151" s="379"/>
      <c r="JB151" s="384">
        <f t="shared" si="566"/>
        <v>0</v>
      </c>
      <c r="JC151" s="379"/>
      <c r="JD151" s="384">
        <f t="shared" si="567"/>
        <v>0</v>
      </c>
      <c r="JE151" s="379"/>
      <c r="JF151" s="384">
        <f t="shared" si="568"/>
        <v>0</v>
      </c>
      <c r="JG151" s="379"/>
      <c r="JH151" s="384">
        <f t="shared" si="569"/>
        <v>0</v>
      </c>
      <c r="JI151" s="379"/>
      <c r="JJ151" s="384">
        <f t="shared" si="570"/>
        <v>0</v>
      </c>
      <c r="JK151" s="379"/>
      <c r="JL151" s="384">
        <f t="shared" si="571"/>
        <v>0</v>
      </c>
      <c r="JM151" s="379"/>
      <c r="JN151" s="384">
        <f t="shared" si="572"/>
        <v>0</v>
      </c>
      <c r="JO151" s="379"/>
      <c r="JP151" s="384">
        <f t="shared" si="573"/>
        <v>0</v>
      </c>
      <c r="JQ151" s="379"/>
      <c r="JR151" s="384">
        <f t="shared" si="574"/>
        <v>0</v>
      </c>
      <c r="JS151" s="379">
        <v>2</v>
      </c>
      <c r="JT151" s="384">
        <f t="shared" si="434"/>
        <v>71.400000000000006</v>
      </c>
      <c r="JU151" s="379">
        <v>2</v>
      </c>
      <c r="JV151" s="384">
        <f t="shared" si="435"/>
        <v>71.400000000000006</v>
      </c>
      <c r="JW151" s="379">
        <v>2</v>
      </c>
      <c r="JX151" s="384">
        <f t="shared" si="436"/>
        <v>71.400000000000006</v>
      </c>
      <c r="JY151" s="379"/>
      <c r="JZ151" s="384">
        <f t="shared" si="437"/>
        <v>0</v>
      </c>
    </row>
    <row r="152" spans="1:286" s="4" customFormat="1" x14ac:dyDescent="0.25">
      <c r="A152" s="268" t="s">
        <v>361</v>
      </c>
      <c r="B152" s="268" t="s">
        <v>385</v>
      </c>
      <c r="C152" s="493">
        <v>1080</v>
      </c>
      <c r="D152" s="467"/>
      <c r="E152" s="481"/>
      <c r="F152" s="482"/>
      <c r="G152" s="387">
        <f t="shared" si="575"/>
        <v>54</v>
      </c>
      <c r="H152" s="388">
        <f t="shared" si="439"/>
        <v>1134</v>
      </c>
      <c r="I152" s="513">
        <v>40</v>
      </c>
      <c r="J152" s="393">
        <f t="shared" si="441"/>
        <v>28.35</v>
      </c>
      <c r="K152" s="379">
        <v>2</v>
      </c>
      <c r="L152" s="384">
        <f t="shared" si="442"/>
        <v>56.7</v>
      </c>
      <c r="M152" s="379"/>
      <c r="N152" s="384">
        <f t="shared" si="443"/>
        <v>0</v>
      </c>
      <c r="O152" s="379"/>
      <c r="P152" s="384">
        <f t="shared" si="444"/>
        <v>0</v>
      </c>
      <c r="Q152" s="379"/>
      <c r="R152" s="384">
        <f t="shared" si="445"/>
        <v>0</v>
      </c>
      <c r="S152" s="379"/>
      <c r="T152" s="384">
        <f t="shared" si="446"/>
        <v>0</v>
      </c>
      <c r="U152" s="379"/>
      <c r="V152" s="384">
        <f t="shared" si="447"/>
        <v>0</v>
      </c>
      <c r="W152" s="379"/>
      <c r="X152" s="384">
        <f t="shared" si="448"/>
        <v>0</v>
      </c>
      <c r="Y152" s="379"/>
      <c r="Z152" s="384">
        <f t="shared" si="449"/>
        <v>0</v>
      </c>
      <c r="AA152" s="379"/>
      <c r="AB152" s="384">
        <f t="shared" si="450"/>
        <v>0</v>
      </c>
      <c r="AC152" s="379"/>
      <c r="AD152" s="384">
        <f t="shared" si="451"/>
        <v>0</v>
      </c>
      <c r="AE152" s="379"/>
      <c r="AF152" s="384">
        <f t="shared" si="452"/>
        <v>0</v>
      </c>
      <c r="AG152" s="379"/>
      <c r="AH152" s="384">
        <f t="shared" si="453"/>
        <v>0</v>
      </c>
      <c r="AI152" s="379"/>
      <c r="AJ152" s="384">
        <f t="shared" si="454"/>
        <v>0</v>
      </c>
      <c r="AK152" s="379"/>
      <c r="AL152" s="384">
        <f t="shared" si="455"/>
        <v>0</v>
      </c>
      <c r="AM152" s="379"/>
      <c r="AN152" s="384">
        <f t="shared" si="456"/>
        <v>0</v>
      </c>
      <c r="AO152" s="379"/>
      <c r="AP152" s="384">
        <f t="shared" si="457"/>
        <v>0</v>
      </c>
      <c r="AQ152" s="379"/>
      <c r="AR152" s="384">
        <f t="shared" si="458"/>
        <v>0</v>
      </c>
      <c r="AS152" s="379"/>
      <c r="AT152" s="384">
        <f t="shared" si="459"/>
        <v>0</v>
      </c>
      <c r="AU152" s="379"/>
      <c r="AV152" s="384">
        <f t="shared" si="460"/>
        <v>0</v>
      </c>
      <c r="AW152" s="379"/>
      <c r="AX152" s="384">
        <f t="shared" si="461"/>
        <v>0</v>
      </c>
      <c r="AY152" s="379"/>
      <c r="AZ152" s="384">
        <f t="shared" si="462"/>
        <v>0</v>
      </c>
      <c r="BA152" s="379"/>
      <c r="BB152" s="384">
        <f t="shared" si="463"/>
        <v>0</v>
      </c>
      <c r="BC152" s="379"/>
      <c r="BD152" s="384">
        <f t="shared" si="464"/>
        <v>0</v>
      </c>
      <c r="BE152" s="379"/>
      <c r="BF152" s="384">
        <f t="shared" si="465"/>
        <v>0</v>
      </c>
      <c r="BG152" s="379"/>
      <c r="BH152" s="384">
        <f t="shared" si="466"/>
        <v>0</v>
      </c>
      <c r="BI152" s="379"/>
      <c r="BJ152" s="384">
        <f t="shared" si="467"/>
        <v>0</v>
      </c>
      <c r="BK152" s="379"/>
      <c r="BL152" s="384">
        <f t="shared" si="468"/>
        <v>0</v>
      </c>
      <c r="BM152" s="379"/>
      <c r="BN152" s="384">
        <f t="shared" si="469"/>
        <v>0</v>
      </c>
      <c r="BO152" s="379"/>
      <c r="BP152" s="384">
        <f t="shared" si="470"/>
        <v>0</v>
      </c>
      <c r="BQ152" s="379"/>
      <c r="BR152" s="384">
        <f t="shared" si="471"/>
        <v>0</v>
      </c>
      <c r="BS152" s="379"/>
      <c r="BT152" s="384">
        <f t="shared" si="472"/>
        <v>0</v>
      </c>
      <c r="BU152" s="379"/>
      <c r="BV152" s="384">
        <f t="shared" si="473"/>
        <v>0</v>
      </c>
      <c r="BW152" s="379"/>
      <c r="BX152" s="384">
        <f t="shared" si="474"/>
        <v>0</v>
      </c>
      <c r="BY152" s="379"/>
      <c r="BZ152" s="384">
        <f t="shared" si="475"/>
        <v>0</v>
      </c>
      <c r="CA152" s="379"/>
      <c r="CB152" s="384">
        <f t="shared" si="476"/>
        <v>0</v>
      </c>
      <c r="CC152" s="379">
        <v>2</v>
      </c>
      <c r="CD152" s="384">
        <f t="shared" si="477"/>
        <v>56.7</v>
      </c>
      <c r="CE152" s="379">
        <v>2</v>
      </c>
      <c r="CF152" s="384">
        <f t="shared" si="478"/>
        <v>56.7</v>
      </c>
      <c r="CG152" s="379">
        <v>2</v>
      </c>
      <c r="CH152" s="384">
        <f t="shared" si="479"/>
        <v>56.7</v>
      </c>
      <c r="CI152" s="379">
        <v>2</v>
      </c>
      <c r="CJ152" s="384">
        <f t="shared" si="480"/>
        <v>56.7</v>
      </c>
      <c r="CK152" s="379">
        <v>2</v>
      </c>
      <c r="CL152" s="384">
        <f t="shared" si="481"/>
        <v>56.7</v>
      </c>
      <c r="CM152" s="379"/>
      <c r="CN152" s="384">
        <f t="shared" si="482"/>
        <v>0</v>
      </c>
      <c r="CO152" s="379"/>
      <c r="CP152" s="384">
        <f t="shared" si="483"/>
        <v>0</v>
      </c>
      <c r="CQ152" s="379">
        <v>2</v>
      </c>
      <c r="CR152" s="384">
        <f t="shared" si="484"/>
        <v>56.7</v>
      </c>
      <c r="CS152" s="379">
        <v>2</v>
      </c>
      <c r="CT152" s="384">
        <f t="shared" si="485"/>
        <v>56.7</v>
      </c>
      <c r="CU152" s="379">
        <v>2</v>
      </c>
      <c r="CV152" s="384">
        <f t="shared" si="486"/>
        <v>56.7</v>
      </c>
      <c r="CW152" s="379">
        <v>2</v>
      </c>
      <c r="CX152" s="384">
        <f t="shared" si="487"/>
        <v>56.7</v>
      </c>
      <c r="CY152" s="379"/>
      <c r="CZ152" s="384">
        <f t="shared" si="488"/>
        <v>0</v>
      </c>
      <c r="DA152" s="379"/>
      <c r="DB152" s="384">
        <f t="shared" si="440"/>
        <v>0</v>
      </c>
      <c r="DC152" s="379"/>
      <c r="DD152" s="384">
        <f t="shared" si="489"/>
        <v>0</v>
      </c>
      <c r="DE152" s="379"/>
      <c r="DF152" s="384">
        <f t="shared" si="490"/>
        <v>0</v>
      </c>
      <c r="DG152" s="379">
        <v>2</v>
      </c>
      <c r="DH152" s="384">
        <f t="shared" si="491"/>
        <v>56.7</v>
      </c>
      <c r="DI152" s="379">
        <v>2</v>
      </c>
      <c r="DJ152" s="384">
        <f t="shared" si="492"/>
        <v>56.7</v>
      </c>
      <c r="DK152" s="379">
        <v>2</v>
      </c>
      <c r="DL152" s="384">
        <f t="shared" si="493"/>
        <v>56.7</v>
      </c>
      <c r="DM152" s="379">
        <v>1</v>
      </c>
      <c r="DN152" s="384">
        <f t="shared" si="494"/>
        <v>28.35</v>
      </c>
      <c r="DO152" s="379">
        <v>2</v>
      </c>
      <c r="DP152" s="384">
        <f t="shared" si="495"/>
        <v>56.7</v>
      </c>
      <c r="DQ152" s="379">
        <v>2</v>
      </c>
      <c r="DR152" s="384">
        <f t="shared" si="496"/>
        <v>56.7</v>
      </c>
      <c r="DS152" s="379">
        <v>2</v>
      </c>
      <c r="DT152" s="384">
        <f t="shared" si="497"/>
        <v>56.7</v>
      </c>
      <c r="DU152" s="379">
        <v>2</v>
      </c>
      <c r="DV152" s="384">
        <f t="shared" si="498"/>
        <v>56.7</v>
      </c>
      <c r="DW152" s="379">
        <v>2</v>
      </c>
      <c r="DX152" s="384">
        <f t="shared" si="499"/>
        <v>56.7</v>
      </c>
      <c r="DY152" s="379">
        <v>2</v>
      </c>
      <c r="DZ152" s="384">
        <f t="shared" si="500"/>
        <v>56.7</v>
      </c>
      <c r="EA152" s="379">
        <v>2</v>
      </c>
      <c r="EB152" s="384">
        <f t="shared" si="501"/>
        <v>56.7</v>
      </c>
      <c r="EC152" s="379">
        <v>2</v>
      </c>
      <c r="ED152" s="384">
        <f t="shared" si="502"/>
        <v>56.7</v>
      </c>
      <c r="EE152" s="379">
        <v>2</v>
      </c>
      <c r="EF152" s="384">
        <f t="shared" si="503"/>
        <v>56.7</v>
      </c>
      <c r="EG152" s="379">
        <v>2</v>
      </c>
      <c r="EH152" s="384">
        <f t="shared" si="504"/>
        <v>56.7</v>
      </c>
      <c r="EI152" s="379"/>
      <c r="EJ152" s="384">
        <f t="shared" si="505"/>
        <v>0</v>
      </c>
      <c r="EK152" s="379"/>
      <c r="EL152" s="384">
        <f t="shared" si="506"/>
        <v>0</v>
      </c>
      <c r="EM152" s="379">
        <v>2</v>
      </c>
      <c r="EN152" s="384">
        <f t="shared" si="507"/>
        <v>56.7</v>
      </c>
      <c r="EO152" s="379">
        <v>2</v>
      </c>
      <c r="EP152" s="384">
        <f t="shared" si="508"/>
        <v>56.7</v>
      </c>
      <c r="EQ152" s="379"/>
      <c r="ER152" s="384">
        <f t="shared" si="509"/>
        <v>0</v>
      </c>
      <c r="ES152" s="379"/>
      <c r="ET152" s="384">
        <f t="shared" si="510"/>
        <v>0</v>
      </c>
      <c r="EU152" s="379"/>
      <c r="EV152" s="384">
        <f t="shared" si="511"/>
        <v>0</v>
      </c>
      <c r="EW152" s="379"/>
      <c r="EX152" s="384">
        <f t="shared" si="512"/>
        <v>0</v>
      </c>
      <c r="EY152" s="379"/>
      <c r="EZ152" s="384">
        <f t="shared" si="513"/>
        <v>0</v>
      </c>
      <c r="FA152" s="379"/>
      <c r="FB152" s="384">
        <f t="shared" si="514"/>
        <v>0</v>
      </c>
      <c r="FC152" s="379">
        <v>1</v>
      </c>
      <c r="FD152" s="384">
        <f t="shared" si="515"/>
        <v>28.35</v>
      </c>
      <c r="FE152" s="379">
        <v>1</v>
      </c>
      <c r="FF152" s="384">
        <f t="shared" si="516"/>
        <v>28.35</v>
      </c>
      <c r="FG152" s="379">
        <v>1</v>
      </c>
      <c r="FH152" s="384">
        <f t="shared" si="517"/>
        <v>28.35</v>
      </c>
      <c r="FI152" s="379">
        <v>2</v>
      </c>
      <c r="FJ152" s="384">
        <f t="shared" si="518"/>
        <v>56.7</v>
      </c>
      <c r="FK152" s="379">
        <v>2</v>
      </c>
      <c r="FL152" s="384">
        <f t="shared" si="519"/>
        <v>56.7</v>
      </c>
      <c r="FM152" s="379">
        <v>2</v>
      </c>
      <c r="FN152" s="384">
        <f t="shared" si="520"/>
        <v>56.7</v>
      </c>
      <c r="FO152" s="379"/>
      <c r="FP152" s="384">
        <f t="shared" si="521"/>
        <v>0</v>
      </c>
      <c r="FQ152" s="379"/>
      <c r="FR152" s="384">
        <f t="shared" si="522"/>
        <v>0</v>
      </c>
      <c r="FS152" s="379"/>
      <c r="FT152" s="384">
        <f t="shared" si="523"/>
        <v>0</v>
      </c>
      <c r="FU152" s="379"/>
      <c r="FV152" s="384">
        <f t="shared" si="524"/>
        <v>0</v>
      </c>
      <c r="FW152" s="379"/>
      <c r="FX152" s="384">
        <f t="shared" si="525"/>
        <v>0</v>
      </c>
      <c r="FY152" s="379"/>
      <c r="FZ152" s="384">
        <f t="shared" si="526"/>
        <v>0</v>
      </c>
      <c r="GA152" s="379"/>
      <c r="GB152" s="384">
        <f t="shared" si="527"/>
        <v>0</v>
      </c>
      <c r="GC152" s="379"/>
      <c r="GD152" s="384">
        <f t="shared" si="528"/>
        <v>0</v>
      </c>
      <c r="GE152" s="379"/>
      <c r="GF152" s="384">
        <f t="shared" si="529"/>
        <v>0</v>
      </c>
      <c r="GG152" s="379"/>
      <c r="GH152" s="384">
        <f t="shared" si="530"/>
        <v>0</v>
      </c>
      <c r="GI152" s="379"/>
      <c r="GJ152" s="384">
        <f t="shared" si="531"/>
        <v>0</v>
      </c>
      <c r="GK152" s="379"/>
      <c r="GL152" s="384">
        <f t="shared" si="532"/>
        <v>0</v>
      </c>
      <c r="GM152" s="379"/>
      <c r="GN152" s="384">
        <f t="shared" si="533"/>
        <v>0</v>
      </c>
      <c r="GO152" s="379"/>
      <c r="GP152" s="384">
        <f t="shared" si="534"/>
        <v>0</v>
      </c>
      <c r="GQ152" s="379"/>
      <c r="GR152" s="384">
        <f t="shared" si="535"/>
        <v>0</v>
      </c>
      <c r="GS152" s="379"/>
      <c r="GT152" s="384">
        <f t="shared" si="536"/>
        <v>0</v>
      </c>
      <c r="GU152" s="379"/>
      <c r="GV152" s="384">
        <f t="shared" si="537"/>
        <v>0</v>
      </c>
      <c r="GW152" s="379"/>
      <c r="GX152" s="384">
        <f t="shared" si="538"/>
        <v>0</v>
      </c>
      <c r="GY152" s="379"/>
      <c r="GZ152" s="384">
        <f t="shared" si="539"/>
        <v>0</v>
      </c>
      <c r="HA152" s="379"/>
      <c r="HB152" s="384">
        <f t="shared" si="540"/>
        <v>0</v>
      </c>
      <c r="HC152" s="379"/>
      <c r="HD152" s="384">
        <f t="shared" si="541"/>
        <v>0</v>
      </c>
      <c r="HE152" s="379"/>
      <c r="HF152" s="384">
        <f t="shared" si="542"/>
        <v>0</v>
      </c>
      <c r="HG152" s="379"/>
      <c r="HH152" s="384">
        <f t="shared" si="543"/>
        <v>0</v>
      </c>
      <c r="HI152" s="379"/>
      <c r="HJ152" s="384">
        <f t="shared" si="544"/>
        <v>0</v>
      </c>
      <c r="HK152" s="379"/>
      <c r="HL152" s="384">
        <f t="shared" si="545"/>
        <v>0</v>
      </c>
      <c r="HM152" s="379"/>
      <c r="HN152" s="384">
        <f t="shared" si="546"/>
        <v>0</v>
      </c>
      <c r="HO152" s="415"/>
      <c r="HP152" s="384">
        <f t="shared" si="547"/>
        <v>0</v>
      </c>
      <c r="HQ152" s="379"/>
      <c r="HR152" s="384">
        <f t="shared" si="548"/>
        <v>0</v>
      </c>
      <c r="HS152" s="415"/>
      <c r="HT152" s="384">
        <f t="shared" si="549"/>
        <v>0</v>
      </c>
      <c r="HU152" s="379"/>
      <c r="HV152" s="384">
        <f t="shared" si="550"/>
        <v>0</v>
      </c>
      <c r="HW152" s="379"/>
      <c r="HX152" s="384">
        <f t="shared" si="551"/>
        <v>0</v>
      </c>
      <c r="HY152" s="379"/>
      <c r="HZ152" s="384">
        <f t="shared" si="552"/>
        <v>0</v>
      </c>
      <c r="IA152" s="379"/>
      <c r="IB152" s="384">
        <f t="shared" si="553"/>
        <v>0</v>
      </c>
      <c r="IC152" s="379"/>
      <c r="ID152" s="384">
        <f t="shared" si="554"/>
        <v>0</v>
      </c>
      <c r="IE152" s="379"/>
      <c r="IF152" s="384">
        <f t="shared" si="555"/>
        <v>0</v>
      </c>
      <c r="IG152" s="379"/>
      <c r="IH152" s="384">
        <f t="shared" si="556"/>
        <v>0</v>
      </c>
      <c r="II152" s="379"/>
      <c r="IJ152" s="384">
        <f t="shared" si="557"/>
        <v>0</v>
      </c>
      <c r="IK152" s="379"/>
      <c r="IL152" s="384">
        <f t="shared" si="558"/>
        <v>0</v>
      </c>
      <c r="IM152" s="379"/>
      <c r="IN152" s="384">
        <f t="shared" si="559"/>
        <v>0</v>
      </c>
      <c r="IO152" s="379"/>
      <c r="IP152" s="384">
        <f t="shared" si="560"/>
        <v>0</v>
      </c>
      <c r="IQ152" s="379"/>
      <c r="IR152" s="384">
        <f t="shared" si="561"/>
        <v>0</v>
      </c>
      <c r="IS152" s="379"/>
      <c r="IT152" s="384">
        <f t="shared" si="562"/>
        <v>0</v>
      </c>
      <c r="IU152" s="379"/>
      <c r="IV152" s="384">
        <f t="shared" si="563"/>
        <v>0</v>
      </c>
      <c r="IW152" s="379"/>
      <c r="IX152" s="384">
        <f t="shared" si="564"/>
        <v>0</v>
      </c>
      <c r="IY152" s="379"/>
      <c r="IZ152" s="384">
        <f t="shared" si="565"/>
        <v>0</v>
      </c>
      <c r="JA152" s="379"/>
      <c r="JB152" s="384">
        <f t="shared" si="566"/>
        <v>0</v>
      </c>
      <c r="JC152" s="379"/>
      <c r="JD152" s="384">
        <f t="shared" si="567"/>
        <v>0</v>
      </c>
      <c r="JE152" s="379"/>
      <c r="JF152" s="384">
        <f t="shared" si="568"/>
        <v>0</v>
      </c>
      <c r="JG152" s="379"/>
      <c r="JH152" s="384">
        <f t="shared" si="569"/>
        <v>0</v>
      </c>
      <c r="JI152" s="379"/>
      <c r="JJ152" s="384">
        <f t="shared" si="570"/>
        <v>0</v>
      </c>
      <c r="JK152" s="379"/>
      <c r="JL152" s="384">
        <f t="shared" si="571"/>
        <v>0</v>
      </c>
      <c r="JM152" s="379"/>
      <c r="JN152" s="384">
        <f t="shared" si="572"/>
        <v>0</v>
      </c>
      <c r="JO152" s="379"/>
      <c r="JP152" s="384">
        <f t="shared" si="573"/>
        <v>0</v>
      </c>
      <c r="JQ152" s="379"/>
      <c r="JR152" s="384">
        <f t="shared" si="574"/>
        <v>0</v>
      </c>
      <c r="JS152" s="379">
        <v>2</v>
      </c>
      <c r="JT152" s="384">
        <f t="shared" si="434"/>
        <v>56.7</v>
      </c>
      <c r="JU152" s="379">
        <v>2</v>
      </c>
      <c r="JV152" s="384">
        <f t="shared" si="435"/>
        <v>56.7</v>
      </c>
      <c r="JW152" s="379">
        <v>2</v>
      </c>
      <c r="JX152" s="384">
        <f t="shared" si="436"/>
        <v>56.7</v>
      </c>
      <c r="JY152" s="379"/>
      <c r="JZ152" s="384">
        <f t="shared" si="437"/>
        <v>0</v>
      </c>
    </row>
    <row r="153" spans="1:286" s="4" customFormat="1" x14ac:dyDescent="0.25">
      <c r="A153" s="268" t="s">
        <v>361</v>
      </c>
      <c r="B153" s="268" t="s">
        <v>384</v>
      </c>
      <c r="C153" s="466">
        <v>1900</v>
      </c>
      <c r="D153" s="467"/>
      <c r="E153" s="467"/>
      <c r="F153" s="472"/>
      <c r="G153" s="387">
        <f t="shared" si="575"/>
        <v>95</v>
      </c>
      <c r="H153" s="388">
        <f t="shared" si="439"/>
        <v>1995</v>
      </c>
      <c r="I153" s="513">
        <v>40</v>
      </c>
      <c r="J153" s="390">
        <f t="shared" si="441"/>
        <v>49.875</v>
      </c>
      <c r="K153" s="379"/>
      <c r="L153" s="384">
        <f t="shared" si="442"/>
        <v>0</v>
      </c>
      <c r="M153" s="379"/>
      <c r="N153" s="384">
        <f t="shared" si="443"/>
        <v>0</v>
      </c>
      <c r="O153" s="379"/>
      <c r="P153" s="384">
        <f t="shared" si="444"/>
        <v>0</v>
      </c>
      <c r="Q153" s="379"/>
      <c r="R153" s="384">
        <f t="shared" si="445"/>
        <v>0</v>
      </c>
      <c r="S153" s="379"/>
      <c r="T153" s="384">
        <f t="shared" si="446"/>
        <v>0</v>
      </c>
      <c r="U153" s="379"/>
      <c r="V153" s="384">
        <f t="shared" si="447"/>
        <v>0</v>
      </c>
      <c r="W153" s="379"/>
      <c r="X153" s="384">
        <f t="shared" si="448"/>
        <v>0</v>
      </c>
      <c r="Y153" s="379"/>
      <c r="Z153" s="384">
        <f t="shared" si="449"/>
        <v>0</v>
      </c>
      <c r="AA153" s="379"/>
      <c r="AB153" s="384">
        <f t="shared" si="450"/>
        <v>0</v>
      </c>
      <c r="AC153" s="379"/>
      <c r="AD153" s="384">
        <f t="shared" si="451"/>
        <v>0</v>
      </c>
      <c r="AE153" s="379"/>
      <c r="AF153" s="384">
        <f t="shared" si="452"/>
        <v>0</v>
      </c>
      <c r="AG153" s="379"/>
      <c r="AH153" s="384">
        <f t="shared" si="453"/>
        <v>0</v>
      </c>
      <c r="AI153" s="379"/>
      <c r="AJ153" s="384">
        <f t="shared" si="454"/>
        <v>0</v>
      </c>
      <c r="AK153" s="379"/>
      <c r="AL153" s="384">
        <f t="shared" si="455"/>
        <v>0</v>
      </c>
      <c r="AM153" s="379"/>
      <c r="AN153" s="384">
        <f t="shared" si="456"/>
        <v>0</v>
      </c>
      <c r="AO153" s="379"/>
      <c r="AP153" s="384">
        <f t="shared" si="457"/>
        <v>0</v>
      </c>
      <c r="AQ153" s="379"/>
      <c r="AR153" s="384">
        <f t="shared" si="458"/>
        <v>0</v>
      </c>
      <c r="AS153" s="379"/>
      <c r="AT153" s="384">
        <f t="shared" si="459"/>
        <v>0</v>
      </c>
      <c r="AU153" s="379"/>
      <c r="AV153" s="384">
        <f t="shared" si="460"/>
        <v>0</v>
      </c>
      <c r="AW153" s="379"/>
      <c r="AX153" s="384">
        <f t="shared" si="461"/>
        <v>0</v>
      </c>
      <c r="AY153" s="379"/>
      <c r="AZ153" s="384">
        <f t="shared" si="462"/>
        <v>0</v>
      </c>
      <c r="BA153" s="379"/>
      <c r="BB153" s="384">
        <f t="shared" si="463"/>
        <v>0</v>
      </c>
      <c r="BC153" s="379"/>
      <c r="BD153" s="384">
        <f t="shared" si="464"/>
        <v>0</v>
      </c>
      <c r="BE153" s="379"/>
      <c r="BF153" s="384">
        <f t="shared" si="465"/>
        <v>0</v>
      </c>
      <c r="BG153" s="379"/>
      <c r="BH153" s="384">
        <f t="shared" si="466"/>
        <v>0</v>
      </c>
      <c r="BI153" s="379"/>
      <c r="BJ153" s="384">
        <f t="shared" si="467"/>
        <v>0</v>
      </c>
      <c r="BK153" s="379"/>
      <c r="BL153" s="384">
        <f t="shared" si="468"/>
        <v>0</v>
      </c>
      <c r="BM153" s="379"/>
      <c r="BN153" s="384">
        <f t="shared" si="469"/>
        <v>0</v>
      </c>
      <c r="BO153" s="379"/>
      <c r="BP153" s="384">
        <f t="shared" si="470"/>
        <v>0</v>
      </c>
      <c r="BQ153" s="379"/>
      <c r="BR153" s="384">
        <f t="shared" si="471"/>
        <v>0</v>
      </c>
      <c r="BS153" s="379"/>
      <c r="BT153" s="384">
        <f t="shared" si="472"/>
        <v>0</v>
      </c>
      <c r="BU153" s="379"/>
      <c r="BV153" s="384">
        <f t="shared" si="473"/>
        <v>0</v>
      </c>
      <c r="BW153" s="379"/>
      <c r="BX153" s="384">
        <f t="shared" si="474"/>
        <v>0</v>
      </c>
      <c r="BY153" s="379"/>
      <c r="BZ153" s="384">
        <f t="shared" si="475"/>
        <v>0</v>
      </c>
      <c r="CA153" s="379"/>
      <c r="CB153" s="384">
        <f t="shared" si="476"/>
        <v>0</v>
      </c>
      <c r="CC153" s="379"/>
      <c r="CD153" s="384">
        <f t="shared" si="477"/>
        <v>0</v>
      </c>
      <c r="CE153" s="379"/>
      <c r="CF153" s="384">
        <f t="shared" si="478"/>
        <v>0</v>
      </c>
      <c r="CG153" s="379"/>
      <c r="CH153" s="384">
        <f t="shared" si="479"/>
        <v>0</v>
      </c>
      <c r="CI153" s="379"/>
      <c r="CJ153" s="384">
        <f t="shared" si="480"/>
        <v>0</v>
      </c>
      <c r="CK153" s="379"/>
      <c r="CL153" s="384">
        <f t="shared" si="481"/>
        <v>0</v>
      </c>
      <c r="CM153" s="379"/>
      <c r="CN153" s="384">
        <f t="shared" si="482"/>
        <v>0</v>
      </c>
      <c r="CO153" s="379"/>
      <c r="CP153" s="384">
        <f t="shared" si="483"/>
        <v>0</v>
      </c>
      <c r="CQ153" s="379"/>
      <c r="CR153" s="384">
        <f t="shared" si="484"/>
        <v>0</v>
      </c>
      <c r="CS153" s="379"/>
      <c r="CT153" s="384">
        <f t="shared" si="485"/>
        <v>0</v>
      </c>
      <c r="CU153" s="379"/>
      <c r="CV153" s="384">
        <f t="shared" si="486"/>
        <v>0</v>
      </c>
      <c r="CW153" s="379"/>
      <c r="CX153" s="384">
        <f t="shared" si="487"/>
        <v>0</v>
      </c>
      <c r="CY153" s="379"/>
      <c r="CZ153" s="384">
        <f t="shared" si="488"/>
        <v>0</v>
      </c>
      <c r="DA153" s="379"/>
      <c r="DB153" s="384">
        <f t="shared" si="440"/>
        <v>0</v>
      </c>
      <c r="DC153" s="379"/>
      <c r="DD153" s="384">
        <f t="shared" si="489"/>
        <v>0</v>
      </c>
      <c r="DE153" s="379"/>
      <c r="DF153" s="384">
        <f t="shared" si="490"/>
        <v>0</v>
      </c>
      <c r="DG153" s="379"/>
      <c r="DH153" s="384">
        <f t="shared" si="491"/>
        <v>0</v>
      </c>
      <c r="DI153" s="379"/>
      <c r="DJ153" s="384">
        <f t="shared" si="492"/>
        <v>0</v>
      </c>
      <c r="DK153" s="379"/>
      <c r="DL153" s="384">
        <f t="shared" si="493"/>
        <v>0</v>
      </c>
      <c r="DM153" s="379"/>
      <c r="DN153" s="384">
        <f t="shared" si="494"/>
        <v>0</v>
      </c>
      <c r="DO153" s="379"/>
      <c r="DP153" s="384">
        <f t="shared" si="495"/>
        <v>0</v>
      </c>
      <c r="DQ153" s="379"/>
      <c r="DR153" s="384">
        <f t="shared" si="496"/>
        <v>0</v>
      </c>
      <c r="DS153" s="379"/>
      <c r="DT153" s="384">
        <f t="shared" si="497"/>
        <v>0</v>
      </c>
      <c r="DU153" s="379"/>
      <c r="DV153" s="384">
        <f t="shared" si="498"/>
        <v>0</v>
      </c>
      <c r="DW153" s="379"/>
      <c r="DX153" s="384">
        <f t="shared" si="499"/>
        <v>0</v>
      </c>
      <c r="DY153" s="379"/>
      <c r="DZ153" s="384">
        <f t="shared" si="500"/>
        <v>0</v>
      </c>
      <c r="EA153" s="379"/>
      <c r="EB153" s="384">
        <f t="shared" si="501"/>
        <v>0</v>
      </c>
      <c r="EC153" s="379"/>
      <c r="ED153" s="384">
        <f t="shared" si="502"/>
        <v>0</v>
      </c>
      <c r="EE153" s="379"/>
      <c r="EF153" s="384">
        <f t="shared" si="503"/>
        <v>0</v>
      </c>
      <c r="EG153" s="379"/>
      <c r="EH153" s="384">
        <f t="shared" si="504"/>
        <v>0</v>
      </c>
      <c r="EI153" s="379"/>
      <c r="EJ153" s="384">
        <f t="shared" si="505"/>
        <v>0</v>
      </c>
      <c r="EK153" s="379"/>
      <c r="EL153" s="384">
        <f t="shared" si="506"/>
        <v>0</v>
      </c>
      <c r="EM153" s="379"/>
      <c r="EN153" s="384">
        <f t="shared" si="507"/>
        <v>0</v>
      </c>
      <c r="EO153" s="379"/>
      <c r="EP153" s="384">
        <f t="shared" si="508"/>
        <v>0</v>
      </c>
      <c r="EQ153" s="379"/>
      <c r="ER153" s="384">
        <f t="shared" si="509"/>
        <v>0</v>
      </c>
      <c r="ES153" s="379"/>
      <c r="ET153" s="384">
        <f t="shared" si="510"/>
        <v>0</v>
      </c>
      <c r="EU153" s="379"/>
      <c r="EV153" s="384">
        <f t="shared" si="511"/>
        <v>0</v>
      </c>
      <c r="EW153" s="379"/>
      <c r="EX153" s="384">
        <f t="shared" si="512"/>
        <v>0</v>
      </c>
      <c r="EY153" s="379"/>
      <c r="EZ153" s="384">
        <f t="shared" si="513"/>
        <v>0</v>
      </c>
      <c r="FA153" s="379"/>
      <c r="FB153" s="384">
        <f t="shared" si="514"/>
        <v>0</v>
      </c>
      <c r="FC153" s="379"/>
      <c r="FD153" s="384">
        <f t="shared" si="515"/>
        <v>0</v>
      </c>
      <c r="FE153" s="379"/>
      <c r="FF153" s="384">
        <f t="shared" si="516"/>
        <v>0</v>
      </c>
      <c r="FG153" s="379">
        <v>1</v>
      </c>
      <c r="FH153" s="384">
        <f t="shared" si="517"/>
        <v>49.875</v>
      </c>
      <c r="FI153" s="379"/>
      <c r="FJ153" s="384">
        <f t="shared" si="518"/>
        <v>0</v>
      </c>
      <c r="FK153" s="379"/>
      <c r="FL153" s="384">
        <f t="shared" si="519"/>
        <v>0</v>
      </c>
      <c r="FM153" s="379"/>
      <c r="FN153" s="384">
        <f t="shared" si="520"/>
        <v>0</v>
      </c>
      <c r="FO153" s="379"/>
      <c r="FP153" s="384">
        <f t="shared" si="521"/>
        <v>0</v>
      </c>
      <c r="FQ153" s="379"/>
      <c r="FR153" s="384">
        <f t="shared" si="522"/>
        <v>0</v>
      </c>
      <c r="FS153" s="379"/>
      <c r="FT153" s="384">
        <f t="shared" si="523"/>
        <v>0</v>
      </c>
      <c r="FU153" s="379"/>
      <c r="FV153" s="384">
        <f t="shared" si="524"/>
        <v>0</v>
      </c>
      <c r="FW153" s="379"/>
      <c r="FX153" s="384">
        <f t="shared" si="525"/>
        <v>0</v>
      </c>
      <c r="FY153" s="379"/>
      <c r="FZ153" s="384">
        <f t="shared" si="526"/>
        <v>0</v>
      </c>
      <c r="GA153" s="379"/>
      <c r="GB153" s="384">
        <f t="shared" si="527"/>
        <v>0</v>
      </c>
      <c r="GC153" s="379"/>
      <c r="GD153" s="384">
        <f t="shared" si="528"/>
        <v>0</v>
      </c>
      <c r="GE153" s="379"/>
      <c r="GF153" s="384">
        <f t="shared" si="529"/>
        <v>0</v>
      </c>
      <c r="GG153" s="379"/>
      <c r="GH153" s="384">
        <f t="shared" si="530"/>
        <v>0</v>
      </c>
      <c r="GI153" s="379"/>
      <c r="GJ153" s="384">
        <f t="shared" si="531"/>
        <v>0</v>
      </c>
      <c r="GK153" s="379"/>
      <c r="GL153" s="384">
        <f t="shared" si="532"/>
        <v>0</v>
      </c>
      <c r="GM153" s="379"/>
      <c r="GN153" s="384">
        <f t="shared" si="533"/>
        <v>0</v>
      </c>
      <c r="GO153" s="379"/>
      <c r="GP153" s="384">
        <f t="shared" si="534"/>
        <v>0</v>
      </c>
      <c r="GQ153" s="379"/>
      <c r="GR153" s="384">
        <f t="shared" si="535"/>
        <v>0</v>
      </c>
      <c r="GS153" s="379"/>
      <c r="GT153" s="384">
        <f t="shared" si="536"/>
        <v>0</v>
      </c>
      <c r="GU153" s="379"/>
      <c r="GV153" s="384">
        <f t="shared" si="537"/>
        <v>0</v>
      </c>
      <c r="GW153" s="379"/>
      <c r="GX153" s="384">
        <f t="shared" si="538"/>
        <v>0</v>
      </c>
      <c r="GY153" s="379"/>
      <c r="GZ153" s="384">
        <f t="shared" si="539"/>
        <v>0</v>
      </c>
      <c r="HA153" s="379"/>
      <c r="HB153" s="384">
        <f t="shared" si="540"/>
        <v>0</v>
      </c>
      <c r="HC153" s="379"/>
      <c r="HD153" s="384">
        <f t="shared" si="541"/>
        <v>0</v>
      </c>
      <c r="HE153" s="379"/>
      <c r="HF153" s="384">
        <f t="shared" si="542"/>
        <v>0</v>
      </c>
      <c r="HG153" s="379"/>
      <c r="HH153" s="384">
        <f t="shared" si="543"/>
        <v>0</v>
      </c>
      <c r="HI153" s="379"/>
      <c r="HJ153" s="384">
        <f t="shared" si="544"/>
        <v>0</v>
      </c>
      <c r="HK153" s="379"/>
      <c r="HL153" s="384">
        <f t="shared" si="545"/>
        <v>0</v>
      </c>
      <c r="HM153" s="379"/>
      <c r="HN153" s="384">
        <f t="shared" si="546"/>
        <v>0</v>
      </c>
      <c r="HO153" s="415"/>
      <c r="HP153" s="384">
        <f t="shared" si="547"/>
        <v>0</v>
      </c>
      <c r="HQ153" s="379"/>
      <c r="HR153" s="384">
        <f t="shared" si="548"/>
        <v>0</v>
      </c>
      <c r="HS153" s="415"/>
      <c r="HT153" s="384">
        <f t="shared" si="549"/>
        <v>0</v>
      </c>
      <c r="HU153" s="379"/>
      <c r="HV153" s="384">
        <f t="shared" si="550"/>
        <v>0</v>
      </c>
      <c r="HW153" s="379"/>
      <c r="HX153" s="384">
        <f t="shared" si="551"/>
        <v>0</v>
      </c>
      <c r="HY153" s="379"/>
      <c r="HZ153" s="384">
        <f t="shared" si="552"/>
        <v>0</v>
      </c>
      <c r="IA153" s="379"/>
      <c r="IB153" s="384">
        <f t="shared" si="553"/>
        <v>0</v>
      </c>
      <c r="IC153" s="379"/>
      <c r="ID153" s="384">
        <f t="shared" si="554"/>
        <v>0</v>
      </c>
      <c r="IE153" s="379"/>
      <c r="IF153" s="384">
        <f t="shared" si="555"/>
        <v>0</v>
      </c>
      <c r="IG153" s="379"/>
      <c r="IH153" s="384">
        <f t="shared" si="556"/>
        <v>0</v>
      </c>
      <c r="II153" s="379"/>
      <c r="IJ153" s="384">
        <f t="shared" si="557"/>
        <v>0</v>
      </c>
      <c r="IK153" s="379"/>
      <c r="IL153" s="384">
        <f t="shared" si="558"/>
        <v>0</v>
      </c>
      <c r="IM153" s="379"/>
      <c r="IN153" s="384">
        <f t="shared" si="559"/>
        <v>0</v>
      </c>
      <c r="IO153" s="379"/>
      <c r="IP153" s="384">
        <f t="shared" si="560"/>
        <v>0</v>
      </c>
      <c r="IQ153" s="379"/>
      <c r="IR153" s="384">
        <f t="shared" si="561"/>
        <v>0</v>
      </c>
      <c r="IS153" s="379"/>
      <c r="IT153" s="384">
        <f t="shared" si="562"/>
        <v>0</v>
      </c>
      <c r="IU153" s="379"/>
      <c r="IV153" s="384">
        <f t="shared" si="563"/>
        <v>0</v>
      </c>
      <c r="IW153" s="379"/>
      <c r="IX153" s="384">
        <f t="shared" si="564"/>
        <v>0</v>
      </c>
      <c r="IY153" s="379"/>
      <c r="IZ153" s="384">
        <f t="shared" si="565"/>
        <v>0</v>
      </c>
      <c r="JA153" s="379"/>
      <c r="JB153" s="384">
        <f t="shared" si="566"/>
        <v>0</v>
      </c>
      <c r="JC153" s="379"/>
      <c r="JD153" s="384">
        <f t="shared" si="567"/>
        <v>0</v>
      </c>
      <c r="JE153" s="379"/>
      <c r="JF153" s="384">
        <f t="shared" si="568"/>
        <v>0</v>
      </c>
      <c r="JG153" s="379"/>
      <c r="JH153" s="384">
        <f t="shared" si="569"/>
        <v>0</v>
      </c>
      <c r="JI153" s="379"/>
      <c r="JJ153" s="384">
        <f t="shared" si="570"/>
        <v>0</v>
      </c>
      <c r="JK153" s="379"/>
      <c r="JL153" s="384">
        <f t="shared" si="571"/>
        <v>0</v>
      </c>
      <c r="JM153" s="379"/>
      <c r="JN153" s="384">
        <f t="shared" si="572"/>
        <v>0</v>
      </c>
      <c r="JO153" s="379"/>
      <c r="JP153" s="384">
        <f t="shared" si="573"/>
        <v>0</v>
      </c>
      <c r="JQ153" s="379"/>
      <c r="JR153" s="384">
        <f t="shared" si="574"/>
        <v>0</v>
      </c>
      <c r="JS153" s="379"/>
      <c r="JT153" s="384">
        <f t="shared" si="434"/>
        <v>0</v>
      </c>
      <c r="JU153" s="379"/>
      <c r="JV153" s="384">
        <f t="shared" si="435"/>
        <v>0</v>
      </c>
      <c r="JW153" s="379"/>
      <c r="JX153" s="384">
        <f t="shared" si="436"/>
        <v>0</v>
      </c>
      <c r="JY153" s="379"/>
      <c r="JZ153" s="384">
        <f t="shared" si="437"/>
        <v>0</v>
      </c>
    </row>
    <row r="154" spans="1:286" s="4" customFormat="1" x14ac:dyDescent="0.25">
      <c r="A154" s="356" t="s">
        <v>511</v>
      </c>
      <c r="B154" s="356" t="s">
        <v>548</v>
      </c>
      <c r="C154" s="466">
        <v>25000</v>
      </c>
      <c r="D154" s="467"/>
      <c r="E154" s="467"/>
      <c r="F154" s="472"/>
      <c r="G154" s="387">
        <f t="shared" si="575"/>
        <v>1250</v>
      </c>
      <c r="H154" s="388">
        <f t="shared" si="439"/>
        <v>26250</v>
      </c>
      <c r="I154" s="513">
        <v>1</v>
      </c>
      <c r="J154" s="390">
        <f t="shared" si="441"/>
        <v>26250</v>
      </c>
      <c r="K154" s="379"/>
      <c r="L154" s="384">
        <f t="shared" si="442"/>
        <v>0</v>
      </c>
      <c r="M154" s="379"/>
      <c r="N154" s="384">
        <f t="shared" si="443"/>
        <v>0</v>
      </c>
      <c r="O154" s="379"/>
      <c r="P154" s="384">
        <f t="shared" si="444"/>
        <v>0</v>
      </c>
      <c r="Q154" s="379"/>
      <c r="R154" s="384">
        <f t="shared" si="445"/>
        <v>0</v>
      </c>
      <c r="S154" s="379"/>
      <c r="T154" s="384">
        <f t="shared" si="446"/>
        <v>0</v>
      </c>
      <c r="U154" s="379"/>
      <c r="V154" s="384">
        <f t="shared" si="447"/>
        <v>0</v>
      </c>
      <c r="W154" s="379"/>
      <c r="X154" s="384">
        <f t="shared" si="448"/>
        <v>0</v>
      </c>
      <c r="Y154" s="379"/>
      <c r="Z154" s="384">
        <f t="shared" si="449"/>
        <v>0</v>
      </c>
      <c r="AA154" s="379"/>
      <c r="AB154" s="384">
        <f t="shared" si="450"/>
        <v>0</v>
      </c>
      <c r="AC154" s="379"/>
      <c r="AD154" s="384">
        <f t="shared" si="451"/>
        <v>0</v>
      </c>
      <c r="AE154" s="379"/>
      <c r="AF154" s="384">
        <f t="shared" si="452"/>
        <v>0</v>
      </c>
      <c r="AG154" s="379"/>
      <c r="AH154" s="384">
        <f t="shared" si="453"/>
        <v>0</v>
      </c>
      <c r="AI154" s="379"/>
      <c r="AJ154" s="384">
        <f t="shared" si="454"/>
        <v>0</v>
      </c>
      <c r="AK154" s="379"/>
      <c r="AL154" s="384">
        <f t="shared" si="455"/>
        <v>0</v>
      </c>
      <c r="AM154" s="379"/>
      <c r="AN154" s="384">
        <f t="shared" si="456"/>
        <v>0</v>
      </c>
      <c r="AO154" s="379"/>
      <c r="AP154" s="384">
        <f t="shared" si="457"/>
        <v>0</v>
      </c>
      <c r="AQ154" s="379"/>
      <c r="AR154" s="384">
        <f t="shared" si="458"/>
        <v>0</v>
      </c>
      <c r="AS154" s="379"/>
      <c r="AT154" s="384">
        <f t="shared" si="459"/>
        <v>0</v>
      </c>
      <c r="AU154" s="379"/>
      <c r="AV154" s="384">
        <f t="shared" si="460"/>
        <v>0</v>
      </c>
      <c r="AW154" s="379"/>
      <c r="AX154" s="384">
        <f t="shared" si="461"/>
        <v>0</v>
      </c>
      <c r="AY154" s="379"/>
      <c r="AZ154" s="384">
        <f t="shared" si="462"/>
        <v>0</v>
      </c>
      <c r="BA154" s="379"/>
      <c r="BB154" s="384">
        <f t="shared" si="463"/>
        <v>0</v>
      </c>
      <c r="BC154" s="379"/>
      <c r="BD154" s="384">
        <f t="shared" si="464"/>
        <v>0</v>
      </c>
      <c r="BE154" s="379"/>
      <c r="BF154" s="384">
        <f t="shared" si="465"/>
        <v>0</v>
      </c>
      <c r="BG154" s="379"/>
      <c r="BH154" s="384">
        <f t="shared" si="466"/>
        <v>0</v>
      </c>
      <c r="BI154" s="379"/>
      <c r="BJ154" s="384">
        <f t="shared" si="467"/>
        <v>0</v>
      </c>
      <c r="BK154" s="379"/>
      <c r="BL154" s="384">
        <f t="shared" si="468"/>
        <v>0</v>
      </c>
      <c r="BM154" s="379"/>
      <c r="BN154" s="384">
        <f t="shared" si="469"/>
        <v>0</v>
      </c>
      <c r="BO154" s="379"/>
      <c r="BP154" s="384">
        <f t="shared" si="470"/>
        <v>0</v>
      </c>
      <c r="BQ154" s="379"/>
      <c r="BR154" s="384">
        <f t="shared" si="471"/>
        <v>0</v>
      </c>
      <c r="BS154" s="379"/>
      <c r="BT154" s="384">
        <f t="shared" si="472"/>
        <v>0</v>
      </c>
      <c r="BU154" s="379"/>
      <c r="BV154" s="384">
        <f t="shared" si="473"/>
        <v>0</v>
      </c>
      <c r="BW154" s="379"/>
      <c r="BX154" s="384">
        <f t="shared" si="474"/>
        <v>0</v>
      </c>
      <c r="BY154" s="379"/>
      <c r="BZ154" s="384">
        <f t="shared" si="475"/>
        <v>0</v>
      </c>
      <c r="CA154" s="379"/>
      <c r="CB154" s="384">
        <f t="shared" si="476"/>
        <v>0</v>
      </c>
      <c r="CC154" s="379"/>
      <c r="CD154" s="384">
        <f t="shared" si="477"/>
        <v>0</v>
      </c>
      <c r="CE154" s="379"/>
      <c r="CF154" s="384">
        <f t="shared" si="478"/>
        <v>0</v>
      </c>
      <c r="CG154" s="379"/>
      <c r="CH154" s="384">
        <f t="shared" si="479"/>
        <v>0</v>
      </c>
      <c r="CI154" s="379"/>
      <c r="CJ154" s="384">
        <f t="shared" si="480"/>
        <v>0</v>
      </c>
      <c r="CK154" s="379"/>
      <c r="CL154" s="384">
        <f t="shared" si="481"/>
        <v>0</v>
      </c>
      <c r="CM154" s="379"/>
      <c r="CN154" s="384">
        <f t="shared" si="482"/>
        <v>0</v>
      </c>
      <c r="CO154" s="379"/>
      <c r="CP154" s="384">
        <f t="shared" si="483"/>
        <v>0</v>
      </c>
      <c r="CQ154" s="379"/>
      <c r="CR154" s="384">
        <f t="shared" si="484"/>
        <v>0</v>
      </c>
      <c r="CS154" s="379"/>
      <c r="CT154" s="384">
        <f t="shared" si="485"/>
        <v>0</v>
      </c>
      <c r="CU154" s="379"/>
      <c r="CV154" s="384">
        <f t="shared" si="486"/>
        <v>0</v>
      </c>
      <c r="CW154" s="379"/>
      <c r="CX154" s="384">
        <f t="shared" si="487"/>
        <v>0</v>
      </c>
      <c r="CY154" s="379"/>
      <c r="CZ154" s="384">
        <f t="shared" si="488"/>
        <v>0</v>
      </c>
      <c r="DA154" s="379"/>
      <c r="DB154" s="384">
        <f t="shared" si="440"/>
        <v>0</v>
      </c>
      <c r="DC154" s="379"/>
      <c r="DD154" s="384">
        <f t="shared" si="489"/>
        <v>0</v>
      </c>
      <c r="DE154" s="379"/>
      <c r="DF154" s="384">
        <f t="shared" si="490"/>
        <v>0</v>
      </c>
      <c r="DG154" s="379"/>
      <c r="DH154" s="384">
        <f t="shared" si="491"/>
        <v>0</v>
      </c>
      <c r="DI154" s="379"/>
      <c r="DJ154" s="384">
        <f t="shared" si="492"/>
        <v>0</v>
      </c>
      <c r="DK154" s="379"/>
      <c r="DL154" s="384">
        <f t="shared" si="493"/>
        <v>0</v>
      </c>
      <c r="DM154" s="379"/>
      <c r="DN154" s="384">
        <f t="shared" si="494"/>
        <v>0</v>
      </c>
      <c r="DO154" s="379"/>
      <c r="DP154" s="384">
        <f t="shared" si="495"/>
        <v>0</v>
      </c>
      <c r="DQ154" s="379"/>
      <c r="DR154" s="384">
        <f t="shared" si="496"/>
        <v>0</v>
      </c>
      <c r="DS154" s="379"/>
      <c r="DT154" s="384">
        <f t="shared" si="497"/>
        <v>0</v>
      </c>
      <c r="DU154" s="379"/>
      <c r="DV154" s="384">
        <f t="shared" si="498"/>
        <v>0</v>
      </c>
      <c r="DW154" s="379"/>
      <c r="DX154" s="384">
        <f t="shared" si="499"/>
        <v>0</v>
      </c>
      <c r="DY154" s="379"/>
      <c r="DZ154" s="384">
        <f t="shared" si="500"/>
        <v>0</v>
      </c>
      <c r="EA154" s="379"/>
      <c r="EB154" s="384">
        <f t="shared" si="501"/>
        <v>0</v>
      </c>
      <c r="EC154" s="379"/>
      <c r="ED154" s="384">
        <f t="shared" si="502"/>
        <v>0</v>
      </c>
      <c r="EE154" s="379"/>
      <c r="EF154" s="384">
        <f t="shared" si="503"/>
        <v>0</v>
      </c>
      <c r="EG154" s="379"/>
      <c r="EH154" s="384">
        <f t="shared" si="504"/>
        <v>0</v>
      </c>
      <c r="EI154" s="379"/>
      <c r="EJ154" s="384">
        <f t="shared" si="505"/>
        <v>0</v>
      </c>
      <c r="EK154" s="379"/>
      <c r="EL154" s="384">
        <f t="shared" si="506"/>
        <v>0</v>
      </c>
      <c r="EM154" s="379"/>
      <c r="EN154" s="384">
        <f t="shared" si="507"/>
        <v>0</v>
      </c>
      <c r="EO154" s="379"/>
      <c r="EP154" s="384">
        <f t="shared" si="508"/>
        <v>0</v>
      </c>
      <c r="EQ154" s="379"/>
      <c r="ER154" s="384">
        <f t="shared" si="509"/>
        <v>0</v>
      </c>
      <c r="ES154" s="379"/>
      <c r="ET154" s="384">
        <f t="shared" si="510"/>
        <v>0</v>
      </c>
      <c r="EU154" s="379"/>
      <c r="EV154" s="384">
        <f t="shared" si="511"/>
        <v>0</v>
      </c>
      <c r="EW154" s="379"/>
      <c r="EX154" s="384">
        <f t="shared" si="512"/>
        <v>0</v>
      </c>
      <c r="EY154" s="379"/>
      <c r="EZ154" s="384">
        <f t="shared" si="513"/>
        <v>0</v>
      </c>
      <c r="FA154" s="379"/>
      <c r="FB154" s="384">
        <f t="shared" si="514"/>
        <v>0</v>
      </c>
      <c r="FC154" s="379"/>
      <c r="FD154" s="384">
        <f t="shared" si="515"/>
        <v>0</v>
      </c>
      <c r="FE154" s="379"/>
      <c r="FF154" s="384">
        <f t="shared" si="516"/>
        <v>0</v>
      </c>
      <c r="FG154" s="379"/>
      <c r="FH154" s="384">
        <f t="shared" si="517"/>
        <v>0</v>
      </c>
      <c r="FI154" s="379"/>
      <c r="FJ154" s="384">
        <f t="shared" si="518"/>
        <v>0</v>
      </c>
      <c r="FK154" s="379"/>
      <c r="FL154" s="384">
        <f t="shared" si="519"/>
        <v>0</v>
      </c>
      <c r="FM154" s="379"/>
      <c r="FN154" s="384">
        <f t="shared" si="520"/>
        <v>0</v>
      </c>
      <c r="FO154" s="379"/>
      <c r="FP154" s="384">
        <f t="shared" si="521"/>
        <v>0</v>
      </c>
      <c r="FQ154" s="379"/>
      <c r="FR154" s="384">
        <f t="shared" si="522"/>
        <v>0</v>
      </c>
      <c r="FS154" s="379"/>
      <c r="FT154" s="384">
        <f t="shared" si="523"/>
        <v>0</v>
      </c>
      <c r="FU154" s="379"/>
      <c r="FV154" s="384">
        <f t="shared" si="524"/>
        <v>0</v>
      </c>
      <c r="FW154" s="379"/>
      <c r="FX154" s="384">
        <f t="shared" si="525"/>
        <v>0</v>
      </c>
      <c r="FY154" s="379"/>
      <c r="FZ154" s="384">
        <f t="shared" si="526"/>
        <v>0</v>
      </c>
      <c r="GA154" s="379"/>
      <c r="GB154" s="384">
        <f t="shared" si="527"/>
        <v>0</v>
      </c>
      <c r="GC154" s="379"/>
      <c r="GD154" s="384">
        <f t="shared" si="528"/>
        <v>0</v>
      </c>
      <c r="GE154" s="379"/>
      <c r="GF154" s="384">
        <f t="shared" si="529"/>
        <v>0</v>
      </c>
      <c r="GG154" s="379"/>
      <c r="GH154" s="384">
        <f t="shared" si="530"/>
        <v>0</v>
      </c>
      <c r="GI154" s="379"/>
      <c r="GJ154" s="384">
        <f t="shared" si="531"/>
        <v>0</v>
      </c>
      <c r="GK154" s="379"/>
      <c r="GL154" s="384">
        <f t="shared" si="532"/>
        <v>0</v>
      </c>
      <c r="GM154" s="379"/>
      <c r="GN154" s="384">
        <f t="shared" si="533"/>
        <v>0</v>
      </c>
      <c r="GO154" s="379"/>
      <c r="GP154" s="384">
        <f t="shared" si="534"/>
        <v>0</v>
      </c>
      <c r="GQ154" s="379"/>
      <c r="GR154" s="384">
        <f t="shared" si="535"/>
        <v>0</v>
      </c>
      <c r="GS154" s="379"/>
      <c r="GT154" s="384">
        <f t="shared" si="536"/>
        <v>0</v>
      </c>
      <c r="GU154" s="379"/>
      <c r="GV154" s="384">
        <f t="shared" si="537"/>
        <v>0</v>
      </c>
      <c r="GW154" s="379"/>
      <c r="GX154" s="384">
        <f t="shared" si="538"/>
        <v>0</v>
      </c>
      <c r="GY154" s="379"/>
      <c r="GZ154" s="384">
        <f t="shared" si="539"/>
        <v>0</v>
      </c>
      <c r="HA154" s="379"/>
      <c r="HB154" s="384">
        <f t="shared" si="540"/>
        <v>0</v>
      </c>
      <c r="HC154" s="379"/>
      <c r="HD154" s="384">
        <f t="shared" si="541"/>
        <v>0</v>
      </c>
      <c r="HE154" s="379"/>
      <c r="HF154" s="384">
        <f t="shared" si="542"/>
        <v>0</v>
      </c>
      <c r="HG154" s="379"/>
      <c r="HH154" s="384">
        <f t="shared" si="543"/>
        <v>0</v>
      </c>
      <c r="HI154" s="379"/>
      <c r="HJ154" s="384">
        <f t="shared" si="544"/>
        <v>0</v>
      </c>
      <c r="HK154" s="379"/>
      <c r="HL154" s="384">
        <f t="shared" si="545"/>
        <v>0</v>
      </c>
      <c r="HM154" s="379"/>
      <c r="HN154" s="384">
        <f t="shared" si="546"/>
        <v>0</v>
      </c>
      <c r="HO154" s="415"/>
      <c r="HP154" s="384">
        <f t="shared" si="547"/>
        <v>0</v>
      </c>
      <c r="HQ154" s="379"/>
      <c r="HR154" s="384">
        <f t="shared" si="548"/>
        <v>0</v>
      </c>
      <c r="HS154" s="415"/>
      <c r="HT154" s="384">
        <f t="shared" si="549"/>
        <v>0</v>
      </c>
      <c r="HU154" s="379"/>
      <c r="HV154" s="384">
        <f t="shared" si="550"/>
        <v>0</v>
      </c>
      <c r="HW154" s="379"/>
      <c r="HX154" s="384">
        <f t="shared" si="551"/>
        <v>0</v>
      </c>
      <c r="HY154" s="379"/>
      <c r="HZ154" s="384">
        <f t="shared" si="552"/>
        <v>0</v>
      </c>
      <c r="IA154" s="379"/>
      <c r="IB154" s="384">
        <f t="shared" si="553"/>
        <v>0</v>
      </c>
      <c r="IC154" s="379"/>
      <c r="ID154" s="384">
        <f t="shared" si="554"/>
        <v>0</v>
      </c>
      <c r="IE154" s="379"/>
      <c r="IF154" s="384">
        <f t="shared" si="555"/>
        <v>0</v>
      </c>
      <c r="IG154" s="379"/>
      <c r="IH154" s="384">
        <f t="shared" si="556"/>
        <v>0</v>
      </c>
      <c r="II154" s="379"/>
      <c r="IJ154" s="384">
        <f t="shared" si="557"/>
        <v>0</v>
      </c>
      <c r="IK154" s="379"/>
      <c r="IL154" s="384">
        <f t="shared" si="558"/>
        <v>0</v>
      </c>
      <c r="IM154" s="379"/>
      <c r="IN154" s="384">
        <f t="shared" si="559"/>
        <v>0</v>
      </c>
      <c r="IO154" s="379"/>
      <c r="IP154" s="384">
        <f t="shared" si="560"/>
        <v>0</v>
      </c>
      <c r="IQ154" s="379"/>
      <c r="IR154" s="384">
        <f t="shared" si="561"/>
        <v>0</v>
      </c>
      <c r="IS154" s="379"/>
      <c r="IT154" s="384">
        <f t="shared" si="562"/>
        <v>0</v>
      </c>
      <c r="IU154" s="379"/>
      <c r="IV154" s="384">
        <f t="shared" si="563"/>
        <v>0</v>
      </c>
      <c r="IW154" s="379"/>
      <c r="IX154" s="384">
        <f t="shared" si="564"/>
        <v>0</v>
      </c>
      <c r="IY154" s="379"/>
      <c r="IZ154" s="384">
        <f t="shared" si="565"/>
        <v>0</v>
      </c>
      <c r="JA154" s="379"/>
      <c r="JB154" s="384">
        <f t="shared" si="566"/>
        <v>0</v>
      </c>
      <c r="JC154" s="379"/>
      <c r="JD154" s="384">
        <f t="shared" si="567"/>
        <v>0</v>
      </c>
      <c r="JE154" s="379"/>
      <c r="JF154" s="384">
        <f t="shared" si="568"/>
        <v>0</v>
      </c>
      <c r="JG154" s="379"/>
      <c r="JH154" s="384">
        <f t="shared" si="569"/>
        <v>0</v>
      </c>
      <c r="JI154" s="379"/>
      <c r="JJ154" s="384">
        <f t="shared" si="570"/>
        <v>0</v>
      </c>
      <c r="JK154" s="379"/>
      <c r="JL154" s="384">
        <f t="shared" si="571"/>
        <v>0</v>
      </c>
      <c r="JM154" s="379"/>
      <c r="JN154" s="384">
        <f t="shared" si="572"/>
        <v>0</v>
      </c>
      <c r="JO154" s="379"/>
      <c r="JP154" s="384">
        <f t="shared" si="573"/>
        <v>0</v>
      </c>
      <c r="JQ154" s="379"/>
      <c r="JR154" s="384">
        <f t="shared" si="574"/>
        <v>0</v>
      </c>
      <c r="JS154" s="379"/>
      <c r="JT154" s="384">
        <f t="shared" si="434"/>
        <v>0</v>
      </c>
      <c r="JU154" s="379"/>
      <c r="JV154" s="384">
        <f t="shared" si="435"/>
        <v>0</v>
      </c>
      <c r="JW154" s="379"/>
      <c r="JX154" s="384">
        <f t="shared" si="436"/>
        <v>0</v>
      </c>
      <c r="JY154" s="379"/>
      <c r="JZ154" s="384">
        <f t="shared" si="437"/>
        <v>0</v>
      </c>
    </row>
    <row r="155" spans="1:286" s="4" customFormat="1" x14ac:dyDescent="0.25">
      <c r="A155" s="268" t="s">
        <v>511</v>
      </c>
      <c r="B155" s="351" t="s">
        <v>549</v>
      </c>
      <c r="C155" s="466">
        <v>25000</v>
      </c>
      <c r="D155" s="467"/>
      <c r="E155" s="467"/>
      <c r="F155" s="472"/>
      <c r="G155" s="387">
        <f t="shared" si="575"/>
        <v>1250</v>
      </c>
      <c r="H155" s="388">
        <f t="shared" si="439"/>
        <v>26250</v>
      </c>
      <c r="I155" s="513">
        <v>1</v>
      </c>
      <c r="J155" s="390">
        <f t="shared" si="441"/>
        <v>26250</v>
      </c>
      <c r="K155" s="379"/>
      <c r="L155" s="384">
        <f t="shared" si="442"/>
        <v>0</v>
      </c>
      <c r="M155" s="379"/>
      <c r="N155" s="384">
        <f t="shared" si="443"/>
        <v>0</v>
      </c>
      <c r="O155" s="379"/>
      <c r="P155" s="384">
        <f t="shared" si="444"/>
        <v>0</v>
      </c>
      <c r="Q155" s="379"/>
      <c r="R155" s="384">
        <f t="shared" si="445"/>
        <v>0</v>
      </c>
      <c r="S155" s="379"/>
      <c r="T155" s="384">
        <f t="shared" si="446"/>
        <v>0</v>
      </c>
      <c r="U155" s="379"/>
      <c r="V155" s="384">
        <f t="shared" si="447"/>
        <v>0</v>
      </c>
      <c r="W155" s="379"/>
      <c r="X155" s="384">
        <f t="shared" si="448"/>
        <v>0</v>
      </c>
      <c r="Y155" s="379"/>
      <c r="Z155" s="384">
        <f t="shared" si="449"/>
        <v>0</v>
      </c>
      <c r="AA155" s="379"/>
      <c r="AB155" s="384">
        <f t="shared" si="450"/>
        <v>0</v>
      </c>
      <c r="AC155" s="379"/>
      <c r="AD155" s="384">
        <f t="shared" si="451"/>
        <v>0</v>
      </c>
      <c r="AE155" s="379"/>
      <c r="AF155" s="384">
        <f t="shared" si="452"/>
        <v>0</v>
      </c>
      <c r="AG155" s="379"/>
      <c r="AH155" s="384">
        <f t="shared" si="453"/>
        <v>0</v>
      </c>
      <c r="AI155" s="379"/>
      <c r="AJ155" s="384">
        <f t="shared" si="454"/>
        <v>0</v>
      </c>
      <c r="AK155" s="379"/>
      <c r="AL155" s="384">
        <f t="shared" si="455"/>
        <v>0</v>
      </c>
      <c r="AM155" s="379"/>
      <c r="AN155" s="384">
        <f t="shared" si="456"/>
        <v>0</v>
      </c>
      <c r="AO155" s="379"/>
      <c r="AP155" s="384">
        <f t="shared" si="457"/>
        <v>0</v>
      </c>
      <c r="AQ155" s="379"/>
      <c r="AR155" s="384">
        <f t="shared" si="458"/>
        <v>0</v>
      </c>
      <c r="AS155" s="379"/>
      <c r="AT155" s="384">
        <f t="shared" si="459"/>
        <v>0</v>
      </c>
      <c r="AU155" s="379"/>
      <c r="AV155" s="384">
        <f t="shared" si="460"/>
        <v>0</v>
      </c>
      <c r="AW155" s="379"/>
      <c r="AX155" s="384">
        <f t="shared" si="461"/>
        <v>0</v>
      </c>
      <c r="AY155" s="379"/>
      <c r="AZ155" s="384">
        <f t="shared" si="462"/>
        <v>0</v>
      </c>
      <c r="BA155" s="379"/>
      <c r="BB155" s="384">
        <f t="shared" si="463"/>
        <v>0</v>
      </c>
      <c r="BC155" s="379"/>
      <c r="BD155" s="384">
        <f t="shared" si="464"/>
        <v>0</v>
      </c>
      <c r="BE155" s="379"/>
      <c r="BF155" s="384">
        <f t="shared" si="465"/>
        <v>0</v>
      </c>
      <c r="BG155" s="379"/>
      <c r="BH155" s="384">
        <f t="shared" si="466"/>
        <v>0</v>
      </c>
      <c r="BI155" s="379"/>
      <c r="BJ155" s="384">
        <f t="shared" si="467"/>
        <v>0</v>
      </c>
      <c r="BK155" s="379"/>
      <c r="BL155" s="384">
        <f t="shared" si="468"/>
        <v>0</v>
      </c>
      <c r="BM155" s="379"/>
      <c r="BN155" s="384">
        <f t="shared" si="469"/>
        <v>0</v>
      </c>
      <c r="BO155" s="379"/>
      <c r="BP155" s="384">
        <f t="shared" si="470"/>
        <v>0</v>
      </c>
      <c r="BQ155" s="379"/>
      <c r="BR155" s="384">
        <f t="shared" si="471"/>
        <v>0</v>
      </c>
      <c r="BS155" s="379"/>
      <c r="BT155" s="384">
        <f t="shared" si="472"/>
        <v>0</v>
      </c>
      <c r="BU155" s="379"/>
      <c r="BV155" s="384">
        <f t="shared" si="473"/>
        <v>0</v>
      </c>
      <c r="BW155" s="379"/>
      <c r="BX155" s="384">
        <f t="shared" si="474"/>
        <v>0</v>
      </c>
      <c r="BY155" s="379"/>
      <c r="BZ155" s="384">
        <f t="shared" si="475"/>
        <v>0</v>
      </c>
      <c r="CA155" s="379"/>
      <c r="CB155" s="384">
        <f t="shared" si="476"/>
        <v>0</v>
      </c>
      <c r="CC155" s="379"/>
      <c r="CD155" s="384">
        <f t="shared" si="477"/>
        <v>0</v>
      </c>
      <c r="CE155" s="379"/>
      <c r="CF155" s="384">
        <f t="shared" si="478"/>
        <v>0</v>
      </c>
      <c r="CG155" s="379"/>
      <c r="CH155" s="384">
        <f t="shared" si="479"/>
        <v>0</v>
      </c>
      <c r="CI155" s="379"/>
      <c r="CJ155" s="384">
        <f t="shared" si="480"/>
        <v>0</v>
      </c>
      <c r="CK155" s="379"/>
      <c r="CL155" s="384">
        <f t="shared" si="481"/>
        <v>0</v>
      </c>
      <c r="CM155" s="379"/>
      <c r="CN155" s="384">
        <f t="shared" si="482"/>
        <v>0</v>
      </c>
      <c r="CO155" s="379"/>
      <c r="CP155" s="384">
        <f t="shared" si="483"/>
        <v>0</v>
      </c>
      <c r="CQ155" s="379"/>
      <c r="CR155" s="384">
        <f t="shared" si="484"/>
        <v>0</v>
      </c>
      <c r="CS155" s="379"/>
      <c r="CT155" s="384">
        <f t="shared" si="485"/>
        <v>0</v>
      </c>
      <c r="CU155" s="379"/>
      <c r="CV155" s="384">
        <f t="shared" si="486"/>
        <v>0</v>
      </c>
      <c r="CW155" s="379"/>
      <c r="CX155" s="384">
        <f t="shared" si="487"/>
        <v>0</v>
      </c>
      <c r="CY155" s="379"/>
      <c r="CZ155" s="384">
        <f t="shared" si="488"/>
        <v>0</v>
      </c>
      <c r="DA155" s="379"/>
      <c r="DB155" s="384">
        <f t="shared" si="440"/>
        <v>0</v>
      </c>
      <c r="DC155" s="379"/>
      <c r="DD155" s="384">
        <f t="shared" si="489"/>
        <v>0</v>
      </c>
      <c r="DE155" s="379"/>
      <c r="DF155" s="384">
        <f t="shared" si="490"/>
        <v>0</v>
      </c>
      <c r="DG155" s="379"/>
      <c r="DH155" s="384">
        <f t="shared" si="491"/>
        <v>0</v>
      </c>
      <c r="DI155" s="379"/>
      <c r="DJ155" s="384">
        <f t="shared" si="492"/>
        <v>0</v>
      </c>
      <c r="DK155" s="379"/>
      <c r="DL155" s="384">
        <f t="shared" si="493"/>
        <v>0</v>
      </c>
      <c r="DM155" s="379"/>
      <c r="DN155" s="384">
        <f t="shared" si="494"/>
        <v>0</v>
      </c>
      <c r="DO155" s="379"/>
      <c r="DP155" s="384">
        <f t="shared" si="495"/>
        <v>0</v>
      </c>
      <c r="DQ155" s="379"/>
      <c r="DR155" s="384">
        <f t="shared" si="496"/>
        <v>0</v>
      </c>
      <c r="DS155" s="379"/>
      <c r="DT155" s="384">
        <f t="shared" si="497"/>
        <v>0</v>
      </c>
      <c r="DU155" s="379"/>
      <c r="DV155" s="384">
        <f t="shared" si="498"/>
        <v>0</v>
      </c>
      <c r="DW155" s="379"/>
      <c r="DX155" s="384">
        <f t="shared" si="499"/>
        <v>0</v>
      </c>
      <c r="DY155" s="379"/>
      <c r="DZ155" s="384">
        <f t="shared" si="500"/>
        <v>0</v>
      </c>
      <c r="EA155" s="379"/>
      <c r="EB155" s="384">
        <f t="shared" si="501"/>
        <v>0</v>
      </c>
      <c r="EC155" s="379"/>
      <c r="ED155" s="384">
        <f t="shared" si="502"/>
        <v>0</v>
      </c>
      <c r="EE155" s="379"/>
      <c r="EF155" s="384">
        <f t="shared" si="503"/>
        <v>0</v>
      </c>
      <c r="EG155" s="379"/>
      <c r="EH155" s="384">
        <f t="shared" si="504"/>
        <v>0</v>
      </c>
      <c r="EI155" s="379"/>
      <c r="EJ155" s="384">
        <f t="shared" si="505"/>
        <v>0</v>
      </c>
      <c r="EK155" s="379"/>
      <c r="EL155" s="384">
        <f t="shared" si="506"/>
        <v>0</v>
      </c>
      <c r="EM155" s="379"/>
      <c r="EN155" s="384">
        <f t="shared" si="507"/>
        <v>0</v>
      </c>
      <c r="EO155" s="379"/>
      <c r="EP155" s="384">
        <f t="shared" si="508"/>
        <v>0</v>
      </c>
      <c r="EQ155" s="379"/>
      <c r="ER155" s="384">
        <f t="shared" si="509"/>
        <v>0</v>
      </c>
      <c r="ES155" s="379"/>
      <c r="ET155" s="384">
        <f t="shared" si="510"/>
        <v>0</v>
      </c>
      <c r="EU155" s="379"/>
      <c r="EV155" s="384">
        <f t="shared" si="511"/>
        <v>0</v>
      </c>
      <c r="EW155" s="379"/>
      <c r="EX155" s="384">
        <f t="shared" si="512"/>
        <v>0</v>
      </c>
      <c r="EY155" s="379"/>
      <c r="EZ155" s="384">
        <f t="shared" si="513"/>
        <v>0</v>
      </c>
      <c r="FA155" s="379"/>
      <c r="FB155" s="384">
        <f t="shared" si="514"/>
        <v>0</v>
      </c>
      <c r="FC155" s="379"/>
      <c r="FD155" s="384">
        <f t="shared" si="515"/>
        <v>0</v>
      </c>
      <c r="FE155" s="379"/>
      <c r="FF155" s="384">
        <f t="shared" si="516"/>
        <v>0</v>
      </c>
      <c r="FG155" s="379"/>
      <c r="FH155" s="384">
        <f t="shared" si="517"/>
        <v>0</v>
      </c>
      <c r="FI155" s="379"/>
      <c r="FJ155" s="384">
        <f t="shared" si="518"/>
        <v>0</v>
      </c>
      <c r="FK155" s="379"/>
      <c r="FL155" s="384">
        <f t="shared" si="519"/>
        <v>0</v>
      </c>
      <c r="FM155" s="379"/>
      <c r="FN155" s="384">
        <f t="shared" si="520"/>
        <v>0</v>
      </c>
      <c r="FO155" s="379"/>
      <c r="FP155" s="384">
        <f t="shared" si="521"/>
        <v>0</v>
      </c>
      <c r="FQ155" s="379"/>
      <c r="FR155" s="384">
        <f t="shared" si="522"/>
        <v>0</v>
      </c>
      <c r="FS155" s="379"/>
      <c r="FT155" s="384">
        <f t="shared" si="523"/>
        <v>0</v>
      </c>
      <c r="FU155" s="379"/>
      <c r="FV155" s="384">
        <f t="shared" si="524"/>
        <v>0</v>
      </c>
      <c r="FW155" s="379"/>
      <c r="FX155" s="384">
        <f t="shared" si="525"/>
        <v>0</v>
      </c>
      <c r="FY155" s="379"/>
      <c r="FZ155" s="384">
        <f t="shared" si="526"/>
        <v>0</v>
      </c>
      <c r="GA155" s="379"/>
      <c r="GB155" s="384">
        <f t="shared" si="527"/>
        <v>0</v>
      </c>
      <c r="GC155" s="379"/>
      <c r="GD155" s="384">
        <f t="shared" si="528"/>
        <v>0</v>
      </c>
      <c r="GE155" s="379"/>
      <c r="GF155" s="384">
        <f t="shared" si="529"/>
        <v>0</v>
      </c>
      <c r="GG155" s="379"/>
      <c r="GH155" s="384">
        <f t="shared" si="530"/>
        <v>0</v>
      </c>
      <c r="GI155" s="379"/>
      <c r="GJ155" s="384">
        <f t="shared" si="531"/>
        <v>0</v>
      </c>
      <c r="GK155" s="379"/>
      <c r="GL155" s="384">
        <f t="shared" si="532"/>
        <v>0</v>
      </c>
      <c r="GM155" s="379"/>
      <c r="GN155" s="384">
        <f t="shared" si="533"/>
        <v>0</v>
      </c>
      <c r="GO155" s="379"/>
      <c r="GP155" s="384">
        <f t="shared" si="534"/>
        <v>0</v>
      </c>
      <c r="GQ155" s="379"/>
      <c r="GR155" s="384">
        <f t="shared" si="535"/>
        <v>0</v>
      </c>
      <c r="GS155" s="379"/>
      <c r="GT155" s="384">
        <f t="shared" si="536"/>
        <v>0</v>
      </c>
      <c r="GU155" s="379"/>
      <c r="GV155" s="384">
        <f t="shared" si="537"/>
        <v>0</v>
      </c>
      <c r="GW155" s="379"/>
      <c r="GX155" s="384">
        <f t="shared" si="538"/>
        <v>0</v>
      </c>
      <c r="GY155" s="379"/>
      <c r="GZ155" s="384">
        <f t="shared" si="539"/>
        <v>0</v>
      </c>
      <c r="HA155" s="379"/>
      <c r="HB155" s="384">
        <f t="shared" si="540"/>
        <v>0</v>
      </c>
      <c r="HC155" s="379"/>
      <c r="HD155" s="384">
        <f t="shared" si="541"/>
        <v>0</v>
      </c>
      <c r="HE155" s="379"/>
      <c r="HF155" s="384">
        <f t="shared" si="542"/>
        <v>0</v>
      </c>
      <c r="HG155" s="379"/>
      <c r="HH155" s="384">
        <f t="shared" si="543"/>
        <v>0</v>
      </c>
      <c r="HI155" s="379"/>
      <c r="HJ155" s="384">
        <f t="shared" si="544"/>
        <v>0</v>
      </c>
      <c r="HK155" s="379"/>
      <c r="HL155" s="384">
        <f t="shared" si="545"/>
        <v>0</v>
      </c>
      <c r="HM155" s="379"/>
      <c r="HN155" s="384">
        <f t="shared" si="546"/>
        <v>0</v>
      </c>
      <c r="HO155" s="415"/>
      <c r="HP155" s="384">
        <f t="shared" si="547"/>
        <v>0</v>
      </c>
      <c r="HQ155" s="379"/>
      <c r="HR155" s="384">
        <f t="shared" si="548"/>
        <v>0</v>
      </c>
      <c r="HS155" s="415"/>
      <c r="HT155" s="384">
        <f t="shared" si="549"/>
        <v>0</v>
      </c>
      <c r="HU155" s="379"/>
      <c r="HV155" s="384">
        <f t="shared" si="550"/>
        <v>0</v>
      </c>
      <c r="HW155" s="379"/>
      <c r="HX155" s="384">
        <f t="shared" si="551"/>
        <v>0</v>
      </c>
      <c r="HY155" s="379"/>
      <c r="HZ155" s="384">
        <f t="shared" si="552"/>
        <v>0</v>
      </c>
      <c r="IA155" s="379"/>
      <c r="IB155" s="384">
        <f t="shared" si="553"/>
        <v>0</v>
      </c>
      <c r="IC155" s="379"/>
      <c r="ID155" s="384">
        <f t="shared" si="554"/>
        <v>0</v>
      </c>
      <c r="IE155" s="379"/>
      <c r="IF155" s="384">
        <f t="shared" si="555"/>
        <v>0</v>
      </c>
      <c r="IG155" s="379"/>
      <c r="IH155" s="384">
        <f t="shared" si="556"/>
        <v>0</v>
      </c>
      <c r="II155" s="379"/>
      <c r="IJ155" s="384">
        <f t="shared" si="557"/>
        <v>0</v>
      </c>
      <c r="IK155" s="379"/>
      <c r="IL155" s="384">
        <f t="shared" si="558"/>
        <v>0</v>
      </c>
      <c r="IM155" s="379"/>
      <c r="IN155" s="384">
        <f t="shared" si="559"/>
        <v>0</v>
      </c>
      <c r="IO155" s="379"/>
      <c r="IP155" s="384">
        <f t="shared" si="560"/>
        <v>0</v>
      </c>
      <c r="IQ155" s="379"/>
      <c r="IR155" s="384">
        <f t="shared" si="561"/>
        <v>0</v>
      </c>
      <c r="IS155" s="379"/>
      <c r="IT155" s="384">
        <f t="shared" si="562"/>
        <v>0</v>
      </c>
      <c r="IU155" s="379"/>
      <c r="IV155" s="384">
        <f t="shared" si="563"/>
        <v>0</v>
      </c>
      <c r="IW155" s="379"/>
      <c r="IX155" s="384">
        <f t="shared" si="564"/>
        <v>0</v>
      </c>
      <c r="IY155" s="379"/>
      <c r="IZ155" s="384">
        <f t="shared" si="565"/>
        <v>0</v>
      </c>
      <c r="JA155" s="379"/>
      <c r="JB155" s="384">
        <f t="shared" si="566"/>
        <v>0</v>
      </c>
      <c r="JC155" s="379"/>
      <c r="JD155" s="384">
        <f t="shared" si="567"/>
        <v>0</v>
      </c>
      <c r="JE155" s="379"/>
      <c r="JF155" s="384">
        <f t="shared" si="568"/>
        <v>0</v>
      </c>
      <c r="JG155" s="379"/>
      <c r="JH155" s="384">
        <f t="shared" si="569"/>
        <v>0</v>
      </c>
      <c r="JI155" s="379"/>
      <c r="JJ155" s="384">
        <f t="shared" si="570"/>
        <v>0</v>
      </c>
      <c r="JK155" s="379"/>
      <c r="JL155" s="384">
        <f t="shared" si="571"/>
        <v>0</v>
      </c>
      <c r="JM155" s="379"/>
      <c r="JN155" s="384">
        <f t="shared" si="572"/>
        <v>0</v>
      </c>
      <c r="JO155" s="379"/>
      <c r="JP155" s="384">
        <f t="shared" si="573"/>
        <v>0</v>
      </c>
      <c r="JQ155" s="379"/>
      <c r="JR155" s="384">
        <f t="shared" si="574"/>
        <v>0</v>
      </c>
      <c r="JS155" s="379"/>
      <c r="JT155" s="384">
        <f t="shared" si="434"/>
        <v>0</v>
      </c>
      <c r="JU155" s="379"/>
      <c r="JV155" s="384">
        <f t="shared" si="435"/>
        <v>0</v>
      </c>
      <c r="JW155" s="379"/>
      <c r="JX155" s="384">
        <f t="shared" si="436"/>
        <v>0</v>
      </c>
      <c r="JY155" s="379"/>
      <c r="JZ155" s="384">
        <f t="shared" si="437"/>
        <v>0</v>
      </c>
    </row>
    <row r="156" spans="1:286" s="4" customFormat="1" x14ac:dyDescent="0.25">
      <c r="A156" s="268" t="s">
        <v>511</v>
      </c>
      <c r="B156" s="268" t="s">
        <v>550</v>
      </c>
      <c r="C156" s="479">
        <v>25000</v>
      </c>
      <c r="D156" s="467"/>
      <c r="E156" s="474"/>
      <c r="F156" s="475"/>
      <c r="G156" s="387">
        <f t="shared" si="575"/>
        <v>1250</v>
      </c>
      <c r="H156" s="388">
        <f t="shared" si="439"/>
        <v>26250</v>
      </c>
      <c r="I156" s="513">
        <v>1</v>
      </c>
      <c r="J156" s="391">
        <f t="shared" si="441"/>
        <v>26250</v>
      </c>
      <c r="K156" s="379"/>
      <c r="L156" s="384">
        <f t="shared" si="442"/>
        <v>0</v>
      </c>
      <c r="M156" s="379"/>
      <c r="N156" s="384">
        <f t="shared" si="443"/>
        <v>0</v>
      </c>
      <c r="O156" s="379"/>
      <c r="P156" s="384">
        <f t="shared" si="444"/>
        <v>0</v>
      </c>
      <c r="Q156" s="379"/>
      <c r="R156" s="384">
        <f t="shared" si="445"/>
        <v>0</v>
      </c>
      <c r="S156" s="379"/>
      <c r="T156" s="384">
        <f t="shared" si="446"/>
        <v>0</v>
      </c>
      <c r="U156" s="379"/>
      <c r="V156" s="384">
        <f t="shared" si="447"/>
        <v>0</v>
      </c>
      <c r="W156" s="379"/>
      <c r="X156" s="384">
        <f t="shared" si="448"/>
        <v>0</v>
      </c>
      <c r="Y156" s="379"/>
      <c r="Z156" s="384">
        <f t="shared" si="449"/>
        <v>0</v>
      </c>
      <c r="AA156" s="379"/>
      <c r="AB156" s="384">
        <f t="shared" si="450"/>
        <v>0</v>
      </c>
      <c r="AC156" s="379"/>
      <c r="AD156" s="384">
        <f t="shared" si="451"/>
        <v>0</v>
      </c>
      <c r="AE156" s="379"/>
      <c r="AF156" s="384">
        <f t="shared" si="452"/>
        <v>0</v>
      </c>
      <c r="AG156" s="379"/>
      <c r="AH156" s="384">
        <f t="shared" si="453"/>
        <v>0</v>
      </c>
      <c r="AI156" s="379"/>
      <c r="AJ156" s="384">
        <f t="shared" si="454"/>
        <v>0</v>
      </c>
      <c r="AK156" s="379"/>
      <c r="AL156" s="384">
        <f t="shared" si="455"/>
        <v>0</v>
      </c>
      <c r="AM156" s="379"/>
      <c r="AN156" s="384">
        <f t="shared" si="456"/>
        <v>0</v>
      </c>
      <c r="AO156" s="379"/>
      <c r="AP156" s="384">
        <f t="shared" si="457"/>
        <v>0</v>
      </c>
      <c r="AQ156" s="379"/>
      <c r="AR156" s="384">
        <f t="shared" si="458"/>
        <v>0</v>
      </c>
      <c r="AS156" s="379"/>
      <c r="AT156" s="384">
        <f t="shared" si="459"/>
        <v>0</v>
      </c>
      <c r="AU156" s="379"/>
      <c r="AV156" s="384">
        <f t="shared" si="460"/>
        <v>0</v>
      </c>
      <c r="AW156" s="379"/>
      <c r="AX156" s="384">
        <f t="shared" si="461"/>
        <v>0</v>
      </c>
      <c r="AY156" s="379"/>
      <c r="AZ156" s="384">
        <f t="shared" si="462"/>
        <v>0</v>
      </c>
      <c r="BA156" s="379"/>
      <c r="BB156" s="384">
        <f t="shared" si="463"/>
        <v>0</v>
      </c>
      <c r="BC156" s="379"/>
      <c r="BD156" s="384">
        <f t="shared" si="464"/>
        <v>0</v>
      </c>
      <c r="BE156" s="379"/>
      <c r="BF156" s="384">
        <f t="shared" si="465"/>
        <v>0</v>
      </c>
      <c r="BG156" s="379"/>
      <c r="BH156" s="384">
        <f t="shared" si="466"/>
        <v>0</v>
      </c>
      <c r="BI156" s="379"/>
      <c r="BJ156" s="384">
        <f t="shared" si="467"/>
        <v>0</v>
      </c>
      <c r="BK156" s="379"/>
      <c r="BL156" s="384">
        <f t="shared" si="468"/>
        <v>0</v>
      </c>
      <c r="BM156" s="379"/>
      <c r="BN156" s="384">
        <f t="shared" si="469"/>
        <v>0</v>
      </c>
      <c r="BO156" s="379"/>
      <c r="BP156" s="384">
        <f t="shared" si="470"/>
        <v>0</v>
      </c>
      <c r="BQ156" s="379"/>
      <c r="BR156" s="384">
        <f t="shared" si="471"/>
        <v>0</v>
      </c>
      <c r="BS156" s="379"/>
      <c r="BT156" s="384">
        <f t="shared" si="472"/>
        <v>0</v>
      </c>
      <c r="BU156" s="379"/>
      <c r="BV156" s="384">
        <f t="shared" si="473"/>
        <v>0</v>
      </c>
      <c r="BW156" s="379"/>
      <c r="BX156" s="384">
        <f t="shared" si="474"/>
        <v>0</v>
      </c>
      <c r="BY156" s="379"/>
      <c r="BZ156" s="384">
        <f t="shared" si="475"/>
        <v>0</v>
      </c>
      <c r="CA156" s="379"/>
      <c r="CB156" s="384">
        <f t="shared" si="476"/>
        <v>0</v>
      </c>
      <c r="CC156" s="379"/>
      <c r="CD156" s="384">
        <f t="shared" si="477"/>
        <v>0</v>
      </c>
      <c r="CE156" s="379"/>
      <c r="CF156" s="384">
        <f t="shared" si="478"/>
        <v>0</v>
      </c>
      <c r="CG156" s="379"/>
      <c r="CH156" s="384">
        <f t="shared" si="479"/>
        <v>0</v>
      </c>
      <c r="CI156" s="379"/>
      <c r="CJ156" s="384">
        <f t="shared" si="480"/>
        <v>0</v>
      </c>
      <c r="CK156" s="379"/>
      <c r="CL156" s="384">
        <f t="shared" si="481"/>
        <v>0</v>
      </c>
      <c r="CM156" s="379"/>
      <c r="CN156" s="384">
        <f t="shared" si="482"/>
        <v>0</v>
      </c>
      <c r="CO156" s="379"/>
      <c r="CP156" s="384">
        <f t="shared" si="483"/>
        <v>0</v>
      </c>
      <c r="CQ156" s="379"/>
      <c r="CR156" s="384">
        <f t="shared" si="484"/>
        <v>0</v>
      </c>
      <c r="CS156" s="379"/>
      <c r="CT156" s="384">
        <f t="shared" si="485"/>
        <v>0</v>
      </c>
      <c r="CU156" s="379"/>
      <c r="CV156" s="384">
        <f t="shared" si="486"/>
        <v>0</v>
      </c>
      <c r="CW156" s="379"/>
      <c r="CX156" s="384">
        <f t="shared" si="487"/>
        <v>0</v>
      </c>
      <c r="CY156" s="379"/>
      <c r="CZ156" s="384">
        <f t="shared" si="488"/>
        <v>0</v>
      </c>
      <c r="DA156" s="379"/>
      <c r="DB156" s="384">
        <f t="shared" si="440"/>
        <v>0</v>
      </c>
      <c r="DC156" s="379"/>
      <c r="DD156" s="384">
        <f t="shared" si="489"/>
        <v>0</v>
      </c>
      <c r="DE156" s="379"/>
      <c r="DF156" s="384">
        <f t="shared" si="490"/>
        <v>0</v>
      </c>
      <c r="DG156" s="379"/>
      <c r="DH156" s="384">
        <f t="shared" si="491"/>
        <v>0</v>
      </c>
      <c r="DI156" s="379"/>
      <c r="DJ156" s="384">
        <f t="shared" si="492"/>
        <v>0</v>
      </c>
      <c r="DK156" s="379"/>
      <c r="DL156" s="384">
        <f t="shared" si="493"/>
        <v>0</v>
      </c>
      <c r="DM156" s="379"/>
      <c r="DN156" s="384">
        <f t="shared" si="494"/>
        <v>0</v>
      </c>
      <c r="DO156" s="379"/>
      <c r="DP156" s="384">
        <f t="shared" si="495"/>
        <v>0</v>
      </c>
      <c r="DQ156" s="379"/>
      <c r="DR156" s="384">
        <f t="shared" si="496"/>
        <v>0</v>
      </c>
      <c r="DS156" s="379"/>
      <c r="DT156" s="384">
        <f t="shared" si="497"/>
        <v>0</v>
      </c>
      <c r="DU156" s="379"/>
      <c r="DV156" s="384">
        <f t="shared" si="498"/>
        <v>0</v>
      </c>
      <c r="DW156" s="379"/>
      <c r="DX156" s="384">
        <f t="shared" si="499"/>
        <v>0</v>
      </c>
      <c r="DY156" s="379"/>
      <c r="DZ156" s="384">
        <f t="shared" si="500"/>
        <v>0</v>
      </c>
      <c r="EA156" s="379"/>
      <c r="EB156" s="384">
        <f t="shared" si="501"/>
        <v>0</v>
      </c>
      <c r="EC156" s="379"/>
      <c r="ED156" s="384">
        <f t="shared" si="502"/>
        <v>0</v>
      </c>
      <c r="EE156" s="379"/>
      <c r="EF156" s="384">
        <f t="shared" si="503"/>
        <v>0</v>
      </c>
      <c r="EG156" s="379"/>
      <c r="EH156" s="384">
        <f t="shared" si="504"/>
        <v>0</v>
      </c>
      <c r="EI156" s="379"/>
      <c r="EJ156" s="384">
        <f t="shared" si="505"/>
        <v>0</v>
      </c>
      <c r="EK156" s="379"/>
      <c r="EL156" s="384">
        <f t="shared" si="506"/>
        <v>0</v>
      </c>
      <c r="EM156" s="379"/>
      <c r="EN156" s="384">
        <f t="shared" si="507"/>
        <v>0</v>
      </c>
      <c r="EO156" s="379"/>
      <c r="EP156" s="384">
        <f t="shared" si="508"/>
        <v>0</v>
      </c>
      <c r="EQ156" s="379"/>
      <c r="ER156" s="384">
        <f t="shared" si="509"/>
        <v>0</v>
      </c>
      <c r="ES156" s="379"/>
      <c r="ET156" s="384">
        <f t="shared" si="510"/>
        <v>0</v>
      </c>
      <c r="EU156" s="379"/>
      <c r="EV156" s="384">
        <f t="shared" si="511"/>
        <v>0</v>
      </c>
      <c r="EW156" s="379"/>
      <c r="EX156" s="384">
        <f t="shared" si="512"/>
        <v>0</v>
      </c>
      <c r="EY156" s="379"/>
      <c r="EZ156" s="384">
        <f t="shared" si="513"/>
        <v>0</v>
      </c>
      <c r="FA156" s="379"/>
      <c r="FB156" s="384">
        <f t="shared" si="514"/>
        <v>0</v>
      </c>
      <c r="FC156" s="379"/>
      <c r="FD156" s="384">
        <f t="shared" si="515"/>
        <v>0</v>
      </c>
      <c r="FE156" s="379"/>
      <c r="FF156" s="384">
        <f t="shared" si="516"/>
        <v>0</v>
      </c>
      <c r="FG156" s="379"/>
      <c r="FH156" s="384">
        <f t="shared" si="517"/>
        <v>0</v>
      </c>
      <c r="FI156" s="379"/>
      <c r="FJ156" s="384">
        <f t="shared" si="518"/>
        <v>0</v>
      </c>
      <c r="FK156" s="379"/>
      <c r="FL156" s="384">
        <f t="shared" si="519"/>
        <v>0</v>
      </c>
      <c r="FM156" s="379"/>
      <c r="FN156" s="384">
        <f t="shared" si="520"/>
        <v>0</v>
      </c>
      <c r="FO156" s="379"/>
      <c r="FP156" s="384">
        <f t="shared" si="521"/>
        <v>0</v>
      </c>
      <c r="FQ156" s="379"/>
      <c r="FR156" s="384">
        <f t="shared" si="522"/>
        <v>0</v>
      </c>
      <c r="FS156" s="379"/>
      <c r="FT156" s="384">
        <f t="shared" si="523"/>
        <v>0</v>
      </c>
      <c r="FU156" s="379"/>
      <c r="FV156" s="384">
        <f t="shared" si="524"/>
        <v>0</v>
      </c>
      <c r="FW156" s="379"/>
      <c r="FX156" s="384">
        <f t="shared" si="525"/>
        <v>0</v>
      </c>
      <c r="FY156" s="379"/>
      <c r="FZ156" s="384">
        <f t="shared" si="526"/>
        <v>0</v>
      </c>
      <c r="GA156" s="379"/>
      <c r="GB156" s="384">
        <f t="shared" si="527"/>
        <v>0</v>
      </c>
      <c r="GC156" s="379"/>
      <c r="GD156" s="384">
        <f t="shared" si="528"/>
        <v>0</v>
      </c>
      <c r="GE156" s="379"/>
      <c r="GF156" s="384">
        <f t="shared" si="529"/>
        <v>0</v>
      </c>
      <c r="GG156" s="379"/>
      <c r="GH156" s="384">
        <f t="shared" si="530"/>
        <v>0</v>
      </c>
      <c r="GI156" s="379"/>
      <c r="GJ156" s="384">
        <f t="shared" si="531"/>
        <v>0</v>
      </c>
      <c r="GK156" s="379"/>
      <c r="GL156" s="384">
        <f t="shared" si="532"/>
        <v>0</v>
      </c>
      <c r="GM156" s="379"/>
      <c r="GN156" s="384">
        <f t="shared" si="533"/>
        <v>0</v>
      </c>
      <c r="GO156" s="379"/>
      <c r="GP156" s="384">
        <f t="shared" si="534"/>
        <v>0</v>
      </c>
      <c r="GQ156" s="379"/>
      <c r="GR156" s="384">
        <f t="shared" si="535"/>
        <v>0</v>
      </c>
      <c r="GS156" s="379"/>
      <c r="GT156" s="384">
        <f t="shared" si="536"/>
        <v>0</v>
      </c>
      <c r="GU156" s="379"/>
      <c r="GV156" s="384">
        <f t="shared" si="537"/>
        <v>0</v>
      </c>
      <c r="GW156" s="379"/>
      <c r="GX156" s="384">
        <f t="shared" si="538"/>
        <v>0</v>
      </c>
      <c r="GY156" s="379"/>
      <c r="GZ156" s="384">
        <f t="shared" si="539"/>
        <v>0</v>
      </c>
      <c r="HA156" s="379"/>
      <c r="HB156" s="384">
        <f t="shared" si="540"/>
        <v>0</v>
      </c>
      <c r="HC156" s="379"/>
      <c r="HD156" s="384">
        <f t="shared" si="541"/>
        <v>0</v>
      </c>
      <c r="HE156" s="379"/>
      <c r="HF156" s="384">
        <f t="shared" si="542"/>
        <v>0</v>
      </c>
      <c r="HG156" s="379"/>
      <c r="HH156" s="384">
        <f t="shared" si="543"/>
        <v>0</v>
      </c>
      <c r="HI156" s="379"/>
      <c r="HJ156" s="384">
        <f t="shared" si="544"/>
        <v>0</v>
      </c>
      <c r="HK156" s="379"/>
      <c r="HL156" s="384">
        <f t="shared" si="545"/>
        <v>0</v>
      </c>
      <c r="HM156" s="379"/>
      <c r="HN156" s="384">
        <f t="shared" si="546"/>
        <v>0</v>
      </c>
      <c r="HO156" s="415"/>
      <c r="HP156" s="384">
        <f t="shared" si="547"/>
        <v>0</v>
      </c>
      <c r="HQ156" s="379"/>
      <c r="HR156" s="384">
        <f t="shared" si="548"/>
        <v>0</v>
      </c>
      <c r="HS156" s="415"/>
      <c r="HT156" s="384">
        <f t="shared" si="549"/>
        <v>0</v>
      </c>
      <c r="HU156" s="379"/>
      <c r="HV156" s="384">
        <f t="shared" si="550"/>
        <v>0</v>
      </c>
      <c r="HW156" s="379"/>
      <c r="HX156" s="384">
        <f t="shared" si="551"/>
        <v>0</v>
      </c>
      <c r="HY156" s="379"/>
      <c r="HZ156" s="384">
        <f t="shared" si="552"/>
        <v>0</v>
      </c>
      <c r="IA156" s="379"/>
      <c r="IB156" s="384">
        <f t="shared" si="553"/>
        <v>0</v>
      </c>
      <c r="IC156" s="379"/>
      <c r="ID156" s="384">
        <f t="shared" si="554"/>
        <v>0</v>
      </c>
      <c r="IE156" s="379"/>
      <c r="IF156" s="384">
        <f t="shared" si="555"/>
        <v>0</v>
      </c>
      <c r="IG156" s="379"/>
      <c r="IH156" s="384">
        <f t="shared" si="556"/>
        <v>0</v>
      </c>
      <c r="II156" s="379"/>
      <c r="IJ156" s="384">
        <f t="shared" si="557"/>
        <v>0</v>
      </c>
      <c r="IK156" s="379"/>
      <c r="IL156" s="384">
        <f t="shared" si="558"/>
        <v>0</v>
      </c>
      <c r="IM156" s="379"/>
      <c r="IN156" s="384">
        <f t="shared" si="559"/>
        <v>0</v>
      </c>
      <c r="IO156" s="379"/>
      <c r="IP156" s="384">
        <f t="shared" si="560"/>
        <v>0</v>
      </c>
      <c r="IQ156" s="379"/>
      <c r="IR156" s="384">
        <f t="shared" si="561"/>
        <v>0</v>
      </c>
      <c r="IS156" s="379"/>
      <c r="IT156" s="384">
        <f t="shared" si="562"/>
        <v>0</v>
      </c>
      <c r="IU156" s="379"/>
      <c r="IV156" s="384">
        <f t="shared" si="563"/>
        <v>0</v>
      </c>
      <c r="IW156" s="379"/>
      <c r="IX156" s="384">
        <f t="shared" si="564"/>
        <v>0</v>
      </c>
      <c r="IY156" s="379"/>
      <c r="IZ156" s="384">
        <f t="shared" si="565"/>
        <v>0</v>
      </c>
      <c r="JA156" s="379"/>
      <c r="JB156" s="384">
        <f t="shared" si="566"/>
        <v>0</v>
      </c>
      <c r="JC156" s="379"/>
      <c r="JD156" s="384">
        <f t="shared" si="567"/>
        <v>0</v>
      </c>
      <c r="JE156" s="379"/>
      <c r="JF156" s="384">
        <f t="shared" si="568"/>
        <v>0</v>
      </c>
      <c r="JG156" s="379"/>
      <c r="JH156" s="384">
        <f t="shared" si="569"/>
        <v>0</v>
      </c>
      <c r="JI156" s="379"/>
      <c r="JJ156" s="384">
        <f t="shared" si="570"/>
        <v>0</v>
      </c>
      <c r="JK156" s="379"/>
      <c r="JL156" s="384">
        <f t="shared" si="571"/>
        <v>0</v>
      </c>
      <c r="JM156" s="379"/>
      <c r="JN156" s="384">
        <f t="shared" si="572"/>
        <v>0</v>
      </c>
      <c r="JO156" s="379"/>
      <c r="JP156" s="384">
        <f t="shared" si="573"/>
        <v>0</v>
      </c>
      <c r="JQ156" s="379"/>
      <c r="JR156" s="384">
        <f t="shared" si="574"/>
        <v>0</v>
      </c>
      <c r="JS156" s="379"/>
      <c r="JT156" s="384">
        <f t="shared" si="434"/>
        <v>0</v>
      </c>
      <c r="JU156" s="379"/>
      <c r="JV156" s="384">
        <f t="shared" si="435"/>
        <v>0</v>
      </c>
      <c r="JW156" s="379"/>
      <c r="JX156" s="384">
        <f t="shared" si="436"/>
        <v>0</v>
      </c>
      <c r="JY156" s="379"/>
      <c r="JZ156" s="384">
        <f t="shared" si="437"/>
        <v>0</v>
      </c>
    </row>
    <row r="157" spans="1:286" s="4" customFormat="1" x14ac:dyDescent="0.25">
      <c r="A157" s="268" t="s">
        <v>511</v>
      </c>
      <c r="B157" s="351" t="s">
        <v>509</v>
      </c>
      <c r="C157" s="493">
        <v>25000</v>
      </c>
      <c r="D157" s="467"/>
      <c r="E157" s="481"/>
      <c r="F157" s="482"/>
      <c r="G157" s="387">
        <f t="shared" si="575"/>
        <v>1250</v>
      </c>
      <c r="H157" s="388">
        <f t="shared" si="439"/>
        <v>26250</v>
      </c>
      <c r="I157" s="513">
        <v>1</v>
      </c>
      <c r="J157" s="393">
        <f t="shared" si="441"/>
        <v>26250</v>
      </c>
      <c r="K157" s="379"/>
      <c r="L157" s="384">
        <f t="shared" si="442"/>
        <v>0</v>
      </c>
      <c r="M157" s="379"/>
      <c r="N157" s="384">
        <f t="shared" si="443"/>
        <v>0</v>
      </c>
      <c r="O157" s="379"/>
      <c r="P157" s="384">
        <f t="shared" si="444"/>
        <v>0</v>
      </c>
      <c r="Q157" s="379"/>
      <c r="R157" s="384">
        <f t="shared" si="445"/>
        <v>0</v>
      </c>
      <c r="S157" s="379"/>
      <c r="T157" s="384">
        <f t="shared" si="446"/>
        <v>0</v>
      </c>
      <c r="U157" s="379"/>
      <c r="V157" s="384">
        <f t="shared" si="447"/>
        <v>0</v>
      </c>
      <c r="W157" s="379"/>
      <c r="X157" s="384">
        <f t="shared" si="448"/>
        <v>0</v>
      </c>
      <c r="Y157" s="379"/>
      <c r="Z157" s="384">
        <f t="shared" si="449"/>
        <v>0</v>
      </c>
      <c r="AA157" s="379"/>
      <c r="AB157" s="384">
        <f t="shared" si="450"/>
        <v>0</v>
      </c>
      <c r="AC157" s="379"/>
      <c r="AD157" s="384">
        <f t="shared" si="451"/>
        <v>0</v>
      </c>
      <c r="AE157" s="379"/>
      <c r="AF157" s="384">
        <f t="shared" si="452"/>
        <v>0</v>
      </c>
      <c r="AG157" s="379"/>
      <c r="AH157" s="384">
        <f t="shared" si="453"/>
        <v>0</v>
      </c>
      <c r="AI157" s="379"/>
      <c r="AJ157" s="384">
        <f t="shared" si="454"/>
        <v>0</v>
      </c>
      <c r="AK157" s="379"/>
      <c r="AL157" s="384">
        <f t="shared" si="455"/>
        <v>0</v>
      </c>
      <c r="AM157" s="379"/>
      <c r="AN157" s="384">
        <f t="shared" si="456"/>
        <v>0</v>
      </c>
      <c r="AO157" s="379"/>
      <c r="AP157" s="384">
        <f t="shared" si="457"/>
        <v>0</v>
      </c>
      <c r="AQ157" s="379"/>
      <c r="AR157" s="384">
        <f t="shared" si="458"/>
        <v>0</v>
      </c>
      <c r="AS157" s="379"/>
      <c r="AT157" s="384">
        <f t="shared" si="459"/>
        <v>0</v>
      </c>
      <c r="AU157" s="379"/>
      <c r="AV157" s="384">
        <f t="shared" si="460"/>
        <v>0</v>
      </c>
      <c r="AW157" s="379"/>
      <c r="AX157" s="384">
        <f t="shared" si="461"/>
        <v>0</v>
      </c>
      <c r="AY157" s="379"/>
      <c r="AZ157" s="384">
        <f t="shared" si="462"/>
        <v>0</v>
      </c>
      <c r="BA157" s="379"/>
      <c r="BB157" s="384">
        <f t="shared" si="463"/>
        <v>0</v>
      </c>
      <c r="BC157" s="379"/>
      <c r="BD157" s="384">
        <f t="shared" si="464"/>
        <v>0</v>
      </c>
      <c r="BE157" s="379"/>
      <c r="BF157" s="384">
        <f t="shared" si="465"/>
        <v>0</v>
      </c>
      <c r="BG157" s="379"/>
      <c r="BH157" s="384">
        <f t="shared" si="466"/>
        <v>0</v>
      </c>
      <c r="BI157" s="379"/>
      <c r="BJ157" s="384">
        <f t="shared" si="467"/>
        <v>0</v>
      </c>
      <c r="BK157" s="379"/>
      <c r="BL157" s="384">
        <f t="shared" si="468"/>
        <v>0</v>
      </c>
      <c r="BM157" s="379"/>
      <c r="BN157" s="384">
        <f t="shared" si="469"/>
        <v>0</v>
      </c>
      <c r="BO157" s="379"/>
      <c r="BP157" s="384">
        <f t="shared" si="470"/>
        <v>0</v>
      </c>
      <c r="BQ157" s="379"/>
      <c r="BR157" s="384">
        <f t="shared" si="471"/>
        <v>0</v>
      </c>
      <c r="BS157" s="379"/>
      <c r="BT157" s="384">
        <f t="shared" si="472"/>
        <v>0</v>
      </c>
      <c r="BU157" s="379"/>
      <c r="BV157" s="384">
        <f t="shared" si="473"/>
        <v>0</v>
      </c>
      <c r="BW157" s="379"/>
      <c r="BX157" s="384">
        <f t="shared" si="474"/>
        <v>0</v>
      </c>
      <c r="BY157" s="379"/>
      <c r="BZ157" s="384">
        <f t="shared" si="475"/>
        <v>0</v>
      </c>
      <c r="CA157" s="379"/>
      <c r="CB157" s="384">
        <f t="shared" si="476"/>
        <v>0</v>
      </c>
      <c r="CC157" s="379"/>
      <c r="CD157" s="384">
        <f t="shared" si="477"/>
        <v>0</v>
      </c>
      <c r="CE157" s="379"/>
      <c r="CF157" s="384">
        <f t="shared" si="478"/>
        <v>0</v>
      </c>
      <c r="CG157" s="379"/>
      <c r="CH157" s="384">
        <f t="shared" si="479"/>
        <v>0</v>
      </c>
      <c r="CI157" s="379"/>
      <c r="CJ157" s="384">
        <f t="shared" si="480"/>
        <v>0</v>
      </c>
      <c r="CK157" s="379"/>
      <c r="CL157" s="384">
        <f t="shared" si="481"/>
        <v>0</v>
      </c>
      <c r="CM157" s="379"/>
      <c r="CN157" s="384">
        <f t="shared" si="482"/>
        <v>0</v>
      </c>
      <c r="CO157" s="379"/>
      <c r="CP157" s="384">
        <f t="shared" si="483"/>
        <v>0</v>
      </c>
      <c r="CQ157" s="379"/>
      <c r="CR157" s="384">
        <f t="shared" si="484"/>
        <v>0</v>
      </c>
      <c r="CS157" s="379"/>
      <c r="CT157" s="384">
        <f t="shared" si="485"/>
        <v>0</v>
      </c>
      <c r="CU157" s="379"/>
      <c r="CV157" s="384">
        <f t="shared" si="486"/>
        <v>0</v>
      </c>
      <c r="CW157" s="379"/>
      <c r="CX157" s="384">
        <f t="shared" si="487"/>
        <v>0</v>
      </c>
      <c r="CY157" s="379"/>
      <c r="CZ157" s="384">
        <f t="shared" si="488"/>
        <v>0</v>
      </c>
      <c r="DA157" s="379"/>
      <c r="DB157" s="384">
        <f t="shared" si="440"/>
        <v>0</v>
      </c>
      <c r="DC157" s="379"/>
      <c r="DD157" s="384">
        <f t="shared" si="489"/>
        <v>0</v>
      </c>
      <c r="DE157" s="379"/>
      <c r="DF157" s="384">
        <f t="shared" si="490"/>
        <v>0</v>
      </c>
      <c r="DG157" s="379"/>
      <c r="DH157" s="384">
        <f t="shared" si="491"/>
        <v>0</v>
      </c>
      <c r="DI157" s="379"/>
      <c r="DJ157" s="384">
        <f t="shared" si="492"/>
        <v>0</v>
      </c>
      <c r="DK157" s="379"/>
      <c r="DL157" s="384">
        <f t="shared" si="493"/>
        <v>0</v>
      </c>
      <c r="DM157" s="379"/>
      <c r="DN157" s="384">
        <f t="shared" si="494"/>
        <v>0</v>
      </c>
      <c r="DO157" s="379"/>
      <c r="DP157" s="384">
        <f t="shared" si="495"/>
        <v>0</v>
      </c>
      <c r="DQ157" s="379"/>
      <c r="DR157" s="384">
        <f t="shared" si="496"/>
        <v>0</v>
      </c>
      <c r="DS157" s="379"/>
      <c r="DT157" s="384">
        <f t="shared" si="497"/>
        <v>0</v>
      </c>
      <c r="DU157" s="379"/>
      <c r="DV157" s="384">
        <f t="shared" si="498"/>
        <v>0</v>
      </c>
      <c r="DW157" s="379"/>
      <c r="DX157" s="384">
        <f t="shared" si="499"/>
        <v>0</v>
      </c>
      <c r="DY157" s="379"/>
      <c r="DZ157" s="384">
        <f t="shared" si="500"/>
        <v>0</v>
      </c>
      <c r="EA157" s="379"/>
      <c r="EB157" s="384">
        <f t="shared" si="501"/>
        <v>0</v>
      </c>
      <c r="EC157" s="379"/>
      <c r="ED157" s="384">
        <f t="shared" si="502"/>
        <v>0</v>
      </c>
      <c r="EE157" s="379"/>
      <c r="EF157" s="384">
        <f t="shared" si="503"/>
        <v>0</v>
      </c>
      <c r="EG157" s="379"/>
      <c r="EH157" s="384">
        <f t="shared" si="504"/>
        <v>0</v>
      </c>
      <c r="EI157" s="379"/>
      <c r="EJ157" s="384">
        <f t="shared" si="505"/>
        <v>0</v>
      </c>
      <c r="EK157" s="379"/>
      <c r="EL157" s="384">
        <f t="shared" si="506"/>
        <v>0</v>
      </c>
      <c r="EM157" s="379"/>
      <c r="EN157" s="384">
        <f t="shared" si="507"/>
        <v>0</v>
      </c>
      <c r="EO157" s="379"/>
      <c r="EP157" s="384">
        <f t="shared" si="508"/>
        <v>0</v>
      </c>
      <c r="EQ157" s="379"/>
      <c r="ER157" s="384">
        <f t="shared" si="509"/>
        <v>0</v>
      </c>
      <c r="ES157" s="379"/>
      <c r="ET157" s="384">
        <f t="shared" si="510"/>
        <v>0</v>
      </c>
      <c r="EU157" s="379"/>
      <c r="EV157" s="384">
        <f t="shared" si="511"/>
        <v>0</v>
      </c>
      <c r="EW157" s="379"/>
      <c r="EX157" s="384">
        <f t="shared" si="512"/>
        <v>0</v>
      </c>
      <c r="EY157" s="379"/>
      <c r="EZ157" s="384">
        <f t="shared" si="513"/>
        <v>0</v>
      </c>
      <c r="FA157" s="379"/>
      <c r="FB157" s="384">
        <f t="shared" si="514"/>
        <v>0</v>
      </c>
      <c r="FC157" s="379"/>
      <c r="FD157" s="384">
        <f t="shared" si="515"/>
        <v>0</v>
      </c>
      <c r="FE157" s="379"/>
      <c r="FF157" s="384">
        <f t="shared" si="516"/>
        <v>0</v>
      </c>
      <c r="FG157" s="379"/>
      <c r="FH157" s="384">
        <f t="shared" si="517"/>
        <v>0</v>
      </c>
      <c r="FI157" s="379"/>
      <c r="FJ157" s="384">
        <f t="shared" si="518"/>
        <v>0</v>
      </c>
      <c r="FK157" s="379"/>
      <c r="FL157" s="384">
        <f t="shared" si="519"/>
        <v>0</v>
      </c>
      <c r="FM157" s="379"/>
      <c r="FN157" s="384">
        <f t="shared" si="520"/>
        <v>0</v>
      </c>
      <c r="FO157" s="379"/>
      <c r="FP157" s="384">
        <f t="shared" si="521"/>
        <v>0</v>
      </c>
      <c r="FQ157" s="379"/>
      <c r="FR157" s="384">
        <f t="shared" si="522"/>
        <v>0</v>
      </c>
      <c r="FS157" s="379"/>
      <c r="FT157" s="384">
        <f t="shared" si="523"/>
        <v>0</v>
      </c>
      <c r="FU157" s="379"/>
      <c r="FV157" s="384">
        <f t="shared" si="524"/>
        <v>0</v>
      </c>
      <c r="FW157" s="379"/>
      <c r="FX157" s="384">
        <f t="shared" si="525"/>
        <v>0</v>
      </c>
      <c r="FY157" s="379"/>
      <c r="FZ157" s="384">
        <f t="shared" si="526"/>
        <v>0</v>
      </c>
      <c r="GA157" s="379"/>
      <c r="GB157" s="384">
        <f t="shared" si="527"/>
        <v>0</v>
      </c>
      <c r="GC157" s="379"/>
      <c r="GD157" s="384">
        <f t="shared" si="528"/>
        <v>0</v>
      </c>
      <c r="GE157" s="379"/>
      <c r="GF157" s="384">
        <f t="shared" si="529"/>
        <v>0</v>
      </c>
      <c r="GG157" s="379"/>
      <c r="GH157" s="384">
        <f t="shared" si="530"/>
        <v>0</v>
      </c>
      <c r="GI157" s="379"/>
      <c r="GJ157" s="384">
        <f t="shared" si="531"/>
        <v>0</v>
      </c>
      <c r="GK157" s="379"/>
      <c r="GL157" s="384">
        <f t="shared" si="532"/>
        <v>0</v>
      </c>
      <c r="GM157" s="379"/>
      <c r="GN157" s="384">
        <f t="shared" si="533"/>
        <v>0</v>
      </c>
      <c r="GO157" s="379"/>
      <c r="GP157" s="384">
        <f t="shared" si="534"/>
        <v>0</v>
      </c>
      <c r="GQ157" s="379"/>
      <c r="GR157" s="384">
        <f t="shared" si="535"/>
        <v>0</v>
      </c>
      <c r="GS157" s="379"/>
      <c r="GT157" s="384">
        <f t="shared" si="536"/>
        <v>0</v>
      </c>
      <c r="GU157" s="379"/>
      <c r="GV157" s="384">
        <f t="shared" si="537"/>
        <v>0</v>
      </c>
      <c r="GW157" s="379"/>
      <c r="GX157" s="384">
        <f t="shared" si="538"/>
        <v>0</v>
      </c>
      <c r="GY157" s="379"/>
      <c r="GZ157" s="384">
        <f t="shared" si="539"/>
        <v>0</v>
      </c>
      <c r="HA157" s="379">
        <v>1</v>
      </c>
      <c r="HB157" s="384">
        <f t="shared" si="540"/>
        <v>26250</v>
      </c>
      <c r="HC157" s="379"/>
      <c r="HD157" s="384">
        <f t="shared" si="541"/>
        <v>0</v>
      </c>
      <c r="HE157" s="379"/>
      <c r="HF157" s="384">
        <f t="shared" si="542"/>
        <v>0</v>
      </c>
      <c r="HG157" s="379"/>
      <c r="HH157" s="384">
        <f t="shared" si="543"/>
        <v>0</v>
      </c>
      <c r="HI157" s="379"/>
      <c r="HJ157" s="384">
        <f t="shared" si="544"/>
        <v>0</v>
      </c>
      <c r="HK157" s="379"/>
      <c r="HL157" s="384">
        <f t="shared" si="545"/>
        <v>0</v>
      </c>
      <c r="HM157" s="379"/>
      <c r="HN157" s="384">
        <f t="shared" si="546"/>
        <v>0</v>
      </c>
      <c r="HO157" s="415"/>
      <c r="HP157" s="384">
        <f t="shared" si="547"/>
        <v>0</v>
      </c>
      <c r="HQ157" s="379"/>
      <c r="HR157" s="384">
        <f t="shared" si="548"/>
        <v>0</v>
      </c>
      <c r="HS157" s="415"/>
      <c r="HT157" s="384">
        <f t="shared" si="549"/>
        <v>0</v>
      </c>
      <c r="HU157" s="379"/>
      <c r="HV157" s="384">
        <f t="shared" si="550"/>
        <v>0</v>
      </c>
      <c r="HW157" s="379"/>
      <c r="HX157" s="384">
        <f t="shared" si="551"/>
        <v>0</v>
      </c>
      <c r="HY157" s="379"/>
      <c r="HZ157" s="384">
        <f t="shared" si="552"/>
        <v>0</v>
      </c>
      <c r="IA157" s="379"/>
      <c r="IB157" s="384">
        <f t="shared" si="553"/>
        <v>0</v>
      </c>
      <c r="IC157" s="379"/>
      <c r="ID157" s="384">
        <f t="shared" si="554"/>
        <v>0</v>
      </c>
      <c r="IE157" s="379"/>
      <c r="IF157" s="384">
        <f t="shared" si="555"/>
        <v>0</v>
      </c>
      <c r="IG157" s="379"/>
      <c r="IH157" s="384">
        <f t="shared" si="556"/>
        <v>0</v>
      </c>
      <c r="II157" s="379"/>
      <c r="IJ157" s="384">
        <f t="shared" si="557"/>
        <v>0</v>
      </c>
      <c r="IK157" s="379"/>
      <c r="IL157" s="384">
        <f t="shared" si="558"/>
        <v>0</v>
      </c>
      <c r="IM157" s="379"/>
      <c r="IN157" s="384">
        <f t="shared" si="559"/>
        <v>0</v>
      </c>
      <c r="IO157" s="379"/>
      <c r="IP157" s="384">
        <f t="shared" si="560"/>
        <v>0</v>
      </c>
      <c r="IQ157" s="379"/>
      <c r="IR157" s="384">
        <f t="shared" si="561"/>
        <v>0</v>
      </c>
      <c r="IS157" s="379"/>
      <c r="IT157" s="384">
        <f t="shared" si="562"/>
        <v>0</v>
      </c>
      <c r="IU157" s="379"/>
      <c r="IV157" s="384">
        <f t="shared" si="563"/>
        <v>0</v>
      </c>
      <c r="IW157" s="379"/>
      <c r="IX157" s="384">
        <f t="shared" si="564"/>
        <v>0</v>
      </c>
      <c r="IY157" s="379"/>
      <c r="IZ157" s="384">
        <f t="shared" si="565"/>
        <v>0</v>
      </c>
      <c r="JA157" s="379"/>
      <c r="JB157" s="384">
        <f t="shared" si="566"/>
        <v>0</v>
      </c>
      <c r="JC157" s="379"/>
      <c r="JD157" s="384">
        <f t="shared" si="567"/>
        <v>0</v>
      </c>
      <c r="JE157" s="379"/>
      <c r="JF157" s="384">
        <f t="shared" si="568"/>
        <v>0</v>
      </c>
      <c r="JG157" s="379"/>
      <c r="JH157" s="384">
        <f t="shared" si="569"/>
        <v>0</v>
      </c>
      <c r="JI157" s="379"/>
      <c r="JJ157" s="384">
        <f t="shared" si="570"/>
        <v>0</v>
      </c>
      <c r="JK157" s="379"/>
      <c r="JL157" s="384">
        <f t="shared" si="571"/>
        <v>0</v>
      </c>
      <c r="JM157" s="379"/>
      <c r="JN157" s="384">
        <f t="shared" si="572"/>
        <v>0</v>
      </c>
      <c r="JO157" s="379"/>
      <c r="JP157" s="384">
        <f t="shared" si="573"/>
        <v>0</v>
      </c>
      <c r="JQ157" s="379"/>
      <c r="JR157" s="384">
        <f t="shared" si="574"/>
        <v>0</v>
      </c>
      <c r="JS157" s="379"/>
      <c r="JT157" s="384">
        <f t="shared" ref="JT157:JT188" si="576">JS157*$J157</f>
        <v>0</v>
      </c>
      <c r="JU157" s="379"/>
      <c r="JV157" s="384">
        <f t="shared" ref="JV157:JV188" si="577">JU157*$J157</f>
        <v>0</v>
      </c>
      <c r="JW157" s="379"/>
      <c r="JX157" s="384">
        <f t="shared" ref="JX157:JX188" si="578">JW157*$J157</f>
        <v>0</v>
      </c>
      <c r="JY157" s="379"/>
      <c r="JZ157" s="384">
        <f t="shared" ref="JZ157:JZ188" si="579">JY157*$J157</f>
        <v>0</v>
      </c>
    </row>
    <row r="158" spans="1:286" s="4" customFormat="1" x14ac:dyDescent="0.25">
      <c r="A158" s="268" t="s">
        <v>511</v>
      </c>
      <c r="B158" s="351" t="s">
        <v>514</v>
      </c>
      <c r="C158" s="466">
        <v>22000</v>
      </c>
      <c r="D158" s="467"/>
      <c r="E158" s="467"/>
      <c r="F158" s="472"/>
      <c r="G158" s="387">
        <f t="shared" si="575"/>
        <v>1100</v>
      </c>
      <c r="H158" s="388">
        <f t="shared" si="439"/>
        <v>23100</v>
      </c>
      <c r="I158" s="513">
        <v>1</v>
      </c>
      <c r="J158" s="390">
        <f t="shared" si="441"/>
        <v>23100</v>
      </c>
      <c r="K158" s="379"/>
      <c r="L158" s="384">
        <f t="shared" si="442"/>
        <v>0</v>
      </c>
      <c r="M158" s="379"/>
      <c r="N158" s="384">
        <f t="shared" si="443"/>
        <v>0</v>
      </c>
      <c r="O158" s="379"/>
      <c r="P158" s="384">
        <f t="shared" si="444"/>
        <v>0</v>
      </c>
      <c r="Q158" s="379"/>
      <c r="R158" s="384">
        <f t="shared" si="445"/>
        <v>0</v>
      </c>
      <c r="S158" s="379"/>
      <c r="T158" s="384">
        <f t="shared" si="446"/>
        <v>0</v>
      </c>
      <c r="U158" s="379"/>
      <c r="V158" s="384">
        <f t="shared" si="447"/>
        <v>0</v>
      </c>
      <c r="W158" s="379"/>
      <c r="X158" s="384">
        <f t="shared" si="448"/>
        <v>0</v>
      </c>
      <c r="Y158" s="379"/>
      <c r="Z158" s="384">
        <f t="shared" si="449"/>
        <v>0</v>
      </c>
      <c r="AA158" s="379"/>
      <c r="AB158" s="384">
        <f t="shared" si="450"/>
        <v>0</v>
      </c>
      <c r="AC158" s="379"/>
      <c r="AD158" s="384">
        <f t="shared" si="451"/>
        <v>0</v>
      </c>
      <c r="AE158" s="379"/>
      <c r="AF158" s="384">
        <f t="shared" si="452"/>
        <v>0</v>
      </c>
      <c r="AG158" s="379"/>
      <c r="AH158" s="384">
        <f t="shared" si="453"/>
        <v>0</v>
      </c>
      <c r="AI158" s="379"/>
      <c r="AJ158" s="384">
        <f t="shared" si="454"/>
        <v>0</v>
      </c>
      <c r="AK158" s="379"/>
      <c r="AL158" s="384">
        <f t="shared" si="455"/>
        <v>0</v>
      </c>
      <c r="AM158" s="379"/>
      <c r="AN158" s="384">
        <f t="shared" si="456"/>
        <v>0</v>
      </c>
      <c r="AO158" s="379"/>
      <c r="AP158" s="384">
        <f t="shared" si="457"/>
        <v>0</v>
      </c>
      <c r="AQ158" s="379"/>
      <c r="AR158" s="384">
        <f t="shared" si="458"/>
        <v>0</v>
      </c>
      <c r="AS158" s="379"/>
      <c r="AT158" s="384">
        <f t="shared" si="459"/>
        <v>0</v>
      </c>
      <c r="AU158" s="379"/>
      <c r="AV158" s="384">
        <f t="shared" si="460"/>
        <v>0</v>
      </c>
      <c r="AW158" s="379"/>
      <c r="AX158" s="384">
        <f t="shared" si="461"/>
        <v>0</v>
      </c>
      <c r="AY158" s="379"/>
      <c r="AZ158" s="384">
        <f t="shared" si="462"/>
        <v>0</v>
      </c>
      <c r="BA158" s="379"/>
      <c r="BB158" s="384">
        <f t="shared" si="463"/>
        <v>0</v>
      </c>
      <c r="BC158" s="379"/>
      <c r="BD158" s="384">
        <f t="shared" si="464"/>
        <v>0</v>
      </c>
      <c r="BE158" s="379"/>
      <c r="BF158" s="384">
        <f t="shared" si="465"/>
        <v>0</v>
      </c>
      <c r="BG158" s="379"/>
      <c r="BH158" s="384">
        <f t="shared" si="466"/>
        <v>0</v>
      </c>
      <c r="BI158" s="379"/>
      <c r="BJ158" s="384">
        <f t="shared" si="467"/>
        <v>0</v>
      </c>
      <c r="BK158" s="379"/>
      <c r="BL158" s="384">
        <f t="shared" si="468"/>
        <v>0</v>
      </c>
      <c r="BM158" s="379"/>
      <c r="BN158" s="384">
        <f t="shared" si="469"/>
        <v>0</v>
      </c>
      <c r="BO158" s="379"/>
      <c r="BP158" s="384">
        <f t="shared" si="470"/>
        <v>0</v>
      </c>
      <c r="BQ158" s="379"/>
      <c r="BR158" s="384">
        <f t="shared" si="471"/>
        <v>0</v>
      </c>
      <c r="BS158" s="379"/>
      <c r="BT158" s="384">
        <f t="shared" si="472"/>
        <v>0</v>
      </c>
      <c r="BU158" s="379"/>
      <c r="BV158" s="384">
        <f t="shared" si="473"/>
        <v>0</v>
      </c>
      <c r="BW158" s="379"/>
      <c r="BX158" s="384">
        <f t="shared" si="474"/>
        <v>0</v>
      </c>
      <c r="BY158" s="379"/>
      <c r="BZ158" s="384">
        <f t="shared" si="475"/>
        <v>0</v>
      </c>
      <c r="CA158" s="379"/>
      <c r="CB158" s="384">
        <f t="shared" si="476"/>
        <v>0</v>
      </c>
      <c r="CC158" s="379"/>
      <c r="CD158" s="384">
        <f t="shared" si="477"/>
        <v>0</v>
      </c>
      <c r="CE158" s="379"/>
      <c r="CF158" s="384">
        <f t="shared" si="478"/>
        <v>0</v>
      </c>
      <c r="CG158" s="379"/>
      <c r="CH158" s="384">
        <f t="shared" si="479"/>
        <v>0</v>
      </c>
      <c r="CI158" s="379"/>
      <c r="CJ158" s="384">
        <f t="shared" si="480"/>
        <v>0</v>
      </c>
      <c r="CK158" s="379"/>
      <c r="CL158" s="384">
        <f t="shared" si="481"/>
        <v>0</v>
      </c>
      <c r="CM158" s="379"/>
      <c r="CN158" s="384">
        <f t="shared" si="482"/>
        <v>0</v>
      </c>
      <c r="CO158" s="379"/>
      <c r="CP158" s="384">
        <f t="shared" si="483"/>
        <v>0</v>
      </c>
      <c r="CQ158" s="379"/>
      <c r="CR158" s="384">
        <f t="shared" si="484"/>
        <v>0</v>
      </c>
      <c r="CS158" s="379"/>
      <c r="CT158" s="384">
        <f t="shared" si="485"/>
        <v>0</v>
      </c>
      <c r="CU158" s="379"/>
      <c r="CV158" s="384">
        <f t="shared" si="486"/>
        <v>0</v>
      </c>
      <c r="CW158" s="379"/>
      <c r="CX158" s="384">
        <f t="shared" si="487"/>
        <v>0</v>
      </c>
      <c r="CY158" s="379"/>
      <c r="CZ158" s="384">
        <f t="shared" si="488"/>
        <v>0</v>
      </c>
      <c r="DA158" s="379"/>
      <c r="DB158" s="384">
        <f t="shared" si="440"/>
        <v>0</v>
      </c>
      <c r="DC158" s="379"/>
      <c r="DD158" s="384">
        <f t="shared" si="489"/>
        <v>0</v>
      </c>
      <c r="DE158" s="379"/>
      <c r="DF158" s="384">
        <f t="shared" si="490"/>
        <v>0</v>
      </c>
      <c r="DG158" s="379"/>
      <c r="DH158" s="384">
        <f t="shared" si="491"/>
        <v>0</v>
      </c>
      <c r="DI158" s="379"/>
      <c r="DJ158" s="384">
        <f t="shared" si="492"/>
        <v>0</v>
      </c>
      <c r="DK158" s="379"/>
      <c r="DL158" s="384">
        <f t="shared" si="493"/>
        <v>0</v>
      </c>
      <c r="DM158" s="379"/>
      <c r="DN158" s="384">
        <f t="shared" si="494"/>
        <v>0</v>
      </c>
      <c r="DO158" s="379"/>
      <c r="DP158" s="384">
        <f t="shared" si="495"/>
        <v>0</v>
      </c>
      <c r="DQ158" s="379"/>
      <c r="DR158" s="384">
        <f t="shared" si="496"/>
        <v>0</v>
      </c>
      <c r="DS158" s="379"/>
      <c r="DT158" s="384">
        <f t="shared" si="497"/>
        <v>0</v>
      </c>
      <c r="DU158" s="379"/>
      <c r="DV158" s="384">
        <f t="shared" si="498"/>
        <v>0</v>
      </c>
      <c r="DW158" s="379"/>
      <c r="DX158" s="384">
        <f t="shared" si="499"/>
        <v>0</v>
      </c>
      <c r="DY158" s="379"/>
      <c r="DZ158" s="384">
        <f t="shared" si="500"/>
        <v>0</v>
      </c>
      <c r="EA158" s="379"/>
      <c r="EB158" s="384">
        <f t="shared" si="501"/>
        <v>0</v>
      </c>
      <c r="EC158" s="379"/>
      <c r="ED158" s="384">
        <f t="shared" si="502"/>
        <v>0</v>
      </c>
      <c r="EE158" s="379"/>
      <c r="EF158" s="384">
        <f t="shared" si="503"/>
        <v>0</v>
      </c>
      <c r="EG158" s="379"/>
      <c r="EH158" s="384">
        <f t="shared" si="504"/>
        <v>0</v>
      </c>
      <c r="EI158" s="379"/>
      <c r="EJ158" s="384">
        <f t="shared" si="505"/>
        <v>0</v>
      </c>
      <c r="EK158" s="379"/>
      <c r="EL158" s="384">
        <f t="shared" si="506"/>
        <v>0</v>
      </c>
      <c r="EM158" s="379"/>
      <c r="EN158" s="384">
        <f t="shared" si="507"/>
        <v>0</v>
      </c>
      <c r="EO158" s="379"/>
      <c r="EP158" s="384">
        <f t="shared" si="508"/>
        <v>0</v>
      </c>
      <c r="EQ158" s="379"/>
      <c r="ER158" s="384">
        <f t="shared" si="509"/>
        <v>0</v>
      </c>
      <c r="ES158" s="379"/>
      <c r="ET158" s="384">
        <f t="shared" si="510"/>
        <v>0</v>
      </c>
      <c r="EU158" s="379"/>
      <c r="EV158" s="384">
        <f t="shared" si="511"/>
        <v>0</v>
      </c>
      <c r="EW158" s="379"/>
      <c r="EX158" s="384">
        <f t="shared" si="512"/>
        <v>0</v>
      </c>
      <c r="EY158" s="379"/>
      <c r="EZ158" s="384">
        <f t="shared" si="513"/>
        <v>0</v>
      </c>
      <c r="FA158" s="379"/>
      <c r="FB158" s="384">
        <f t="shared" si="514"/>
        <v>0</v>
      </c>
      <c r="FC158" s="379"/>
      <c r="FD158" s="384">
        <f t="shared" si="515"/>
        <v>0</v>
      </c>
      <c r="FE158" s="379"/>
      <c r="FF158" s="384">
        <f t="shared" si="516"/>
        <v>0</v>
      </c>
      <c r="FG158" s="379"/>
      <c r="FH158" s="384">
        <f t="shared" si="517"/>
        <v>0</v>
      </c>
      <c r="FI158" s="379"/>
      <c r="FJ158" s="384">
        <f t="shared" si="518"/>
        <v>0</v>
      </c>
      <c r="FK158" s="379"/>
      <c r="FL158" s="384">
        <f t="shared" si="519"/>
        <v>0</v>
      </c>
      <c r="FM158" s="379"/>
      <c r="FN158" s="384">
        <f t="shared" si="520"/>
        <v>0</v>
      </c>
      <c r="FO158" s="379"/>
      <c r="FP158" s="384">
        <f t="shared" si="521"/>
        <v>0</v>
      </c>
      <c r="FQ158" s="379"/>
      <c r="FR158" s="384">
        <f t="shared" si="522"/>
        <v>0</v>
      </c>
      <c r="FS158" s="379"/>
      <c r="FT158" s="384">
        <f t="shared" si="523"/>
        <v>0</v>
      </c>
      <c r="FU158" s="379"/>
      <c r="FV158" s="384">
        <f t="shared" si="524"/>
        <v>0</v>
      </c>
      <c r="FW158" s="379"/>
      <c r="FX158" s="384">
        <f t="shared" si="525"/>
        <v>0</v>
      </c>
      <c r="FY158" s="379"/>
      <c r="FZ158" s="384">
        <f t="shared" si="526"/>
        <v>0</v>
      </c>
      <c r="GA158" s="379"/>
      <c r="GB158" s="384">
        <f t="shared" si="527"/>
        <v>0</v>
      </c>
      <c r="GC158" s="379"/>
      <c r="GD158" s="384">
        <f t="shared" si="528"/>
        <v>0</v>
      </c>
      <c r="GE158" s="379"/>
      <c r="GF158" s="384">
        <f t="shared" si="529"/>
        <v>0</v>
      </c>
      <c r="GG158" s="379"/>
      <c r="GH158" s="384">
        <f t="shared" si="530"/>
        <v>0</v>
      </c>
      <c r="GI158" s="379"/>
      <c r="GJ158" s="384">
        <f t="shared" si="531"/>
        <v>0</v>
      </c>
      <c r="GK158" s="379"/>
      <c r="GL158" s="384">
        <f t="shared" si="532"/>
        <v>0</v>
      </c>
      <c r="GM158" s="379"/>
      <c r="GN158" s="384">
        <f t="shared" si="533"/>
        <v>0</v>
      </c>
      <c r="GO158" s="379"/>
      <c r="GP158" s="384">
        <f t="shared" si="534"/>
        <v>0</v>
      </c>
      <c r="GQ158" s="379"/>
      <c r="GR158" s="384">
        <f t="shared" si="535"/>
        <v>0</v>
      </c>
      <c r="GS158" s="379"/>
      <c r="GT158" s="384">
        <f t="shared" si="536"/>
        <v>0</v>
      </c>
      <c r="GU158" s="379"/>
      <c r="GV158" s="384">
        <f t="shared" si="537"/>
        <v>0</v>
      </c>
      <c r="GW158" s="379"/>
      <c r="GX158" s="384">
        <f t="shared" si="538"/>
        <v>0</v>
      </c>
      <c r="GY158" s="379"/>
      <c r="GZ158" s="384">
        <f t="shared" si="539"/>
        <v>0</v>
      </c>
      <c r="HA158" s="379"/>
      <c r="HB158" s="384">
        <f t="shared" si="540"/>
        <v>0</v>
      </c>
      <c r="HC158" s="379"/>
      <c r="HD158" s="384">
        <f t="shared" si="541"/>
        <v>0</v>
      </c>
      <c r="HE158" s="379"/>
      <c r="HF158" s="384">
        <f t="shared" si="542"/>
        <v>0</v>
      </c>
      <c r="HG158" s="379"/>
      <c r="HH158" s="384">
        <f t="shared" si="543"/>
        <v>0</v>
      </c>
      <c r="HI158" s="379"/>
      <c r="HJ158" s="384">
        <f t="shared" si="544"/>
        <v>0</v>
      </c>
      <c r="HK158" s="379"/>
      <c r="HL158" s="384">
        <f t="shared" si="545"/>
        <v>0</v>
      </c>
      <c r="HM158" s="379"/>
      <c r="HN158" s="384">
        <f t="shared" si="546"/>
        <v>0</v>
      </c>
      <c r="HO158" s="415"/>
      <c r="HP158" s="384">
        <f t="shared" si="547"/>
        <v>0</v>
      </c>
      <c r="HQ158" s="379"/>
      <c r="HR158" s="384">
        <f t="shared" si="548"/>
        <v>0</v>
      </c>
      <c r="HS158" s="415"/>
      <c r="HT158" s="384">
        <f t="shared" si="549"/>
        <v>0</v>
      </c>
      <c r="HU158" s="379"/>
      <c r="HV158" s="384">
        <f t="shared" si="550"/>
        <v>0</v>
      </c>
      <c r="HW158" s="379"/>
      <c r="HX158" s="384">
        <f t="shared" si="551"/>
        <v>0</v>
      </c>
      <c r="HY158" s="379"/>
      <c r="HZ158" s="384">
        <f t="shared" si="552"/>
        <v>0</v>
      </c>
      <c r="IA158" s="379"/>
      <c r="IB158" s="384">
        <f t="shared" si="553"/>
        <v>0</v>
      </c>
      <c r="IC158" s="379"/>
      <c r="ID158" s="384">
        <f t="shared" si="554"/>
        <v>0</v>
      </c>
      <c r="IE158" s="379"/>
      <c r="IF158" s="384">
        <f t="shared" si="555"/>
        <v>0</v>
      </c>
      <c r="IG158" s="379"/>
      <c r="IH158" s="384">
        <f t="shared" si="556"/>
        <v>0</v>
      </c>
      <c r="II158" s="379"/>
      <c r="IJ158" s="384">
        <f t="shared" si="557"/>
        <v>0</v>
      </c>
      <c r="IK158" s="379"/>
      <c r="IL158" s="384">
        <f t="shared" si="558"/>
        <v>0</v>
      </c>
      <c r="IM158" s="379"/>
      <c r="IN158" s="384">
        <f t="shared" si="559"/>
        <v>0</v>
      </c>
      <c r="IO158" s="379"/>
      <c r="IP158" s="384">
        <f t="shared" si="560"/>
        <v>0</v>
      </c>
      <c r="IQ158" s="379"/>
      <c r="IR158" s="384">
        <f t="shared" si="561"/>
        <v>0</v>
      </c>
      <c r="IS158" s="379"/>
      <c r="IT158" s="384">
        <f t="shared" si="562"/>
        <v>0</v>
      </c>
      <c r="IU158" s="379"/>
      <c r="IV158" s="384">
        <f t="shared" si="563"/>
        <v>0</v>
      </c>
      <c r="IW158" s="379"/>
      <c r="IX158" s="384">
        <f t="shared" si="564"/>
        <v>0</v>
      </c>
      <c r="IY158" s="379"/>
      <c r="IZ158" s="384">
        <f t="shared" si="565"/>
        <v>0</v>
      </c>
      <c r="JA158" s="379"/>
      <c r="JB158" s="384">
        <f t="shared" si="566"/>
        <v>0</v>
      </c>
      <c r="JC158" s="379"/>
      <c r="JD158" s="384">
        <f t="shared" si="567"/>
        <v>0</v>
      </c>
      <c r="JE158" s="379"/>
      <c r="JF158" s="384">
        <f t="shared" si="568"/>
        <v>0</v>
      </c>
      <c r="JG158" s="379"/>
      <c r="JH158" s="384">
        <f t="shared" si="569"/>
        <v>0</v>
      </c>
      <c r="JI158" s="379"/>
      <c r="JJ158" s="384">
        <f t="shared" si="570"/>
        <v>0</v>
      </c>
      <c r="JK158" s="379"/>
      <c r="JL158" s="384">
        <f t="shared" si="571"/>
        <v>0</v>
      </c>
      <c r="JM158" s="379"/>
      <c r="JN158" s="384">
        <f t="shared" si="572"/>
        <v>0</v>
      </c>
      <c r="JO158" s="379"/>
      <c r="JP158" s="384">
        <f t="shared" si="573"/>
        <v>0</v>
      </c>
      <c r="JQ158" s="379"/>
      <c r="JR158" s="384">
        <f t="shared" si="574"/>
        <v>0</v>
      </c>
      <c r="JS158" s="379"/>
      <c r="JT158" s="384">
        <f t="shared" si="576"/>
        <v>0</v>
      </c>
      <c r="JU158" s="379"/>
      <c r="JV158" s="384">
        <f t="shared" si="577"/>
        <v>0</v>
      </c>
      <c r="JW158" s="379"/>
      <c r="JX158" s="384">
        <f t="shared" si="578"/>
        <v>0</v>
      </c>
      <c r="JY158" s="379"/>
      <c r="JZ158" s="384">
        <f t="shared" si="579"/>
        <v>0</v>
      </c>
    </row>
    <row r="159" spans="1:286" s="4" customFormat="1" x14ac:dyDescent="0.25">
      <c r="A159" s="268" t="s">
        <v>511</v>
      </c>
      <c r="B159" s="268" t="s">
        <v>1133</v>
      </c>
      <c r="C159" s="466">
        <v>35000</v>
      </c>
      <c r="D159" s="467">
        <v>35000</v>
      </c>
      <c r="E159" s="467">
        <v>35000</v>
      </c>
      <c r="F159" s="472">
        <v>37000</v>
      </c>
      <c r="G159" s="387">
        <f t="shared" si="575"/>
        <v>1775</v>
      </c>
      <c r="H159" s="388">
        <f t="shared" si="439"/>
        <v>37275</v>
      </c>
      <c r="I159" s="513">
        <v>1</v>
      </c>
      <c r="J159" s="390">
        <f t="shared" si="441"/>
        <v>37275</v>
      </c>
      <c r="K159" s="379"/>
      <c r="L159" s="384">
        <f t="shared" si="442"/>
        <v>0</v>
      </c>
      <c r="M159" s="379"/>
      <c r="N159" s="384">
        <f t="shared" si="443"/>
        <v>0</v>
      </c>
      <c r="O159" s="379"/>
      <c r="P159" s="384">
        <f t="shared" si="444"/>
        <v>0</v>
      </c>
      <c r="Q159" s="379"/>
      <c r="R159" s="384">
        <f t="shared" si="445"/>
        <v>0</v>
      </c>
      <c r="S159" s="379"/>
      <c r="T159" s="384">
        <f t="shared" si="446"/>
        <v>0</v>
      </c>
      <c r="U159" s="379"/>
      <c r="V159" s="384">
        <f t="shared" si="447"/>
        <v>0</v>
      </c>
      <c r="W159" s="379"/>
      <c r="X159" s="384">
        <f t="shared" si="448"/>
        <v>0</v>
      </c>
      <c r="Y159" s="379"/>
      <c r="Z159" s="384">
        <f t="shared" si="449"/>
        <v>0</v>
      </c>
      <c r="AA159" s="379"/>
      <c r="AB159" s="384">
        <f t="shared" si="450"/>
        <v>0</v>
      </c>
      <c r="AC159" s="379"/>
      <c r="AD159" s="384">
        <f t="shared" si="451"/>
        <v>0</v>
      </c>
      <c r="AE159" s="379"/>
      <c r="AF159" s="384">
        <f t="shared" si="452"/>
        <v>0</v>
      </c>
      <c r="AG159" s="379">
        <v>1</v>
      </c>
      <c r="AH159" s="384">
        <f t="shared" si="453"/>
        <v>37275</v>
      </c>
      <c r="AI159" s="379"/>
      <c r="AJ159" s="384">
        <f t="shared" si="454"/>
        <v>0</v>
      </c>
      <c r="AK159" s="379"/>
      <c r="AL159" s="384">
        <f t="shared" si="455"/>
        <v>0</v>
      </c>
      <c r="AM159" s="379"/>
      <c r="AN159" s="384">
        <f t="shared" si="456"/>
        <v>0</v>
      </c>
      <c r="AO159" s="379"/>
      <c r="AP159" s="384">
        <f t="shared" si="457"/>
        <v>0</v>
      </c>
      <c r="AQ159" s="379"/>
      <c r="AR159" s="384">
        <f t="shared" si="458"/>
        <v>0</v>
      </c>
      <c r="AS159" s="379"/>
      <c r="AT159" s="384">
        <f t="shared" si="459"/>
        <v>0</v>
      </c>
      <c r="AU159" s="379"/>
      <c r="AV159" s="384">
        <f t="shared" si="460"/>
        <v>0</v>
      </c>
      <c r="AW159" s="379"/>
      <c r="AX159" s="384">
        <f t="shared" si="461"/>
        <v>0</v>
      </c>
      <c r="AY159" s="379"/>
      <c r="AZ159" s="384">
        <f t="shared" si="462"/>
        <v>0</v>
      </c>
      <c r="BA159" s="379"/>
      <c r="BB159" s="384">
        <f t="shared" si="463"/>
        <v>0</v>
      </c>
      <c r="BC159" s="379"/>
      <c r="BD159" s="384">
        <f t="shared" si="464"/>
        <v>0</v>
      </c>
      <c r="BE159" s="379"/>
      <c r="BF159" s="384">
        <f t="shared" si="465"/>
        <v>0</v>
      </c>
      <c r="BG159" s="379"/>
      <c r="BH159" s="384">
        <f t="shared" si="466"/>
        <v>0</v>
      </c>
      <c r="BI159" s="379"/>
      <c r="BJ159" s="384">
        <f t="shared" si="467"/>
        <v>0</v>
      </c>
      <c r="BK159" s="379"/>
      <c r="BL159" s="384">
        <f t="shared" si="468"/>
        <v>0</v>
      </c>
      <c r="BM159" s="379"/>
      <c r="BN159" s="384">
        <f t="shared" si="469"/>
        <v>0</v>
      </c>
      <c r="BO159" s="379"/>
      <c r="BP159" s="384">
        <f t="shared" si="470"/>
        <v>0</v>
      </c>
      <c r="BQ159" s="379"/>
      <c r="BR159" s="384">
        <f t="shared" si="471"/>
        <v>0</v>
      </c>
      <c r="BS159" s="379"/>
      <c r="BT159" s="384">
        <f t="shared" si="472"/>
        <v>0</v>
      </c>
      <c r="BU159" s="379"/>
      <c r="BV159" s="384">
        <f t="shared" si="473"/>
        <v>0</v>
      </c>
      <c r="BW159" s="379"/>
      <c r="BX159" s="384">
        <f t="shared" si="474"/>
        <v>0</v>
      </c>
      <c r="BY159" s="379"/>
      <c r="BZ159" s="384">
        <f t="shared" si="475"/>
        <v>0</v>
      </c>
      <c r="CA159" s="379"/>
      <c r="CB159" s="384">
        <f t="shared" si="476"/>
        <v>0</v>
      </c>
      <c r="CC159" s="379"/>
      <c r="CD159" s="384">
        <f t="shared" si="477"/>
        <v>0</v>
      </c>
      <c r="CE159" s="379"/>
      <c r="CF159" s="384">
        <f t="shared" si="478"/>
        <v>0</v>
      </c>
      <c r="CG159" s="379"/>
      <c r="CH159" s="384">
        <f t="shared" si="479"/>
        <v>0</v>
      </c>
      <c r="CI159" s="379"/>
      <c r="CJ159" s="384">
        <f t="shared" si="480"/>
        <v>0</v>
      </c>
      <c r="CK159" s="379"/>
      <c r="CL159" s="384">
        <f t="shared" si="481"/>
        <v>0</v>
      </c>
      <c r="CM159" s="379"/>
      <c r="CN159" s="384">
        <f t="shared" si="482"/>
        <v>0</v>
      </c>
      <c r="CO159" s="379"/>
      <c r="CP159" s="384">
        <f t="shared" si="483"/>
        <v>0</v>
      </c>
      <c r="CQ159" s="379"/>
      <c r="CR159" s="384">
        <f t="shared" si="484"/>
        <v>0</v>
      </c>
      <c r="CS159" s="379"/>
      <c r="CT159" s="384">
        <f t="shared" si="485"/>
        <v>0</v>
      </c>
      <c r="CU159" s="379"/>
      <c r="CV159" s="384">
        <f t="shared" si="486"/>
        <v>0</v>
      </c>
      <c r="CW159" s="379"/>
      <c r="CX159" s="384">
        <f t="shared" si="487"/>
        <v>0</v>
      </c>
      <c r="CY159" s="379"/>
      <c r="CZ159" s="384">
        <f t="shared" si="488"/>
        <v>0</v>
      </c>
      <c r="DA159" s="379"/>
      <c r="DB159" s="384">
        <f t="shared" si="440"/>
        <v>0</v>
      </c>
      <c r="DC159" s="379"/>
      <c r="DD159" s="384">
        <f t="shared" si="489"/>
        <v>0</v>
      </c>
      <c r="DE159" s="379"/>
      <c r="DF159" s="384">
        <f t="shared" si="490"/>
        <v>0</v>
      </c>
      <c r="DG159" s="379"/>
      <c r="DH159" s="384">
        <f t="shared" si="491"/>
        <v>0</v>
      </c>
      <c r="DI159" s="379"/>
      <c r="DJ159" s="384">
        <f t="shared" si="492"/>
        <v>0</v>
      </c>
      <c r="DK159" s="379"/>
      <c r="DL159" s="384">
        <f t="shared" si="493"/>
        <v>0</v>
      </c>
      <c r="DM159" s="379"/>
      <c r="DN159" s="384">
        <f t="shared" si="494"/>
        <v>0</v>
      </c>
      <c r="DO159" s="379"/>
      <c r="DP159" s="384">
        <f t="shared" si="495"/>
        <v>0</v>
      </c>
      <c r="DQ159" s="379"/>
      <c r="DR159" s="384">
        <f t="shared" si="496"/>
        <v>0</v>
      </c>
      <c r="DS159" s="379"/>
      <c r="DT159" s="384">
        <f t="shared" si="497"/>
        <v>0</v>
      </c>
      <c r="DU159" s="379"/>
      <c r="DV159" s="384">
        <f t="shared" si="498"/>
        <v>0</v>
      </c>
      <c r="DW159" s="379"/>
      <c r="DX159" s="384">
        <f t="shared" si="499"/>
        <v>0</v>
      </c>
      <c r="DY159" s="379"/>
      <c r="DZ159" s="384">
        <f t="shared" si="500"/>
        <v>0</v>
      </c>
      <c r="EA159" s="379"/>
      <c r="EB159" s="384">
        <f t="shared" si="501"/>
        <v>0</v>
      </c>
      <c r="EC159" s="379"/>
      <c r="ED159" s="384">
        <f t="shared" si="502"/>
        <v>0</v>
      </c>
      <c r="EE159" s="379"/>
      <c r="EF159" s="384">
        <f t="shared" si="503"/>
        <v>0</v>
      </c>
      <c r="EG159" s="379"/>
      <c r="EH159" s="384">
        <f t="shared" si="504"/>
        <v>0</v>
      </c>
      <c r="EI159" s="379"/>
      <c r="EJ159" s="384">
        <f t="shared" si="505"/>
        <v>0</v>
      </c>
      <c r="EK159" s="379"/>
      <c r="EL159" s="384">
        <f t="shared" si="506"/>
        <v>0</v>
      </c>
      <c r="EM159" s="379"/>
      <c r="EN159" s="384">
        <f t="shared" si="507"/>
        <v>0</v>
      </c>
      <c r="EO159" s="379"/>
      <c r="EP159" s="384">
        <f t="shared" si="508"/>
        <v>0</v>
      </c>
      <c r="EQ159" s="379"/>
      <c r="ER159" s="384">
        <f t="shared" si="509"/>
        <v>0</v>
      </c>
      <c r="ES159" s="379"/>
      <c r="ET159" s="384">
        <f t="shared" si="510"/>
        <v>0</v>
      </c>
      <c r="EU159" s="379"/>
      <c r="EV159" s="384">
        <f t="shared" si="511"/>
        <v>0</v>
      </c>
      <c r="EW159" s="379"/>
      <c r="EX159" s="384">
        <f t="shared" si="512"/>
        <v>0</v>
      </c>
      <c r="EY159" s="379"/>
      <c r="EZ159" s="384">
        <f t="shared" si="513"/>
        <v>0</v>
      </c>
      <c r="FA159" s="379"/>
      <c r="FB159" s="384">
        <f t="shared" si="514"/>
        <v>0</v>
      </c>
      <c r="FC159" s="379"/>
      <c r="FD159" s="384">
        <f t="shared" si="515"/>
        <v>0</v>
      </c>
      <c r="FE159" s="379"/>
      <c r="FF159" s="384">
        <f t="shared" si="516"/>
        <v>0</v>
      </c>
      <c r="FG159" s="379"/>
      <c r="FH159" s="384">
        <f t="shared" si="517"/>
        <v>0</v>
      </c>
      <c r="FI159" s="379"/>
      <c r="FJ159" s="384">
        <f t="shared" si="518"/>
        <v>0</v>
      </c>
      <c r="FK159" s="379"/>
      <c r="FL159" s="384">
        <f t="shared" si="519"/>
        <v>0</v>
      </c>
      <c r="FM159" s="379"/>
      <c r="FN159" s="384">
        <f t="shared" si="520"/>
        <v>0</v>
      </c>
      <c r="FO159" s="379"/>
      <c r="FP159" s="384">
        <f t="shared" si="521"/>
        <v>0</v>
      </c>
      <c r="FQ159" s="379"/>
      <c r="FR159" s="384">
        <f t="shared" si="522"/>
        <v>0</v>
      </c>
      <c r="FS159" s="379"/>
      <c r="FT159" s="384">
        <f t="shared" si="523"/>
        <v>0</v>
      </c>
      <c r="FU159" s="379"/>
      <c r="FV159" s="384">
        <f t="shared" si="524"/>
        <v>0</v>
      </c>
      <c r="FW159" s="379"/>
      <c r="FX159" s="384">
        <f t="shared" si="525"/>
        <v>0</v>
      </c>
      <c r="FY159" s="379"/>
      <c r="FZ159" s="384">
        <f t="shared" si="526"/>
        <v>0</v>
      </c>
      <c r="GA159" s="379"/>
      <c r="GB159" s="384">
        <f t="shared" si="527"/>
        <v>0</v>
      </c>
      <c r="GC159" s="379"/>
      <c r="GD159" s="384">
        <f t="shared" si="528"/>
        <v>0</v>
      </c>
      <c r="GE159" s="379"/>
      <c r="GF159" s="384">
        <f t="shared" si="529"/>
        <v>0</v>
      </c>
      <c r="GG159" s="379"/>
      <c r="GH159" s="384">
        <f t="shared" si="530"/>
        <v>0</v>
      </c>
      <c r="GI159" s="379"/>
      <c r="GJ159" s="384">
        <f t="shared" si="531"/>
        <v>0</v>
      </c>
      <c r="GK159" s="379"/>
      <c r="GL159" s="384">
        <f t="shared" si="532"/>
        <v>0</v>
      </c>
      <c r="GM159" s="379"/>
      <c r="GN159" s="384">
        <f t="shared" si="533"/>
        <v>0</v>
      </c>
      <c r="GO159" s="379"/>
      <c r="GP159" s="384">
        <f t="shared" si="534"/>
        <v>0</v>
      </c>
      <c r="GQ159" s="379"/>
      <c r="GR159" s="384">
        <f t="shared" si="535"/>
        <v>0</v>
      </c>
      <c r="GS159" s="379"/>
      <c r="GT159" s="384">
        <f t="shared" si="536"/>
        <v>0</v>
      </c>
      <c r="GU159" s="379"/>
      <c r="GV159" s="384">
        <f t="shared" si="537"/>
        <v>0</v>
      </c>
      <c r="GW159" s="379"/>
      <c r="GX159" s="384">
        <f t="shared" si="538"/>
        <v>0</v>
      </c>
      <c r="GY159" s="379"/>
      <c r="GZ159" s="384">
        <f t="shared" si="539"/>
        <v>0</v>
      </c>
      <c r="HA159" s="379"/>
      <c r="HB159" s="384">
        <f t="shared" si="540"/>
        <v>0</v>
      </c>
      <c r="HC159" s="379"/>
      <c r="HD159" s="384">
        <f t="shared" si="541"/>
        <v>0</v>
      </c>
      <c r="HE159" s="379"/>
      <c r="HF159" s="384">
        <f t="shared" si="542"/>
        <v>0</v>
      </c>
      <c r="HG159" s="379"/>
      <c r="HH159" s="384">
        <f t="shared" si="543"/>
        <v>0</v>
      </c>
      <c r="HI159" s="379"/>
      <c r="HJ159" s="384">
        <f t="shared" si="544"/>
        <v>0</v>
      </c>
      <c r="HK159" s="379"/>
      <c r="HL159" s="384">
        <f t="shared" si="545"/>
        <v>0</v>
      </c>
      <c r="HM159" s="379"/>
      <c r="HN159" s="384">
        <f t="shared" si="546"/>
        <v>0</v>
      </c>
      <c r="HO159" s="415"/>
      <c r="HP159" s="384">
        <f t="shared" si="547"/>
        <v>0</v>
      </c>
      <c r="HQ159" s="379"/>
      <c r="HR159" s="384">
        <f t="shared" si="548"/>
        <v>0</v>
      </c>
      <c r="HS159" s="415"/>
      <c r="HT159" s="384">
        <f t="shared" si="549"/>
        <v>0</v>
      </c>
      <c r="HU159" s="379"/>
      <c r="HV159" s="384">
        <f t="shared" si="550"/>
        <v>0</v>
      </c>
      <c r="HW159" s="379"/>
      <c r="HX159" s="384">
        <f t="shared" si="551"/>
        <v>0</v>
      </c>
      <c r="HY159" s="379"/>
      <c r="HZ159" s="384">
        <f t="shared" si="552"/>
        <v>0</v>
      </c>
      <c r="IA159" s="379"/>
      <c r="IB159" s="384">
        <f t="shared" si="553"/>
        <v>0</v>
      </c>
      <c r="IC159" s="379"/>
      <c r="ID159" s="384">
        <f t="shared" si="554"/>
        <v>0</v>
      </c>
      <c r="IE159" s="379"/>
      <c r="IF159" s="384">
        <f t="shared" si="555"/>
        <v>0</v>
      </c>
      <c r="IG159" s="379"/>
      <c r="IH159" s="384">
        <f t="shared" si="556"/>
        <v>0</v>
      </c>
      <c r="II159" s="379"/>
      <c r="IJ159" s="384">
        <f t="shared" si="557"/>
        <v>0</v>
      </c>
      <c r="IK159" s="379"/>
      <c r="IL159" s="384">
        <f t="shared" si="558"/>
        <v>0</v>
      </c>
      <c r="IM159" s="379"/>
      <c r="IN159" s="384">
        <f t="shared" si="559"/>
        <v>0</v>
      </c>
      <c r="IO159" s="379"/>
      <c r="IP159" s="384">
        <f t="shared" si="560"/>
        <v>0</v>
      </c>
      <c r="IQ159" s="379"/>
      <c r="IR159" s="384">
        <f t="shared" si="561"/>
        <v>0</v>
      </c>
      <c r="IS159" s="379"/>
      <c r="IT159" s="384">
        <f t="shared" si="562"/>
        <v>0</v>
      </c>
      <c r="IU159" s="379"/>
      <c r="IV159" s="384">
        <f t="shared" si="563"/>
        <v>0</v>
      </c>
      <c r="IW159" s="379"/>
      <c r="IX159" s="384">
        <f t="shared" si="564"/>
        <v>0</v>
      </c>
      <c r="IY159" s="379"/>
      <c r="IZ159" s="384">
        <f t="shared" si="565"/>
        <v>0</v>
      </c>
      <c r="JA159" s="379"/>
      <c r="JB159" s="384">
        <f t="shared" si="566"/>
        <v>0</v>
      </c>
      <c r="JC159" s="379"/>
      <c r="JD159" s="384">
        <f t="shared" si="567"/>
        <v>0</v>
      </c>
      <c r="JE159" s="379"/>
      <c r="JF159" s="384">
        <f t="shared" si="568"/>
        <v>0</v>
      </c>
      <c r="JG159" s="379"/>
      <c r="JH159" s="384">
        <f t="shared" si="569"/>
        <v>0</v>
      </c>
      <c r="JI159" s="379"/>
      <c r="JJ159" s="384">
        <f t="shared" si="570"/>
        <v>0</v>
      </c>
      <c r="JK159" s="379"/>
      <c r="JL159" s="384">
        <f t="shared" si="571"/>
        <v>0</v>
      </c>
      <c r="JM159" s="379"/>
      <c r="JN159" s="384">
        <f t="shared" si="572"/>
        <v>0</v>
      </c>
      <c r="JO159" s="379"/>
      <c r="JP159" s="384">
        <f t="shared" si="573"/>
        <v>0</v>
      </c>
      <c r="JQ159" s="379"/>
      <c r="JR159" s="384">
        <f t="shared" si="574"/>
        <v>0</v>
      </c>
      <c r="JS159" s="379"/>
      <c r="JT159" s="384">
        <f t="shared" si="576"/>
        <v>0</v>
      </c>
      <c r="JU159" s="379"/>
      <c r="JV159" s="384">
        <f t="shared" si="577"/>
        <v>0</v>
      </c>
      <c r="JW159" s="379"/>
      <c r="JX159" s="384">
        <f t="shared" si="578"/>
        <v>0</v>
      </c>
      <c r="JY159" s="379"/>
      <c r="JZ159" s="384">
        <f t="shared" si="579"/>
        <v>0</v>
      </c>
    </row>
    <row r="160" spans="1:286" s="4" customFormat="1" x14ac:dyDescent="0.25">
      <c r="A160" s="268" t="s">
        <v>511</v>
      </c>
      <c r="B160" s="268" t="s">
        <v>508</v>
      </c>
      <c r="C160" s="466">
        <v>25000</v>
      </c>
      <c r="D160" s="467"/>
      <c r="E160" s="467"/>
      <c r="F160" s="472"/>
      <c r="G160" s="387">
        <f t="shared" si="575"/>
        <v>1250</v>
      </c>
      <c r="H160" s="388">
        <f t="shared" si="439"/>
        <v>26250</v>
      </c>
      <c r="I160" s="513">
        <v>1</v>
      </c>
      <c r="J160" s="390">
        <f t="shared" si="441"/>
        <v>26250</v>
      </c>
      <c r="K160" s="379"/>
      <c r="L160" s="384">
        <f t="shared" si="442"/>
        <v>0</v>
      </c>
      <c r="M160" s="379"/>
      <c r="N160" s="384">
        <f t="shared" si="443"/>
        <v>0</v>
      </c>
      <c r="O160" s="379"/>
      <c r="P160" s="384">
        <f t="shared" si="444"/>
        <v>0</v>
      </c>
      <c r="Q160" s="379"/>
      <c r="R160" s="384">
        <f t="shared" si="445"/>
        <v>0</v>
      </c>
      <c r="S160" s="379"/>
      <c r="T160" s="384">
        <f t="shared" si="446"/>
        <v>0</v>
      </c>
      <c r="U160" s="379"/>
      <c r="V160" s="384">
        <f t="shared" si="447"/>
        <v>0</v>
      </c>
      <c r="W160" s="379"/>
      <c r="X160" s="384">
        <f t="shared" si="448"/>
        <v>0</v>
      </c>
      <c r="Y160" s="379"/>
      <c r="Z160" s="384">
        <f t="shared" si="449"/>
        <v>0</v>
      </c>
      <c r="AA160" s="379"/>
      <c r="AB160" s="384">
        <f t="shared" si="450"/>
        <v>0</v>
      </c>
      <c r="AC160" s="379"/>
      <c r="AD160" s="384">
        <f t="shared" si="451"/>
        <v>0</v>
      </c>
      <c r="AE160" s="379"/>
      <c r="AF160" s="384">
        <f t="shared" si="452"/>
        <v>0</v>
      </c>
      <c r="AG160" s="379"/>
      <c r="AH160" s="384">
        <f t="shared" si="453"/>
        <v>0</v>
      </c>
      <c r="AI160" s="379"/>
      <c r="AJ160" s="384">
        <f t="shared" si="454"/>
        <v>0</v>
      </c>
      <c r="AK160" s="379"/>
      <c r="AL160" s="384">
        <f t="shared" si="455"/>
        <v>0</v>
      </c>
      <c r="AM160" s="379"/>
      <c r="AN160" s="384">
        <f t="shared" si="456"/>
        <v>0</v>
      </c>
      <c r="AO160" s="379"/>
      <c r="AP160" s="384">
        <f t="shared" si="457"/>
        <v>0</v>
      </c>
      <c r="AQ160" s="379"/>
      <c r="AR160" s="384">
        <f t="shared" si="458"/>
        <v>0</v>
      </c>
      <c r="AS160" s="379"/>
      <c r="AT160" s="384">
        <f t="shared" si="459"/>
        <v>0</v>
      </c>
      <c r="AU160" s="379"/>
      <c r="AV160" s="384">
        <f t="shared" si="460"/>
        <v>0</v>
      </c>
      <c r="AW160" s="379"/>
      <c r="AX160" s="384">
        <f t="shared" si="461"/>
        <v>0</v>
      </c>
      <c r="AY160" s="379"/>
      <c r="AZ160" s="384">
        <f t="shared" si="462"/>
        <v>0</v>
      </c>
      <c r="BA160" s="379"/>
      <c r="BB160" s="384">
        <f t="shared" si="463"/>
        <v>0</v>
      </c>
      <c r="BC160" s="379"/>
      <c r="BD160" s="384">
        <f t="shared" si="464"/>
        <v>0</v>
      </c>
      <c r="BE160" s="379"/>
      <c r="BF160" s="384">
        <f t="shared" si="465"/>
        <v>0</v>
      </c>
      <c r="BG160" s="379"/>
      <c r="BH160" s="384">
        <f t="shared" si="466"/>
        <v>0</v>
      </c>
      <c r="BI160" s="379"/>
      <c r="BJ160" s="384">
        <f t="shared" si="467"/>
        <v>0</v>
      </c>
      <c r="BK160" s="379"/>
      <c r="BL160" s="384">
        <f t="shared" si="468"/>
        <v>0</v>
      </c>
      <c r="BM160" s="379"/>
      <c r="BN160" s="384">
        <f t="shared" si="469"/>
        <v>0</v>
      </c>
      <c r="BO160" s="379"/>
      <c r="BP160" s="384">
        <f t="shared" si="470"/>
        <v>0</v>
      </c>
      <c r="BQ160" s="379"/>
      <c r="BR160" s="384">
        <f t="shared" si="471"/>
        <v>0</v>
      </c>
      <c r="BS160" s="379"/>
      <c r="BT160" s="384">
        <f t="shared" si="472"/>
        <v>0</v>
      </c>
      <c r="BU160" s="379"/>
      <c r="BV160" s="384">
        <f t="shared" si="473"/>
        <v>0</v>
      </c>
      <c r="BW160" s="379"/>
      <c r="BX160" s="384">
        <f t="shared" si="474"/>
        <v>0</v>
      </c>
      <c r="BY160" s="379"/>
      <c r="BZ160" s="384">
        <f t="shared" si="475"/>
        <v>0</v>
      </c>
      <c r="CA160" s="379"/>
      <c r="CB160" s="384">
        <f t="shared" si="476"/>
        <v>0</v>
      </c>
      <c r="CC160" s="379"/>
      <c r="CD160" s="384">
        <f t="shared" si="477"/>
        <v>0</v>
      </c>
      <c r="CE160" s="379"/>
      <c r="CF160" s="384">
        <f t="shared" si="478"/>
        <v>0</v>
      </c>
      <c r="CG160" s="379"/>
      <c r="CH160" s="384">
        <f t="shared" si="479"/>
        <v>0</v>
      </c>
      <c r="CI160" s="379"/>
      <c r="CJ160" s="384">
        <f t="shared" si="480"/>
        <v>0</v>
      </c>
      <c r="CK160" s="379"/>
      <c r="CL160" s="384">
        <f t="shared" si="481"/>
        <v>0</v>
      </c>
      <c r="CM160" s="379"/>
      <c r="CN160" s="384">
        <f t="shared" si="482"/>
        <v>0</v>
      </c>
      <c r="CO160" s="379"/>
      <c r="CP160" s="384">
        <f t="shared" si="483"/>
        <v>0</v>
      </c>
      <c r="CQ160" s="379"/>
      <c r="CR160" s="384">
        <f t="shared" si="484"/>
        <v>0</v>
      </c>
      <c r="CS160" s="379"/>
      <c r="CT160" s="384">
        <f t="shared" si="485"/>
        <v>0</v>
      </c>
      <c r="CU160" s="379"/>
      <c r="CV160" s="384">
        <f t="shared" si="486"/>
        <v>0</v>
      </c>
      <c r="CW160" s="379"/>
      <c r="CX160" s="384">
        <f t="shared" si="487"/>
        <v>0</v>
      </c>
      <c r="CY160" s="379"/>
      <c r="CZ160" s="384">
        <f t="shared" si="488"/>
        <v>0</v>
      </c>
      <c r="DA160" s="379"/>
      <c r="DB160" s="384">
        <f t="shared" si="440"/>
        <v>0</v>
      </c>
      <c r="DC160" s="379"/>
      <c r="DD160" s="384">
        <f t="shared" si="489"/>
        <v>0</v>
      </c>
      <c r="DE160" s="379"/>
      <c r="DF160" s="384">
        <f t="shared" si="490"/>
        <v>0</v>
      </c>
      <c r="DG160" s="379"/>
      <c r="DH160" s="384">
        <f t="shared" si="491"/>
        <v>0</v>
      </c>
      <c r="DI160" s="379"/>
      <c r="DJ160" s="384">
        <f t="shared" si="492"/>
        <v>0</v>
      </c>
      <c r="DK160" s="379"/>
      <c r="DL160" s="384">
        <f t="shared" si="493"/>
        <v>0</v>
      </c>
      <c r="DM160" s="379"/>
      <c r="DN160" s="384">
        <f t="shared" si="494"/>
        <v>0</v>
      </c>
      <c r="DO160" s="379"/>
      <c r="DP160" s="384">
        <f t="shared" si="495"/>
        <v>0</v>
      </c>
      <c r="DQ160" s="379"/>
      <c r="DR160" s="384">
        <f t="shared" si="496"/>
        <v>0</v>
      </c>
      <c r="DS160" s="379"/>
      <c r="DT160" s="384">
        <f t="shared" si="497"/>
        <v>0</v>
      </c>
      <c r="DU160" s="379"/>
      <c r="DV160" s="384">
        <f t="shared" si="498"/>
        <v>0</v>
      </c>
      <c r="DW160" s="379"/>
      <c r="DX160" s="384">
        <f t="shared" si="499"/>
        <v>0</v>
      </c>
      <c r="DY160" s="379"/>
      <c r="DZ160" s="384">
        <f t="shared" si="500"/>
        <v>0</v>
      </c>
      <c r="EA160" s="379"/>
      <c r="EB160" s="384">
        <f t="shared" si="501"/>
        <v>0</v>
      </c>
      <c r="EC160" s="379"/>
      <c r="ED160" s="384">
        <f t="shared" si="502"/>
        <v>0</v>
      </c>
      <c r="EE160" s="379"/>
      <c r="EF160" s="384">
        <f t="shared" si="503"/>
        <v>0</v>
      </c>
      <c r="EG160" s="379"/>
      <c r="EH160" s="384">
        <f t="shared" si="504"/>
        <v>0</v>
      </c>
      <c r="EI160" s="379"/>
      <c r="EJ160" s="384">
        <f t="shared" si="505"/>
        <v>0</v>
      </c>
      <c r="EK160" s="379"/>
      <c r="EL160" s="384">
        <f t="shared" si="506"/>
        <v>0</v>
      </c>
      <c r="EM160" s="379"/>
      <c r="EN160" s="384">
        <f t="shared" si="507"/>
        <v>0</v>
      </c>
      <c r="EO160" s="379"/>
      <c r="EP160" s="384">
        <f t="shared" si="508"/>
        <v>0</v>
      </c>
      <c r="EQ160" s="379"/>
      <c r="ER160" s="384">
        <f t="shared" si="509"/>
        <v>0</v>
      </c>
      <c r="ES160" s="379"/>
      <c r="ET160" s="384">
        <f t="shared" si="510"/>
        <v>0</v>
      </c>
      <c r="EU160" s="379"/>
      <c r="EV160" s="384">
        <f t="shared" si="511"/>
        <v>0</v>
      </c>
      <c r="EW160" s="379"/>
      <c r="EX160" s="384">
        <f t="shared" si="512"/>
        <v>0</v>
      </c>
      <c r="EY160" s="379"/>
      <c r="EZ160" s="384">
        <f t="shared" si="513"/>
        <v>0</v>
      </c>
      <c r="FA160" s="379"/>
      <c r="FB160" s="384">
        <f t="shared" si="514"/>
        <v>0</v>
      </c>
      <c r="FC160" s="379"/>
      <c r="FD160" s="384">
        <f t="shared" si="515"/>
        <v>0</v>
      </c>
      <c r="FE160" s="379"/>
      <c r="FF160" s="384">
        <f t="shared" si="516"/>
        <v>0</v>
      </c>
      <c r="FG160" s="379"/>
      <c r="FH160" s="384">
        <f t="shared" si="517"/>
        <v>0</v>
      </c>
      <c r="FI160" s="379"/>
      <c r="FJ160" s="384">
        <f t="shared" si="518"/>
        <v>0</v>
      </c>
      <c r="FK160" s="379"/>
      <c r="FL160" s="384">
        <f t="shared" si="519"/>
        <v>0</v>
      </c>
      <c r="FM160" s="379"/>
      <c r="FN160" s="384">
        <f t="shared" si="520"/>
        <v>0</v>
      </c>
      <c r="FO160" s="379"/>
      <c r="FP160" s="384">
        <f t="shared" si="521"/>
        <v>0</v>
      </c>
      <c r="FQ160" s="379"/>
      <c r="FR160" s="384">
        <f t="shared" si="522"/>
        <v>0</v>
      </c>
      <c r="FS160" s="379"/>
      <c r="FT160" s="384">
        <f t="shared" si="523"/>
        <v>0</v>
      </c>
      <c r="FU160" s="379"/>
      <c r="FV160" s="384">
        <f t="shared" si="524"/>
        <v>0</v>
      </c>
      <c r="FW160" s="379"/>
      <c r="FX160" s="384">
        <f t="shared" si="525"/>
        <v>0</v>
      </c>
      <c r="FY160" s="379"/>
      <c r="FZ160" s="384">
        <f t="shared" si="526"/>
        <v>0</v>
      </c>
      <c r="GA160" s="379"/>
      <c r="GB160" s="384">
        <f t="shared" si="527"/>
        <v>0</v>
      </c>
      <c r="GC160" s="379"/>
      <c r="GD160" s="384">
        <f t="shared" si="528"/>
        <v>0</v>
      </c>
      <c r="GE160" s="379"/>
      <c r="GF160" s="384">
        <f t="shared" si="529"/>
        <v>0</v>
      </c>
      <c r="GG160" s="379"/>
      <c r="GH160" s="384">
        <f t="shared" si="530"/>
        <v>0</v>
      </c>
      <c r="GI160" s="379"/>
      <c r="GJ160" s="384">
        <f t="shared" si="531"/>
        <v>0</v>
      </c>
      <c r="GK160" s="379"/>
      <c r="GL160" s="384">
        <f t="shared" si="532"/>
        <v>0</v>
      </c>
      <c r="GM160" s="379"/>
      <c r="GN160" s="384">
        <f t="shared" si="533"/>
        <v>0</v>
      </c>
      <c r="GO160" s="379"/>
      <c r="GP160" s="384">
        <f t="shared" si="534"/>
        <v>0</v>
      </c>
      <c r="GQ160" s="379"/>
      <c r="GR160" s="384">
        <f t="shared" si="535"/>
        <v>0</v>
      </c>
      <c r="GS160" s="379"/>
      <c r="GT160" s="384">
        <f t="shared" si="536"/>
        <v>0</v>
      </c>
      <c r="GU160" s="379"/>
      <c r="GV160" s="384">
        <f t="shared" si="537"/>
        <v>0</v>
      </c>
      <c r="GW160" s="379"/>
      <c r="GX160" s="384">
        <f t="shared" si="538"/>
        <v>0</v>
      </c>
      <c r="GY160" s="379"/>
      <c r="GZ160" s="384">
        <f t="shared" si="539"/>
        <v>0</v>
      </c>
      <c r="HA160" s="379"/>
      <c r="HB160" s="384">
        <f t="shared" si="540"/>
        <v>0</v>
      </c>
      <c r="HC160" s="379">
        <v>1</v>
      </c>
      <c r="HD160" s="384">
        <f t="shared" si="541"/>
        <v>26250</v>
      </c>
      <c r="HE160" s="379">
        <v>0</v>
      </c>
      <c r="HF160" s="384">
        <f t="shared" si="542"/>
        <v>0</v>
      </c>
      <c r="HG160" s="379">
        <v>0</v>
      </c>
      <c r="HH160" s="384">
        <f t="shared" si="543"/>
        <v>0</v>
      </c>
      <c r="HI160" s="379">
        <v>0</v>
      </c>
      <c r="HJ160" s="384">
        <f t="shared" si="544"/>
        <v>0</v>
      </c>
      <c r="HK160" s="379">
        <v>0</v>
      </c>
      <c r="HL160" s="384">
        <f t="shared" si="545"/>
        <v>0</v>
      </c>
      <c r="HM160" s="379"/>
      <c r="HN160" s="384">
        <f t="shared" si="546"/>
        <v>0</v>
      </c>
      <c r="HO160" s="415"/>
      <c r="HP160" s="384">
        <f t="shared" si="547"/>
        <v>0</v>
      </c>
      <c r="HQ160" s="379"/>
      <c r="HR160" s="384">
        <f t="shared" si="548"/>
        <v>0</v>
      </c>
      <c r="HS160" s="415"/>
      <c r="HT160" s="384">
        <f t="shared" si="549"/>
        <v>0</v>
      </c>
      <c r="HU160" s="379"/>
      <c r="HV160" s="384">
        <f t="shared" si="550"/>
        <v>0</v>
      </c>
      <c r="HW160" s="379"/>
      <c r="HX160" s="384">
        <f t="shared" si="551"/>
        <v>0</v>
      </c>
      <c r="HY160" s="379"/>
      <c r="HZ160" s="384">
        <f t="shared" si="552"/>
        <v>0</v>
      </c>
      <c r="IA160" s="379"/>
      <c r="IB160" s="384">
        <f t="shared" si="553"/>
        <v>0</v>
      </c>
      <c r="IC160" s="379"/>
      <c r="ID160" s="384">
        <f t="shared" si="554"/>
        <v>0</v>
      </c>
      <c r="IE160" s="379"/>
      <c r="IF160" s="384">
        <f t="shared" si="555"/>
        <v>0</v>
      </c>
      <c r="IG160" s="379"/>
      <c r="IH160" s="384">
        <f t="shared" si="556"/>
        <v>0</v>
      </c>
      <c r="II160" s="379"/>
      <c r="IJ160" s="384">
        <f t="shared" si="557"/>
        <v>0</v>
      </c>
      <c r="IK160" s="379"/>
      <c r="IL160" s="384">
        <f t="shared" si="558"/>
        <v>0</v>
      </c>
      <c r="IM160" s="379"/>
      <c r="IN160" s="384">
        <f t="shared" si="559"/>
        <v>0</v>
      </c>
      <c r="IO160" s="379"/>
      <c r="IP160" s="384">
        <f t="shared" si="560"/>
        <v>0</v>
      </c>
      <c r="IQ160" s="379"/>
      <c r="IR160" s="384">
        <f t="shared" si="561"/>
        <v>0</v>
      </c>
      <c r="IS160" s="379"/>
      <c r="IT160" s="384">
        <f t="shared" si="562"/>
        <v>0</v>
      </c>
      <c r="IU160" s="379"/>
      <c r="IV160" s="384">
        <f t="shared" si="563"/>
        <v>0</v>
      </c>
      <c r="IW160" s="379"/>
      <c r="IX160" s="384">
        <f t="shared" si="564"/>
        <v>0</v>
      </c>
      <c r="IY160" s="379"/>
      <c r="IZ160" s="384">
        <f t="shared" si="565"/>
        <v>0</v>
      </c>
      <c r="JA160" s="379"/>
      <c r="JB160" s="384">
        <f t="shared" si="566"/>
        <v>0</v>
      </c>
      <c r="JC160" s="379"/>
      <c r="JD160" s="384">
        <f t="shared" si="567"/>
        <v>0</v>
      </c>
      <c r="JE160" s="379"/>
      <c r="JF160" s="384">
        <f t="shared" si="568"/>
        <v>0</v>
      </c>
      <c r="JG160" s="379"/>
      <c r="JH160" s="384">
        <f t="shared" si="569"/>
        <v>0</v>
      </c>
      <c r="JI160" s="379"/>
      <c r="JJ160" s="384">
        <f t="shared" si="570"/>
        <v>0</v>
      </c>
      <c r="JK160" s="379"/>
      <c r="JL160" s="384">
        <f t="shared" si="571"/>
        <v>0</v>
      </c>
      <c r="JM160" s="379"/>
      <c r="JN160" s="384">
        <f t="shared" si="572"/>
        <v>0</v>
      </c>
      <c r="JO160" s="379"/>
      <c r="JP160" s="384">
        <f t="shared" si="573"/>
        <v>0</v>
      </c>
      <c r="JQ160" s="379"/>
      <c r="JR160" s="384">
        <f t="shared" si="574"/>
        <v>0</v>
      </c>
      <c r="JS160" s="379"/>
      <c r="JT160" s="384">
        <f t="shared" si="576"/>
        <v>0</v>
      </c>
      <c r="JU160" s="379"/>
      <c r="JV160" s="384">
        <f t="shared" si="577"/>
        <v>0</v>
      </c>
      <c r="JW160" s="379"/>
      <c r="JX160" s="384">
        <f t="shared" si="578"/>
        <v>0</v>
      </c>
      <c r="JY160" s="379"/>
      <c r="JZ160" s="384">
        <f t="shared" si="579"/>
        <v>0</v>
      </c>
    </row>
    <row r="161" spans="1:286" s="4" customFormat="1" x14ac:dyDescent="0.25">
      <c r="A161" s="268" t="s">
        <v>511</v>
      </c>
      <c r="B161" s="351" t="s">
        <v>510</v>
      </c>
      <c r="C161" s="466">
        <v>25000</v>
      </c>
      <c r="D161" s="467"/>
      <c r="E161" s="467"/>
      <c r="F161" s="472"/>
      <c r="G161" s="387">
        <f t="shared" si="575"/>
        <v>1250</v>
      </c>
      <c r="H161" s="388">
        <f t="shared" si="439"/>
        <v>26250</v>
      </c>
      <c r="I161" s="513">
        <v>1</v>
      </c>
      <c r="J161" s="390">
        <f t="shared" si="441"/>
        <v>26250</v>
      </c>
      <c r="K161" s="379"/>
      <c r="L161" s="384">
        <f t="shared" si="442"/>
        <v>0</v>
      </c>
      <c r="M161" s="379"/>
      <c r="N161" s="384">
        <f t="shared" si="443"/>
        <v>0</v>
      </c>
      <c r="O161" s="379"/>
      <c r="P161" s="384">
        <f t="shared" si="444"/>
        <v>0</v>
      </c>
      <c r="Q161" s="379"/>
      <c r="R161" s="384">
        <f t="shared" si="445"/>
        <v>0</v>
      </c>
      <c r="S161" s="379"/>
      <c r="T161" s="384">
        <f t="shared" si="446"/>
        <v>0</v>
      </c>
      <c r="U161" s="379"/>
      <c r="V161" s="384">
        <f t="shared" si="447"/>
        <v>0</v>
      </c>
      <c r="W161" s="379"/>
      <c r="X161" s="384">
        <f t="shared" si="448"/>
        <v>0</v>
      </c>
      <c r="Y161" s="379"/>
      <c r="Z161" s="384">
        <f t="shared" si="449"/>
        <v>0</v>
      </c>
      <c r="AA161" s="379"/>
      <c r="AB161" s="384">
        <f t="shared" si="450"/>
        <v>0</v>
      </c>
      <c r="AC161" s="379"/>
      <c r="AD161" s="384">
        <f t="shared" si="451"/>
        <v>0</v>
      </c>
      <c r="AE161" s="379"/>
      <c r="AF161" s="384">
        <f t="shared" si="452"/>
        <v>0</v>
      </c>
      <c r="AG161" s="379"/>
      <c r="AH161" s="384">
        <f t="shared" si="453"/>
        <v>0</v>
      </c>
      <c r="AI161" s="379"/>
      <c r="AJ161" s="384">
        <f t="shared" si="454"/>
        <v>0</v>
      </c>
      <c r="AK161" s="379"/>
      <c r="AL161" s="384">
        <f t="shared" si="455"/>
        <v>0</v>
      </c>
      <c r="AM161" s="379"/>
      <c r="AN161" s="384">
        <f t="shared" si="456"/>
        <v>0</v>
      </c>
      <c r="AO161" s="379"/>
      <c r="AP161" s="384">
        <f t="shared" si="457"/>
        <v>0</v>
      </c>
      <c r="AQ161" s="379"/>
      <c r="AR161" s="384">
        <f t="shared" si="458"/>
        <v>0</v>
      </c>
      <c r="AS161" s="379"/>
      <c r="AT161" s="384">
        <f t="shared" si="459"/>
        <v>0</v>
      </c>
      <c r="AU161" s="379"/>
      <c r="AV161" s="384">
        <f t="shared" si="460"/>
        <v>0</v>
      </c>
      <c r="AW161" s="379"/>
      <c r="AX161" s="384">
        <f t="shared" si="461"/>
        <v>0</v>
      </c>
      <c r="AY161" s="379"/>
      <c r="AZ161" s="384">
        <f t="shared" si="462"/>
        <v>0</v>
      </c>
      <c r="BA161" s="379"/>
      <c r="BB161" s="384">
        <f t="shared" si="463"/>
        <v>0</v>
      </c>
      <c r="BC161" s="379"/>
      <c r="BD161" s="384">
        <f t="shared" si="464"/>
        <v>0</v>
      </c>
      <c r="BE161" s="379"/>
      <c r="BF161" s="384">
        <f t="shared" si="465"/>
        <v>0</v>
      </c>
      <c r="BG161" s="379"/>
      <c r="BH161" s="384">
        <f t="shared" si="466"/>
        <v>0</v>
      </c>
      <c r="BI161" s="379"/>
      <c r="BJ161" s="384">
        <f t="shared" si="467"/>
        <v>0</v>
      </c>
      <c r="BK161" s="379"/>
      <c r="BL161" s="384">
        <f t="shared" si="468"/>
        <v>0</v>
      </c>
      <c r="BM161" s="379"/>
      <c r="BN161" s="384">
        <f t="shared" si="469"/>
        <v>0</v>
      </c>
      <c r="BO161" s="379"/>
      <c r="BP161" s="384">
        <f t="shared" si="470"/>
        <v>0</v>
      </c>
      <c r="BQ161" s="379"/>
      <c r="BR161" s="384">
        <f t="shared" si="471"/>
        <v>0</v>
      </c>
      <c r="BS161" s="379"/>
      <c r="BT161" s="384">
        <f t="shared" si="472"/>
        <v>0</v>
      </c>
      <c r="BU161" s="379"/>
      <c r="BV161" s="384">
        <f t="shared" si="473"/>
        <v>0</v>
      </c>
      <c r="BW161" s="379"/>
      <c r="BX161" s="384">
        <f t="shared" si="474"/>
        <v>0</v>
      </c>
      <c r="BY161" s="379"/>
      <c r="BZ161" s="384">
        <f t="shared" si="475"/>
        <v>0</v>
      </c>
      <c r="CA161" s="379"/>
      <c r="CB161" s="384">
        <f t="shared" si="476"/>
        <v>0</v>
      </c>
      <c r="CC161" s="379"/>
      <c r="CD161" s="384">
        <f t="shared" si="477"/>
        <v>0</v>
      </c>
      <c r="CE161" s="379"/>
      <c r="CF161" s="384">
        <f t="shared" si="478"/>
        <v>0</v>
      </c>
      <c r="CG161" s="379"/>
      <c r="CH161" s="384">
        <f t="shared" si="479"/>
        <v>0</v>
      </c>
      <c r="CI161" s="379"/>
      <c r="CJ161" s="384">
        <f t="shared" si="480"/>
        <v>0</v>
      </c>
      <c r="CK161" s="379"/>
      <c r="CL161" s="384">
        <f t="shared" si="481"/>
        <v>0</v>
      </c>
      <c r="CM161" s="379"/>
      <c r="CN161" s="384">
        <f t="shared" si="482"/>
        <v>0</v>
      </c>
      <c r="CO161" s="379"/>
      <c r="CP161" s="384">
        <f t="shared" si="483"/>
        <v>0</v>
      </c>
      <c r="CQ161" s="379"/>
      <c r="CR161" s="384">
        <f t="shared" si="484"/>
        <v>0</v>
      </c>
      <c r="CS161" s="379"/>
      <c r="CT161" s="384">
        <f t="shared" si="485"/>
        <v>0</v>
      </c>
      <c r="CU161" s="379"/>
      <c r="CV161" s="384">
        <f t="shared" si="486"/>
        <v>0</v>
      </c>
      <c r="CW161" s="379"/>
      <c r="CX161" s="384">
        <f t="shared" si="487"/>
        <v>0</v>
      </c>
      <c r="CY161" s="379"/>
      <c r="CZ161" s="384">
        <f t="shared" si="488"/>
        <v>0</v>
      </c>
      <c r="DA161" s="379"/>
      <c r="DB161" s="384">
        <f t="shared" si="440"/>
        <v>0</v>
      </c>
      <c r="DC161" s="379"/>
      <c r="DD161" s="384">
        <f t="shared" si="489"/>
        <v>0</v>
      </c>
      <c r="DE161" s="379"/>
      <c r="DF161" s="384">
        <f t="shared" si="490"/>
        <v>0</v>
      </c>
      <c r="DG161" s="379"/>
      <c r="DH161" s="384">
        <f t="shared" si="491"/>
        <v>0</v>
      </c>
      <c r="DI161" s="379"/>
      <c r="DJ161" s="384">
        <f t="shared" si="492"/>
        <v>0</v>
      </c>
      <c r="DK161" s="379"/>
      <c r="DL161" s="384">
        <f t="shared" si="493"/>
        <v>0</v>
      </c>
      <c r="DM161" s="379"/>
      <c r="DN161" s="384">
        <f t="shared" si="494"/>
        <v>0</v>
      </c>
      <c r="DO161" s="379"/>
      <c r="DP161" s="384">
        <f t="shared" si="495"/>
        <v>0</v>
      </c>
      <c r="DQ161" s="379"/>
      <c r="DR161" s="384">
        <f t="shared" si="496"/>
        <v>0</v>
      </c>
      <c r="DS161" s="379"/>
      <c r="DT161" s="384">
        <f t="shared" si="497"/>
        <v>0</v>
      </c>
      <c r="DU161" s="379"/>
      <c r="DV161" s="384">
        <f t="shared" si="498"/>
        <v>0</v>
      </c>
      <c r="DW161" s="379"/>
      <c r="DX161" s="384">
        <f t="shared" si="499"/>
        <v>0</v>
      </c>
      <c r="DY161" s="379"/>
      <c r="DZ161" s="384">
        <f t="shared" si="500"/>
        <v>0</v>
      </c>
      <c r="EA161" s="379"/>
      <c r="EB161" s="384">
        <f t="shared" si="501"/>
        <v>0</v>
      </c>
      <c r="EC161" s="379"/>
      <c r="ED161" s="384">
        <f t="shared" si="502"/>
        <v>0</v>
      </c>
      <c r="EE161" s="379"/>
      <c r="EF161" s="384">
        <f t="shared" si="503"/>
        <v>0</v>
      </c>
      <c r="EG161" s="379"/>
      <c r="EH161" s="384">
        <f t="shared" si="504"/>
        <v>0</v>
      </c>
      <c r="EI161" s="379"/>
      <c r="EJ161" s="384">
        <f t="shared" si="505"/>
        <v>0</v>
      </c>
      <c r="EK161" s="379"/>
      <c r="EL161" s="384">
        <f t="shared" si="506"/>
        <v>0</v>
      </c>
      <c r="EM161" s="379"/>
      <c r="EN161" s="384">
        <f t="shared" si="507"/>
        <v>0</v>
      </c>
      <c r="EO161" s="379"/>
      <c r="EP161" s="384">
        <f t="shared" si="508"/>
        <v>0</v>
      </c>
      <c r="EQ161" s="379"/>
      <c r="ER161" s="384">
        <f t="shared" si="509"/>
        <v>0</v>
      </c>
      <c r="ES161" s="379"/>
      <c r="ET161" s="384">
        <f t="shared" si="510"/>
        <v>0</v>
      </c>
      <c r="EU161" s="379"/>
      <c r="EV161" s="384">
        <f t="shared" si="511"/>
        <v>0</v>
      </c>
      <c r="EW161" s="379"/>
      <c r="EX161" s="384">
        <f t="shared" si="512"/>
        <v>0</v>
      </c>
      <c r="EY161" s="379"/>
      <c r="EZ161" s="384">
        <f t="shared" si="513"/>
        <v>0</v>
      </c>
      <c r="FA161" s="379"/>
      <c r="FB161" s="384">
        <f t="shared" si="514"/>
        <v>0</v>
      </c>
      <c r="FC161" s="379"/>
      <c r="FD161" s="384">
        <f t="shared" si="515"/>
        <v>0</v>
      </c>
      <c r="FE161" s="379"/>
      <c r="FF161" s="384">
        <f t="shared" si="516"/>
        <v>0</v>
      </c>
      <c r="FG161" s="379"/>
      <c r="FH161" s="384">
        <f t="shared" si="517"/>
        <v>0</v>
      </c>
      <c r="FI161" s="379"/>
      <c r="FJ161" s="384">
        <f t="shared" si="518"/>
        <v>0</v>
      </c>
      <c r="FK161" s="379"/>
      <c r="FL161" s="384">
        <f t="shared" si="519"/>
        <v>0</v>
      </c>
      <c r="FM161" s="379"/>
      <c r="FN161" s="384">
        <f t="shared" si="520"/>
        <v>0</v>
      </c>
      <c r="FO161" s="379"/>
      <c r="FP161" s="384">
        <f t="shared" si="521"/>
        <v>0</v>
      </c>
      <c r="FQ161" s="379"/>
      <c r="FR161" s="384">
        <f t="shared" si="522"/>
        <v>0</v>
      </c>
      <c r="FS161" s="379"/>
      <c r="FT161" s="384">
        <f t="shared" si="523"/>
        <v>0</v>
      </c>
      <c r="FU161" s="379"/>
      <c r="FV161" s="384">
        <f t="shared" si="524"/>
        <v>0</v>
      </c>
      <c r="FW161" s="379"/>
      <c r="FX161" s="384">
        <f t="shared" si="525"/>
        <v>0</v>
      </c>
      <c r="FY161" s="379"/>
      <c r="FZ161" s="384">
        <f t="shared" si="526"/>
        <v>0</v>
      </c>
      <c r="GA161" s="379"/>
      <c r="GB161" s="384">
        <f t="shared" si="527"/>
        <v>0</v>
      </c>
      <c r="GC161" s="379"/>
      <c r="GD161" s="384">
        <f t="shared" si="528"/>
        <v>0</v>
      </c>
      <c r="GE161" s="379"/>
      <c r="GF161" s="384">
        <f t="shared" si="529"/>
        <v>0</v>
      </c>
      <c r="GG161" s="379"/>
      <c r="GH161" s="384">
        <f t="shared" si="530"/>
        <v>0</v>
      </c>
      <c r="GI161" s="379"/>
      <c r="GJ161" s="384">
        <f t="shared" si="531"/>
        <v>0</v>
      </c>
      <c r="GK161" s="379"/>
      <c r="GL161" s="384">
        <f t="shared" si="532"/>
        <v>0</v>
      </c>
      <c r="GM161" s="379"/>
      <c r="GN161" s="384">
        <f t="shared" si="533"/>
        <v>0</v>
      </c>
      <c r="GO161" s="379"/>
      <c r="GP161" s="384">
        <f t="shared" si="534"/>
        <v>0</v>
      </c>
      <c r="GQ161" s="379"/>
      <c r="GR161" s="384">
        <f t="shared" si="535"/>
        <v>0</v>
      </c>
      <c r="GS161" s="379"/>
      <c r="GT161" s="384">
        <f t="shared" si="536"/>
        <v>0</v>
      </c>
      <c r="GU161" s="379"/>
      <c r="GV161" s="384">
        <f t="shared" si="537"/>
        <v>0</v>
      </c>
      <c r="GW161" s="379"/>
      <c r="GX161" s="384">
        <f t="shared" si="538"/>
        <v>0</v>
      </c>
      <c r="GY161" s="379"/>
      <c r="GZ161" s="384">
        <f t="shared" si="539"/>
        <v>0</v>
      </c>
      <c r="HA161" s="379"/>
      <c r="HB161" s="384">
        <f t="shared" si="540"/>
        <v>0</v>
      </c>
      <c r="HC161" s="379"/>
      <c r="HD161" s="384">
        <f t="shared" si="541"/>
        <v>0</v>
      </c>
      <c r="HE161" s="379"/>
      <c r="HF161" s="384">
        <f t="shared" si="542"/>
        <v>0</v>
      </c>
      <c r="HG161" s="379"/>
      <c r="HH161" s="384">
        <f t="shared" si="543"/>
        <v>0</v>
      </c>
      <c r="HI161" s="379"/>
      <c r="HJ161" s="384">
        <f t="shared" si="544"/>
        <v>0</v>
      </c>
      <c r="HK161" s="379"/>
      <c r="HL161" s="384">
        <f t="shared" si="545"/>
        <v>0</v>
      </c>
      <c r="HM161" s="379"/>
      <c r="HN161" s="384">
        <f t="shared" si="546"/>
        <v>0</v>
      </c>
      <c r="HO161" s="415"/>
      <c r="HP161" s="384">
        <f t="shared" si="547"/>
        <v>0</v>
      </c>
      <c r="HQ161" s="379"/>
      <c r="HR161" s="384">
        <f t="shared" si="548"/>
        <v>0</v>
      </c>
      <c r="HS161" s="415"/>
      <c r="HT161" s="384">
        <f t="shared" si="549"/>
        <v>0</v>
      </c>
      <c r="HU161" s="379"/>
      <c r="HV161" s="384">
        <f t="shared" si="550"/>
        <v>0</v>
      </c>
      <c r="HW161" s="379"/>
      <c r="HX161" s="384">
        <f t="shared" si="551"/>
        <v>0</v>
      </c>
      <c r="HY161" s="379"/>
      <c r="HZ161" s="384">
        <f t="shared" si="552"/>
        <v>0</v>
      </c>
      <c r="IA161" s="379"/>
      <c r="IB161" s="384">
        <f t="shared" si="553"/>
        <v>0</v>
      </c>
      <c r="IC161" s="379"/>
      <c r="ID161" s="384">
        <f t="shared" si="554"/>
        <v>0</v>
      </c>
      <c r="IE161" s="379"/>
      <c r="IF161" s="384">
        <f t="shared" si="555"/>
        <v>0</v>
      </c>
      <c r="IG161" s="379"/>
      <c r="IH161" s="384">
        <f t="shared" si="556"/>
        <v>0</v>
      </c>
      <c r="II161" s="379"/>
      <c r="IJ161" s="384">
        <f t="shared" si="557"/>
        <v>0</v>
      </c>
      <c r="IK161" s="379"/>
      <c r="IL161" s="384">
        <f t="shared" si="558"/>
        <v>0</v>
      </c>
      <c r="IM161" s="379"/>
      <c r="IN161" s="384">
        <f t="shared" si="559"/>
        <v>0</v>
      </c>
      <c r="IO161" s="379"/>
      <c r="IP161" s="384">
        <f t="shared" si="560"/>
        <v>0</v>
      </c>
      <c r="IQ161" s="379"/>
      <c r="IR161" s="384">
        <f t="shared" si="561"/>
        <v>0</v>
      </c>
      <c r="IS161" s="379"/>
      <c r="IT161" s="384">
        <f t="shared" si="562"/>
        <v>0</v>
      </c>
      <c r="IU161" s="379"/>
      <c r="IV161" s="384">
        <f t="shared" si="563"/>
        <v>0</v>
      </c>
      <c r="IW161" s="379"/>
      <c r="IX161" s="384">
        <f t="shared" si="564"/>
        <v>0</v>
      </c>
      <c r="IY161" s="379"/>
      <c r="IZ161" s="384">
        <f t="shared" si="565"/>
        <v>0</v>
      </c>
      <c r="JA161" s="379"/>
      <c r="JB161" s="384">
        <f t="shared" si="566"/>
        <v>0</v>
      </c>
      <c r="JC161" s="379"/>
      <c r="JD161" s="384">
        <f t="shared" si="567"/>
        <v>0</v>
      </c>
      <c r="JE161" s="379"/>
      <c r="JF161" s="384">
        <f t="shared" si="568"/>
        <v>0</v>
      </c>
      <c r="JG161" s="379"/>
      <c r="JH161" s="384">
        <f t="shared" si="569"/>
        <v>0</v>
      </c>
      <c r="JI161" s="379"/>
      <c r="JJ161" s="384">
        <f t="shared" si="570"/>
        <v>0</v>
      </c>
      <c r="JK161" s="379"/>
      <c r="JL161" s="384">
        <f t="shared" si="571"/>
        <v>0</v>
      </c>
      <c r="JM161" s="379"/>
      <c r="JN161" s="384">
        <f t="shared" si="572"/>
        <v>0</v>
      </c>
      <c r="JO161" s="379"/>
      <c r="JP161" s="384">
        <f t="shared" si="573"/>
        <v>0</v>
      </c>
      <c r="JQ161" s="379"/>
      <c r="JR161" s="384">
        <f t="shared" si="574"/>
        <v>0</v>
      </c>
      <c r="JS161" s="379"/>
      <c r="JT161" s="384">
        <f t="shared" si="576"/>
        <v>0</v>
      </c>
      <c r="JU161" s="379"/>
      <c r="JV161" s="384">
        <f t="shared" si="577"/>
        <v>0</v>
      </c>
      <c r="JW161" s="379"/>
      <c r="JX161" s="384">
        <f t="shared" si="578"/>
        <v>0</v>
      </c>
      <c r="JY161" s="379"/>
      <c r="JZ161" s="384">
        <f t="shared" si="579"/>
        <v>0</v>
      </c>
    </row>
    <row r="162" spans="1:286" s="4" customFormat="1" x14ac:dyDescent="0.25">
      <c r="A162" s="268" t="s">
        <v>511</v>
      </c>
      <c r="B162" s="268" t="s">
        <v>507</v>
      </c>
      <c r="C162" s="466">
        <v>25000</v>
      </c>
      <c r="D162" s="467"/>
      <c r="E162" s="467"/>
      <c r="F162" s="472"/>
      <c r="G162" s="387">
        <f t="shared" si="575"/>
        <v>1250</v>
      </c>
      <c r="H162" s="388">
        <f t="shared" si="439"/>
        <v>26250</v>
      </c>
      <c r="I162" s="513">
        <v>1</v>
      </c>
      <c r="J162" s="390">
        <f t="shared" si="441"/>
        <v>26250</v>
      </c>
      <c r="K162" s="379"/>
      <c r="L162" s="384">
        <f t="shared" si="442"/>
        <v>0</v>
      </c>
      <c r="M162" s="379"/>
      <c r="N162" s="384">
        <f t="shared" si="443"/>
        <v>0</v>
      </c>
      <c r="O162" s="379"/>
      <c r="P162" s="384">
        <f t="shared" si="444"/>
        <v>0</v>
      </c>
      <c r="Q162" s="379"/>
      <c r="R162" s="384">
        <f t="shared" si="445"/>
        <v>0</v>
      </c>
      <c r="S162" s="379"/>
      <c r="T162" s="384">
        <f t="shared" si="446"/>
        <v>0</v>
      </c>
      <c r="U162" s="379"/>
      <c r="V162" s="384">
        <f t="shared" si="447"/>
        <v>0</v>
      </c>
      <c r="W162" s="379"/>
      <c r="X162" s="384">
        <f t="shared" si="448"/>
        <v>0</v>
      </c>
      <c r="Y162" s="379"/>
      <c r="Z162" s="384">
        <f t="shared" si="449"/>
        <v>0</v>
      </c>
      <c r="AA162" s="379"/>
      <c r="AB162" s="384">
        <f t="shared" si="450"/>
        <v>0</v>
      </c>
      <c r="AC162" s="379"/>
      <c r="AD162" s="384">
        <f t="shared" si="451"/>
        <v>0</v>
      </c>
      <c r="AE162" s="379"/>
      <c r="AF162" s="384">
        <f t="shared" si="452"/>
        <v>0</v>
      </c>
      <c r="AG162" s="379"/>
      <c r="AH162" s="384">
        <f t="shared" si="453"/>
        <v>0</v>
      </c>
      <c r="AI162" s="379"/>
      <c r="AJ162" s="384">
        <f t="shared" si="454"/>
        <v>0</v>
      </c>
      <c r="AK162" s="379"/>
      <c r="AL162" s="384">
        <f t="shared" si="455"/>
        <v>0</v>
      </c>
      <c r="AM162" s="379"/>
      <c r="AN162" s="384">
        <f t="shared" si="456"/>
        <v>0</v>
      </c>
      <c r="AO162" s="379"/>
      <c r="AP162" s="384">
        <f t="shared" si="457"/>
        <v>0</v>
      </c>
      <c r="AQ162" s="379"/>
      <c r="AR162" s="384">
        <f t="shared" si="458"/>
        <v>0</v>
      </c>
      <c r="AS162" s="379"/>
      <c r="AT162" s="384">
        <f t="shared" si="459"/>
        <v>0</v>
      </c>
      <c r="AU162" s="379"/>
      <c r="AV162" s="384">
        <f t="shared" si="460"/>
        <v>0</v>
      </c>
      <c r="AW162" s="379"/>
      <c r="AX162" s="384">
        <f t="shared" si="461"/>
        <v>0</v>
      </c>
      <c r="AY162" s="379"/>
      <c r="AZ162" s="384">
        <f t="shared" si="462"/>
        <v>0</v>
      </c>
      <c r="BA162" s="379"/>
      <c r="BB162" s="384">
        <f t="shared" si="463"/>
        <v>0</v>
      </c>
      <c r="BC162" s="379"/>
      <c r="BD162" s="384">
        <f t="shared" si="464"/>
        <v>0</v>
      </c>
      <c r="BE162" s="379"/>
      <c r="BF162" s="384">
        <f t="shared" si="465"/>
        <v>0</v>
      </c>
      <c r="BG162" s="379"/>
      <c r="BH162" s="384">
        <f t="shared" si="466"/>
        <v>0</v>
      </c>
      <c r="BI162" s="379"/>
      <c r="BJ162" s="384">
        <f t="shared" si="467"/>
        <v>0</v>
      </c>
      <c r="BK162" s="379"/>
      <c r="BL162" s="384">
        <f t="shared" si="468"/>
        <v>0</v>
      </c>
      <c r="BM162" s="379"/>
      <c r="BN162" s="384">
        <f t="shared" si="469"/>
        <v>0</v>
      </c>
      <c r="BO162" s="379"/>
      <c r="BP162" s="384">
        <f t="shared" si="470"/>
        <v>0</v>
      </c>
      <c r="BQ162" s="379"/>
      <c r="BR162" s="384">
        <f t="shared" si="471"/>
        <v>0</v>
      </c>
      <c r="BS162" s="379"/>
      <c r="BT162" s="384">
        <f t="shared" si="472"/>
        <v>0</v>
      </c>
      <c r="BU162" s="379"/>
      <c r="BV162" s="384">
        <f t="shared" si="473"/>
        <v>0</v>
      </c>
      <c r="BW162" s="379"/>
      <c r="BX162" s="384">
        <f t="shared" si="474"/>
        <v>0</v>
      </c>
      <c r="BY162" s="379"/>
      <c r="BZ162" s="384">
        <f t="shared" si="475"/>
        <v>0</v>
      </c>
      <c r="CA162" s="379"/>
      <c r="CB162" s="384">
        <f t="shared" si="476"/>
        <v>0</v>
      </c>
      <c r="CC162" s="379"/>
      <c r="CD162" s="384">
        <f t="shared" si="477"/>
        <v>0</v>
      </c>
      <c r="CE162" s="379"/>
      <c r="CF162" s="384">
        <f t="shared" si="478"/>
        <v>0</v>
      </c>
      <c r="CG162" s="379"/>
      <c r="CH162" s="384">
        <f t="shared" si="479"/>
        <v>0</v>
      </c>
      <c r="CI162" s="379"/>
      <c r="CJ162" s="384">
        <f t="shared" si="480"/>
        <v>0</v>
      </c>
      <c r="CK162" s="379"/>
      <c r="CL162" s="384">
        <f t="shared" si="481"/>
        <v>0</v>
      </c>
      <c r="CM162" s="379"/>
      <c r="CN162" s="384">
        <f t="shared" si="482"/>
        <v>0</v>
      </c>
      <c r="CO162" s="379"/>
      <c r="CP162" s="384">
        <f t="shared" si="483"/>
        <v>0</v>
      </c>
      <c r="CQ162" s="379"/>
      <c r="CR162" s="384">
        <f t="shared" si="484"/>
        <v>0</v>
      </c>
      <c r="CS162" s="379"/>
      <c r="CT162" s="384">
        <f t="shared" si="485"/>
        <v>0</v>
      </c>
      <c r="CU162" s="379"/>
      <c r="CV162" s="384">
        <f t="shared" si="486"/>
        <v>0</v>
      </c>
      <c r="CW162" s="379"/>
      <c r="CX162" s="384">
        <f t="shared" si="487"/>
        <v>0</v>
      </c>
      <c r="CY162" s="379"/>
      <c r="CZ162" s="384">
        <f t="shared" si="488"/>
        <v>0</v>
      </c>
      <c r="DA162" s="379"/>
      <c r="DB162" s="384">
        <f t="shared" si="440"/>
        <v>0</v>
      </c>
      <c r="DC162" s="379"/>
      <c r="DD162" s="384">
        <f t="shared" si="489"/>
        <v>0</v>
      </c>
      <c r="DE162" s="379"/>
      <c r="DF162" s="384">
        <f t="shared" si="490"/>
        <v>0</v>
      </c>
      <c r="DG162" s="379"/>
      <c r="DH162" s="384">
        <f t="shared" si="491"/>
        <v>0</v>
      </c>
      <c r="DI162" s="379"/>
      <c r="DJ162" s="384">
        <f t="shared" si="492"/>
        <v>0</v>
      </c>
      <c r="DK162" s="379"/>
      <c r="DL162" s="384">
        <f t="shared" si="493"/>
        <v>0</v>
      </c>
      <c r="DM162" s="379"/>
      <c r="DN162" s="384">
        <f t="shared" si="494"/>
        <v>0</v>
      </c>
      <c r="DO162" s="379"/>
      <c r="DP162" s="384">
        <f t="shared" si="495"/>
        <v>0</v>
      </c>
      <c r="DQ162" s="379"/>
      <c r="DR162" s="384">
        <f t="shared" si="496"/>
        <v>0</v>
      </c>
      <c r="DS162" s="379"/>
      <c r="DT162" s="384">
        <f t="shared" si="497"/>
        <v>0</v>
      </c>
      <c r="DU162" s="379"/>
      <c r="DV162" s="384">
        <f t="shared" si="498"/>
        <v>0</v>
      </c>
      <c r="DW162" s="379"/>
      <c r="DX162" s="384">
        <f t="shared" si="499"/>
        <v>0</v>
      </c>
      <c r="DY162" s="379"/>
      <c r="DZ162" s="384">
        <f t="shared" si="500"/>
        <v>0</v>
      </c>
      <c r="EA162" s="379"/>
      <c r="EB162" s="384">
        <f t="shared" si="501"/>
        <v>0</v>
      </c>
      <c r="EC162" s="379"/>
      <c r="ED162" s="384">
        <f t="shared" si="502"/>
        <v>0</v>
      </c>
      <c r="EE162" s="379"/>
      <c r="EF162" s="384">
        <f t="shared" si="503"/>
        <v>0</v>
      </c>
      <c r="EG162" s="379"/>
      <c r="EH162" s="384">
        <f t="shared" si="504"/>
        <v>0</v>
      </c>
      <c r="EI162" s="379"/>
      <c r="EJ162" s="384">
        <f t="shared" si="505"/>
        <v>0</v>
      </c>
      <c r="EK162" s="379"/>
      <c r="EL162" s="384">
        <f t="shared" si="506"/>
        <v>0</v>
      </c>
      <c r="EM162" s="379"/>
      <c r="EN162" s="384">
        <f t="shared" si="507"/>
        <v>0</v>
      </c>
      <c r="EO162" s="379"/>
      <c r="EP162" s="384">
        <f t="shared" si="508"/>
        <v>0</v>
      </c>
      <c r="EQ162" s="379"/>
      <c r="ER162" s="384">
        <f t="shared" si="509"/>
        <v>0</v>
      </c>
      <c r="ES162" s="379"/>
      <c r="ET162" s="384">
        <f t="shared" si="510"/>
        <v>0</v>
      </c>
      <c r="EU162" s="379"/>
      <c r="EV162" s="384">
        <f t="shared" si="511"/>
        <v>0</v>
      </c>
      <c r="EW162" s="379"/>
      <c r="EX162" s="384">
        <f t="shared" si="512"/>
        <v>0</v>
      </c>
      <c r="EY162" s="379"/>
      <c r="EZ162" s="384">
        <f t="shared" si="513"/>
        <v>0</v>
      </c>
      <c r="FA162" s="379"/>
      <c r="FB162" s="384">
        <f t="shared" si="514"/>
        <v>0</v>
      </c>
      <c r="FC162" s="379"/>
      <c r="FD162" s="384">
        <f t="shared" si="515"/>
        <v>0</v>
      </c>
      <c r="FE162" s="379"/>
      <c r="FF162" s="384">
        <f t="shared" si="516"/>
        <v>0</v>
      </c>
      <c r="FG162" s="379"/>
      <c r="FH162" s="384">
        <f t="shared" si="517"/>
        <v>0</v>
      </c>
      <c r="FI162" s="379"/>
      <c r="FJ162" s="384">
        <f t="shared" si="518"/>
        <v>0</v>
      </c>
      <c r="FK162" s="379"/>
      <c r="FL162" s="384">
        <f t="shared" si="519"/>
        <v>0</v>
      </c>
      <c r="FM162" s="379"/>
      <c r="FN162" s="384">
        <f t="shared" si="520"/>
        <v>0</v>
      </c>
      <c r="FO162" s="379"/>
      <c r="FP162" s="384">
        <f t="shared" si="521"/>
        <v>0</v>
      </c>
      <c r="FQ162" s="379"/>
      <c r="FR162" s="384">
        <f t="shared" si="522"/>
        <v>0</v>
      </c>
      <c r="FS162" s="379"/>
      <c r="FT162" s="384">
        <f t="shared" si="523"/>
        <v>0</v>
      </c>
      <c r="FU162" s="379"/>
      <c r="FV162" s="384">
        <f t="shared" si="524"/>
        <v>0</v>
      </c>
      <c r="FW162" s="379"/>
      <c r="FX162" s="384">
        <f t="shared" si="525"/>
        <v>0</v>
      </c>
      <c r="FY162" s="379"/>
      <c r="FZ162" s="384">
        <f t="shared" si="526"/>
        <v>0</v>
      </c>
      <c r="GA162" s="379"/>
      <c r="GB162" s="384">
        <f t="shared" si="527"/>
        <v>0</v>
      </c>
      <c r="GC162" s="379"/>
      <c r="GD162" s="384">
        <f t="shared" si="528"/>
        <v>0</v>
      </c>
      <c r="GE162" s="379"/>
      <c r="GF162" s="384">
        <f t="shared" si="529"/>
        <v>0</v>
      </c>
      <c r="GG162" s="379"/>
      <c r="GH162" s="384">
        <f t="shared" si="530"/>
        <v>0</v>
      </c>
      <c r="GI162" s="379"/>
      <c r="GJ162" s="384">
        <f t="shared" si="531"/>
        <v>0</v>
      </c>
      <c r="GK162" s="379"/>
      <c r="GL162" s="384">
        <f t="shared" si="532"/>
        <v>0</v>
      </c>
      <c r="GM162" s="379"/>
      <c r="GN162" s="384">
        <f t="shared" si="533"/>
        <v>0</v>
      </c>
      <c r="GO162" s="379"/>
      <c r="GP162" s="384">
        <f t="shared" si="534"/>
        <v>0</v>
      </c>
      <c r="GQ162" s="379"/>
      <c r="GR162" s="384">
        <f t="shared" si="535"/>
        <v>0</v>
      </c>
      <c r="GS162" s="379"/>
      <c r="GT162" s="384">
        <f t="shared" si="536"/>
        <v>0</v>
      </c>
      <c r="GU162" s="379"/>
      <c r="GV162" s="384">
        <f t="shared" si="537"/>
        <v>0</v>
      </c>
      <c r="GW162" s="379"/>
      <c r="GX162" s="384">
        <f t="shared" si="538"/>
        <v>0</v>
      </c>
      <c r="GY162" s="379"/>
      <c r="GZ162" s="384">
        <f t="shared" si="539"/>
        <v>0</v>
      </c>
      <c r="HA162" s="379"/>
      <c r="HB162" s="384">
        <f t="shared" si="540"/>
        <v>0</v>
      </c>
      <c r="HC162" s="379"/>
      <c r="HD162" s="384">
        <f t="shared" si="541"/>
        <v>0</v>
      </c>
      <c r="HE162" s="379"/>
      <c r="HF162" s="384">
        <f t="shared" si="542"/>
        <v>0</v>
      </c>
      <c r="HG162" s="379"/>
      <c r="HH162" s="384">
        <f t="shared" si="543"/>
        <v>0</v>
      </c>
      <c r="HI162" s="379"/>
      <c r="HJ162" s="384">
        <f t="shared" si="544"/>
        <v>0</v>
      </c>
      <c r="HK162" s="379"/>
      <c r="HL162" s="384">
        <f t="shared" si="545"/>
        <v>0</v>
      </c>
      <c r="HM162" s="379"/>
      <c r="HN162" s="384">
        <f t="shared" si="546"/>
        <v>0</v>
      </c>
      <c r="HO162" s="415"/>
      <c r="HP162" s="384">
        <f t="shared" si="547"/>
        <v>0</v>
      </c>
      <c r="HQ162" s="379"/>
      <c r="HR162" s="384">
        <f t="shared" si="548"/>
        <v>0</v>
      </c>
      <c r="HS162" s="415"/>
      <c r="HT162" s="384">
        <f t="shared" si="549"/>
        <v>0</v>
      </c>
      <c r="HU162" s="379"/>
      <c r="HV162" s="384">
        <f t="shared" si="550"/>
        <v>0</v>
      </c>
      <c r="HW162" s="379"/>
      <c r="HX162" s="384">
        <f t="shared" si="551"/>
        <v>0</v>
      </c>
      <c r="HY162" s="379"/>
      <c r="HZ162" s="384">
        <f t="shared" si="552"/>
        <v>0</v>
      </c>
      <c r="IA162" s="379"/>
      <c r="IB162" s="384">
        <f t="shared" si="553"/>
        <v>0</v>
      </c>
      <c r="IC162" s="379"/>
      <c r="ID162" s="384">
        <f t="shared" si="554"/>
        <v>0</v>
      </c>
      <c r="IE162" s="379"/>
      <c r="IF162" s="384">
        <f t="shared" si="555"/>
        <v>0</v>
      </c>
      <c r="IG162" s="379"/>
      <c r="IH162" s="384">
        <f t="shared" si="556"/>
        <v>0</v>
      </c>
      <c r="II162" s="379"/>
      <c r="IJ162" s="384">
        <f t="shared" si="557"/>
        <v>0</v>
      </c>
      <c r="IK162" s="379"/>
      <c r="IL162" s="384">
        <f t="shared" si="558"/>
        <v>0</v>
      </c>
      <c r="IM162" s="379"/>
      <c r="IN162" s="384">
        <f t="shared" si="559"/>
        <v>0</v>
      </c>
      <c r="IO162" s="379"/>
      <c r="IP162" s="384">
        <f t="shared" si="560"/>
        <v>0</v>
      </c>
      <c r="IQ162" s="379"/>
      <c r="IR162" s="384">
        <f t="shared" si="561"/>
        <v>0</v>
      </c>
      <c r="IS162" s="379"/>
      <c r="IT162" s="384">
        <f t="shared" si="562"/>
        <v>0</v>
      </c>
      <c r="IU162" s="379"/>
      <c r="IV162" s="384">
        <f t="shared" si="563"/>
        <v>0</v>
      </c>
      <c r="IW162" s="379"/>
      <c r="IX162" s="384">
        <f t="shared" si="564"/>
        <v>0</v>
      </c>
      <c r="IY162" s="379"/>
      <c r="IZ162" s="384">
        <f t="shared" si="565"/>
        <v>0</v>
      </c>
      <c r="JA162" s="379"/>
      <c r="JB162" s="384">
        <f t="shared" si="566"/>
        <v>0</v>
      </c>
      <c r="JC162" s="379"/>
      <c r="JD162" s="384">
        <f t="shared" si="567"/>
        <v>0</v>
      </c>
      <c r="JE162" s="379"/>
      <c r="JF162" s="384">
        <f t="shared" si="568"/>
        <v>0</v>
      </c>
      <c r="JG162" s="379"/>
      <c r="JH162" s="384">
        <f t="shared" si="569"/>
        <v>0</v>
      </c>
      <c r="JI162" s="379"/>
      <c r="JJ162" s="384">
        <f t="shared" si="570"/>
        <v>0</v>
      </c>
      <c r="JK162" s="379"/>
      <c r="JL162" s="384">
        <f t="shared" si="571"/>
        <v>0</v>
      </c>
      <c r="JM162" s="379"/>
      <c r="JN162" s="384">
        <f t="shared" si="572"/>
        <v>0</v>
      </c>
      <c r="JO162" s="379"/>
      <c r="JP162" s="384">
        <f t="shared" si="573"/>
        <v>0</v>
      </c>
      <c r="JQ162" s="379"/>
      <c r="JR162" s="384">
        <f t="shared" si="574"/>
        <v>0</v>
      </c>
      <c r="JS162" s="379"/>
      <c r="JT162" s="384">
        <f t="shared" si="576"/>
        <v>0</v>
      </c>
      <c r="JU162" s="379"/>
      <c r="JV162" s="384">
        <f t="shared" si="577"/>
        <v>0</v>
      </c>
      <c r="JW162" s="379"/>
      <c r="JX162" s="384">
        <f t="shared" si="578"/>
        <v>0</v>
      </c>
      <c r="JY162" s="379"/>
      <c r="JZ162" s="384">
        <f t="shared" si="579"/>
        <v>0</v>
      </c>
    </row>
    <row r="163" spans="1:286" s="4" customFormat="1" x14ac:dyDescent="0.25">
      <c r="A163" s="268" t="s">
        <v>511</v>
      </c>
      <c r="B163" s="357" t="s">
        <v>513</v>
      </c>
      <c r="C163" s="466">
        <v>46000</v>
      </c>
      <c r="D163" s="467"/>
      <c r="E163" s="467"/>
      <c r="F163" s="472"/>
      <c r="G163" s="387">
        <f t="shared" si="575"/>
        <v>2300</v>
      </c>
      <c r="H163" s="388">
        <f t="shared" si="439"/>
        <v>48300</v>
      </c>
      <c r="I163" s="513">
        <v>1</v>
      </c>
      <c r="J163" s="390">
        <f t="shared" si="441"/>
        <v>48300</v>
      </c>
      <c r="K163" s="379"/>
      <c r="L163" s="384">
        <f t="shared" si="442"/>
        <v>0</v>
      </c>
      <c r="M163" s="379"/>
      <c r="N163" s="384">
        <f t="shared" si="443"/>
        <v>0</v>
      </c>
      <c r="O163" s="379"/>
      <c r="P163" s="384">
        <f t="shared" si="444"/>
        <v>0</v>
      </c>
      <c r="Q163" s="379"/>
      <c r="R163" s="384">
        <f t="shared" si="445"/>
        <v>0</v>
      </c>
      <c r="S163" s="379"/>
      <c r="T163" s="384">
        <f t="shared" si="446"/>
        <v>0</v>
      </c>
      <c r="U163" s="379"/>
      <c r="V163" s="384">
        <f t="shared" si="447"/>
        <v>0</v>
      </c>
      <c r="W163" s="379"/>
      <c r="X163" s="384">
        <f t="shared" si="448"/>
        <v>0</v>
      </c>
      <c r="Y163" s="379"/>
      <c r="Z163" s="384">
        <f t="shared" si="449"/>
        <v>0</v>
      </c>
      <c r="AA163" s="379"/>
      <c r="AB163" s="384">
        <f t="shared" si="450"/>
        <v>0</v>
      </c>
      <c r="AC163" s="379"/>
      <c r="AD163" s="384">
        <f t="shared" si="451"/>
        <v>0</v>
      </c>
      <c r="AE163" s="379"/>
      <c r="AF163" s="384">
        <f t="shared" si="452"/>
        <v>0</v>
      </c>
      <c r="AG163" s="379"/>
      <c r="AH163" s="384">
        <f t="shared" si="453"/>
        <v>0</v>
      </c>
      <c r="AI163" s="379"/>
      <c r="AJ163" s="384">
        <f t="shared" si="454"/>
        <v>0</v>
      </c>
      <c r="AK163" s="379"/>
      <c r="AL163" s="384">
        <f t="shared" si="455"/>
        <v>0</v>
      </c>
      <c r="AM163" s="379"/>
      <c r="AN163" s="384">
        <f t="shared" si="456"/>
        <v>0</v>
      </c>
      <c r="AO163" s="379"/>
      <c r="AP163" s="384">
        <f t="shared" si="457"/>
        <v>0</v>
      </c>
      <c r="AQ163" s="379"/>
      <c r="AR163" s="384">
        <f t="shared" si="458"/>
        <v>0</v>
      </c>
      <c r="AS163" s="379"/>
      <c r="AT163" s="384">
        <f t="shared" si="459"/>
        <v>0</v>
      </c>
      <c r="AU163" s="379"/>
      <c r="AV163" s="384">
        <f t="shared" si="460"/>
        <v>0</v>
      </c>
      <c r="AW163" s="379"/>
      <c r="AX163" s="384">
        <f t="shared" si="461"/>
        <v>0</v>
      </c>
      <c r="AY163" s="379"/>
      <c r="AZ163" s="384">
        <f t="shared" si="462"/>
        <v>0</v>
      </c>
      <c r="BA163" s="379"/>
      <c r="BB163" s="384">
        <f t="shared" si="463"/>
        <v>0</v>
      </c>
      <c r="BC163" s="379"/>
      <c r="BD163" s="384">
        <f t="shared" si="464"/>
        <v>0</v>
      </c>
      <c r="BE163" s="379"/>
      <c r="BF163" s="384">
        <f t="shared" si="465"/>
        <v>0</v>
      </c>
      <c r="BG163" s="379"/>
      <c r="BH163" s="384">
        <f t="shared" si="466"/>
        <v>0</v>
      </c>
      <c r="BI163" s="379"/>
      <c r="BJ163" s="384">
        <f t="shared" si="467"/>
        <v>0</v>
      </c>
      <c r="BK163" s="379"/>
      <c r="BL163" s="384">
        <f t="shared" si="468"/>
        <v>0</v>
      </c>
      <c r="BM163" s="379"/>
      <c r="BN163" s="384">
        <f t="shared" si="469"/>
        <v>0</v>
      </c>
      <c r="BO163" s="379"/>
      <c r="BP163" s="384">
        <f t="shared" si="470"/>
        <v>0</v>
      </c>
      <c r="BQ163" s="379"/>
      <c r="BR163" s="384">
        <f t="shared" si="471"/>
        <v>0</v>
      </c>
      <c r="BS163" s="379"/>
      <c r="BT163" s="384">
        <f t="shared" si="472"/>
        <v>0</v>
      </c>
      <c r="BU163" s="379"/>
      <c r="BV163" s="384">
        <f t="shared" si="473"/>
        <v>0</v>
      </c>
      <c r="BW163" s="379"/>
      <c r="BX163" s="384">
        <f t="shared" si="474"/>
        <v>0</v>
      </c>
      <c r="BY163" s="379"/>
      <c r="BZ163" s="384">
        <f t="shared" si="475"/>
        <v>0</v>
      </c>
      <c r="CA163" s="379"/>
      <c r="CB163" s="384">
        <f t="shared" si="476"/>
        <v>0</v>
      </c>
      <c r="CC163" s="379"/>
      <c r="CD163" s="384">
        <f t="shared" si="477"/>
        <v>0</v>
      </c>
      <c r="CE163" s="379"/>
      <c r="CF163" s="384">
        <f t="shared" si="478"/>
        <v>0</v>
      </c>
      <c r="CG163" s="379"/>
      <c r="CH163" s="384">
        <f t="shared" si="479"/>
        <v>0</v>
      </c>
      <c r="CI163" s="379"/>
      <c r="CJ163" s="384">
        <f t="shared" si="480"/>
        <v>0</v>
      </c>
      <c r="CK163" s="379"/>
      <c r="CL163" s="384">
        <f t="shared" si="481"/>
        <v>0</v>
      </c>
      <c r="CM163" s="379"/>
      <c r="CN163" s="384">
        <f t="shared" si="482"/>
        <v>0</v>
      </c>
      <c r="CO163" s="379"/>
      <c r="CP163" s="384">
        <f t="shared" si="483"/>
        <v>0</v>
      </c>
      <c r="CQ163" s="379"/>
      <c r="CR163" s="384">
        <f t="shared" si="484"/>
        <v>0</v>
      </c>
      <c r="CS163" s="379"/>
      <c r="CT163" s="384">
        <f t="shared" si="485"/>
        <v>0</v>
      </c>
      <c r="CU163" s="379"/>
      <c r="CV163" s="384">
        <f t="shared" si="486"/>
        <v>0</v>
      </c>
      <c r="CW163" s="379"/>
      <c r="CX163" s="384">
        <f t="shared" si="487"/>
        <v>0</v>
      </c>
      <c r="CY163" s="379"/>
      <c r="CZ163" s="384">
        <f t="shared" si="488"/>
        <v>0</v>
      </c>
      <c r="DA163" s="379"/>
      <c r="DB163" s="384">
        <f t="shared" si="440"/>
        <v>0</v>
      </c>
      <c r="DC163" s="379"/>
      <c r="DD163" s="384">
        <f t="shared" si="489"/>
        <v>0</v>
      </c>
      <c r="DE163" s="379"/>
      <c r="DF163" s="384">
        <f t="shared" si="490"/>
        <v>0</v>
      </c>
      <c r="DG163" s="379"/>
      <c r="DH163" s="384">
        <f t="shared" si="491"/>
        <v>0</v>
      </c>
      <c r="DI163" s="379"/>
      <c r="DJ163" s="384">
        <f t="shared" si="492"/>
        <v>0</v>
      </c>
      <c r="DK163" s="379"/>
      <c r="DL163" s="384">
        <f t="shared" si="493"/>
        <v>0</v>
      </c>
      <c r="DM163" s="379"/>
      <c r="DN163" s="384">
        <f t="shared" si="494"/>
        <v>0</v>
      </c>
      <c r="DO163" s="379"/>
      <c r="DP163" s="384">
        <f t="shared" si="495"/>
        <v>0</v>
      </c>
      <c r="DQ163" s="379"/>
      <c r="DR163" s="384">
        <f t="shared" si="496"/>
        <v>0</v>
      </c>
      <c r="DS163" s="379"/>
      <c r="DT163" s="384">
        <f t="shared" si="497"/>
        <v>0</v>
      </c>
      <c r="DU163" s="379"/>
      <c r="DV163" s="384">
        <f t="shared" si="498"/>
        <v>0</v>
      </c>
      <c r="DW163" s="379"/>
      <c r="DX163" s="384">
        <f t="shared" si="499"/>
        <v>0</v>
      </c>
      <c r="DY163" s="379"/>
      <c r="DZ163" s="384">
        <f t="shared" si="500"/>
        <v>0</v>
      </c>
      <c r="EA163" s="379"/>
      <c r="EB163" s="384">
        <f t="shared" si="501"/>
        <v>0</v>
      </c>
      <c r="EC163" s="379"/>
      <c r="ED163" s="384">
        <f t="shared" si="502"/>
        <v>0</v>
      </c>
      <c r="EE163" s="379"/>
      <c r="EF163" s="384">
        <f t="shared" si="503"/>
        <v>0</v>
      </c>
      <c r="EG163" s="379"/>
      <c r="EH163" s="384">
        <f t="shared" si="504"/>
        <v>0</v>
      </c>
      <c r="EI163" s="379"/>
      <c r="EJ163" s="384">
        <f t="shared" si="505"/>
        <v>0</v>
      </c>
      <c r="EK163" s="379"/>
      <c r="EL163" s="384">
        <f t="shared" si="506"/>
        <v>0</v>
      </c>
      <c r="EM163" s="379"/>
      <c r="EN163" s="384">
        <f t="shared" si="507"/>
        <v>0</v>
      </c>
      <c r="EO163" s="379"/>
      <c r="EP163" s="384">
        <f t="shared" si="508"/>
        <v>0</v>
      </c>
      <c r="EQ163" s="379"/>
      <c r="ER163" s="384">
        <f t="shared" si="509"/>
        <v>0</v>
      </c>
      <c r="ES163" s="379"/>
      <c r="ET163" s="384">
        <f t="shared" si="510"/>
        <v>0</v>
      </c>
      <c r="EU163" s="379"/>
      <c r="EV163" s="384">
        <f t="shared" si="511"/>
        <v>0</v>
      </c>
      <c r="EW163" s="379"/>
      <c r="EX163" s="384">
        <f t="shared" si="512"/>
        <v>0</v>
      </c>
      <c r="EY163" s="379"/>
      <c r="EZ163" s="384">
        <f t="shared" si="513"/>
        <v>0</v>
      </c>
      <c r="FA163" s="379"/>
      <c r="FB163" s="384">
        <f t="shared" si="514"/>
        <v>0</v>
      </c>
      <c r="FC163" s="379"/>
      <c r="FD163" s="384">
        <f t="shared" si="515"/>
        <v>0</v>
      </c>
      <c r="FE163" s="379"/>
      <c r="FF163" s="384">
        <f t="shared" si="516"/>
        <v>0</v>
      </c>
      <c r="FG163" s="379"/>
      <c r="FH163" s="384">
        <f t="shared" si="517"/>
        <v>0</v>
      </c>
      <c r="FI163" s="379"/>
      <c r="FJ163" s="384">
        <f t="shared" si="518"/>
        <v>0</v>
      </c>
      <c r="FK163" s="379"/>
      <c r="FL163" s="384">
        <f t="shared" si="519"/>
        <v>0</v>
      </c>
      <c r="FM163" s="379"/>
      <c r="FN163" s="384">
        <f t="shared" si="520"/>
        <v>0</v>
      </c>
      <c r="FO163" s="379"/>
      <c r="FP163" s="384">
        <f t="shared" si="521"/>
        <v>0</v>
      </c>
      <c r="FQ163" s="379"/>
      <c r="FR163" s="384">
        <f t="shared" si="522"/>
        <v>0</v>
      </c>
      <c r="FS163" s="379"/>
      <c r="FT163" s="384">
        <f t="shared" si="523"/>
        <v>0</v>
      </c>
      <c r="FU163" s="379"/>
      <c r="FV163" s="384">
        <f t="shared" si="524"/>
        <v>0</v>
      </c>
      <c r="FW163" s="379"/>
      <c r="FX163" s="384">
        <f t="shared" si="525"/>
        <v>0</v>
      </c>
      <c r="FY163" s="379"/>
      <c r="FZ163" s="384">
        <f t="shared" si="526"/>
        <v>0</v>
      </c>
      <c r="GA163" s="379"/>
      <c r="GB163" s="384">
        <f t="shared" si="527"/>
        <v>0</v>
      </c>
      <c r="GC163" s="379"/>
      <c r="GD163" s="384">
        <f t="shared" si="528"/>
        <v>0</v>
      </c>
      <c r="GE163" s="379"/>
      <c r="GF163" s="384">
        <f t="shared" si="529"/>
        <v>0</v>
      </c>
      <c r="GG163" s="379"/>
      <c r="GH163" s="384">
        <f t="shared" si="530"/>
        <v>0</v>
      </c>
      <c r="GI163" s="379"/>
      <c r="GJ163" s="384">
        <f t="shared" si="531"/>
        <v>0</v>
      </c>
      <c r="GK163" s="379"/>
      <c r="GL163" s="384">
        <f t="shared" si="532"/>
        <v>0</v>
      </c>
      <c r="GM163" s="379"/>
      <c r="GN163" s="384">
        <f t="shared" si="533"/>
        <v>0</v>
      </c>
      <c r="GO163" s="379"/>
      <c r="GP163" s="384">
        <f t="shared" si="534"/>
        <v>0</v>
      </c>
      <c r="GQ163" s="379"/>
      <c r="GR163" s="384">
        <f t="shared" si="535"/>
        <v>0</v>
      </c>
      <c r="GS163" s="379"/>
      <c r="GT163" s="384">
        <f t="shared" si="536"/>
        <v>0</v>
      </c>
      <c r="GU163" s="379"/>
      <c r="GV163" s="384">
        <f t="shared" si="537"/>
        <v>0</v>
      </c>
      <c r="GW163" s="379"/>
      <c r="GX163" s="384">
        <f t="shared" si="538"/>
        <v>0</v>
      </c>
      <c r="GY163" s="379"/>
      <c r="GZ163" s="384">
        <f t="shared" si="539"/>
        <v>0</v>
      </c>
      <c r="HA163" s="379"/>
      <c r="HB163" s="384">
        <f t="shared" si="540"/>
        <v>0</v>
      </c>
      <c r="HC163" s="379"/>
      <c r="HD163" s="384">
        <f t="shared" si="541"/>
        <v>0</v>
      </c>
      <c r="HE163" s="379"/>
      <c r="HF163" s="384">
        <f t="shared" si="542"/>
        <v>0</v>
      </c>
      <c r="HG163" s="379"/>
      <c r="HH163" s="384">
        <f t="shared" si="543"/>
        <v>0</v>
      </c>
      <c r="HI163" s="379"/>
      <c r="HJ163" s="384">
        <f t="shared" si="544"/>
        <v>0</v>
      </c>
      <c r="HK163" s="379"/>
      <c r="HL163" s="384">
        <f t="shared" si="545"/>
        <v>0</v>
      </c>
      <c r="HM163" s="379"/>
      <c r="HN163" s="384">
        <f t="shared" si="546"/>
        <v>0</v>
      </c>
      <c r="HO163" s="415"/>
      <c r="HP163" s="384">
        <f t="shared" si="547"/>
        <v>0</v>
      </c>
      <c r="HQ163" s="379"/>
      <c r="HR163" s="384">
        <f t="shared" si="548"/>
        <v>0</v>
      </c>
      <c r="HS163" s="415"/>
      <c r="HT163" s="384">
        <f t="shared" si="549"/>
        <v>0</v>
      </c>
      <c r="HU163" s="379"/>
      <c r="HV163" s="384">
        <f t="shared" si="550"/>
        <v>0</v>
      </c>
      <c r="HW163" s="379"/>
      <c r="HX163" s="384">
        <f t="shared" si="551"/>
        <v>0</v>
      </c>
      <c r="HY163" s="379"/>
      <c r="HZ163" s="384">
        <f t="shared" si="552"/>
        <v>0</v>
      </c>
      <c r="IA163" s="379"/>
      <c r="IB163" s="384">
        <f t="shared" si="553"/>
        <v>0</v>
      </c>
      <c r="IC163" s="379"/>
      <c r="ID163" s="384">
        <f t="shared" si="554"/>
        <v>0</v>
      </c>
      <c r="IE163" s="379"/>
      <c r="IF163" s="384">
        <f t="shared" si="555"/>
        <v>0</v>
      </c>
      <c r="IG163" s="379"/>
      <c r="IH163" s="384">
        <f t="shared" si="556"/>
        <v>0</v>
      </c>
      <c r="II163" s="379"/>
      <c r="IJ163" s="384">
        <f t="shared" si="557"/>
        <v>0</v>
      </c>
      <c r="IK163" s="379"/>
      <c r="IL163" s="384">
        <f t="shared" si="558"/>
        <v>0</v>
      </c>
      <c r="IM163" s="379"/>
      <c r="IN163" s="384">
        <f t="shared" si="559"/>
        <v>0</v>
      </c>
      <c r="IO163" s="379"/>
      <c r="IP163" s="384">
        <f t="shared" si="560"/>
        <v>0</v>
      </c>
      <c r="IQ163" s="379"/>
      <c r="IR163" s="384">
        <f t="shared" si="561"/>
        <v>0</v>
      </c>
      <c r="IS163" s="379"/>
      <c r="IT163" s="384">
        <f t="shared" si="562"/>
        <v>0</v>
      </c>
      <c r="IU163" s="379"/>
      <c r="IV163" s="384">
        <f t="shared" si="563"/>
        <v>0</v>
      </c>
      <c r="IW163" s="379"/>
      <c r="IX163" s="384">
        <f t="shared" si="564"/>
        <v>0</v>
      </c>
      <c r="IY163" s="379"/>
      <c r="IZ163" s="384">
        <f t="shared" si="565"/>
        <v>0</v>
      </c>
      <c r="JA163" s="379"/>
      <c r="JB163" s="384">
        <f t="shared" si="566"/>
        <v>0</v>
      </c>
      <c r="JC163" s="379"/>
      <c r="JD163" s="384">
        <f t="shared" si="567"/>
        <v>0</v>
      </c>
      <c r="JE163" s="379"/>
      <c r="JF163" s="384">
        <f t="shared" si="568"/>
        <v>0</v>
      </c>
      <c r="JG163" s="379"/>
      <c r="JH163" s="384">
        <f t="shared" si="569"/>
        <v>0</v>
      </c>
      <c r="JI163" s="379"/>
      <c r="JJ163" s="384">
        <f t="shared" si="570"/>
        <v>0</v>
      </c>
      <c r="JK163" s="379"/>
      <c r="JL163" s="384">
        <f t="shared" si="571"/>
        <v>0</v>
      </c>
      <c r="JM163" s="379"/>
      <c r="JN163" s="384">
        <f t="shared" si="572"/>
        <v>0</v>
      </c>
      <c r="JO163" s="379"/>
      <c r="JP163" s="384">
        <f t="shared" si="573"/>
        <v>0</v>
      </c>
      <c r="JQ163" s="379"/>
      <c r="JR163" s="384">
        <f t="shared" si="574"/>
        <v>0</v>
      </c>
      <c r="JS163" s="379"/>
      <c r="JT163" s="384">
        <f t="shared" si="576"/>
        <v>0</v>
      </c>
      <c r="JU163" s="379"/>
      <c r="JV163" s="384">
        <f t="shared" si="577"/>
        <v>0</v>
      </c>
      <c r="JW163" s="379"/>
      <c r="JX163" s="384">
        <f t="shared" si="578"/>
        <v>0</v>
      </c>
      <c r="JY163" s="379"/>
      <c r="JZ163" s="384">
        <f t="shared" si="579"/>
        <v>0</v>
      </c>
    </row>
    <row r="164" spans="1:286" s="4" customFormat="1" x14ac:dyDescent="0.25">
      <c r="A164" s="268" t="s">
        <v>511</v>
      </c>
      <c r="B164" s="351" t="s">
        <v>648</v>
      </c>
      <c r="C164" s="466">
        <v>23000</v>
      </c>
      <c r="D164" s="467"/>
      <c r="E164" s="467"/>
      <c r="F164" s="472"/>
      <c r="G164" s="387">
        <f t="shared" si="575"/>
        <v>1150</v>
      </c>
      <c r="H164" s="388">
        <f t="shared" si="439"/>
        <v>24150</v>
      </c>
      <c r="I164" s="513">
        <v>1</v>
      </c>
      <c r="J164" s="390">
        <f t="shared" si="441"/>
        <v>24150</v>
      </c>
      <c r="K164" s="379"/>
      <c r="L164" s="384">
        <f t="shared" si="442"/>
        <v>0</v>
      </c>
      <c r="M164" s="379"/>
      <c r="N164" s="384">
        <f t="shared" si="443"/>
        <v>0</v>
      </c>
      <c r="O164" s="379"/>
      <c r="P164" s="384">
        <f t="shared" si="444"/>
        <v>0</v>
      </c>
      <c r="Q164" s="379"/>
      <c r="R164" s="384">
        <f t="shared" si="445"/>
        <v>0</v>
      </c>
      <c r="S164" s="379"/>
      <c r="T164" s="384">
        <f t="shared" si="446"/>
        <v>0</v>
      </c>
      <c r="U164" s="379"/>
      <c r="V164" s="384">
        <f t="shared" si="447"/>
        <v>0</v>
      </c>
      <c r="W164" s="379"/>
      <c r="X164" s="384">
        <f t="shared" si="448"/>
        <v>0</v>
      </c>
      <c r="Y164" s="379"/>
      <c r="Z164" s="384">
        <f t="shared" si="449"/>
        <v>0</v>
      </c>
      <c r="AA164" s="379"/>
      <c r="AB164" s="384">
        <f t="shared" si="450"/>
        <v>0</v>
      </c>
      <c r="AC164" s="379"/>
      <c r="AD164" s="384">
        <f t="shared" si="451"/>
        <v>0</v>
      </c>
      <c r="AE164" s="379"/>
      <c r="AF164" s="384">
        <f t="shared" si="452"/>
        <v>0</v>
      </c>
      <c r="AG164" s="379"/>
      <c r="AH164" s="384">
        <f t="shared" si="453"/>
        <v>0</v>
      </c>
      <c r="AI164" s="379"/>
      <c r="AJ164" s="384">
        <f t="shared" si="454"/>
        <v>0</v>
      </c>
      <c r="AK164" s="379"/>
      <c r="AL164" s="384">
        <f t="shared" si="455"/>
        <v>0</v>
      </c>
      <c r="AM164" s="379"/>
      <c r="AN164" s="384">
        <f t="shared" si="456"/>
        <v>0</v>
      </c>
      <c r="AO164" s="379"/>
      <c r="AP164" s="384">
        <f t="shared" si="457"/>
        <v>0</v>
      </c>
      <c r="AQ164" s="379"/>
      <c r="AR164" s="384">
        <f t="shared" si="458"/>
        <v>0</v>
      </c>
      <c r="AS164" s="379"/>
      <c r="AT164" s="384">
        <f t="shared" si="459"/>
        <v>0</v>
      </c>
      <c r="AU164" s="379"/>
      <c r="AV164" s="384">
        <f t="shared" si="460"/>
        <v>0</v>
      </c>
      <c r="AW164" s="379"/>
      <c r="AX164" s="384">
        <f t="shared" si="461"/>
        <v>0</v>
      </c>
      <c r="AY164" s="379"/>
      <c r="AZ164" s="384">
        <f t="shared" si="462"/>
        <v>0</v>
      </c>
      <c r="BA164" s="379"/>
      <c r="BB164" s="384">
        <f t="shared" si="463"/>
        <v>0</v>
      </c>
      <c r="BC164" s="379"/>
      <c r="BD164" s="384">
        <f t="shared" si="464"/>
        <v>0</v>
      </c>
      <c r="BE164" s="379"/>
      <c r="BF164" s="384">
        <f t="shared" si="465"/>
        <v>0</v>
      </c>
      <c r="BG164" s="379"/>
      <c r="BH164" s="384">
        <f t="shared" si="466"/>
        <v>0</v>
      </c>
      <c r="BI164" s="379"/>
      <c r="BJ164" s="384">
        <f t="shared" si="467"/>
        <v>0</v>
      </c>
      <c r="BK164" s="379"/>
      <c r="BL164" s="384">
        <f t="shared" si="468"/>
        <v>0</v>
      </c>
      <c r="BM164" s="379"/>
      <c r="BN164" s="384">
        <f t="shared" si="469"/>
        <v>0</v>
      </c>
      <c r="BO164" s="379"/>
      <c r="BP164" s="384">
        <f t="shared" si="470"/>
        <v>0</v>
      </c>
      <c r="BQ164" s="379"/>
      <c r="BR164" s="384">
        <f t="shared" si="471"/>
        <v>0</v>
      </c>
      <c r="BS164" s="379"/>
      <c r="BT164" s="384">
        <f t="shared" si="472"/>
        <v>0</v>
      </c>
      <c r="BU164" s="379"/>
      <c r="BV164" s="384">
        <f t="shared" si="473"/>
        <v>0</v>
      </c>
      <c r="BW164" s="379"/>
      <c r="BX164" s="384">
        <f t="shared" si="474"/>
        <v>0</v>
      </c>
      <c r="BY164" s="379"/>
      <c r="BZ164" s="384">
        <f t="shared" si="475"/>
        <v>0</v>
      </c>
      <c r="CA164" s="379"/>
      <c r="CB164" s="384">
        <f t="shared" si="476"/>
        <v>0</v>
      </c>
      <c r="CC164" s="379"/>
      <c r="CD164" s="384">
        <f t="shared" si="477"/>
        <v>0</v>
      </c>
      <c r="CE164" s="379"/>
      <c r="CF164" s="384">
        <f t="shared" si="478"/>
        <v>0</v>
      </c>
      <c r="CG164" s="379"/>
      <c r="CH164" s="384">
        <f t="shared" si="479"/>
        <v>0</v>
      </c>
      <c r="CI164" s="379"/>
      <c r="CJ164" s="384">
        <f t="shared" si="480"/>
        <v>0</v>
      </c>
      <c r="CK164" s="379"/>
      <c r="CL164" s="384">
        <f t="shared" si="481"/>
        <v>0</v>
      </c>
      <c r="CM164" s="379"/>
      <c r="CN164" s="384">
        <f t="shared" si="482"/>
        <v>0</v>
      </c>
      <c r="CO164" s="379"/>
      <c r="CP164" s="384">
        <f t="shared" si="483"/>
        <v>0</v>
      </c>
      <c r="CQ164" s="379"/>
      <c r="CR164" s="384">
        <f t="shared" si="484"/>
        <v>0</v>
      </c>
      <c r="CS164" s="379"/>
      <c r="CT164" s="384">
        <f t="shared" si="485"/>
        <v>0</v>
      </c>
      <c r="CU164" s="379"/>
      <c r="CV164" s="384">
        <f t="shared" si="486"/>
        <v>0</v>
      </c>
      <c r="CW164" s="379"/>
      <c r="CX164" s="384">
        <f t="shared" si="487"/>
        <v>0</v>
      </c>
      <c r="CY164" s="379"/>
      <c r="CZ164" s="384">
        <f t="shared" si="488"/>
        <v>0</v>
      </c>
      <c r="DA164" s="379"/>
      <c r="DB164" s="384">
        <f t="shared" si="440"/>
        <v>0</v>
      </c>
      <c r="DC164" s="379"/>
      <c r="DD164" s="384">
        <f t="shared" si="489"/>
        <v>0</v>
      </c>
      <c r="DE164" s="379"/>
      <c r="DF164" s="384">
        <f t="shared" si="490"/>
        <v>0</v>
      </c>
      <c r="DG164" s="379"/>
      <c r="DH164" s="384">
        <f t="shared" si="491"/>
        <v>0</v>
      </c>
      <c r="DI164" s="379"/>
      <c r="DJ164" s="384">
        <f t="shared" si="492"/>
        <v>0</v>
      </c>
      <c r="DK164" s="379"/>
      <c r="DL164" s="384">
        <f t="shared" si="493"/>
        <v>0</v>
      </c>
      <c r="DM164" s="379"/>
      <c r="DN164" s="384">
        <f t="shared" si="494"/>
        <v>0</v>
      </c>
      <c r="DO164" s="379"/>
      <c r="DP164" s="384">
        <f t="shared" si="495"/>
        <v>0</v>
      </c>
      <c r="DQ164" s="379"/>
      <c r="DR164" s="384">
        <f t="shared" si="496"/>
        <v>0</v>
      </c>
      <c r="DS164" s="379"/>
      <c r="DT164" s="384">
        <f t="shared" si="497"/>
        <v>0</v>
      </c>
      <c r="DU164" s="379"/>
      <c r="DV164" s="384">
        <f t="shared" si="498"/>
        <v>0</v>
      </c>
      <c r="DW164" s="379"/>
      <c r="DX164" s="384">
        <f t="shared" si="499"/>
        <v>0</v>
      </c>
      <c r="DY164" s="379"/>
      <c r="DZ164" s="384">
        <f t="shared" si="500"/>
        <v>0</v>
      </c>
      <c r="EA164" s="379"/>
      <c r="EB164" s="384">
        <f t="shared" si="501"/>
        <v>0</v>
      </c>
      <c r="EC164" s="379"/>
      <c r="ED164" s="384">
        <f t="shared" si="502"/>
        <v>0</v>
      </c>
      <c r="EE164" s="379"/>
      <c r="EF164" s="384">
        <f t="shared" si="503"/>
        <v>0</v>
      </c>
      <c r="EG164" s="379"/>
      <c r="EH164" s="384">
        <f t="shared" si="504"/>
        <v>0</v>
      </c>
      <c r="EI164" s="379"/>
      <c r="EJ164" s="384">
        <f t="shared" si="505"/>
        <v>0</v>
      </c>
      <c r="EK164" s="379"/>
      <c r="EL164" s="384">
        <f t="shared" si="506"/>
        <v>0</v>
      </c>
      <c r="EM164" s="379"/>
      <c r="EN164" s="384">
        <f t="shared" si="507"/>
        <v>0</v>
      </c>
      <c r="EO164" s="379"/>
      <c r="EP164" s="384">
        <f t="shared" si="508"/>
        <v>0</v>
      </c>
      <c r="EQ164" s="379"/>
      <c r="ER164" s="384">
        <f t="shared" si="509"/>
        <v>0</v>
      </c>
      <c r="ES164" s="379"/>
      <c r="ET164" s="384">
        <f t="shared" si="510"/>
        <v>0</v>
      </c>
      <c r="EU164" s="379"/>
      <c r="EV164" s="384">
        <f t="shared" si="511"/>
        <v>0</v>
      </c>
      <c r="EW164" s="379"/>
      <c r="EX164" s="384">
        <f t="shared" si="512"/>
        <v>0</v>
      </c>
      <c r="EY164" s="379"/>
      <c r="EZ164" s="384">
        <f t="shared" si="513"/>
        <v>0</v>
      </c>
      <c r="FA164" s="379"/>
      <c r="FB164" s="384">
        <f t="shared" si="514"/>
        <v>0</v>
      </c>
      <c r="FC164" s="379"/>
      <c r="FD164" s="384">
        <f t="shared" si="515"/>
        <v>0</v>
      </c>
      <c r="FE164" s="379"/>
      <c r="FF164" s="384">
        <f t="shared" si="516"/>
        <v>0</v>
      </c>
      <c r="FG164" s="379"/>
      <c r="FH164" s="384">
        <f t="shared" si="517"/>
        <v>0</v>
      </c>
      <c r="FI164" s="379"/>
      <c r="FJ164" s="384">
        <f t="shared" si="518"/>
        <v>0</v>
      </c>
      <c r="FK164" s="379"/>
      <c r="FL164" s="384">
        <f t="shared" si="519"/>
        <v>0</v>
      </c>
      <c r="FM164" s="379"/>
      <c r="FN164" s="384">
        <f t="shared" si="520"/>
        <v>0</v>
      </c>
      <c r="FO164" s="379"/>
      <c r="FP164" s="384">
        <f t="shared" si="521"/>
        <v>0</v>
      </c>
      <c r="FQ164" s="379"/>
      <c r="FR164" s="384">
        <f t="shared" si="522"/>
        <v>0</v>
      </c>
      <c r="FS164" s="379"/>
      <c r="FT164" s="384">
        <f t="shared" si="523"/>
        <v>0</v>
      </c>
      <c r="FU164" s="379"/>
      <c r="FV164" s="384">
        <f t="shared" si="524"/>
        <v>0</v>
      </c>
      <c r="FW164" s="379"/>
      <c r="FX164" s="384">
        <f t="shared" si="525"/>
        <v>0</v>
      </c>
      <c r="FY164" s="379"/>
      <c r="FZ164" s="384">
        <f t="shared" si="526"/>
        <v>0</v>
      </c>
      <c r="GA164" s="379">
        <v>1</v>
      </c>
      <c r="GB164" s="384">
        <f t="shared" si="527"/>
        <v>24150</v>
      </c>
      <c r="GC164" s="379">
        <v>1</v>
      </c>
      <c r="GD164" s="384">
        <f t="shared" si="528"/>
        <v>24150</v>
      </c>
      <c r="GE164" s="379"/>
      <c r="GF164" s="384">
        <f t="shared" si="529"/>
        <v>0</v>
      </c>
      <c r="GG164" s="379"/>
      <c r="GH164" s="384">
        <f t="shared" si="530"/>
        <v>0</v>
      </c>
      <c r="GI164" s="379"/>
      <c r="GJ164" s="384">
        <f t="shared" si="531"/>
        <v>0</v>
      </c>
      <c r="GK164" s="379"/>
      <c r="GL164" s="384">
        <f t="shared" si="532"/>
        <v>0</v>
      </c>
      <c r="GM164" s="379"/>
      <c r="GN164" s="384">
        <f t="shared" si="533"/>
        <v>0</v>
      </c>
      <c r="GO164" s="379"/>
      <c r="GP164" s="384">
        <f t="shared" si="534"/>
        <v>0</v>
      </c>
      <c r="GQ164" s="379"/>
      <c r="GR164" s="384">
        <f t="shared" si="535"/>
        <v>0</v>
      </c>
      <c r="GS164" s="379"/>
      <c r="GT164" s="384">
        <f t="shared" si="536"/>
        <v>0</v>
      </c>
      <c r="GU164" s="379"/>
      <c r="GV164" s="384">
        <f t="shared" si="537"/>
        <v>0</v>
      </c>
      <c r="GW164" s="379"/>
      <c r="GX164" s="384">
        <f t="shared" si="538"/>
        <v>0</v>
      </c>
      <c r="GY164" s="379"/>
      <c r="GZ164" s="384">
        <f t="shared" si="539"/>
        <v>0</v>
      </c>
      <c r="HA164" s="379"/>
      <c r="HB164" s="384">
        <f t="shared" si="540"/>
        <v>0</v>
      </c>
      <c r="HC164" s="379"/>
      <c r="HD164" s="384">
        <f t="shared" si="541"/>
        <v>0</v>
      </c>
      <c r="HE164" s="379"/>
      <c r="HF164" s="384">
        <f t="shared" si="542"/>
        <v>0</v>
      </c>
      <c r="HG164" s="379"/>
      <c r="HH164" s="384">
        <f t="shared" si="543"/>
        <v>0</v>
      </c>
      <c r="HI164" s="379"/>
      <c r="HJ164" s="384">
        <f t="shared" si="544"/>
        <v>0</v>
      </c>
      <c r="HK164" s="379"/>
      <c r="HL164" s="384">
        <f t="shared" si="545"/>
        <v>0</v>
      </c>
      <c r="HM164" s="379"/>
      <c r="HN164" s="384">
        <f t="shared" si="546"/>
        <v>0</v>
      </c>
      <c r="HO164" s="415"/>
      <c r="HP164" s="384">
        <f t="shared" si="547"/>
        <v>0</v>
      </c>
      <c r="HQ164" s="379"/>
      <c r="HR164" s="384">
        <f t="shared" si="548"/>
        <v>0</v>
      </c>
      <c r="HS164" s="415"/>
      <c r="HT164" s="384">
        <f t="shared" si="549"/>
        <v>0</v>
      </c>
      <c r="HU164" s="379"/>
      <c r="HV164" s="384">
        <f t="shared" si="550"/>
        <v>0</v>
      </c>
      <c r="HW164" s="379"/>
      <c r="HX164" s="384">
        <f t="shared" si="551"/>
        <v>0</v>
      </c>
      <c r="HY164" s="379"/>
      <c r="HZ164" s="384">
        <f t="shared" si="552"/>
        <v>0</v>
      </c>
      <c r="IA164" s="379"/>
      <c r="IB164" s="384">
        <f t="shared" si="553"/>
        <v>0</v>
      </c>
      <c r="IC164" s="379"/>
      <c r="ID164" s="384">
        <f t="shared" si="554"/>
        <v>0</v>
      </c>
      <c r="IE164" s="379"/>
      <c r="IF164" s="384">
        <f t="shared" si="555"/>
        <v>0</v>
      </c>
      <c r="IG164" s="379"/>
      <c r="IH164" s="384">
        <f t="shared" si="556"/>
        <v>0</v>
      </c>
      <c r="II164" s="379"/>
      <c r="IJ164" s="384">
        <f t="shared" si="557"/>
        <v>0</v>
      </c>
      <c r="IK164" s="379"/>
      <c r="IL164" s="384">
        <f t="shared" si="558"/>
        <v>0</v>
      </c>
      <c r="IM164" s="379"/>
      <c r="IN164" s="384">
        <f t="shared" si="559"/>
        <v>0</v>
      </c>
      <c r="IO164" s="379"/>
      <c r="IP164" s="384">
        <f t="shared" si="560"/>
        <v>0</v>
      </c>
      <c r="IQ164" s="379"/>
      <c r="IR164" s="384">
        <f t="shared" si="561"/>
        <v>0</v>
      </c>
      <c r="IS164" s="379"/>
      <c r="IT164" s="384">
        <f t="shared" si="562"/>
        <v>0</v>
      </c>
      <c r="IU164" s="379"/>
      <c r="IV164" s="384">
        <f t="shared" si="563"/>
        <v>0</v>
      </c>
      <c r="IW164" s="379"/>
      <c r="IX164" s="384">
        <f t="shared" si="564"/>
        <v>0</v>
      </c>
      <c r="IY164" s="379"/>
      <c r="IZ164" s="384">
        <f t="shared" si="565"/>
        <v>0</v>
      </c>
      <c r="JA164" s="379"/>
      <c r="JB164" s="384">
        <f t="shared" si="566"/>
        <v>0</v>
      </c>
      <c r="JC164" s="379"/>
      <c r="JD164" s="384">
        <f t="shared" si="567"/>
        <v>0</v>
      </c>
      <c r="JE164" s="379"/>
      <c r="JF164" s="384">
        <f t="shared" si="568"/>
        <v>0</v>
      </c>
      <c r="JG164" s="379"/>
      <c r="JH164" s="384">
        <f t="shared" si="569"/>
        <v>0</v>
      </c>
      <c r="JI164" s="379"/>
      <c r="JJ164" s="384">
        <f t="shared" si="570"/>
        <v>0</v>
      </c>
      <c r="JK164" s="379"/>
      <c r="JL164" s="384">
        <f t="shared" si="571"/>
        <v>0</v>
      </c>
      <c r="JM164" s="379"/>
      <c r="JN164" s="384">
        <f t="shared" si="572"/>
        <v>0</v>
      </c>
      <c r="JO164" s="379"/>
      <c r="JP164" s="384">
        <f t="shared" si="573"/>
        <v>0</v>
      </c>
      <c r="JQ164" s="379"/>
      <c r="JR164" s="384">
        <f t="shared" si="574"/>
        <v>0</v>
      </c>
      <c r="JS164" s="379"/>
      <c r="JT164" s="384">
        <f t="shared" si="576"/>
        <v>0</v>
      </c>
      <c r="JU164" s="379"/>
      <c r="JV164" s="384">
        <f t="shared" si="577"/>
        <v>0</v>
      </c>
      <c r="JW164" s="379"/>
      <c r="JX164" s="384">
        <f t="shared" si="578"/>
        <v>0</v>
      </c>
      <c r="JY164" s="379"/>
      <c r="JZ164" s="384">
        <f t="shared" si="579"/>
        <v>0</v>
      </c>
    </row>
    <row r="165" spans="1:286" s="317" customFormat="1" x14ac:dyDescent="0.25">
      <c r="A165" s="268" t="s">
        <v>511</v>
      </c>
      <c r="B165" s="351" t="s">
        <v>515</v>
      </c>
      <c r="C165" s="466">
        <v>40430</v>
      </c>
      <c r="D165" s="467"/>
      <c r="E165" s="467"/>
      <c r="F165" s="472"/>
      <c r="G165" s="387">
        <f t="shared" si="575"/>
        <v>2021.5</v>
      </c>
      <c r="H165" s="388">
        <f t="shared" si="439"/>
        <v>42451.5</v>
      </c>
      <c r="I165" s="513">
        <v>1</v>
      </c>
      <c r="J165" s="390">
        <f t="shared" si="441"/>
        <v>42451.5</v>
      </c>
      <c r="K165" s="379"/>
      <c r="L165" s="384">
        <f t="shared" si="442"/>
        <v>0</v>
      </c>
      <c r="M165" s="379"/>
      <c r="N165" s="384">
        <f t="shared" si="443"/>
        <v>0</v>
      </c>
      <c r="O165" s="379"/>
      <c r="P165" s="384">
        <f t="shared" si="444"/>
        <v>0</v>
      </c>
      <c r="Q165" s="379"/>
      <c r="R165" s="384">
        <f t="shared" si="445"/>
        <v>0</v>
      </c>
      <c r="S165" s="379"/>
      <c r="T165" s="384">
        <f t="shared" si="446"/>
        <v>0</v>
      </c>
      <c r="U165" s="379"/>
      <c r="V165" s="384">
        <f t="shared" si="447"/>
        <v>0</v>
      </c>
      <c r="W165" s="379"/>
      <c r="X165" s="384">
        <f t="shared" si="448"/>
        <v>0</v>
      </c>
      <c r="Y165" s="379"/>
      <c r="Z165" s="384">
        <f t="shared" si="449"/>
        <v>0</v>
      </c>
      <c r="AA165" s="379"/>
      <c r="AB165" s="384">
        <f t="shared" si="450"/>
        <v>0</v>
      </c>
      <c r="AC165" s="379"/>
      <c r="AD165" s="384">
        <f t="shared" si="451"/>
        <v>0</v>
      </c>
      <c r="AE165" s="379"/>
      <c r="AF165" s="384">
        <f t="shared" si="452"/>
        <v>0</v>
      </c>
      <c r="AG165" s="379"/>
      <c r="AH165" s="384">
        <f t="shared" si="453"/>
        <v>0</v>
      </c>
      <c r="AI165" s="379"/>
      <c r="AJ165" s="384">
        <f t="shared" si="454"/>
        <v>0</v>
      </c>
      <c r="AK165" s="379"/>
      <c r="AL165" s="384">
        <f t="shared" si="455"/>
        <v>0</v>
      </c>
      <c r="AM165" s="379"/>
      <c r="AN165" s="384">
        <f t="shared" si="456"/>
        <v>0</v>
      </c>
      <c r="AO165" s="379"/>
      <c r="AP165" s="384">
        <f t="shared" si="457"/>
        <v>0</v>
      </c>
      <c r="AQ165" s="379"/>
      <c r="AR165" s="384">
        <f t="shared" si="458"/>
        <v>0</v>
      </c>
      <c r="AS165" s="379"/>
      <c r="AT165" s="384">
        <f t="shared" si="459"/>
        <v>0</v>
      </c>
      <c r="AU165" s="379"/>
      <c r="AV165" s="384">
        <f t="shared" si="460"/>
        <v>0</v>
      </c>
      <c r="AW165" s="379"/>
      <c r="AX165" s="384">
        <f t="shared" si="461"/>
        <v>0</v>
      </c>
      <c r="AY165" s="379"/>
      <c r="AZ165" s="384">
        <f t="shared" si="462"/>
        <v>0</v>
      </c>
      <c r="BA165" s="379"/>
      <c r="BB165" s="384">
        <f t="shared" si="463"/>
        <v>0</v>
      </c>
      <c r="BC165" s="379"/>
      <c r="BD165" s="384">
        <f t="shared" si="464"/>
        <v>0</v>
      </c>
      <c r="BE165" s="379"/>
      <c r="BF165" s="384">
        <f t="shared" si="465"/>
        <v>0</v>
      </c>
      <c r="BG165" s="379"/>
      <c r="BH165" s="384">
        <f t="shared" si="466"/>
        <v>0</v>
      </c>
      <c r="BI165" s="379"/>
      <c r="BJ165" s="384">
        <f t="shared" si="467"/>
        <v>0</v>
      </c>
      <c r="BK165" s="379"/>
      <c r="BL165" s="384">
        <f t="shared" si="468"/>
        <v>0</v>
      </c>
      <c r="BM165" s="379"/>
      <c r="BN165" s="384">
        <f t="shared" si="469"/>
        <v>0</v>
      </c>
      <c r="BO165" s="379"/>
      <c r="BP165" s="384">
        <f t="shared" si="470"/>
        <v>0</v>
      </c>
      <c r="BQ165" s="379"/>
      <c r="BR165" s="384">
        <f t="shared" si="471"/>
        <v>0</v>
      </c>
      <c r="BS165" s="379"/>
      <c r="BT165" s="384">
        <f t="shared" si="472"/>
        <v>0</v>
      </c>
      <c r="BU165" s="379"/>
      <c r="BV165" s="384">
        <f t="shared" si="473"/>
        <v>0</v>
      </c>
      <c r="BW165" s="379"/>
      <c r="BX165" s="384">
        <f t="shared" si="474"/>
        <v>0</v>
      </c>
      <c r="BY165" s="379"/>
      <c r="BZ165" s="384">
        <f t="shared" si="475"/>
        <v>0</v>
      </c>
      <c r="CA165" s="379"/>
      <c r="CB165" s="384">
        <f t="shared" si="476"/>
        <v>0</v>
      </c>
      <c r="CC165" s="379"/>
      <c r="CD165" s="384">
        <f t="shared" si="477"/>
        <v>0</v>
      </c>
      <c r="CE165" s="379"/>
      <c r="CF165" s="384">
        <f t="shared" si="478"/>
        <v>0</v>
      </c>
      <c r="CG165" s="379"/>
      <c r="CH165" s="384">
        <f t="shared" si="479"/>
        <v>0</v>
      </c>
      <c r="CI165" s="379"/>
      <c r="CJ165" s="384">
        <f t="shared" si="480"/>
        <v>0</v>
      </c>
      <c r="CK165" s="379"/>
      <c r="CL165" s="384">
        <f t="shared" si="481"/>
        <v>0</v>
      </c>
      <c r="CM165" s="379"/>
      <c r="CN165" s="384">
        <f t="shared" si="482"/>
        <v>0</v>
      </c>
      <c r="CO165" s="379"/>
      <c r="CP165" s="384">
        <f t="shared" si="483"/>
        <v>0</v>
      </c>
      <c r="CQ165" s="379"/>
      <c r="CR165" s="384">
        <f t="shared" si="484"/>
        <v>0</v>
      </c>
      <c r="CS165" s="379"/>
      <c r="CT165" s="384">
        <f t="shared" si="485"/>
        <v>0</v>
      </c>
      <c r="CU165" s="379"/>
      <c r="CV165" s="384">
        <f t="shared" si="486"/>
        <v>0</v>
      </c>
      <c r="CW165" s="379"/>
      <c r="CX165" s="384">
        <f t="shared" si="487"/>
        <v>0</v>
      </c>
      <c r="CY165" s="379"/>
      <c r="CZ165" s="384">
        <f t="shared" si="488"/>
        <v>0</v>
      </c>
      <c r="DA165" s="379"/>
      <c r="DB165" s="384">
        <f t="shared" si="440"/>
        <v>0</v>
      </c>
      <c r="DC165" s="379"/>
      <c r="DD165" s="384">
        <f t="shared" si="489"/>
        <v>0</v>
      </c>
      <c r="DE165" s="379"/>
      <c r="DF165" s="384">
        <f t="shared" si="490"/>
        <v>0</v>
      </c>
      <c r="DG165" s="379"/>
      <c r="DH165" s="384">
        <f t="shared" si="491"/>
        <v>0</v>
      </c>
      <c r="DI165" s="379"/>
      <c r="DJ165" s="384">
        <f t="shared" si="492"/>
        <v>0</v>
      </c>
      <c r="DK165" s="379"/>
      <c r="DL165" s="384">
        <f t="shared" si="493"/>
        <v>0</v>
      </c>
      <c r="DM165" s="379"/>
      <c r="DN165" s="384">
        <f t="shared" si="494"/>
        <v>0</v>
      </c>
      <c r="DO165" s="379"/>
      <c r="DP165" s="384">
        <f t="shared" si="495"/>
        <v>0</v>
      </c>
      <c r="DQ165" s="379"/>
      <c r="DR165" s="384">
        <f t="shared" si="496"/>
        <v>0</v>
      </c>
      <c r="DS165" s="379"/>
      <c r="DT165" s="384">
        <f t="shared" si="497"/>
        <v>0</v>
      </c>
      <c r="DU165" s="379"/>
      <c r="DV165" s="384">
        <f t="shared" si="498"/>
        <v>0</v>
      </c>
      <c r="DW165" s="379"/>
      <c r="DX165" s="384">
        <f t="shared" si="499"/>
        <v>0</v>
      </c>
      <c r="DY165" s="379"/>
      <c r="DZ165" s="384">
        <f t="shared" si="500"/>
        <v>0</v>
      </c>
      <c r="EA165" s="379"/>
      <c r="EB165" s="384">
        <f t="shared" si="501"/>
        <v>0</v>
      </c>
      <c r="EC165" s="379"/>
      <c r="ED165" s="384">
        <f t="shared" si="502"/>
        <v>0</v>
      </c>
      <c r="EE165" s="379"/>
      <c r="EF165" s="384">
        <f t="shared" si="503"/>
        <v>0</v>
      </c>
      <c r="EG165" s="379"/>
      <c r="EH165" s="384">
        <f t="shared" si="504"/>
        <v>0</v>
      </c>
      <c r="EI165" s="379"/>
      <c r="EJ165" s="384">
        <f t="shared" si="505"/>
        <v>0</v>
      </c>
      <c r="EK165" s="379"/>
      <c r="EL165" s="384">
        <f t="shared" si="506"/>
        <v>0</v>
      </c>
      <c r="EM165" s="379"/>
      <c r="EN165" s="384">
        <f t="shared" si="507"/>
        <v>0</v>
      </c>
      <c r="EO165" s="379"/>
      <c r="EP165" s="384">
        <f t="shared" si="508"/>
        <v>0</v>
      </c>
      <c r="EQ165" s="379"/>
      <c r="ER165" s="384">
        <f t="shared" si="509"/>
        <v>0</v>
      </c>
      <c r="ES165" s="379"/>
      <c r="ET165" s="384">
        <f t="shared" si="510"/>
        <v>0</v>
      </c>
      <c r="EU165" s="379"/>
      <c r="EV165" s="384">
        <f t="shared" si="511"/>
        <v>0</v>
      </c>
      <c r="EW165" s="379"/>
      <c r="EX165" s="384">
        <f t="shared" si="512"/>
        <v>0</v>
      </c>
      <c r="EY165" s="379"/>
      <c r="EZ165" s="384">
        <f t="shared" si="513"/>
        <v>0</v>
      </c>
      <c r="FA165" s="379"/>
      <c r="FB165" s="384">
        <f t="shared" si="514"/>
        <v>0</v>
      </c>
      <c r="FC165" s="379"/>
      <c r="FD165" s="384">
        <f t="shared" si="515"/>
        <v>0</v>
      </c>
      <c r="FE165" s="379"/>
      <c r="FF165" s="384">
        <f t="shared" si="516"/>
        <v>0</v>
      </c>
      <c r="FG165" s="379"/>
      <c r="FH165" s="384">
        <f t="shared" si="517"/>
        <v>0</v>
      </c>
      <c r="FI165" s="379"/>
      <c r="FJ165" s="384">
        <f t="shared" si="518"/>
        <v>0</v>
      </c>
      <c r="FK165" s="379"/>
      <c r="FL165" s="384">
        <f t="shared" si="519"/>
        <v>0</v>
      </c>
      <c r="FM165" s="379"/>
      <c r="FN165" s="384">
        <f t="shared" si="520"/>
        <v>0</v>
      </c>
      <c r="FO165" s="379"/>
      <c r="FP165" s="384">
        <f t="shared" si="521"/>
        <v>0</v>
      </c>
      <c r="FQ165" s="379"/>
      <c r="FR165" s="384">
        <f t="shared" si="522"/>
        <v>0</v>
      </c>
      <c r="FS165" s="379"/>
      <c r="FT165" s="384">
        <f t="shared" si="523"/>
        <v>0</v>
      </c>
      <c r="FU165" s="379"/>
      <c r="FV165" s="384">
        <f t="shared" si="524"/>
        <v>0</v>
      </c>
      <c r="FW165" s="379"/>
      <c r="FX165" s="384">
        <f t="shared" si="525"/>
        <v>0</v>
      </c>
      <c r="FY165" s="379"/>
      <c r="FZ165" s="384">
        <f t="shared" si="526"/>
        <v>0</v>
      </c>
      <c r="GA165" s="379"/>
      <c r="GB165" s="384">
        <f t="shared" si="527"/>
        <v>0</v>
      </c>
      <c r="GC165" s="379"/>
      <c r="GD165" s="384">
        <f t="shared" si="528"/>
        <v>0</v>
      </c>
      <c r="GE165" s="379"/>
      <c r="GF165" s="384">
        <f t="shared" si="529"/>
        <v>0</v>
      </c>
      <c r="GG165" s="379"/>
      <c r="GH165" s="384">
        <f t="shared" si="530"/>
        <v>0</v>
      </c>
      <c r="GI165" s="379"/>
      <c r="GJ165" s="384">
        <f t="shared" si="531"/>
        <v>0</v>
      </c>
      <c r="GK165" s="379"/>
      <c r="GL165" s="384">
        <f t="shared" si="532"/>
        <v>0</v>
      </c>
      <c r="GM165" s="379"/>
      <c r="GN165" s="384">
        <f t="shared" si="533"/>
        <v>0</v>
      </c>
      <c r="GO165" s="379"/>
      <c r="GP165" s="384">
        <f t="shared" si="534"/>
        <v>0</v>
      </c>
      <c r="GQ165" s="379"/>
      <c r="GR165" s="384">
        <f t="shared" si="535"/>
        <v>0</v>
      </c>
      <c r="GS165" s="379"/>
      <c r="GT165" s="384">
        <f t="shared" si="536"/>
        <v>0</v>
      </c>
      <c r="GU165" s="379"/>
      <c r="GV165" s="384">
        <f t="shared" si="537"/>
        <v>0</v>
      </c>
      <c r="GW165" s="379"/>
      <c r="GX165" s="384">
        <f t="shared" si="538"/>
        <v>0</v>
      </c>
      <c r="GY165" s="379"/>
      <c r="GZ165" s="384">
        <f t="shared" si="539"/>
        <v>0</v>
      </c>
      <c r="HA165" s="379"/>
      <c r="HB165" s="384">
        <f t="shared" si="540"/>
        <v>0</v>
      </c>
      <c r="HC165" s="379"/>
      <c r="HD165" s="384">
        <f t="shared" si="541"/>
        <v>0</v>
      </c>
      <c r="HE165" s="379"/>
      <c r="HF165" s="384">
        <f t="shared" si="542"/>
        <v>0</v>
      </c>
      <c r="HG165" s="379"/>
      <c r="HH165" s="384">
        <f t="shared" si="543"/>
        <v>0</v>
      </c>
      <c r="HI165" s="379"/>
      <c r="HJ165" s="384">
        <f t="shared" si="544"/>
        <v>0</v>
      </c>
      <c r="HK165" s="379"/>
      <c r="HL165" s="384">
        <f t="shared" si="545"/>
        <v>0</v>
      </c>
      <c r="HM165" s="379"/>
      <c r="HN165" s="384">
        <f t="shared" si="546"/>
        <v>0</v>
      </c>
      <c r="HO165" s="415"/>
      <c r="HP165" s="384">
        <f t="shared" si="547"/>
        <v>0</v>
      </c>
      <c r="HQ165" s="379"/>
      <c r="HR165" s="384">
        <f t="shared" si="548"/>
        <v>0</v>
      </c>
      <c r="HS165" s="415"/>
      <c r="HT165" s="384">
        <f t="shared" si="549"/>
        <v>0</v>
      </c>
      <c r="HU165" s="379"/>
      <c r="HV165" s="384">
        <f t="shared" si="550"/>
        <v>0</v>
      </c>
      <c r="HW165" s="379"/>
      <c r="HX165" s="384">
        <f t="shared" si="551"/>
        <v>0</v>
      </c>
      <c r="HY165" s="379"/>
      <c r="HZ165" s="384">
        <f t="shared" si="552"/>
        <v>0</v>
      </c>
      <c r="IA165" s="379"/>
      <c r="IB165" s="384">
        <f t="shared" si="553"/>
        <v>0</v>
      </c>
      <c r="IC165" s="379"/>
      <c r="ID165" s="384">
        <f t="shared" si="554"/>
        <v>0</v>
      </c>
      <c r="IE165" s="379"/>
      <c r="IF165" s="384">
        <f t="shared" si="555"/>
        <v>0</v>
      </c>
      <c r="IG165" s="379"/>
      <c r="IH165" s="384">
        <f t="shared" si="556"/>
        <v>0</v>
      </c>
      <c r="II165" s="379"/>
      <c r="IJ165" s="384">
        <f t="shared" si="557"/>
        <v>0</v>
      </c>
      <c r="IK165" s="379"/>
      <c r="IL165" s="384">
        <f t="shared" si="558"/>
        <v>0</v>
      </c>
      <c r="IM165" s="379"/>
      <c r="IN165" s="384">
        <f t="shared" si="559"/>
        <v>0</v>
      </c>
      <c r="IO165" s="379"/>
      <c r="IP165" s="384">
        <f t="shared" si="560"/>
        <v>0</v>
      </c>
      <c r="IQ165" s="379"/>
      <c r="IR165" s="384">
        <f t="shared" si="561"/>
        <v>0</v>
      </c>
      <c r="IS165" s="379"/>
      <c r="IT165" s="384">
        <f t="shared" si="562"/>
        <v>0</v>
      </c>
      <c r="IU165" s="379"/>
      <c r="IV165" s="384">
        <f t="shared" si="563"/>
        <v>0</v>
      </c>
      <c r="IW165" s="379"/>
      <c r="IX165" s="384">
        <f t="shared" si="564"/>
        <v>0</v>
      </c>
      <c r="IY165" s="379"/>
      <c r="IZ165" s="384">
        <f t="shared" si="565"/>
        <v>0</v>
      </c>
      <c r="JA165" s="379"/>
      <c r="JB165" s="384">
        <f t="shared" si="566"/>
        <v>0</v>
      </c>
      <c r="JC165" s="379"/>
      <c r="JD165" s="384">
        <f t="shared" si="567"/>
        <v>0</v>
      </c>
      <c r="JE165" s="379"/>
      <c r="JF165" s="384">
        <f t="shared" si="568"/>
        <v>0</v>
      </c>
      <c r="JG165" s="379"/>
      <c r="JH165" s="384">
        <f t="shared" si="569"/>
        <v>0</v>
      </c>
      <c r="JI165" s="379"/>
      <c r="JJ165" s="384">
        <f t="shared" si="570"/>
        <v>0</v>
      </c>
      <c r="JK165" s="379"/>
      <c r="JL165" s="384">
        <f t="shared" si="571"/>
        <v>0</v>
      </c>
      <c r="JM165" s="379"/>
      <c r="JN165" s="384">
        <f t="shared" si="572"/>
        <v>0</v>
      </c>
      <c r="JO165" s="379"/>
      <c r="JP165" s="384">
        <f t="shared" si="573"/>
        <v>0</v>
      </c>
      <c r="JQ165" s="379"/>
      <c r="JR165" s="384">
        <f t="shared" si="574"/>
        <v>0</v>
      </c>
      <c r="JS165" s="379"/>
      <c r="JT165" s="384">
        <f t="shared" si="576"/>
        <v>0</v>
      </c>
      <c r="JU165" s="379"/>
      <c r="JV165" s="384">
        <f t="shared" si="577"/>
        <v>0</v>
      </c>
      <c r="JW165" s="379"/>
      <c r="JX165" s="384">
        <f t="shared" si="578"/>
        <v>0</v>
      </c>
      <c r="JY165" s="379"/>
      <c r="JZ165" s="384">
        <f t="shared" si="579"/>
        <v>0</v>
      </c>
    </row>
    <row r="166" spans="1:286" s="4" customFormat="1" x14ac:dyDescent="0.25">
      <c r="A166" s="268" t="s">
        <v>511</v>
      </c>
      <c r="B166" s="268" t="s">
        <v>1141</v>
      </c>
      <c r="C166" s="496">
        <v>15000</v>
      </c>
      <c r="D166" s="497">
        <f>70*D$1-30000</f>
        <v>7418.5</v>
      </c>
      <c r="E166" s="497">
        <f>10000</f>
        <v>10000</v>
      </c>
      <c r="F166" s="498"/>
      <c r="G166" s="387">
        <f t="shared" si="575"/>
        <v>540.30833333333328</v>
      </c>
      <c r="H166" s="388">
        <f t="shared" si="439"/>
        <v>11346.474999999999</v>
      </c>
      <c r="I166" s="513">
        <v>1</v>
      </c>
      <c r="J166" s="391">
        <f t="shared" si="441"/>
        <v>11346.474999999999</v>
      </c>
      <c r="K166" s="379"/>
      <c r="L166" s="384">
        <f t="shared" si="442"/>
        <v>0</v>
      </c>
      <c r="M166" s="379"/>
      <c r="N166" s="384">
        <f t="shared" si="443"/>
        <v>0</v>
      </c>
      <c r="O166" s="379"/>
      <c r="P166" s="384">
        <f t="shared" si="444"/>
        <v>0</v>
      </c>
      <c r="Q166" s="379"/>
      <c r="R166" s="384">
        <f t="shared" si="445"/>
        <v>0</v>
      </c>
      <c r="S166" s="379"/>
      <c r="T166" s="384">
        <f t="shared" si="446"/>
        <v>0</v>
      </c>
      <c r="U166" s="379"/>
      <c r="V166" s="384">
        <f t="shared" si="447"/>
        <v>0</v>
      </c>
      <c r="W166" s="379"/>
      <c r="X166" s="384">
        <f t="shared" si="448"/>
        <v>0</v>
      </c>
      <c r="Y166" s="379"/>
      <c r="Z166" s="384">
        <f t="shared" si="449"/>
        <v>0</v>
      </c>
      <c r="AA166" s="379"/>
      <c r="AB166" s="384">
        <f t="shared" si="450"/>
        <v>0</v>
      </c>
      <c r="AC166" s="379"/>
      <c r="AD166" s="384">
        <f t="shared" si="451"/>
        <v>0</v>
      </c>
      <c r="AE166" s="379"/>
      <c r="AF166" s="384">
        <f t="shared" si="452"/>
        <v>0</v>
      </c>
      <c r="AG166" s="379"/>
      <c r="AH166" s="384">
        <f t="shared" si="453"/>
        <v>0</v>
      </c>
      <c r="AI166" s="379"/>
      <c r="AJ166" s="384">
        <f t="shared" si="454"/>
        <v>0</v>
      </c>
      <c r="AK166" s="379"/>
      <c r="AL166" s="384">
        <f t="shared" si="455"/>
        <v>0</v>
      </c>
      <c r="AM166" s="379"/>
      <c r="AN166" s="384">
        <f t="shared" si="456"/>
        <v>0</v>
      </c>
      <c r="AO166" s="379"/>
      <c r="AP166" s="384">
        <f t="shared" si="457"/>
        <v>0</v>
      </c>
      <c r="AQ166" s="379"/>
      <c r="AR166" s="384">
        <f t="shared" si="458"/>
        <v>0</v>
      </c>
      <c r="AS166" s="379"/>
      <c r="AT166" s="384">
        <f t="shared" si="459"/>
        <v>0</v>
      </c>
      <c r="AU166" s="379"/>
      <c r="AV166" s="384">
        <f t="shared" si="460"/>
        <v>0</v>
      </c>
      <c r="AW166" s="379"/>
      <c r="AX166" s="384">
        <f t="shared" si="461"/>
        <v>0</v>
      </c>
      <c r="AY166" s="379"/>
      <c r="AZ166" s="384">
        <f t="shared" si="462"/>
        <v>0</v>
      </c>
      <c r="BA166" s="379"/>
      <c r="BB166" s="384">
        <f t="shared" si="463"/>
        <v>0</v>
      </c>
      <c r="BC166" s="379"/>
      <c r="BD166" s="384">
        <f t="shared" si="464"/>
        <v>0</v>
      </c>
      <c r="BE166" s="379"/>
      <c r="BF166" s="384">
        <f t="shared" si="465"/>
        <v>0</v>
      </c>
      <c r="BG166" s="379"/>
      <c r="BH166" s="384">
        <f t="shared" si="466"/>
        <v>0</v>
      </c>
      <c r="BI166" s="379"/>
      <c r="BJ166" s="384">
        <f t="shared" si="467"/>
        <v>0</v>
      </c>
      <c r="BK166" s="379"/>
      <c r="BL166" s="384">
        <f t="shared" si="468"/>
        <v>0</v>
      </c>
      <c r="BM166" s="379"/>
      <c r="BN166" s="384">
        <f t="shared" si="469"/>
        <v>0</v>
      </c>
      <c r="BO166" s="379"/>
      <c r="BP166" s="384">
        <f t="shared" si="470"/>
        <v>0</v>
      </c>
      <c r="BQ166" s="379"/>
      <c r="BR166" s="384">
        <f t="shared" si="471"/>
        <v>0</v>
      </c>
      <c r="BS166" s="379"/>
      <c r="BT166" s="384">
        <f t="shared" si="472"/>
        <v>0</v>
      </c>
      <c r="BU166" s="379"/>
      <c r="BV166" s="384">
        <f t="shared" si="473"/>
        <v>0</v>
      </c>
      <c r="BW166" s="379"/>
      <c r="BX166" s="384">
        <f t="shared" si="474"/>
        <v>0</v>
      </c>
      <c r="BY166" s="379"/>
      <c r="BZ166" s="384">
        <f t="shared" si="475"/>
        <v>0</v>
      </c>
      <c r="CA166" s="379"/>
      <c r="CB166" s="384">
        <f t="shared" si="476"/>
        <v>0</v>
      </c>
      <c r="CC166" s="379"/>
      <c r="CD166" s="384">
        <f t="shared" si="477"/>
        <v>0</v>
      </c>
      <c r="CE166" s="379"/>
      <c r="CF166" s="384">
        <f t="shared" si="478"/>
        <v>0</v>
      </c>
      <c r="CG166" s="379"/>
      <c r="CH166" s="384">
        <f t="shared" si="479"/>
        <v>0</v>
      </c>
      <c r="CI166" s="379"/>
      <c r="CJ166" s="384">
        <f t="shared" si="480"/>
        <v>0</v>
      </c>
      <c r="CK166" s="379"/>
      <c r="CL166" s="384">
        <f t="shared" si="481"/>
        <v>0</v>
      </c>
      <c r="CM166" s="379"/>
      <c r="CN166" s="384">
        <f t="shared" si="482"/>
        <v>0</v>
      </c>
      <c r="CO166" s="379"/>
      <c r="CP166" s="384">
        <f t="shared" si="483"/>
        <v>0</v>
      </c>
      <c r="CQ166" s="379"/>
      <c r="CR166" s="384">
        <f t="shared" si="484"/>
        <v>0</v>
      </c>
      <c r="CS166" s="379"/>
      <c r="CT166" s="384">
        <f t="shared" si="485"/>
        <v>0</v>
      </c>
      <c r="CU166" s="379"/>
      <c r="CV166" s="384">
        <f t="shared" si="486"/>
        <v>0</v>
      </c>
      <c r="CW166" s="379"/>
      <c r="CX166" s="384">
        <f t="shared" si="487"/>
        <v>0</v>
      </c>
      <c r="CY166" s="379"/>
      <c r="CZ166" s="384">
        <f t="shared" si="488"/>
        <v>0</v>
      </c>
      <c r="DA166" s="379"/>
      <c r="DB166" s="384">
        <f t="shared" si="440"/>
        <v>0</v>
      </c>
      <c r="DC166" s="379"/>
      <c r="DD166" s="384">
        <f t="shared" si="489"/>
        <v>0</v>
      </c>
      <c r="DE166" s="379"/>
      <c r="DF166" s="384">
        <f t="shared" si="490"/>
        <v>0</v>
      </c>
      <c r="DG166" s="379"/>
      <c r="DH166" s="384">
        <f t="shared" si="491"/>
        <v>0</v>
      </c>
      <c r="DI166" s="379"/>
      <c r="DJ166" s="384">
        <f t="shared" si="492"/>
        <v>0</v>
      </c>
      <c r="DK166" s="379"/>
      <c r="DL166" s="384">
        <f t="shared" si="493"/>
        <v>0</v>
      </c>
      <c r="DM166" s="379"/>
      <c r="DN166" s="384">
        <f t="shared" si="494"/>
        <v>0</v>
      </c>
      <c r="DO166" s="379"/>
      <c r="DP166" s="384">
        <f t="shared" si="495"/>
        <v>0</v>
      </c>
      <c r="DQ166" s="379"/>
      <c r="DR166" s="384">
        <f t="shared" si="496"/>
        <v>0</v>
      </c>
      <c r="DS166" s="379">
        <v>1</v>
      </c>
      <c r="DT166" s="384">
        <f t="shared" si="497"/>
        <v>11346.474999999999</v>
      </c>
      <c r="DU166" s="379"/>
      <c r="DV166" s="384">
        <f t="shared" si="498"/>
        <v>0</v>
      </c>
      <c r="DW166" s="379"/>
      <c r="DX166" s="384">
        <f t="shared" si="499"/>
        <v>0</v>
      </c>
      <c r="DY166" s="379"/>
      <c r="DZ166" s="384">
        <f t="shared" si="500"/>
        <v>0</v>
      </c>
      <c r="EA166" s="379"/>
      <c r="EB166" s="384">
        <f t="shared" si="501"/>
        <v>0</v>
      </c>
      <c r="EC166" s="379"/>
      <c r="ED166" s="384">
        <f t="shared" si="502"/>
        <v>0</v>
      </c>
      <c r="EE166" s="379"/>
      <c r="EF166" s="384">
        <f t="shared" si="503"/>
        <v>0</v>
      </c>
      <c r="EG166" s="379"/>
      <c r="EH166" s="384">
        <f t="shared" si="504"/>
        <v>0</v>
      </c>
      <c r="EI166" s="379"/>
      <c r="EJ166" s="384">
        <f t="shared" si="505"/>
        <v>0</v>
      </c>
      <c r="EK166" s="379"/>
      <c r="EL166" s="384">
        <f t="shared" si="506"/>
        <v>0</v>
      </c>
      <c r="EM166" s="379"/>
      <c r="EN166" s="384">
        <f t="shared" si="507"/>
        <v>0</v>
      </c>
      <c r="EO166" s="379"/>
      <c r="EP166" s="384">
        <f t="shared" si="508"/>
        <v>0</v>
      </c>
      <c r="EQ166" s="379"/>
      <c r="ER166" s="384">
        <f t="shared" si="509"/>
        <v>0</v>
      </c>
      <c r="ES166" s="379"/>
      <c r="ET166" s="384">
        <f t="shared" si="510"/>
        <v>0</v>
      </c>
      <c r="EU166" s="379"/>
      <c r="EV166" s="384">
        <f t="shared" si="511"/>
        <v>0</v>
      </c>
      <c r="EW166" s="379"/>
      <c r="EX166" s="384">
        <f t="shared" si="512"/>
        <v>0</v>
      </c>
      <c r="EY166" s="379"/>
      <c r="EZ166" s="384">
        <f t="shared" si="513"/>
        <v>0</v>
      </c>
      <c r="FA166" s="379"/>
      <c r="FB166" s="384">
        <f t="shared" si="514"/>
        <v>0</v>
      </c>
      <c r="FC166" s="379"/>
      <c r="FD166" s="384">
        <f t="shared" si="515"/>
        <v>0</v>
      </c>
      <c r="FE166" s="379"/>
      <c r="FF166" s="384">
        <f t="shared" si="516"/>
        <v>0</v>
      </c>
      <c r="FG166" s="379"/>
      <c r="FH166" s="384">
        <f t="shared" si="517"/>
        <v>0</v>
      </c>
      <c r="FI166" s="379"/>
      <c r="FJ166" s="384">
        <f t="shared" si="518"/>
        <v>0</v>
      </c>
      <c r="FK166" s="379"/>
      <c r="FL166" s="384">
        <f t="shared" si="519"/>
        <v>0</v>
      </c>
      <c r="FM166" s="379"/>
      <c r="FN166" s="384">
        <f t="shared" si="520"/>
        <v>0</v>
      </c>
      <c r="FO166" s="379"/>
      <c r="FP166" s="384">
        <f t="shared" si="521"/>
        <v>0</v>
      </c>
      <c r="FQ166" s="379"/>
      <c r="FR166" s="384">
        <f t="shared" si="522"/>
        <v>0</v>
      </c>
      <c r="FS166" s="379"/>
      <c r="FT166" s="384">
        <f t="shared" si="523"/>
        <v>0</v>
      </c>
      <c r="FU166" s="379"/>
      <c r="FV166" s="384">
        <f t="shared" si="524"/>
        <v>0</v>
      </c>
      <c r="FW166" s="379"/>
      <c r="FX166" s="384">
        <f t="shared" si="525"/>
        <v>0</v>
      </c>
      <c r="FY166" s="379"/>
      <c r="FZ166" s="384">
        <f t="shared" si="526"/>
        <v>0</v>
      </c>
      <c r="GA166" s="379"/>
      <c r="GB166" s="384">
        <f t="shared" si="527"/>
        <v>0</v>
      </c>
      <c r="GC166" s="379"/>
      <c r="GD166" s="384">
        <f t="shared" si="528"/>
        <v>0</v>
      </c>
      <c r="GE166" s="379"/>
      <c r="GF166" s="384">
        <f t="shared" si="529"/>
        <v>0</v>
      </c>
      <c r="GG166" s="379"/>
      <c r="GH166" s="384">
        <f t="shared" si="530"/>
        <v>0</v>
      </c>
      <c r="GI166" s="379"/>
      <c r="GJ166" s="384">
        <f t="shared" si="531"/>
        <v>0</v>
      </c>
      <c r="GK166" s="379"/>
      <c r="GL166" s="384">
        <f t="shared" si="532"/>
        <v>0</v>
      </c>
      <c r="GM166" s="379"/>
      <c r="GN166" s="384">
        <f t="shared" si="533"/>
        <v>0</v>
      </c>
      <c r="GO166" s="379"/>
      <c r="GP166" s="384">
        <f t="shared" si="534"/>
        <v>0</v>
      </c>
      <c r="GQ166" s="379"/>
      <c r="GR166" s="384">
        <f t="shared" si="535"/>
        <v>0</v>
      </c>
      <c r="GS166" s="379"/>
      <c r="GT166" s="384">
        <f t="shared" si="536"/>
        <v>0</v>
      </c>
      <c r="GU166" s="379"/>
      <c r="GV166" s="384">
        <f t="shared" si="537"/>
        <v>0</v>
      </c>
      <c r="GW166" s="379"/>
      <c r="GX166" s="384">
        <f t="shared" si="538"/>
        <v>0</v>
      </c>
      <c r="GY166" s="379"/>
      <c r="GZ166" s="384">
        <f t="shared" si="539"/>
        <v>0</v>
      </c>
      <c r="HA166" s="379"/>
      <c r="HB166" s="384">
        <f t="shared" si="540"/>
        <v>0</v>
      </c>
      <c r="HC166" s="379"/>
      <c r="HD166" s="384">
        <f t="shared" si="541"/>
        <v>0</v>
      </c>
      <c r="HE166" s="379"/>
      <c r="HF166" s="384">
        <f t="shared" si="542"/>
        <v>0</v>
      </c>
      <c r="HG166" s="379"/>
      <c r="HH166" s="384">
        <f t="shared" si="543"/>
        <v>0</v>
      </c>
      <c r="HI166" s="379"/>
      <c r="HJ166" s="384">
        <f t="shared" si="544"/>
        <v>0</v>
      </c>
      <c r="HK166" s="379"/>
      <c r="HL166" s="384">
        <f t="shared" si="545"/>
        <v>0</v>
      </c>
      <c r="HM166" s="379"/>
      <c r="HN166" s="384">
        <f t="shared" si="546"/>
        <v>0</v>
      </c>
      <c r="HO166" s="415"/>
      <c r="HP166" s="384">
        <f t="shared" si="547"/>
        <v>0</v>
      </c>
      <c r="HQ166" s="379"/>
      <c r="HR166" s="384">
        <f t="shared" si="548"/>
        <v>0</v>
      </c>
      <c r="HS166" s="415"/>
      <c r="HT166" s="384">
        <f t="shared" si="549"/>
        <v>0</v>
      </c>
      <c r="HU166" s="379"/>
      <c r="HV166" s="384">
        <f t="shared" si="550"/>
        <v>0</v>
      </c>
      <c r="HW166" s="379"/>
      <c r="HX166" s="384">
        <f t="shared" si="551"/>
        <v>0</v>
      </c>
      <c r="HY166" s="379"/>
      <c r="HZ166" s="384">
        <f t="shared" si="552"/>
        <v>0</v>
      </c>
      <c r="IA166" s="379"/>
      <c r="IB166" s="384">
        <f t="shared" si="553"/>
        <v>0</v>
      </c>
      <c r="IC166" s="379"/>
      <c r="ID166" s="384">
        <f t="shared" si="554"/>
        <v>0</v>
      </c>
      <c r="IE166" s="379"/>
      <c r="IF166" s="384">
        <f t="shared" si="555"/>
        <v>0</v>
      </c>
      <c r="IG166" s="379"/>
      <c r="IH166" s="384">
        <f t="shared" si="556"/>
        <v>0</v>
      </c>
      <c r="II166" s="379"/>
      <c r="IJ166" s="384">
        <f t="shared" si="557"/>
        <v>0</v>
      </c>
      <c r="IK166" s="379"/>
      <c r="IL166" s="384">
        <f t="shared" si="558"/>
        <v>0</v>
      </c>
      <c r="IM166" s="379"/>
      <c r="IN166" s="384">
        <f t="shared" si="559"/>
        <v>0</v>
      </c>
      <c r="IO166" s="379"/>
      <c r="IP166" s="384">
        <f t="shared" si="560"/>
        <v>0</v>
      </c>
      <c r="IQ166" s="379"/>
      <c r="IR166" s="384">
        <f t="shared" si="561"/>
        <v>0</v>
      </c>
      <c r="IS166" s="379"/>
      <c r="IT166" s="384">
        <f t="shared" si="562"/>
        <v>0</v>
      </c>
      <c r="IU166" s="379"/>
      <c r="IV166" s="384">
        <f t="shared" si="563"/>
        <v>0</v>
      </c>
      <c r="IW166" s="379"/>
      <c r="IX166" s="384">
        <f t="shared" si="564"/>
        <v>0</v>
      </c>
      <c r="IY166" s="379"/>
      <c r="IZ166" s="384">
        <f t="shared" si="565"/>
        <v>0</v>
      </c>
      <c r="JA166" s="379"/>
      <c r="JB166" s="384">
        <f t="shared" si="566"/>
        <v>0</v>
      </c>
      <c r="JC166" s="379"/>
      <c r="JD166" s="384">
        <f t="shared" si="567"/>
        <v>0</v>
      </c>
      <c r="JE166" s="379"/>
      <c r="JF166" s="384">
        <f t="shared" si="568"/>
        <v>0</v>
      </c>
      <c r="JG166" s="379"/>
      <c r="JH166" s="384">
        <f t="shared" si="569"/>
        <v>0</v>
      </c>
      <c r="JI166" s="379"/>
      <c r="JJ166" s="384">
        <f t="shared" si="570"/>
        <v>0</v>
      </c>
      <c r="JK166" s="379"/>
      <c r="JL166" s="384">
        <f t="shared" si="571"/>
        <v>0</v>
      </c>
      <c r="JM166" s="379"/>
      <c r="JN166" s="384">
        <f t="shared" si="572"/>
        <v>0</v>
      </c>
      <c r="JO166" s="379"/>
      <c r="JP166" s="384">
        <f t="shared" si="573"/>
        <v>0</v>
      </c>
      <c r="JQ166" s="379"/>
      <c r="JR166" s="384">
        <f t="shared" si="574"/>
        <v>0</v>
      </c>
      <c r="JS166" s="379"/>
      <c r="JT166" s="384">
        <f t="shared" si="576"/>
        <v>0</v>
      </c>
      <c r="JU166" s="379"/>
      <c r="JV166" s="384">
        <f t="shared" si="577"/>
        <v>0</v>
      </c>
      <c r="JW166" s="379"/>
      <c r="JX166" s="384">
        <f t="shared" si="578"/>
        <v>0</v>
      </c>
      <c r="JY166" s="379"/>
      <c r="JZ166" s="384">
        <f t="shared" si="579"/>
        <v>0</v>
      </c>
    </row>
    <row r="167" spans="1:286" s="4" customFormat="1" x14ac:dyDescent="0.25">
      <c r="A167" s="268" t="s">
        <v>511</v>
      </c>
      <c r="B167" s="268" t="s">
        <v>517</v>
      </c>
      <c r="C167" s="496">
        <v>14000</v>
      </c>
      <c r="D167" s="497"/>
      <c r="E167" s="497"/>
      <c r="F167" s="498"/>
      <c r="G167" s="387">
        <v>0</v>
      </c>
      <c r="H167" s="388">
        <f t="shared" si="439"/>
        <v>14000</v>
      </c>
      <c r="I167" s="513">
        <v>1</v>
      </c>
      <c r="J167" s="391">
        <f t="shared" si="441"/>
        <v>14000</v>
      </c>
      <c r="K167" s="379"/>
      <c r="L167" s="384">
        <f t="shared" si="442"/>
        <v>0</v>
      </c>
      <c r="M167" s="379"/>
      <c r="N167" s="384">
        <f t="shared" si="443"/>
        <v>0</v>
      </c>
      <c r="O167" s="379"/>
      <c r="P167" s="384">
        <f t="shared" si="444"/>
        <v>0</v>
      </c>
      <c r="Q167" s="379"/>
      <c r="R167" s="384">
        <f t="shared" si="445"/>
        <v>0</v>
      </c>
      <c r="S167" s="379"/>
      <c r="T167" s="384">
        <f t="shared" si="446"/>
        <v>0</v>
      </c>
      <c r="U167" s="379"/>
      <c r="V167" s="384">
        <f t="shared" si="447"/>
        <v>0</v>
      </c>
      <c r="W167" s="379"/>
      <c r="X167" s="384">
        <f t="shared" si="448"/>
        <v>0</v>
      </c>
      <c r="Y167" s="379"/>
      <c r="Z167" s="384">
        <f t="shared" si="449"/>
        <v>0</v>
      </c>
      <c r="AA167" s="379"/>
      <c r="AB167" s="384">
        <f t="shared" si="450"/>
        <v>0</v>
      </c>
      <c r="AC167" s="379"/>
      <c r="AD167" s="384">
        <f t="shared" si="451"/>
        <v>0</v>
      </c>
      <c r="AE167" s="379">
        <v>1</v>
      </c>
      <c r="AF167" s="384">
        <f t="shared" si="452"/>
        <v>14000</v>
      </c>
      <c r="AG167" s="379"/>
      <c r="AH167" s="384">
        <f t="shared" si="453"/>
        <v>0</v>
      </c>
      <c r="AI167" s="379"/>
      <c r="AJ167" s="384">
        <f t="shared" si="454"/>
        <v>0</v>
      </c>
      <c r="AK167" s="379"/>
      <c r="AL167" s="384">
        <f t="shared" si="455"/>
        <v>0</v>
      </c>
      <c r="AM167" s="379"/>
      <c r="AN167" s="384">
        <f t="shared" si="456"/>
        <v>0</v>
      </c>
      <c r="AO167" s="379"/>
      <c r="AP167" s="384">
        <f t="shared" si="457"/>
        <v>0</v>
      </c>
      <c r="AQ167" s="379"/>
      <c r="AR167" s="384">
        <f t="shared" si="458"/>
        <v>0</v>
      </c>
      <c r="AS167" s="379"/>
      <c r="AT167" s="384">
        <f t="shared" si="459"/>
        <v>0</v>
      </c>
      <c r="AU167" s="379"/>
      <c r="AV167" s="384">
        <f t="shared" si="460"/>
        <v>0</v>
      </c>
      <c r="AW167" s="379"/>
      <c r="AX167" s="384">
        <f t="shared" si="461"/>
        <v>0</v>
      </c>
      <c r="AY167" s="379"/>
      <c r="AZ167" s="384">
        <f t="shared" si="462"/>
        <v>0</v>
      </c>
      <c r="BA167" s="379"/>
      <c r="BB167" s="384">
        <f t="shared" si="463"/>
        <v>0</v>
      </c>
      <c r="BC167" s="379"/>
      <c r="BD167" s="384">
        <f t="shared" si="464"/>
        <v>0</v>
      </c>
      <c r="BE167" s="379"/>
      <c r="BF167" s="384">
        <f t="shared" si="465"/>
        <v>0</v>
      </c>
      <c r="BG167" s="379"/>
      <c r="BH167" s="384">
        <f t="shared" si="466"/>
        <v>0</v>
      </c>
      <c r="BI167" s="379"/>
      <c r="BJ167" s="384">
        <f t="shared" si="467"/>
        <v>0</v>
      </c>
      <c r="BK167" s="379"/>
      <c r="BL167" s="384">
        <f t="shared" si="468"/>
        <v>0</v>
      </c>
      <c r="BM167" s="379"/>
      <c r="BN167" s="384">
        <f t="shared" si="469"/>
        <v>0</v>
      </c>
      <c r="BO167" s="379"/>
      <c r="BP167" s="384">
        <f t="shared" si="470"/>
        <v>0</v>
      </c>
      <c r="BQ167" s="379"/>
      <c r="BR167" s="384">
        <f t="shared" si="471"/>
        <v>0</v>
      </c>
      <c r="BS167" s="379"/>
      <c r="BT167" s="384">
        <f t="shared" si="472"/>
        <v>0</v>
      </c>
      <c r="BU167" s="379"/>
      <c r="BV167" s="384">
        <f t="shared" si="473"/>
        <v>0</v>
      </c>
      <c r="BW167" s="379"/>
      <c r="BX167" s="384">
        <f t="shared" si="474"/>
        <v>0</v>
      </c>
      <c r="BY167" s="379"/>
      <c r="BZ167" s="384">
        <f t="shared" si="475"/>
        <v>0</v>
      </c>
      <c r="CA167" s="379"/>
      <c r="CB167" s="384">
        <f t="shared" si="476"/>
        <v>0</v>
      </c>
      <c r="CC167" s="379"/>
      <c r="CD167" s="384">
        <f t="shared" si="477"/>
        <v>0</v>
      </c>
      <c r="CE167" s="379"/>
      <c r="CF167" s="384">
        <f t="shared" si="478"/>
        <v>0</v>
      </c>
      <c r="CG167" s="379"/>
      <c r="CH167" s="384">
        <f t="shared" si="479"/>
        <v>0</v>
      </c>
      <c r="CI167" s="379"/>
      <c r="CJ167" s="384">
        <f t="shared" si="480"/>
        <v>0</v>
      </c>
      <c r="CK167" s="379"/>
      <c r="CL167" s="384">
        <f t="shared" si="481"/>
        <v>0</v>
      </c>
      <c r="CM167" s="379"/>
      <c r="CN167" s="384">
        <f t="shared" si="482"/>
        <v>0</v>
      </c>
      <c r="CO167" s="379"/>
      <c r="CP167" s="384">
        <f t="shared" si="483"/>
        <v>0</v>
      </c>
      <c r="CQ167" s="379"/>
      <c r="CR167" s="384">
        <f t="shared" si="484"/>
        <v>0</v>
      </c>
      <c r="CS167" s="379"/>
      <c r="CT167" s="384">
        <f t="shared" si="485"/>
        <v>0</v>
      </c>
      <c r="CU167" s="379"/>
      <c r="CV167" s="384">
        <f t="shared" si="486"/>
        <v>0</v>
      </c>
      <c r="CW167" s="379"/>
      <c r="CX167" s="384">
        <f t="shared" si="487"/>
        <v>0</v>
      </c>
      <c r="CY167" s="379"/>
      <c r="CZ167" s="384">
        <f t="shared" si="488"/>
        <v>0</v>
      </c>
      <c r="DA167" s="379"/>
      <c r="DB167" s="384">
        <f t="shared" si="440"/>
        <v>0</v>
      </c>
      <c r="DC167" s="379"/>
      <c r="DD167" s="384">
        <f t="shared" si="489"/>
        <v>0</v>
      </c>
      <c r="DE167" s="379"/>
      <c r="DF167" s="384">
        <f t="shared" si="490"/>
        <v>0</v>
      </c>
      <c r="DG167" s="379"/>
      <c r="DH167" s="384">
        <f t="shared" si="491"/>
        <v>0</v>
      </c>
      <c r="DI167" s="379"/>
      <c r="DJ167" s="384">
        <f t="shared" si="492"/>
        <v>0</v>
      </c>
      <c r="DK167" s="379"/>
      <c r="DL167" s="384">
        <f t="shared" si="493"/>
        <v>0</v>
      </c>
      <c r="DM167" s="379"/>
      <c r="DN167" s="384">
        <f t="shared" si="494"/>
        <v>0</v>
      </c>
      <c r="DO167" s="379"/>
      <c r="DP167" s="384">
        <f t="shared" si="495"/>
        <v>0</v>
      </c>
      <c r="DQ167" s="379"/>
      <c r="DR167" s="384">
        <f t="shared" si="496"/>
        <v>0</v>
      </c>
      <c r="DS167" s="379"/>
      <c r="DT167" s="384">
        <f t="shared" si="497"/>
        <v>0</v>
      </c>
      <c r="DU167" s="379"/>
      <c r="DV167" s="384">
        <f t="shared" si="498"/>
        <v>0</v>
      </c>
      <c r="DW167" s="379"/>
      <c r="DX167" s="384">
        <f t="shared" si="499"/>
        <v>0</v>
      </c>
      <c r="DY167" s="379"/>
      <c r="DZ167" s="384">
        <f t="shared" si="500"/>
        <v>0</v>
      </c>
      <c r="EA167" s="379"/>
      <c r="EB167" s="384">
        <f t="shared" si="501"/>
        <v>0</v>
      </c>
      <c r="EC167" s="379"/>
      <c r="ED167" s="384">
        <f t="shared" si="502"/>
        <v>0</v>
      </c>
      <c r="EE167" s="379"/>
      <c r="EF167" s="384">
        <f t="shared" si="503"/>
        <v>0</v>
      </c>
      <c r="EG167" s="379"/>
      <c r="EH167" s="384">
        <f t="shared" si="504"/>
        <v>0</v>
      </c>
      <c r="EI167" s="379"/>
      <c r="EJ167" s="384">
        <f t="shared" si="505"/>
        <v>0</v>
      </c>
      <c r="EK167" s="379"/>
      <c r="EL167" s="384">
        <f t="shared" si="506"/>
        <v>0</v>
      </c>
      <c r="EM167" s="379"/>
      <c r="EN167" s="384">
        <f t="shared" si="507"/>
        <v>0</v>
      </c>
      <c r="EO167" s="379"/>
      <c r="EP167" s="384">
        <f t="shared" si="508"/>
        <v>0</v>
      </c>
      <c r="EQ167" s="379"/>
      <c r="ER167" s="384">
        <f t="shared" si="509"/>
        <v>0</v>
      </c>
      <c r="ES167" s="379"/>
      <c r="ET167" s="384">
        <f t="shared" si="510"/>
        <v>0</v>
      </c>
      <c r="EU167" s="379"/>
      <c r="EV167" s="384">
        <f t="shared" si="511"/>
        <v>0</v>
      </c>
      <c r="EW167" s="379"/>
      <c r="EX167" s="384">
        <f t="shared" si="512"/>
        <v>0</v>
      </c>
      <c r="EY167" s="379"/>
      <c r="EZ167" s="384">
        <f t="shared" si="513"/>
        <v>0</v>
      </c>
      <c r="FA167" s="379"/>
      <c r="FB167" s="384">
        <f t="shared" si="514"/>
        <v>0</v>
      </c>
      <c r="FC167" s="379"/>
      <c r="FD167" s="384">
        <f t="shared" si="515"/>
        <v>0</v>
      </c>
      <c r="FE167" s="379"/>
      <c r="FF167" s="384">
        <f t="shared" si="516"/>
        <v>0</v>
      </c>
      <c r="FG167" s="379"/>
      <c r="FH167" s="384">
        <f t="shared" si="517"/>
        <v>0</v>
      </c>
      <c r="FI167" s="379"/>
      <c r="FJ167" s="384">
        <f t="shared" si="518"/>
        <v>0</v>
      </c>
      <c r="FK167" s="379"/>
      <c r="FL167" s="384">
        <f t="shared" si="519"/>
        <v>0</v>
      </c>
      <c r="FM167" s="379"/>
      <c r="FN167" s="384">
        <f t="shared" si="520"/>
        <v>0</v>
      </c>
      <c r="FO167" s="379"/>
      <c r="FP167" s="384">
        <f t="shared" si="521"/>
        <v>0</v>
      </c>
      <c r="FQ167" s="379"/>
      <c r="FR167" s="384">
        <f t="shared" si="522"/>
        <v>0</v>
      </c>
      <c r="FS167" s="379"/>
      <c r="FT167" s="384">
        <f t="shared" si="523"/>
        <v>0</v>
      </c>
      <c r="FU167" s="379"/>
      <c r="FV167" s="384">
        <f t="shared" si="524"/>
        <v>0</v>
      </c>
      <c r="FW167" s="379"/>
      <c r="FX167" s="384">
        <f t="shared" si="525"/>
        <v>0</v>
      </c>
      <c r="FY167" s="379"/>
      <c r="FZ167" s="384">
        <f t="shared" si="526"/>
        <v>0</v>
      </c>
      <c r="GA167" s="379"/>
      <c r="GB167" s="384">
        <f t="shared" si="527"/>
        <v>0</v>
      </c>
      <c r="GC167" s="379"/>
      <c r="GD167" s="384">
        <f t="shared" si="528"/>
        <v>0</v>
      </c>
      <c r="GE167" s="379"/>
      <c r="GF167" s="384">
        <f t="shared" si="529"/>
        <v>0</v>
      </c>
      <c r="GG167" s="379"/>
      <c r="GH167" s="384">
        <f t="shared" si="530"/>
        <v>0</v>
      </c>
      <c r="GI167" s="379"/>
      <c r="GJ167" s="384">
        <f t="shared" si="531"/>
        <v>0</v>
      </c>
      <c r="GK167" s="379"/>
      <c r="GL167" s="384">
        <f t="shared" si="532"/>
        <v>0</v>
      </c>
      <c r="GM167" s="379"/>
      <c r="GN167" s="384">
        <f t="shared" si="533"/>
        <v>0</v>
      </c>
      <c r="GO167" s="379"/>
      <c r="GP167" s="384">
        <f t="shared" si="534"/>
        <v>0</v>
      </c>
      <c r="GQ167" s="379"/>
      <c r="GR167" s="384">
        <f t="shared" si="535"/>
        <v>0</v>
      </c>
      <c r="GS167" s="379"/>
      <c r="GT167" s="384">
        <f t="shared" si="536"/>
        <v>0</v>
      </c>
      <c r="GU167" s="379"/>
      <c r="GV167" s="384">
        <f t="shared" si="537"/>
        <v>0</v>
      </c>
      <c r="GW167" s="379"/>
      <c r="GX167" s="384">
        <f t="shared" si="538"/>
        <v>0</v>
      </c>
      <c r="GY167" s="379"/>
      <c r="GZ167" s="384">
        <f t="shared" si="539"/>
        <v>0</v>
      </c>
      <c r="HA167" s="379"/>
      <c r="HB167" s="384">
        <f t="shared" si="540"/>
        <v>0</v>
      </c>
      <c r="HC167" s="379"/>
      <c r="HD167" s="384">
        <f t="shared" si="541"/>
        <v>0</v>
      </c>
      <c r="HE167" s="379"/>
      <c r="HF167" s="384">
        <f t="shared" si="542"/>
        <v>0</v>
      </c>
      <c r="HG167" s="379"/>
      <c r="HH167" s="384">
        <f t="shared" si="543"/>
        <v>0</v>
      </c>
      <c r="HI167" s="379"/>
      <c r="HJ167" s="384">
        <f t="shared" si="544"/>
        <v>0</v>
      </c>
      <c r="HK167" s="379"/>
      <c r="HL167" s="384">
        <f t="shared" si="545"/>
        <v>0</v>
      </c>
      <c r="HM167" s="379"/>
      <c r="HN167" s="384">
        <f t="shared" si="546"/>
        <v>0</v>
      </c>
      <c r="HO167" s="415"/>
      <c r="HP167" s="384">
        <f t="shared" si="547"/>
        <v>0</v>
      </c>
      <c r="HQ167" s="379"/>
      <c r="HR167" s="384">
        <f t="shared" si="548"/>
        <v>0</v>
      </c>
      <c r="HS167" s="415"/>
      <c r="HT167" s="384">
        <f t="shared" si="549"/>
        <v>0</v>
      </c>
      <c r="HU167" s="379"/>
      <c r="HV167" s="384">
        <f t="shared" si="550"/>
        <v>0</v>
      </c>
      <c r="HW167" s="379"/>
      <c r="HX167" s="384">
        <f t="shared" si="551"/>
        <v>0</v>
      </c>
      <c r="HY167" s="379"/>
      <c r="HZ167" s="384">
        <f t="shared" si="552"/>
        <v>0</v>
      </c>
      <c r="IA167" s="379"/>
      <c r="IB167" s="384">
        <f t="shared" si="553"/>
        <v>0</v>
      </c>
      <c r="IC167" s="379"/>
      <c r="ID167" s="384">
        <f t="shared" si="554"/>
        <v>0</v>
      </c>
      <c r="IE167" s="379"/>
      <c r="IF167" s="384">
        <f t="shared" si="555"/>
        <v>0</v>
      </c>
      <c r="IG167" s="379"/>
      <c r="IH167" s="384">
        <f t="shared" si="556"/>
        <v>0</v>
      </c>
      <c r="II167" s="379"/>
      <c r="IJ167" s="384">
        <f t="shared" si="557"/>
        <v>0</v>
      </c>
      <c r="IK167" s="379"/>
      <c r="IL167" s="384">
        <f t="shared" si="558"/>
        <v>0</v>
      </c>
      <c r="IM167" s="379"/>
      <c r="IN167" s="384">
        <f t="shared" si="559"/>
        <v>0</v>
      </c>
      <c r="IO167" s="379"/>
      <c r="IP167" s="384">
        <f t="shared" si="560"/>
        <v>0</v>
      </c>
      <c r="IQ167" s="379"/>
      <c r="IR167" s="384">
        <f t="shared" si="561"/>
        <v>0</v>
      </c>
      <c r="IS167" s="379"/>
      <c r="IT167" s="384">
        <f t="shared" si="562"/>
        <v>0</v>
      </c>
      <c r="IU167" s="379"/>
      <c r="IV167" s="384">
        <f t="shared" si="563"/>
        <v>0</v>
      </c>
      <c r="IW167" s="379"/>
      <c r="IX167" s="384">
        <f t="shared" si="564"/>
        <v>0</v>
      </c>
      <c r="IY167" s="379"/>
      <c r="IZ167" s="384">
        <f t="shared" si="565"/>
        <v>0</v>
      </c>
      <c r="JA167" s="379"/>
      <c r="JB167" s="384">
        <f t="shared" si="566"/>
        <v>0</v>
      </c>
      <c r="JC167" s="379"/>
      <c r="JD167" s="384">
        <f t="shared" si="567"/>
        <v>0</v>
      </c>
      <c r="JE167" s="379"/>
      <c r="JF167" s="384">
        <f t="shared" si="568"/>
        <v>0</v>
      </c>
      <c r="JG167" s="379"/>
      <c r="JH167" s="384">
        <f t="shared" si="569"/>
        <v>0</v>
      </c>
      <c r="JI167" s="379"/>
      <c r="JJ167" s="384">
        <f t="shared" si="570"/>
        <v>0</v>
      </c>
      <c r="JK167" s="379"/>
      <c r="JL167" s="384">
        <f t="shared" si="571"/>
        <v>0</v>
      </c>
      <c r="JM167" s="379"/>
      <c r="JN167" s="384">
        <f t="shared" si="572"/>
        <v>0</v>
      </c>
      <c r="JO167" s="379"/>
      <c r="JP167" s="384">
        <f t="shared" si="573"/>
        <v>0</v>
      </c>
      <c r="JQ167" s="379"/>
      <c r="JR167" s="384">
        <f t="shared" si="574"/>
        <v>0</v>
      </c>
      <c r="JS167" s="379"/>
      <c r="JT167" s="384">
        <f t="shared" si="576"/>
        <v>0</v>
      </c>
      <c r="JU167" s="379"/>
      <c r="JV167" s="384">
        <f t="shared" si="577"/>
        <v>0</v>
      </c>
      <c r="JW167" s="379"/>
      <c r="JX167" s="384">
        <f t="shared" si="578"/>
        <v>0</v>
      </c>
      <c r="JY167" s="379"/>
      <c r="JZ167" s="384">
        <f t="shared" si="579"/>
        <v>0</v>
      </c>
    </row>
    <row r="168" spans="1:286" s="317" customFormat="1" x14ac:dyDescent="0.25">
      <c r="A168" s="268" t="s">
        <v>511</v>
      </c>
      <c r="B168" s="351" t="s">
        <v>512</v>
      </c>
      <c r="C168" s="496">
        <v>6000</v>
      </c>
      <c r="D168" s="497"/>
      <c r="E168" s="497"/>
      <c r="F168" s="498"/>
      <c r="G168" s="387">
        <f>+AVERAGE(C168:F168)*5%</f>
        <v>300</v>
      </c>
      <c r="H168" s="388">
        <f t="shared" si="439"/>
        <v>6300</v>
      </c>
      <c r="I168" s="513">
        <v>1</v>
      </c>
      <c r="J168" s="391">
        <f t="shared" si="441"/>
        <v>6300</v>
      </c>
      <c r="K168" s="379"/>
      <c r="L168" s="384">
        <f t="shared" si="442"/>
        <v>0</v>
      </c>
      <c r="M168" s="379"/>
      <c r="N168" s="384">
        <f t="shared" si="443"/>
        <v>0</v>
      </c>
      <c r="O168" s="379"/>
      <c r="P168" s="384">
        <f t="shared" si="444"/>
        <v>0</v>
      </c>
      <c r="Q168" s="379"/>
      <c r="R168" s="384">
        <f t="shared" si="445"/>
        <v>0</v>
      </c>
      <c r="S168" s="379"/>
      <c r="T168" s="384">
        <f t="shared" si="446"/>
        <v>0</v>
      </c>
      <c r="U168" s="379"/>
      <c r="V168" s="384">
        <f t="shared" si="447"/>
        <v>0</v>
      </c>
      <c r="W168" s="379"/>
      <c r="X168" s="384">
        <f t="shared" si="448"/>
        <v>0</v>
      </c>
      <c r="Y168" s="379"/>
      <c r="Z168" s="384">
        <f t="shared" si="449"/>
        <v>0</v>
      </c>
      <c r="AA168" s="379"/>
      <c r="AB168" s="384">
        <f t="shared" si="450"/>
        <v>0</v>
      </c>
      <c r="AC168" s="379"/>
      <c r="AD168" s="384">
        <f t="shared" si="451"/>
        <v>0</v>
      </c>
      <c r="AE168" s="379"/>
      <c r="AF168" s="384">
        <f t="shared" si="452"/>
        <v>0</v>
      </c>
      <c r="AG168" s="379"/>
      <c r="AH168" s="384">
        <f t="shared" si="453"/>
        <v>0</v>
      </c>
      <c r="AI168" s="379"/>
      <c r="AJ168" s="384">
        <f t="shared" si="454"/>
        <v>0</v>
      </c>
      <c r="AK168" s="379"/>
      <c r="AL168" s="384">
        <f t="shared" si="455"/>
        <v>0</v>
      </c>
      <c r="AM168" s="379"/>
      <c r="AN168" s="384">
        <f t="shared" si="456"/>
        <v>0</v>
      </c>
      <c r="AO168" s="379"/>
      <c r="AP168" s="384">
        <f t="shared" si="457"/>
        <v>0</v>
      </c>
      <c r="AQ168" s="379"/>
      <c r="AR168" s="384">
        <f t="shared" si="458"/>
        <v>0</v>
      </c>
      <c r="AS168" s="379"/>
      <c r="AT168" s="384">
        <f t="shared" si="459"/>
        <v>0</v>
      </c>
      <c r="AU168" s="379"/>
      <c r="AV168" s="384">
        <f t="shared" si="460"/>
        <v>0</v>
      </c>
      <c r="AW168" s="379"/>
      <c r="AX168" s="384">
        <f t="shared" si="461"/>
        <v>0</v>
      </c>
      <c r="AY168" s="379"/>
      <c r="AZ168" s="384">
        <f t="shared" si="462"/>
        <v>0</v>
      </c>
      <c r="BA168" s="379"/>
      <c r="BB168" s="384">
        <f t="shared" si="463"/>
        <v>0</v>
      </c>
      <c r="BC168" s="379"/>
      <c r="BD168" s="384">
        <f t="shared" si="464"/>
        <v>0</v>
      </c>
      <c r="BE168" s="379"/>
      <c r="BF168" s="384">
        <f t="shared" si="465"/>
        <v>0</v>
      </c>
      <c r="BG168" s="379"/>
      <c r="BH168" s="384">
        <f t="shared" si="466"/>
        <v>0</v>
      </c>
      <c r="BI168" s="379"/>
      <c r="BJ168" s="384">
        <f t="shared" si="467"/>
        <v>0</v>
      </c>
      <c r="BK168" s="379"/>
      <c r="BL168" s="384">
        <f t="shared" si="468"/>
        <v>0</v>
      </c>
      <c r="BM168" s="379"/>
      <c r="BN168" s="384">
        <f t="shared" si="469"/>
        <v>0</v>
      </c>
      <c r="BO168" s="379"/>
      <c r="BP168" s="384">
        <f t="shared" si="470"/>
        <v>0</v>
      </c>
      <c r="BQ168" s="379"/>
      <c r="BR168" s="384">
        <f t="shared" si="471"/>
        <v>0</v>
      </c>
      <c r="BS168" s="379"/>
      <c r="BT168" s="384">
        <f t="shared" si="472"/>
        <v>0</v>
      </c>
      <c r="BU168" s="379"/>
      <c r="BV168" s="384">
        <f t="shared" si="473"/>
        <v>0</v>
      </c>
      <c r="BW168" s="379"/>
      <c r="BX168" s="384">
        <f t="shared" si="474"/>
        <v>0</v>
      </c>
      <c r="BY168" s="379"/>
      <c r="BZ168" s="384">
        <f t="shared" si="475"/>
        <v>0</v>
      </c>
      <c r="CA168" s="379"/>
      <c r="CB168" s="384">
        <f t="shared" si="476"/>
        <v>0</v>
      </c>
      <c r="CC168" s="379"/>
      <c r="CD168" s="384">
        <f t="shared" si="477"/>
        <v>0</v>
      </c>
      <c r="CE168" s="379"/>
      <c r="CF168" s="384">
        <f t="shared" si="478"/>
        <v>0</v>
      </c>
      <c r="CG168" s="379"/>
      <c r="CH168" s="384">
        <f t="shared" si="479"/>
        <v>0</v>
      </c>
      <c r="CI168" s="379"/>
      <c r="CJ168" s="384">
        <f t="shared" si="480"/>
        <v>0</v>
      </c>
      <c r="CK168" s="379"/>
      <c r="CL168" s="384">
        <f t="shared" si="481"/>
        <v>0</v>
      </c>
      <c r="CM168" s="379"/>
      <c r="CN168" s="384">
        <f t="shared" si="482"/>
        <v>0</v>
      </c>
      <c r="CO168" s="379"/>
      <c r="CP168" s="384">
        <f t="shared" si="483"/>
        <v>0</v>
      </c>
      <c r="CQ168" s="379"/>
      <c r="CR168" s="384">
        <f t="shared" si="484"/>
        <v>0</v>
      </c>
      <c r="CS168" s="379"/>
      <c r="CT168" s="384">
        <f t="shared" si="485"/>
        <v>0</v>
      </c>
      <c r="CU168" s="379"/>
      <c r="CV168" s="384">
        <f t="shared" si="486"/>
        <v>0</v>
      </c>
      <c r="CW168" s="379"/>
      <c r="CX168" s="384">
        <f t="shared" si="487"/>
        <v>0</v>
      </c>
      <c r="CY168" s="379"/>
      <c r="CZ168" s="384">
        <f t="shared" si="488"/>
        <v>0</v>
      </c>
      <c r="DA168" s="379"/>
      <c r="DB168" s="384">
        <f t="shared" si="440"/>
        <v>0</v>
      </c>
      <c r="DC168" s="379"/>
      <c r="DD168" s="384">
        <f t="shared" si="489"/>
        <v>0</v>
      </c>
      <c r="DE168" s="379"/>
      <c r="DF168" s="384">
        <f t="shared" si="490"/>
        <v>0</v>
      </c>
      <c r="DG168" s="379"/>
      <c r="DH168" s="384">
        <f t="shared" si="491"/>
        <v>0</v>
      </c>
      <c r="DI168" s="379"/>
      <c r="DJ168" s="384">
        <f t="shared" si="492"/>
        <v>0</v>
      </c>
      <c r="DK168" s="379"/>
      <c r="DL168" s="384">
        <f t="shared" si="493"/>
        <v>0</v>
      </c>
      <c r="DM168" s="379"/>
      <c r="DN168" s="384">
        <f t="shared" si="494"/>
        <v>0</v>
      </c>
      <c r="DO168" s="379"/>
      <c r="DP168" s="384">
        <f t="shared" si="495"/>
        <v>0</v>
      </c>
      <c r="DQ168" s="379"/>
      <c r="DR168" s="384">
        <f t="shared" si="496"/>
        <v>0</v>
      </c>
      <c r="DS168" s="379"/>
      <c r="DT168" s="384">
        <f t="shared" si="497"/>
        <v>0</v>
      </c>
      <c r="DU168" s="379"/>
      <c r="DV168" s="384">
        <f t="shared" si="498"/>
        <v>0</v>
      </c>
      <c r="DW168" s="379"/>
      <c r="DX168" s="384">
        <f t="shared" si="499"/>
        <v>0</v>
      </c>
      <c r="DY168" s="379"/>
      <c r="DZ168" s="384">
        <f t="shared" si="500"/>
        <v>0</v>
      </c>
      <c r="EA168" s="379"/>
      <c r="EB168" s="384">
        <f t="shared" si="501"/>
        <v>0</v>
      </c>
      <c r="EC168" s="379"/>
      <c r="ED168" s="384">
        <f t="shared" si="502"/>
        <v>0</v>
      </c>
      <c r="EE168" s="379"/>
      <c r="EF168" s="384">
        <f t="shared" si="503"/>
        <v>0</v>
      </c>
      <c r="EG168" s="379"/>
      <c r="EH168" s="384">
        <f t="shared" si="504"/>
        <v>0</v>
      </c>
      <c r="EI168" s="379"/>
      <c r="EJ168" s="384">
        <f t="shared" si="505"/>
        <v>0</v>
      </c>
      <c r="EK168" s="379"/>
      <c r="EL168" s="384">
        <f t="shared" si="506"/>
        <v>0</v>
      </c>
      <c r="EM168" s="379"/>
      <c r="EN168" s="384">
        <f t="shared" si="507"/>
        <v>0</v>
      </c>
      <c r="EO168" s="379"/>
      <c r="EP168" s="384">
        <f t="shared" si="508"/>
        <v>0</v>
      </c>
      <c r="EQ168" s="379"/>
      <c r="ER168" s="384">
        <f t="shared" si="509"/>
        <v>0</v>
      </c>
      <c r="ES168" s="379"/>
      <c r="ET168" s="384">
        <f t="shared" si="510"/>
        <v>0</v>
      </c>
      <c r="EU168" s="379"/>
      <c r="EV168" s="384">
        <f t="shared" si="511"/>
        <v>0</v>
      </c>
      <c r="EW168" s="379"/>
      <c r="EX168" s="384">
        <f t="shared" si="512"/>
        <v>0</v>
      </c>
      <c r="EY168" s="379"/>
      <c r="EZ168" s="384">
        <f t="shared" si="513"/>
        <v>0</v>
      </c>
      <c r="FA168" s="379"/>
      <c r="FB168" s="384">
        <f t="shared" si="514"/>
        <v>0</v>
      </c>
      <c r="FC168" s="379"/>
      <c r="FD168" s="384">
        <f t="shared" si="515"/>
        <v>0</v>
      </c>
      <c r="FE168" s="379"/>
      <c r="FF168" s="384">
        <f t="shared" si="516"/>
        <v>0</v>
      </c>
      <c r="FG168" s="379"/>
      <c r="FH168" s="384">
        <f t="shared" si="517"/>
        <v>0</v>
      </c>
      <c r="FI168" s="379"/>
      <c r="FJ168" s="384">
        <f t="shared" si="518"/>
        <v>0</v>
      </c>
      <c r="FK168" s="379"/>
      <c r="FL168" s="384">
        <f t="shared" si="519"/>
        <v>0</v>
      </c>
      <c r="FM168" s="379"/>
      <c r="FN168" s="384">
        <f t="shared" si="520"/>
        <v>0</v>
      </c>
      <c r="FO168" s="379"/>
      <c r="FP168" s="384">
        <f t="shared" si="521"/>
        <v>0</v>
      </c>
      <c r="FQ168" s="379"/>
      <c r="FR168" s="384">
        <f t="shared" si="522"/>
        <v>0</v>
      </c>
      <c r="FS168" s="379"/>
      <c r="FT168" s="384">
        <f t="shared" si="523"/>
        <v>0</v>
      </c>
      <c r="FU168" s="379"/>
      <c r="FV168" s="384">
        <f t="shared" si="524"/>
        <v>0</v>
      </c>
      <c r="FW168" s="379"/>
      <c r="FX168" s="384">
        <f t="shared" si="525"/>
        <v>0</v>
      </c>
      <c r="FY168" s="379"/>
      <c r="FZ168" s="384">
        <f t="shared" si="526"/>
        <v>0</v>
      </c>
      <c r="GA168" s="379"/>
      <c r="GB168" s="384">
        <f t="shared" si="527"/>
        <v>0</v>
      </c>
      <c r="GC168" s="379"/>
      <c r="GD168" s="384">
        <f t="shared" si="528"/>
        <v>0</v>
      </c>
      <c r="GE168" s="379"/>
      <c r="GF168" s="384">
        <f t="shared" si="529"/>
        <v>0</v>
      </c>
      <c r="GG168" s="379"/>
      <c r="GH168" s="384">
        <f t="shared" si="530"/>
        <v>0</v>
      </c>
      <c r="GI168" s="379"/>
      <c r="GJ168" s="384">
        <f t="shared" si="531"/>
        <v>0</v>
      </c>
      <c r="GK168" s="379"/>
      <c r="GL168" s="384">
        <f t="shared" si="532"/>
        <v>0</v>
      </c>
      <c r="GM168" s="379"/>
      <c r="GN168" s="384">
        <f t="shared" si="533"/>
        <v>0</v>
      </c>
      <c r="GO168" s="379"/>
      <c r="GP168" s="384">
        <f t="shared" si="534"/>
        <v>0</v>
      </c>
      <c r="GQ168" s="379"/>
      <c r="GR168" s="384">
        <f t="shared" si="535"/>
        <v>0</v>
      </c>
      <c r="GS168" s="379"/>
      <c r="GT168" s="384">
        <f t="shared" si="536"/>
        <v>0</v>
      </c>
      <c r="GU168" s="379"/>
      <c r="GV168" s="384">
        <f t="shared" si="537"/>
        <v>0</v>
      </c>
      <c r="GW168" s="379"/>
      <c r="GX168" s="384">
        <f t="shared" si="538"/>
        <v>0</v>
      </c>
      <c r="GY168" s="379"/>
      <c r="GZ168" s="384">
        <f t="shared" si="539"/>
        <v>0</v>
      </c>
      <c r="HA168" s="379"/>
      <c r="HB168" s="384">
        <f t="shared" si="540"/>
        <v>0</v>
      </c>
      <c r="HC168" s="379"/>
      <c r="HD168" s="384">
        <f t="shared" si="541"/>
        <v>0</v>
      </c>
      <c r="HE168" s="379"/>
      <c r="HF168" s="384">
        <f t="shared" si="542"/>
        <v>0</v>
      </c>
      <c r="HG168" s="379"/>
      <c r="HH168" s="384">
        <f t="shared" si="543"/>
        <v>0</v>
      </c>
      <c r="HI168" s="379"/>
      <c r="HJ168" s="384">
        <f t="shared" si="544"/>
        <v>0</v>
      </c>
      <c r="HK168" s="379"/>
      <c r="HL168" s="384">
        <f t="shared" si="545"/>
        <v>0</v>
      </c>
      <c r="HM168" s="379"/>
      <c r="HN168" s="384">
        <f t="shared" si="546"/>
        <v>0</v>
      </c>
      <c r="HO168" s="415"/>
      <c r="HP168" s="384">
        <f t="shared" si="547"/>
        <v>0</v>
      </c>
      <c r="HQ168" s="379"/>
      <c r="HR168" s="384">
        <f t="shared" si="548"/>
        <v>0</v>
      </c>
      <c r="HS168" s="415"/>
      <c r="HT168" s="384">
        <f t="shared" si="549"/>
        <v>0</v>
      </c>
      <c r="HU168" s="379"/>
      <c r="HV168" s="384">
        <f t="shared" si="550"/>
        <v>0</v>
      </c>
      <c r="HW168" s="379"/>
      <c r="HX168" s="384">
        <f t="shared" si="551"/>
        <v>0</v>
      </c>
      <c r="HY168" s="379"/>
      <c r="HZ168" s="384">
        <f t="shared" si="552"/>
        <v>0</v>
      </c>
      <c r="IA168" s="379"/>
      <c r="IB168" s="384">
        <f t="shared" si="553"/>
        <v>0</v>
      </c>
      <c r="IC168" s="379"/>
      <c r="ID168" s="384">
        <f t="shared" si="554"/>
        <v>0</v>
      </c>
      <c r="IE168" s="379"/>
      <c r="IF168" s="384">
        <f t="shared" si="555"/>
        <v>0</v>
      </c>
      <c r="IG168" s="379"/>
      <c r="IH168" s="384">
        <f t="shared" si="556"/>
        <v>0</v>
      </c>
      <c r="II168" s="379"/>
      <c r="IJ168" s="384">
        <f t="shared" si="557"/>
        <v>0</v>
      </c>
      <c r="IK168" s="379"/>
      <c r="IL168" s="384">
        <f t="shared" si="558"/>
        <v>0</v>
      </c>
      <c r="IM168" s="379"/>
      <c r="IN168" s="384">
        <f t="shared" si="559"/>
        <v>0</v>
      </c>
      <c r="IO168" s="379"/>
      <c r="IP168" s="384">
        <f t="shared" si="560"/>
        <v>0</v>
      </c>
      <c r="IQ168" s="379"/>
      <c r="IR168" s="384">
        <f t="shared" si="561"/>
        <v>0</v>
      </c>
      <c r="IS168" s="379"/>
      <c r="IT168" s="384">
        <f t="shared" si="562"/>
        <v>0</v>
      </c>
      <c r="IU168" s="379"/>
      <c r="IV168" s="384">
        <f t="shared" si="563"/>
        <v>0</v>
      </c>
      <c r="IW168" s="379"/>
      <c r="IX168" s="384">
        <f t="shared" si="564"/>
        <v>0</v>
      </c>
      <c r="IY168" s="379"/>
      <c r="IZ168" s="384">
        <f t="shared" si="565"/>
        <v>0</v>
      </c>
      <c r="JA168" s="379"/>
      <c r="JB168" s="384">
        <f t="shared" si="566"/>
        <v>0</v>
      </c>
      <c r="JC168" s="379"/>
      <c r="JD168" s="384">
        <f t="shared" si="567"/>
        <v>0</v>
      </c>
      <c r="JE168" s="379"/>
      <c r="JF168" s="384">
        <f t="shared" si="568"/>
        <v>0</v>
      </c>
      <c r="JG168" s="379"/>
      <c r="JH168" s="384">
        <f t="shared" si="569"/>
        <v>0</v>
      </c>
      <c r="JI168" s="379"/>
      <c r="JJ168" s="384">
        <f t="shared" si="570"/>
        <v>0</v>
      </c>
      <c r="JK168" s="379"/>
      <c r="JL168" s="384">
        <f t="shared" si="571"/>
        <v>0</v>
      </c>
      <c r="JM168" s="379"/>
      <c r="JN168" s="384">
        <f t="shared" si="572"/>
        <v>0</v>
      </c>
      <c r="JO168" s="379"/>
      <c r="JP168" s="384">
        <f t="shared" si="573"/>
        <v>0</v>
      </c>
      <c r="JQ168" s="379"/>
      <c r="JR168" s="384">
        <f t="shared" si="574"/>
        <v>0</v>
      </c>
      <c r="JS168" s="379"/>
      <c r="JT168" s="384">
        <f t="shared" si="576"/>
        <v>0</v>
      </c>
      <c r="JU168" s="379"/>
      <c r="JV168" s="384">
        <f t="shared" si="577"/>
        <v>0</v>
      </c>
      <c r="JW168" s="379"/>
      <c r="JX168" s="384">
        <f t="shared" si="578"/>
        <v>0</v>
      </c>
      <c r="JY168" s="379"/>
      <c r="JZ168" s="384">
        <f t="shared" si="579"/>
        <v>0</v>
      </c>
    </row>
    <row r="169" spans="1:286" s="317" customFormat="1" x14ac:dyDescent="0.25">
      <c r="A169" s="268" t="s">
        <v>511</v>
      </c>
      <c r="B169" s="268" t="s">
        <v>516</v>
      </c>
      <c r="C169" s="496">
        <v>3000</v>
      </c>
      <c r="D169" s="497"/>
      <c r="E169" s="497"/>
      <c r="F169" s="498"/>
      <c r="G169" s="387">
        <v>0</v>
      </c>
      <c r="H169" s="388">
        <f t="shared" si="439"/>
        <v>3000</v>
      </c>
      <c r="I169" s="513">
        <v>1</v>
      </c>
      <c r="J169" s="391">
        <f t="shared" si="441"/>
        <v>3000</v>
      </c>
      <c r="K169" s="379"/>
      <c r="L169" s="384">
        <f t="shared" si="442"/>
        <v>0</v>
      </c>
      <c r="M169" s="379"/>
      <c r="N169" s="384">
        <f t="shared" si="443"/>
        <v>0</v>
      </c>
      <c r="O169" s="379"/>
      <c r="P169" s="384">
        <f t="shared" si="444"/>
        <v>0</v>
      </c>
      <c r="Q169" s="379"/>
      <c r="R169" s="384">
        <f t="shared" si="445"/>
        <v>0</v>
      </c>
      <c r="S169" s="379"/>
      <c r="T169" s="384">
        <f t="shared" si="446"/>
        <v>0</v>
      </c>
      <c r="U169" s="379"/>
      <c r="V169" s="384">
        <f t="shared" si="447"/>
        <v>0</v>
      </c>
      <c r="W169" s="379"/>
      <c r="X169" s="384">
        <f t="shared" si="448"/>
        <v>0</v>
      </c>
      <c r="Y169" s="379"/>
      <c r="Z169" s="384">
        <f t="shared" si="449"/>
        <v>0</v>
      </c>
      <c r="AA169" s="379"/>
      <c r="AB169" s="384">
        <f t="shared" si="450"/>
        <v>0</v>
      </c>
      <c r="AC169" s="379"/>
      <c r="AD169" s="384">
        <f t="shared" si="451"/>
        <v>0</v>
      </c>
      <c r="AE169" s="379"/>
      <c r="AF169" s="384">
        <f t="shared" si="452"/>
        <v>0</v>
      </c>
      <c r="AG169" s="379"/>
      <c r="AH169" s="384">
        <f t="shared" si="453"/>
        <v>0</v>
      </c>
      <c r="AI169" s="379"/>
      <c r="AJ169" s="384">
        <f t="shared" si="454"/>
        <v>0</v>
      </c>
      <c r="AK169" s="379"/>
      <c r="AL169" s="384">
        <f t="shared" si="455"/>
        <v>0</v>
      </c>
      <c r="AM169" s="379"/>
      <c r="AN169" s="384">
        <f t="shared" si="456"/>
        <v>0</v>
      </c>
      <c r="AO169" s="379"/>
      <c r="AP169" s="384">
        <f t="shared" si="457"/>
        <v>0</v>
      </c>
      <c r="AQ169" s="379"/>
      <c r="AR169" s="384">
        <f t="shared" si="458"/>
        <v>0</v>
      </c>
      <c r="AS169" s="379"/>
      <c r="AT169" s="384">
        <f t="shared" si="459"/>
        <v>0</v>
      </c>
      <c r="AU169" s="379"/>
      <c r="AV169" s="384">
        <f t="shared" si="460"/>
        <v>0</v>
      </c>
      <c r="AW169" s="379"/>
      <c r="AX169" s="384">
        <f t="shared" si="461"/>
        <v>0</v>
      </c>
      <c r="AY169" s="379"/>
      <c r="AZ169" s="384">
        <f t="shared" si="462"/>
        <v>0</v>
      </c>
      <c r="BA169" s="379"/>
      <c r="BB169" s="384">
        <f t="shared" si="463"/>
        <v>0</v>
      </c>
      <c r="BC169" s="379"/>
      <c r="BD169" s="384">
        <f t="shared" si="464"/>
        <v>0</v>
      </c>
      <c r="BE169" s="379"/>
      <c r="BF169" s="384">
        <f t="shared" si="465"/>
        <v>0</v>
      </c>
      <c r="BG169" s="379"/>
      <c r="BH169" s="384">
        <f t="shared" si="466"/>
        <v>0</v>
      </c>
      <c r="BI169" s="379"/>
      <c r="BJ169" s="384">
        <f t="shared" si="467"/>
        <v>0</v>
      </c>
      <c r="BK169" s="379"/>
      <c r="BL169" s="384">
        <f t="shared" si="468"/>
        <v>0</v>
      </c>
      <c r="BM169" s="379"/>
      <c r="BN169" s="384">
        <f t="shared" si="469"/>
        <v>0</v>
      </c>
      <c r="BO169" s="379"/>
      <c r="BP169" s="384">
        <f t="shared" si="470"/>
        <v>0</v>
      </c>
      <c r="BQ169" s="379"/>
      <c r="BR169" s="384">
        <f t="shared" si="471"/>
        <v>0</v>
      </c>
      <c r="BS169" s="379"/>
      <c r="BT169" s="384">
        <f t="shared" si="472"/>
        <v>0</v>
      </c>
      <c r="BU169" s="379"/>
      <c r="BV169" s="384">
        <f t="shared" si="473"/>
        <v>0</v>
      </c>
      <c r="BW169" s="379"/>
      <c r="BX169" s="384">
        <f t="shared" si="474"/>
        <v>0</v>
      </c>
      <c r="BY169" s="379"/>
      <c r="BZ169" s="384">
        <f t="shared" si="475"/>
        <v>0</v>
      </c>
      <c r="CA169" s="379"/>
      <c r="CB169" s="384">
        <f t="shared" si="476"/>
        <v>0</v>
      </c>
      <c r="CC169" s="379"/>
      <c r="CD169" s="384">
        <f t="shared" si="477"/>
        <v>0</v>
      </c>
      <c r="CE169" s="379"/>
      <c r="CF169" s="384">
        <f t="shared" si="478"/>
        <v>0</v>
      </c>
      <c r="CG169" s="379"/>
      <c r="CH169" s="384">
        <f t="shared" si="479"/>
        <v>0</v>
      </c>
      <c r="CI169" s="379"/>
      <c r="CJ169" s="384">
        <f t="shared" si="480"/>
        <v>0</v>
      </c>
      <c r="CK169" s="379"/>
      <c r="CL169" s="384">
        <f t="shared" si="481"/>
        <v>0</v>
      </c>
      <c r="CM169" s="379"/>
      <c r="CN169" s="384">
        <f t="shared" si="482"/>
        <v>0</v>
      </c>
      <c r="CO169" s="379"/>
      <c r="CP169" s="384">
        <f t="shared" si="483"/>
        <v>0</v>
      </c>
      <c r="CQ169" s="379"/>
      <c r="CR169" s="384">
        <f t="shared" si="484"/>
        <v>0</v>
      </c>
      <c r="CS169" s="379"/>
      <c r="CT169" s="384">
        <f t="shared" si="485"/>
        <v>0</v>
      </c>
      <c r="CU169" s="379"/>
      <c r="CV169" s="384">
        <f t="shared" si="486"/>
        <v>0</v>
      </c>
      <c r="CW169" s="379"/>
      <c r="CX169" s="384">
        <f t="shared" si="487"/>
        <v>0</v>
      </c>
      <c r="CY169" s="379"/>
      <c r="CZ169" s="384">
        <f t="shared" si="488"/>
        <v>0</v>
      </c>
      <c r="DA169" s="379"/>
      <c r="DB169" s="384">
        <f t="shared" si="440"/>
        <v>0</v>
      </c>
      <c r="DC169" s="379"/>
      <c r="DD169" s="384">
        <f t="shared" si="489"/>
        <v>0</v>
      </c>
      <c r="DE169" s="379"/>
      <c r="DF169" s="384">
        <f t="shared" si="490"/>
        <v>0</v>
      </c>
      <c r="DG169" s="379"/>
      <c r="DH169" s="384">
        <f t="shared" si="491"/>
        <v>0</v>
      </c>
      <c r="DI169" s="379"/>
      <c r="DJ169" s="384">
        <f t="shared" si="492"/>
        <v>0</v>
      </c>
      <c r="DK169" s="379"/>
      <c r="DL169" s="384">
        <f t="shared" si="493"/>
        <v>0</v>
      </c>
      <c r="DM169" s="379"/>
      <c r="DN169" s="384">
        <f t="shared" si="494"/>
        <v>0</v>
      </c>
      <c r="DO169" s="379"/>
      <c r="DP169" s="384">
        <f t="shared" si="495"/>
        <v>0</v>
      </c>
      <c r="DQ169" s="379"/>
      <c r="DR169" s="384">
        <f t="shared" si="496"/>
        <v>0</v>
      </c>
      <c r="DS169" s="379"/>
      <c r="DT169" s="384">
        <f t="shared" si="497"/>
        <v>0</v>
      </c>
      <c r="DU169" s="379"/>
      <c r="DV169" s="384">
        <f t="shared" si="498"/>
        <v>0</v>
      </c>
      <c r="DW169" s="379"/>
      <c r="DX169" s="384">
        <f t="shared" si="499"/>
        <v>0</v>
      </c>
      <c r="DY169" s="379"/>
      <c r="DZ169" s="384">
        <f t="shared" si="500"/>
        <v>0</v>
      </c>
      <c r="EA169" s="379"/>
      <c r="EB169" s="384">
        <f t="shared" si="501"/>
        <v>0</v>
      </c>
      <c r="EC169" s="379"/>
      <c r="ED169" s="384">
        <f t="shared" si="502"/>
        <v>0</v>
      </c>
      <c r="EE169" s="379"/>
      <c r="EF169" s="384">
        <f t="shared" si="503"/>
        <v>0</v>
      </c>
      <c r="EG169" s="379"/>
      <c r="EH169" s="384">
        <f t="shared" si="504"/>
        <v>0</v>
      </c>
      <c r="EI169" s="379"/>
      <c r="EJ169" s="384">
        <f t="shared" si="505"/>
        <v>0</v>
      </c>
      <c r="EK169" s="379"/>
      <c r="EL169" s="384">
        <f t="shared" si="506"/>
        <v>0</v>
      </c>
      <c r="EM169" s="379"/>
      <c r="EN169" s="384">
        <f t="shared" si="507"/>
        <v>0</v>
      </c>
      <c r="EO169" s="379"/>
      <c r="EP169" s="384">
        <f t="shared" si="508"/>
        <v>0</v>
      </c>
      <c r="EQ169" s="379"/>
      <c r="ER169" s="384">
        <f t="shared" si="509"/>
        <v>0</v>
      </c>
      <c r="ES169" s="379"/>
      <c r="ET169" s="384">
        <f t="shared" si="510"/>
        <v>0</v>
      </c>
      <c r="EU169" s="379"/>
      <c r="EV169" s="384">
        <f t="shared" si="511"/>
        <v>0</v>
      </c>
      <c r="EW169" s="379"/>
      <c r="EX169" s="384">
        <f t="shared" si="512"/>
        <v>0</v>
      </c>
      <c r="EY169" s="379"/>
      <c r="EZ169" s="384">
        <f t="shared" si="513"/>
        <v>0</v>
      </c>
      <c r="FA169" s="379"/>
      <c r="FB169" s="384">
        <f t="shared" si="514"/>
        <v>0</v>
      </c>
      <c r="FC169" s="379"/>
      <c r="FD169" s="384">
        <f t="shared" si="515"/>
        <v>0</v>
      </c>
      <c r="FE169" s="379"/>
      <c r="FF169" s="384">
        <f t="shared" si="516"/>
        <v>0</v>
      </c>
      <c r="FG169" s="379"/>
      <c r="FH169" s="384">
        <f t="shared" si="517"/>
        <v>0</v>
      </c>
      <c r="FI169" s="379"/>
      <c r="FJ169" s="384">
        <f t="shared" si="518"/>
        <v>0</v>
      </c>
      <c r="FK169" s="379"/>
      <c r="FL169" s="384">
        <f t="shared" si="519"/>
        <v>0</v>
      </c>
      <c r="FM169" s="379"/>
      <c r="FN169" s="384">
        <f t="shared" si="520"/>
        <v>0</v>
      </c>
      <c r="FO169" s="379"/>
      <c r="FP169" s="384">
        <f t="shared" si="521"/>
        <v>0</v>
      </c>
      <c r="FQ169" s="379"/>
      <c r="FR169" s="384">
        <f t="shared" si="522"/>
        <v>0</v>
      </c>
      <c r="FS169" s="379"/>
      <c r="FT169" s="384">
        <f t="shared" si="523"/>
        <v>0</v>
      </c>
      <c r="FU169" s="379"/>
      <c r="FV169" s="384">
        <f t="shared" si="524"/>
        <v>0</v>
      </c>
      <c r="FW169" s="379"/>
      <c r="FX169" s="384">
        <f t="shared" si="525"/>
        <v>0</v>
      </c>
      <c r="FY169" s="379"/>
      <c r="FZ169" s="384">
        <f t="shared" si="526"/>
        <v>0</v>
      </c>
      <c r="GA169" s="379"/>
      <c r="GB169" s="384">
        <f t="shared" si="527"/>
        <v>0</v>
      </c>
      <c r="GC169" s="379"/>
      <c r="GD169" s="384">
        <f t="shared" si="528"/>
        <v>0</v>
      </c>
      <c r="GE169" s="379"/>
      <c r="GF169" s="384">
        <f t="shared" si="529"/>
        <v>0</v>
      </c>
      <c r="GG169" s="379"/>
      <c r="GH169" s="384">
        <f t="shared" si="530"/>
        <v>0</v>
      </c>
      <c r="GI169" s="379"/>
      <c r="GJ169" s="384">
        <f t="shared" si="531"/>
        <v>0</v>
      </c>
      <c r="GK169" s="379"/>
      <c r="GL169" s="384">
        <f t="shared" si="532"/>
        <v>0</v>
      </c>
      <c r="GM169" s="379"/>
      <c r="GN169" s="384">
        <f t="shared" si="533"/>
        <v>0</v>
      </c>
      <c r="GO169" s="379"/>
      <c r="GP169" s="384">
        <f t="shared" si="534"/>
        <v>0</v>
      </c>
      <c r="GQ169" s="379"/>
      <c r="GR169" s="384">
        <f t="shared" si="535"/>
        <v>0</v>
      </c>
      <c r="GS169" s="379"/>
      <c r="GT169" s="384">
        <f t="shared" si="536"/>
        <v>0</v>
      </c>
      <c r="GU169" s="379"/>
      <c r="GV169" s="384">
        <f t="shared" si="537"/>
        <v>0</v>
      </c>
      <c r="GW169" s="379"/>
      <c r="GX169" s="384">
        <f t="shared" si="538"/>
        <v>0</v>
      </c>
      <c r="GY169" s="379"/>
      <c r="GZ169" s="384">
        <f t="shared" si="539"/>
        <v>0</v>
      </c>
      <c r="HA169" s="379"/>
      <c r="HB169" s="384">
        <f t="shared" si="540"/>
        <v>0</v>
      </c>
      <c r="HC169" s="379"/>
      <c r="HD169" s="384">
        <f t="shared" si="541"/>
        <v>0</v>
      </c>
      <c r="HE169" s="379"/>
      <c r="HF169" s="384">
        <f t="shared" si="542"/>
        <v>0</v>
      </c>
      <c r="HG169" s="379"/>
      <c r="HH169" s="384">
        <f t="shared" si="543"/>
        <v>0</v>
      </c>
      <c r="HI169" s="379"/>
      <c r="HJ169" s="384">
        <f t="shared" si="544"/>
        <v>0</v>
      </c>
      <c r="HK169" s="379"/>
      <c r="HL169" s="384">
        <f t="shared" si="545"/>
        <v>0</v>
      </c>
      <c r="HM169" s="379"/>
      <c r="HN169" s="384">
        <f t="shared" si="546"/>
        <v>0</v>
      </c>
      <c r="HO169" s="415"/>
      <c r="HP169" s="384">
        <f t="shared" si="547"/>
        <v>0</v>
      </c>
      <c r="HQ169" s="379"/>
      <c r="HR169" s="384">
        <f t="shared" si="548"/>
        <v>0</v>
      </c>
      <c r="HS169" s="415"/>
      <c r="HT169" s="384">
        <f t="shared" si="549"/>
        <v>0</v>
      </c>
      <c r="HU169" s="379"/>
      <c r="HV169" s="384">
        <f t="shared" si="550"/>
        <v>0</v>
      </c>
      <c r="HW169" s="379"/>
      <c r="HX169" s="384">
        <f t="shared" si="551"/>
        <v>0</v>
      </c>
      <c r="HY169" s="379"/>
      <c r="HZ169" s="384">
        <f t="shared" si="552"/>
        <v>0</v>
      </c>
      <c r="IA169" s="379"/>
      <c r="IB169" s="384">
        <f t="shared" si="553"/>
        <v>0</v>
      </c>
      <c r="IC169" s="379"/>
      <c r="ID169" s="384">
        <f t="shared" si="554"/>
        <v>0</v>
      </c>
      <c r="IE169" s="379"/>
      <c r="IF169" s="384">
        <f t="shared" si="555"/>
        <v>0</v>
      </c>
      <c r="IG169" s="379"/>
      <c r="IH169" s="384">
        <f t="shared" si="556"/>
        <v>0</v>
      </c>
      <c r="II169" s="379"/>
      <c r="IJ169" s="384">
        <f t="shared" si="557"/>
        <v>0</v>
      </c>
      <c r="IK169" s="379"/>
      <c r="IL169" s="384">
        <f t="shared" si="558"/>
        <v>0</v>
      </c>
      <c r="IM169" s="379"/>
      <c r="IN169" s="384">
        <f t="shared" si="559"/>
        <v>0</v>
      </c>
      <c r="IO169" s="379"/>
      <c r="IP169" s="384">
        <f t="shared" si="560"/>
        <v>0</v>
      </c>
      <c r="IQ169" s="379"/>
      <c r="IR169" s="384">
        <f t="shared" si="561"/>
        <v>0</v>
      </c>
      <c r="IS169" s="379"/>
      <c r="IT169" s="384">
        <f t="shared" si="562"/>
        <v>0</v>
      </c>
      <c r="IU169" s="379"/>
      <c r="IV169" s="384">
        <f t="shared" si="563"/>
        <v>0</v>
      </c>
      <c r="IW169" s="379"/>
      <c r="IX169" s="384">
        <f t="shared" si="564"/>
        <v>0</v>
      </c>
      <c r="IY169" s="379"/>
      <c r="IZ169" s="384">
        <f t="shared" si="565"/>
        <v>0</v>
      </c>
      <c r="JA169" s="379"/>
      <c r="JB169" s="384">
        <f t="shared" si="566"/>
        <v>0</v>
      </c>
      <c r="JC169" s="379"/>
      <c r="JD169" s="384">
        <f t="shared" si="567"/>
        <v>0</v>
      </c>
      <c r="JE169" s="379"/>
      <c r="JF169" s="384">
        <f t="shared" si="568"/>
        <v>0</v>
      </c>
      <c r="JG169" s="379"/>
      <c r="JH169" s="384">
        <f t="shared" si="569"/>
        <v>0</v>
      </c>
      <c r="JI169" s="379"/>
      <c r="JJ169" s="384">
        <f t="shared" si="570"/>
        <v>0</v>
      </c>
      <c r="JK169" s="379"/>
      <c r="JL169" s="384">
        <f t="shared" si="571"/>
        <v>0</v>
      </c>
      <c r="JM169" s="379"/>
      <c r="JN169" s="384">
        <f t="shared" si="572"/>
        <v>0</v>
      </c>
      <c r="JO169" s="379"/>
      <c r="JP169" s="384">
        <f t="shared" si="573"/>
        <v>0</v>
      </c>
      <c r="JQ169" s="379"/>
      <c r="JR169" s="384">
        <f t="shared" si="574"/>
        <v>0</v>
      </c>
      <c r="JS169" s="379"/>
      <c r="JT169" s="384">
        <f t="shared" si="576"/>
        <v>0</v>
      </c>
      <c r="JU169" s="379"/>
      <c r="JV169" s="384">
        <f t="shared" si="577"/>
        <v>0</v>
      </c>
      <c r="JW169" s="379"/>
      <c r="JX169" s="384">
        <f t="shared" si="578"/>
        <v>0</v>
      </c>
      <c r="JY169" s="379"/>
      <c r="JZ169" s="384">
        <f t="shared" si="579"/>
        <v>0</v>
      </c>
    </row>
    <row r="170" spans="1:286" s="4" customFormat="1" x14ac:dyDescent="0.25">
      <c r="A170" s="356" t="s">
        <v>28</v>
      </c>
      <c r="B170" s="356" t="s">
        <v>476</v>
      </c>
      <c r="C170" s="466">
        <f>28*D$1</f>
        <v>14967.399999999998</v>
      </c>
      <c r="D170" s="467">
        <v>13364</v>
      </c>
      <c r="E170" s="467"/>
      <c r="F170" s="472"/>
      <c r="G170" s="387">
        <f>+AVERAGE(C170:F170)*5%</f>
        <v>708.28499999999997</v>
      </c>
      <c r="H170" s="388">
        <f t="shared" si="439"/>
        <v>14873.984999999999</v>
      </c>
      <c r="I170" s="513">
        <v>1</v>
      </c>
      <c r="J170" s="390">
        <f t="shared" si="441"/>
        <v>14873.984999999999</v>
      </c>
      <c r="K170" s="379"/>
      <c r="L170" s="384">
        <f t="shared" si="442"/>
        <v>0</v>
      </c>
      <c r="M170" s="379"/>
      <c r="N170" s="384">
        <f t="shared" si="443"/>
        <v>0</v>
      </c>
      <c r="O170" s="379"/>
      <c r="P170" s="384">
        <f t="shared" si="444"/>
        <v>0</v>
      </c>
      <c r="Q170" s="379"/>
      <c r="R170" s="384">
        <f t="shared" si="445"/>
        <v>0</v>
      </c>
      <c r="S170" s="379"/>
      <c r="T170" s="384">
        <f t="shared" si="446"/>
        <v>0</v>
      </c>
      <c r="U170" s="379"/>
      <c r="V170" s="384">
        <f t="shared" si="447"/>
        <v>0</v>
      </c>
      <c r="W170" s="379"/>
      <c r="X170" s="384">
        <f t="shared" si="448"/>
        <v>0</v>
      </c>
      <c r="Y170" s="379"/>
      <c r="Z170" s="384">
        <f t="shared" si="449"/>
        <v>0</v>
      </c>
      <c r="AA170" s="379"/>
      <c r="AB170" s="384">
        <f t="shared" si="450"/>
        <v>0</v>
      </c>
      <c r="AC170" s="379"/>
      <c r="AD170" s="384">
        <f t="shared" si="451"/>
        <v>0</v>
      </c>
      <c r="AE170" s="379"/>
      <c r="AF170" s="384">
        <f t="shared" si="452"/>
        <v>0</v>
      </c>
      <c r="AG170" s="379"/>
      <c r="AH170" s="384">
        <f t="shared" si="453"/>
        <v>0</v>
      </c>
      <c r="AI170" s="379"/>
      <c r="AJ170" s="384">
        <f t="shared" si="454"/>
        <v>0</v>
      </c>
      <c r="AK170" s="379"/>
      <c r="AL170" s="384">
        <f t="shared" si="455"/>
        <v>0</v>
      </c>
      <c r="AM170" s="379"/>
      <c r="AN170" s="384">
        <f t="shared" si="456"/>
        <v>0</v>
      </c>
      <c r="AO170" s="379"/>
      <c r="AP170" s="384">
        <f t="shared" si="457"/>
        <v>0</v>
      </c>
      <c r="AQ170" s="379"/>
      <c r="AR170" s="384">
        <f t="shared" si="458"/>
        <v>0</v>
      </c>
      <c r="AS170" s="379"/>
      <c r="AT170" s="384">
        <f t="shared" si="459"/>
        <v>0</v>
      </c>
      <c r="AU170" s="379"/>
      <c r="AV170" s="384">
        <f t="shared" si="460"/>
        <v>0</v>
      </c>
      <c r="AW170" s="379"/>
      <c r="AX170" s="384">
        <f t="shared" si="461"/>
        <v>0</v>
      </c>
      <c r="AY170" s="379"/>
      <c r="AZ170" s="384">
        <f t="shared" si="462"/>
        <v>0</v>
      </c>
      <c r="BA170" s="379"/>
      <c r="BB170" s="384">
        <f t="shared" si="463"/>
        <v>0</v>
      </c>
      <c r="BC170" s="379"/>
      <c r="BD170" s="384">
        <f t="shared" si="464"/>
        <v>0</v>
      </c>
      <c r="BE170" s="379"/>
      <c r="BF170" s="384">
        <f t="shared" si="465"/>
        <v>0</v>
      </c>
      <c r="BG170" s="379"/>
      <c r="BH170" s="384">
        <f t="shared" si="466"/>
        <v>0</v>
      </c>
      <c r="BI170" s="379"/>
      <c r="BJ170" s="384">
        <f t="shared" si="467"/>
        <v>0</v>
      </c>
      <c r="BK170" s="379"/>
      <c r="BL170" s="384">
        <f t="shared" si="468"/>
        <v>0</v>
      </c>
      <c r="BM170" s="379"/>
      <c r="BN170" s="384">
        <f t="shared" si="469"/>
        <v>0</v>
      </c>
      <c r="BO170" s="379"/>
      <c r="BP170" s="384">
        <f t="shared" si="470"/>
        <v>0</v>
      </c>
      <c r="BQ170" s="379"/>
      <c r="BR170" s="384">
        <f t="shared" si="471"/>
        <v>0</v>
      </c>
      <c r="BS170" s="379"/>
      <c r="BT170" s="384">
        <f t="shared" si="472"/>
        <v>0</v>
      </c>
      <c r="BU170" s="379"/>
      <c r="BV170" s="384">
        <f t="shared" si="473"/>
        <v>0</v>
      </c>
      <c r="BW170" s="379"/>
      <c r="BX170" s="384">
        <f t="shared" si="474"/>
        <v>0</v>
      </c>
      <c r="BY170" s="379"/>
      <c r="BZ170" s="384">
        <f t="shared" si="475"/>
        <v>0</v>
      </c>
      <c r="CA170" s="379"/>
      <c r="CB170" s="384">
        <f t="shared" si="476"/>
        <v>0</v>
      </c>
      <c r="CC170" s="379"/>
      <c r="CD170" s="384">
        <f t="shared" si="477"/>
        <v>0</v>
      </c>
      <c r="CE170" s="379"/>
      <c r="CF170" s="384">
        <f t="shared" si="478"/>
        <v>0</v>
      </c>
      <c r="CG170" s="379"/>
      <c r="CH170" s="384">
        <f t="shared" si="479"/>
        <v>0</v>
      </c>
      <c r="CI170" s="379"/>
      <c r="CJ170" s="384">
        <f t="shared" si="480"/>
        <v>0</v>
      </c>
      <c r="CK170" s="379"/>
      <c r="CL170" s="384">
        <f t="shared" si="481"/>
        <v>0</v>
      </c>
      <c r="CM170" s="379"/>
      <c r="CN170" s="384">
        <f t="shared" si="482"/>
        <v>0</v>
      </c>
      <c r="CO170" s="379"/>
      <c r="CP170" s="384">
        <f t="shared" si="483"/>
        <v>0</v>
      </c>
      <c r="CQ170" s="379"/>
      <c r="CR170" s="384">
        <f t="shared" si="484"/>
        <v>0</v>
      </c>
      <c r="CS170" s="379"/>
      <c r="CT170" s="384">
        <f t="shared" si="485"/>
        <v>0</v>
      </c>
      <c r="CU170" s="379"/>
      <c r="CV170" s="384">
        <f t="shared" si="486"/>
        <v>0</v>
      </c>
      <c r="CW170" s="379"/>
      <c r="CX170" s="384">
        <f t="shared" si="487"/>
        <v>0</v>
      </c>
      <c r="CY170" s="379"/>
      <c r="CZ170" s="384">
        <f t="shared" si="488"/>
        <v>0</v>
      </c>
      <c r="DA170" s="379"/>
      <c r="DB170" s="384">
        <f t="shared" si="440"/>
        <v>0</v>
      </c>
      <c r="DC170" s="379"/>
      <c r="DD170" s="384">
        <f t="shared" si="489"/>
        <v>0</v>
      </c>
      <c r="DE170" s="379"/>
      <c r="DF170" s="384">
        <f t="shared" si="490"/>
        <v>0</v>
      </c>
      <c r="DG170" s="379"/>
      <c r="DH170" s="384">
        <f t="shared" si="491"/>
        <v>0</v>
      </c>
      <c r="DI170" s="379"/>
      <c r="DJ170" s="384">
        <f t="shared" si="492"/>
        <v>0</v>
      </c>
      <c r="DK170" s="379"/>
      <c r="DL170" s="384">
        <f t="shared" si="493"/>
        <v>0</v>
      </c>
      <c r="DM170" s="379"/>
      <c r="DN170" s="384">
        <f t="shared" si="494"/>
        <v>0</v>
      </c>
      <c r="DO170" s="379"/>
      <c r="DP170" s="384">
        <f t="shared" si="495"/>
        <v>0</v>
      </c>
      <c r="DQ170" s="379"/>
      <c r="DR170" s="384">
        <f t="shared" si="496"/>
        <v>0</v>
      </c>
      <c r="DS170" s="379"/>
      <c r="DT170" s="384">
        <f t="shared" si="497"/>
        <v>0</v>
      </c>
      <c r="DU170" s="379"/>
      <c r="DV170" s="384">
        <f t="shared" si="498"/>
        <v>0</v>
      </c>
      <c r="DW170" s="379"/>
      <c r="DX170" s="384">
        <f t="shared" si="499"/>
        <v>0</v>
      </c>
      <c r="DY170" s="379"/>
      <c r="DZ170" s="384">
        <f t="shared" si="500"/>
        <v>0</v>
      </c>
      <c r="EA170" s="379"/>
      <c r="EB170" s="384">
        <f t="shared" si="501"/>
        <v>0</v>
      </c>
      <c r="EC170" s="379"/>
      <c r="ED170" s="384">
        <f t="shared" si="502"/>
        <v>0</v>
      </c>
      <c r="EE170" s="379"/>
      <c r="EF170" s="384">
        <f t="shared" si="503"/>
        <v>0</v>
      </c>
      <c r="EG170" s="379"/>
      <c r="EH170" s="384">
        <f t="shared" si="504"/>
        <v>0</v>
      </c>
      <c r="EI170" s="379"/>
      <c r="EJ170" s="384">
        <f t="shared" si="505"/>
        <v>0</v>
      </c>
      <c r="EK170" s="379"/>
      <c r="EL170" s="384">
        <f t="shared" si="506"/>
        <v>0</v>
      </c>
      <c r="EM170" s="379"/>
      <c r="EN170" s="384">
        <f t="shared" si="507"/>
        <v>0</v>
      </c>
      <c r="EO170" s="379"/>
      <c r="EP170" s="384">
        <f t="shared" si="508"/>
        <v>0</v>
      </c>
      <c r="EQ170" s="379"/>
      <c r="ER170" s="384">
        <f t="shared" si="509"/>
        <v>0</v>
      </c>
      <c r="ES170" s="379"/>
      <c r="ET170" s="384">
        <f t="shared" si="510"/>
        <v>0</v>
      </c>
      <c r="EU170" s="379"/>
      <c r="EV170" s="384">
        <f t="shared" si="511"/>
        <v>0</v>
      </c>
      <c r="EW170" s="379"/>
      <c r="EX170" s="384">
        <f t="shared" si="512"/>
        <v>0</v>
      </c>
      <c r="EY170" s="379"/>
      <c r="EZ170" s="384">
        <f t="shared" si="513"/>
        <v>0</v>
      </c>
      <c r="FA170" s="379"/>
      <c r="FB170" s="384">
        <f t="shared" si="514"/>
        <v>0</v>
      </c>
      <c r="FC170" s="379"/>
      <c r="FD170" s="384">
        <f t="shared" si="515"/>
        <v>0</v>
      </c>
      <c r="FE170" s="379"/>
      <c r="FF170" s="384">
        <f t="shared" si="516"/>
        <v>0</v>
      </c>
      <c r="FG170" s="379"/>
      <c r="FH170" s="384">
        <f t="shared" si="517"/>
        <v>0</v>
      </c>
      <c r="FI170" s="379"/>
      <c r="FJ170" s="384">
        <f t="shared" si="518"/>
        <v>0</v>
      </c>
      <c r="FK170" s="379"/>
      <c r="FL170" s="384">
        <f t="shared" si="519"/>
        <v>0</v>
      </c>
      <c r="FM170" s="379"/>
      <c r="FN170" s="384">
        <f t="shared" si="520"/>
        <v>0</v>
      </c>
      <c r="FO170" s="379"/>
      <c r="FP170" s="384">
        <f t="shared" si="521"/>
        <v>0</v>
      </c>
      <c r="FQ170" s="379"/>
      <c r="FR170" s="384">
        <f t="shared" si="522"/>
        <v>0</v>
      </c>
      <c r="FS170" s="379"/>
      <c r="FT170" s="384">
        <f t="shared" si="523"/>
        <v>0</v>
      </c>
      <c r="FU170" s="379"/>
      <c r="FV170" s="384">
        <f t="shared" si="524"/>
        <v>0</v>
      </c>
      <c r="FW170" s="379"/>
      <c r="FX170" s="384">
        <f t="shared" si="525"/>
        <v>0</v>
      </c>
      <c r="FY170" s="379"/>
      <c r="FZ170" s="384">
        <f t="shared" si="526"/>
        <v>0</v>
      </c>
      <c r="GA170" s="379"/>
      <c r="GB170" s="384">
        <f t="shared" si="527"/>
        <v>0</v>
      </c>
      <c r="GC170" s="379"/>
      <c r="GD170" s="384">
        <f t="shared" si="528"/>
        <v>0</v>
      </c>
      <c r="GE170" s="379"/>
      <c r="GF170" s="384">
        <f t="shared" si="529"/>
        <v>0</v>
      </c>
      <c r="GG170" s="379"/>
      <c r="GH170" s="384">
        <f t="shared" si="530"/>
        <v>0</v>
      </c>
      <c r="GI170" s="379"/>
      <c r="GJ170" s="384">
        <f t="shared" si="531"/>
        <v>0</v>
      </c>
      <c r="GK170" s="379"/>
      <c r="GL170" s="384">
        <f t="shared" si="532"/>
        <v>0</v>
      </c>
      <c r="GM170" s="379"/>
      <c r="GN170" s="384">
        <f t="shared" si="533"/>
        <v>0</v>
      </c>
      <c r="GO170" s="379"/>
      <c r="GP170" s="384">
        <f t="shared" si="534"/>
        <v>0</v>
      </c>
      <c r="GQ170" s="379"/>
      <c r="GR170" s="384">
        <f t="shared" si="535"/>
        <v>0</v>
      </c>
      <c r="GS170" s="379"/>
      <c r="GT170" s="384">
        <f t="shared" si="536"/>
        <v>0</v>
      </c>
      <c r="GU170" s="379"/>
      <c r="GV170" s="384">
        <f t="shared" si="537"/>
        <v>0</v>
      </c>
      <c r="GW170" s="379"/>
      <c r="GX170" s="384">
        <f t="shared" si="538"/>
        <v>0</v>
      </c>
      <c r="GY170" s="379"/>
      <c r="GZ170" s="384">
        <f t="shared" si="539"/>
        <v>0</v>
      </c>
      <c r="HA170" s="379"/>
      <c r="HB170" s="384">
        <f t="shared" si="540"/>
        <v>0</v>
      </c>
      <c r="HC170" s="379"/>
      <c r="HD170" s="384">
        <f t="shared" si="541"/>
        <v>0</v>
      </c>
      <c r="HE170" s="379"/>
      <c r="HF170" s="384">
        <f t="shared" si="542"/>
        <v>0</v>
      </c>
      <c r="HG170" s="379"/>
      <c r="HH170" s="384">
        <f t="shared" si="543"/>
        <v>0</v>
      </c>
      <c r="HI170" s="379"/>
      <c r="HJ170" s="384">
        <f t="shared" si="544"/>
        <v>0</v>
      </c>
      <c r="HK170" s="379"/>
      <c r="HL170" s="384">
        <f t="shared" si="545"/>
        <v>0</v>
      </c>
      <c r="HM170" s="379"/>
      <c r="HN170" s="384">
        <f t="shared" si="546"/>
        <v>0</v>
      </c>
      <c r="HO170" s="415"/>
      <c r="HP170" s="384">
        <f t="shared" si="547"/>
        <v>0</v>
      </c>
      <c r="HQ170" s="379"/>
      <c r="HR170" s="384">
        <f t="shared" si="548"/>
        <v>0</v>
      </c>
      <c r="HS170" s="415"/>
      <c r="HT170" s="384">
        <f t="shared" si="549"/>
        <v>0</v>
      </c>
      <c r="HU170" s="379"/>
      <c r="HV170" s="384">
        <f t="shared" si="550"/>
        <v>0</v>
      </c>
      <c r="HW170" s="379"/>
      <c r="HX170" s="384">
        <f t="shared" si="551"/>
        <v>0</v>
      </c>
      <c r="HY170" s="379"/>
      <c r="HZ170" s="384">
        <f t="shared" si="552"/>
        <v>0</v>
      </c>
      <c r="IA170" s="379"/>
      <c r="IB170" s="384">
        <f t="shared" si="553"/>
        <v>0</v>
      </c>
      <c r="IC170" s="379"/>
      <c r="ID170" s="384">
        <f t="shared" si="554"/>
        <v>0</v>
      </c>
      <c r="IE170" s="379"/>
      <c r="IF170" s="384">
        <f t="shared" si="555"/>
        <v>0</v>
      </c>
      <c r="IG170" s="379"/>
      <c r="IH170" s="384">
        <f t="shared" si="556"/>
        <v>0</v>
      </c>
      <c r="II170" s="379"/>
      <c r="IJ170" s="384">
        <f t="shared" si="557"/>
        <v>0</v>
      </c>
      <c r="IK170" s="379"/>
      <c r="IL170" s="384">
        <f t="shared" si="558"/>
        <v>0</v>
      </c>
      <c r="IM170" s="379"/>
      <c r="IN170" s="384">
        <f t="shared" si="559"/>
        <v>0</v>
      </c>
      <c r="IO170" s="379"/>
      <c r="IP170" s="384">
        <f t="shared" si="560"/>
        <v>0</v>
      </c>
      <c r="IQ170" s="379"/>
      <c r="IR170" s="384">
        <f t="shared" si="561"/>
        <v>0</v>
      </c>
      <c r="IS170" s="379"/>
      <c r="IT170" s="384">
        <f t="shared" si="562"/>
        <v>0</v>
      </c>
      <c r="IU170" s="379"/>
      <c r="IV170" s="384">
        <f t="shared" si="563"/>
        <v>0</v>
      </c>
      <c r="IW170" s="379"/>
      <c r="IX170" s="384">
        <f t="shared" si="564"/>
        <v>0</v>
      </c>
      <c r="IY170" s="379"/>
      <c r="IZ170" s="384">
        <f t="shared" si="565"/>
        <v>0</v>
      </c>
      <c r="JA170" s="379"/>
      <c r="JB170" s="384">
        <f t="shared" si="566"/>
        <v>0</v>
      </c>
      <c r="JC170" s="379"/>
      <c r="JD170" s="384">
        <f t="shared" si="567"/>
        <v>0</v>
      </c>
      <c r="JE170" s="379"/>
      <c r="JF170" s="384">
        <f t="shared" si="568"/>
        <v>0</v>
      </c>
      <c r="JG170" s="379"/>
      <c r="JH170" s="384">
        <f t="shared" si="569"/>
        <v>0</v>
      </c>
      <c r="JI170" s="379"/>
      <c r="JJ170" s="384">
        <f t="shared" si="570"/>
        <v>0</v>
      </c>
      <c r="JK170" s="379"/>
      <c r="JL170" s="384">
        <f t="shared" si="571"/>
        <v>0</v>
      </c>
      <c r="JM170" s="379"/>
      <c r="JN170" s="384">
        <f t="shared" si="572"/>
        <v>0</v>
      </c>
      <c r="JO170" s="379"/>
      <c r="JP170" s="384">
        <f t="shared" si="573"/>
        <v>0</v>
      </c>
      <c r="JQ170" s="379"/>
      <c r="JR170" s="384">
        <f t="shared" si="574"/>
        <v>0</v>
      </c>
      <c r="JS170" s="379"/>
      <c r="JT170" s="384">
        <f t="shared" si="576"/>
        <v>0</v>
      </c>
      <c r="JU170" s="379"/>
      <c r="JV170" s="384">
        <f t="shared" si="577"/>
        <v>0</v>
      </c>
      <c r="JW170" s="379"/>
      <c r="JX170" s="384">
        <f t="shared" si="578"/>
        <v>0</v>
      </c>
      <c r="JY170" s="379"/>
      <c r="JZ170" s="384">
        <f t="shared" si="579"/>
        <v>0</v>
      </c>
    </row>
    <row r="171" spans="1:286" s="4" customFormat="1" x14ac:dyDescent="0.25">
      <c r="A171" s="268" t="s">
        <v>28</v>
      </c>
      <c r="B171" s="268" t="s">
        <v>560</v>
      </c>
      <c r="C171" s="466">
        <v>99750</v>
      </c>
      <c r="D171" s="467"/>
      <c r="E171" s="467"/>
      <c r="F171" s="472"/>
      <c r="G171" s="387">
        <f>+AVERAGE(C171:F171)*5%</f>
        <v>4987.5</v>
      </c>
      <c r="H171" s="388">
        <f t="shared" si="439"/>
        <v>104737.5</v>
      </c>
      <c r="I171" s="513">
        <v>1</v>
      </c>
      <c r="J171" s="390">
        <f t="shared" si="441"/>
        <v>104737.5</v>
      </c>
      <c r="K171" s="379"/>
      <c r="L171" s="384">
        <f t="shared" si="442"/>
        <v>0</v>
      </c>
      <c r="M171" s="379"/>
      <c r="N171" s="384">
        <f t="shared" si="443"/>
        <v>0</v>
      </c>
      <c r="O171" s="379"/>
      <c r="P171" s="384">
        <f t="shared" si="444"/>
        <v>0</v>
      </c>
      <c r="Q171" s="379"/>
      <c r="R171" s="384">
        <f t="shared" si="445"/>
        <v>0</v>
      </c>
      <c r="S171" s="379"/>
      <c r="T171" s="384">
        <f t="shared" si="446"/>
        <v>0</v>
      </c>
      <c r="U171" s="379"/>
      <c r="V171" s="384">
        <f t="shared" si="447"/>
        <v>0</v>
      </c>
      <c r="W171" s="379"/>
      <c r="X171" s="384">
        <f t="shared" si="448"/>
        <v>0</v>
      </c>
      <c r="Y171" s="379"/>
      <c r="Z171" s="384">
        <f t="shared" si="449"/>
        <v>0</v>
      </c>
      <c r="AA171" s="379"/>
      <c r="AB171" s="384">
        <f t="shared" si="450"/>
        <v>0</v>
      </c>
      <c r="AC171" s="379"/>
      <c r="AD171" s="384">
        <f t="shared" si="451"/>
        <v>0</v>
      </c>
      <c r="AE171" s="379"/>
      <c r="AF171" s="384">
        <f t="shared" si="452"/>
        <v>0</v>
      </c>
      <c r="AG171" s="379"/>
      <c r="AH171" s="384">
        <f t="shared" si="453"/>
        <v>0</v>
      </c>
      <c r="AI171" s="379"/>
      <c r="AJ171" s="384">
        <f t="shared" si="454"/>
        <v>0</v>
      </c>
      <c r="AK171" s="379"/>
      <c r="AL171" s="384">
        <f t="shared" si="455"/>
        <v>0</v>
      </c>
      <c r="AM171" s="379"/>
      <c r="AN171" s="384">
        <f t="shared" si="456"/>
        <v>0</v>
      </c>
      <c r="AO171" s="379"/>
      <c r="AP171" s="384">
        <f t="shared" si="457"/>
        <v>0</v>
      </c>
      <c r="AQ171" s="379"/>
      <c r="AR171" s="384">
        <f t="shared" si="458"/>
        <v>0</v>
      </c>
      <c r="AS171" s="379"/>
      <c r="AT171" s="384">
        <f t="shared" si="459"/>
        <v>0</v>
      </c>
      <c r="AU171" s="379"/>
      <c r="AV171" s="384">
        <f t="shared" si="460"/>
        <v>0</v>
      </c>
      <c r="AW171" s="379"/>
      <c r="AX171" s="384">
        <f t="shared" si="461"/>
        <v>0</v>
      </c>
      <c r="AY171" s="379"/>
      <c r="AZ171" s="384">
        <f t="shared" si="462"/>
        <v>0</v>
      </c>
      <c r="BA171" s="379"/>
      <c r="BB171" s="384">
        <f t="shared" si="463"/>
        <v>0</v>
      </c>
      <c r="BC171" s="379"/>
      <c r="BD171" s="384">
        <f t="shared" si="464"/>
        <v>0</v>
      </c>
      <c r="BE171" s="379"/>
      <c r="BF171" s="384">
        <f t="shared" si="465"/>
        <v>0</v>
      </c>
      <c r="BG171" s="379"/>
      <c r="BH171" s="384">
        <f t="shared" si="466"/>
        <v>0</v>
      </c>
      <c r="BI171" s="379"/>
      <c r="BJ171" s="384">
        <f t="shared" si="467"/>
        <v>0</v>
      </c>
      <c r="BK171" s="379"/>
      <c r="BL171" s="384">
        <f t="shared" si="468"/>
        <v>0</v>
      </c>
      <c r="BM171" s="379"/>
      <c r="BN171" s="384">
        <f t="shared" si="469"/>
        <v>0</v>
      </c>
      <c r="BO171" s="379"/>
      <c r="BP171" s="384">
        <f t="shared" si="470"/>
        <v>0</v>
      </c>
      <c r="BQ171" s="379"/>
      <c r="BR171" s="384">
        <f t="shared" si="471"/>
        <v>0</v>
      </c>
      <c r="BS171" s="379"/>
      <c r="BT171" s="384">
        <f t="shared" si="472"/>
        <v>0</v>
      </c>
      <c r="BU171" s="379"/>
      <c r="BV171" s="384">
        <f t="shared" si="473"/>
        <v>0</v>
      </c>
      <c r="BW171" s="379"/>
      <c r="BX171" s="384">
        <f t="shared" si="474"/>
        <v>0</v>
      </c>
      <c r="BY171" s="379"/>
      <c r="BZ171" s="384">
        <f t="shared" si="475"/>
        <v>0</v>
      </c>
      <c r="CA171" s="379"/>
      <c r="CB171" s="384">
        <f t="shared" si="476"/>
        <v>0</v>
      </c>
      <c r="CC171" s="379"/>
      <c r="CD171" s="384">
        <f t="shared" si="477"/>
        <v>0</v>
      </c>
      <c r="CE171" s="379"/>
      <c r="CF171" s="384">
        <f t="shared" si="478"/>
        <v>0</v>
      </c>
      <c r="CG171" s="379"/>
      <c r="CH171" s="384">
        <f t="shared" si="479"/>
        <v>0</v>
      </c>
      <c r="CI171" s="379"/>
      <c r="CJ171" s="384">
        <f t="shared" si="480"/>
        <v>0</v>
      </c>
      <c r="CK171" s="379"/>
      <c r="CL171" s="384">
        <f t="shared" si="481"/>
        <v>0</v>
      </c>
      <c r="CM171" s="379"/>
      <c r="CN171" s="384">
        <f t="shared" si="482"/>
        <v>0</v>
      </c>
      <c r="CO171" s="379"/>
      <c r="CP171" s="384">
        <f t="shared" si="483"/>
        <v>0</v>
      </c>
      <c r="CQ171" s="379"/>
      <c r="CR171" s="384">
        <f t="shared" si="484"/>
        <v>0</v>
      </c>
      <c r="CS171" s="379"/>
      <c r="CT171" s="384">
        <f t="shared" si="485"/>
        <v>0</v>
      </c>
      <c r="CU171" s="379"/>
      <c r="CV171" s="384">
        <f t="shared" si="486"/>
        <v>0</v>
      </c>
      <c r="CW171" s="379"/>
      <c r="CX171" s="384">
        <f t="shared" si="487"/>
        <v>0</v>
      </c>
      <c r="CY171" s="379"/>
      <c r="CZ171" s="384">
        <f t="shared" si="488"/>
        <v>0</v>
      </c>
      <c r="DA171" s="379"/>
      <c r="DB171" s="384">
        <f t="shared" si="440"/>
        <v>0</v>
      </c>
      <c r="DC171" s="379"/>
      <c r="DD171" s="384">
        <f t="shared" si="489"/>
        <v>0</v>
      </c>
      <c r="DE171" s="379"/>
      <c r="DF171" s="384">
        <f t="shared" si="490"/>
        <v>0</v>
      </c>
      <c r="DG171" s="379"/>
      <c r="DH171" s="384">
        <f t="shared" si="491"/>
        <v>0</v>
      </c>
      <c r="DI171" s="379"/>
      <c r="DJ171" s="384">
        <f t="shared" si="492"/>
        <v>0</v>
      </c>
      <c r="DK171" s="379"/>
      <c r="DL171" s="384">
        <f t="shared" si="493"/>
        <v>0</v>
      </c>
      <c r="DM171" s="379"/>
      <c r="DN171" s="384">
        <f t="shared" si="494"/>
        <v>0</v>
      </c>
      <c r="DO171" s="379"/>
      <c r="DP171" s="384">
        <f t="shared" si="495"/>
        <v>0</v>
      </c>
      <c r="DQ171" s="379"/>
      <c r="DR171" s="384">
        <f t="shared" si="496"/>
        <v>0</v>
      </c>
      <c r="DS171" s="379"/>
      <c r="DT171" s="384">
        <f t="shared" si="497"/>
        <v>0</v>
      </c>
      <c r="DU171" s="379"/>
      <c r="DV171" s="384">
        <f t="shared" si="498"/>
        <v>0</v>
      </c>
      <c r="DW171" s="379"/>
      <c r="DX171" s="384">
        <f t="shared" si="499"/>
        <v>0</v>
      </c>
      <c r="DY171" s="379"/>
      <c r="DZ171" s="384">
        <f t="shared" si="500"/>
        <v>0</v>
      </c>
      <c r="EA171" s="379"/>
      <c r="EB171" s="384">
        <f t="shared" si="501"/>
        <v>0</v>
      </c>
      <c r="EC171" s="379"/>
      <c r="ED171" s="384">
        <f t="shared" si="502"/>
        <v>0</v>
      </c>
      <c r="EE171" s="379"/>
      <c r="EF171" s="384">
        <f t="shared" si="503"/>
        <v>0</v>
      </c>
      <c r="EG171" s="379"/>
      <c r="EH171" s="384">
        <f t="shared" si="504"/>
        <v>0</v>
      </c>
      <c r="EI171" s="379"/>
      <c r="EJ171" s="384">
        <f t="shared" si="505"/>
        <v>0</v>
      </c>
      <c r="EK171" s="379"/>
      <c r="EL171" s="384">
        <f t="shared" si="506"/>
        <v>0</v>
      </c>
      <c r="EM171" s="379"/>
      <c r="EN171" s="384">
        <f t="shared" si="507"/>
        <v>0</v>
      </c>
      <c r="EO171" s="379">
        <v>2</v>
      </c>
      <c r="EP171" s="384">
        <f t="shared" si="508"/>
        <v>209475</v>
      </c>
      <c r="EQ171" s="379"/>
      <c r="ER171" s="384">
        <f t="shared" si="509"/>
        <v>0</v>
      </c>
      <c r="ES171" s="379"/>
      <c r="ET171" s="384">
        <f t="shared" si="510"/>
        <v>0</v>
      </c>
      <c r="EU171" s="379"/>
      <c r="EV171" s="384">
        <f t="shared" si="511"/>
        <v>0</v>
      </c>
      <c r="EW171" s="379"/>
      <c r="EX171" s="384">
        <f t="shared" si="512"/>
        <v>0</v>
      </c>
      <c r="EY171" s="379"/>
      <c r="EZ171" s="384">
        <f t="shared" si="513"/>
        <v>0</v>
      </c>
      <c r="FA171" s="379"/>
      <c r="FB171" s="384">
        <f t="shared" si="514"/>
        <v>0</v>
      </c>
      <c r="FC171" s="379"/>
      <c r="FD171" s="384">
        <f t="shared" si="515"/>
        <v>0</v>
      </c>
      <c r="FE171" s="379"/>
      <c r="FF171" s="384">
        <f t="shared" si="516"/>
        <v>0</v>
      </c>
      <c r="FG171" s="379"/>
      <c r="FH171" s="384">
        <f t="shared" si="517"/>
        <v>0</v>
      </c>
      <c r="FI171" s="379"/>
      <c r="FJ171" s="384">
        <f t="shared" si="518"/>
        <v>0</v>
      </c>
      <c r="FK171" s="379"/>
      <c r="FL171" s="384">
        <f t="shared" si="519"/>
        <v>0</v>
      </c>
      <c r="FM171" s="379"/>
      <c r="FN171" s="384">
        <f t="shared" si="520"/>
        <v>0</v>
      </c>
      <c r="FO171" s="379"/>
      <c r="FP171" s="384">
        <f t="shared" si="521"/>
        <v>0</v>
      </c>
      <c r="FQ171" s="379"/>
      <c r="FR171" s="384">
        <f t="shared" si="522"/>
        <v>0</v>
      </c>
      <c r="FS171" s="379"/>
      <c r="FT171" s="384">
        <f t="shared" si="523"/>
        <v>0</v>
      </c>
      <c r="FU171" s="379"/>
      <c r="FV171" s="384">
        <f t="shared" si="524"/>
        <v>0</v>
      </c>
      <c r="FW171" s="379"/>
      <c r="FX171" s="384">
        <f t="shared" si="525"/>
        <v>0</v>
      </c>
      <c r="FY171" s="379"/>
      <c r="FZ171" s="384">
        <f t="shared" si="526"/>
        <v>0</v>
      </c>
      <c r="GA171" s="379"/>
      <c r="GB171" s="384">
        <f t="shared" si="527"/>
        <v>0</v>
      </c>
      <c r="GC171" s="379"/>
      <c r="GD171" s="384">
        <f t="shared" si="528"/>
        <v>0</v>
      </c>
      <c r="GE171" s="379"/>
      <c r="GF171" s="384">
        <f t="shared" si="529"/>
        <v>0</v>
      </c>
      <c r="GG171" s="379"/>
      <c r="GH171" s="384">
        <f t="shared" si="530"/>
        <v>0</v>
      </c>
      <c r="GI171" s="379"/>
      <c r="GJ171" s="384">
        <f t="shared" si="531"/>
        <v>0</v>
      </c>
      <c r="GK171" s="379"/>
      <c r="GL171" s="384">
        <f t="shared" si="532"/>
        <v>0</v>
      </c>
      <c r="GM171" s="379"/>
      <c r="GN171" s="384">
        <f t="shared" si="533"/>
        <v>0</v>
      </c>
      <c r="GO171" s="379"/>
      <c r="GP171" s="384">
        <f t="shared" si="534"/>
        <v>0</v>
      </c>
      <c r="GQ171" s="379"/>
      <c r="GR171" s="384">
        <f t="shared" si="535"/>
        <v>0</v>
      </c>
      <c r="GS171" s="379"/>
      <c r="GT171" s="384">
        <f t="shared" si="536"/>
        <v>0</v>
      </c>
      <c r="GU171" s="379"/>
      <c r="GV171" s="384">
        <f t="shared" si="537"/>
        <v>0</v>
      </c>
      <c r="GW171" s="379"/>
      <c r="GX171" s="384">
        <f t="shared" si="538"/>
        <v>0</v>
      </c>
      <c r="GY171" s="379"/>
      <c r="GZ171" s="384">
        <f t="shared" si="539"/>
        <v>0</v>
      </c>
      <c r="HA171" s="379"/>
      <c r="HB171" s="384">
        <f t="shared" si="540"/>
        <v>0</v>
      </c>
      <c r="HC171" s="379"/>
      <c r="HD171" s="384">
        <f t="shared" si="541"/>
        <v>0</v>
      </c>
      <c r="HE171" s="379"/>
      <c r="HF171" s="384">
        <f t="shared" si="542"/>
        <v>0</v>
      </c>
      <c r="HG171" s="379"/>
      <c r="HH171" s="384">
        <f t="shared" si="543"/>
        <v>0</v>
      </c>
      <c r="HI171" s="379"/>
      <c r="HJ171" s="384">
        <f t="shared" si="544"/>
        <v>0</v>
      </c>
      <c r="HK171" s="379"/>
      <c r="HL171" s="384">
        <f t="shared" si="545"/>
        <v>0</v>
      </c>
      <c r="HM171" s="379"/>
      <c r="HN171" s="384">
        <f t="shared" si="546"/>
        <v>0</v>
      </c>
      <c r="HO171" s="415"/>
      <c r="HP171" s="384">
        <f t="shared" si="547"/>
        <v>0</v>
      </c>
      <c r="HQ171" s="379"/>
      <c r="HR171" s="384">
        <f t="shared" si="548"/>
        <v>0</v>
      </c>
      <c r="HS171" s="415"/>
      <c r="HT171" s="384">
        <f t="shared" si="549"/>
        <v>0</v>
      </c>
      <c r="HU171" s="379"/>
      <c r="HV171" s="384">
        <f t="shared" si="550"/>
        <v>0</v>
      </c>
      <c r="HW171" s="379"/>
      <c r="HX171" s="384">
        <f t="shared" si="551"/>
        <v>0</v>
      </c>
      <c r="HY171" s="379"/>
      <c r="HZ171" s="384">
        <f t="shared" si="552"/>
        <v>0</v>
      </c>
      <c r="IA171" s="379"/>
      <c r="IB171" s="384">
        <f t="shared" si="553"/>
        <v>0</v>
      </c>
      <c r="IC171" s="379"/>
      <c r="ID171" s="384">
        <f t="shared" si="554"/>
        <v>0</v>
      </c>
      <c r="IE171" s="379"/>
      <c r="IF171" s="384">
        <f t="shared" si="555"/>
        <v>0</v>
      </c>
      <c r="IG171" s="379"/>
      <c r="IH171" s="384">
        <f t="shared" si="556"/>
        <v>0</v>
      </c>
      <c r="II171" s="379"/>
      <c r="IJ171" s="384">
        <f t="shared" si="557"/>
        <v>0</v>
      </c>
      <c r="IK171" s="379"/>
      <c r="IL171" s="384">
        <f t="shared" si="558"/>
        <v>0</v>
      </c>
      <c r="IM171" s="379"/>
      <c r="IN171" s="384">
        <f t="shared" si="559"/>
        <v>0</v>
      </c>
      <c r="IO171" s="379"/>
      <c r="IP171" s="384">
        <f t="shared" si="560"/>
        <v>0</v>
      </c>
      <c r="IQ171" s="379"/>
      <c r="IR171" s="384">
        <f t="shared" si="561"/>
        <v>0</v>
      </c>
      <c r="IS171" s="379"/>
      <c r="IT171" s="384">
        <f t="shared" si="562"/>
        <v>0</v>
      </c>
      <c r="IU171" s="379"/>
      <c r="IV171" s="384">
        <f t="shared" si="563"/>
        <v>0</v>
      </c>
      <c r="IW171" s="379"/>
      <c r="IX171" s="384">
        <f t="shared" si="564"/>
        <v>0</v>
      </c>
      <c r="IY171" s="379"/>
      <c r="IZ171" s="384">
        <f t="shared" si="565"/>
        <v>0</v>
      </c>
      <c r="JA171" s="379"/>
      <c r="JB171" s="384">
        <f t="shared" si="566"/>
        <v>0</v>
      </c>
      <c r="JC171" s="379"/>
      <c r="JD171" s="384">
        <f t="shared" si="567"/>
        <v>0</v>
      </c>
      <c r="JE171" s="379"/>
      <c r="JF171" s="384">
        <f t="shared" si="568"/>
        <v>0</v>
      </c>
      <c r="JG171" s="379"/>
      <c r="JH171" s="384">
        <f t="shared" si="569"/>
        <v>0</v>
      </c>
      <c r="JI171" s="379"/>
      <c r="JJ171" s="384">
        <f t="shared" si="570"/>
        <v>0</v>
      </c>
      <c r="JK171" s="379"/>
      <c r="JL171" s="384">
        <f t="shared" si="571"/>
        <v>0</v>
      </c>
      <c r="JM171" s="379"/>
      <c r="JN171" s="384">
        <f t="shared" si="572"/>
        <v>0</v>
      </c>
      <c r="JO171" s="379"/>
      <c r="JP171" s="384">
        <f t="shared" si="573"/>
        <v>0</v>
      </c>
      <c r="JQ171" s="379"/>
      <c r="JR171" s="384">
        <f t="shared" si="574"/>
        <v>0</v>
      </c>
      <c r="JS171" s="379"/>
      <c r="JT171" s="384">
        <f t="shared" si="576"/>
        <v>0</v>
      </c>
      <c r="JU171" s="379"/>
      <c r="JV171" s="384">
        <f t="shared" si="577"/>
        <v>0</v>
      </c>
      <c r="JW171" s="379"/>
      <c r="JX171" s="384">
        <f t="shared" si="578"/>
        <v>0</v>
      </c>
      <c r="JY171" s="379"/>
      <c r="JZ171" s="384">
        <f t="shared" si="579"/>
        <v>0</v>
      </c>
    </row>
    <row r="172" spans="1:286" s="4" customFormat="1" x14ac:dyDescent="0.25">
      <c r="A172" s="268" t="s">
        <v>28</v>
      </c>
      <c r="B172" s="412" t="s">
        <v>533</v>
      </c>
      <c r="C172" s="466">
        <f>84*520</f>
        <v>43680</v>
      </c>
      <c r="D172" s="467"/>
      <c r="E172" s="467"/>
      <c r="F172" s="472"/>
      <c r="G172" s="387">
        <v>0</v>
      </c>
      <c r="H172" s="388">
        <f t="shared" si="439"/>
        <v>43680</v>
      </c>
      <c r="I172" s="513">
        <v>1</v>
      </c>
      <c r="J172" s="390">
        <f t="shared" si="441"/>
        <v>43680</v>
      </c>
      <c r="K172" s="379"/>
      <c r="L172" s="384">
        <f t="shared" si="442"/>
        <v>0</v>
      </c>
      <c r="M172" s="379"/>
      <c r="N172" s="384">
        <f t="shared" si="443"/>
        <v>0</v>
      </c>
      <c r="O172" s="379"/>
      <c r="P172" s="384">
        <f t="shared" si="444"/>
        <v>0</v>
      </c>
      <c r="Q172" s="379"/>
      <c r="R172" s="384">
        <f t="shared" si="445"/>
        <v>0</v>
      </c>
      <c r="S172" s="379"/>
      <c r="T172" s="384">
        <f t="shared" si="446"/>
        <v>0</v>
      </c>
      <c r="U172" s="379"/>
      <c r="V172" s="384">
        <f t="shared" si="447"/>
        <v>0</v>
      </c>
      <c r="W172" s="379"/>
      <c r="X172" s="384">
        <f t="shared" si="448"/>
        <v>0</v>
      </c>
      <c r="Y172" s="379"/>
      <c r="Z172" s="384">
        <f t="shared" si="449"/>
        <v>0</v>
      </c>
      <c r="AA172" s="379"/>
      <c r="AB172" s="384">
        <f t="shared" si="450"/>
        <v>0</v>
      </c>
      <c r="AC172" s="379"/>
      <c r="AD172" s="384">
        <f t="shared" si="451"/>
        <v>0</v>
      </c>
      <c r="AE172" s="379"/>
      <c r="AF172" s="384">
        <f t="shared" si="452"/>
        <v>0</v>
      </c>
      <c r="AG172" s="379"/>
      <c r="AH172" s="384">
        <f t="shared" si="453"/>
        <v>0</v>
      </c>
      <c r="AI172" s="379"/>
      <c r="AJ172" s="384">
        <f t="shared" si="454"/>
        <v>0</v>
      </c>
      <c r="AK172" s="379"/>
      <c r="AL172" s="384">
        <f t="shared" si="455"/>
        <v>0</v>
      </c>
      <c r="AM172" s="379"/>
      <c r="AN172" s="384">
        <f t="shared" si="456"/>
        <v>0</v>
      </c>
      <c r="AO172" s="379"/>
      <c r="AP172" s="384">
        <f t="shared" si="457"/>
        <v>0</v>
      </c>
      <c r="AQ172" s="379"/>
      <c r="AR172" s="384">
        <f t="shared" si="458"/>
        <v>0</v>
      </c>
      <c r="AS172" s="379"/>
      <c r="AT172" s="384">
        <f t="shared" si="459"/>
        <v>0</v>
      </c>
      <c r="AU172" s="379"/>
      <c r="AV172" s="384">
        <f t="shared" si="460"/>
        <v>0</v>
      </c>
      <c r="AW172" s="379"/>
      <c r="AX172" s="384">
        <f t="shared" si="461"/>
        <v>0</v>
      </c>
      <c r="AY172" s="379"/>
      <c r="AZ172" s="384">
        <f t="shared" si="462"/>
        <v>0</v>
      </c>
      <c r="BA172" s="379"/>
      <c r="BB172" s="384">
        <f t="shared" si="463"/>
        <v>0</v>
      </c>
      <c r="BC172" s="379"/>
      <c r="BD172" s="384">
        <f t="shared" si="464"/>
        <v>0</v>
      </c>
      <c r="BE172" s="379"/>
      <c r="BF172" s="384">
        <f t="shared" si="465"/>
        <v>0</v>
      </c>
      <c r="BG172" s="379"/>
      <c r="BH172" s="384">
        <f t="shared" si="466"/>
        <v>0</v>
      </c>
      <c r="BI172" s="379"/>
      <c r="BJ172" s="384">
        <f t="shared" si="467"/>
        <v>0</v>
      </c>
      <c r="BK172" s="379"/>
      <c r="BL172" s="384">
        <f t="shared" si="468"/>
        <v>0</v>
      </c>
      <c r="BM172" s="379"/>
      <c r="BN172" s="384">
        <f t="shared" si="469"/>
        <v>0</v>
      </c>
      <c r="BO172" s="379"/>
      <c r="BP172" s="384">
        <f t="shared" si="470"/>
        <v>0</v>
      </c>
      <c r="BQ172" s="379"/>
      <c r="BR172" s="384">
        <f t="shared" si="471"/>
        <v>0</v>
      </c>
      <c r="BS172" s="379"/>
      <c r="BT172" s="384">
        <f t="shared" si="472"/>
        <v>0</v>
      </c>
      <c r="BU172" s="379"/>
      <c r="BV172" s="384">
        <f t="shared" si="473"/>
        <v>0</v>
      </c>
      <c r="BW172" s="379"/>
      <c r="BX172" s="384">
        <f t="shared" si="474"/>
        <v>0</v>
      </c>
      <c r="BY172" s="379"/>
      <c r="BZ172" s="384">
        <f t="shared" si="475"/>
        <v>0</v>
      </c>
      <c r="CA172" s="379"/>
      <c r="CB172" s="384">
        <f t="shared" si="476"/>
        <v>0</v>
      </c>
      <c r="CC172" s="379"/>
      <c r="CD172" s="384">
        <f t="shared" si="477"/>
        <v>0</v>
      </c>
      <c r="CE172" s="379"/>
      <c r="CF172" s="384">
        <f t="shared" si="478"/>
        <v>0</v>
      </c>
      <c r="CG172" s="379"/>
      <c r="CH172" s="384">
        <f t="shared" si="479"/>
        <v>0</v>
      </c>
      <c r="CI172" s="379"/>
      <c r="CJ172" s="384">
        <f t="shared" si="480"/>
        <v>0</v>
      </c>
      <c r="CK172" s="379"/>
      <c r="CL172" s="384">
        <f t="shared" si="481"/>
        <v>0</v>
      </c>
      <c r="CM172" s="379"/>
      <c r="CN172" s="384">
        <f t="shared" si="482"/>
        <v>0</v>
      </c>
      <c r="CO172" s="379"/>
      <c r="CP172" s="384">
        <f t="shared" si="483"/>
        <v>0</v>
      </c>
      <c r="CQ172" s="379">
        <v>1</v>
      </c>
      <c r="CR172" s="384">
        <f t="shared" si="484"/>
        <v>43680</v>
      </c>
      <c r="CS172" s="379"/>
      <c r="CT172" s="384">
        <f t="shared" si="485"/>
        <v>0</v>
      </c>
      <c r="CU172" s="379"/>
      <c r="CV172" s="384">
        <f t="shared" si="486"/>
        <v>0</v>
      </c>
      <c r="CW172" s="379"/>
      <c r="CX172" s="384">
        <f t="shared" si="487"/>
        <v>0</v>
      </c>
      <c r="CY172" s="379"/>
      <c r="CZ172" s="384">
        <f t="shared" si="488"/>
        <v>0</v>
      </c>
      <c r="DA172" s="379"/>
      <c r="DB172" s="384">
        <f t="shared" si="440"/>
        <v>0</v>
      </c>
      <c r="DC172" s="379"/>
      <c r="DD172" s="384">
        <f t="shared" si="489"/>
        <v>0</v>
      </c>
      <c r="DE172" s="379"/>
      <c r="DF172" s="384">
        <f t="shared" si="490"/>
        <v>0</v>
      </c>
      <c r="DG172" s="379"/>
      <c r="DH172" s="384">
        <f t="shared" si="491"/>
        <v>0</v>
      </c>
      <c r="DI172" s="379"/>
      <c r="DJ172" s="384">
        <f t="shared" si="492"/>
        <v>0</v>
      </c>
      <c r="DK172" s="379"/>
      <c r="DL172" s="384">
        <f t="shared" si="493"/>
        <v>0</v>
      </c>
      <c r="DM172" s="379"/>
      <c r="DN172" s="384">
        <f t="shared" si="494"/>
        <v>0</v>
      </c>
      <c r="DO172" s="379"/>
      <c r="DP172" s="384">
        <f t="shared" si="495"/>
        <v>0</v>
      </c>
      <c r="DQ172" s="379"/>
      <c r="DR172" s="384">
        <f t="shared" si="496"/>
        <v>0</v>
      </c>
      <c r="DS172" s="379"/>
      <c r="DT172" s="384">
        <f t="shared" si="497"/>
        <v>0</v>
      </c>
      <c r="DU172" s="379"/>
      <c r="DV172" s="384">
        <f t="shared" si="498"/>
        <v>0</v>
      </c>
      <c r="DW172" s="379"/>
      <c r="DX172" s="384">
        <f t="shared" si="499"/>
        <v>0</v>
      </c>
      <c r="DY172" s="379"/>
      <c r="DZ172" s="384">
        <f t="shared" si="500"/>
        <v>0</v>
      </c>
      <c r="EA172" s="379"/>
      <c r="EB172" s="384">
        <f t="shared" si="501"/>
        <v>0</v>
      </c>
      <c r="EC172" s="379"/>
      <c r="ED172" s="384">
        <f t="shared" si="502"/>
        <v>0</v>
      </c>
      <c r="EE172" s="379"/>
      <c r="EF172" s="384">
        <f t="shared" si="503"/>
        <v>0</v>
      </c>
      <c r="EG172" s="379"/>
      <c r="EH172" s="384">
        <f t="shared" si="504"/>
        <v>0</v>
      </c>
      <c r="EI172" s="379"/>
      <c r="EJ172" s="384">
        <f t="shared" si="505"/>
        <v>0</v>
      </c>
      <c r="EK172" s="379"/>
      <c r="EL172" s="384">
        <f t="shared" si="506"/>
        <v>0</v>
      </c>
      <c r="EM172" s="379"/>
      <c r="EN172" s="384">
        <f t="shared" si="507"/>
        <v>0</v>
      </c>
      <c r="EO172" s="379"/>
      <c r="EP172" s="384">
        <f t="shared" si="508"/>
        <v>0</v>
      </c>
      <c r="EQ172" s="379"/>
      <c r="ER172" s="384">
        <f t="shared" si="509"/>
        <v>0</v>
      </c>
      <c r="ES172" s="379"/>
      <c r="ET172" s="384">
        <f t="shared" si="510"/>
        <v>0</v>
      </c>
      <c r="EU172" s="379"/>
      <c r="EV172" s="384">
        <f t="shared" si="511"/>
        <v>0</v>
      </c>
      <c r="EW172" s="379"/>
      <c r="EX172" s="384">
        <f t="shared" si="512"/>
        <v>0</v>
      </c>
      <c r="EY172" s="379"/>
      <c r="EZ172" s="384">
        <f t="shared" si="513"/>
        <v>0</v>
      </c>
      <c r="FA172" s="379"/>
      <c r="FB172" s="384">
        <f t="shared" si="514"/>
        <v>0</v>
      </c>
      <c r="FC172" s="379"/>
      <c r="FD172" s="384">
        <f t="shared" si="515"/>
        <v>0</v>
      </c>
      <c r="FE172" s="379"/>
      <c r="FF172" s="384">
        <f t="shared" si="516"/>
        <v>0</v>
      </c>
      <c r="FG172" s="379"/>
      <c r="FH172" s="384">
        <f t="shared" si="517"/>
        <v>0</v>
      </c>
      <c r="FI172" s="379"/>
      <c r="FJ172" s="384">
        <f t="shared" si="518"/>
        <v>0</v>
      </c>
      <c r="FK172" s="379"/>
      <c r="FL172" s="384">
        <f t="shared" si="519"/>
        <v>0</v>
      </c>
      <c r="FM172" s="379"/>
      <c r="FN172" s="384">
        <f t="shared" si="520"/>
        <v>0</v>
      </c>
      <c r="FO172" s="379"/>
      <c r="FP172" s="384">
        <f t="shared" si="521"/>
        <v>0</v>
      </c>
      <c r="FQ172" s="379"/>
      <c r="FR172" s="384">
        <f t="shared" si="522"/>
        <v>0</v>
      </c>
      <c r="FS172" s="379"/>
      <c r="FT172" s="384">
        <f t="shared" si="523"/>
        <v>0</v>
      </c>
      <c r="FU172" s="379"/>
      <c r="FV172" s="384">
        <f t="shared" si="524"/>
        <v>0</v>
      </c>
      <c r="FW172" s="379"/>
      <c r="FX172" s="384">
        <f t="shared" si="525"/>
        <v>0</v>
      </c>
      <c r="FY172" s="379"/>
      <c r="FZ172" s="384">
        <f t="shared" si="526"/>
        <v>0</v>
      </c>
      <c r="GA172" s="379"/>
      <c r="GB172" s="384">
        <f t="shared" si="527"/>
        <v>0</v>
      </c>
      <c r="GC172" s="379"/>
      <c r="GD172" s="384">
        <f t="shared" si="528"/>
        <v>0</v>
      </c>
      <c r="GE172" s="379"/>
      <c r="GF172" s="384">
        <f t="shared" si="529"/>
        <v>0</v>
      </c>
      <c r="GG172" s="379"/>
      <c r="GH172" s="384">
        <f t="shared" si="530"/>
        <v>0</v>
      </c>
      <c r="GI172" s="379"/>
      <c r="GJ172" s="384">
        <f t="shared" si="531"/>
        <v>0</v>
      </c>
      <c r="GK172" s="379"/>
      <c r="GL172" s="384">
        <f t="shared" si="532"/>
        <v>0</v>
      </c>
      <c r="GM172" s="379"/>
      <c r="GN172" s="384">
        <f t="shared" si="533"/>
        <v>0</v>
      </c>
      <c r="GO172" s="379"/>
      <c r="GP172" s="384">
        <f t="shared" si="534"/>
        <v>0</v>
      </c>
      <c r="GQ172" s="379"/>
      <c r="GR172" s="384">
        <f t="shared" si="535"/>
        <v>0</v>
      </c>
      <c r="GS172" s="379"/>
      <c r="GT172" s="384">
        <f t="shared" si="536"/>
        <v>0</v>
      </c>
      <c r="GU172" s="379"/>
      <c r="GV172" s="384">
        <f t="shared" si="537"/>
        <v>0</v>
      </c>
      <c r="GW172" s="379"/>
      <c r="GX172" s="384">
        <f t="shared" si="538"/>
        <v>0</v>
      </c>
      <c r="GY172" s="379"/>
      <c r="GZ172" s="384">
        <f t="shared" si="539"/>
        <v>0</v>
      </c>
      <c r="HA172" s="379"/>
      <c r="HB172" s="384">
        <f t="shared" si="540"/>
        <v>0</v>
      </c>
      <c r="HC172" s="379"/>
      <c r="HD172" s="384">
        <f t="shared" si="541"/>
        <v>0</v>
      </c>
      <c r="HE172" s="379"/>
      <c r="HF172" s="384">
        <f t="shared" si="542"/>
        <v>0</v>
      </c>
      <c r="HG172" s="379"/>
      <c r="HH172" s="384">
        <f t="shared" si="543"/>
        <v>0</v>
      </c>
      <c r="HI172" s="379"/>
      <c r="HJ172" s="384">
        <f t="shared" si="544"/>
        <v>0</v>
      </c>
      <c r="HK172" s="379"/>
      <c r="HL172" s="384">
        <f t="shared" si="545"/>
        <v>0</v>
      </c>
      <c r="HM172" s="379"/>
      <c r="HN172" s="384">
        <f t="shared" si="546"/>
        <v>0</v>
      </c>
      <c r="HO172" s="415"/>
      <c r="HP172" s="384">
        <f t="shared" si="547"/>
        <v>0</v>
      </c>
      <c r="HQ172" s="379"/>
      <c r="HR172" s="384">
        <f t="shared" si="548"/>
        <v>0</v>
      </c>
      <c r="HS172" s="415"/>
      <c r="HT172" s="384">
        <f t="shared" si="549"/>
        <v>0</v>
      </c>
      <c r="HU172" s="379"/>
      <c r="HV172" s="384">
        <f t="shared" si="550"/>
        <v>0</v>
      </c>
      <c r="HW172" s="379"/>
      <c r="HX172" s="384">
        <f t="shared" si="551"/>
        <v>0</v>
      </c>
      <c r="HY172" s="379"/>
      <c r="HZ172" s="384">
        <f t="shared" si="552"/>
        <v>0</v>
      </c>
      <c r="IA172" s="379"/>
      <c r="IB172" s="384">
        <f t="shared" si="553"/>
        <v>0</v>
      </c>
      <c r="IC172" s="379"/>
      <c r="ID172" s="384">
        <f t="shared" si="554"/>
        <v>0</v>
      </c>
      <c r="IE172" s="379"/>
      <c r="IF172" s="384">
        <f t="shared" si="555"/>
        <v>0</v>
      </c>
      <c r="IG172" s="379"/>
      <c r="IH172" s="384">
        <f t="shared" si="556"/>
        <v>0</v>
      </c>
      <c r="II172" s="379"/>
      <c r="IJ172" s="384">
        <f t="shared" si="557"/>
        <v>0</v>
      </c>
      <c r="IK172" s="379"/>
      <c r="IL172" s="384">
        <f t="shared" si="558"/>
        <v>0</v>
      </c>
      <c r="IM172" s="379"/>
      <c r="IN172" s="384">
        <f t="shared" si="559"/>
        <v>0</v>
      </c>
      <c r="IO172" s="379"/>
      <c r="IP172" s="384">
        <f t="shared" si="560"/>
        <v>0</v>
      </c>
      <c r="IQ172" s="379"/>
      <c r="IR172" s="384">
        <f t="shared" si="561"/>
        <v>0</v>
      </c>
      <c r="IS172" s="379"/>
      <c r="IT172" s="384">
        <f t="shared" si="562"/>
        <v>0</v>
      </c>
      <c r="IU172" s="379"/>
      <c r="IV172" s="384">
        <f t="shared" si="563"/>
        <v>0</v>
      </c>
      <c r="IW172" s="379"/>
      <c r="IX172" s="384">
        <f t="shared" si="564"/>
        <v>0</v>
      </c>
      <c r="IY172" s="379"/>
      <c r="IZ172" s="384">
        <f t="shared" si="565"/>
        <v>0</v>
      </c>
      <c r="JA172" s="379"/>
      <c r="JB172" s="384">
        <f t="shared" si="566"/>
        <v>0</v>
      </c>
      <c r="JC172" s="379"/>
      <c r="JD172" s="384">
        <f t="shared" si="567"/>
        <v>0</v>
      </c>
      <c r="JE172" s="379"/>
      <c r="JF172" s="384">
        <f t="shared" si="568"/>
        <v>0</v>
      </c>
      <c r="JG172" s="379"/>
      <c r="JH172" s="384">
        <f t="shared" si="569"/>
        <v>0</v>
      </c>
      <c r="JI172" s="379"/>
      <c r="JJ172" s="384">
        <f t="shared" si="570"/>
        <v>0</v>
      </c>
      <c r="JK172" s="379"/>
      <c r="JL172" s="384">
        <f t="shared" si="571"/>
        <v>0</v>
      </c>
      <c r="JM172" s="379"/>
      <c r="JN172" s="384">
        <f t="shared" si="572"/>
        <v>0</v>
      </c>
      <c r="JO172" s="379"/>
      <c r="JP172" s="384">
        <f t="shared" si="573"/>
        <v>0</v>
      </c>
      <c r="JQ172" s="379"/>
      <c r="JR172" s="384">
        <f t="shared" si="574"/>
        <v>0</v>
      </c>
      <c r="JS172" s="379"/>
      <c r="JT172" s="384">
        <f t="shared" si="576"/>
        <v>0</v>
      </c>
      <c r="JU172" s="379"/>
      <c r="JV172" s="384">
        <f t="shared" si="577"/>
        <v>0</v>
      </c>
      <c r="JW172" s="379"/>
      <c r="JX172" s="384">
        <f t="shared" si="578"/>
        <v>0</v>
      </c>
      <c r="JY172" s="379"/>
      <c r="JZ172" s="384">
        <f t="shared" si="579"/>
        <v>0</v>
      </c>
    </row>
    <row r="173" spans="1:286" s="4" customFormat="1" x14ac:dyDescent="0.25">
      <c r="A173" s="268" t="s">
        <v>28</v>
      </c>
      <c r="B173" s="268" t="s">
        <v>531</v>
      </c>
      <c r="C173" s="466">
        <f>33*D$1</f>
        <v>17640.149999999998</v>
      </c>
      <c r="D173" s="467">
        <f>10*D$1</f>
        <v>5345.5</v>
      </c>
      <c r="E173" s="467">
        <f>38*D$1</f>
        <v>20312.899999999998</v>
      </c>
      <c r="F173" s="472">
        <f>60*D$1</f>
        <v>32072.999999999996</v>
      </c>
      <c r="G173" s="387">
        <v>0</v>
      </c>
      <c r="H173" s="388">
        <f t="shared" si="439"/>
        <v>18842.887499999997</v>
      </c>
      <c r="I173" s="513">
        <v>1</v>
      </c>
      <c r="J173" s="390">
        <f t="shared" si="441"/>
        <v>18842.887499999997</v>
      </c>
      <c r="K173" s="379"/>
      <c r="L173" s="384">
        <f t="shared" si="442"/>
        <v>0</v>
      </c>
      <c r="M173" s="379"/>
      <c r="N173" s="384">
        <f t="shared" si="443"/>
        <v>0</v>
      </c>
      <c r="O173" s="379"/>
      <c r="P173" s="384">
        <f t="shared" si="444"/>
        <v>0</v>
      </c>
      <c r="Q173" s="379"/>
      <c r="R173" s="384">
        <f t="shared" si="445"/>
        <v>0</v>
      </c>
      <c r="S173" s="379"/>
      <c r="T173" s="384">
        <f t="shared" si="446"/>
        <v>0</v>
      </c>
      <c r="U173" s="379"/>
      <c r="V173" s="384">
        <f t="shared" si="447"/>
        <v>0</v>
      </c>
      <c r="W173" s="379"/>
      <c r="X173" s="384">
        <f t="shared" si="448"/>
        <v>0</v>
      </c>
      <c r="Y173" s="379"/>
      <c r="Z173" s="384">
        <f t="shared" si="449"/>
        <v>0</v>
      </c>
      <c r="AA173" s="379"/>
      <c r="AB173" s="384">
        <f t="shared" si="450"/>
        <v>0</v>
      </c>
      <c r="AC173" s="379"/>
      <c r="AD173" s="384">
        <f t="shared" si="451"/>
        <v>0</v>
      </c>
      <c r="AE173" s="379"/>
      <c r="AF173" s="384">
        <f t="shared" si="452"/>
        <v>0</v>
      </c>
      <c r="AG173" s="379"/>
      <c r="AH173" s="384">
        <f t="shared" si="453"/>
        <v>0</v>
      </c>
      <c r="AI173" s="379"/>
      <c r="AJ173" s="384">
        <f t="shared" si="454"/>
        <v>0</v>
      </c>
      <c r="AK173" s="379"/>
      <c r="AL173" s="384">
        <f t="shared" si="455"/>
        <v>0</v>
      </c>
      <c r="AM173" s="379"/>
      <c r="AN173" s="384">
        <f t="shared" si="456"/>
        <v>0</v>
      </c>
      <c r="AO173" s="379"/>
      <c r="AP173" s="384">
        <f t="shared" si="457"/>
        <v>0</v>
      </c>
      <c r="AQ173" s="379"/>
      <c r="AR173" s="384">
        <f t="shared" si="458"/>
        <v>0</v>
      </c>
      <c r="AS173" s="379"/>
      <c r="AT173" s="384">
        <f t="shared" si="459"/>
        <v>0</v>
      </c>
      <c r="AU173" s="379"/>
      <c r="AV173" s="384">
        <f t="shared" si="460"/>
        <v>0</v>
      </c>
      <c r="AW173" s="379"/>
      <c r="AX173" s="384">
        <f t="shared" si="461"/>
        <v>0</v>
      </c>
      <c r="AY173" s="379"/>
      <c r="AZ173" s="384">
        <f t="shared" si="462"/>
        <v>0</v>
      </c>
      <c r="BA173" s="379"/>
      <c r="BB173" s="384">
        <f t="shared" si="463"/>
        <v>0</v>
      </c>
      <c r="BC173" s="379"/>
      <c r="BD173" s="384">
        <f t="shared" si="464"/>
        <v>0</v>
      </c>
      <c r="BE173" s="379"/>
      <c r="BF173" s="384">
        <f t="shared" si="465"/>
        <v>0</v>
      </c>
      <c r="BG173" s="379"/>
      <c r="BH173" s="384">
        <f t="shared" si="466"/>
        <v>0</v>
      </c>
      <c r="BI173" s="379"/>
      <c r="BJ173" s="384">
        <f t="shared" si="467"/>
        <v>0</v>
      </c>
      <c r="BK173" s="379"/>
      <c r="BL173" s="384">
        <f t="shared" si="468"/>
        <v>0</v>
      </c>
      <c r="BM173" s="379"/>
      <c r="BN173" s="384">
        <f t="shared" si="469"/>
        <v>0</v>
      </c>
      <c r="BO173" s="379"/>
      <c r="BP173" s="384">
        <f t="shared" si="470"/>
        <v>0</v>
      </c>
      <c r="BQ173" s="379"/>
      <c r="BR173" s="384">
        <f t="shared" si="471"/>
        <v>0</v>
      </c>
      <c r="BS173" s="379"/>
      <c r="BT173" s="384">
        <f t="shared" si="472"/>
        <v>0</v>
      </c>
      <c r="BU173" s="379"/>
      <c r="BV173" s="384">
        <f t="shared" si="473"/>
        <v>0</v>
      </c>
      <c r="BW173" s="379"/>
      <c r="BX173" s="384">
        <f t="shared" si="474"/>
        <v>0</v>
      </c>
      <c r="BY173" s="379"/>
      <c r="BZ173" s="384">
        <f t="shared" si="475"/>
        <v>0</v>
      </c>
      <c r="CA173" s="379"/>
      <c r="CB173" s="384">
        <f t="shared" si="476"/>
        <v>0</v>
      </c>
      <c r="CC173" s="379"/>
      <c r="CD173" s="384">
        <f t="shared" si="477"/>
        <v>0</v>
      </c>
      <c r="CE173" s="379"/>
      <c r="CF173" s="384">
        <f t="shared" si="478"/>
        <v>0</v>
      </c>
      <c r="CG173" s="379"/>
      <c r="CH173" s="384">
        <f t="shared" si="479"/>
        <v>0</v>
      </c>
      <c r="CI173" s="379"/>
      <c r="CJ173" s="384">
        <f t="shared" si="480"/>
        <v>0</v>
      </c>
      <c r="CK173" s="379"/>
      <c r="CL173" s="384">
        <f t="shared" si="481"/>
        <v>0</v>
      </c>
      <c r="CM173" s="379">
        <v>1</v>
      </c>
      <c r="CN173" s="384">
        <f t="shared" si="482"/>
        <v>18842.887499999997</v>
      </c>
      <c r="CO173" s="379"/>
      <c r="CP173" s="384">
        <f t="shared" si="483"/>
        <v>0</v>
      </c>
      <c r="CQ173" s="379"/>
      <c r="CR173" s="384">
        <f t="shared" si="484"/>
        <v>0</v>
      </c>
      <c r="CS173" s="379"/>
      <c r="CT173" s="384">
        <f t="shared" si="485"/>
        <v>0</v>
      </c>
      <c r="CU173" s="379"/>
      <c r="CV173" s="384">
        <f t="shared" si="486"/>
        <v>0</v>
      </c>
      <c r="CW173" s="379"/>
      <c r="CX173" s="384">
        <f t="shared" si="487"/>
        <v>0</v>
      </c>
      <c r="CY173" s="379"/>
      <c r="CZ173" s="384">
        <f t="shared" si="488"/>
        <v>0</v>
      </c>
      <c r="DA173" s="379"/>
      <c r="DB173" s="384">
        <f t="shared" si="440"/>
        <v>0</v>
      </c>
      <c r="DC173" s="379"/>
      <c r="DD173" s="384">
        <f t="shared" si="489"/>
        <v>0</v>
      </c>
      <c r="DE173" s="379"/>
      <c r="DF173" s="384">
        <f t="shared" si="490"/>
        <v>0</v>
      </c>
      <c r="DG173" s="379"/>
      <c r="DH173" s="384">
        <f t="shared" si="491"/>
        <v>0</v>
      </c>
      <c r="DI173" s="379"/>
      <c r="DJ173" s="384">
        <f t="shared" si="492"/>
        <v>0</v>
      </c>
      <c r="DK173" s="379"/>
      <c r="DL173" s="384">
        <f t="shared" si="493"/>
        <v>0</v>
      </c>
      <c r="DM173" s="379"/>
      <c r="DN173" s="384">
        <f t="shared" si="494"/>
        <v>0</v>
      </c>
      <c r="DO173" s="379"/>
      <c r="DP173" s="384">
        <f t="shared" si="495"/>
        <v>0</v>
      </c>
      <c r="DQ173" s="379"/>
      <c r="DR173" s="384">
        <f t="shared" si="496"/>
        <v>0</v>
      </c>
      <c r="DS173" s="379"/>
      <c r="DT173" s="384">
        <f t="shared" si="497"/>
        <v>0</v>
      </c>
      <c r="DU173" s="379"/>
      <c r="DV173" s="384">
        <f t="shared" si="498"/>
        <v>0</v>
      </c>
      <c r="DW173" s="379"/>
      <c r="DX173" s="384">
        <f t="shared" si="499"/>
        <v>0</v>
      </c>
      <c r="DY173" s="379"/>
      <c r="DZ173" s="384">
        <f t="shared" si="500"/>
        <v>0</v>
      </c>
      <c r="EA173" s="379"/>
      <c r="EB173" s="384">
        <f t="shared" si="501"/>
        <v>0</v>
      </c>
      <c r="EC173" s="379"/>
      <c r="ED173" s="384">
        <f t="shared" si="502"/>
        <v>0</v>
      </c>
      <c r="EE173" s="379"/>
      <c r="EF173" s="384">
        <f t="shared" si="503"/>
        <v>0</v>
      </c>
      <c r="EG173" s="379"/>
      <c r="EH173" s="384">
        <f t="shared" si="504"/>
        <v>0</v>
      </c>
      <c r="EI173" s="379"/>
      <c r="EJ173" s="384">
        <f t="shared" si="505"/>
        <v>0</v>
      </c>
      <c r="EK173" s="379"/>
      <c r="EL173" s="384">
        <f t="shared" si="506"/>
        <v>0</v>
      </c>
      <c r="EM173" s="379"/>
      <c r="EN173" s="384">
        <f t="shared" si="507"/>
        <v>0</v>
      </c>
      <c r="EO173" s="379"/>
      <c r="EP173" s="384">
        <f t="shared" si="508"/>
        <v>0</v>
      </c>
      <c r="EQ173" s="379"/>
      <c r="ER173" s="384">
        <f t="shared" si="509"/>
        <v>0</v>
      </c>
      <c r="ES173" s="379"/>
      <c r="ET173" s="384">
        <f t="shared" si="510"/>
        <v>0</v>
      </c>
      <c r="EU173" s="379"/>
      <c r="EV173" s="384">
        <f t="shared" si="511"/>
        <v>0</v>
      </c>
      <c r="EW173" s="379"/>
      <c r="EX173" s="384">
        <f t="shared" si="512"/>
        <v>0</v>
      </c>
      <c r="EY173" s="379"/>
      <c r="EZ173" s="384">
        <f t="shared" si="513"/>
        <v>0</v>
      </c>
      <c r="FA173" s="379"/>
      <c r="FB173" s="384">
        <f t="shared" si="514"/>
        <v>0</v>
      </c>
      <c r="FC173" s="379"/>
      <c r="FD173" s="384">
        <f t="shared" si="515"/>
        <v>0</v>
      </c>
      <c r="FE173" s="379"/>
      <c r="FF173" s="384">
        <f t="shared" si="516"/>
        <v>0</v>
      </c>
      <c r="FG173" s="379"/>
      <c r="FH173" s="384">
        <f t="shared" si="517"/>
        <v>0</v>
      </c>
      <c r="FI173" s="379"/>
      <c r="FJ173" s="384">
        <f t="shared" si="518"/>
        <v>0</v>
      </c>
      <c r="FK173" s="379"/>
      <c r="FL173" s="384">
        <f t="shared" si="519"/>
        <v>0</v>
      </c>
      <c r="FM173" s="379"/>
      <c r="FN173" s="384">
        <f t="shared" si="520"/>
        <v>0</v>
      </c>
      <c r="FO173" s="379"/>
      <c r="FP173" s="384">
        <f t="shared" si="521"/>
        <v>0</v>
      </c>
      <c r="FQ173" s="379"/>
      <c r="FR173" s="384">
        <f t="shared" si="522"/>
        <v>0</v>
      </c>
      <c r="FS173" s="379"/>
      <c r="FT173" s="384">
        <f t="shared" si="523"/>
        <v>0</v>
      </c>
      <c r="FU173" s="379"/>
      <c r="FV173" s="384">
        <f t="shared" si="524"/>
        <v>0</v>
      </c>
      <c r="FW173" s="379"/>
      <c r="FX173" s="384">
        <f t="shared" si="525"/>
        <v>0</v>
      </c>
      <c r="FY173" s="379"/>
      <c r="FZ173" s="384">
        <f t="shared" si="526"/>
        <v>0</v>
      </c>
      <c r="GA173" s="379"/>
      <c r="GB173" s="384">
        <f t="shared" si="527"/>
        <v>0</v>
      </c>
      <c r="GC173" s="379"/>
      <c r="GD173" s="384">
        <f t="shared" si="528"/>
        <v>0</v>
      </c>
      <c r="GE173" s="379"/>
      <c r="GF173" s="384">
        <f t="shared" si="529"/>
        <v>0</v>
      </c>
      <c r="GG173" s="379"/>
      <c r="GH173" s="384">
        <f t="shared" si="530"/>
        <v>0</v>
      </c>
      <c r="GI173" s="379"/>
      <c r="GJ173" s="384">
        <f t="shared" si="531"/>
        <v>0</v>
      </c>
      <c r="GK173" s="379"/>
      <c r="GL173" s="384">
        <f t="shared" si="532"/>
        <v>0</v>
      </c>
      <c r="GM173" s="379"/>
      <c r="GN173" s="384">
        <f t="shared" si="533"/>
        <v>0</v>
      </c>
      <c r="GO173" s="379"/>
      <c r="GP173" s="384">
        <f t="shared" si="534"/>
        <v>0</v>
      </c>
      <c r="GQ173" s="379"/>
      <c r="GR173" s="384">
        <f t="shared" si="535"/>
        <v>0</v>
      </c>
      <c r="GS173" s="379"/>
      <c r="GT173" s="384">
        <f t="shared" si="536"/>
        <v>0</v>
      </c>
      <c r="GU173" s="379"/>
      <c r="GV173" s="384">
        <f t="shared" si="537"/>
        <v>0</v>
      </c>
      <c r="GW173" s="379"/>
      <c r="GX173" s="384">
        <f t="shared" si="538"/>
        <v>0</v>
      </c>
      <c r="GY173" s="379"/>
      <c r="GZ173" s="384">
        <f t="shared" si="539"/>
        <v>0</v>
      </c>
      <c r="HA173" s="379"/>
      <c r="HB173" s="384">
        <f t="shared" si="540"/>
        <v>0</v>
      </c>
      <c r="HC173" s="379"/>
      <c r="HD173" s="384">
        <f t="shared" si="541"/>
        <v>0</v>
      </c>
      <c r="HE173" s="379"/>
      <c r="HF173" s="384">
        <f t="shared" si="542"/>
        <v>0</v>
      </c>
      <c r="HG173" s="379"/>
      <c r="HH173" s="384">
        <f t="shared" si="543"/>
        <v>0</v>
      </c>
      <c r="HI173" s="379"/>
      <c r="HJ173" s="384">
        <f t="shared" si="544"/>
        <v>0</v>
      </c>
      <c r="HK173" s="379"/>
      <c r="HL173" s="384">
        <f t="shared" si="545"/>
        <v>0</v>
      </c>
      <c r="HM173" s="379"/>
      <c r="HN173" s="384">
        <f t="shared" si="546"/>
        <v>0</v>
      </c>
      <c r="HO173" s="415"/>
      <c r="HP173" s="384">
        <f t="shared" si="547"/>
        <v>0</v>
      </c>
      <c r="HQ173" s="379"/>
      <c r="HR173" s="384">
        <f t="shared" si="548"/>
        <v>0</v>
      </c>
      <c r="HS173" s="415"/>
      <c r="HT173" s="384">
        <f t="shared" si="549"/>
        <v>0</v>
      </c>
      <c r="HU173" s="379"/>
      <c r="HV173" s="384">
        <f t="shared" si="550"/>
        <v>0</v>
      </c>
      <c r="HW173" s="379"/>
      <c r="HX173" s="384">
        <f t="shared" si="551"/>
        <v>0</v>
      </c>
      <c r="HY173" s="379"/>
      <c r="HZ173" s="384">
        <f t="shared" si="552"/>
        <v>0</v>
      </c>
      <c r="IA173" s="379"/>
      <c r="IB173" s="384">
        <f t="shared" si="553"/>
        <v>0</v>
      </c>
      <c r="IC173" s="379"/>
      <c r="ID173" s="384">
        <f t="shared" si="554"/>
        <v>0</v>
      </c>
      <c r="IE173" s="379"/>
      <c r="IF173" s="384">
        <f t="shared" si="555"/>
        <v>0</v>
      </c>
      <c r="IG173" s="379"/>
      <c r="IH173" s="384">
        <f t="shared" si="556"/>
        <v>0</v>
      </c>
      <c r="II173" s="379"/>
      <c r="IJ173" s="384">
        <f t="shared" si="557"/>
        <v>0</v>
      </c>
      <c r="IK173" s="379"/>
      <c r="IL173" s="384">
        <f t="shared" si="558"/>
        <v>0</v>
      </c>
      <c r="IM173" s="379"/>
      <c r="IN173" s="384">
        <f t="shared" si="559"/>
        <v>0</v>
      </c>
      <c r="IO173" s="379"/>
      <c r="IP173" s="384">
        <f t="shared" si="560"/>
        <v>0</v>
      </c>
      <c r="IQ173" s="379"/>
      <c r="IR173" s="384">
        <f t="shared" si="561"/>
        <v>0</v>
      </c>
      <c r="IS173" s="379"/>
      <c r="IT173" s="384">
        <f t="shared" si="562"/>
        <v>0</v>
      </c>
      <c r="IU173" s="379"/>
      <c r="IV173" s="384">
        <f t="shared" si="563"/>
        <v>0</v>
      </c>
      <c r="IW173" s="379"/>
      <c r="IX173" s="384">
        <f t="shared" si="564"/>
        <v>0</v>
      </c>
      <c r="IY173" s="379"/>
      <c r="IZ173" s="384">
        <f t="shared" si="565"/>
        <v>0</v>
      </c>
      <c r="JA173" s="379"/>
      <c r="JB173" s="384">
        <f t="shared" si="566"/>
        <v>0</v>
      </c>
      <c r="JC173" s="379"/>
      <c r="JD173" s="384">
        <f t="shared" si="567"/>
        <v>0</v>
      </c>
      <c r="JE173" s="379"/>
      <c r="JF173" s="384">
        <f t="shared" si="568"/>
        <v>0</v>
      </c>
      <c r="JG173" s="379"/>
      <c r="JH173" s="384">
        <f t="shared" si="569"/>
        <v>0</v>
      </c>
      <c r="JI173" s="379"/>
      <c r="JJ173" s="384">
        <f t="shared" si="570"/>
        <v>0</v>
      </c>
      <c r="JK173" s="379"/>
      <c r="JL173" s="384">
        <f t="shared" si="571"/>
        <v>0</v>
      </c>
      <c r="JM173" s="379"/>
      <c r="JN173" s="384">
        <f t="shared" si="572"/>
        <v>0</v>
      </c>
      <c r="JO173" s="379"/>
      <c r="JP173" s="384">
        <f t="shared" si="573"/>
        <v>0</v>
      </c>
      <c r="JQ173" s="379"/>
      <c r="JR173" s="384">
        <f t="shared" si="574"/>
        <v>0</v>
      </c>
      <c r="JS173" s="379"/>
      <c r="JT173" s="384">
        <f t="shared" si="576"/>
        <v>0</v>
      </c>
      <c r="JU173" s="379"/>
      <c r="JV173" s="384">
        <f t="shared" si="577"/>
        <v>0</v>
      </c>
      <c r="JW173" s="379"/>
      <c r="JX173" s="384">
        <f t="shared" si="578"/>
        <v>0</v>
      </c>
      <c r="JY173" s="379"/>
      <c r="JZ173" s="384">
        <f t="shared" si="579"/>
        <v>0</v>
      </c>
    </row>
    <row r="174" spans="1:286" s="4" customFormat="1" x14ac:dyDescent="0.25">
      <c r="A174" s="268" t="s">
        <v>28</v>
      </c>
      <c r="B174" s="268" t="s">
        <v>705</v>
      </c>
      <c r="C174" s="466">
        <f>89.5*D$1</f>
        <v>47842.224999999999</v>
      </c>
      <c r="D174" s="467">
        <f>80*D$1</f>
        <v>42764</v>
      </c>
      <c r="E174" s="467">
        <f>89.5*D$1</f>
        <v>47842.224999999999</v>
      </c>
      <c r="F174" s="472">
        <v>51014</v>
      </c>
      <c r="G174" s="387">
        <v>0</v>
      </c>
      <c r="H174" s="388">
        <f t="shared" si="439"/>
        <v>47365.612500000003</v>
      </c>
      <c r="I174" s="513">
        <v>1</v>
      </c>
      <c r="J174" s="390">
        <f t="shared" si="441"/>
        <v>47365.612500000003</v>
      </c>
      <c r="K174" s="379"/>
      <c r="L174" s="384">
        <f t="shared" si="442"/>
        <v>0</v>
      </c>
      <c r="M174" s="379"/>
      <c r="N174" s="384">
        <f t="shared" si="443"/>
        <v>0</v>
      </c>
      <c r="O174" s="379"/>
      <c r="P174" s="384">
        <f t="shared" si="444"/>
        <v>0</v>
      </c>
      <c r="Q174" s="379"/>
      <c r="R174" s="384">
        <f t="shared" si="445"/>
        <v>0</v>
      </c>
      <c r="S174" s="379"/>
      <c r="T174" s="384">
        <f t="shared" si="446"/>
        <v>0</v>
      </c>
      <c r="U174" s="379"/>
      <c r="V174" s="384">
        <f t="shared" si="447"/>
        <v>0</v>
      </c>
      <c r="W174" s="379"/>
      <c r="X174" s="384">
        <f t="shared" si="448"/>
        <v>0</v>
      </c>
      <c r="Y174" s="379"/>
      <c r="Z174" s="384">
        <f t="shared" si="449"/>
        <v>0</v>
      </c>
      <c r="AA174" s="379"/>
      <c r="AB174" s="384">
        <f t="shared" si="450"/>
        <v>0</v>
      </c>
      <c r="AC174" s="379"/>
      <c r="AD174" s="384">
        <f t="shared" si="451"/>
        <v>0</v>
      </c>
      <c r="AE174" s="379"/>
      <c r="AF174" s="384">
        <f t="shared" si="452"/>
        <v>0</v>
      </c>
      <c r="AG174" s="379"/>
      <c r="AH174" s="384">
        <f t="shared" si="453"/>
        <v>0</v>
      </c>
      <c r="AI174" s="379"/>
      <c r="AJ174" s="384">
        <f t="shared" si="454"/>
        <v>0</v>
      </c>
      <c r="AK174" s="379"/>
      <c r="AL174" s="384">
        <f t="shared" si="455"/>
        <v>0</v>
      </c>
      <c r="AM174" s="379"/>
      <c r="AN174" s="384">
        <f t="shared" si="456"/>
        <v>0</v>
      </c>
      <c r="AO174" s="379"/>
      <c r="AP174" s="384">
        <f t="shared" si="457"/>
        <v>0</v>
      </c>
      <c r="AQ174" s="379"/>
      <c r="AR174" s="384">
        <f t="shared" si="458"/>
        <v>0</v>
      </c>
      <c r="AS174" s="379"/>
      <c r="AT174" s="384">
        <f t="shared" si="459"/>
        <v>0</v>
      </c>
      <c r="AU174" s="379"/>
      <c r="AV174" s="384">
        <f t="shared" si="460"/>
        <v>0</v>
      </c>
      <c r="AW174" s="379"/>
      <c r="AX174" s="384">
        <f t="shared" si="461"/>
        <v>0</v>
      </c>
      <c r="AY174" s="379"/>
      <c r="AZ174" s="384">
        <f t="shared" si="462"/>
        <v>0</v>
      </c>
      <c r="BA174" s="379"/>
      <c r="BB174" s="384">
        <f t="shared" si="463"/>
        <v>0</v>
      </c>
      <c r="BC174" s="379"/>
      <c r="BD174" s="384">
        <f t="shared" si="464"/>
        <v>0</v>
      </c>
      <c r="BE174" s="379"/>
      <c r="BF174" s="384">
        <f t="shared" si="465"/>
        <v>0</v>
      </c>
      <c r="BG174" s="379"/>
      <c r="BH174" s="384">
        <f t="shared" si="466"/>
        <v>0</v>
      </c>
      <c r="BI174" s="379"/>
      <c r="BJ174" s="384">
        <f t="shared" si="467"/>
        <v>0</v>
      </c>
      <c r="BK174" s="379"/>
      <c r="BL174" s="384">
        <f t="shared" si="468"/>
        <v>0</v>
      </c>
      <c r="BM174" s="379"/>
      <c r="BN174" s="384">
        <f t="shared" si="469"/>
        <v>0</v>
      </c>
      <c r="BO174" s="379"/>
      <c r="BP174" s="384">
        <f t="shared" si="470"/>
        <v>0</v>
      </c>
      <c r="BQ174" s="379"/>
      <c r="BR174" s="384">
        <f t="shared" si="471"/>
        <v>0</v>
      </c>
      <c r="BS174" s="379"/>
      <c r="BT174" s="384">
        <f t="shared" si="472"/>
        <v>0</v>
      </c>
      <c r="BU174" s="379"/>
      <c r="BV174" s="384">
        <f t="shared" si="473"/>
        <v>0</v>
      </c>
      <c r="BW174" s="379"/>
      <c r="BX174" s="384">
        <f t="shared" si="474"/>
        <v>0</v>
      </c>
      <c r="BY174" s="379"/>
      <c r="BZ174" s="384">
        <f t="shared" si="475"/>
        <v>0</v>
      </c>
      <c r="CA174" s="379"/>
      <c r="CB174" s="384">
        <f t="shared" si="476"/>
        <v>0</v>
      </c>
      <c r="CC174" s="379"/>
      <c r="CD174" s="384">
        <f t="shared" si="477"/>
        <v>0</v>
      </c>
      <c r="CE174" s="379"/>
      <c r="CF174" s="384">
        <f t="shared" si="478"/>
        <v>0</v>
      </c>
      <c r="CG174" s="379"/>
      <c r="CH174" s="384">
        <f t="shared" si="479"/>
        <v>0</v>
      </c>
      <c r="CI174" s="379"/>
      <c r="CJ174" s="384">
        <f t="shared" si="480"/>
        <v>0</v>
      </c>
      <c r="CK174" s="379">
        <v>1</v>
      </c>
      <c r="CL174" s="384">
        <f t="shared" si="481"/>
        <v>47365.612500000003</v>
      </c>
      <c r="CM174" s="379"/>
      <c r="CN174" s="384">
        <f t="shared" si="482"/>
        <v>0</v>
      </c>
      <c r="CO174" s="379"/>
      <c r="CP174" s="384">
        <f t="shared" si="483"/>
        <v>0</v>
      </c>
      <c r="CQ174" s="379"/>
      <c r="CR174" s="384">
        <f t="shared" si="484"/>
        <v>0</v>
      </c>
      <c r="CS174" s="379"/>
      <c r="CT174" s="384">
        <f t="shared" si="485"/>
        <v>0</v>
      </c>
      <c r="CU174" s="379"/>
      <c r="CV174" s="384">
        <f t="shared" si="486"/>
        <v>0</v>
      </c>
      <c r="CW174" s="379"/>
      <c r="CX174" s="384">
        <f t="shared" si="487"/>
        <v>0</v>
      </c>
      <c r="CY174" s="379"/>
      <c r="CZ174" s="384">
        <f t="shared" si="488"/>
        <v>0</v>
      </c>
      <c r="DA174" s="379"/>
      <c r="DB174" s="384">
        <f t="shared" si="440"/>
        <v>0</v>
      </c>
      <c r="DC174" s="379"/>
      <c r="DD174" s="384">
        <f t="shared" si="489"/>
        <v>0</v>
      </c>
      <c r="DE174" s="379"/>
      <c r="DF174" s="384">
        <f t="shared" si="490"/>
        <v>0</v>
      </c>
      <c r="DG174" s="379"/>
      <c r="DH174" s="384">
        <f t="shared" si="491"/>
        <v>0</v>
      </c>
      <c r="DI174" s="379"/>
      <c r="DJ174" s="384">
        <f t="shared" si="492"/>
        <v>0</v>
      </c>
      <c r="DK174" s="379"/>
      <c r="DL174" s="384">
        <f t="shared" si="493"/>
        <v>0</v>
      </c>
      <c r="DM174" s="379"/>
      <c r="DN174" s="384">
        <f t="shared" si="494"/>
        <v>0</v>
      </c>
      <c r="DO174" s="379"/>
      <c r="DP174" s="384">
        <f t="shared" si="495"/>
        <v>0</v>
      </c>
      <c r="DQ174" s="379"/>
      <c r="DR174" s="384">
        <f t="shared" si="496"/>
        <v>0</v>
      </c>
      <c r="DS174" s="379"/>
      <c r="DT174" s="384">
        <f t="shared" si="497"/>
        <v>0</v>
      </c>
      <c r="DU174" s="379"/>
      <c r="DV174" s="384">
        <f t="shared" si="498"/>
        <v>0</v>
      </c>
      <c r="DW174" s="379"/>
      <c r="DX174" s="384">
        <f t="shared" si="499"/>
        <v>0</v>
      </c>
      <c r="DY174" s="379"/>
      <c r="DZ174" s="384">
        <f t="shared" si="500"/>
        <v>0</v>
      </c>
      <c r="EA174" s="379"/>
      <c r="EB174" s="384">
        <f t="shared" si="501"/>
        <v>0</v>
      </c>
      <c r="EC174" s="379"/>
      <c r="ED174" s="384">
        <f t="shared" si="502"/>
        <v>0</v>
      </c>
      <c r="EE174" s="379"/>
      <c r="EF174" s="384">
        <f t="shared" si="503"/>
        <v>0</v>
      </c>
      <c r="EG174" s="379"/>
      <c r="EH174" s="384">
        <f t="shared" si="504"/>
        <v>0</v>
      </c>
      <c r="EI174" s="379"/>
      <c r="EJ174" s="384">
        <f t="shared" si="505"/>
        <v>0</v>
      </c>
      <c r="EK174" s="379"/>
      <c r="EL174" s="384">
        <f t="shared" si="506"/>
        <v>0</v>
      </c>
      <c r="EM174" s="379"/>
      <c r="EN174" s="384">
        <f t="shared" si="507"/>
        <v>0</v>
      </c>
      <c r="EO174" s="379"/>
      <c r="EP174" s="384">
        <f t="shared" si="508"/>
        <v>0</v>
      </c>
      <c r="EQ174" s="379"/>
      <c r="ER174" s="384">
        <f t="shared" si="509"/>
        <v>0</v>
      </c>
      <c r="ES174" s="379"/>
      <c r="ET174" s="384">
        <f t="shared" si="510"/>
        <v>0</v>
      </c>
      <c r="EU174" s="379"/>
      <c r="EV174" s="384">
        <f t="shared" si="511"/>
        <v>0</v>
      </c>
      <c r="EW174" s="379"/>
      <c r="EX174" s="384">
        <f t="shared" si="512"/>
        <v>0</v>
      </c>
      <c r="EY174" s="379"/>
      <c r="EZ174" s="384">
        <f t="shared" si="513"/>
        <v>0</v>
      </c>
      <c r="FA174" s="379"/>
      <c r="FB174" s="384">
        <f t="shared" si="514"/>
        <v>0</v>
      </c>
      <c r="FC174" s="379"/>
      <c r="FD174" s="384">
        <f t="shared" si="515"/>
        <v>0</v>
      </c>
      <c r="FE174" s="379"/>
      <c r="FF174" s="384">
        <f t="shared" si="516"/>
        <v>0</v>
      </c>
      <c r="FG174" s="379"/>
      <c r="FH174" s="384">
        <f t="shared" si="517"/>
        <v>0</v>
      </c>
      <c r="FI174" s="379"/>
      <c r="FJ174" s="384">
        <f t="shared" si="518"/>
        <v>0</v>
      </c>
      <c r="FK174" s="379"/>
      <c r="FL174" s="384">
        <f t="shared" si="519"/>
        <v>0</v>
      </c>
      <c r="FM174" s="379"/>
      <c r="FN174" s="384">
        <f t="shared" si="520"/>
        <v>0</v>
      </c>
      <c r="FO174" s="379"/>
      <c r="FP174" s="384">
        <f t="shared" si="521"/>
        <v>0</v>
      </c>
      <c r="FQ174" s="379"/>
      <c r="FR174" s="384">
        <f t="shared" si="522"/>
        <v>0</v>
      </c>
      <c r="FS174" s="379"/>
      <c r="FT174" s="384">
        <f t="shared" si="523"/>
        <v>0</v>
      </c>
      <c r="FU174" s="379"/>
      <c r="FV174" s="384">
        <f t="shared" si="524"/>
        <v>0</v>
      </c>
      <c r="FW174" s="379"/>
      <c r="FX174" s="384">
        <f t="shared" si="525"/>
        <v>0</v>
      </c>
      <c r="FY174" s="379"/>
      <c r="FZ174" s="384">
        <f t="shared" si="526"/>
        <v>0</v>
      </c>
      <c r="GA174" s="379"/>
      <c r="GB174" s="384">
        <f t="shared" si="527"/>
        <v>0</v>
      </c>
      <c r="GC174" s="379"/>
      <c r="GD174" s="384">
        <f t="shared" si="528"/>
        <v>0</v>
      </c>
      <c r="GE174" s="379"/>
      <c r="GF174" s="384">
        <f t="shared" si="529"/>
        <v>0</v>
      </c>
      <c r="GG174" s="379"/>
      <c r="GH174" s="384">
        <f t="shared" si="530"/>
        <v>0</v>
      </c>
      <c r="GI174" s="379"/>
      <c r="GJ174" s="384">
        <f t="shared" si="531"/>
        <v>0</v>
      </c>
      <c r="GK174" s="379"/>
      <c r="GL174" s="384">
        <f t="shared" si="532"/>
        <v>0</v>
      </c>
      <c r="GM174" s="379"/>
      <c r="GN174" s="384">
        <f t="shared" si="533"/>
        <v>0</v>
      </c>
      <c r="GO174" s="379"/>
      <c r="GP174" s="384">
        <f t="shared" si="534"/>
        <v>0</v>
      </c>
      <c r="GQ174" s="379"/>
      <c r="GR174" s="384">
        <f t="shared" si="535"/>
        <v>0</v>
      </c>
      <c r="GS174" s="379"/>
      <c r="GT174" s="384">
        <f t="shared" si="536"/>
        <v>0</v>
      </c>
      <c r="GU174" s="379"/>
      <c r="GV174" s="384">
        <f t="shared" si="537"/>
        <v>0</v>
      </c>
      <c r="GW174" s="379"/>
      <c r="GX174" s="384">
        <f t="shared" si="538"/>
        <v>0</v>
      </c>
      <c r="GY174" s="379"/>
      <c r="GZ174" s="384">
        <f t="shared" si="539"/>
        <v>0</v>
      </c>
      <c r="HA174" s="379"/>
      <c r="HB174" s="384">
        <f t="shared" si="540"/>
        <v>0</v>
      </c>
      <c r="HC174" s="379"/>
      <c r="HD174" s="384">
        <f t="shared" si="541"/>
        <v>0</v>
      </c>
      <c r="HE174" s="379"/>
      <c r="HF174" s="384">
        <f t="shared" si="542"/>
        <v>0</v>
      </c>
      <c r="HG174" s="379"/>
      <c r="HH174" s="384">
        <f t="shared" si="543"/>
        <v>0</v>
      </c>
      <c r="HI174" s="379"/>
      <c r="HJ174" s="384">
        <f t="shared" si="544"/>
        <v>0</v>
      </c>
      <c r="HK174" s="379"/>
      <c r="HL174" s="384">
        <f t="shared" si="545"/>
        <v>0</v>
      </c>
      <c r="HM174" s="379"/>
      <c r="HN174" s="384">
        <f t="shared" si="546"/>
        <v>0</v>
      </c>
      <c r="HO174" s="415"/>
      <c r="HP174" s="384">
        <f t="shared" si="547"/>
        <v>0</v>
      </c>
      <c r="HQ174" s="379"/>
      <c r="HR174" s="384">
        <f t="shared" si="548"/>
        <v>0</v>
      </c>
      <c r="HS174" s="415"/>
      <c r="HT174" s="384">
        <f t="shared" si="549"/>
        <v>0</v>
      </c>
      <c r="HU174" s="379"/>
      <c r="HV174" s="384">
        <f t="shared" si="550"/>
        <v>0</v>
      </c>
      <c r="HW174" s="379"/>
      <c r="HX174" s="384">
        <f t="shared" si="551"/>
        <v>0</v>
      </c>
      <c r="HY174" s="379"/>
      <c r="HZ174" s="384">
        <f t="shared" si="552"/>
        <v>0</v>
      </c>
      <c r="IA174" s="379"/>
      <c r="IB174" s="384">
        <f t="shared" si="553"/>
        <v>0</v>
      </c>
      <c r="IC174" s="379"/>
      <c r="ID174" s="384">
        <f t="shared" si="554"/>
        <v>0</v>
      </c>
      <c r="IE174" s="379"/>
      <c r="IF174" s="384">
        <f t="shared" si="555"/>
        <v>0</v>
      </c>
      <c r="IG174" s="379"/>
      <c r="IH174" s="384">
        <f t="shared" si="556"/>
        <v>0</v>
      </c>
      <c r="II174" s="379"/>
      <c r="IJ174" s="384">
        <f t="shared" si="557"/>
        <v>0</v>
      </c>
      <c r="IK174" s="379"/>
      <c r="IL174" s="384">
        <f t="shared" si="558"/>
        <v>0</v>
      </c>
      <c r="IM174" s="379"/>
      <c r="IN174" s="384">
        <f t="shared" si="559"/>
        <v>0</v>
      </c>
      <c r="IO174" s="379"/>
      <c r="IP174" s="384">
        <f t="shared" si="560"/>
        <v>0</v>
      </c>
      <c r="IQ174" s="379"/>
      <c r="IR174" s="384">
        <f t="shared" si="561"/>
        <v>0</v>
      </c>
      <c r="IS174" s="379"/>
      <c r="IT174" s="384">
        <f t="shared" si="562"/>
        <v>0</v>
      </c>
      <c r="IU174" s="379"/>
      <c r="IV174" s="384">
        <f t="shared" si="563"/>
        <v>0</v>
      </c>
      <c r="IW174" s="379"/>
      <c r="IX174" s="384">
        <f t="shared" si="564"/>
        <v>0</v>
      </c>
      <c r="IY174" s="379"/>
      <c r="IZ174" s="384">
        <f t="shared" si="565"/>
        <v>0</v>
      </c>
      <c r="JA174" s="379"/>
      <c r="JB174" s="384">
        <f t="shared" si="566"/>
        <v>0</v>
      </c>
      <c r="JC174" s="379"/>
      <c r="JD174" s="384">
        <f t="shared" si="567"/>
        <v>0</v>
      </c>
      <c r="JE174" s="379"/>
      <c r="JF174" s="384">
        <f t="shared" si="568"/>
        <v>0</v>
      </c>
      <c r="JG174" s="379"/>
      <c r="JH174" s="384">
        <f t="shared" si="569"/>
        <v>0</v>
      </c>
      <c r="JI174" s="379"/>
      <c r="JJ174" s="384">
        <f t="shared" si="570"/>
        <v>0</v>
      </c>
      <c r="JK174" s="379"/>
      <c r="JL174" s="384">
        <f t="shared" si="571"/>
        <v>0</v>
      </c>
      <c r="JM174" s="379"/>
      <c r="JN174" s="384">
        <f t="shared" si="572"/>
        <v>0</v>
      </c>
      <c r="JO174" s="379"/>
      <c r="JP174" s="384">
        <f t="shared" si="573"/>
        <v>0</v>
      </c>
      <c r="JQ174" s="379"/>
      <c r="JR174" s="384">
        <f t="shared" si="574"/>
        <v>0</v>
      </c>
      <c r="JS174" s="379"/>
      <c r="JT174" s="384">
        <f t="shared" si="576"/>
        <v>0</v>
      </c>
      <c r="JU174" s="379"/>
      <c r="JV174" s="384">
        <f t="shared" si="577"/>
        <v>0</v>
      </c>
      <c r="JW174" s="379"/>
      <c r="JX174" s="384">
        <f t="shared" si="578"/>
        <v>0</v>
      </c>
      <c r="JY174" s="379"/>
      <c r="JZ174" s="384">
        <f t="shared" si="579"/>
        <v>0</v>
      </c>
    </row>
    <row r="175" spans="1:286" s="4" customFormat="1" ht="24.75" x14ac:dyDescent="0.25">
      <c r="A175" s="268" t="s">
        <v>28</v>
      </c>
      <c r="B175" s="519" t="s">
        <v>577</v>
      </c>
      <c r="C175" s="466">
        <v>126500</v>
      </c>
      <c r="D175" s="467"/>
      <c r="E175" s="467"/>
      <c r="F175" s="472"/>
      <c r="G175" s="387">
        <v>0</v>
      </c>
      <c r="H175" s="388">
        <f t="shared" si="439"/>
        <v>126500</v>
      </c>
      <c r="I175" s="513">
        <v>1</v>
      </c>
      <c r="J175" s="400">
        <f t="shared" si="441"/>
        <v>126500</v>
      </c>
      <c r="K175" s="379"/>
      <c r="L175" s="384">
        <f t="shared" si="442"/>
        <v>0</v>
      </c>
      <c r="M175" s="379"/>
      <c r="N175" s="384">
        <f t="shared" si="443"/>
        <v>0</v>
      </c>
      <c r="O175" s="379"/>
      <c r="P175" s="384">
        <f t="shared" si="444"/>
        <v>0</v>
      </c>
      <c r="Q175" s="379"/>
      <c r="R175" s="384">
        <f t="shared" si="445"/>
        <v>0</v>
      </c>
      <c r="S175" s="379"/>
      <c r="T175" s="384">
        <f t="shared" si="446"/>
        <v>0</v>
      </c>
      <c r="U175" s="379"/>
      <c r="V175" s="384">
        <f t="shared" si="447"/>
        <v>0</v>
      </c>
      <c r="W175" s="379"/>
      <c r="X175" s="384">
        <f t="shared" si="448"/>
        <v>0</v>
      </c>
      <c r="Y175" s="379"/>
      <c r="Z175" s="384">
        <f t="shared" si="449"/>
        <v>0</v>
      </c>
      <c r="AA175" s="379"/>
      <c r="AB175" s="384">
        <f t="shared" si="450"/>
        <v>0</v>
      </c>
      <c r="AC175" s="379"/>
      <c r="AD175" s="384">
        <f t="shared" si="451"/>
        <v>0</v>
      </c>
      <c r="AE175" s="379"/>
      <c r="AF175" s="384">
        <f t="shared" si="452"/>
        <v>0</v>
      </c>
      <c r="AG175" s="379"/>
      <c r="AH175" s="384">
        <f t="shared" si="453"/>
        <v>0</v>
      </c>
      <c r="AI175" s="379"/>
      <c r="AJ175" s="384">
        <f t="shared" si="454"/>
        <v>0</v>
      </c>
      <c r="AK175" s="379"/>
      <c r="AL175" s="384">
        <f t="shared" si="455"/>
        <v>0</v>
      </c>
      <c r="AM175" s="379"/>
      <c r="AN175" s="384">
        <f t="shared" si="456"/>
        <v>0</v>
      </c>
      <c r="AO175" s="379"/>
      <c r="AP175" s="384">
        <f t="shared" si="457"/>
        <v>0</v>
      </c>
      <c r="AQ175" s="379"/>
      <c r="AR175" s="384">
        <f t="shared" si="458"/>
        <v>0</v>
      </c>
      <c r="AS175" s="379"/>
      <c r="AT175" s="384">
        <f t="shared" si="459"/>
        <v>0</v>
      </c>
      <c r="AU175" s="379"/>
      <c r="AV175" s="384">
        <f t="shared" si="460"/>
        <v>0</v>
      </c>
      <c r="AW175" s="379"/>
      <c r="AX175" s="384">
        <f t="shared" si="461"/>
        <v>0</v>
      </c>
      <c r="AY175" s="379"/>
      <c r="AZ175" s="384">
        <f t="shared" si="462"/>
        <v>0</v>
      </c>
      <c r="BA175" s="379"/>
      <c r="BB175" s="384">
        <f t="shared" si="463"/>
        <v>0</v>
      </c>
      <c r="BC175" s="379"/>
      <c r="BD175" s="384">
        <f t="shared" si="464"/>
        <v>0</v>
      </c>
      <c r="BE175" s="379"/>
      <c r="BF175" s="384">
        <f t="shared" si="465"/>
        <v>0</v>
      </c>
      <c r="BG175" s="379"/>
      <c r="BH175" s="384">
        <f t="shared" si="466"/>
        <v>0</v>
      </c>
      <c r="BI175" s="379"/>
      <c r="BJ175" s="384">
        <f t="shared" si="467"/>
        <v>0</v>
      </c>
      <c r="BK175" s="379"/>
      <c r="BL175" s="384">
        <f t="shared" si="468"/>
        <v>0</v>
      </c>
      <c r="BM175" s="379"/>
      <c r="BN175" s="384">
        <f t="shared" si="469"/>
        <v>0</v>
      </c>
      <c r="BO175" s="379"/>
      <c r="BP175" s="384">
        <f t="shared" si="470"/>
        <v>0</v>
      </c>
      <c r="BQ175" s="379"/>
      <c r="BR175" s="384">
        <f t="shared" si="471"/>
        <v>0</v>
      </c>
      <c r="BS175" s="379"/>
      <c r="BT175" s="384">
        <f t="shared" si="472"/>
        <v>0</v>
      </c>
      <c r="BU175" s="379"/>
      <c r="BV175" s="384">
        <f t="shared" si="473"/>
        <v>0</v>
      </c>
      <c r="BW175" s="379"/>
      <c r="BX175" s="384">
        <f t="shared" si="474"/>
        <v>0</v>
      </c>
      <c r="BY175" s="379"/>
      <c r="BZ175" s="384">
        <f t="shared" si="475"/>
        <v>0</v>
      </c>
      <c r="CA175" s="379"/>
      <c r="CB175" s="384">
        <f t="shared" si="476"/>
        <v>0</v>
      </c>
      <c r="CC175" s="379"/>
      <c r="CD175" s="384">
        <f t="shared" si="477"/>
        <v>0</v>
      </c>
      <c r="CE175" s="379"/>
      <c r="CF175" s="384">
        <f t="shared" si="478"/>
        <v>0</v>
      </c>
      <c r="CG175" s="379"/>
      <c r="CH175" s="384">
        <f t="shared" si="479"/>
        <v>0</v>
      </c>
      <c r="CI175" s="379"/>
      <c r="CJ175" s="384">
        <f t="shared" si="480"/>
        <v>0</v>
      </c>
      <c r="CK175" s="379"/>
      <c r="CL175" s="384">
        <f t="shared" si="481"/>
        <v>0</v>
      </c>
      <c r="CM175" s="379"/>
      <c r="CN175" s="384">
        <f t="shared" si="482"/>
        <v>0</v>
      </c>
      <c r="CO175" s="379"/>
      <c r="CP175" s="384">
        <f t="shared" si="483"/>
        <v>0</v>
      </c>
      <c r="CQ175" s="379"/>
      <c r="CR175" s="384">
        <f t="shared" si="484"/>
        <v>0</v>
      </c>
      <c r="CS175" s="379"/>
      <c r="CT175" s="384">
        <f t="shared" si="485"/>
        <v>0</v>
      </c>
      <c r="CU175" s="379"/>
      <c r="CV175" s="384">
        <f t="shared" si="486"/>
        <v>0</v>
      </c>
      <c r="CW175" s="379"/>
      <c r="CX175" s="384">
        <f t="shared" si="487"/>
        <v>0</v>
      </c>
      <c r="CY175" s="379"/>
      <c r="CZ175" s="384">
        <f t="shared" si="488"/>
        <v>0</v>
      </c>
      <c r="DA175" s="379"/>
      <c r="DB175" s="384">
        <f t="shared" si="440"/>
        <v>0</v>
      </c>
      <c r="DC175" s="379"/>
      <c r="DD175" s="384">
        <f t="shared" si="489"/>
        <v>0</v>
      </c>
      <c r="DE175" s="379"/>
      <c r="DF175" s="384">
        <f t="shared" si="490"/>
        <v>0</v>
      </c>
      <c r="DG175" s="379"/>
      <c r="DH175" s="384">
        <f t="shared" si="491"/>
        <v>0</v>
      </c>
      <c r="DI175" s="379"/>
      <c r="DJ175" s="384">
        <f t="shared" si="492"/>
        <v>0</v>
      </c>
      <c r="DK175" s="379"/>
      <c r="DL175" s="384">
        <f t="shared" si="493"/>
        <v>0</v>
      </c>
      <c r="DM175" s="379"/>
      <c r="DN175" s="384">
        <f t="shared" si="494"/>
        <v>0</v>
      </c>
      <c r="DO175" s="379"/>
      <c r="DP175" s="384">
        <f t="shared" si="495"/>
        <v>0</v>
      </c>
      <c r="DQ175" s="379"/>
      <c r="DR175" s="384">
        <f t="shared" si="496"/>
        <v>0</v>
      </c>
      <c r="DS175" s="379"/>
      <c r="DT175" s="384">
        <f t="shared" si="497"/>
        <v>0</v>
      </c>
      <c r="DU175" s="379"/>
      <c r="DV175" s="384">
        <f t="shared" si="498"/>
        <v>0</v>
      </c>
      <c r="DW175" s="379"/>
      <c r="DX175" s="384">
        <f t="shared" si="499"/>
        <v>0</v>
      </c>
      <c r="DY175" s="379"/>
      <c r="DZ175" s="384">
        <f t="shared" si="500"/>
        <v>0</v>
      </c>
      <c r="EA175" s="379"/>
      <c r="EB175" s="384">
        <f t="shared" si="501"/>
        <v>0</v>
      </c>
      <c r="EC175" s="379"/>
      <c r="ED175" s="384">
        <f t="shared" si="502"/>
        <v>0</v>
      </c>
      <c r="EE175" s="379"/>
      <c r="EF175" s="384">
        <f t="shared" si="503"/>
        <v>0</v>
      </c>
      <c r="EG175" s="379"/>
      <c r="EH175" s="384">
        <f t="shared" si="504"/>
        <v>0</v>
      </c>
      <c r="EI175" s="379"/>
      <c r="EJ175" s="384">
        <f t="shared" si="505"/>
        <v>0</v>
      </c>
      <c r="EK175" s="379"/>
      <c r="EL175" s="384">
        <f t="shared" si="506"/>
        <v>0</v>
      </c>
      <c r="EM175" s="379"/>
      <c r="EN175" s="384">
        <f t="shared" si="507"/>
        <v>0</v>
      </c>
      <c r="EO175" s="379"/>
      <c r="EP175" s="384">
        <f t="shared" si="508"/>
        <v>0</v>
      </c>
      <c r="EQ175" s="379"/>
      <c r="ER175" s="384">
        <f t="shared" si="509"/>
        <v>0</v>
      </c>
      <c r="ES175" s="379"/>
      <c r="ET175" s="384">
        <f t="shared" si="510"/>
        <v>0</v>
      </c>
      <c r="EU175" s="379"/>
      <c r="EV175" s="384">
        <f t="shared" si="511"/>
        <v>0</v>
      </c>
      <c r="EW175" s="379"/>
      <c r="EX175" s="384">
        <f t="shared" si="512"/>
        <v>0</v>
      </c>
      <c r="EY175" s="379">
        <v>1</v>
      </c>
      <c r="EZ175" s="384">
        <f t="shared" si="513"/>
        <v>126500</v>
      </c>
      <c r="FA175" s="379"/>
      <c r="FB175" s="384">
        <f t="shared" si="514"/>
        <v>0</v>
      </c>
      <c r="FC175" s="379"/>
      <c r="FD175" s="384">
        <f t="shared" si="515"/>
        <v>0</v>
      </c>
      <c r="FE175" s="379"/>
      <c r="FF175" s="384">
        <f t="shared" si="516"/>
        <v>0</v>
      </c>
      <c r="FG175" s="379"/>
      <c r="FH175" s="384">
        <f t="shared" si="517"/>
        <v>0</v>
      </c>
      <c r="FI175" s="379"/>
      <c r="FJ175" s="384">
        <f t="shared" si="518"/>
        <v>0</v>
      </c>
      <c r="FK175" s="379"/>
      <c r="FL175" s="384">
        <f t="shared" si="519"/>
        <v>0</v>
      </c>
      <c r="FM175" s="379"/>
      <c r="FN175" s="384">
        <f t="shared" si="520"/>
        <v>0</v>
      </c>
      <c r="FO175" s="379"/>
      <c r="FP175" s="384">
        <f t="shared" si="521"/>
        <v>0</v>
      </c>
      <c r="FQ175" s="379"/>
      <c r="FR175" s="384">
        <f t="shared" si="522"/>
        <v>0</v>
      </c>
      <c r="FS175" s="379"/>
      <c r="FT175" s="384">
        <f t="shared" si="523"/>
        <v>0</v>
      </c>
      <c r="FU175" s="379"/>
      <c r="FV175" s="384">
        <f t="shared" si="524"/>
        <v>0</v>
      </c>
      <c r="FW175" s="379"/>
      <c r="FX175" s="384">
        <f t="shared" si="525"/>
        <v>0</v>
      </c>
      <c r="FY175" s="379"/>
      <c r="FZ175" s="384">
        <f t="shared" si="526"/>
        <v>0</v>
      </c>
      <c r="GA175" s="379"/>
      <c r="GB175" s="384">
        <f t="shared" si="527"/>
        <v>0</v>
      </c>
      <c r="GC175" s="379"/>
      <c r="GD175" s="384">
        <f t="shared" si="528"/>
        <v>0</v>
      </c>
      <c r="GE175" s="379"/>
      <c r="GF175" s="384">
        <f t="shared" si="529"/>
        <v>0</v>
      </c>
      <c r="GG175" s="379"/>
      <c r="GH175" s="384">
        <f t="shared" si="530"/>
        <v>0</v>
      </c>
      <c r="GI175" s="379"/>
      <c r="GJ175" s="384">
        <f t="shared" si="531"/>
        <v>0</v>
      </c>
      <c r="GK175" s="379"/>
      <c r="GL175" s="384">
        <f t="shared" si="532"/>
        <v>0</v>
      </c>
      <c r="GM175" s="379"/>
      <c r="GN175" s="384">
        <f t="shared" si="533"/>
        <v>0</v>
      </c>
      <c r="GO175" s="379"/>
      <c r="GP175" s="384">
        <f t="shared" si="534"/>
        <v>0</v>
      </c>
      <c r="GQ175" s="379"/>
      <c r="GR175" s="384">
        <f t="shared" si="535"/>
        <v>0</v>
      </c>
      <c r="GS175" s="379"/>
      <c r="GT175" s="384">
        <f t="shared" si="536"/>
        <v>0</v>
      </c>
      <c r="GU175" s="379"/>
      <c r="GV175" s="384">
        <f t="shared" si="537"/>
        <v>0</v>
      </c>
      <c r="GW175" s="379"/>
      <c r="GX175" s="384">
        <f t="shared" si="538"/>
        <v>0</v>
      </c>
      <c r="GY175" s="379"/>
      <c r="GZ175" s="384">
        <f t="shared" si="539"/>
        <v>0</v>
      </c>
      <c r="HA175" s="379"/>
      <c r="HB175" s="384">
        <f t="shared" si="540"/>
        <v>0</v>
      </c>
      <c r="HC175" s="379"/>
      <c r="HD175" s="384">
        <f t="shared" si="541"/>
        <v>0</v>
      </c>
      <c r="HE175" s="379"/>
      <c r="HF175" s="384">
        <f t="shared" si="542"/>
        <v>0</v>
      </c>
      <c r="HG175" s="379"/>
      <c r="HH175" s="384">
        <f t="shared" si="543"/>
        <v>0</v>
      </c>
      <c r="HI175" s="379"/>
      <c r="HJ175" s="384">
        <f t="shared" si="544"/>
        <v>0</v>
      </c>
      <c r="HK175" s="379"/>
      <c r="HL175" s="384">
        <f t="shared" si="545"/>
        <v>0</v>
      </c>
      <c r="HM175" s="379"/>
      <c r="HN175" s="384">
        <f t="shared" si="546"/>
        <v>0</v>
      </c>
      <c r="HO175" s="415"/>
      <c r="HP175" s="384">
        <f t="shared" si="547"/>
        <v>0</v>
      </c>
      <c r="HQ175" s="379"/>
      <c r="HR175" s="384">
        <f t="shared" si="548"/>
        <v>0</v>
      </c>
      <c r="HS175" s="415"/>
      <c r="HT175" s="384">
        <f t="shared" si="549"/>
        <v>0</v>
      </c>
      <c r="HU175" s="379"/>
      <c r="HV175" s="384">
        <f t="shared" si="550"/>
        <v>0</v>
      </c>
      <c r="HW175" s="379"/>
      <c r="HX175" s="384">
        <f t="shared" si="551"/>
        <v>0</v>
      </c>
      <c r="HY175" s="379"/>
      <c r="HZ175" s="384">
        <f t="shared" si="552"/>
        <v>0</v>
      </c>
      <c r="IA175" s="379"/>
      <c r="IB175" s="384">
        <f t="shared" si="553"/>
        <v>0</v>
      </c>
      <c r="IC175" s="379"/>
      <c r="ID175" s="384">
        <f t="shared" si="554"/>
        <v>0</v>
      </c>
      <c r="IE175" s="379"/>
      <c r="IF175" s="384">
        <f t="shared" si="555"/>
        <v>0</v>
      </c>
      <c r="IG175" s="379"/>
      <c r="IH175" s="384">
        <f t="shared" si="556"/>
        <v>0</v>
      </c>
      <c r="II175" s="379"/>
      <c r="IJ175" s="384">
        <f t="shared" si="557"/>
        <v>0</v>
      </c>
      <c r="IK175" s="379"/>
      <c r="IL175" s="384">
        <f t="shared" si="558"/>
        <v>0</v>
      </c>
      <c r="IM175" s="379"/>
      <c r="IN175" s="384">
        <f t="shared" si="559"/>
        <v>0</v>
      </c>
      <c r="IO175" s="379"/>
      <c r="IP175" s="384">
        <f t="shared" si="560"/>
        <v>0</v>
      </c>
      <c r="IQ175" s="379"/>
      <c r="IR175" s="384">
        <f t="shared" si="561"/>
        <v>0</v>
      </c>
      <c r="IS175" s="379"/>
      <c r="IT175" s="384">
        <f t="shared" si="562"/>
        <v>0</v>
      </c>
      <c r="IU175" s="379"/>
      <c r="IV175" s="384">
        <f t="shared" si="563"/>
        <v>0</v>
      </c>
      <c r="IW175" s="379"/>
      <c r="IX175" s="384">
        <f t="shared" si="564"/>
        <v>0</v>
      </c>
      <c r="IY175" s="379"/>
      <c r="IZ175" s="384">
        <f t="shared" si="565"/>
        <v>0</v>
      </c>
      <c r="JA175" s="379"/>
      <c r="JB175" s="384">
        <f t="shared" si="566"/>
        <v>0</v>
      </c>
      <c r="JC175" s="379"/>
      <c r="JD175" s="384">
        <f t="shared" si="567"/>
        <v>0</v>
      </c>
      <c r="JE175" s="379"/>
      <c r="JF175" s="384">
        <f t="shared" si="568"/>
        <v>0</v>
      </c>
      <c r="JG175" s="379"/>
      <c r="JH175" s="384">
        <f t="shared" si="569"/>
        <v>0</v>
      </c>
      <c r="JI175" s="379"/>
      <c r="JJ175" s="384">
        <f t="shared" si="570"/>
        <v>0</v>
      </c>
      <c r="JK175" s="379"/>
      <c r="JL175" s="384">
        <f t="shared" si="571"/>
        <v>0</v>
      </c>
      <c r="JM175" s="379"/>
      <c r="JN175" s="384">
        <f t="shared" si="572"/>
        <v>0</v>
      </c>
      <c r="JO175" s="379"/>
      <c r="JP175" s="384">
        <f t="shared" si="573"/>
        <v>0</v>
      </c>
      <c r="JQ175" s="379"/>
      <c r="JR175" s="384">
        <f t="shared" si="574"/>
        <v>0</v>
      </c>
      <c r="JS175" s="379"/>
      <c r="JT175" s="384">
        <f t="shared" si="576"/>
        <v>0</v>
      </c>
      <c r="JU175" s="379"/>
      <c r="JV175" s="384">
        <f t="shared" si="577"/>
        <v>0</v>
      </c>
      <c r="JW175" s="379"/>
      <c r="JX175" s="384">
        <f t="shared" si="578"/>
        <v>0</v>
      </c>
      <c r="JY175" s="379"/>
      <c r="JZ175" s="384">
        <f t="shared" si="579"/>
        <v>0</v>
      </c>
    </row>
    <row r="176" spans="1:286" s="4" customFormat="1" ht="24.75" x14ac:dyDescent="0.25">
      <c r="A176" s="268" t="s">
        <v>28</v>
      </c>
      <c r="B176" s="519" t="s">
        <v>571</v>
      </c>
      <c r="C176" s="483">
        <v>89430</v>
      </c>
      <c r="D176" s="467"/>
      <c r="E176" s="467"/>
      <c r="F176" s="472"/>
      <c r="G176" s="387">
        <v>0</v>
      </c>
      <c r="H176" s="388">
        <f t="shared" si="439"/>
        <v>89430</v>
      </c>
      <c r="I176" s="513">
        <v>1</v>
      </c>
      <c r="J176" s="390">
        <f t="shared" si="441"/>
        <v>89430</v>
      </c>
      <c r="K176" s="379"/>
      <c r="L176" s="384">
        <f t="shared" si="442"/>
        <v>0</v>
      </c>
      <c r="M176" s="379"/>
      <c r="N176" s="384">
        <f t="shared" si="443"/>
        <v>0</v>
      </c>
      <c r="O176" s="379"/>
      <c r="P176" s="384">
        <f t="shared" si="444"/>
        <v>0</v>
      </c>
      <c r="Q176" s="379"/>
      <c r="R176" s="384">
        <f t="shared" si="445"/>
        <v>0</v>
      </c>
      <c r="S176" s="379"/>
      <c r="T176" s="384">
        <f t="shared" si="446"/>
        <v>0</v>
      </c>
      <c r="U176" s="379"/>
      <c r="V176" s="384">
        <f t="shared" si="447"/>
        <v>0</v>
      </c>
      <c r="W176" s="379"/>
      <c r="X176" s="384">
        <f t="shared" si="448"/>
        <v>0</v>
      </c>
      <c r="Y176" s="379"/>
      <c r="Z176" s="384">
        <f t="shared" si="449"/>
        <v>0</v>
      </c>
      <c r="AA176" s="379"/>
      <c r="AB176" s="384">
        <f t="shared" si="450"/>
        <v>0</v>
      </c>
      <c r="AC176" s="379"/>
      <c r="AD176" s="384">
        <f t="shared" si="451"/>
        <v>0</v>
      </c>
      <c r="AE176" s="379"/>
      <c r="AF176" s="384">
        <f t="shared" si="452"/>
        <v>0</v>
      </c>
      <c r="AG176" s="379"/>
      <c r="AH176" s="384">
        <f t="shared" si="453"/>
        <v>0</v>
      </c>
      <c r="AI176" s="379"/>
      <c r="AJ176" s="384">
        <f t="shared" si="454"/>
        <v>0</v>
      </c>
      <c r="AK176" s="379"/>
      <c r="AL176" s="384">
        <f t="shared" si="455"/>
        <v>0</v>
      </c>
      <c r="AM176" s="379"/>
      <c r="AN176" s="384">
        <f t="shared" si="456"/>
        <v>0</v>
      </c>
      <c r="AO176" s="379"/>
      <c r="AP176" s="384">
        <f t="shared" si="457"/>
        <v>0</v>
      </c>
      <c r="AQ176" s="379"/>
      <c r="AR176" s="384">
        <f t="shared" si="458"/>
        <v>0</v>
      </c>
      <c r="AS176" s="379"/>
      <c r="AT176" s="384">
        <f t="shared" si="459"/>
        <v>0</v>
      </c>
      <c r="AU176" s="379"/>
      <c r="AV176" s="384">
        <f t="shared" si="460"/>
        <v>0</v>
      </c>
      <c r="AW176" s="379"/>
      <c r="AX176" s="384">
        <f t="shared" si="461"/>
        <v>0</v>
      </c>
      <c r="AY176" s="379"/>
      <c r="AZ176" s="384">
        <f t="shared" si="462"/>
        <v>0</v>
      </c>
      <c r="BA176" s="379"/>
      <c r="BB176" s="384">
        <f t="shared" si="463"/>
        <v>0</v>
      </c>
      <c r="BC176" s="379"/>
      <c r="BD176" s="384">
        <f t="shared" si="464"/>
        <v>0</v>
      </c>
      <c r="BE176" s="379"/>
      <c r="BF176" s="384">
        <f t="shared" si="465"/>
        <v>0</v>
      </c>
      <c r="BG176" s="379"/>
      <c r="BH176" s="384">
        <f t="shared" si="466"/>
        <v>0</v>
      </c>
      <c r="BI176" s="379"/>
      <c r="BJ176" s="384">
        <f t="shared" si="467"/>
        <v>0</v>
      </c>
      <c r="BK176" s="379"/>
      <c r="BL176" s="384">
        <f t="shared" si="468"/>
        <v>0</v>
      </c>
      <c r="BM176" s="379"/>
      <c r="BN176" s="384">
        <f t="shared" si="469"/>
        <v>0</v>
      </c>
      <c r="BO176" s="379"/>
      <c r="BP176" s="384">
        <f t="shared" si="470"/>
        <v>0</v>
      </c>
      <c r="BQ176" s="379"/>
      <c r="BR176" s="384">
        <f t="shared" si="471"/>
        <v>0</v>
      </c>
      <c r="BS176" s="379"/>
      <c r="BT176" s="384">
        <f t="shared" si="472"/>
        <v>0</v>
      </c>
      <c r="BU176" s="379"/>
      <c r="BV176" s="384">
        <f t="shared" si="473"/>
        <v>0</v>
      </c>
      <c r="BW176" s="379"/>
      <c r="BX176" s="384">
        <f t="shared" si="474"/>
        <v>0</v>
      </c>
      <c r="BY176" s="379"/>
      <c r="BZ176" s="384">
        <f t="shared" si="475"/>
        <v>0</v>
      </c>
      <c r="CA176" s="379"/>
      <c r="CB176" s="384">
        <f t="shared" si="476"/>
        <v>0</v>
      </c>
      <c r="CC176" s="379"/>
      <c r="CD176" s="384">
        <f t="shared" si="477"/>
        <v>0</v>
      </c>
      <c r="CE176" s="379"/>
      <c r="CF176" s="384">
        <f t="shared" si="478"/>
        <v>0</v>
      </c>
      <c r="CG176" s="379"/>
      <c r="CH176" s="384">
        <f t="shared" si="479"/>
        <v>0</v>
      </c>
      <c r="CI176" s="379"/>
      <c r="CJ176" s="384">
        <f t="shared" si="480"/>
        <v>0</v>
      </c>
      <c r="CK176" s="379"/>
      <c r="CL176" s="384">
        <f t="shared" si="481"/>
        <v>0</v>
      </c>
      <c r="CM176" s="379"/>
      <c r="CN176" s="384">
        <f t="shared" si="482"/>
        <v>0</v>
      </c>
      <c r="CO176" s="379"/>
      <c r="CP176" s="384">
        <f t="shared" si="483"/>
        <v>0</v>
      </c>
      <c r="CQ176" s="379"/>
      <c r="CR176" s="384">
        <f t="shared" si="484"/>
        <v>0</v>
      </c>
      <c r="CS176" s="379"/>
      <c r="CT176" s="384">
        <f t="shared" si="485"/>
        <v>0</v>
      </c>
      <c r="CU176" s="379"/>
      <c r="CV176" s="384">
        <f t="shared" si="486"/>
        <v>0</v>
      </c>
      <c r="CW176" s="379"/>
      <c r="CX176" s="384">
        <f t="shared" si="487"/>
        <v>0</v>
      </c>
      <c r="CY176" s="379"/>
      <c r="CZ176" s="384">
        <f t="shared" si="488"/>
        <v>0</v>
      </c>
      <c r="DA176" s="379"/>
      <c r="DB176" s="384">
        <f t="shared" si="440"/>
        <v>0</v>
      </c>
      <c r="DC176" s="379"/>
      <c r="DD176" s="384">
        <f t="shared" si="489"/>
        <v>0</v>
      </c>
      <c r="DE176" s="379"/>
      <c r="DF176" s="384">
        <f t="shared" si="490"/>
        <v>0</v>
      </c>
      <c r="DG176" s="379"/>
      <c r="DH176" s="384">
        <f t="shared" si="491"/>
        <v>0</v>
      </c>
      <c r="DI176" s="379"/>
      <c r="DJ176" s="384">
        <f t="shared" si="492"/>
        <v>0</v>
      </c>
      <c r="DK176" s="379"/>
      <c r="DL176" s="384">
        <f t="shared" si="493"/>
        <v>0</v>
      </c>
      <c r="DM176" s="379"/>
      <c r="DN176" s="384">
        <f t="shared" si="494"/>
        <v>0</v>
      </c>
      <c r="DO176" s="379"/>
      <c r="DP176" s="384">
        <f t="shared" si="495"/>
        <v>0</v>
      </c>
      <c r="DQ176" s="379"/>
      <c r="DR176" s="384">
        <f t="shared" si="496"/>
        <v>0</v>
      </c>
      <c r="DS176" s="379"/>
      <c r="DT176" s="384">
        <f t="shared" si="497"/>
        <v>0</v>
      </c>
      <c r="DU176" s="379"/>
      <c r="DV176" s="384">
        <f t="shared" si="498"/>
        <v>0</v>
      </c>
      <c r="DW176" s="379"/>
      <c r="DX176" s="384">
        <f t="shared" si="499"/>
        <v>0</v>
      </c>
      <c r="DY176" s="379"/>
      <c r="DZ176" s="384">
        <f t="shared" si="500"/>
        <v>0</v>
      </c>
      <c r="EA176" s="379"/>
      <c r="EB176" s="384">
        <f t="shared" si="501"/>
        <v>0</v>
      </c>
      <c r="EC176" s="379"/>
      <c r="ED176" s="384">
        <f t="shared" si="502"/>
        <v>0</v>
      </c>
      <c r="EE176" s="379"/>
      <c r="EF176" s="384">
        <f t="shared" si="503"/>
        <v>0</v>
      </c>
      <c r="EG176" s="379"/>
      <c r="EH176" s="384">
        <f t="shared" si="504"/>
        <v>0</v>
      </c>
      <c r="EI176" s="379"/>
      <c r="EJ176" s="384">
        <f t="shared" si="505"/>
        <v>0</v>
      </c>
      <c r="EK176" s="379"/>
      <c r="EL176" s="384">
        <f t="shared" si="506"/>
        <v>0</v>
      </c>
      <c r="EM176" s="379"/>
      <c r="EN176" s="384">
        <f t="shared" si="507"/>
        <v>0</v>
      </c>
      <c r="EO176" s="379"/>
      <c r="EP176" s="384">
        <f t="shared" si="508"/>
        <v>0</v>
      </c>
      <c r="EQ176" s="379">
        <v>1</v>
      </c>
      <c r="ER176" s="384">
        <f t="shared" si="509"/>
        <v>89430</v>
      </c>
      <c r="ES176" s="379"/>
      <c r="ET176" s="384">
        <f t="shared" si="510"/>
        <v>0</v>
      </c>
      <c r="EU176" s="379"/>
      <c r="EV176" s="384">
        <f t="shared" si="511"/>
        <v>0</v>
      </c>
      <c r="EW176" s="379"/>
      <c r="EX176" s="384">
        <f t="shared" si="512"/>
        <v>0</v>
      </c>
      <c r="EY176" s="379"/>
      <c r="EZ176" s="384">
        <f t="shared" si="513"/>
        <v>0</v>
      </c>
      <c r="FA176" s="379"/>
      <c r="FB176" s="384">
        <f t="shared" si="514"/>
        <v>0</v>
      </c>
      <c r="FC176" s="379"/>
      <c r="FD176" s="384">
        <f t="shared" si="515"/>
        <v>0</v>
      </c>
      <c r="FE176" s="379"/>
      <c r="FF176" s="384">
        <f t="shared" si="516"/>
        <v>0</v>
      </c>
      <c r="FG176" s="379"/>
      <c r="FH176" s="384">
        <f t="shared" si="517"/>
        <v>0</v>
      </c>
      <c r="FI176" s="379"/>
      <c r="FJ176" s="384">
        <f t="shared" si="518"/>
        <v>0</v>
      </c>
      <c r="FK176" s="379"/>
      <c r="FL176" s="384">
        <f t="shared" si="519"/>
        <v>0</v>
      </c>
      <c r="FM176" s="379"/>
      <c r="FN176" s="384">
        <f t="shared" si="520"/>
        <v>0</v>
      </c>
      <c r="FO176" s="379"/>
      <c r="FP176" s="384">
        <f t="shared" si="521"/>
        <v>0</v>
      </c>
      <c r="FQ176" s="379"/>
      <c r="FR176" s="384">
        <f t="shared" si="522"/>
        <v>0</v>
      </c>
      <c r="FS176" s="379"/>
      <c r="FT176" s="384">
        <f t="shared" si="523"/>
        <v>0</v>
      </c>
      <c r="FU176" s="379"/>
      <c r="FV176" s="384">
        <f t="shared" si="524"/>
        <v>0</v>
      </c>
      <c r="FW176" s="379"/>
      <c r="FX176" s="384">
        <f t="shared" si="525"/>
        <v>0</v>
      </c>
      <c r="FY176" s="379"/>
      <c r="FZ176" s="384">
        <f t="shared" si="526"/>
        <v>0</v>
      </c>
      <c r="GA176" s="379"/>
      <c r="GB176" s="384">
        <f t="shared" si="527"/>
        <v>0</v>
      </c>
      <c r="GC176" s="379"/>
      <c r="GD176" s="384">
        <f t="shared" si="528"/>
        <v>0</v>
      </c>
      <c r="GE176" s="379"/>
      <c r="GF176" s="384">
        <f t="shared" si="529"/>
        <v>0</v>
      </c>
      <c r="GG176" s="379"/>
      <c r="GH176" s="384">
        <f t="shared" si="530"/>
        <v>0</v>
      </c>
      <c r="GI176" s="379"/>
      <c r="GJ176" s="384">
        <f t="shared" si="531"/>
        <v>0</v>
      </c>
      <c r="GK176" s="379"/>
      <c r="GL176" s="384">
        <f t="shared" si="532"/>
        <v>0</v>
      </c>
      <c r="GM176" s="379"/>
      <c r="GN176" s="384">
        <f t="shared" si="533"/>
        <v>0</v>
      </c>
      <c r="GO176" s="379"/>
      <c r="GP176" s="384">
        <f t="shared" si="534"/>
        <v>0</v>
      </c>
      <c r="GQ176" s="379"/>
      <c r="GR176" s="384">
        <f t="shared" si="535"/>
        <v>0</v>
      </c>
      <c r="GS176" s="379"/>
      <c r="GT176" s="384">
        <f t="shared" si="536"/>
        <v>0</v>
      </c>
      <c r="GU176" s="379"/>
      <c r="GV176" s="384">
        <f t="shared" si="537"/>
        <v>0</v>
      </c>
      <c r="GW176" s="379"/>
      <c r="GX176" s="384">
        <f t="shared" si="538"/>
        <v>0</v>
      </c>
      <c r="GY176" s="379"/>
      <c r="GZ176" s="384">
        <f t="shared" si="539"/>
        <v>0</v>
      </c>
      <c r="HA176" s="379"/>
      <c r="HB176" s="384">
        <f t="shared" si="540"/>
        <v>0</v>
      </c>
      <c r="HC176" s="379"/>
      <c r="HD176" s="384">
        <f t="shared" si="541"/>
        <v>0</v>
      </c>
      <c r="HE176" s="379"/>
      <c r="HF176" s="384">
        <f t="shared" si="542"/>
        <v>0</v>
      </c>
      <c r="HG176" s="379"/>
      <c r="HH176" s="384">
        <f t="shared" si="543"/>
        <v>0</v>
      </c>
      <c r="HI176" s="379"/>
      <c r="HJ176" s="384">
        <f t="shared" si="544"/>
        <v>0</v>
      </c>
      <c r="HK176" s="379"/>
      <c r="HL176" s="384">
        <f t="shared" si="545"/>
        <v>0</v>
      </c>
      <c r="HM176" s="379"/>
      <c r="HN176" s="384">
        <f t="shared" si="546"/>
        <v>0</v>
      </c>
      <c r="HO176" s="415"/>
      <c r="HP176" s="384">
        <f t="shared" si="547"/>
        <v>0</v>
      </c>
      <c r="HQ176" s="379"/>
      <c r="HR176" s="384">
        <f t="shared" si="548"/>
        <v>0</v>
      </c>
      <c r="HS176" s="415"/>
      <c r="HT176" s="384">
        <f t="shared" si="549"/>
        <v>0</v>
      </c>
      <c r="HU176" s="379"/>
      <c r="HV176" s="384">
        <f t="shared" si="550"/>
        <v>0</v>
      </c>
      <c r="HW176" s="379"/>
      <c r="HX176" s="384">
        <f t="shared" si="551"/>
        <v>0</v>
      </c>
      <c r="HY176" s="379"/>
      <c r="HZ176" s="384">
        <f t="shared" si="552"/>
        <v>0</v>
      </c>
      <c r="IA176" s="379"/>
      <c r="IB176" s="384">
        <f t="shared" si="553"/>
        <v>0</v>
      </c>
      <c r="IC176" s="379"/>
      <c r="ID176" s="384">
        <f t="shared" si="554"/>
        <v>0</v>
      </c>
      <c r="IE176" s="379"/>
      <c r="IF176" s="384">
        <f t="shared" si="555"/>
        <v>0</v>
      </c>
      <c r="IG176" s="379"/>
      <c r="IH176" s="384">
        <f t="shared" si="556"/>
        <v>0</v>
      </c>
      <c r="II176" s="379"/>
      <c r="IJ176" s="384">
        <f t="shared" si="557"/>
        <v>0</v>
      </c>
      <c r="IK176" s="379"/>
      <c r="IL176" s="384">
        <f t="shared" si="558"/>
        <v>0</v>
      </c>
      <c r="IM176" s="379"/>
      <c r="IN176" s="384">
        <f t="shared" si="559"/>
        <v>0</v>
      </c>
      <c r="IO176" s="379"/>
      <c r="IP176" s="384">
        <f t="shared" si="560"/>
        <v>0</v>
      </c>
      <c r="IQ176" s="379"/>
      <c r="IR176" s="384">
        <f t="shared" si="561"/>
        <v>0</v>
      </c>
      <c r="IS176" s="379"/>
      <c r="IT176" s="384">
        <f t="shared" si="562"/>
        <v>0</v>
      </c>
      <c r="IU176" s="379"/>
      <c r="IV176" s="384">
        <f t="shared" si="563"/>
        <v>0</v>
      </c>
      <c r="IW176" s="379"/>
      <c r="IX176" s="384">
        <f t="shared" si="564"/>
        <v>0</v>
      </c>
      <c r="IY176" s="379"/>
      <c r="IZ176" s="384">
        <f t="shared" si="565"/>
        <v>0</v>
      </c>
      <c r="JA176" s="379"/>
      <c r="JB176" s="384">
        <f t="shared" si="566"/>
        <v>0</v>
      </c>
      <c r="JC176" s="379"/>
      <c r="JD176" s="384">
        <f t="shared" si="567"/>
        <v>0</v>
      </c>
      <c r="JE176" s="379"/>
      <c r="JF176" s="384">
        <f t="shared" si="568"/>
        <v>0</v>
      </c>
      <c r="JG176" s="379"/>
      <c r="JH176" s="384">
        <f t="shared" si="569"/>
        <v>0</v>
      </c>
      <c r="JI176" s="379"/>
      <c r="JJ176" s="384">
        <f t="shared" si="570"/>
        <v>0</v>
      </c>
      <c r="JK176" s="379"/>
      <c r="JL176" s="384">
        <f t="shared" si="571"/>
        <v>0</v>
      </c>
      <c r="JM176" s="379"/>
      <c r="JN176" s="384">
        <f t="shared" si="572"/>
        <v>0</v>
      </c>
      <c r="JO176" s="379"/>
      <c r="JP176" s="384">
        <f t="shared" si="573"/>
        <v>0</v>
      </c>
      <c r="JQ176" s="379"/>
      <c r="JR176" s="384">
        <f t="shared" si="574"/>
        <v>0</v>
      </c>
      <c r="JS176" s="379"/>
      <c r="JT176" s="384">
        <f t="shared" si="576"/>
        <v>0</v>
      </c>
      <c r="JU176" s="379"/>
      <c r="JV176" s="384">
        <f t="shared" si="577"/>
        <v>0</v>
      </c>
      <c r="JW176" s="379"/>
      <c r="JX176" s="384">
        <f t="shared" si="578"/>
        <v>0</v>
      </c>
      <c r="JY176" s="379"/>
      <c r="JZ176" s="384">
        <f t="shared" si="579"/>
        <v>0</v>
      </c>
    </row>
    <row r="177" spans="1:286" s="4" customFormat="1" ht="24.75" x14ac:dyDescent="0.25">
      <c r="A177" s="268" t="s">
        <v>28</v>
      </c>
      <c r="B177" s="519" t="s">
        <v>573</v>
      </c>
      <c r="C177" s="483">
        <v>105300</v>
      </c>
      <c r="D177" s="467"/>
      <c r="E177" s="467"/>
      <c r="F177" s="472"/>
      <c r="G177" s="387">
        <v>0</v>
      </c>
      <c r="H177" s="388">
        <f t="shared" si="439"/>
        <v>105300</v>
      </c>
      <c r="I177" s="513">
        <v>1</v>
      </c>
      <c r="J177" s="390">
        <f t="shared" si="441"/>
        <v>105300</v>
      </c>
      <c r="K177" s="379"/>
      <c r="L177" s="384">
        <f t="shared" si="442"/>
        <v>0</v>
      </c>
      <c r="M177" s="379"/>
      <c r="N177" s="384">
        <f t="shared" si="443"/>
        <v>0</v>
      </c>
      <c r="O177" s="379"/>
      <c r="P177" s="384">
        <f t="shared" si="444"/>
        <v>0</v>
      </c>
      <c r="Q177" s="379"/>
      <c r="R177" s="384">
        <f t="shared" si="445"/>
        <v>0</v>
      </c>
      <c r="S177" s="379"/>
      <c r="T177" s="384">
        <f t="shared" si="446"/>
        <v>0</v>
      </c>
      <c r="U177" s="379"/>
      <c r="V177" s="384">
        <f t="shared" si="447"/>
        <v>0</v>
      </c>
      <c r="W177" s="379"/>
      <c r="X177" s="384">
        <f t="shared" si="448"/>
        <v>0</v>
      </c>
      <c r="Y177" s="379"/>
      <c r="Z177" s="384">
        <f t="shared" si="449"/>
        <v>0</v>
      </c>
      <c r="AA177" s="379"/>
      <c r="AB177" s="384">
        <f t="shared" si="450"/>
        <v>0</v>
      </c>
      <c r="AC177" s="379"/>
      <c r="AD177" s="384">
        <f t="shared" si="451"/>
        <v>0</v>
      </c>
      <c r="AE177" s="379"/>
      <c r="AF177" s="384">
        <f t="shared" si="452"/>
        <v>0</v>
      </c>
      <c r="AG177" s="379"/>
      <c r="AH177" s="384">
        <f t="shared" si="453"/>
        <v>0</v>
      </c>
      <c r="AI177" s="379"/>
      <c r="AJ177" s="384">
        <f t="shared" si="454"/>
        <v>0</v>
      </c>
      <c r="AK177" s="379"/>
      <c r="AL177" s="384">
        <f t="shared" si="455"/>
        <v>0</v>
      </c>
      <c r="AM177" s="379"/>
      <c r="AN177" s="384">
        <f t="shared" si="456"/>
        <v>0</v>
      </c>
      <c r="AO177" s="379"/>
      <c r="AP177" s="384">
        <f t="shared" si="457"/>
        <v>0</v>
      </c>
      <c r="AQ177" s="379"/>
      <c r="AR177" s="384">
        <f t="shared" si="458"/>
        <v>0</v>
      </c>
      <c r="AS177" s="379"/>
      <c r="AT177" s="384">
        <f t="shared" si="459"/>
        <v>0</v>
      </c>
      <c r="AU177" s="379"/>
      <c r="AV177" s="384">
        <f t="shared" si="460"/>
        <v>0</v>
      </c>
      <c r="AW177" s="379"/>
      <c r="AX177" s="384">
        <f t="shared" si="461"/>
        <v>0</v>
      </c>
      <c r="AY177" s="379"/>
      <c r="AZ177" s="384">
        <f t="shared" si="462"/>
        <v>0</v>
      </c>
      <c r="BA177" s="379"/>
      <c r="BB177" s="384">
        <f t="shared" si="463"/>
        <v>0</v>
      </c>
      <c r="BC177" s="379"/>
      <c r="BD177" s="384">
        <f t="shared" si="464"/>
        <v>0</v>
      </c>
      <c r="BE177" s="379"/>
      <c r="BF177" s="384">
        <f t="shared" si="465"/>
        <v>0</v>
      </c>
      <c r="BG177" s="379"/>
      <c r="BH177" s="384">
        <f t="shared" si="466"/>
        <v>0</v>
      </c>
      <c r="BI177" s="379"/>
      <c r="BJ177" s="384">
        <f t="shared" si="467"/>
        <v>0</v>
      </c>
      <c r="BK177" s="379"/>
      <c r="BL177" s="384">
        <f t="shared" si="468"/>
        <v>0</v>
      </c>
      <c r="BM177" s="379"/>
      <c r="BN177" s="384">
        <f t="shared" si="469"/>
        <v>0</v>
      </c>
      <c r="BO177" s="379"/>
      <c r="BP177" s="384">
        <f t="shared" si="470"/>
        <v>0</v>
      </c>
      <c r="BQ177" s="379"/>
      <c r="BR177" s="384">
        <f t="shared" si="471"/>
        <v>0</v>
      </c>
      <c r="BS177" s="379"/>
      <c r="BT177" s="384">
        <f t="shared" si="472"/>
        <v>0</v>
      </c>
      <c r="BU177" s="379"/>
      <c r="BV177" s="384">
        <f t="shared" si="473"/>
        <v>0</v>
      </c>
      <c r="BW177" s="379"/>
      <c r="BX177" s="384">
        <f t="shared" si="474"/>
        <v>0</v>
      </c>
      <c r="BY177" s="379"/>
      <c r="BZ177" s="384">
        <f t="shared" si="475"/>
        <v>0</v>
      </c>
      <c r="CA177" s="379"/>
      <c r="CB177" s="384">
        <f t="shared" si="476"/>
        <v>0</v>
      </c>
      <c r="CC177" s="379"/>
      <c r="CD177" s="384">
        <f t="shared" si="477"/>
        <v>0</v>
      </c>
      <c r="CE177" s="379"/>
      <c r="CF177" s="384">
        <f t="shared" si="478"/>
        <v>0</v>
      </c>
      <c r="CG177" s="379"/>
      <c r="CH177" s="384">
        <f t="shared" si="479"/>
        <v>0</v>
      </c>
      <c r="CI177" s="379"/>
      <c r="CJ177" s="384">
        <f t="shared" si="480"/>
        <v>0</v>
      </c>
      <c r="CK177" s="379"/>
      <c r="CL177" s="384">
        <f t="shared" si="481"/>
        <v>0</v>
      </c>
      <c r="CM177" s="379"/>
      <c r="CN177" s="384">
        <f t="shared" si="482"/>
        <v>0</v>
      </c>
      <c r="CO177" s="379"/>
      <c r="CP177" s="384">
        <f t="shared" si="483"/>
        <v>0</v>
      </c>
      <c r="CQ177" s="379"/>
      <c r="CR177" s="384">
        <f t="shared" si="484"/>
        <v>0</v>
      </c>
      <c r="CS177" s="379"/>
      <c r="CT177" s="384">
        <f t="shared" si="485"/>
        <v>0</v>
      </c>
      <c r="CU177" s="379"/>
      <c r="CV177" s="384">
        <f t="shared" si="486"/>
        <v>0</v>
      </c>
      <c r="CW177" s="379"/>
      <c r="CX177" s="384">
        <f t="shared" si="487"/>
        <v>0</v>
      </c>
      <c r="CY177" s="379"/>
      <c r="CZ177" s="384">
        <f t="shared" si="488"/>
        <v>0</v>
      </c>
      <c r="DA177" s="379"/>
      <c r="DB177" s="384">
        <f t="shared" si="440"/>
        <v>0</v>
      </c>
      <c r="DC177" s="379"/>
      <c r="DD177" s="384">
        <f t="shared" si="489"/>
        <v>0</v>
      </c>
      <c r="DE177" s="379"/>
      <c r="DF177" s="384">
        <f t="shared" si="490"/>
        <v>0</v>
      </c>
      <c r="DG177" s="379"/>
      <c r="DH177" s="384">
        <f t="shared" si="491"/>
        <v>0</v>
      </c>
      <c r="DI177" s="379"/>
      <c r="DJ177" s="384">
        <f t="shared" si="492"/>
        <v>0</v>
      </c>
      <c r="DK177" s="379"/>
      <c r="DL177" s="384">
        <f t="shared" si="493"/>
        <v>0</v>
      </c>
      <c r="DM177" s="379"/>
      <c r="DN177" s="384">
        <f t="shared" si="494"/>
        <v>0</v>
      </c>
      <c r="DO177" s="379"/>
      <c r="DP177" s="384">
        <f t="shared" si="495"/>
        <v>0</v>
      </c>
      <c r="DQ177" s="379"/>
      <c r="DR177" s="384">
        <f t="shared" si="496"/>
        <v>0</v>
      </c>
      <c r="DS177" s="379"/>
      <c r="DT177" s="384">
        <f t="shared" si="497"/>
        <v>0</v>
      </c>
      <c r="DU177" s="379"/>
      <c r="DV177" s="384">
        <f t="shared" si="498"/>
        <v>0</v>
      </c>
      <c r="DW177" s="379"/>
      <c r="DX177" s="384">
        <f t="shared" si="499"/>
        <v>0</v>
      </c>
      <c r="DY177" s="379"/>
      <c r="DZ177" s="384">
        <f t="shared" si="500"/>
        <v>0</v>
      </c>
      <c r="EA177" s="379"/>
      <c r="EB177" s="384">
        <f t="shared" si="501"/>
        <v>0</v>
      </c>
      <c r="EC177" s="379"/>
      <c r="ED177" s="384">
        <f t="shared" si="502"/>
        <v>0</v>
      </c>
      <c r="EE177" s="379"/>
      <c r="EF177" s="384">
        <f t="shared" si="503"/>
        <v>0</v>
      </c>
      <c r="EG177" s="379"/>
      <c r="EH177" s="384">
        <f t="shared" si="504"/>
        <v>0</v>
      </c>
      <c r="EI177" s="379"/>
      <c r="EJ177" s="384">
        <f t="shared" si="505"/>
        <v>0</v>
      </c>
      <c r="EK177" s="379"/>
      <c r="EL177" s="384">
        <f t="shared" si="506"/>
        <v>0</v>
      </c>
      <c r="EM177" s="379"/>
      <c r="EN177" s="384">
        <f t="shared" si="507"/>
        <v>0</v>
      </c>
      <c r="EO177" s="379"/>
      <c r="EP177" s="384">
        <f t="shared" si="508"/>
        <v>0</v>
      </c>
      <c r="EQ177" s="379"/>
      <c r="ER177" s="384">
        <f t="shared" si="509"/>
        <v>0</v>
      </c>
      <c r="ES177" s="379"/>
      <c r="ET177" s="384">
        <f t="shared" si="510"/>
        <v>0</v>
      </c>
      <c r="EU177" s="379">
        <v>1</v>
      </c>
      <c r="EV177" s="384">
        <f t="shared" si="511"/>
        <v>105300</v>
      </c>
      <c r="EW177" s="379"/>
      <c r="EX177" s="384">
        <f t="shared" si="512"/>
        <v>0</v>
      </c>
      <c r="EY177" s="379"/>
      <c r="EZ177" s="384">
        <f t="shared" si="513"/>
        <v>0</v>
      </c>
      <c r="FA177" s="379"/>
      <c r="FB177" s="384">
        <f t="shared" si="514"/>
        <v>0</v>
      </c>
      <c r="FC177" s="379"/>
      <c r="FD177" s="384">
        <f t="shared" si="515"/>
        <v>0</v>
      </c>
      <c r="FE177" s="379"/>
      <c r="FF177" s="384">
        <f t="shared" si="516"/>
        <v>0</v>
      </c>
      <c r="FG177" s="379"/>
      <c r="FH177" s="384">
        <f t="shared" si="517"/>
        <v>0</v>
      </c>
      <c r="FI177" s="379"/>
      <c r="FJ177" s="384">
        <f t="shared" si="518"/>
        <v>0</v>
      </c>
      <c r="FK177" s="379"/>
      <c r="FL177" s="384">
        <f t="shared" si="519"/>
        <v>0</v>
      </c>
      <c r="FM177" s="379"/>
      <c r="FN177" s="384">
        <f t="shared" si="520"/>
        <v>0</v>
      </c>
      <c r="FO177" s="379"/>
      <c r="FP177" s="384">
        <f t="shared" si="521"/>
        <v>0</v>
      </c>
      <c r="FQ177" s="379"/>
      <c r="FR177" s="384">
        <f t="shared" si="522"/>
        <v>0</v>
      </c>
      <c r="FS177" s="379"/>
      <c r="FT177" s="384">
        <f t="shared" si="523"/>
        <v>0</v>
      </c>
      <c r="FU177" s="379"/>
      <c r="FV177" s="384">
        <f t="shared" si="524"/>
        <v>0</v>
      </c>
      <c r="FW177" s="379"/>
      <c r="FX177" s="384">
        <f t="shared" si="525"/>
        <v>0</v>
      </c>
      <c r="FY177" s="379"/>
      <c r="FZ177" s="384">
        <f t="shared" si="526"/>
        <v>0</v>
      </c>
      <c r="GA177" s="379"/>
      <c r="GB177" s="384">
        <f t="shared" si="527"/>
        <v>0</v>
      </c>
      <c r="GC177" s="379"/>
      <c r="GD177" s="384">
        <f t="shared" si="528"/>
        <v>0</v>
      </c>
      <c r="GE177" s="379"/>
      <c r="GF177" s="384">
        <f t="shared" si="529"/>
        <v>0</v>
      </c>
      <c r="GG177" s="379"/>
      <c r="GH177" s="384">
        <f t="shared" si="530"/>
        <v>0</v>
      </c>
      <c r="GI177" s="379"/>
      <c r="GJ177" s="384">
        <f t="shared" si="531"/>
        <v>0</v>
      </c>
      <c r="GK177" s="379"/>
      <c r="GL177" s="384">
        <f t="shared" si="532"/>
        <v>0</v>
      </c>
      <c r="GM177" s="379"/>
      <c r="GN177" s="384">
        <f t="shared" si="533"/>
        <v>0</v>
      </c>
      <c r="GO177" s="379"/>
      <c r="GP177" s="384">
        <f t="shared" si="534"/>
        <v>0</v>
      </c>
      <c r="GQ177" s="379"/>
      <c r="GR177" s="384">
        <f t="shared" si="535"/>
        <v>0</v>
      </c>
      <c r="GS177" s="379"/>
      <c r="GT177" s="384">
        <f t="shared" si="536"/>
        <v>0</v>
      </c>
      <c r="GU177" s="379"/>
      <c r="GV177" s="384">
        <f t="shared" si="537"/>
        <v>0</v>
      </c>
      <c r="GW177" s="379"/>
      <c r="GX177" s="384">
        <f t="shared" si="538"/>
        <v>0</v>
      </c>
      <c r="GY177" s="379"/>
      <c r="GZ177" s="384">
        <f t="shared" si="539"/>
        <v>0</v>
      </c>
      <c r="HA177" s="379"/>
      <c r="HB177" s="384">
        <f t="shared" si="540"/>
        <v>0</v>
      </c>
      <c r="HC177" s="379"/>
      <c r="HD177" s="384">
        <f t="shared" si="541"/>
        <v>0</v>
      </c>
      <c r="HE177" s="379"/>
      <c r="HF177" s="384">
        <f t="shared" si="542"/>
        <v>0</v>
      </c>
      <c r="HG177" s="379"/>
      <c r="HH177" s="384">
        <f t="shared" si="543"/>
        <v>0</v>
      </c>
      <c r="HI177" s="379"/>
      <c r="HJ177" s="384">
        <f t="shared" si="544"/>
        <v>0</v>
      </c>
      <c r="HK177" s="379"/>
      <c r="HL177" s="384">
        <f t="shared" si="545"/>
        <v>0</v>
      </c>
      <c r="HM177" s="379"/>
      <c r="HN177" s="384">
        <f t="shared" si="546"/>
        <v>0</v>
      </c>
      <c r="HO177" s="415"/>
      <c r="HP177" s="384">
        <f t="shared" si="547"/>
        <v>0</v>
      </c>
      <c r="HQ177" s="379"/>
      <c r="HR177" s="384">
        <f t="shared" si="548"/>
        <v>0</v>
      </c>
      <c r="HS177" s="415"/>
      <c r="HT177" s="384">
        <f t="shared" si="549"/>
        <v>0</v>
      </c>
      <c r="HU177" s="379"/>
      <c r="HV177" s="384">
        <f t="shared" si="550"/>
        <v>0</v>
      </c>
      <c r="HW177" s="379"/>
      <c r="HX177" s="384">
        <f t="shared" si="551"/>
        <v>0</v>
      </c>
      <c r="HY177" s="379"/>
      <c r="HZ177" s="384">
        <f t="shared" si="552"/>
        <v>0</v>
      </c>
      <c r="IA177" s="379"/>
      <c r="IB177" s="384">
        <f t="shared" si="553"/>
        <v>0</v>
      </c>
      <c r="IC177" s="379"/>
      <c r="ID177" s="384">
        <f t="shared" si="554"/>
        <v>0</v>
      </c>
      <c r="IE177" s="379"/>
      <c r="IF177" s="384">
        <f t="shared" si="555"/>
        <v>0</v>
      </c>
      <c r="IG177" s="379"/>
      <c r="IH177" s="384">
        <f t="shared" si="556"/>
        <v>0</v>
      </c>
      <c r="II177" s="379"/>
      <c r="IJ177" s="384">
        <f t="shared" si="557"/>
        <v>0</v>
      </c>
      <c r="IK177" s="379"/>
      <c r="IL177" s="384">
        <f t="shared" si="558"/>
        <v>0</v>
      </c>
      <c r="IM177" s="379"/>
      <c r="IN177" s="384">
        <f t="shared" si="559"/>
        <v>0</v>
      </c>
      <c r="IO177" s="379"/>
      <c r="IP177" s="384">
        <f t="shared" si="560"/>
        <v>0</v>
      </c>
      <c r="IQ177" s="379"/>
      <c r="IR177" s="384">
        <f t="shared" si="561"/>
        <v>0</v>
      </c>
      <c r="IS177" s="379"/>
      <c r="IT177" s="384">
        <f t="shared" si="562"/>
        <v>0</v>
      </c>
      <c r="IU177" s="379"/>
      <c r="IV177" s="384">
        <f t="shared" si="563"/>
        <v>0</v>
      </c>
      <c r="IW177" s="379"/>
      <c r="IX177" s="384">
        <f t="shared" si="564"/>
        <v>0</v>
      </c>
      <c r="IY177" s="379"/>
      <c r="IZ177" s="384">
        <f t="shared" si="565"/>
        <v>0</v>
      </c>
      <c r="JA177" s="379"/>
      <c r="JB177" s="384">
        <f t="shared" si="566"/>
        <v>0</v>
      </c>
      <c r="JC177" s="379"/>
      <c r="JD177" s="384">
        <f t="shared" si="567"/>
        <v>0</v>
      </c>
      <c r="JE177" s="379"/>
      <c r="JF177" s="384">
        <f t="shared" si="568"/>
        <v>0</v>
      </c>
      <c r="JG177" s="379"/>
      <c r="JH177" s="384">
        <f t="shared" si="569"/>
        <v>0</v>
      </c>
      <c r="JI177" s="379"/>
      <c r="JJ177" s="384">
        <f t="shared" si="570"/>
        <v>0</v>
      </c>
      <c r="JK177" s="379"/>
      <c r="JL177" s="384">
        <f t="shared" si="571"/>
        <v>0</v>
      </c>
      <c r="JM177" s="379"/>
      <c r="JN177" s="384">
        <f t="shared" si="572"/>
        <v>0</v>
      </c>
      <c r="JO177" s="379"/>
      <c r="JP177" s="384">
        <f t="shared" si="573"/>
        <v>0</v>
      </c>
      <c r="JQ177" s="379"/>
      <c r="JR177" s="384">
        <f t="shared" si="574"/>
        <v>0</v>
      </c>
      <c r="JS177" s="379"/>
      <c r="JT177" s="384">
        <f t="shared" si="576"/>
        <v>0</v>
      </c>
      <c r="JU177" s="379"/>
      <c r="JV177" s="384">
        <f t="shared" si="577"/>
        <v>0</v>
      </c>
      <c r="JW177" s="379"/>
      <c r="JX177" s="384">
        <f t="shared" si="578"/>
        <v>0</v>
      </c>
      <c r="JY177" s="379"/>
      <c r="JZ177" s="384">
        <f t="shared" si="579"/>
        <v>0</v>
      </c>
    </row>
    <row r="178" spans="1:286" s="4" customFormat="1" ht="24.75" x14ac:dyDescent="0.25">
      <c r="A178" s="268" t="s">
        <v>28</v>
      </c>
      <c r="B178" s="519" t="s">
        <v>578</v>
      </c>
      <c r="C178" s="466">
        <f>150*520</f>
        <v>78000</v>
      </c>
      <c r="D178" s="467"/>
      <c r="E178" s="467"/>
      <c r="F178" s="472"/>
      <c r="G178" s="387">
        <v>0</v>
      </c>
      <c r="H178" s="388">
        <f t="shared" si="439"/>
        <v>78000</v>
      </c>
      <c r="I178" s="513">
        <v>1</v>
      </c>
      <c r="J178" s="390">
        <f t="shared" si="441"/>
        <v>78000</v>
      </c>
      <c r="K178" s="379"/>
      <c r="L178" s="384">
        <f t="shared" si="442"/>
        <v>0</v>
      </c>
      <c r="M178" s="379"/>
      <c r="N178" s="384">
        <f t="shared" si="443"/>
        <v>0</v>
      </c>
      <c r="O178" s="379"/>
      <c r="P178" s="384">
        <f t="shared" si="444"/>
        <v>0</v>
      </c>
      <c r="Q178" s="379"/>
      <c r="R178" s="384">
        <f t="shared" si="445"/>
        <v>0</v>
      </c>
      <c r="S178" s="379"/>
      <c r="T178" s="384">
        <f t="shared" si="446"/>
        <v>0</v>
      </c>
      <c r="U178" s="379"/>
      <c r="V178" s="384">
        <f t="shared" si="447"/>
        <v>0</v>
      </c>
      <c r="W178" s="379"/>
      <c r="X178" s="384">
        <f t="shared" si="448"/>
        <v>0</v>
      </c>
      <c r="Y178" s="379"/>
      <c r="Z178" s="384">
        <f t="shared" si="449"/>
        <v>0</v>
      </c>
      <c r="AA178" s="379"/>
      <c r="AB178" s="384">
        <f t="shared" si="450"/>
        <v>0</v>
      </c>
      <c r="AC178" s="379"/>
      <c r="AD178" s="384">
        <f t="shared" si="451"/>
        <v>0</v>
      </c>
      <c r="AE178" s="379"/>
      <c r="AF178" s="384">
        <f t="shared" si="452"/>
        <v>0</v>
      </c>
      <c r="AG178" s="379"/>
      <c r="AH178" s="384">
        <f t="shared" si="453"/>
        <v>0</v>
      </c>
      <c r="AI178" s="379"/>
      <c r="AJ178" s="384">
        <f t="shared" si="454"/>
        <v>0</v>
      </c>
      <c r="AK178" s="379"/>
      <c r="AL178" s="384">
        <f t="shared" si="455"/>
        <v>0</v>
      </c>
      <c r="AM178" s="379"/>
      <c r="AN178" s="384">
        <f t="shared" si="456"/>
        <v>0</v>
      </c>
      <c r="AO178" s="379"/>
      <c r="AP178" s="384">
        <f t="shared" si="457"/>
        <v>0</v>
      </c>
      <c r="AQ178" s="379"/>
      <c r="AR178" s="384">
        <f t="shared" si="458"/>
        <v>0</v>
      </c>
      <c r="AS178" s="379"/>
      <c r="AT178" s="384">
        <f t="shared" si="459"/>
        <v>0</v>
      </c>
      <c r="AU178" s="379"/>
      <c r="AV178" s="384">
        <f t="shared" si="460"/>
        <v>0</v>
      </c>
      <c r="AW178" s="379"/>
      <c r="AX178" s="384">
        <f t="shared" si="461"/>
        <v>0</v>
      </c>
      <c r="AY178" s="379"/>
      <c r="AZ178" s="384">
        <f t="shared" si="462"/>
        <v>0</v>
      </c>
      <c r="BA178" s="379"/>
      <c r="BB178" s="384">
        <f t="shared" si="463"/>
        <v>0</v>
      </c>
      <c r="BC178" s="379"/>
      <c r="BD178" s="384">
        <f t="shared" si="464"/>
        <v>0</v>
      </c>
      <c r="BE178" s="379"/>
      <c r="BF178" s="384">
        <f t="shared" si="465"/>
        <v>0</v>
      </c>
      <c r="BG178" s="379"/>
      <c r="BH178" s="384">
        <f t="shared" si="466"/>
        <v>0</v>
      </c>
      <c r="BI178" s="379"/>
      <c r="BJ178" s="384">
        <f t="shared" si="467"/>
        <v>0</v>
      </c>
      <c r="BK178" s="379"/>
      <c r="BL178" s="384">
        <f t="shared" si="468"/>
        <v>0</v>
      </c>
      <c r="BM178" s="379"/>
      <c r="BN178" s="384">
        <f t="shared" si="469"/>
        <v>0</v>
      </c>
      <c r="BO178" s="379"/>
      <c r="BP178" s="384">
        <f t="shared" si="470"/>
        <v>0</v>
      </c>
      <c r="BQ178" s="379"/>
      <c r="BR178" s="384">
        <f t="shared" si="471"/>
        <v>0</v>
      </c>
      <c r="BS178" s="379"/>
      <c r="BT178" s="384">
        <f t="shared" si="472"/>
        <v>0</v>
      </c>
      <c r="BU178" s="379"/>
      <c r="BV178" s="384">
        <f t="shared" si="473"/>
        <v>0</v>
      </c>
      <c r="BW178" s="379"/>
      <c r="BX178" s="384">
        <f t="shared" si="474"/>
        <v>0</v>
      </c>
      <c r="BY178" s="379"/>
      <c r="BZ178" s="384">
        <f t="shared" si="475"/>
        <v>0</v>
      </c>
      <c r="CA178" s="379"/>
      <c r="CB178" s="384">
        <f t="shared" si="476"/>
        <v>0</v>
      </c>
      <c r="CC178" s="379"/>
      <c r="CD178" s="384">
        <f t="shared" si="477"/>
        <v>0</v>
      </c>
      <c r="CE178" s="379"/>
      <c r="CF178" s="384">
        <f t="shared" si="478"/>
        <v>0</v>
      </c>
      <c r="CG178" s="379"/>
      <c r="CH178" s="384">
        <f t="shared" si="479"/>
        <v>0</v>
      </c>
      <c r="CI178" s="379"/>
      <c r="CJ178" s="384">
        <f t="shared" si="480"/>
        <v>0</v>
      </c>
      <c r="CK178" s="379"/>
      <c r="CL178" s="384">
        <f t="shared" si="481"/>
        <v>0</v>
      </c>
      <c r="CM178" s="379"/>
      <c r="CN178" s="384">
        <f t="shared" si="482"/>
        <v>0</v>
      </c>
      <c r="CO178" s="379"/>
      <c r="CP178" s="384">
        <f t="shared" si="483"/>
        <v>0</v>
      </c>
      <c r="CQ178" s="379"/>
      <c r="CR178" s="384">
        <f t="shared" si="484"/>
        <v>0</v>
      </c>
      <c r="CS178" s="379"/>
      <c r="CT178" s="384">
        <f t="shared" si="485"/>
        <v>0</v>
      </c>
      <c r="CU178" s="379"/>
      <c r="CV178" s="384">
        <f t="shared" si="486"/>
        <v>0</v>
      </c>
      <c r="CW178" s="379"/>
      <c r="CX178" s="384">
        <f t="shared" si="487"/>
        <v>0</v>
      </c>
      <c r="CY178" s="379"/>
      <c r="CZ178" s="384">
        <f t="shared" si="488"/>
        <v>0</v>
      </c>
      <c r="DA178" s="379"/>
      <c r="DB178" s="384">
        <f t="shared" si="440"/>
        <v>0</v>
      </c>
      <c r="DC178" s="379"/>
      <c r="DD178" s="384">
        <f t="shared" si="489"/>
        <v>0</v>
      </c>
      <c r="DE178" s="379"/>
      <c r="DF178" s="384">
        <f t="shared" si="490"/>
        <v>0</v>
      </c>
      <c r="DG178" s="379"/>
      <c r="DH178" s="384">
        <f t="shared" si="491"/>
        <v>0</v>
      </c>
      <c r="DI178" s="379"/>
      <c r="DJ178" s="384">
        <f t="shared" si="492"/>
        <v>0</v>
      </c>
      <c r="DK178" s="379"/>
      <c r="DL178" s="384">
        <f t="shared" si="493"/>
        <v>0</v>
      </c>
      <c r="DM178" s="379"/>
      <c r="DN178" s="384">
        <f t="shared" si="494"/>
        <v>0</v>
      </c>
      <c r="DO178" s="379"/>
      <c r="DP178" s="384">
        <f t="shared" si="495"/>
        <v>0</v>
      </c>
      <c r="DQ178" s="379"/>
      <c r="DR178" s="384">
        <f t="shared" si="496"/>
        <v>0</v>
      </c>
      <c r="DS178" s="379"/>
      <c r="DT178" s="384">
        <f t="shared" si="497"/>
        <v>0</v>
      </c>
      <c r="DU178" s="379"/>
      <c r="DV178" s="384">
        <f t="shared" si="498"/>
        <v>0</v>
      </c>
      <c r="DW178" s="379"/>
      <c r="DX178" s="384">
        <f t="shared" si="499"/>
        <v>0</v>
      </c>
      <c r="DY178" s="379"/>
      <c r="DZ178" s="384">
        <f t="shared" si="500"/>
        <v>0</v>
      </c>
      <c r="EA178" s="379"/>
      <c r="EB178" s="384">
        <f t="shared" si="501"/>
        <v>0</v>
      </c>
      <c r="EC178" s="379"/>
      <c r="ED178" s="384">
        <f t="shared" si="502"/>
        <v>0</v>
      </c>
      <c r="EE178" s="379"/>
      <c r="EF178" s="384">
        <f t="shared" si="503"/>
        <v>0</v>
      </c>
      <c r="EG178" s="379"/>
      <c r="EH178" s="384">
        <f t="shared" si="504"/>
        <v>0</v>
      </c>
      <c r="EI178" s="379"/>
      <c r="EJ178" s="384">
        <f t="shared" si="505"/>
        <v>0</v>
      </c>
      <c r="EK178" s="379"/>
      <c r="EL178" s="384">
        <f t="shared" si="506"/>
        <v>0</v>
      </c>
      <c r="EM178" s="379"/>
      <c r="EN178" s="384">
        <f t="shared" si="507"/>
        <v>0</v>
      </c>
      <c r="EO178" s="379"/>
      <c r="EP178" s="384">
        <f t="shared" si="508"/>
        <v>0</v>
      </c>
      <c r="EQ178" s="379"/>
      <c r="ER178" s="384">
        <f t="shared" si="509"/>
        <v>0</v>
      </c>
      <c r="ES178" s="379"/>
      <c r="ET178" s="384">
        <f t="shared" si="510"/>
        <v>0</v>
      </c>
      <c r="EU178" s="379"/>
      <c r="EV178" s="384">
        <f t="shared" si="511"/>
        <v>0</v>
      </c>
      <c r="EW178" s="379"/>
      <c r="EX178" s="384">
        <f t="shared" si="512"/>
        <v>0</v>
      </c>
      <c r="EY178" s="379"/>
      <c r="EZ178" s="384">
        <f t="shared" si="513"/>
        <v>0</v>
      </c>
      <c r="FA178" s="379">
        <v>1</v>
      </c>
      <c r="FB178" s="384">
        <f t="shared" si="514"/>
        <v>78000</v>
      </c>
      <c r="FC178" s="379"/>
      <c r="FD178" s="384">
        <f t="shared" si="515"/>
        <v>0</v>
      </c>
      <c r="FE178" s="379"/>
      <c r="FF178" s="384">
        <f t="shared" si="516"/>
        <v>0</v>
      </c>
      <c r="FG178" s="379"/>
      <c r="FH178" s="384">
        <f t="shared" si="517"/>
        <v>0</v>
      </c>
      <c r="FI178" s="379"/>
      <c r="FJ178" s="384">
        <f t="shared" si="518"/>
        <v>0</v>
      </c>
      <c r="FK178" s="379"/>
      <c r="FL178" s="384">
        <f t="shared" si="519"/>
        <v>0</v>
      </c>
      <c r="FM178" s="379"/>
      <c r="FN178" s="384">
        <f t="shared" si="520"/>
        <v>0</v>
      </c>
      <c r="FO178" s="379"/>
      <c r="FP178" s="384">
        <f t="shared" si="521"/>
        <v>0</v>
      </c>
      <c r="FQ178" s="379"/>
      <c r="FR178" s="384">
        <f t="shared" si="522"/>
        <v>0</v>
      </c>
      <c r="FS178" s="379"/>
      <c r="FT178" s="384">
        <f t="shared" si="523"/>
        <v>0</v>
      </c>
      <c r="FU178" s="379"/>
      <c r="FV178" s="384">
        <f t="shared" si="524"/>
        <v>0</v>
      </c>
      <c r="FW178" s="379"/>
      <c r="FX178" s="384">
        <f t="shared" si="525"/>
        <v>0</v>
      </c>
      <c r="FY178" s="379"/>
      <c r="FZ178" s="384">
        <f t="shared" si="526"/>
        <v>0</v>
      </c>
      <c r="GA178" s="379"/>
      <c r="GB178" s="384">
        <f t="shared" si="527"/>
        <v>0</v>
      </c>
      <c r="GC178" s="379"/>
      <c r="GD178" s="384">
        <f t="shared" si="528"/>
        <v>0</v>
      </c>
      <c r="GE178" s="379"/>
      <c r="GF178" s="384">
        <f t="shared" si="529"/>
        <v>0</v>
      </c>
      <c r="GG178" s="379"/>
      <c r="GH178" s="384">
        <f t="shared" si="530"/>
        <v>0</v>
      </c>
      <c r="GI178" s="379"/>
      <c r="GJ178" s="384">
        <f t="shared" si="531"/>
        <v>0</v>
      </c>
      <c r="GK178" s="379"/>
      <c r="GL178" s="384">
        <f t="shared" si="532"/>
        <v>0</v>
      </c>
      <c r="GM178" s="379"/>
      <c r="GN178" s="384">
        <f t="shared" si="533"/>
        <v>0</v>
      </c>
      <c r="GO178" s="379"/>
      <c r="GP178" s="384">
        <f t="shared" si="534"/>
        <v>0</v>
      </c>
      <c r="GQ178" s="379"/>
      <c r="GR178" s="384">
        <f t="shared" si="535"/>
        <v>0</v>
      </c>
      <c r="GS178" s="379"/>
      <c r="GT178" s="384">
        <f t="shared" si="536"/>
        <v>0</v>
      </c>
      <c r="GU178" s="379"/>
      <c r="GV178" s="384">
        <f t="shared" si="537"/>
        <v>0</v>
      </c>
      <c r="GW178" s="379"/>
      <c r="GX178" s="384">
        <f t="shared" si="538"/>
        <v>0</v>
      </c>
      <c r="GY178" s="379"/>
      <c r="GZ178" s="384">
        <f t="shared" si="539"/>
        <v>0</v>
      </c>
      <c r="HA178" s="379"/>
      <c r="HB178" s="384">
        <f t="shared" si="540"/>
        <v>0</v>
      </c>
      <c r="HC178" s="379"/>
      <c r="HD178" s="384">
        <f t="shared" si="541"/>
        <v>0</v>
      </c>
      <c r="HE178" s="379"/>
      <c r="HF178" s="384">
        <f t="shared" si="542"/>
        <v>0</v>
      </c>
      <c r="HG178" s="379"/>
      <c r="HH178" s="384">
        <f t="shared" si="543"/>
        <v>0</v>
      </c>
      <c r="HI178" s="379"/>
      <c r="HJ178" s="384">
        <f t="shared" si="544"/>
        <v>0</v>
      </c>
      <c r="HK178" s="379"/>
      <c r="HL178" s="384">
        <f t="shared" si="545"/>
        <v>0</v>
      </c>
      <c r="HM178" s="379"/>
      <c r="HN178" s="384">
        <f t="shared" si="546"/>
        <v>0</v>
      </c>
      <c r="HO178" s="415"/>
      <c r="HP178" s="384">
        <f t="shared" si="547"/>
        <v>0</v>
      </c>
      <c r="HQ178" s="379"/>
      <c r="HR178" s="384">
        <f t="shared" si="548"/>
        <v>0</v>
      </c>
      <c r="HS178" s="415"/>
      <c r="HT178" s="384">
        <f t="shared" si="549"/>
        <v>0</v>
      </c>
      <c r="HU178" s="379"/>
      <c r="HV178" s="384">
        <f t="shared" si="550"/>
        <v>0</v>
      </c>
      <c r="HW178" s="379"/>
      <c r="HX178" s="384">
        <f t="shared" si="551"/>
        <v>0</v>
      </c>
      <c r="HY178" s="379"/>
      <c r="HZ178" s="384">
        <f t="shared" si="552"/>
        <v>0</v>
      </c>
      <c r="IA178" s="379"/>
      <c r="IB178" s="384">
        <f t="shared" si="553"/>
        <v>0</v>
      </c>
      <c r="IC178" s="379"/>
      <c r="ID178" s="384">
        <f t="shared" si="554"/>
        <v>0</v>
      </c>
      <c r="IE178" s="379"/>
      <c r="IF178" s="384">
        <f t="shared" si="555"/>
        <v>0</v>
      </c>
      <c r="IG178" s="379"/>
      <c r="IH178" s="384">
        <f t="shared" si="556"/>
        <v>0</v>
      </c>
      <c r="II178" s="379"/>
      <c r="IJ178" s="384">
        <f t="shared" si="557"/>
        <v>0</v>
      </c>
      <c r="IK178" s="379"/>
      <c r="IL178" s="384">
        <f t="shared" si="558"/>
        <v>0</v>
      </c>
      <c r="IM178" s="379"/>
      <c r="IN178" s="384">
        <f t="shared" si="559"/>
        <v>0</v>
      </c>
      <c r="IO178" s="379"/>
      <c r="IP178" s="384">
        <f t="shared" si="560"/>
        <v>0</v>
      </c>
      <c r="IQ178" s="379"/>
      <c r="IR178" s="384">
        <f t="shared" si="561"/>
        <v>0</v>
      </c>
      <c r="IS178" s="379"/>
      <c r="IT178" s="384">
        <f t="shared" si="562"/>
        <v>0</v>
      </c>
      <c r="IU178" s="379"/>
      <c r="IV178" s="384">
        <f t="shared" si="563"/>
        <v>0</v>
      </c>
      <c r="IW178" s="379"/>
      <c r="IX178" s="384">
        <f t="shared" si="564"/>
        <v>0</v>
      </c>
      <c r="IY178" s="379"/>
      <c r="IZ178" s="384">
        <f t="shared" si="565"/>
        <v>0</v>
      </c>
      <c r="JA178" s="379"/>
      <c r="JB178" s="384">
        <f t="shared" si="566"/>
        <v>0</v>
      </c>
      <c r="JC178" s="379"/>
      <c r="JD178" s="384">
        <f t="shared" si="567"/>
        <v>0</v>
      </c>
      <c r="JE178" s="379"/>
      <c r="JF178" s="384">
        <f t="shared" si="568"/>
        <v>0</v>
      </c>
      <c r="JG178" s="379"/>
      <c r="JH178" s="384">
        <f t="shared" si="569"/>
        <v>0</v>
      </c>
      <c r="JI178" s="379"/>
      <c r="JJ178" s="384">
        <f t="shared" si="570"/>
        <v>0</v>
      </c>
      <c r="JK178" s="379"/>
      <c r="JL178" s="384">
        <f t="shared" si="571"/>
        <v>0</v>
      </c>
      <c r="JM178" s="379"/>
      <c r="JN178" s="384">
        <f t="shared" si="572"/>
        <v>0</v>
      </c>
      <c r="JO178" s="379"/>
      <c r="JP178" s="384">
        <f t="shared" si="573"/>
        <v>0</v>
      </c>
      <c r="JQ178" s="379"/>
      <c r="JR178" s="384">
        <f t="shared" si="574"/>
        <v>0</v>
      </c>
      <c r="JS178" s="379"/>
      <c r="JT178" s="384">
        <f t="shared" si="576"/>
        <v>0</v>
      </c>
      <c r="JU178" s="379"/>
      <c r="JV178" s="384">
        <f t="shared" si="577"/>
        <v>0</v>
      </c>
      <c r="JW178" s="379"/>
      <c r="JX178" s="384">
        <f t="shared" si="578"/>
        <v>0</v>
      </c>
      <c r="JY178" s="379"/>
      <c r="JZ178" s="384">
        <f t="shared" si="579"/>
        <v>0</v>
      </c>
    </row>
    <row r="179" spans="1:286" s="4" customFormat="1" ht="24.75" x14ac:dyDescent="0.25">
      <c r="A179" s="268" t="s">
        <v>28</v>
      </c>
      <c r="B179" s="519" t="s">
        <v>572</v>
      </c>
      <c r="C179" s="483">
        <v>104950</v>
      </c>
      <c r="D179" s="467"/>
      <c r="E179" s="467"/>
      <c r="F179" s="472"/>
      <c r="G179" s="387">
        <v>0</v>
      </c>
      <c r="H179" s="388">
        <f t="shared" si="439"/>
        <v>104950</v>
      </c>
      <c r="I179" s="513">
        <v>1</v>
      </c>
      <c r="J179" s="390">
        <f t="shared" si="441"/>
        <v>104950</v>
      </c>
      <c r="K179" s="379"/>
      <c r="L179" s="384">
        <f t="shared" si="442"/>
        <v>0</v>
      </c>
      <c r="M179" s="379"/>
      <c r="N179" s="384">
        <f t="shared" si="443"/>
        <v>0</v>
      </c>
      <c r="O179" s="379"/>
      <c r="P179" s="384">
        <f t="shared" si="444"/>
        <v>0</v>
      </c>
      <c r="Q179" s="379"/>
      <c r="R179" s="384">
        <f t="shared" si="445"/>
        <v>0</v>
      </c>
      <c r="S179" s="379"/>
      <c r="T179" s="384">
        <f t="shared" si="446"/>
        <v>0</v>
      </c>
      <c r="U179" s="379"/>
      <c r="V179" s="384">
        <f t="shared" si="447"/>
        <v>0</v>
      </c>
      <c r="W179" s="379"/>
      <c r="X179" s="384">
        <f t="shared" si="448"/>
        <v>0</v>
      </c>
      <c r="Y179" s="379"/>
      <c r="Z179" s="384">
        <f t="shared" si="449"/>
        <v>0</v>
      </c>
      <c r="AA179" s="379"/>
      <c r="AB179" s="384">
        <f t="shared" si="450"/>
        <v>0</v>
      </c>
      <c r="AC179" s="379"/>
      <c r="AD179" s="384">
        <f t="shared" si="451"/>
        <v>0</v>
      </c>
      <c r="AE179" s="379"/>
      <c r="AF179" s="384">
        <f t="shared" si="452"/>
        <v>0</v>
      </c>
      <c r="AG179" s="379"/>
      <c r="AH179" s="384">
        <f t="shared" si="453"/>
        <v>0</v>
      </c>
      <c r="AI179" s="379"/>
      <c r="AJ179" s="384">
        <f t="shared" si="454"/>
        <v>0</v>
      </c>
      <c r="AK179" s="379"/>
      <c r="AL179" s="384">
        <f t="shared" si="455"/>
        <v>0</v>
      </c>
      <c r="AM179" s="379"/>
      <c r="AN179" s="384">
        <f t="shared" si="456"/>
        <v>0</v>
      </c>
      <c r="AO179" s="379"/>
      <c r="AP179" s="384">
        <f t="shared" si="457"/>
        <v>0</v>
      </c>
      <c r="AQ179" s="379"/>
      <c r="AR179" s="384">
        <f t="shared" si="458"/>
        <v>0</v>
      </c>
      <c r="AS179" s="379"/>
      <c r="AT179" s="384">
        <f t="shared" si="459"/>
        <v>0</v>
      </c>
      <c r="AU179" s="379"/>
      <c r="AV179" s="384">
        <f t="shared" si="460"/>
        <v>0</v>
      </c>
      <c r="AW179" s="379"/>
      <c r="AX179" s="384">
        <f t="shared" si="461"/>
        <v>0</v>
      </c>
      <c r="AY179" s="379"/>
      <c r="AZ179" s="384">
        <f t="shared" si="462"/>
        <v>0</v>
      </c>
      <c r="BA179" s="379"/>
      <c r="BB179" s="384">
        <f t="shared" si="463"/>
        <v>0</v>
      </c>
      <c r="BC179" s="379"/>
      <c r="BD179" s="384">
        <f t="shared" si="464"/>
        <v>0</v>
      </c>
      <c r="BE179" s="379"/>
      <c r="BF179" s="384">
        <f t="shared" si="465"/>
        <v>0</v>
      </c>
      <c r="BG179" s="379"/>
      <c r="BH179" s="384">
        <f t="shared" si="466"/>
        <v>0</v>
      </c>
      <c r="BI179" s="379"/>
      <c r="BJ179" s="384">
        <f t="shared" si="467"/>
        <v>0</v>
      </c>
      <c r="BK179" s="379"/>
      <c r="BL179" s="384">
        <f t="shared" si="468"/>
        <v>0</v>
      </c>
      <c r="BM179" s="379"/>
      <c r="BN179" s="384">
        <f t="shared" si="469"/>
        <v>0</v>
      </c>
      <c r="BO179" s="379"/>
      <c r="BP179" s="384">
        <f t="shared" si="470"/>
        <v>0</v>
      </c>
      <c r="BQ179" s="379"/>
      <c r="BR179" s="384">
        <f t="shared" si="471"/>
        <v>0</v>
      </c>
      <c r="BS179" s="379"/>
      <c r="BT179" s="384">
        <f t="shared" si="472"/>
        <v>0</v>
      </c>
      <c r="BU179" s="379"/>
      <c r="BV179" s="384">
        <f t="shared" si="473"/>
        <v>0</v>
      </c>
      <c r="BW179" s="379"/>
      <c r="BX179" s="384">
        <f t="shared" si="474"/>
        <v>0</v>
      </c>
      <c r="BY179" s="379"/>
      <c r="BZ179" s="384">
        <f t="shared" si="475"/>
        <v>0</v>
      </c>
      <c r="CA179" s="379"/>
      <c r="CB179" s="384">
        <f t="shared" si="476"/>
        <v>0</v>
      </c>
      <c r="CC179" s="379"/>
      <c r="CD179" s="384">
        <f t="shared" si="477"/>
        <v>0</v>
      </c>
      <c r="CE179" s="379"/>
      <c r="CF179" s="384">
        <f t="shared" si="478"/>
        <v>0</v>
      </c>
      <c r="CG179" s="379"/>
      <c r="CH179" s="384">
        <f t="shared" si="479"/>
        <v>0</v>
      </c>
      <c r="CI179" s="379"/>
      <c r="CJ179" s="384">
        <f t="shared" si="480"/>
        <v>0</v>
      </c>
      <c r="CK179" s="379"/>
      <c r="CL179" s="384">
        <f t="shared" si="481"/>
        <v>0</v>
      </c>
      <c r="CM179" s="379"/>
      <c r="CN179" s="384">
        <f t="shared" si="482"/>
        <v>0</v>
      </c>
      <c r="CO179" s="379"/>
      <c r="CP179" s="384">
        <f t="shared" si="483"/>
        <v>0</v>
      </c>
      <c r="CQ179" s="379"/>
      <c r="CR179" s="384">
        <f t="shared" si="484"/>
        <v>0</v>
      </c>
      <c r="CS179" s="379"/>
      <c r="CT179" s="384">
        <f t="shared" si="485"/>
        <v>0</v>
      </c>
      <c r="CU179" s="379"/>
      <c r="CV179" s="384">
        <f t="shared" si="486"/>
        <v>0</v>
      </c>
      <c r="CW179" s="379"/>
      <c r="CX179" s="384">
        <f t="shared" si="487"/>
        <v>0</v>
      </c>
      <c r="CY179" s="379"/>
      <c r="CZ179" s="384">
        <f t="shared" si="488"/>
        <v>0</v>
      </c>
      <c r="DA179" s="379"/>
      <c r="DB179" s="384">
        <f t="shared" si="440"/>
        <v>0</v>
      </c>
      <c r="DC179" s="379"/>
      <c r="DD179" s="384">
        <f t="shared" si="489"/>
        <v>0</v>
      </c>
      <c r="DE179" s="379"/>
      <c r="DF179" s="384">
        <f t="shared" si="490"/>
        <v>0</v>
      </c>
      <c r="DG179" s="379"/>
      <c r="DH179" s="384">
        <f t="shared" si="491"/>
        <v>0</v>
      </c>
      <c r="DI179" s="379"/>
      <c r="DJ179" s="384">
        <f t="shared" si="492"/>
        <v>0</v>
      </c>
      <c r="DK179" s="379"/>
      <c r="DL179" s="384">
        <f t="shared" si="493"/>
        <v>0</v>
      </c>
      <c r="DM179" s="379"/>
      <c r="DN179" s="384">
        <f t="shared" si="494"/>
        <v>0</v>
      </c>
      <c r="DO179" s="379"/>
      <c r="DP179" s="384">
        <f t="shared" si="495"/>
        <v>0</v>
      </c>
      <c r="DQ179" s="379"/>
      <c r="DR179" s="384">
        <f t="shared" si="496"/>
        <v>0</v>
      </c>
      <c r="DS179" s="379"/>
      <c r="DT179" s="384">
        <f t="shared" si="497"/>
        <v>0</v>
      </c>
      <c r="DU179" s="379"/>
      <c r="DV179" s="384">
        <f t="shared" si="498"/>
        <v>0</v>
      </c>
      <c r="DW179" s="379"/>
      <c r="DX179" s="384">
        <f t="shared" si="499"/>
        <v>0</v>
      </c>
      <c r="DY179" s="379"/>
      <c r="DZ179" s="384">
        <f t="shared" si="500"/>
        <v>0</v>
      </c>
      <c r="EA179" s="379"/>
      <c r="EB179" s="384">
        <f t="shared" si="501"/>
        <v>0</v>
      </c>
      <c r="EC179" s="379"/>
      <c r="ED179" s="384">
        <f t="shared" si="502"/>
        <v>0</v>
      </c>
      <c r="EE179" s="379"/>
      <c r="EF179" s="384">
        <f t="shared" si="503"/>
        <v>0</v>
      </c>
      <c r="EG179" s="379"/>
      <c r="EH179" s="384">
        <f t="shared" si="504"/>
        <v>0</v>
      </c>
      <c r="EI179" s="379"/>
      <c r="EJ179" s="384">
        <f t="shared" si="505"/>
        <v>0</v>
      </c>
      <c r="EK179" s="379"/>
      <c r="EL179" s="384">
        <f t="shared" si="506"/>
        <v>0</v>
      </c>
      <c r="EM179" s="379"/>
      <c r="EN179" s="384">
        <f t="shared" si="507"/>
        <v>0</v>
      </c>
      <c r="EO179" s="379"/>
      <c r="EP179" s="384">
        <f t="shared" si="508"/>
        <v>0</v>
      </c>
      <c r="EQ179" s="379"/>
      <c r="ER179" s="384">
        <f t="shared" si="509"/>
        <v>0</v>
      </c>
      <c r="ES179" s="379">
        <v>1</v>
      </c>
      <c r="ET179" s="384">
        <f t="shared" si="510"/>
        <v>104950</v>
      </c>
      <c r="EU179" s="379"/>
      <c r="EV179" s="384">
        <f t="shared" si="511"/>
        <v>0</v>
      </c>
      <c r="EW179" s="379"/>
      <c r="EX179" s="384">
        <f t="shared" si="512"/>
        <v>0</v>
      </c>
      <c r="EY179" s="379"/>
      <c r="EZ179" s="384">
        <f t="shared" si="513"/>
        <v>0</v>
      </c>
      <c r="FA179" s="379"/>
      <c r="FB179" s="384">
        <f t="shared" si="514"/>
        <v>0</v>
      </c>
      <c r="FC179" s="379"/>
      <c r="FD179" s="384">
        <f t="shared" si="515"/>
        <v>0</v>
      </c>
      <c r="FE179" s="379"/>
      <c r="FF179" s="384">
        <f t="shared" si="516"/>
        <v>0</v>
      </c>
      <c r="FG179" s="379"/>
      <c r="FH179" s="384">
        <f t="shared" si="517"/>
        <v>0</v>
      </c>
      <c r="FI179" s="379"/>
      <c r="FJ179" s="384">
        <f t="shared" si="518"/>
        <v>0</v>
      </c>
      <c r="FK179" s="379"/>
      <c r="FL179" s="384">
        <f t="shared" si="519"/>
        <v>0</v>
      </c>
      <c r="FM179" s="379"/>
      <c r="FN179" s="384">
        <f t="shared" si="520"/>
        <v>0</v>
      </c>
      <c r="FO179" s="379"/>
      <c r="FP179" s="384">
        <f t="shared" si="521"/>
        <v>0</v>
      </c>
      <c r="FQ179" s="379"/>
      <c r="FR179" s="384">
        <f t="shared" si="522"/>
        <v>0</v>
      </c>
      <c r="FS179" s="379"/>
      <c r="FT179" s="384">
        <f t="shared" si="523"/>
        <v>0</v>
      </c>
      <c r="FU179" s="379"/>
      <c r="FV179" s="384">
        <f t="shared" si="524"/>
        <v>0</v>
      </c>
      <c r="FW179" s="379"/>
      <c r="FX179" s="384">
        <f t="shared" si="525"/>
        <v>0</v>
      </c>
      <c r="FY179" s="379"/>
      <c r="FZ179" s="384">
        <f t="shared" si="526"/>
        <v>0</v>
      </c>
      <c r="GA179" s="379"/>
      <c r="GB179" s="384">
        <f t="shared" si="527"/>
        <v>0</v>
      </c>
      <c r="GC179" s="379"/>
      <c r="GD179" s="384">
        <f t="shared" si="528"/>
        <v>0</v>
      </c>
      <c r="GE179" s="379"/>
      <c r="GF179" s="384">
        <f t="shared" si="529"/>
        <v>0</v>
      </c>
      <c r="GG179" s="379"/>
      <c r="GH179" s="384">
        <f t="shared" si="530"/>
        <v>0</v>
      </c>
      <c r="GI179" s="379"/>
      <c r="GJ179" s="384">
        <f t="shared" si="531"/>
        <v>0</v>
      </c>
      <c r="GK179" s="379"/>
      <c r="GL179" s="384">
        <f t="shared" si="532"/>
        <v>0</v>
      </c>
      <c r="GM179" s="379"/>
      <c r="GN179" s="384">
        <f t="shared" si="533"/>
        <v>0</v>
      </c>
      <c r="GO179" s="379"/>
      <c r="GP179" s="384">
        <f t="shared" si="534"/>
        <v>0</v>
      </c>
      <c r="GQ179" s="379"/>
      <c r="GR179" s="384">
        <f t="shared" si="535"/>
        <v>0</v>
      </c>
      <c r="GS179" s="379"/>
      <c r="GT179" s="384">
        <f t="shared" si="536"/>
        <v>0</v>
      </c>
      <c r="GU179" s="379"/>
      <c r="GV179" s="384">
        <f t="shared" si="537"/>
        <v>0</v>
      </c>
      <c r="GW179" s="379"/>
      <c r="GX179" s="384">
        <f t="shared" si="538"/>
        <v>0</v>
      </c>
      <c r="GY179" s="379"/>
      <c r="GZ179" s="384">
        <f t="shared" si="539"/>
        <v>0</v>
      </c>
      <c r="HA179" s="379"/>
      <c r="HB179" s="384">
        <f t="shared" si="540"/>
        <v>0</v>
      </c>
      <c r="HC179" s="379"/>
      <c r="HD179" s="384">
        <f t="shared" si="541"/>
        <v>0</v>
      </c>
      <c r="HE179" s="379"/>
      <c r="HF179" s="384">
        <f t="shared" si="542"/>
        <v>0</v>
      </c>
      <c r="HG179" s="379"/>
      <c r="HH179" s="384">
        <f t="shared" si="543"/>
        <v>0</v>
      </c>
      <c r="HI179" s="379"/>
      <c r="HJ179" s="384">
        <f t="shared" si="544"/>
        <v>0</v>
      </c>
      <c r="HK179" s="379"/>
      <c r="HL179" s="384">
        <f t="shared" si="545"/>
        <v>0</v>
      </c>
      <c r="HM179" s="379"/>
      <c r="HN179" s="384">
        <f t="shared" si="546"/>
        <v>0</v>
      </c>
      <c r="HO179" s="415"/>
      <c r="HP179" s="384">
        <f t="shared" si="547"/>
        <v>0</v>
      </c>
      <c r="HQ179" s="379"/>
      <c r="HR179" s="384">
        <f t="shared" si="548"/>
        <v>0</v>
      </c>
      <c r="HS179" s="415"/>
      <c r="HT179" s="384">
        <f t="shared" si="549"/>
        <v>0</v>
      </c>
      <c r="HU179" s="379"/>
      <c r="HV179" s="384">
        <f t="shared" si="550"/>
        <v>0</v>
      </c>
      <c r="HW179" s="379"/>
      <c r="HX179" s="384">
        <f t="shared" si="551"/>
        <v>0</v>
      </c>
      <c r="HY179" s="379"/>
      <c r="HZ179" s="384">
        <f t="shared" si="552"/>
        <v>0</v>
      </c>
      <c r="IA179" s="379"/>
      <c r="IB179" s="384">
        <f t="shared" si="553"/>
        <v>0</v>
      </c>
      <c r="IC179" s="379"/>
      <c r="ID179" s="384">
        <f t="shared" si="554"/>
        <v>0</v>
      </c>
      <c r="IE179" s="379"/>
      <c r="IF179" s="384">
        <f t="shared" si="555"/>
        <v>0</v>
      </c>
      <c r="IG179" s="379"/>
      <c r="IH179" s="384">
        <f t="shared" si="556"/>
        <v>0</v>
      </c>
      <c r="II179" s="379"/>
      <c r="IJ179" s="384">
        <f t="shared" si="557"/>
        <v>0</v>
      </c>
      <c r="IK179" s="379"/>
      <c r="IL179" s="384">
        <f t="shared" si="558"/>
        <v>0</v>
      </c>
      <c r="IM179" s="379"/>
      <c r="IN179" s="384">
        <f t="shared" si="559"/>
        <v>0</v>
      </c>
      <c r="IO179" s="379"/>
      <c r="IP179" s="384">
        <f t="shared" si="560"/>
        <v>0</v>
      </c>
      <c r="IQ179" s="379"/>
      <c r="IR179" s="384">
        <f t="shared" si="561"/>
        <v>0</v>
      </c>
      <c r="IS179" s="379"/>
      <c r="IT179" s="384">
        <f t="shared" si="562"/>
        <v>0</v>
      </c>
      <c r="IU179" s="379"/>
      <c r="IV179" s="384">
        <f t="shared" si="563"/>
        <v>0</v>
      </c>
      <c r="IW179" s="379"/>
      <c r="IX179" s="384">
        <f t="shared" si="564"/>
        <v>0</v>
      </c>
      <c r="IY179" s="379"/>
      <c r="IZ179" s="384">
        <f t="shared" si="565"/>
        <v>0</v>
      </c>
      <c r="JA179" s="379"/>
      <c r="JB179" s="384">
        <f t="shared" si="566"/>
        <v>0</v>
      </c>
      <c r="JC179" s="379"/>
      <c r="JD179" s="384">
        <f t="shared" si="567"/>
        <v>0</v>
      </c>
      <c r="JE179" s="379"/>
      <c r="JF179" s="384">
        <f t="shared" si="568"/>
        <v>0</v>
      </c>
      <c r="JG179" s="379"/>
      <c r="JH179" s="384">
        <f t="shared" si="569"/>
        <v>0</v>
      </c>
      <c r="JI179" s="379"/>
      <c r="JJ179" s="384">
        <f t="shared" si="570"/>
        <v>0</v>
      </c>
      <c r="JK179" s="379"/>
      <c r="JL179" s="384">
        <f t="shared" si="571"/>
        <v>0</v>
      </c>
      <c r="JM179" s="379"/>
      <c r="JN179" s="384">
        <f t="shared" si="572"/>
        <v>0</v>
      </c>
      <c r="JO179" s="379"/>
      <c r="JP179" s="384">
        <f t="shared" si="573"/>
        <v>0</v>
      </c>
      <c r="JQ179" s="379"/>
      <c r="JR179" s="384">
        <f t="shared" si="574"/>
        <v>0</v>
      </c>
      <c r="JS179" s="379"/>
      <c r="JT179" s="384">
        <f t="shared" si="576"/>
        <v>0</v>
      </c>
      <c r="JU179" s="379"/>
      <c r="JV179" s="384">
        <f t="shared" si="577"/>
        <v>0</v>
      </c>
      <c r="JW179" s="379"/>
      <c r="JX179" s="384">
        <f t="shared" si="578"/>
        <v>0</v>
      </c>
      <c r="JY179" s="379"/>
      <c r="JZ179" s="384">
        <f t="shared" si="579"/>
        <v>0</v>
      </c>
    </row>
    <row r="180" spans="1:286" s="4" customFormat="1" ht="24.75" x14ac:dyDescent="0.25">
      <c r="A180" s="268" t="s">
        <v>28</v>
      </c>
      <c r="B180" s="519" t="s">
        <v>574</v>
      </c>
      <c r="C180" s="483">
        <v>105300</v>
      </c>
      <c r="D180" s="467"/>
      <c r="E180" s="467"/>
      <c r="F180" s="472"/>
      <c r="G180" s="387">
        <v>0</v>
      </c>
      <c r="H180" s="388">
        <f t="shared" si="439"/>
        <v>105300</v>
      </c>
      <c r="I180" s="513">
        <v>1</v>
      </c>
      <c r="J180" s="390">
        <f t="shared" si="441"/>
        <v>105300</v>
      </c>
      <c r="K180" s="379"/>
      <c r="L180" s="384">
        <f t="shared" si="442"/>
        <v>0</v>
      </c>
      <c r="M180" s="379"/>
      <c r="N180" s="384">
        <f t="shared" si="443"/>
        <v>0</v>
      </c>
      <c r="O180" s="379"/>
      <c r="P180" s="384">
        <f t="shared" si="444"/>
        <v>0</v>
      </c>
      <c r="Q180" s="379"/>
      <c r="R180" s="384">
        <f t="shared" si="445"/>
        <v>0</v>
      </c>
      <c r="S180" s="379"/>
      <c r="T180" s="384">
        <f t="shared" si="446"/>
        <v>0</v>
      </c>
      <c r="U180" s="379"/>
      <c r="V180" s="384">
        <f t="shared" si="447"/>
        <v>0</v>
      </c>
      <c r="W180" s="379"/>
      <c r="X180" s="384">
        <f t="shared" si="448"/>
        <v>0</v>
      </c>
      <c r="Y180" s="379"/>
      <c r="Z180" s="384">
        <f t="shared" si="449"/>
        <v>0</v>
      </c>
      <c r="AA180" s="379"/>
      <c r="AB180" s="384">
        <f t="shared" si="450"/>
        <v>0</v>
      </c>
      <c r="AC180" s="379"/>
      <c r="AD180" s="384">
        <f t="shared" si="451"/>
        <v>0</v>
      </c>
      <c r="AE180" s="379"/>
      <c r="AF180" s="384">
        <f t="shared" si="452"/>
        <v>0</v>
      </c>
      <c r="AG180" s="379"/>
      <c r="AH180" s="384">
        <f t="shared" si="453"/>
        <v>0</v>
      </c>
      <c r="AI180" s="379"/>
      <c r="AJ180" s="384">
        <f t="shared" si="454"/>
        <v>0</v>
      </c>
      <c r="AK180" s="379"/>
      <c r="AL180" s="384">
        <f t="shared" si="455"/>
        <v>0</v>
      </c>
      <c r="AM180" s="379"/>
      <c r="AN180" s="384">
        <f t="shared" si="456"/>
        <v>0</v>
      </c>
      <c r="AO180" s="379"/>
      <c r="AP180" s="384">
        <f t="shared" si="457"/>
        <v>0</v>
      </c>
      <c r="AQ180" s="379"/>
      <c r="AR180" s="384">
        <f t="shared" si="458"/>
        <v>0</v>
      </c>
      <c r="AS180" s="379"/>
      <c r="AT180" s="384">
        <f t="shared" si="459"/>
        <v>0</v>
      </c>
      <c r="AU180" s="379"/>
      <c r="AV180" s="384">
        <f t="shared" si="460"/>
        <v>0</v>
      </c>
      <c r="AW180" s="379"/>
      <c r="AX180" s="384">
        <f t="shared" si="461"/>
        <v>0</v>
      </c>
      <c r="AY180" s="379"/>
      <c r="AZ180" s="384">
        <f t="shared" si="462"/>
        <v>0</v>
      </c>
      <c r="BA180" s="379"/>
      <c r="BB180" s="384">
        <f t="shared" si="463"/>
        <v>0</v>
      </c>
      <c r="BC180" s="379"/>
      <c r="BD180" s="384">
        <f t="shared" si="464"/>
        <v>0</v>
      </c>
      <c r="BE180" s="379"/>
      <c r="BF180" s="384">
        <f t="shared" si="465"/>
        <v>0</v>
      </c>
      <c r="BG180" s="379"/>
      <c r="BH180" s="384">
        <f t="shared" si="466"/>
        <v>0</v>
      </c>
      <c r="BI180" s="379"/>
      <c r="BJ180" s="384">
        <f t="shared" si="467"/>
        <v>0</v>
      </c>
      <c r="BK180" s="379"/>
      <c r="BL180" s="384">
        <f t="shared" si="468"/>
        <v>0</v>
      </c>
      <c r="BM180" s="379"/>
      <c r="BN180" s="384">
        <f t="shared" si="469"/>
        <v>0</v>
      </c>
      <c r="BO180" s="379"/>
      <c r="BP180" s="384">
        <f t="shared" si="470"/>
        <v>0</v>
      </c>
      <c r="BQ180" s="379"/>
      <c r="BR180" s="384">
        <f t="shared" si="471"/>
        <v>0</v>
      </c>
      <c r="BS180" s="379"/>
      <c r="BT180" s="384">
        <f t="shared" si="472"/>
        <v>0</v>
      </c>
      <c r="BU180" s="379"/>
      <c r="BV180" s="384">
        <f t="shared" si="473"/>
        <v>0</v>
      </c>
      <c r="BW180" s="379"/>
      <c r="BX180" s="384">
        <f t="shared" si="474"/>
        <v>0</v>
      </c>
      <c r="BY180" s="379"/>
      <c r="BZ180" s="384">
        <f t="shared" si="475"/>
        <v>0</v>
      </c>
      <c r="CA180" s="379"/>
      <c r="CB180" s="384">
        <f t="shared" si="476"/>
        <v>0</v>
      </c>
      <c r="CC180" s="379"/>
      <c r="CD180" s="384">
        <f t="shared" si="477"/>
        <v>0</v>
      </c>
      <c r="CE180" s="379"/>
      <c r="CF180" s="384">
        <f t="shared" si="478"/>
        <v>0</v>
      </c>
      <c r="CG180" s="379"/>
      <c r="CH180" s="384">
        <f t="shared" si="479"/>
        <v>0</v>
      </c>
      <c r="CI180" s="379"/>
      <c r="CJ180" s="384">
        <f t="shared" si="480"/>
        <v>0</v>
      </c>
      <c r="CK180" s="379"/>
      <c r="CL180" s="384">
        <f t="shared" si="481"/>
        <v>0</v>
      </c>
      <c r="CM180" s="379"/>
      <c r="CN180" s="384">
        <f t="shared" si="482"/>
        <v>0</v>
      </c>
      <c r="CO180" s="379"/>
      <c r="CP180" s="384">
        <f t="shared" si="483"/>
        <v>0</v>
      </c>
      <c r="CQ180" s="379"/>
      <c r="CR180" s="384">
        <f t="shared" si="484"/>
        <v>0</v>
      </c>
      <c r="CS180" s="379"/>
      <c r="CT180" s="384">
        <f t="shared" si="485"/>
        <v>0</v>
      </c>
      <c r="CU180" s="379"/>
      <c r="CV180" s="384">
        <f t="shared" si="486"/>
        <v>0</v>
      </c>
      <c r="CW180" s="379"/>
      <c r="CX180" s="384">
        <f t="shared" si="487"/>
        <v>0</v>
      </c>
      <c r="CY180" s="379"/>
      <c r="CZ180" s="384">
        <f t="shared" si="488"/>
        <v>0</v>
      </c>
      <c r="DA180" s="379"/>
      <c r="DB180" s="384">
        <f t="shared" si="440"/>
        <v>0</v>
      </c>
      <c r="DC180" s="379"/>
      <c r="DD180" s="384">
        <f t="shared" si="489"/>
        <v>0</v>
      </c>
      <c r="DE180" s="379"/>
      <c r="DF180" s="384">
        <f t="shared" si="490"/>
        <v>0</v>
      </c>
      <c r="DG180" s="379"/>
      <c r="DH180" s="384">
        <f t="shared" si="491"/>
        <v>0</v>
      </c>
      <c r="DI180" s="379"/>
      <c r="DJ180" s="384">
        <f t="shared" si="492"/>
        <v>0</v>
      </c>
      <c r="DK180" s="379"/>
      <c r="DL180" s="384">
        <f t="shared" si="493"/>
        <v>0</v>
      </c>
      <c r="DM180" s="379"/>
      <c r="DN180" s="384">
        <f t="shared" si="494"/>
        <v>0</v>
      </c>
      <c r="DO180" s="379"/>
      <c r="DP180" s="384">
        <f t="shared" si="495"/>
        <v>0</v>
      </c>
      <c r="DQ180" s="379"/>
      <c r="DR180" s="384">
        <f t="shared" si="496"/>
        <v>0</v>
      </c>
      <c r="DS180" s="379"/>
      <c r="DT180" s="384">
        <f t="shared" si="497"/>
        <v>0</v>
      </c>
      <c r="DU180" s="379"/>
      <c r="DV180" s="384">
        <f t="shared" si="498"/>
        <v>0</v>
      </c>
      <c r="DW180" s="379"/>
      <c r="DX180" s="384">
        <f t="shared" si="499"/>
        <v>0</v>
      </c>
      <c r="DY180" s="379"/>
      <c r="DZ180" s="384">
        <f t="shared" si="500"/>
        <v>0</v>
      </c>
      <c r="EA180" s="379"/>
      <c r="EB180" s="384">
        <f t="shared" si="501"/>
        <v>0</v>
      </c>
      <c r="EC180" s="379"/>
      <c r="ED180" s="384">
        <f t="shared" si="502"/>
        <v>0</v>
      </c>
      <c r="EE180" s="379"/>
      <c r="EF180" s="384">
        <f t="shared" si="503"/>
        <v>0</v>
      </c>
      <c r="EG180" s="379"/>
      <c r="EH180" s="384">
        <f t="shared" si="504"/>
        <v>0</v>
      </c>
      <c r="EI180" s="379"/>
      <c r="EJ180" s="384">
        <f t="shared" si="505"/>
        <v>0</v>
      </c>
      <c r="EK180" s="379"/>
      <c r="EL180" s="384">
        <f t="shared" si="506"/>
        <v>0</v>
      </c>
      <c r="EM180" s="379"/>
      <c r="EN180" s="384">
        <f t="shared" si="507"/>
        <v>0</v>
      </c>
      <c r="EO180" s="379"/>
      <c r="EP180" s="384">
        <f t="shared" si="508"/>
        <v>0</v>
      </c>
      <c r="EQ180" s="379"/>
      <c r="ER180" s="384">
        <f t="shared" si="509"/>
        <v>0</v>
      </c>
      <c r="ES180" s="379"/>
      <c r="ET180" s="384">
        <f t="shared" si="510"/>
        <v>0</v>
      </c>
      <c r="EU180" s="379"/>
      <c r="EV180" s="384">
        <f t="shared" si="511"/>
        <v>0</v>
      </c>
      <c r="EW180" s="379">
        <v>1</v>
      </c>
      <c r="EX180" s="384">
        <f t="shared" si="512"/>
        <v>105300</v>
      </c>
      <c r="EY180" s="379"/>
      <c r="EZ180" s="384">
        <f t="shared" si="513"/>
        <v>0</v>
      </c>
      <c r="FA180" s="379"/>
      <c r="FB180" s="384">
        <f t="shared" si="514"/>
        <v>0</v>
      </c>
      <c r="FC180" s="379"/>
      <c r="FD180" s="384">
        <f t="shared" si="515"/>
        <v>0</v>
      </c>
      <c r="FE180" s="379"/>
      <c r="FF180" s="384">
        <f t="shared" si="516"/>
        <v>0</v>
      </c>
      <c r="FG180" s="379"/>
      <c r="FH180" s="384">
        <f t="shared" si="517"/>
        <v>0</v>
      </c>
      <c r="FI180" s="379"/>
      <c r="FJ180" s="384">
        <f t="shared" si="518"/>
        <v>0</v>
      </c>
      <c r="FK180" s="379"/>
      <c r="FL180" s="384">
        <f t="shared" si="519"/>
        <v>0</v>
      </c>
      <c r="FM180" s="379"/>
      <c r="FN180" s="384">
        <f t="shared" si="520"/>
        <v>0</v>
      </c>
      <c r="FO180" s="379"/>
      <c r="FP180" s="384">
        <f t="shared" si="521"/>
        <v>0</v>
      </c>
      <c r="FQ180" s="379"/>
      <c r="FR180" s="384">
        <f t="shared" si="522"/>
        <v>0</v>
      </c>
      <c r="FS180" s="379"/>
      <c r="FT180" s="384">
        <f t="shared" si="523"/>
        <v>0</v>
      </c>
      <c r="FU180" s="379"/>
      <c r="FV180" s="384">
        <f t="shared" si="524"/>
        <v>0</v>
      </c>
      <c r="FW180" s="379"/>
      <c r="FX180" s="384">
        <f t="shared" si="525"/>
        <v>0</v>
      </c>
      <c r="FY180" s="379"/>
      <c r="FZ180" s="384">
        <f t="shared" si="526"/>
        <v>0</v>
      </c>
      <c r="GA180" s="379"/>
      <c r="GB180" s="384">
        <f t="shared" si="527"/>
        <v>0</v>
      </c>
      <c r="GC180" s="379"/>
      <c r="GD180" s="384">
        <f t="shared" si="528"/>
        <v>0</v>
      </c>
      <c r="GE180" s="379"/>
      <c r="GF180" s="384">
        <f t="shared" si="529"/>
        <v>0</v>
      </c>
      <c r="GG180" s="379"/>
      <c r="GH180" s="384">
        <f t="shared" si="530"/>
        <v>0</v>
      </c>
      <c r="GI180" s="379"/>
      <c r="GJ180" s="384">
        <f t="shared" si="531"/>
        <v>0</v>
      </c>
      <c r="GK180" s="379"/>
      <c r="GL180" s="384">
        <f t="shared" si="532"/>
        <v>0</v>
      </c>
      <c r="GM180" s="379"/>
      <c r="GN180" s="384">
        <f t="shared" si="533"/>
        <v>0</v>
      </c>
      <c r="GO180" s="379"/>
      <c r="GP180" s="384">
        <f t="shared" si="534"/>
        <v>0</v>
      </c>
      <c r="GQ180" s="379"/>
      <c r="GR180" s="384">
        <f t="shared" si="535"/>
        <v>0</v>
      </c>
      <c r="GS180" s="379"/>
      <c r="GT180" s="384">
        <f t="shared" si="536"/>
        <v>0</v>
      </c>
      <c r="GU180" s="379"/>
      <c r="GV180" s="384">
        <f t="shared" si="537"/>
        <v>0</v>
      </c>
      <c r="GW180" s="379"/>
      <c r="GX180" s="384">
        <f t="shared" si="538"/>
        <v>0</v>
      </c>
      <c r="GY180" s="379"/>
      <c r="GZ180" s="384">
        <f t="shared" si="539"/>
        <v>0</v>
      </c>
      <c r="HA180" s="379"/>
      <c r="HB180" s="384">
        <f t="shared" si="540"/>
        <v>0</v>
      </c>
      <c r="HC180" s="379"/>
      <c r="HD180" s="384">
        <f t="shared" si="541"/>
        <v>0</v>
      </c>
      <c r="HE180" s="379"/>
      <c r="HF180" s="384">
        <f t="shared" si="542"/>
        <v>0</v>
      </c>
      <c r="HG180" s="379"/>
      <c r="HH180" s="384">
        <f t="shared" si="543"/>
        <v>0</v>
      </c>
      <c r="HI180" s="379"/>
      <c r="HJ180" s="384">
        <f t="shared" si="544"/>
        <v>0</v>
      </c>
      <c r="HK180" s="379"/>
      <c r="HL180" s="384">
        <f t="shared" si="545"/>
        <v>0</v>
      </c>
      <c r="HM180" s="379"/>
      <c r="HN180" s="384">
        <f t="shared" si="546"/>
        <v>0</v>
      </c>
      <c r="HO180" s="415"/>
      <c r="HP180" s="384">
        <f t="shared" si="547"/>
        <v>0</v>
      </c>
      <c r="HQ180" s="379"/>
      <c r="HR180" s="384">
        <f t="shared" si="548"/>
        <v>0</v>
      </c>
      <c r="HS180" s="415"/>
      <c r="HT180" s="384">
        <f t="shared" si="549"/>
        <v>0</v>
      </c>
      <c r="HU180" s="379"/>
      <c r="HV180" s="384">
        <f t="shared" si="550"/>
        <v>0</v>
      </c>
      <c r="HW180" s="379"/>
      <c r="HX180" s="384">
        <f t="shared" si="551"/>
        <v>0</v>
      </c>
      <c r="HY180" s="379"/>
      <c r="HZ180" s="384">
        <f t="shared" si="552"/>
        <v>0</v>
      </c>
      <c r="IA180" s="379"/>
      <c r="IB180" s="384">
        <f t="shared" si="553"/>
        <v>0</v>
      </c>
      <c r="IC180" s="379"/>
      <c r="ID180" s="384">
        <f t="shared" si="554"/>
        <v>0</v>
      </c>
      <c r="IE180" s="379"/>
      <c r="IF180" s="384">
        <f t="shared" si="555"/>
        <v>0</v>
      </c>
      <c r="IG180" s="379"/>
      <c r="IH180" s="384">
        <f t="shared" si="556"/>
        <v>0</v>
      </c>
      <c r="II180" s="379"/>
      <c r="IJ180" s="384">
        <f t="shared" si="557"/>
        <v>0</v>
      </c>
      <c r="IK180" s="379"/>
      <c r="IL180" s="384">
        <f t="shared" si="558"/>
        <v>0</v>
      </c>
      <c r="IM180" s="379"/>
      <c r="IN180" s="384">
        <f t="shared" si="559"/>
        <v>0</v>
      </c>
      <c r="IO180" s="379"/>
      <c r="IP180" s="384">
        <f t="shared" si="560"/>
        <v>0</v>
      </c>
      <c r="IQ180" s="379"/>
      <c r="IR180" s="384">
        <f t="shared" si="561"/>
        <v>0</v>
      </c>
      <c r="IS180" s="379"/>
      <c r="IT180" s="384">
        <f t="shared" si="562"/>
        <v>0</v>
      </c>
      <c r="IU180" s="379"/>
      <c r="IV180" s="384">
        <f t="shared" si="563"/>
        <v>0</v>
      </c>
      <c r="IW180" s="379"/>
      <c r="IX180" s="384">
        <f t="shared" si="564"/>
        <v>0</v>
      </c>
      <c r="IY180" s="379"/>
      <c r="IZ180" s="384">
        <f t="shared" si="565"/>
        <v>0</v>
      </c>
      <c r="JA180" s="379"/>
      <c r="JB180" s="384">
        <f t="shared" si="566"/>
        <v>0</v>
      </c>
      <c r="JC180" s="379"/>
      <c r="JD180" s="384">
        <f t="shared" si="567"/>
        <v>0</v>
      </c>
      <c r="JE180" s="379"/>
      <c r="JF180" s="384">
        <f t="shared" si="568"/>
        <v>0</v>
      </c>
      <c r="JG180" s="379"/>
      <c r="JH180" s="384">
        <f t="shared" si="569"/>
        <v>0</v>
      </c>
      <c r="JI180" s="379"/>
      <c r="JJ180" s="384">
        <f t="shared" si="570"/>
        <v>0</v>
      </c>
      <c r="JK180" s="379"/>
      <c r="JL180" s="384">
        <f t="shared" si="571"/>
        <v>0</v>
      </c>
      <c r="JM180" s="379"/>
      <c r="JN180" s="384">
        <f t="shared" si="572"/>
        <v>0</v>
      </c>
      <c r="JO180" s="379"/>
      <c r="JP180" s="384">
        <f t="shared" si="573"/>
        <v>0</v>
      </c>
      <c r="JQ180" s="379"/>
      <c r="JR180" s="384">
        <f t="shared" si="574"/>
        <v>0</v>
      </c>
      <c r="JS180" s="379"/>
      <c r="JT180" s="384">
        <f t="shared" si="576"/>
        <v>0</v>
      </c>
      <c r="JU180" s="379"/>
      <c r="JV180" s="384">
        <f t="shared" si="577"/>
        <v>0</v>
      </c>
      <c r="JW180" s="379"/>
      <c r="JX180" s="384">
        <f t="shared" si="578"/>
        <v>0</v>
      </c>
      <c r="JY180" s="379"/>
      <c r="JZ180" s="384">
        <f t="shared" si="579"/>
        <v>0</v>
      </c>
    </row>
    <row r="181" spans="1:286" s="4" customFormat="1" x14ac:dyDescent="0.25">
      <c r="A181" s="268" t="s">
        <v>28</v>
      </c>
      <c r="B181" s="268" t="s">
        <v>522</v>
      </c>
      <c r="C181" s="466">
        <f>68*D$1</f>
        <v>36349.399999999994</v>
      </c>
      <c r="D181" s="467">
        <f>69*D$1</f>
        <v>36883.949999999997</v>
      </c>
      <c r="E181" s="467"/>
      <c r="F181" s="472"/>
      <c r="G181" s="387">
        <v>0</v>
      </c>
      <c r="H181" s="388">
        <f t="shared" si="439"/>
        <v>36616.674999999996</v>
      </c>
      <c r="I181" s="513">
        <v>1</v>
      </c>
      <c r="J181" s="390">
        <f t="shared" si="441"/>
        <v>36616.674999999996</v>
      </c>
      <c r="K181" s="379"/>
      <c r="L181" s="384">
        <f t="shared" si="442"/>
        <v>0</v>
      </c>
      <c r="M181" s="379"/>
      <c r="N181" s="384">
        <f t="shared" si="443"/>
        <v>0</v>
      </c>
      <c r="O181" s="379"/>
      <c r="P181" s="384">
        <f t="shared" si="444"/>
        <v>0</v>
      </c>
      <c r="Q181" s="379"/>
      <c r="R181" s="384">
        <f t="shared" si="445"/>
        <v>0</v>
      </c>
      <c r="S181" s="379"/>
      <c r="T181" s="384">
        <f t="shared" si="446"/>
        <v>0</v>
      </c>
      <c r="U181" s="379"/>
      <c r="V181" s="384">
        <f t="shared" si="447"/>
        <v>0</v>
      </c>
      <c r="W181" s="379"/>
      <c r="X181" s="384">
        <f t="shared" si="448"/>
        <v>0</v>
      </c>
      <c r="Y181" s="379"/>
      <c r="Z181" s="384">
        <f t="shared" si="449"/>
        <v>0</v>
      </c>
      <c r="AA181" s="379"/>
      <c r="AB181" s="384">
        <f t="shared" si="450"/>
        <v>0</v>
      </c>
      <c r="AC181" s="379"/>
      <c r="AD181" s="384">
        <f t="shared" si="451"/>
        <v>0</v>
      </c>
      <c r="AE181" s="379"/>
      <c r="AF181" s="384">
        <f t="shared" si="452"/>
        <v>0</v>
      </c>
      <c r="AG181" s="379"/>
      <c r="AH181" s="384">
        <f t="shared" si="453"/>
        <v>0</v>
      </c>
      <c r="AI181" s="379"/>
      <c r="AJ181" s="384">
        <f t="shared" si="454"/>
        <v>0</v>
      </c>
      <c r="AK181" s="379"/>
      <c r="AL181" s="384">
        <f t="shared" si="455"/>
        <v>0</v>
      </c>
      <c r="AM181" s="379"/>
      <c r="AN181" s="384">
        <f t="shared" si="456"/>
        <v>0</v>
      </c>
      <c r="AO181" s="379"/>
      <c r="AP181" s="384">
        <f t="shared" si="457"/>
        <v>0</v>
      </c>
      <c r="AQ181" s="379"/>
      <c r="AR181" s="384">
        <f t="shared" si="458"/>
        <v>0</v>
      </c>
      <c r="AS181" s="379"/>
      <c r="AT181" s="384">
        <f t="shared" si="459"/>
        <v>0</v>
      </c>
      <c r="AU181" s="379"/>
      <c r="AV181" s="384">
        <f t="shared" si="460"/>
        <v>0</v>
      </c>
      <c r="AW181" s="379"/>
      <c r="AX181" s="384">
        <f t="shared" si="461"/>
        <v>0</v>
      </c>
      <c r="AY181" s="379"/>
      <c r="AZ181" s="384">
        <f t="shared" si="462"/>
        <v>0</v>
      </c>
      <c r="BA181" s="379"/>
      <c r="BB181" s="384">
        <f t="shared" si="463"/>
        <v>0</v>
      </c>
      <c r="BC181" s="379"/>
      <c r="BD181" s="384">
        <f t="shared" si="464"/>
        <v>0</v>
      </c>
      <c r="BE181" s="379"/>
      <c r="BF181" s="384">
        <f t="shared" si="465"/>
        <v>0</v>
      </c>
      <c r="BG181" s="379"/>
      <c r="BH181" s="384">
        <f t="shared" si="466"/>
        <v>0</v>
      </c>
      <c r="BI181" s="379"/>
      <c r="BJ181" s="384">
        <f t="shared" si="467"/>
        <v>0</v>
      </c>
      <c r="BK181" s="379"/>
      <c r="BL181" s="384">
        <f t="shared" si="468"/>
        <v>0</v>
      </c>
      <c r="BM181" s="379"/>
      <c r="BN181" s="384">
        <f t="shared" si="469"/>
        <v>0</v>
      </c>
      <c r="BO181" s="379"/>
      <c r="BP181" s="384">
        <f t="shared" si="470"/>
        <v>0</v>
      </c>
      <c r="BQ181" s="379"/>
      <c r="BR181" s="384">
        <f t="shared" si="471"/>
        <v>0</v>
      </c>
      <c r="BS181" s="379"/>
      <c r="BT181" s="384">
        <f t="shared" si="472"/>
        <v>0</v>
      </c>
      <c r="BU181" s="379"/>
      <c r="BV181" s="384">
        <f t="shared" si="473"/>
        <v>0</v>
      </c>
      <c r="BW181" s="379"/>
      <c r="BX181" s="384">
        <f t="shared" si="474"/>
        <v>0</v>
      </c>
      <c r="BY181" s="379"/>
      <c r="BZ181" s="384">
        <f t="shared" si="475"/>
        <v>0</v>
      </c>
      <c r="CA181" s="379"/>
      <c r="CB181" s="384">
        <f t="shared" si="476"/>
        <v>0</v>
      </c>
      <c r="CC181" s="379"/>
      <c r="CD181" s="384">
        <f t="shared" si="477"/>
        <v>0</v>
      </c>
      <c r="CE181" s="379"/>
      <c r="CF181" s="384">
        <f t="shared" si="478"/>
        <v>0</v>
      </c>
      <c r="CG181" s="379"/>
      <c r="CH181" s="384">
        <f t="shared" si="479"/>
        <v>0</v>
      </c>
      <c r="CI181" s="379">
        <v>1</v>
      </c>
      <c r="CJ181" s="384">
        <f t="shared" si="480"/>
        <v>36616.674999999996</v>
      </c>
      <c r="CK181" s="379"/>
      <c r="CL181" s="384">
        <f t="shared" si="481"/>
        <v>0</v>
      </c>
      <c r="CM181" s="379"/>
      <c r="CN181" s="384">
        <f t="shared" si="482"/>
        <v>0</v>
      </c>
      <c r="CO181" s="379"/>
      <c r="CP181" s="384">
        <f t="shared" si="483"/>
        <v>0</v>
      </c>
      <c r="CQ181" s="379"/>
      <c r="CR181" s="384">
        <f t="shared" si="484"/>
        <v>0</v>
      </c>
      <c r="CS181" s="379"/>
      <c r="CT181" s="384">
        <f t="shared" si="485"/>
        <v>0</v>
      </c>
      <c r="CU181" s="379"/>
      <c r="CV181" s="384">
        <f t="shared" si="486"/>
        <v>0</v>
      </c>
      <c r="CW181" s="379"/>
      <c r="CX181" s="384">
        <f t="shared" si="487"/>
        <v>0</v>
      </c>
      <c r="CY181" s="379"/>
      <c r="CZ181" s="384">
        <f t="shared" si="488"/>
        <v>0</v>
      </c>
      <c r="DA181" s="379"/>
      <c r="DB181" s="384">
        <f t="shared" si="440"/>
        <v>0</v>
      </c>
      <c r="DC181" s="379"/>
      <c r="DD181" s="384">
        <f t="shared" si="489"/>
        <v>0</v>
      </c>
      <c r="DE181" s="379"/>
      <c r="DF181" s="384">
        <f t="shared" si="490"/>
        <v>0</v>
      </c>
      <c r="DG181" s="379"/>
      <c r="DH181" s="384">
        <f t="shared" si="491"/>
        <v>0</v>
      </c>
      <c r="DI181" s="379"/>
      <c r="DJ181" s="384">
        <f t="shared" si="492"/>
        <v>0</v>
      </c>
      <c r="DK181" s="379"/>
      <c r="DL181" s="384">
        <f t="shared" si="493"/>
        <v>0</v>
      </c>
      <c r="DM181" s="379"/>
      <c r="DN181" s="384">
        <f t="shared" si="494"/>
        <v>0</v>
      </c>
      <c r="DO181" s="379"/>
      <c r="DP181" s="384">
        <f t="shared" si="495"/>
        <v>0</v>
      </c>
      <c r="DQ181" s="379"/>
      <c r="DR181" s="384">
        <f t="shared" si="496"/>
        <v>0</v>
      </c>
      <c r="DS181" s="379"/>
      <c r="DT181" s="384">
        <f t="shared" si="497"/>
        <v>0</v>
      </c>
      <c r="DU181" s="379"/>
      <c r="DV181" s="384">
        <f t="shared" si="498"/>
        <v>0</v>
      </c>
      <c r="DW181" s="379"/>
      <c r="DX181" s="384">
        <f t="shared" si="499"/>
        <v>0</v>
      </c>
      <c r="DY181" s="379"/>
      <c r="DZ181" s="384">
        <f t="shared" si="500"/>
        <v>0</v>
      </c>
      <c r="EA181" s="379"/>
      <c r="EB181" s="384">
        <f t="shared" si="501"/>
        <v>0</v>
      </c>
      <c r="EC181" s="379"/>
      <c r="ED181" s="384">
        <f t="shared" si="502"/>
        <v>0</v>
      </c>
      <c r="EE181" s="379"/>
      <c r="EF181" s="384">
        <f t="shared" si="503"/>
        <v>0</v>
      </c>
      <c r="EG181" s="379"/>
      <c r="EH181" s="384">
        <f t="shared" si="504"/>
        <v>0</v>
      </c>
      <c r="EI181" s="379"/>
      <c r="EJ181" s="384">
        <f t="shared" si="505"/>
        <v>0</v>
      </c>
      <c r="EK181" s="379"/>
      <c r="EL181" s="384">
        <f t="shared" si="506"/>
        <v>0</v>
      </c>
      <c r="EM181" s="379"/>
      <c r="EN181" s="384">
        <f t="shared" si="507"/>
        <v>0</v>
      </c>
      <c r="EO181" s="379"/>
      <c r="EP181" s="384">
        <f t="shared" si="508"/>
        <v>0</v>
      </c>
      <c r="EQ181" s="379"/>
      <c r="ER181" s="384">
        <f t="shared" si="509"/>
        <v>0</v>
      </c>
      <c r="ES181" s="379"/>
      <c r="ET181" s="384">
        <f t="shared" si="510"/>
        <v>0</v>
      </c>
      <c r="EU181" s="379"/>
      <c r="EV181" s="384">
        <f t="shared" si="511"/>
        <v>0</v>
      </c>
      <c r="EW181" s="379"/>
      <c r="EX181" s="384">
        <f t="shared" si="512"/>
        <v>0</v>
      </c>
      <c r="EY181" s="379"/>
      <c r="EZ181" s="384">
        <f t="shared" si="513"/>
        <v>0</v>
      </c>
      <c r="FA181" s="379"/>
      <c r="FB181" s="384">
        <f t="shared" si="514"/>
        <v>0</v>
      </c>
      <c r="FC181" s="379"/>
      <c r="FD181" s="384">
        <f t="shared" si="515"/>
        <v>0</v>
      </c>
      <c r="FE181" s="379"/>
      <c r="FF181" s="384">
        <f t="shared" si="516"/>
        <v>0</v>
      </c>
      <c r="FG181" s="379"/>
      <c r="FH181" s="384">
        <f t="shared" si="517"/>
        <v>0</v>
      </c>
      <c r="FI181" s="379"/>
      <c r="FJ181" s="384">
        <f t="shared" si="518"/>
        <v>0</v>
      </c>
      <c r="FK181" s="379"/>
      <c r="FL181" s="384">
        <f t="shared" si="519"/>
        <v>0</v>
      </c>
      <c r="FM181" s="379"/>
      <c r="FN181" s="384">
        <f t="shared" si="520"/>
        <v>0</v>
      </c>
      <c r="FO181" s="379"/>
      <c r="FP181" s="384">
        <f t="shared" si="521"/>
        <v>0</v>
      </c>
      <c r="FQ181" s="379"/>
      <c r="FR181" s="384">
        <f t="shared" si="522"/>
        <v>0</v>
      </c>
      <c r="FS181" s="379"/>
      <c r="FT181" s="384">
        <f t="shared" si="523"/>
        <v>0</v>
      </c>
      <c r="FU181" s="379"/>
      <c r="FV181" s="384">
        <f t="shared" si="524"/>
        <v>0</v>
      </c>
      <c r="FW181" s="379"/>
      <c r="FX181" s="384">
        <f t="shared" si="525"/>
        <v>0</v>
      </c>
      <c r="FY181" s="379"/>
      <c r="FZ181" s="384">
        <f t="shared" si="526"/>
        <v>0</v>
      </c>
      <c r="GA181" s="379"/>
      <c r="GB181" s="384">
        <f t="shared" si="527"/>
        <v>0</v>
      </c>
      <c r="GC181" s="379"/>
      <c r="GD181" s="384">
        <f t="shared" si="528"/>
        <v>0</v>
      </c>
      <c r="GE181" s="379"/>
      <c r="GF181" s="384">
        <f t="shared" si="529"/>
        <v>0</v>
      </c>
      <c r="GG181" s="379"/>
      <c r="GH181" s="384">
        <f t="shared" si="530"/>
        <v>0</v>
      </c>
      <c r="GI181" s="379"/>
      <c r="GJ181" s="384">
        <f t="shared" si="531"/>
        <v>0</v>
      </c>
      <c r="GK181" s="379"/>
      <c r="GL181" s="384">
        <f t="shared" si="532"/>
        <v>0</v>
      </c>
      <c r="GM181" s="379"/>
      <c r="GN181" s="384">
        <f t="shared" si="533"/>
        <v>0</v>
      </c>
      <c r="GO181" s="379"/>
      <c r="GP181" s="384">
        <f t="shared" si="534"/>
        <v>0</v>
      </c>
      <c r="GQ181" s="379"/>
      <c r="GR181" s="384">
        <f t="shared" si="535"/>
        <v>0</v>
      </c>
      <c r="GS181" s="379"/>
      <c r="GT181" s="384">
        <f t="shared" si="536"/>
        <v>0</v>
      </c>
      <c r="GU181" s="379"/>
      <c r="GV181" s="384">
        <f t="shared" si="537"/>
        <v>0</v>
      </c>
      <c r="GW181" s="379"/>
      <c r="GX181" s="384">
        <f t="shared" si="538"/>
        <v>0</v>
      </c>
      <c r="GY181" s="379"/>
      <c r="GZ181" s="384">
        <f t="shared" si="539"/>
        <v>0</v>
      </c>
      <c r="HA181" s="379"/>
      <c r="HB181" s="384">
        <f t="shared" si="540"/>
        <v>0</v>
      </c>
      <c r="HC181" s="379"/>
      <c r="HD181" s="384">
        <f t="shared" si="541"/>
        <v>0</v>
      </c>
      <c r="HE181" s="379"/>
      <c r="HF181" s="384">
        <f t="shared" si="542"/>
        <v>0</v>
      </c>
      <c r="HG181" s="379"/>
      <c r="HH181" s="384">
        <f t="shared" si="543"/>
        <v>0</v>
      </c>
      <c r="HI181" s="379"/>
      <c r="HJ181" s="384">
        <f t="shared" si="544"/>
        <v>0</v>
      </c>
      <c r="HK181" s="379"/>
      <c r="HL181" s="384">
        <f t="shared" si="545"/>
        <v>0</v>
      </c>
      <c r="HM181" s="379"/>
      <c r="HN181" s="384">
        <f t="shared" si="546"/>
        <v>0</v>
      </c>
      <c r="HO181" s="415"/>
      <c r="HP181" s="384">
        <f t="shared" si="547"/>
        <v>0</v>
      </c>
      <c r="HQ181" s="379"/>
      <c r="HR181" s="384">
        <f t="shared" si="548"/>
        <v>0</v>
      </c>
      <c r="HS181" s="415"/>
      <c r="HT181" s="384">
        <f t="shared" si="549"/>
        <v>0</v>
      </c>
      <c r="HU181" s="379"/>
      <c r="HV181" s="384">
        <f t="shared" si="550"/>
        <v>0</v>
      </c>
      <c r="HW181" s="379"/>
      <c r="HX181" s="384">
        <f t="shared" si="551"/>
        <v>0</v>
      </c>
      <c r="HY181" s="379"/>
      <c r="HZ181" s="384">
        <f t="shared" si="552"/>
        <v>0</v>
      </c>
      <c r="IA181" s="379"/>
      <c r="IB181" s="384">
        <f t="shared" si="553"/>
        <v>0</v>
      </c>
      <c r="IC181" s="379"/>
      <c r="ID181" s="384">
        <f t="shared" si="554"/>
        <v>0</v>
      </c>
      <c r="IE181" s="379"/>
      <c r="IF181" s="384">
        <f t="shared" si="555"/>
        <v>0</v>
      </c>
      <c r="IG181" s="379"/>
      <c r="IH181" s="384">
        <f t="shared" si="556"/>
        <v>0</v>
      </c>
      <c r="II181" s="379"/>
      <c r="IJ181" s="384">
        <f t="shared" si="557"/>
        <v>0</v>
      </c>
      <c r="IK181" s="379"/>
      <c r="IL181" s="384">
        <f t="shared" si="558"/>
        <v>0</v>
      </c>
      <c r="IM181" s="379"/>
      <c r="IN181" s="384">
        <f t="shared" si="559"/>
        <v>0</v>
      </c>
      <c r="IO181" s="379"/>
      <c r="IP181" s="384">
        <f t="shared" si="560"/>
        <v>0</v>
      </c>
      <c r="IQ181" s="379"/>
      <c r="IR181" s="384">
        <f t="shared" si="561"/>
        <v>0</v>
      </c>
      <c r="IS181" s="379"/>
      <c r="IT181" s="384">
        <f t="shared" si="562"/>
        <v>0</v>
      </c>
      <c r="IU181" s="379"/>
      <c r="IV181" s="384">
        <f t="shared" si="563"/>
        <v>0</v>
      </c>
      <c r="IW181" s="379"/>
      <c r="IX181" s="384">
        <f t="shared" si="564"/>
        <v>0</v>
      </c>
      <c r="IY181" s="379"/>
      <c r="IZ181" s="384">
        <f t="shared" si="565"/>
        <v>0</v>
      </c>
      <c r="JA181" s="379"/>
      <c r="JB181" s="384">
        <f t="shared" si="566"/>
        <v>0</v>
      </c>
      <c r="JC181" s="379"/>
      <c r="JD181" s="384">
        <f t="shared" si="567"/>
        <v>0</v>
      </c>
      <c r="JE181" s="379"/>
      <c r="JF181" s="384">
        <f t="shared" si="568"/>
        <v>0</v>
      </c>
      <c r="JG181" s="379"/>
      <c r="JH181" s="384">
        <f t="shared" si="569"/>
        <v>0</v>
      </c>
      <c r="JI181" s="379"/>
      <c r="JJ181" s="384">
        <f t="shared" si="570"/>
        <v>0</v>
      </c>
      <c r="JK181" s="379"/>
      <c r="JL181" s="384">
        <f t="shared" si="571"/>
        <v>0</v>
      </c>
      <c r="JM181" s="379"/>
      <c r="JN181" s="384">
        <f t="shared" si="572"/>
        <v>0</v>
      </c>
      <c r="JO181" s="379"/>
      <c r="JP181" s="384">
        <f t="shared" si="573"/>
        <v>0</v>
      </c>
      <c r="JQ181" s="379"/>
      <c r="JR181" s="384">
        <f t="shared" si="574"/>
        <v>0</v>
      </c>
      <c r="JS181" s="379"/>
      <c r="JT181" s="384">
        <f t="shared" si="576"/>
        <v>0</v>
      </c>
      <c r="JU181" s="379"/>
      <c r="JV181" s="384">
        <f t="shared" si="577"/>
        <v>0</v>
      </c>
      <c r="JW181" s="379"/>
      <c r="JX181" s="384">
        <f t="shared" si="578"/>
        <v>0</v>
      </c>
      <c r="JY181" s="379"/>
      <c r="JZ181" s="384">
        <f t="shared" si="579"/>
        <v>0</v>
      </c>
    </row>
    <row r="182" spans="1:286" s="4" customFormat="1" x14ac:dyDescent="0.25">
      <c r="A182" s="268" t="s">
        <v>28</v>
      </c>
      <c r="B182" s="268" t="s">
        <v>396</v>
      </c>
      <c r="C182" s="466">
        <f>121*D$1</f>
        <v>64680.549999999996</v>
      </c>
      <c r="D182" s="467">
        <f>119*D$1</f>
        <v>63611.45</v>
      </c>
      <c r="E182" s="467">
        <f>55*D$1</f>
        <v>29400.249999999996</v>
      </c>
      <c r="F182" s="472"/>
      <c r="G182" s="387">
        <v>0</v>
      </c>
      <c r="H182" s="388">
        <f t="shared" si="439"/>
        <v>52564.083333333336</v>
      </c>
      <c r="I182" s="513">
        <v>1</v>
      </c>
      <c r="J182" s="390">
        <f t="shared" si="441"/>
        <v>52564.083333333336</v>
      </c>
      <c r="K182" s="379"/>
      <c r="L182" s="384">
        <f t="shared" si="442"/>
        <v>0</v>
      </c>
      <c r="M182" s="379"/>
      <c r="N182" s="384">
        <f t="shared" si="443"/>
        <v>0</v>
      </c>
      <c r="O182" s="379"/>
      <c r="P182" s="384">
        <f t="shared" si="444"/>
        <v>0</v>
      </c>
      <c r="Q182" s="379"/>
      <c r="R182" s="384">
        <f t="shared" si="445"/>
        <v>0</v>
      </c>
      <c r="S182" s="379"/>
      <c r="T182" s="384">
        <f t="shared" si="446"/>
        <v>0</v>
      </c>
      <c r="U182" s="379"/>
      <c r="V182" s="384">
        <f t="shared" si="447"/>
        <v>0</v>
      </c>
      <c r="W182" s="379"/>
      <c r="X182" s="384">
        <f t="shared" si="448"/>
        <v>0</v>
      </c>
      <c r="Y182" s="379"/>
      <c r="Z182" s="384">
        <f t="shared" si="449"/>
        <v>0</v>
      </c>
      <c r="AA182" s="379"/>
      <c r="AB182" s="384">
        <f t="shared" si="450"/>
        <v>0</v>
      </c>
      <c r="AC182" s="379"/>
      <c r="AD182" s="384">
        <f t="shared" si="451"/>
        <v>0</v>
      </c>
      <c r="AE182" s="379"/>
      <c r="AF182" s="384">
        <f t="shared" si="452"/>
        <v>0</v>
      </c>
      <c r="AG182" s="379"/>
      <c r="AH182" s="384">
        <f t="shared" si="453"/>
        <v>0</v>
      </c>
      <c r="AI182" s="379"/>
      <c r="AJ182" s="384">
        <f t="shared" si="454"/>
        <v>0</v>
      </c>
      <c r="AK182" s="379"/>
      <c r="AL182" s="384">
        <f t="shared" si="455"/>
        <v>0</v>
      </c>
      <c r="AM182" s="379"/>
      <c r="AN182" s="384">
        <f t="shared" si="456"/>
        <v>0</v>
      </c>
      <c r="AO182" s="379"/>
      <c r="AP182" s="384">
        <f t="shared" si="457"/>
        <v>0</v>
      </c>
      <c r="AQ182" s="379"/>
      <c r="AR182" s="384">
        <f t="shared" si="458"/>
        <v>0</v>
      </c>
      <c r="AS182" s="379"/>
      <c r="AT182" s="384">
        <f t="shared" si="459"/>
        <v>0</v>
      </c>
      <c r="AU182" s="379"/>
      <c r="AV182" s="384">
        <f t="shared" si="460"/>
        <v>0</v>
      </c>
      <c r="AW182" s="379"/>
      <c r="AX182" s="384">
        <f t="shared" si="461"/>
        <v>0</v>
      </c>
      <c r="AY182" s="379"/>
      <c r="AZ182" s="384">
        <f t="shared" si="462"/>
        <v>0</v>
      </c>
      <c r="BA182" s="379"/>
      <c r="BB182" s="384">
        <f t="shared" si="463"/>
        <v>0</v>
      </c>
      <c r="BC182" s="379"/>
      <c r="BD182" s="384">
        <f t="shared" si="464"/>
        <v>0</v>
      </c>
      <c r="BE182" s="379"/>
      <c r="BF182" s="384">
        <f t="shared" si="465"/>
        <v>0</v>
      </c>
      <c r="BG182" s="379"/>
      <c r="BH182" s="384">
        <f t="shared" si="466"/>
        <v>0</v>
      </c>
      <c r="BI182" s="379"/>
      <c r="BJ182" s="384">
        <f t="shared" si="467"/>
        <v>0</v>
      </c>
      <c r="BK182" s="379"/>
      <c r="BL182" s="384">
        <f t="shared" si="468"/>
        <v>0</v>
      </c>
      <c r="BM182" s="379"/>
      <c r="BN182" s="384">
        <f t="shared" si="469"/>
        <v>0</v>
      </c>
      <c r="BO182" s="379"/>
      <c r="BP182" s="384">
        <f t="shared" si="470"/>
        <v>0</v>
      </c>
      <c r="BQ182" s="379"/>
      <c r="BR182" s="384">
        <f t="shared" si="471"/>
        <v>0</v>
      </c>
      <c r="BS182" s="379"/>
      <c r="BT182" s="384">
        <f t="shared" si="472"/>
        <v>0</v>
      </c>
      <c r="BU182" s="379"/>
      <c r="BV182" s="384">
        <f t="shared" si="473"/>
        <v>0</v>
      </c>
      <c r="BW182" s="379"/>
      <c r="BX182" s="384">
        <f t="shared" si="474"/>
        <v>0</v>
      </c>
      <c r="BY182" s="379"/>
      <c r="BZ182" s="384">
        <f t="shared" si="475"/>
        <v>0</v>
      </c>
      <c r="CA182" s="379"/>
      <c r="CB182" s="384">
        <f t="shared" si="476"/>
        <v>0</v>
      </c>
      <c r="CC182" s="379"/>
      <c r="CD182" s="384">
        <f t="shared" si="477"/>
        <v>0</v>
      </c>
      <c r="CE182" s="379"/>
      <c r="CF182" s="384">
        <f t="shared" si="478"/>
        <v>0</v>
      </c>
      <c r="CG182" s="379">
        <v>1</v>
      </c>
      <c r="CH182" s="384">
        <f t="shared" si="479"/>
        <v>52564.083333333336</v>
      </c>
      <c r="CI182" s="379"/>
      <c r="CJ182" s="384">
        <f t="shared" si="480"/>
        <v>0</v>
      </c>
      <c r="CK182" s="379"/>
      <c r="CL182" s="384">
        <f t="shared" si="481"/>
        <v>0</v>
      </c>
      <c r="CM182" s="379"/>
      <c r="CN182" s="384">
        <f t="shared" si="482"/>
        <v>0</v>
      </c>
      <c r="CO182" s="379"/>
      <c r="CP182" s="384">
        <f t="shared" si="483"/>
        <v>0</v>
      </c>
      <c r="CQ182" s="379"/>
      <c r="CR182" s="384">
        <f t="shared" si="484"/>
        <v>0</v>
      </c>
      <c r="CS182" s="379"/>
      <c r="CT182" s="384">
        <f t="shared" si="485"/>
        <v>0</v>
      </c>
      <c r="CU182" s="379"/>
      <c r="CV182" s="384">
        <f t="shared" si="486"/>
        <v>0</v>
      </c>
      <c r="CW182" s="379"/>
      <c r="CX182" s="384">
        <f t="shared" si="487"/>
        <v>0</v>
      </c>
      <c r="CY182" s="379"/>
      <c r="CZ182" s="384">
        <f t="shared" si="488"/>
        <v>0</v>
      </c>
      <c r="DA182" s="379"/>
      <c r="DB182" s="384">
        <f t="shared" si="440"/>
        <v>0</v>
      </c>
      <c r="DC182" s="379"/>
      <c r="DD182" s="384">
        <f t="shared" si="489"/>
        <v>0</v>
      </c>
      <c r="DE182" s="379"/>
      <c r="DF182" s="384">
        <f t="shared" si="490"/>
        <v>0</v>
      </c>
      <c r="DG182" s="379"/>
      <c r="DH182" s="384">
        <f t="shared" si="491"/>
        <v>0</v>
      </c>
      <c r="DI182" s="379"/>
      <c r="DJ182" s="384">
        <f t="shared" si="492"/>
        <v>0</v>
      </c>
      <c r="DK182" s="379"/>
      <c r="DL182" s="384">
        <f t="shared" si="493"/>
        <v>0</v>
      </c>
      <c r="DM182" s="379"/>
      <c r="DN182" s="384">
        <f t="shared" si="494"/>
        <v>0</v>
      </c>
      <c r="DO182" s="379"/>
      <c r="DP182" s="384">
        <f t="shared" si="495"/>
        <v>0</v>
      </c>
      <c r="DQ182" s="379"/>
      <c r="DR182" s="384">
        <f t="shared" si="496"/>
        <v>0</v>
      </c>
      <c r="DS182" s="379"/>
      <c r="DT182" s="384">
        <f t="shared" si="497"/>
        <v>0</v>
      </c>
      <c r="DU182" s="379"/>
      <c r="DV182" s="384">
        <f t="shared" si="498"/>
        <v>0</v>
      </c>
      <c r="DW182" s="379"/>
      <c r="DX182" s="384">
        <f t="shared" si="499"/>
        <v>0</v>
      </c>
      <c r="DY182" s="379"/>
      <c r="DZ182" s="384">
        <f t="shared" si="500"/>
        <v>0</v>
      </c>
      <c r="EA182" s="379"/>
      <c r="EB182" s="384">
        <f t="shared" si="501"/>
        <v>0</v>
      </c>
      <c r="EC182" s="379"/>
      <c r="ED182" s="384">
        <f t="shared" si="502"/>
        <v>0</v>
      </c>
      <c r="EE182" s="379"/>
      <c r="EF182" s="384">
        <f t="shared" si="503"/>
        <v>0</v>
      </c>
      <c r="EG182" s="379"/>
      <c r="EH182" s="384">
        <f t="shared" si="504"/>
        <v>0</v>
      </c>
      <c r="EI182" s="379"/>
      <c r="EJ182" s="384">
        <f t="shared" si="505"/>
        <v>0</v>
      </c>
      <c r="EK182" s="379"/>
      <c r="EL182" s="384">
        <f t="shared" si="506"/>
        <v>0</v>
      </c>
      <c r="EM182" s="379"/>
      <c r="EN182" s="384">
        <f t="shared" si="507"/>
        <v>0</v>
      </c>
      <c r="EO182" s="379"/>
      <c r="EP182" s="384">
        <f t="shared" si="508"/>
        <v>0</v>
      </c>
      <c r="EQ182" s="379"/>
      <c r="ER182" s="384">
        <f t="shared" si="509"/>
        <v>0</v>
      </c>
      <c r="ES182" s="379"/>
      <c r="ET182" s="384">
        <f t="shared" si="510"/>
        <v>0</v>
      </c>
      <c r="EU182" s="379"/>
      <c r="EV182" s="384">
        <f t="shared" si="511"/>
        <v>0</v>
      </c>
      <c r="EW182" s="379"/>
      <c r="EX182" s="384">
        <f t="shared" si="512"/>
        <v>0</v>
      </c>
      <c r="EY182" s="379"/>
      <c r="EZ182" s="384">
        <f t="shared" si="513"/>
        <v>0</v>
      </c>
      <c r="FA182" s="379"/>
      <c r="FB182" s="384">
        <f t="shared" si="514"/>
        <v>0</v>
      </c>
      <c r="FC182" s="379"/>
      <c r="FD182" s="384">
        <f t="shared" si="515"/>
        <v>0</v>
      </c>
      <c r="FE182" s="379"/>
      <c r="FF182" s="384">
        <f t="shared" si="516"/>
        <v>0</v>
      </c>
      <c r="FG182" s="379"/>
      <c r="FH182" s="384">
        <f t="shared" si="517"/>
        <v>0</v>
      </c>
      <c r="FI182" s="379"/>
      <c r="FJ182" s="384">
        <f t="shared" si="518"/>
        <v>0</v>
      </c>
      <c r="FK182" s="379"/>
      <c r="FL182" s="384">
        <f t="shared" si="519"/>
        <v>0</v>
      </c>
      <c r="FM182" s="379"/>
      <c r="FN182" s="384">
        <f t="shared" si="520"/>
        <v>0</v>
      </c>
      <c r="FO182" s="379"/>
      <c r="FP182" s="384">
        <f t="shared" si="521"/>
        <v>0</v>
      </c>
      <c r="FQ182" s="379"/>
      <c r="FR182" s="384">
        <f t="shared" si="522"/>
        <v>0</v>
      </c>
      <c r="FS182" s="379"/>
      <c r="FT182" s="384">
        <f t="shared" si="523"/>
        <v>0</v>
      </c>
      <c r="FU182" s="379"/>
      <c r="FV182" s="384">
        <f t="shared" si="524"/>
        <v>0</v>
      </c>
      <c r="FW182" s="379"/>
      <c r="FX182" s="384">
        <f t="shared" si="525"/>
        <v>0</v>
      </c>
      <c r="FY182" s="379"/>
      <c r="FZ182" s="384">
        <f t="shared" si="526"/>
        <v>0</v>
      </c>
      <c r="GA182" s="379"/>
      <c r="GB182" s="384">
        <f t="shared" si="527"/>
        <v>0</v>
      </c>
      <c r="GC182" s="379"/>
      <c r="GD182" s="384">
        <f t="shared" si="528"/>
        <v>0</v>
      </c>
      <c r="GE182" s="379"/>
      <c r="GF182" s="384">
        <f t="shared" si="529"/>
        <v>0</v>
      </c>
      <c r="GG182" s="379"/>
      <c r="GH182" s="384">
        <f t="shared" si="530"/>
        <v>0</v>
      </c>
      <c r="GI182" s="379"/>
      <c r="GJ182" s="384">
        <f t="shared" si="531"/>
        <v>0</v>
      </c>
      <c r="GK182" s="379"/>
      <c r="GL182" s="384">
        <f t="shared" si="532"/>
        <v>0</v>
      </c>
      <c r="GM182" s="379"/>
      <c r="GN182" s="384">
        <f t="shared" si="533"/>
        <v>0</v>
      </c>
      <c r="GO182" s="379"/>
      <c r="GP182" s="384">
        <f t="shared" si="534"/>
        <v>0</v>
      </c>
      <c r="GQ182" s="379"/>
      <c r="GR182" s="384">
        <f t="shared" si="535"/>
        <v>0</v>
      </c>
      <c r="GS182" s="379"/>
      <c r="GT182" s="384">
        <f t="shared" si="536"/>
        <v>0</v>
      </c>
      <c r="GU182" s="379"/>
      <c r="GV182" s="384">
        <f t="shared" si="537"/>
        <v>0</v>
      </c>
      <c r="GW182" s="379"/>
      <c r="GX182" s="384">
        <f t="shared" si="538"/>
        <v>0</v>
      </c>
      <c r="GY182" s="379"/>
      <c r="GZ182" s="384">
        <f t="shared" si="539"/>
        <v>0</v>
      </c>
      <c r="HA182" s="379"/>
      <c r="HB182" s="384">
        <f t="shared" si="540"/>
        <v>0</v>
      </c>
      <c r="HC182" s="379"/>
      <c r="HD182" s="384">
        <f t="shared" si="541"/>
        <v>0</v>
      </c>
      <c r="HE182" s="379"/>
      <c r="HF182" s="384">
        <f t="shared" si="542"/>
        <v>0</v>
      </c>
      <c r="HG182" s="379"/>
      <c r="HH182" s="384">
        <f t="shared" si="543"/>
        <v>0</v>
      </c>
      <c r="HI182" s="379"/>
      <c r="HJ182" s="384">
        <f t="shared" si="544"/>
        <v>0</v>
      </c>
      <c r="HK182" s="379"/>
      <c r="HL182" s="384">
        <f t="shared" si="545"/>
        <v>0</v>
      </c>
      <c r="HM182" s="379"/>
      <c r="HN182" s="384">
        <f t="shared" si="546"/>
        <v>0</v>
      </c>
      <c r="HO182" s="415"/>
      <c r="HP182" s="384">
        <f t="shared" si="547"/>
        <v>0</v>
      </c>
      <c r="HQ182" s="379"/>
      <c r="HR182" s="384">
        <f t="shared" si="548"/>
        <v>0</v>
      </c>
      <c r="HS182" s="415"/>
      <c r="HT182" s="384">
        <f t="shared" si="549"/>
        <v>0</v>
      </c>
      <c r="HU182" s="379"/>
      <c r="HV182" s="384">
        <f t="shared" si="550"/>
        <v>0</v>
      </c>
      <c r="HW182" s="379"/>
      <c r="HX182" s="384">
        <f t="shared" si="551"/>
        <v>0</v>
      </c>
      <c r="HY182" s="379"/>
      <c r="HZ182" s="384">
        <f t="shared" si="552"/>
        <v>0</v>
      </c>
      <c r="IA182" s="379"/>
      <c r="IB182" s="384">
        <f t="shared" si="553"/>
        <v>0</v>
      </c>
      <c r="IC182" s="379"/>
      <c r="ID182" s="384">
        <f t="shared" si="554"/>
        <v>0</v>
      </c>
      <c r="IE182" s="379"/>
      <c r="IF182" s="384">
        <f t="shared" si="555"/>
        <v>0</v>
      </c>
      <c r="IG182" s="379"/>
      <c r="IH182" s="384">
        <f t="shared" si="556"/>
        <v>0</v>
      </c>
      <c r="II182" s="379"/>
      <c r="IJ182" s="384">
        <f t="shared" si="557"/>
        <v>0</v>
      </c>
      <c r="IK182" s="379"/>
      <c r="IL182" s="384">
        <f t="shared" si="558"/>
        <v>0</v>
      </c>
      <c r="IM182" s="379"/>
      <c r="IN182" s="384">
        <f t="shared" si="559"/>
        <v>0</v>
      </c>
      <c r="IO182" s="379"/>
      <c r="IP182" s="384">
        <f t="shared" si="560"/>
        <v>0</v>
      </c>
      <c r="IQ182" s="379"/>
      <c r="IR182" s="384">
        <f t="shared" si="561"/>
        <v>0</v>
      </c>
      <c r="IS182" s="379"/>
      <c r="IT182" s="384">
        <f t="shared" si="562"/>
        <v>0</v>
      </c>
      <c r="IU182" s="379"/>
      <c r="IV182" s="384">
        <f t="shared" si="563"/>
        <v>0</v>
      </c>
      <c r="IW182" s="379"/>
      <c r="IX182" s="384">
        <f t="shared" si="564"/>
        <v>0</v>
      </c>
      <c r="IY182" s="379"/>
      <c r="IZ182" s="384">
        <f t="shared" si="565"/>
        <v>0</v>
      </c>
      <c r="JA182" s="379"/>
      <c r="JB182" s="384">
        <f t="shared" si="566"/>
        <v>0</v>
      </c>
      <c r="JC182" s="379"/>
      <c r="JD182" s="384">
        <f t="shared" si="567"/>
        <v>0</v>
      </c>
      <c r="JE182" s="379"/>
      <c r="JF182" s="384">
        <f t="shared" si="568"/>
        <v>0</v>
      </c>
      <c r="JG182" s="379"/>
      <c r="JH182" s="384">
        <f t="shared" si="569"/>
        <v>0</v>
      </c>
      <c r="JI182" s="379"/>
      <c r="JJ182" s="384">
        <f t="shared" si="570"/>
        <v>0</v>
      </c>
      <c r="JK182" s="379"/>
      <c r="JL182" s="384">
        <f t="shared" si="571"/>
        <v>0</v>
      </c>
      <c r="JM182" s="379"/>
      <c r="JN182" s="384">
        <f t="shared" si="572"/>
        <v>0</v>
      </c>
      <c r="JO182" s="379"/>
      <c r="JP182" s="384">
        <f t="shared" si="573"/>
        <v>0</v>
      </c>
      <c r="JQ182" s="379"/>
      <c r="JR182" s="384">
        <f t="shared" si="574"/>
        <v>0</v>
      </c>
      <c r="JS182" s="379"/>
      <c r="JT182" s="384">
        <f t="shared" si="576"/>
        <v>0</v>
      </c>
      <c r="JU182" s="379"/>
      <c r="JV182" s="384">
        <f t="shared" si="577"/>
        <v>0</v>
      </c>
      <c r="JW182" s="379"/>
      <c r="JX182" s="384">
        <f t="shared" si="578"/>
        <v>0</v>
      </c>
      <c r="JY182" s="379"/>
      <c r="JZ182" s="384">
        <f t="shared" si="579"/>
        <v>0</v>
      </c>
    </row>
    <row r="183" spans="1:286" s="4" customFormat="1" x14ac:dyDescent="0.25">
      <c r="A183" s="268" t="s">
        <v>28</v>
      </c>
      <c r="B183" s="268" t="s">
        <v>395</v>
      </c>
      <c r="C183" s="499">
        <f>67*D$1</f>
        <v>35814.85</v>
      </c>
      <c r="D183" s="500">
        <f>45*D$1</f>
        <v>24054.749999999996</v>
      </c>
      <c r="E183" s="500"/>
      <c r="F183" s="498"/>
      <c r="G183" s="387">
        <v>0</v>
      </c>
      <c r="H183" s="388">
        <f t="shared" si="439"/>
        <v>29934.799999999996</v>
      </c>
      <c r="I183" s="513">
        <v>1</v>
      </c>
      <c r="J183" s="390">
        <f t="shared" si="441"/>
        <v>29934.799999999996</v>
      </c>
      <c r="K183" s="379"/>
      <c r="L183" s="384">
        <f t="shared" si="442"/>
        <v>0</v>
      </c>
      <c r="M183" s="379"/>
      <c r="N183" s="384">
        <f t="shared" si="443"/>
        <v>0</v>
      </c>
      <c r="O183" s="379"/>
      <c r="P183" s="384">
        <f t="shared" si="444"/>
        <v>0</v>
      </c>
      <c r="Q183" s="379"/>
      <c r="R183" s="384">
        <f t="shared" si="445"/>
        <v>0</v>
      </c>
      <c r="S183" s="379"/>
      <c r="T183" s="384">
        <f t="shared" si="446"/>
        <v>0</v>
      </c>
      <c r="U183" s="379"/>
      <c r="V183" s="384">
        <f t="shared" si="447"/>
        <v>0</v>
      </c>
      <c r="W183" s="379"/>
      <c r="X183" s="384">
        <f t="shared" si="448"/>
        <v>0</v>
      </c>
      <c r="Y183" s="379"/>
      <c r="Z183" s="384">
        <f t="shared" si="449"/>
        <v>0</v>
      </c>
      <c r="AA183" s="379"/>
      <c r="AB183" s="384">
        <f t="shared" si="450"/>
        <v>0</v>
      </c>
      <c r="AC183" s="379"/>
      <c r="AD183" s="384">
        <f t="shared" si="451"/>
        <v>0</v>
      </c>
      <c r="AE183" s="379"/>
      <c r="AF183" s="384">
        <f t="shared" si="452"/>
        <v>0</v>
      </c>
      <c r="AG183" s="379"/>
      <c r="AH183" s="384">
        <f t="shared" si="453"/>
        <v>0</v>
      </c>
      <c r="AI183" s="379"/>
      <c r="AJ183" s="384">
        <f t="shared" si="454"/>
        <v>0</v>
      </c>
      <c r="AK183" s="379"/>
      <c r="AL183" s="384">
        <f t="shared" si="455"/>
        <v>0</v>
      </c>
      <c r="AM183" s="379"/>
      <c r="AN183" s="384">
        <f t="shared" si="456"/>
        <v>0</v>
      </c>
      <c r="AO183" s="379"/>
      <c r="AP183" s="384">
        <f t="shared" si="457"/>
        <v>0</v>
      </c>
      <c r="AQ183" s="379"/>
      <c r="AR183" s="384">
        <f t="shared" si="458"/>
        <v>0</v>
      </c>
      <c r="AS183" s="379"/>
      <c r="AT183" s="384">
        <f t="shared" si="459"/>
        <v>0</v>
      </c>
      <c r="AU183" s="379"/>
      <c r="AV183" s="384">
        <f t="shared" si="460"/>
        <v>0</v>
      </c>
      <c r="AW183" s="379"/>
      <c r="AX183" s="384">
        <f t="shared" si="461"/>
        <v>0</v>
      </c>
      <c r="AY183" s="379"/>
      <c r="AZ183" s="384">
        <f t="shared" si="462"/>
        <v>0</v>
      </c>
      <c r="BA183" s="379"/>
      <c r="BB183" s="384">
        <f t="shared" si="463"/>
        <v>0</v>
      </c>
      <c r="BC183" s="379"/>
      <c r="BD183" s="384">
        <f t="shared" si="464"/>
        <v>0</v>
      </c>
      <c r="BE183" s="379"/>
      <c r="BF183" s="384">
        <f t="shared" si="465"/>
        <v>0</v>
      </c>
      <c r="BG183" s="379"/>
      <c r="BH183" s="384">
        <f t="shared" si="466"/>
        <v>0</v>
      </c>
      <c r="BI183" s="379"/>
      <c r="BJ183" s="384">
        <f t="shared" si="467"/>
        <v>0</v>
      </c>
      <c r="BK183" s="379"/>
      <c r="BL183" s="384">
        <f t="shared" si="468"/>
        <v>0</v>
      </c>
      <c r="BM183" s="379"/>
      <c r="BN183" s="384">
        <f t="shared" si="469"/>
        <v>0</v>
      </c>
      <c r="BO183" s="379"/>
      <c r="BP183" s="384">
        <f t="shared" si="470"/>
        <v>0</v>
      </c>
      <c r="BQ183" s="379"/>
      <c r="BR183" s="384">
        <f t="shared" si="471"/>
        <v>0</v>
      </c>
      <c r="BS183" s="379"/>
      <c r="BT183" s="384">
        <f t="shared" si="472"/>
        <v>0</v>
      </c>
      <c r="BU183" s="379"/>
      <c r="BV183" s="384">
        <f t="shared" si="473"/>
        <v>0</v>
      </c>
      <c r="BW183" s="379"/>
      <c r="BX183" s="384">
        <f t="shared" si="474"/>
        <v>0</v>
      </c>
      <c r="BY183" s="379"/>
      <c r="BZ183" s="384">
        <f t="shared" si="475"/>
        <v>0</v>
      </c>
      <c r="CA183" s="379"/>
      <c r="CB183" s="384">
        <f t="shared" si="476"/>
        <v>0</v>
      </c>
      <c r="CC183" s="379"/>
      <c r="CD183" s="384">
        <f t="shared" si="477"/>
        <v>0</v>
      </c>
      <c r="CE183" s="379">
        <v>1</v>
      </c>
      <c r="CF183" s="384">
        <f t="shared" si="478"/>
        <v>29934.799999999996</v>
      </c>
      <c r="CG183" s="379"/>
      <c r="CH183" s="384">
        <f t="shared" si="479"/>
        <v>0</v>
      </c>
      <c r="CI183" s="379"/>
      <c r="CJ183" s="384">
        <f t="shared" si="480"/>
        <v>0</v>
      </c>
      <c r="CK183" s="379"/>
      <c r="CL183" s="384">
        <f t="shared" si="481"/>
        <v>0</v>
      </c>
      <c r="CM183" s="379"/>
      <c r="CN183" s="384">
        <f t="shared" si="482"/>
        <v>0</v>
      </c>
      <c r="CO183" s="379"/>
      <c r="CP183" s="384">
        <f t="shared" si="483"/>
        <v>0</v>
      </c>
      <c r="CQ183" s="379"/>
      <c r="CR183" s="384">
        <f t="shared" si="484"/>
        <v>0</v>
      </c>
      <c r="CS183" s="379"/>
      <c r="CT183" s="384">
        <f t="shared" si="485"/>
        <v>0</v>
      </c>
      <c r="CU183" s="379"/>
      <c r="CV183" s="384">
        <f t="shared" si="486"/>
        <v>0</v>
      </c>
      <c r="CW183" s="379"/>
      <c r="CX183" s="384">
        <f t="shared" si="487"/>
        <v>0</v>
      </c>
      <c r="CY183" s="379"/>
      <c r="CZ183" s="384">
        <f t="shared" si="488"/>
        <v>0</v>
      </c>
      <c r="DA183" s="379"/>
      <c r="DB183" s="384">
        <f t="shared" si="440"/>
        <v>0</v>
      </c>
      <c r="DC183" s="379"/>
      <c r="DD183" s="384">
        <f t="shared" si="489"/>
        <v>0</v>
      </c>
      <c r="DE183" s="379"/>
      <c r="DF183" s="384">
        <f t="shared" si="490"/>
        <v>0</v>
      </c>
      <c r="DG183" s="379"/>
      <c r="DH183" s="384">
        <f t="shared" si="491"/>
        <v>0</v>
      </c>
      <c r="DI183" s="379"/>
      <c r="DJ183" s="384">
        <f t="shared" si="492"/>
        <v>0</v>
      </c>
      <c r="DK183" s="379"/>
      <c r="DL183" s="384">
        <f t="shared" si="493"/>
        <v>0</v>
      </c>
      <c r="DM183" s="379"/>
      <c r="DN183" s="384">
        <f t="shared" si="494"/>
        <v>0</v>
      </c>
      <c r="DO183" s="379"/>
      <c r="DP183" s="384">
        <f t="shared" si="495"/>
        <v>0</v>
      </c>
      <c r="DQ183" s="379"/>
      <c r="DR183" s="384">
        <f t="shared" si="496"/>
        <v>0</v>
      </c>
      <c r="DS183" s="379"/>
      <c r="DT183" s="384">
        <f t="shared" si="497"/>
        <v>0</v>
      </c>
      <c r="DU183" s="379"/>
      <c r="DV183" s="384">
        <f t="shared" si="498"/>
        <v>0</v>
      </c>
      <c r="DW183" s="379"/>
      <c r="DX183" s="384">
        <f t="shared" si="499"/>
        <v>0</v>
      </c>
      <c r="DY183" s="379"/>
      <c r="DZ183" s="384">
        <f t="shared" si="500"/>
        <v>0</v>
      </c>
      <c r="EA183" s="379"/>
      <c r="EB183" s="384">
        <f t="shared" si="501"/>
        <v>0</v>
      </c>
      <c r="EC183" s="379"/>
      <c r="ED183" s="384">
        <f t="shared" si="502"/>
        <v>0</v>
      </c>
      <c r="EE183" s="379"/>
      <c r="EF183" s="384">
        <f t="shared" si="503"/>
        <v>0</v>
      </c>
      <c r="EG183" s="379"/>
      <c r="EH183" s="384">
        <f t="shared" si="504"/>
        <v>0</v>
      </c>
      <c r="EI183" s="379"/>
      <c r="EJ183" s="384">
        <f t="shared" si="505"/>
        <v>0</v>
      </c>
      <c r="EK183" s="379"/>
      <c r="EL183" s="384">
        <f t="shared" si="506"/>
        <v>0</v>
      </c>
      <c r="EM183" s="379"/>
      <c r="EN183" s="384">
        <f t="shared" si="507"/>
        <v>0</v>
      </c>
      <c r="EO183" s="379"/>
      <c r="EP183" s="384">
        <f t="shared" si="508"/>
        <v>0</v>
      </c>
      <c r="EQ183" s="379"/>
      <c r="ER183" s="384">
        <f t="shared" si="509"/>
        <v>0</v>
      </c>
      <c r="ES183" s="379"/>
      <c r="ET183" s="384">
        <f t="shared" si="510"/>
        <v>0</v>
      </c>
      <c r="EU183" s="379"/>
      <c r="EV183" s="384">
        <f t="shared" si="511"/>
        <v>0</v>
      </c>
      <c r="EW183" s="379"/>
      <c r="EX183" s="384">
        <f t="shared" si="512"/>
        <v>0</v>
      </c>
      <c r="EY183" s="379"/>
      <c r="EZ183" s="384">
        <f t="shared" si="513"/>
        <v>0</v>
      </c>
      <c r="FA183" s="379"/>
      <c r="FB183" s="384">
        <f t="shared" si="514"/>
        <v>0</v>
      </c>
      <c r="FC183" s="379"/>
      <c r="FD183" s="384">
        <f t="shared" si="515"/>
        <v>0</v>
      </c>
      <c r="FE183" s="379"/>
      <c r="FF183" s="384">
        <f t="shared" si="516"/>
        <v>0</v>
      </c>
      <c r="FG183" s="379"/>
      <c r="FH183" s="384">
        <f t="shared" si="517"/>
        <v>0</v>
      </c>
      <c r="FI183" s="379"/>
      <c r="FJ183" s="384">
        <f t="shared" si="518"/>
        <v>0</v>
      </c>
      <c r="FK183" s="379"/>
      <c r="FL183" s="384">
        <f t="shared" si="519"/>
        <v>0</v>
      </c>
      <c r="FM183" s="379"/>
      <c r="FN183" s="384">
        <f t="shared" si="520"/>
        <v>0</v>
      </c>
      <c r="FO183" s="379"/>
      <c r="FP183" s="384">
        <f t="shared" si="521"/>
        <v>0</v>
      </c>
      <c r="FQ183" s="379"/>
      <c r="FR183" s="384">
        <f t="shared" si="522"/>
        <v>0</v>
      </c>
      <c r="FS183" s="379"/>
      <c r="FT183" s="384">
        <f t="shared" si="523"/>
        <v>0</v>
      </c>
      <c r="FU183" s="379"/>
      <c r="FV183" s="384">
        <f t="shared" si="524"/>
        <v>0</v>
      </c>
      <c r="FW183" s="379"/>
      <c r="FX183" s="384">
        <f t="shared" si="525"/>
        <v>0</v>
      </c>
      <c r="FY183" s="379"/>
      <c r="FZ183" s="384">
        <f t="shared" si="526"/>
        <v>0</v>
      </c>
      <c r="GA183" s="379"/>
      <c r="GB183" s="384">
        <f t="shared" si="527"/>
        <v>0</v>
      </c>
      <c r="GC183" s="379"/>
      <c r="GD183" s="384">
        <f t="shared" si="528"/>
        <v>0</v>
      </c>
      <c r="GE183" s="379"/>
      <c r="GF183" s="384">
        <f t="shared" si="529"/>
        <v>0</v>
      </c>
      <c r="GG183" s="379"/>
      <c r="GH183" s="384">
        <f t="shared" si="530"/>
        <v>0</v>
      </c>
      <c r="GI183" s="379"/>
      <c r="GJ183" s="384">
        <f t="shared" si="531"/>
        <v>0</v>
      </c>
      <c r="GK183" s="379"/>
      <c r="GL183" s="384">
        <f t="shared" si="532"/>
        <v>0</v>
      </c>
      <c r="GM183" s="379"/>
      <c r="GN183" s="384">
        <f t="shared" si="533"/>
        <v>0</v>
      </c>
      <c r="GO183" s="379"/>
      <c r="GP183" s="384">
        <f t="shared" si="534"/>
        <v>0</v>
      </c>
      <c r="GQ183" s="379"/>
      <c r="GR183" s="384">
        <f t="shared" si="535"/>
        <v>0</v>
      </c>
      <c r="GS183" s="379"/>
      <c r="GT183" s="384">
        <f t="shared" si="536"/>
        <v>0</v>
      </c>
      <c r="GU183" s="379"/>
      <c r="GV183" s="384">
        <f t="shared" si="537"/>
        <v>0</v>
      </c>
      <c r="GW183" s="379"/>
      <c r="GX183" s="384">
        <f t="shared" si="538"/>
        <v>0</v>
      </c>
      <c r="GY183" s="379"/>
      <c r="GZ183" s="384">
        <f t="shared" si="539"/>
        <v>0</v>
      </c>
      <c r="HA183" s="379"/>
      <c r="HB183" s="384">
        <f t="shared" si="540"/>
        <v>0</v>
      </c>
      <c r="HC183" s="379"/>
      <c r="HD183" s="384">
        <f t="shared" si="541"/>
        <v>0</v>
      </c>
      <c r="HE183" s="379"/>
      <c r="HF183" s="384">
        <f t="shared" si="542"/>
        <v>0</v>
      </c>
      <c r="HG183" s="379"/>
      <c r="HH183" s="384">
        <f t="shared" si="543"/>
        <v>0</v>
      </c>
      <c r="HI183" s="379"/>
      <c r="HJ183" s="384">
        <f t="shared" si="544"/>
        <v>0</v>
      </c>
      <c r="HK183" s="379"/>
      <c r="HL183" s="384">
        <f t="shared" si="545"/>
        <v>0</v>
      </c>
      <c r="HM183" s="379"/>
      <c r="HN183" s="384">
        <f t="shared" si="546"/>
        <v>0</v>
      </c>
      <c r="HO183" s="415"/>
      <c r="HP183" s="384">
        <f t="shared" si="547"/>
        <v>0</v>
      </c>
      <c r="HQ183" s="379"/>
      <c r="HR183" s="384">
        <f t="shared" si="548"/>
        <v>0</v>
      </c>
      <c r="HS183" s="415"/>
      <c r="HT183" s="384">
        <f t="shared" si="549"/>
        <v>0</v>
      </c>
      <c r="HU183" s="379"/>
      <c r="HV183" s="384">
        <f t="shared" si="550"/>
        <v>0</v>
      </c>
      <c r="HW183" s="379"/>
      <c r="HX183" s="384">
        <f t="shared" si="551"/>
        <v>0</v>
      </c>
      <c r="HY183" s="379"/>
      <c r="HZ183" s="384">
        <f t="shared" si="552"/>
        <v>0</v>
      </c>
      <c r="IA183" s="379"/>
      <c r="IB183" s="384">
        <f t="shared" si="553"/>
        <v>0</v>
      </c>
      <c r="IC183" s="379"/>
      <c r="ID183" s="384">
        <f t="shared" si="554"/>
        <v>0</v>
      </c>
      <c r="IE183" s="379"/>
      <c r="IF183" s="384">
        <f t="shared" si="555"/>
        <v>0</v>
      </c>
      <c r="IG183" s="379"/>
      <c r="IH183" s="384">
        <f t="shared" si="556"/>
        <v>0</v>
      </c>
      <c r="II183" s="379"/>
      <c r="IJ183" s="384">
        <f t="shared" si="557"/>
        <v>0</v>
      </c>
      <c r="IK183" s="379"/>
      <c r="IL183" s="384">
        <f t="shared" si="558"/>
        <v>0</v>
      </c>
      <c r="IM183" s="379"/>
      <c r="IN183" s="384">
        <f t="shared" si="559"/>
        <v>0</v>
      </c>
      <c r="IO183" s="379"/>
      <c r="IP183" s="384">
        <f t="shared" si="560"/>
        <v>0</v>
      </c>
      <c r="IQ183" s="379"/>
      <c r="IR183" s="384">
        <f t="shared" si="561"/>
        <v>0</v>
      </c>
      <c r="IS183" s="379"/>
      <c r="IT183" s="384">
        <f t="shared" si="562"/>
        <v>0</v>
      </c>
      <c r="IU183" s="379"/>
      <c r="IV183" s="384">
        <f t="shared" si="563"/>
        <v>0</v>
      </c>
      <c r="IW183" s="379"/>
      <c r="IX183" s="384">
        <f t="shared" si="564"/>
        <v>0</v>
      </c>
      <c r="IY183" s="379"/>
      <c r="IZ183" s="384">
        <f t="shared" si="565"/>
        <v>0</v>
      </c>
      <c r="JA183" s="379"/>
      <c r="JB183" s="384">
        <f t="shared" si="566"/>
        <v>0</v>
      </c>
      <c r="JC183" s="379"/>
      <c r="JD183" s="384">
        <f t="shared" si="567"/>
        <v>0</v>
      </c>
      <c r="JE183" s="379"/>
      <c r="JF183" s="384">
        <f t="shared" si="568"/>
        <v>0</v>
      </c>
      <c r="JG183" s="379"/>
      <c r="JH183" s="384">
        <f t="shared" si="569"/>
        <v>0</v>
      </c>
      <c r="JI183" s="379"/>
      <c r="JJ183" s="384">
        <f t="shared" si="570"/>
        <v>0</v>
      </c>
      <c r="JK183" s="379"/>
      <c r="JL183" s="384">
        <f t="shared" si="571"/>
        <v>0</v>
      </c>
      <c r="JM183" s="379"/>
      <c r="JN183" s="384">
        <f t="shared" si="572"/>
        <v>0</v>
      </c>
      <c r="JO183" s="379"/>
      <c r="JP183" s="384">
        <f t="shared" si="573"/>
        <v>0</v>
      </c>
      <c r="JQ183" s="379"/>
      <c r="JR183" s="384">
        <f t="shared" si="574"/>
        <v>0</v>
      </c>
      <c r="JS183" s="379"/>
      <c r="JT183" s="384">
        <f t="shared" si="576"/>
        <v>0</v>
      </c>
      <c r="JU183" s="379"/>
      <c r="JV183" s="384">
        <f t="shared" si="577"/>
        <v>0</v>
      </c>
      <c r="JW183" s="379"/>
      <c r="JX183" s="384">
        <f t="shared" si="578"/>
        <v>0</v>
      </c>
      <c r="JY183" s="379"/>
      <c r="JZ183" s="384">
        <f t="shared" si="579"/>
        <v>0</v>
      </c>
    </row>
    <row r="184" spans="1:286" s="4" customFormat="1" x14ac:dyDescent="0.25">
      <c r="A184" s="268" t="s">
        <v>28</v>
      </c>
      <c r="B184" s="268" t="s">
        <v>394</v>
      </c>
      <c r="C184" s="466">
        <f>39*D$1</f>
        <v>20847.449999999997</v>
      </c>
      <c r="D184" s="467">
        <f>119*D$1</f>
        <v>63611.45</v>
      </c>
      <c r="E184" s="467">
        <f>45*D$1</f>
        <v>24054.749999999996</v>
      </c>
      <c r="F184" s="472"/>
      <c r="G184" s="387">
        <v>0</v>
      </c>
      <c r="H184" s="388">
        <f t="shared" si="439"/>
        <v>36171.216666666667</v>
      </c>
      <c r="I184" s="513">
        <v>1</v>
      </c>
      <c r="J184" s="390">
        <f t="shared" si="441"/>
        <v>36171.216666666667</v>
      </c>
      <c r="K184" s="379"/>
      <c r="L184" s="384">
        <f t="shared" si="442"/>
        <v>0</v>
      </c>
      <c r="M184" s="379"/>
      <c r="N184" s="384">
        <f t="shared" si="443"/>
        <v>0</v>
      </c>
      <c r="O184" s="379"/>
      <c r="P184" s="384">
        <f t="shared" si="444"/>
        <v>0</v>
      </c>
      <c r="Q184" s="379"/>
      <c r="R184" s="384">
        <f t="shared" si="445"/>
        <v>0</v>
      </c>
      <c r="S184" s="379"/>
      <c r="T184" s="384">
        <f t="shared" si="446"/>
        <v>0</v>
      </c>
      <c r="U184" s="379"/>
      <c r="V184" s="384">
        <f t="shared" si="447"/>
        <v>0</v>
      </c>
      <c r="W184" s="379"/>
      <c r="X184" s="384">
        <f t="shared" si="448"/>
        <v>0</v>
      </c>
      <c r="Y184" s="379"/>
      <c r="Z184" s="384">
        <f t="shared" si="449"/>
        <v>0</v>
      </c>
      <c r="AA184" s="379"/>
      <c r="AB184" s="384">
        <f t="shared" si="450"/>
        <v>0</v>
      </c>
      <c r="AC184" s="379"/>
      <c r="AD184" s="384">
        <f t="shared" si="451"/>
        <v>0</v>
      </c>
      <c r="AE184" s="379"/>
      <c r="AF184" s="384">
        <f t="shared" si="452"/>
        <v>0</v>
      </c>
      <c r="AG184" s="379"/>
      <c r="AH184" s="384">
        <f t="shared" si="453"/>
        <v>0</v>
      </c>
      <c r="AI184" s="379"/>
      <c r="AJ184" s="384">
        <f t="shared" si="454"/>
        <v>0</v>
      </c>
      <c r="AK184" s="379"/>
      <c r="AL184" s="384">
        <f t="shared" si="455"/>
        <v>0</v>
      </c>
      <c r="AM184" s="379"/>
      <c r="AN184" s="384">
        <f t="shared" si="456"/>
        <v>0</v>
      </c>
      <c r="AO184" s="379"/>
      <c r="AP184" s="384">
        <f t="shared" si="457"/>
        <v>0</v>
      </c>
      <c r="AQ184" s="379"/>
      <c r="AR184" s="384">
        <f t="shared" si="458"/>
        <v>0</v>
      </c>
      <c r="AS184" s="379"/>
      <c r="AT184" s="384">
        <f t="shared" si="459"/>
        <v>0</v>
      </c>
      <c r="AU184" s="379"/>
      <c r="AV184" s="384">
        <f t="shared" si="460"/>
        <v>0</v>
      </c>
      <c r="AW184" s="379"/>
      <c r="AX184" s="384">
        <f t="shared" si="461"/>
        <v>0</v>
      </c>
      <c r="AY184" s="379"/>
      <c r="AZ184" s="384">
        <f t="shared" si="462"/>
        <v>0</v>
      </c>
      <c r="BA184" s="379"/>
      <c r="BB184" s="384">
        <f t="shared" si="463"/>
        <v>0</v>
      </c>
      <c r="BC184" s="379"/>
      <c r="BD184" s="384">
        <f t="shared" si="464"/>
        <v>0</v>
      </c>
      <c r="BE184" s="379"/>
      <c r="BF184" s="384">
        <f t="shared" si="465"/>
        <v>0</v>
      </c>
      <c r="BG184" s="379"/>
      <c r="BH184" s="384">
        <f t="shared" si="466"/>
        <v>0</v>
      </c>
      <c r="BI184" s="379"/>
      <c r="BJ184" s="384">
        <f t="shared" si="467"/>
        <v>0</v>
      </c>
      <c r="BK184" s="379"/>
      <c r="BL184" s="384">
        <f t="shared" si="468"/>
        <v>0</v>
      </c>
      <c r="BM184" s="379"/>
      <c r="BN184" s="384">
        <f t="shared" si="469"/>
        <v>0</v>
      </c>
      <c r="BO184" s="379"/>
      <c r="BP184" s="384">
        <f t="shared" si="470"/>
        <v>0</v>
      </c>
      <c r="BQ184" s="379"/>
      <c r="BR184" s="384">
        <f t="shared" si="471"/>
        <v>0</v>
      </c>
      <c r="BS184" s="379"/>
      <c r="BT184" s="384">
        <f t="shared" si="472"/>
        <v>0</v>
      </c>
      <c r="BU184" s="379"/>
      <c r="BV184" s="384">
        <f t="shared" si="473"/>
        <v>0</v>
      </c>
      <c r="BW184" s="379"/>
      <c r="BX184" s="384">
        <f t="shared" si="474"/>
        <v>0</v>
      </c>
      <c r="BY184" s="379"/>
      <c r="BZ184" s="384">
        <f t="shared" si="475"/>
        <v>0</v>
      </c>
      <c r="CA184" s="379"/>
      <c r="CB184" s="384">
        <f t="shared" si="476"/>
        <v>0</v>
      </c>
      <c r="CC184" s="379">
        <v>1</v>
      </c>
      <c r="CD184" s="384">
        <f t="shared" si="477"/>
        <v>36171.216666666667</v>
      </c>
      <c r="CE184" s="379"/>
      <c r="CF184" s="384">
        <f t="shared" si="478"/>
        <v>0</v>
      </c>
      <c r="CG184" s="379"/>
      <c r="CH184" s="384">
        <f t="shared" si="479"/>
        <v>0</v>
      </c>
      <c r="CI184" s="379"/>
      <c r="CJ184" s="384">
        <f t="shared" si="480"/>
        <v>0</v>
      </c>
      <c r="CK184" s="379"/>
      <c r="CL184" s="384">
        <f t="shared" si="481"/>
        <v>0</v>
      </c>
      <c r="CM184" s="379"/>
      <c r="CN184" s="384">
        <f t="shared" si="482"/>
        <v>0</v>
      </c>
      <c r="CO184" s="379"/>
      <c r="CP184" s="384">
        <f t="shared" si="483"/>
        <v>0</v>
      </c>
      <c r="CQ184" s="379"/>
      <c r="CR184" s="384">
        <f t="shared" si="484"/>
        <v>0</v>
      </c>
      <c r="CS184" s="379">
        <v>1</v>
      </c>
      <c r="CT184" s="384">
        <f t="shared" si="485"/>
        <v>36171.216666666667</v>
      </c>
      <c r="CU184" s="379"/>
      <c r="CV184" s="384">
        <f t="shared" si="486"/>
        <v>0</v>
      </c>
      <c r="CW184" s="379"/>
      <c r="CX184" s="384">
        <f t="shared" si="487"/>
        <v>0</v>
      </c>
      <c r="CY184" s="379"/>
      <c r="CZ184" s="384">
        <f t="shared" si="488"/>
        <v>0</v>
      </c>
      <c r="DA184" s="379"/>
      <c r="DB184" s="384">
        <f t="shared" si="440"/>
        <v>0</v>
      </c>
      <c r="DC184" s="379"/>
      <c r="DD184" s="384">
        <f t="shared" si="489"/>
        <v>0</v>
      </c>
      <c r="DE184" s="379"/>
      <c r="DF184" s="384">
        <f t="shared" si="490"/>
        <v>0</v>
      </c>
      <c r="DG184" s="379"/>
      <c r="DH184" s="384">
        <f t="shared" si="491"/>
        <v>0</v>
      </c>
      <c r="DI184" s="379"/>
      <c r="DJ184" s="384">
        <f t="shared" si="492"/>
        <v>0</v>
      </c>
      <c r="DK184" s="379"/>
      <c r="DL184" s="384">
        <f t="shared" si="493"/>
        <v>0</v>
      </c>
      <c r="DM184" s="379"/>
      <c r="DN184" s="384">
        <f t="shared" si="494"/>
        <v>0</v>
      </c>
      <c r="DO184" s="379"/>
      <c r="DP184" s="384">
        <f t="shared" si="495"/>
        <v>0</v>
      </c>
      <c r="DQ184" s="379"/>
      <c r="DR184" s="384">
        <f t="shared" si="496"/>
        <v>0</v>
      </c>
      <c r="DS184" s="379"/>
      <c r="DT184" s="384">
        <f t="shared" si="497"/>
        <v>0</v>
      </c>
      <c r="DU184" s="379"/>
      <c r="DV184" s="384">
        <f t="shared" si="498"/>
        <v>0</v>
      </c>
      <c r="DW184" s="379"/>
      <c r="DX184" s="384">
        <f t="shared" si="499"/>
        <v>0</v>
      </c>
      <c r="DY184" s="379"/>
      <c r="DZ184" s="384">
        <f t="shared" si="500"/>
        <v>0</v>
      </c>
      <c r="EA184" s="379"/>
      <c r="EB184" s="384">
        <f t="shared" si="501"/>
        <v>0</v>
      </c>
      <c r="EC184" s="379"/>
      <c r="ED184" s="384">
        <f t="shared" si="502"/>
        <v>0</v>
      </c>
      <c r="EE184" s="379"/>
      <c r="EF184" s="384">
        <f t="shared" si="503"/>
        <v>0</v>
      </c>
      <c r="EG184" s="379"/>
      <c r="EH184" s="384">
        <f t="shared" si="504"/>
        <v>0</v>
      </c>
      <c r="EI184" s="379"/>
      <c r="EJ184" s="384">
        <f t="shared" si="505"/>
        <v>0</v>
      </c>
      <c r="EK184" s="379"/>
      <c r="EL184" s="384">
        <f t="shared" si="506"/>
        <v>0</v>
      </c>
      <c r="EM184" s="379"/>
      <c r="EN184" s="384">
        <f t="shared" si="507"/>
        <v>0</v>
      </c>
      <c r="EO184" s="379"/>
      <c r="EP184" s="384">
        <f t="shared" si="508"/>
        <v>0</v>
      </c>
      <c r="EQ184" s="379"/>
      <c r="ER184" s="384">
        <f t="shared" si="509"/>
        <v>0</v>
      </c>
      <c r="ES184" s="379"/>
      <c r="ET184" s="384">
        <f t="shared" si="510"/>
        <v>0</v>
      </c>
      <c r="EU184" s="379"/>
      <c r="EV184" s="384">
        <f t="shared" si="511"/>
        <v>0</v>
      </c>
      <c r="EW184" s="379"/>
      <c r="EX184" s="384">
        <f t="shared" si="512"/>
        <v>0</v>
      </c>
      <c r="EY184" s="379"/>
      <c r="EZ184" s="384">
        <f t="shared" si="513"/>
        <v>0</v>
      </c>
      <c r="FA184" s="379"/>
      <c r="FB184" s="384">
        <f t="shared" si="514"/>
        <v>0</v>
      </c>
      <c r="FC184" s="379"/>
      <c r="FD184" s="384">
        <f t="shared" si="515"/>
        <v>0</v>
      </c>
      <c r="FE184" s="379"/>
      <c r="FF184" s="384">
        <f t="shared" si="516"/>
        <v>0</v>
      </c>
      <c r="FG184" s="379"/>
      <c r="FH184" s="384">
        <f t="shared" si="517"/>
        <v>0</v>
      </c>
      <c r="FI184" s="379"/>
      <c r="FJ184" s="384">
        <f t="shared" si="518"/>
        <v>0</v>
      </c>
      <c r="FK184" s="379"/>
      <c r="FL184" s="384">
        <f t="shared" si="519"/>
        <v>0</v>
      </c>
      <c r="FM184" s="379"/>
      <c r="FN184" s="384">
        <f t="shared" si="520"/>
        <v>0</v>
      </c>
      <c r="FO184" s="379"/>
      <c r="FP184" s="384">
        <f t="shared" si="521"/>
        <v>0</v>
      </c>
      <c r="FQ184" s="379"/>
      <c r="FR184" s="384">
        <f t="shared" si="522"/>
        <v>0</v>
      </c>
      <c r="FS184" s="379"/>
      <c r="FT184" s="384">
        <f t="shared" si="523"/>
        <v>0</v>
      </c>
      <c r="FU184" s="379"/>
      <c r="FV184" s="384">
        <f t="shared" si="524"/>
        <v>0</v>
      </c>
      <c r="FW184" s="379"/>
      <c r="FX184" s="384">
        <f t="shared" si="525"/>
        <v>0</v>
      </c>
      <c r="FY184" s="379"/>
      <c r="FZ184" s="384">
        <f t="shared" si="526"/>
        <v>0</v>
      </c>
      <c r="GA184" s="379"/>
      <c r="GB184" s="384">
        <f t="shared" si="527"/>
        <v>0</v>
      </c>
      <c r="GC184" s="379"/>
      <c r="GD184" s="384">
        <f t="shared" si="528"/>
        <v>0</v>
      </c>
      <c r="GE184" s="379"/>
      <c r="GF184" s="384">
        <f t="shared" si="529"/>
        <v>0</v>
      </c>
      <c r="GG184" s="379"/>
      <c r="GH184" s="384">
        <f t="shared" si="530"/>
        <v>0</v>
      </c>
      <c r="GI184" s="379"/>
      <c r="GJ184" s="384">
        <f t="shared" si="531"/>
        <v>0</v>
      </c>
      <c r="GK184" s="379"/>
      <c r="GL184" s="384">
        <f t="shared" si="532"/>
        <v>0</v>
      </c>
      <c r="GM184" s="379"/>
      <c r="GN184" s="384">
        <f t="shared" si="533"/>
        <v>0</v>
      </c>
      <c r="GO184" s="379"/>
      <c r="GP184" s="384">
        <f t="shared" si="534"/>
        <v>0</v>
      </c>
      <c r="GQ184" s="379"/>
      <c r="GR184" s="384">
        <f t="shared" si="535"/>
        <v>0</v>
      </c>
      <c r="GS184" s="379"/>
      <c r="GT184" s="384">
        <f t="shared" si="536"/>
        <v>0</v>
      </c>
      <c r="GU184" s="379"/>
      <c r="GV184" s="384">
        <f t="shared" si="537"/>
        <v>0</v>
      </c>
      <c r="GW184" s="379"/>
      <c r="GX184" s="384">
        <f t="shared" si="538"/>
        <v>0</v>
      </c>
      <c r="GY184" s="379"/>
      <c r="GZ184" s="384">
        <f t="shared" si="539"/>
        <v>0</v>
      </c>
      <c r="HA184" s="379"/>
      <c r="HB184" s="384">
        <f t="shared" si="540"/>
        <v>0</v>
      </c>
      <c r="HC184" s="379"/>
      <c r="HD184" s="384">
        <f t="shared" si="541"/>
        <v>0</v>
      </c>
      <c r="HE184" s="379"/>
      <c r="HF184" s="384">
        <f t="shared" si="542"/>
        <v>0</v>
      </c>
      <c r="HG184" s="379"/>
      <c r="HH184" s="384">
        <f t="shared" si="543"/>
        <v>0</v>
      </c>
      <c r="HI184" s="379"/>
      <c r="HJ184" s="384">
        <f t="shared" si="544"/>
        <v>0</v>
      </c>
      <c r="HK184" s="379"/>
      <c r="HL184" s="384">
        <f t="shared" si="545"/>
        <v>0</v>
      </c>
      <c r="HM184" s="379"/>
      <c r="HN184" s="384">
        <f t="shared" si="546"/>
        <v>0</v>
      </c>
      <c r="HO184" s="415"/>
      <c r="HP184" s="384">
        <f t="shared" si="547"/>
        <v>0</v>
      </c>
      <c r="HQ184" s="379"/>
      <c r="HR184" s="384">
        <f t="shared" si="548"/>
        <v>0</v>
      </c>
      <c r="HS184" s="415"/>
      <c r="HT184" s="384">
        <f t="shared" si="549"/>
        <v>0</v>
      </c>
      <c r="HU184" s="379"/>
      <c r="HV184" s="384">
        <f t="shared" si="550"/>
        <v>0</v>
      </c>
      <c r="HW184" s="379"/>
      <c r="HX184" s="384">
        <f t="shared" si="551"/>
        <v>0</v>
      </c>
      <c r="HY184" s="379"/>
      <c r="HZ184" s="384">
        <f t="shared" si="552"/>
        <v>0</v>
      </c>
      <c r="IA184" s="379"/>
      <c r="IB184" s="384">
        <f t="shared" si="553"/>
        <v>0</v>
      </c>
      <c r="IC184" s="379"/>
      <c r="ID184" s="384">
        <f t="shared" si="554"/>
        <v>0</v>
      </c>
      <c r="IE184" s="379"/>
      <c r="IF184" s="384">
        <f t="shared" si="555"/>
        <v>0</v>
      </c>
      <c r="IG184" s="379"/>
      <c r="IH184" s="384">
        <f t="shared" si="556"/>
        <v>0</v>
      </c>
      <c r="II184" s="379"/>
      <c r="IJ184" s="384">
        <f t="shared" si="557"/>
        <v>0</v>
      </c>
      <c r="IK184" s="379"/>
      <c r="IL184" s="384">
        <f t="shared" si="558"/>
        <v>0</v>
      </c>
      <c r="IM184" s="379"/>
      <c r="IN184" s="384">
        <f t="shared" si="559"/>
        <v>0</v>
      </c>
      <c r="IO184" s="379"/>
      <c r="IP184" s="384">
        <f t="shared" si="560"/>
        <v>0</v>
      </c>
      <c r="IQ184" s="379"/>
      <c r="IR184" s="384">
        <f t="shared" si="561"/>
        <v>0</v>
      </c>
      <c r="IS184" s="379"/>
      <c r="IT184" s="384">
        <f t="shared" si="562"/>
        <v>0</v>
      </c>
      <c r="IU184" s="379"/>
      <c r="IV184" s="384">
        <f t="shared" si="563"/>
        <v>0</v>
      </c>
      <c r="IW184" s="379"/>
      <c r="IX184" s="384">
        <f t="shared" si="564"/>
        <v>0</v>
      </c>
      <c r="IY184" s="379"/>
      <c r="IZ184" s="384">
        <f t="shared" si="565"/>
        <v>0</v>
      </c>
      <c r="JA184" s="379"/>
      <c r="JB184" s="384">
        <f t="shared" si="566"/>
        <v>0</v>
      </c>
      <c r="JC184" s="379"/>
      <c r="JD184" s="384">
        <f t="shared" si="567"/>
        <v>0</v>
      </c>
      <c r="JE184" s="379"/>
      <c r="JF184" s="384">
        <f t="shared" si="568"/>
        <v>0</v>
      </c>
      <c r="JG184" s="379"/>
      <c r="JH184" s="384">
        <f t="shared" si="569"/>
        <v>0</v>
      </c>
      <c r="JI184" s="379"/>
      <c r="JJ184" s="384">
        <f t="shared" si="570"/>
        <v>0</v>
      </c>
      <c r="JK184" s="379"/>
      <c r="JL184" s="384">
        <f t="shared" si="571"/>
        <v>0</v>
      </c>
      <c r="JM184" s="379"/>
      <c r="JN184" s="384">
        <f t="shared" si="572"/>
        <v>0</v>
      </c>
      <c r="JO184" s="379"/>
      <c r="JP184" s="384">
        <f t="shared" si="573"/>
        <v>0</v>
      </c>
      <c r="JQ184" s="379"/>
      <c r="JR184" s="384">
        <f t="shared" si="574"/>
        <v>0</v>
      </c>
      <c r="JS184" s="379"/>
      <c r="JT184" s="384">
        <f t="shared" si="576"/>
        <v>0</v>
      </c>
      <c r="JU184" s="379"/>
      <c r="JV184" s="384">
        <f t="shared" si="577"/>
        <v>0</v>
      </c>
      <c r="JW184" s="379"/>
      <c r="JX184" s="384">
        <f t="shared" si="578"/>
        <v>0</v>
      </c>
      <c r="JY184" s="379"/>
      <c r="JZ184" s="384">
        <f t="shared" si="579"/>
        <v>0</v>
      </c>
    </row>
    <row r="185" spans="1:286" s="4" customFormat="1" x14ac:dyDescent="0.25">
      <c r="A185" s="268" t="s">
        <v>28</v>
      </c>
      <c r="B185" s="268" t="s">
        <v>397</v>
      </c>
      <c r="C185" s="466">
        <f>20*520</f>
        <v>10400</v>
      </c>
      <c r="D185" s="467"/>
      <c r="E185" s="467"/>
      <c r="F185" s="472"/>
      <c r="G185" s="387">
        <v>0</v>
      </c>
      <c r="H185" s="388">
        <f t="shared" si="439"/>
        <v>10400</v>
      </c>
      <c r="I185" s="513">
        <v>1</v>
      </c>
      <c r="J185" s="390">
        <f t="shared" si="441"/>
        <v>10400</v>
      </c>
      <c r="K185" s="379"/>
      <c r="L185" s="384">
        <f t="shared" si="442"/>
        <v>0</v>
      </c>
      <c r="M185" s="379"/>
      <c r="N185" s="384">
        <f t="shared" si="443"/>
        <v>0</v>
      </c>
      <c r="O185" s="379"/>
      <c r="P185" s="384">
        <f t="shared" si="444"/>
        <v>0</v>
      </c>
      <c r="Q185" s="379"/>
      <c r="R185" s="384">
        <f t="shared" si="445"/>
        <v>0</v>
      </c>
      <c r="S185" s="379"/>
      <c r="T185" s="384">
        <f t="shared" si="446"/>
        <v>0</v>
      </c>
      <c r="U185" s="379"/>
      <c r="V185" s="384">
        <f t="shared" si="447"/>
        <v>0</v>
      </c>
      <c r="W185" s="379"/>
      <c r="X185" s="384">
        <f t="shared" si="448"/>
        <v>0</v>
      </c>
      <c r="Y185" s="379"/>
      <c r="Z185" s="384">
        <f t="shared" si="449"/>
        <v>0</v>
      </c>
      <c r="AA185" s="379"/>
      <c r="AB185" s="384">
        <f t="shared" si="450"/>
        <v>0</v>
      </c>
      <c r="AC185" s="379"/>
      <c r="AD185" s="384">
        <f t="shared" si="451"/>
        <v>0</v>
      </c>
      <c r="AE185" s="379"/>
      <c r="AF185" s="384">
        <f t="shared" si="452"/>
        <v>0</v>
      </c>
      <c r="AG185" s="379"/>
      <c r="AH185" s="384">
        <f t="shared" si="453"/>
        <v>0</v>
      </c>
      <c r="AI185" s="379"/>
      <c r="AJ185" s="384">
        <f t="shared" si="454"/>
        <v>0</v>
      </c>
      <c r="AK185" s="379"/>
      <c r="AL185" s="384">
        <f t="shared" si="455"/>
        <v>0</v>
      </c>
      <c r="AM185" s="379"/>
      <c r="AN185" s="384">
        <f t="shared" si="456"/>
        <v>0</v>
      </c>
      <c r="AO185" s="379"/>
      <c r="AP185" s="384">
        <f t="shared" si="457"/>
        <v>0</v>
      </c>
      <c r="AQ185" s="379"/>
      <c r="AR185" s="384">
        <f t="shared" si="458"/>
        <v>0</v>
      </c>
      <c r="AS185" s="379"/>
      <c r="AT185" s="384">
        <f t="shared" si="459"/>
        <v>0</v>
      </c>
      <c r="AU185" s="379"/>
      <c r="AV185" s="384">
        <f t="shared" si="460"/>
        <v>0</v>
      </c>
      <c r="AW185" s="379"/>
      <c r="AX185" s="384">
        <f t="shared" si="461"/>
        <v>0</v>
      </c>
      <c r="AY185" s="379"/>
      <c r="AZ185" s="384">
        <f t="shared" si="462"/>
        <v>0</v>
      </c>
      <c r="BA185" s="379"/>
      <c r="BB185" s="384">
        <f t="shared" si="463"/>
        <v>0</v>
      </c>
      <c r="BC185" s="379"/>
      <c r="BD185" s="384">
        <f t="shared" si="464"/>
        <v>0</v>
      </c>
      <c r="BE185" s="379"/>
      <c r="BF185" s="384">
        <f t="shared" si="465"/>
        <v>0</v>
      </c>
      <c r="BG185" s="379"/>
      <c r="BH185" s="384">
        <f t="shared" si="466"/>
        <v>0</v>
      </c>
      <c r="BI185" s="379"/>
      <c r="BJ185" s="384">
        <f t="shared" si="467"/>
        <v>0</v>
      </c>
      <c r="BK185" s="379"/>
      <c r="BL185" s="384">
        <f t="shared" si="468"/>
        <v>0</v>
      </c>
      <c r="BM185" s="379"/>
      <c r="BN185" s="384">
        <f t="shared" si="469"/>
        <v>0</v>
      </c>
      <c r="BO185" s="379"/>
      <c r="BP185" s="384">
        <f t="shared" si="470"/>
        <v>0</v>
      </c>
      <c r="BQ185" s="379"/>
      <c r="BR185" s="384">
        <f t="shared" si="471"/>
        <v>0</v>
      </c>
      <c r="BS185" s="379"/>
      <c r="BT185" s="384">
        <f t="shared" si="472"/>
        <v>0</v>
      </c>
      <c r="BU185" s="379"/>
      <c r="BV185" s="384">
        <f t="shared" si="473"/>
        <v>0</v>
      </c>
      <c r="BW185" s="379"/>
      <c r="BX185" s="384">
        <f t="shared" si="474"/>
        <v>0</v>
      </c>
      <c r="BY185" s="379"/>
      <c r="BZ185" s="384">
        <f t="shared" si="475"/>
        <v>0</v>
      </c>
      <c r="CA185" s="379"/>
      <c r="CB185" s="384">
        <f t="shared" si="476"/>
        <v>0</v>
      </c>
      <c r="CC185" s="379"/>
      <c r="CD185" s="384">
        <f t="shared" si="477"/>
        <v>0</v>
      </c>
      <c r="CE185" s="379"/>
      <c r="CF185" s="384">
        <f t="shared" si="478"/>
        <v>0</v>
      </c>
      <c r="CG185" s="379"/>
      <c r="CH185" s="384">
        <f t="shared" si="479"/>
        <v>0</v>
      </c>
      <c r="CI185" s="379"/>
      <c r="CJ185" s="384">
        <f t="shared" si="480"/>
        <v>0</v>
      </c>
      <c r="CK185" s="379"/>
      <c r="CL185" s="384">
        <f t="shared" si="481"/>
        <v>0</v>
      </c>
      <c r="CM185" s="379"/>
      <c r="CN185" s="384">
        <f t="shared" si="482"/>
        <v>0</v>
      </c>
      <c r="CO185" s="379"/>
      <c r="CP185" s="384">
        <f t="shared" si="483"/>
        <v>0</v>
      </c>
      <c r="CQ185" s="379"/>
      <c r="CR185" s="384">
        <f t="shared" si="484"/>
        <v>0</v>
      </c>
      <c r="CS185" s="379"/>
      <c r="CT185" s="384">
        <f t="shared" si="485"/>
        <v>0</v>
      </c>
      <c r="CU185" s="379"/>
      <c r="CV185" s="384">
        <f t="shared" si="486"/>
        <v>0</v>
      </c>
      <c r="CW185" s="379"/>
      <c r="CX185" s="384">
        <f t="shared" si="487"/>
        <v>0</v>
      </c>
      <c r="CY185" s="379"/>
      <c r="CZ185" s="384">
        <f t="shared" si="488"/>
        <v>0</v>
      </c>
      <c r="DA185" s="379"/>
      <c r="DB185" s="384">
        <f t="shared" si="440"/>
        <v>0</v>
      </c>
      <c r="DC185" s="379"/>
      <c r="DD185" s="384">
        <f t="shared" si="489"/>
        <v>0</v>
      </c>
      <c r="DE185" s="379"/>
      <c r="DF185" s="384">
        <f t="shared" si="490"/>
        <v>0</v>
      </c>
      <c r="DG185" s="379">
        <v>1</v>
      </c>
      <c r="DH185" s="384">
        <f t="shared" si="491"/>
        <v>10400</v>
      </c>
      <c r="DI185" s="379"/>
      <c r="DJ185" s="384">
        <f t="shared" si="492"/>
        <v>0</v>
      </c>
      <c r="DK185" s="379"/>
      <c r="DL185" s="384">
        <f t="shared" si="493"/>
        <v>0</v>
      </c>
      <c r="DM185" s="379"/>
      <c r="DN185" s="384">
        <f t="shared" si="494"/>
        <v>0</v>
      </c>
      <c r="DO185" s="379"/>
      <c r="DP185" s="384">
        <f t="shared" si="495"/>
        <v>0</v>
      </c>
      <c r="DQ185" s="379"/>
      <c r="DR185" s="384">
        <f t="shared" si="496"/>
        <v>0</v>
      </c>
      <c r="DS185" s="379"/>
      <c r="DT185" s="384">
        <f t="shared" si="497"/>
        <v>0</v>
      </c>
      <c r="DU185" s="379"/>
      <c r="DV185" s="384">
        <f t="shared" si="498"/>
        <v>0</v>
      </c>
      <c r="DW185" s="379"/>
      <c r="DX185" s="384">
        <f t="shared" si="499"/>
        <v>0</v>
      </c>
      <c r="DY185" s="379"/>
      <c r="DZ185" s="384">
        <f t="shared" si="500"/>
        <v>0</v>
      </c>
      <c r="EA185" s="379"/>
      <c r="EB185" s="384">
        <f t="shared" si="501"/>
        <v>0</v>
      </c>
      <c r="EC185" s="379"/>
      <c r="ED185" s="384">
        <f t="shared" si="502"/>
        <v>0</v>
      </c>
      <c r="EE185" s="379"/>
      <c r="EF185" s="384">
        <f t="shared" si="503"/>
        <v>0</v>
      </c>
      <c r="EG185" s="379"/>
      <c r="EH185" s="384">
        <f t="shared" si="504"/>
        <v>0</v>
      </c>
      <c r="EI185" s="379"/>
      <c r="EJ185" s="384">
        <f t="shared" si="505"/>
        <v>0</v>
      </c>
      <c r="EK185" s="379"/>
      <c r="EL185" s="384">
        <f t="shared" si="506"/>
        <v>0</v>
      </c>
      <c r="EM185" s="379"/>
      <c r="EN185" s="384">
        <f t="shared" si="507"/>
        <v>0</v>
      </c>
      <c r="EO185" s="379"/>
      <c r="EP185" s="384">
        <f t="shared" si="508"/>
        <v>0</v>
      </c>
      <c r="EQ185" s="379"/>
      <c r="ER185" s="384">
        <f t="shared" si="509"/>
        <v>0</v>
      </c>
      <c r="ES185" s="379"/>
      <c r="ET185" s="384">
        <f t="shared" si="510"/>
        <v>0</v>
      </c>
      <c r="EU185" s="379"/>
      <c r="EV185" s="384">
        <f t="shared" si="511"/>
        <v>0</v>
      </c>
      <c r="EW185" s="379"/>
      <c r="EX185" s="384">
        <f t="shared" si="512"/>
        <v>0</v>
      </c>
      <c r="EY185" s="379"/>
      <c r="EZ185" s="384">
        <f t="shared" si="513"/>
        <v>0</v>
      </c>
      <c r="FA185" s="379"/>
      <c r="FB185" s="384">
        <f t="shared" si="514"/>
        <v>0</v>
      </c>
      <c r="FC185" s="379"/>
      <c r="FD185" s="384">
        <f t="shared" si="515"/>
        <v>0</v>
      </c>
      <c r="FE185" s="379"/>
      <c r="FF185" s="384">
        <f t="shared" si="516"/>
        <v>0</v>
      </c>
      <c r="FG185" s="379"/>
      <c r="FH185" s="384">
        <f t="shared" si="517"/>
        <v>0</v>
      </c>
      <c r="FI185" s="379"/>
      <c r="FJ185" s="384">
        <f t="shared" si="518"/>
        <v>0</v>
      </c>
      <c r="FK185" s="379"/>
      <c r="FL185" s="384">
        <f t="shared" si="519"/>
        <v>0</v>
      </c>
      <c r="FM185" s="379"/>
      <c r="FN185" s="384">
        <f t="shared" si="520"/>
        <v>0</v>
      </c>
      <c r="FO185" s="379"/>
      <c r="FP185" s="384">
        <f t="shared" si="521"/>
        <v>0</v>
      </c>
      <c r="FQ185" s="379"/>
      <c r="FR185" s="384">
        <f t="shared" si="522"/>
        <v>0</v>
      </c>
      <c r="FS185" s="379"/>
      <c r="FT185" s="384">
        <f t="shared" si="523"/>
        <v>0</v>
      </c>
      <c r="FU185" s="379"/>
      <c r="FV185" s="384">
        <f t="shared" si="524"/>
        <v>0</v>
      </c>
      <c r="FW185" s="379"/>
      <c r="FX185" s="384">
        <f t="shared" si="525"/>
        <v>0</v>
      </c>
      <c r="FY185" s="379"/>
      <c r="FZ185" s="384">
        <f t="shared" si="526"/>
        <v>0</v>
      </c>
      <c r="GA185" s="379"/>
      <c r="GB185" s="384">
        <f t="shared" si="527"/>
        <v>0</v>
      </c>
      <c r="GC185" s="379"/>
      <c r="GD185" s="384">
        <f t="shared" si="528"/>
        <v>0</v>
      </c>
      <c r="GE185" s="379"/>
      <c r="GF185" s="384">
        <f t="shared" si="529"/>
        <v>0</v>
      </c>
      <c r="GG185" s="379"/>
      <c r="GH185" s="384">
        <f t="shared" si="530"/>
        <v>0</v>
      </c>
      <c r="GI185" s="379"/>
      <c r="GJ185" s="384">
        <f t="shared" si="531"/>
        <v>0</v>
      </c>
      <c r="GK185" s="379"/>
      <c r="GL185" s="384">
        <f t="shared" si="532"/>
        <v>0</v>
      </c>
      <c r="GM185" s="379"/>
      <c r="GN185" s="384">
        <f t="shared" si="533"/>
        <v>0</v>
      </c>
      <c r="GO185" s="379"/>
      <c r="GP185" s="384">
        <f t="shared" si="534"/>
        <v>0</v>
      </c>
      <c r="GQ185" s="379"/>
      <c r="GR185" s="384">
        <f t="shared" si="535"/>
        <v>0</v>
      </c>
      <c r="GS185" s="379"/>
      <c r="GT185" s="384">
        <f t="shared" si="536"/>
        <v>0</v>
      </c>
      <c r="GU185" s="379"/>
      <c r="GV185" s="384">
        <f t="shared" si="537"/>
        <v>0</v>
      </c>
      <c r="GW185" s="379"/>
      <c r="GX185" s="384">
        <f t="shared" si="538"/>
        <v>0</v>
      </c>
      <c r="GY185" s="379"/>
      <c r="GZ185" s="384">
        <f t="shared" si="539"/>
        <v>0</v>
      </c>
      <c r="HA185" s="379"/>
      <c r="HB185" s="384">
        <f t="shared" si="540"/>
        <v>0</v>
      </c>
      <c r="HC185" s="379"/>
      <c r="HD185" s="384">
        <f t="shared" si="541"/>
        <v>0</v>
      </c>
      <c r="HE185" s="379"/>
      <c r="HF185" s="384">
        <f t="shared" si="542"/>
        <v>0</v>
      </c>
      <c r="HG185" s="379"/>
      <c r="HH185" s="384">
        <f t="shared" si="543"/>
        <v>0</v>
      </c>
      <c r="HI185" s="379"/>
      <c r="HJ185" s="384">
        <f t="shared" si="544"/>
        <v>0</v>
      </c>
      <c r="HK185" s="379"/>
      <c r="HL185" s="384">
        <f t="shared" si="545"/>
        <v>0</v>
      </c>
      <c r="HM185" s="379"/>
      <c r="HN185" s="384">
        <f t="shared" si="546"/>
        <v>0</v>
      </c>
      <c r="HO185" s="415"/>
      <c r="HP185" s="384">
        <f t="shared" si="547"/>
        <v>0</v>
      </c>
      <c r="HQ185" s="379"/>
      <c r="HR185" s="384">
        <f t="shared" si="548"/>
        <v>0</v>
      </c>
      <c r="HS185" s="415"/>
      <c r="HT185" s="384">
        <f t="shared" si="549"/>
        <v>0</v>
      </c>
      <c r="HU185" s="379"/>
      <c r="HV185" s="384">
        <f t="shared" si="550"/>
        <v>0</v>
      </c>
      <c r="HW185" s="379"/>
      <c r="HX185" s="384">
        <f t="shared" si="551"/>
        <v>0</v>
      </c>
      <c r="HY185" s="379"/>
      <c r="HZ185" s="384">
        <f t="shared" si="552"/>
        <v>0</v>
      </c>
      <c r="IA185" s="379"/>
      <c r="IB185" s="384">
        <f t="shared" si="553"/>
        <v>0</v>
      </c>
      <c r="IC185" s="379"/>
      <c r="ID185" s="384">
        <f t="shared" si="554"/>
        <v>0</v>
      </c>
      <c r="IE185" s="379"/>
      <c r="IF185" s="384">
        <f t="shared" si="555"/>
        <v>0</v>
      </c>
      <c r="IG185" s="379"/>
      <c r="IH185" s="384">
        <f t="shared" si="556"/>
        <v>0</v>
      </c>
      <c r="II185" s="379"/>
      <c r="IJ185" s="384">
        <f t="shared" si="557"/>
        <v>0</v>
      </c>
      <c r="IK185" s="379"/>
      <c r="IL185" s="384">
        <f t="shared" si="558"/>
        <v>0</v>
      </c>
      <c r="IM185" s="379"/>
      <c r="IN185" s="384">
        <f t="shared" si="559"/>
        <v>0</v>
      </c>
      <c r="IO185" s="379"/>
      <c r="IP185" s="384">
        <f t="shared" si="560"/>
        <v>0</v>
      </c>
      <c r="IQ185" s="379"/>
      <c r="IR185" s="384">
        <f t="shared" si="561"/>
        <v>0</v>
      </c>
      <c r="IS185" s="379"/>
      <c r="IT185" s="384">
        <f t="shared" si="562"/>
        <v>0</v>
      </c>
      <c r="IU185" s="379"/>
      <c r="IV185" s="384">
        <f t="shared" si="563"/>
        <v>0</v>
      </c>
      <c r="IW185" s="379"/>
      <c r="IX185" s="384">
        <f t="shared" si="564"/>
        <v>0</v>
      </c>
      <c r="IY185" s="379"/>
      <c r="IZ185" s="384">
        <f t="shared" si="565"/>
        <v>0</v>
      </c>
      <c r="JA185" s="379"/>
      <c r="JB185" s="384">
        <f t="shared" si="566"/>
        <v>0</v>
      </c>
      <c r="JC185" s="379"/>
      <c r="JD185" s="384">
        <f t="shared" si="567"/>
        <v>0</v>
      </c>
      <c r="JE185" s="379"/>
      <c r="JF185" s="384">
        <f t="shared" si="568"/>
        <v>0</v>
      </c>
      <c r="JG185" s="379"/>
      <c r="JH185" s="384">
        <f t="shared" si="569"/>
        <v>0</v>
      </c>
      <c r="JI185" s="379"/>
      <c r="JJ185" s="384">
        <f t="shared" si="570"/>
        <v>0</v>
      </c>
      <c r="JK185" s="379"/>
      <c r="JL185" s="384">
        <f t="shared" si="571"/>
        <v>0</v>
      </c>
      <c r="JM185" s="379"/>
      <c r="JN185" s="384">
        <f t="shared" si="572"/>
        <v>0</v>
      </c>
      <c r="JO185" s="379"/>
      <c r="JP185" s="384">
        <f t="shared" si="573"/>
        <v>0</v>
      </c>
      <c r="JQ185" s="379"/>
      <c r="JR185" s="384">
        <f t="shared" si="574"/>
        <v>0</v>
      </c>
      <c r="JS185" s="379"/>
      <c r="JT185" s="384">
        <f t="shared" si="576"/>
        <v>0</v>
      </c>
      <c r="JU185" s="379"/>
      <c r="JV185" s="384">
        <f t="shared" si="577"/>
        <v>0</v>
      </c>
      <c r="JW185" s="379"/>
      <c r="JX185" s="384">
        <f t="shared" si="578"/>
        <v>0</v>
      </c>
      <c r="JY185" s="379"/>
      <c r="JZ185" s="384">
        <f t="shared" si="579"/>
        <v>0</v>
      </c>
    </row>
    <row r="186" spans="1:286" s="4" customFormat="1" x14ac:dyDescent="0.25">
      <c r="A186" s="268" t="s">
        <v>28</v>
      </c>
      <c r="B186" s="268" t="s">
        <v>401</v>
      </c>
      <c r="C186" s="466">
        <v>22500</v>
      </c>
      <c r="D186" s="467"/>
      <c r="E186" s="467"/>
      <c r="F186" s="472"/>
      <c r="G186" s="387">
        <f>+AVERAGE(C186:F186)*5%</f>
        <v>1125</v>
      </c>
      <c r="H186" s="388">
        <f t="shared" si="439"/>
        <v>23625</v>
      </c>
      <c r="I186" s="513">
        <v>1</v>
      </c>
      <c r="J186" s="390">
        <f t="shared" si="441"/>
        <v>23625</v>
      </c>
      <c r="K186" s="379"/>
      <c r="L186" s="384">
        <f t="shared" si="442"/>
        <v>0</v>
      </c>
      <c r="M186" s="379"/>
      <c r="N186" s="384">
        <f t="shared" si="443"/>
        <v>0</v>
      </c>
      <c r="O186" s="379"/>
      <c r="P186" s="384">
        <f t="shared" si="444"/>
        <v>0</v>
      </c>
      <c r="Q186" s="379"/>
      <c r="R186" s="384">
        <f t="shared" si="445"/>
        <v>0</v>
      </c>
      <c r="S186" s="379"/>
      <c r="T186" s="384">
        <f t="shared" si="446"/>
        <v>0</v>
      </c>
      <c r="U186" s="379"/>
      <c r="V186" s="384">
        <f t="shared" si="447"/>
        <v>0</v>
      </c>
      <c r="W186" s="379"/>
      <c r="X186" s="384">
        <f t="shared" si="448"/>
        <v>0</v>
      </c>
      <c r="Y186" s="379"/>
      <c r="Z186" s="384">
        <f t="shared" si="449"/>
        <v>0</v>
      </c>
      <c r="AA186" s="379"/>
      <c r="AB186" s="384">
        <f t="shared" si="450"/>
        <v>0</v>
      </c>
      <c r="AC186" s="379"/>
      <c r="AD186" s="384">
        <f t="shared" si="451"/>
        <v>0</v>
      </c>
      <c r="AE186" s="379"/>
      <c r="AF186" s="384">
        <f t="shared" si="452"/>
        <v>0</v>
      </c>
      <c r="AG186" s="379"/>
      <c r="AH186" s="384">
        <f t="shared" si="453"/>
        <v>0</v>
      </c>
      <c r="AI186" s="379"/>
      <c r="AJ186" s="384">
        <f t="shared" si="454"/>
        <v>0</v>
      </c>
      <c r="AK186" s="379"/>
      <c r="AL186" s="384">
        <f t="shared" si="455"/>
        <v>0</v>
      </c>
      <c r="AM186" s="379"/>
      <c r="AN186" s="384">
        <f t="shared" si="456"/>
        <v>0</v>
      </c>
      <c r="AO186" s="379"/>
      <c r="AP186" s="384">
        <f t="shared" si="457"/>
        <v>0</v>
      </c>
      <c r="AQ186" s="379"/>
      <c r="AR186" s="384">
        <f t="shared" si="458"/>
        <v>0</v>
      </c>
      <c r="AS186" s="379"/>
      <c r="AT186" s="384">
        <f t="shared" si="459"/>
        <v>0</v>
      </c>
      <c r="AU186" s="379"/>
      <c r="AV186" s="384">
        <f t="shared" si="460"/>
        <v>0</v>
      </c>
      <c r="AW186" s="379"/>
      <c r="AX186" s="384">
        <f t="shared" si="461"/>
        <v>0</v>
      </c>
      <c r="AY186" s="379"/>
      <c r="AZ186" s="384">
        <f t="shared" si="462"/>
        <v>0</v>
      </c>
      <c r="BA186" s="379"/>
      <c r="BB186" s="384">
        <f t="shared" si="463"/>
        <v>0</v>
      </c>
      <c r="BC186" s="379"/>
      <c r="BD186" s="384">
        <f t="shared" si="464"/>
        <v>0</v>
      </c>
      <c r="BE186" s="379"/>
      <c r="BF186" s="384">
        <f t="shared" si="465"/>
        <v>0</v>
      </c>
      <c r="BG186" s="379"/>
      <c r="BH186" s="384">
        <f t="shared" si="466"/>
        <v>0</v>
      </c>
      <c r="BI186" s="379"/>
      <c r="BJ186" s="384">
        <f t="shared" si="467"/>
        <v>0</v>
      </c>
      <c r="BK186" s="379"/>
      <c r="BL186" s="384">
        <f t="shared" si="468"/>
        <v>0</v>
      </c>
      <c r="BM186" s="379"/>
      <c r="BN186" s="384">
        <f t="shared" si="469"/>
        <v>0</v>
      </c>
      <c r="BO186" s="379"/>
      <c r="BP186" s="384">
        <f t="shared" si="470"/>
        <v>0</v>
      </c>
      <c r="BQ186" s="379"/>
      <c r="BR186" s="384">
        <f t="shared" si="471"/>
        <v>0</v>
      </c>
      <c r="BS186" s="379"/>
      <c r="BT186" s="384">
        <f t="shared" si="472"/>
        <v>0</v>
      </c>
      <c r="BU186" s="379"/>
      <c r="BV186" s="384">
        <f t="shared" si="473"/>
        <v>0</v>
      </c>
      <c r="BW186" s="379"/>
      <c r="BX186" s="384">
        <f t="shared" si="474"/>
        <v>0</v>
      </c>
      <c r="BY186" s="379"/>
      <c r="BZ186" s="384">
        <f t="shared" si="475"/>
        <v>0</v>
      </c>
      <c r="CA186" s="379"/>
      <c r="CB186" s="384">
        <f t="shared" si="476"/>
        <v>0</v>
      </c>
      <c r="CC186" s="379"/>
      <c r="CD186" s="384">
        <f t="shared" si="477"/>
        <v>0</v>
      </c>
      <c r="CE186" s="379"/>
      <c r="CF186" s="384">
        <f t="shared" si="478"/>
        <v>0</v>
      </c>
      <c r="CG186" s="379"/>
      <c r="CH186" s="384">
        <f t="shared" si="479"/>
        <v>0</v>
      </c>
      <c r="CI186" s="379"/>
      <c r="CJ186" s="384">
        <f t="shared" si="480"/>
        <v>0</v>
      </c>
      <c r="CK186" s="379"/>
      <c r="CL186" s="384">
        <f t="shared" si="481"/>
        <v>0</v>
      </c>
      <c r="CM186" s="379"/>
      <c r="CN186" s="384">
        <f t="shared" si="482"/>
        <v>0</v>
      </c>
      <c r="CO186" s="379"/>
      <c r="CP186" s="384">
        <f t="shared" si="483"/>
        <v>0</v>
      </c>
      <c r="CQ186" s="379"/>
      <c r="CR186" s="384">
        <f t="shared" si="484"/>
        <v>0</v>
      </c>
      <c r="CS186" s="379"/>
      <c r="CT186" s="384">
        <f t="shared" si="485"/>
        <v>0</v>
      </c>
      <c r="CU186" s="379"/>
      <c r="CV186" s="384">
        <f t="shared" si="486"/>
        <v>0</v>
      </c>
      <c r="CW186" s="379"/>
      <c r="CX186" s="384">
        <f t="shared" si="487"/>
        <v>0</v>
      </c>
      <c r="CY186" s="379"/>
      <c r="CZ186" s="384">
        <f t="shared" si="488"/>
        <v>0</v>
      </c>
      <c r="DA186" s="379"/>
      <c r="DB186" s="384">
        <f t="shared" si="440"/>
        <v>0</v>
      </c>
      <c r="DC186" s="379"/>
      <c r="DD186" s="384">
        <f t="shared" si="489"/>
        <v>0</v>
      </c>
      <c r="DE186" s="379"/>
      <c r="DF186" s="384">
        <f t="shared" si="490"/>
        <v>0</v>
      </c>
      <c r="DG186" s="379"/>
      <c r="DH186" s="384">
        <f t="shared" si="491"/>
        <v>0</v>
      </c>
      <c r="DI186" s="379"/>
      <c r="DJ186" s="384">
        <f t="shared" si="492"/>
        <v>0</v>
      </c>
      <c r="DK186" s="379"/>
      <c r="DL186" s="384">
        <f t="shared" si="493"/>
        <v>0</v>
      </c>
      <c r="DM186" s="379"/>
      <c r="DN186" s="384">
        <f t="shared" si="494"/>
        <v>0</v>
      </c>
      <c r="DO186" s="379"/>
      <c r="DP186" s="384">
        <f t="shared" si="495"/>
        <v>0</v>
      </c>
      <c r="DQ186" s="379"/>
      <c r="DR186" s="384">
        <f t="shared" si="496"/>
        <v>0</v>
      </c>
      <c r="DS186" s="379"/>
      <c r="DT186" s="384">
        <f t="shared" si="497"/>
        <v>0</v>
      </c>
      <c r="DU186" s="379"/>
      <c r="DV186" s="384">
        <f t="shared" si="498"/>
        <v>0</v>
      </c>
      <c r="DW186" s="379"/>
      <c r="DX186" s="384">
        <f t="shared" si="499"/>
        <v>0</v>
      </c>
      <c r="DY186" s="379"/>
      <c r="DZ186" s="384">
        <f t="shared" si="500"/>
        <v>0</v>
      </c>
      <c r="EA186" s="379"/>
      <c r="EB186" s="384">
        <f t="shared" si="501"/>
        <v>0</v>
      </c>
      <c r="EC186" s="379"/>
      <c r="ED186" s="384">
        <f t="shared" si="502"/>
        <v>0</v>
      </c>
      <c r="EE186" s="379"/>
      <c r="EF186" s="384">
        <f t="shared" si="503"/>
        <v>0</v>
      </c>
      <c r="EG186" s="379"/>
      <c r="EH186" s="384">
        <f t="shared" si="504"/>
        <v>0</v>
      </c>
      <c r="EI186" s="379"/>
      <c r="EJ186" s="384">
        <f t="shared" si="505"/>
        <v>0</v>
      </c>
      <c r="EK186" s="379"/>
      <c r="EL186" s="384">
        <f t="shared" si="506"/>
        <v>0</v>
      </c>
      <c r="EM186" s="379"/>
      <c r="EN186" s="384">
        <f t="shared" si="507"/>
        <v>0</v>
      </c>
      <c r="EO186" s="379"/>
      <c r="EP186" s="384">
        <f t="shared" si="508"/>
        <v>0</v>
      </c>
      <c r="EQ186" s="379"/>
      <c r="ER186" s="384">
        <f t="shared" si="509"/>
        <v>0</v>
      </c>
      <c r="ES186" s="379"/>
      <c r="ET186" s="384">
        <f t="shared" si="510"/>
        <v>0</v>
      </c>
      <c r="EU186" s="379"/>
      <c r="EV186" s="384">
        <f t="shared" si="511"/>
        <v>0</v>
      </c>
      <c r="EW186" s="379"/>
      <c r="EX186" s="384">
        <f t="shared" si="512"/>
        <v>0</v>
      </c>
      <c r="EY186" s="379"/>
      <c r="EZ186" s="384">
        <f t="shared" si="513"/>
        <v>0</v>
      </c>
      <c r="FA186" s="379"/>
      <c r="FB186" s="384">
        <f t="shared" si="514"/>
        <v>0</v>
      </c>
      <c r="FC186" s="379"/>
      <c r="FD186" s="384">
        <f t="shared" si="515"/>
        <v>0</v>
      </c>
      <c r="FE186" s="379"/>
      <c r="FF186" s="384">
        <f t="shared" si="516"/>
        <v>0</v>
      </c>
      <c r="FG186" s="379"/>
      <c r="FH186" s="384">
        <f t="shared" si="517"/>
        <v>0</v>
      </c>
      <c r="FI186" s="379"/>
      <c r="FJ186" s="384">
        <f t="shared" si="518"/>
        <v>0</v>
      </c>
      <c r="FK186" s="379"/>
      <c r="FL186" s="384">
        <f t="shared" si="519"/>
        <v>0</v>
      </c>
      <c r="FM186" s="379"/>
      <c r="FN186" s="384">
        <f t="shared" si="520"/>
        <v>0</v>
      </c>
      <c r="FO186" s="379"/>
      <c r="FP186" s="384">
        <f t="shared" si="521"/>
        <v>0</v>
      </c>
      <c r="FQ186" s="379"/>
      <c r="FR186" s="384">
        <f t="shared" si="522"/>
        <v>0</v>
      </c>
      <c r="FS186" s="379"/>
      <c r="FT186" s="384">
        <f t="shared" si="523"/>
        <v>0</v>
      </c>
      <c r="FU186" s="379"/>
      <c r="FV186" s="384">
        <f t="shared" si="524"/>
        <v>0</v>
      </c>
      <c r="FW186" s="379"/>
      <c r="FX186" s="384">
        <f t="shared" si="525"/>
        <v>0</v>
      </c>
      <c r="FY186" s="379"/>
      <c r="FZ186" s="384">
        <f t="shared" si="526"/>
        <v>0</v>
      </c>
      <c r="GA186" s="379"/>
      <c r="GB186" s="384">
        <f t="shared" si="527"/>
        <v>0</v>
      </c>
      <c r="GC186" s="379"/>
      <c r="GD186" s="384">
        <f t="shared" si="528"/>
        <v>0</v>
      </c>
      <c r="GE186" s="379"/>
      <c r="GF186" s="384">
        <f t="shared" si="529"/>
        <v>0</v>
      </c>
      <c r="GG186" s="379"/>
      <c r="GH186" s="384">
        <f t="shared" si="530"/>
        <v>0</v>
      </c>
      <c r="GI186" s="379"/>
      <c r="GJ186" s="384">
        <f t="shared" si="531"/>
        <v>0</v>
      </c>
      <c r="GK186" s="379"/>
      <c r="GL186" s="384">
        <f t="shared" si="532"/>
        <v>0</v>
      </c>
      <c r="GM186" s="379"/>
      <c r="GN186" s="384">
        <f t="shared" si="533"/>
        <v>0</v>
      </c>
      <c r="GO186" s="379"/>
      <c r="GP186" s="384">
        <f t="shared" si="534"/>
        <v>0</v>
      </c>
      <c r="GQ186" s="379"/>
      <c r="GR186" s="384">
        <f t="shared" si="535"/>
        <v>0</v>
      </c>
      <c r="GS186" s="379"/>
      <c r="GT186" s="384">
        <f t="shared" si="536"/>
        <v>0</v>
      </c>
      <c r="GU186" s="379"/>
      <c r="GV186" s="384">
        <f t="shared" si="537"/>
        <v>0</v>
      </c>
      <c r="GW186" s="379"/>
      <c r="GX186" s="384">
        <f t="shared" si="538"/>
        <v>0</v>
      </c>
      <c r="GY186" s="379"/>
      <c r="GZ186" s="384">
        <f t="shared" si="539"/>
        <v>0</v>
      </c>
      <c r="HA186" s="379"/>
      <c r="HB186" s="384">
        <f t="shared" si="540"/>
        <v>0</v>
      </c>
      <c r="HC186" s="379"/>
      <c r="HD186" s="384">
        <f t="shared" si="541"/>
        <v>0</v>
      </c>
      <c r="HE186" s="379"/>
      <c r="HF186" s="384">
        <f t="shared" si="542"/>
        <v>0</v>
      </c>
      <c r="HG186" s="379"/>
      <c r="HH186" s="384">
        <f t="shared" si="543"/>
        <v>0</v>
      </c>
      <c r="HI186" s="379"/>
      <c r="HJ186" s="384">
        <f t="shared" si="544"/>
        <v>0</v>
      </c>
      <c r="HK186" s="379"/>
      <c r="HL186" s="384">
        <f t="shared" si="545"/>
        <v>0</v>
      </c>
      <c r="HM186" s="379"/>
      <c r="HN186" s="384">
        <f t="shared" si="546"/>
        <v>0</v>
      </c>
      <c r="HO186" s="415"/>
      <c r="HP186" s="384">
        <f t="shared" si="547"/>
        <v>0</v>
      </c>
      <c r="HQ186" s="379"/>
      <c r="HR186" s="384">
        <f t="shared" si="548"/>
        <v>0</v>
      </c>
      <c r="HS186" s="415"/>
      <c r="HT186" s="384">
        <f t="shared" si="549"/>
        <v>0</v>
      </c>
      <c r="HU186" s="379"/>
      <c r="HV186" s="384">
        <f t="shared" si="550"/>
        <v>0</v>
      </c>
      <c r="HW186" s="379"/>
      <c r="HX186" s="384">
        <f t="shared" si="551"/>
        <v>0</v>
      </c>
      <c r="HY186" s="379"/>
      <c r="HZ186" s="384">
        <f t="shared" si="552"/>
        <v>0</v>
      </c>
      <c r="IA186" s="379"/>
      <c r="IB186" s="384">
        <f t="shared" si="553"/>
        <v>0</v>
      </c>
      <c r="IC186" s="379"/>
      <c r="ID186" s="384">
        <f t="shared" si="554"/>
        <v>0</v>
      </c>
      <c r="IE186" s="379"/>
      <c r="IF186" s="384">
        <f t="shared" si="555"/>
        <v>0</v>
      </c>
      <c r="IG186" s="379"/>
      <c r="IH186" s="384">
        <f t="shared" si="556"/>
        <v>0</v>
      </c>
      <c r="II186" s="379"/>
      <c r="IJ186" s="384">
        <f t="shared" si="557"/>
        <v>0</v>
      </c>
      <c r="IK186" s="379"/>
      <c r="IL186" s="384">
        <f t="shared" si="558"/>
        <v>0</v>
      </c>
      <c r="IM186" s="379"/>
      <c r="IN186" s="384">
        <f t="shared" si="559"/>
        <v>0</v>
      </c>
      <c r="IO186" s="379"/>
      <c r="IP186" s="384">
        <f t="shared" si="560"/>
        <v>0</v>
      </c>
      <c r="IQ186" s="379"/>
      <c r="IR186" s="384">
        <f t="shared" si="561"/>
        <v>0</v>
      </c>
      <c r="IS186" s="379"/>
      <c r="IT186" s="384">
        <f t="shared" si="562"/>
        <v>0</v>
      </c>
      <c r="IU186" s="379"/>
      <c r="IV186" s="384">
        <f t="shared" si="563"/>
        <v>0</v>
      </c>
      <c r="IW186" s="379"/>
      <c r="IX186" s="384">
        <f t="shared" si="564"/>
        <v>0</v>
      </c>
      <c r="IY186" s="379"/>
      <c r="IZ186" s="384">
        <f t="shared" si="565"/>
        <v>0</v>
      </c>
      <c r="JA186" s="379"/>
      <c r="JB186" s="384">
        <f t="shared" si="566"/>
        <v>0</v>
      </c>
      <c r="JC186" s="379"/>
      <c r="JD186" s="384">
        <f t="shared" si="567"/>
        <v>0</v>
      </c>
      <c r="JE186" s="379"/>
      <c r="JF186" s="384">
        <f t="shared" si="568"/>
        <v>0</v>
      </c>
      <c r="JG186" s="379"/>
      <c r="JH186" s="384">
        <f t="shared" si="569"/>
        <v>0</v>
      </c>
      <c r="JI186" s="379"/>
      <c r="JJ186" s="384">
        <f t="shared" si="570"/>
        <v>0</v>
      </c>
      <c r="JK186" s="379"/>
      <c r="JL186" s="384">
        <f t="shared" si="571"/>
        <v>0</v>
      </c>
      <c r="JM186" s="379"/>
      <c r="JN186" s="384">
        <f t="shared" si="572"/>
        <v>0</v>
      </c>
      <c r="JO186" s="379"/>
      <c r="JP186" s="384">
        <f t="shared" si="573"/>
        <v>0</v>
      </c>
      <c r="JQ186" s="379"/>
      <c r="JR186" s="384">
        <f t="shared" si="574"/>
        <v>0</v>
      </c>
      <c r="JS186" s="379"/>
      <c r="JT186" s="384">
        <f t="shared" si="576"/>
        <v>0</v>
      </c>
      <c r="JU186" s="379"/>
      <c r="JV186" s="384">
        <f t="shared" si="577"/>
        <v>0</v>
      </c>
      <c r="JW186" s="379"/>
      <c r="JX186" s="384">
        <f t="shared" si="578"/>
        <v>0</v>
      </c>
      <c r="JY186" s="379"/>
      <c r="JZ186" s="384">
        <f t="shared" si="579"/>
        <v>0</v>
      </c>
    </row>
    <row r="187" spans="1:286" s="4" customFormat="1" x14ac:dyDescent="0.25">
      <c r="A187" s="268" t="s">
        <v>28</v>
      </c>
      <c r="B187" s="268" t="s">
        <v>555</v>
      </c>
      <c r="C187" s="466">
        <v>5400</v>
      </c>
      <c r="D187" s="467"/>
      <c r="E187" s="467"/>
      <c r="F187" s="472"/>
      <c r="G187" s="387">
        <v>0</v>
      </c>
      <c r="H187" s="388">
        <f t="shared" si="439"/>
        <v>5400</v>
      </c>
      <c r="I187" s="513">
        <v>1</v>
      </c>
      <c r="J187" s="390">
        <f t="shared" si="441"/>
        <v>5400</v>
      </c>
      <c r="K187" s="379"/>
      <c r="L187" s="384">
        <f t="shared" si="442"/>
        <v>0</v>
      </c>
      <c r="M187" s="379"/>
      <c r="N187" s="384">
        <f t="shared" si="443"/>
        <v>0</v>
      </c>
      <c r="O187" s="379"/>
      <c r="P187" s="384">
        <f t="shared" si="444"/>
        <v>0</v>
      </c>
      <c r="Q187" s="379"/>
      <c r="R187" s="384">
        <f t="shared" si="445"/>
        <v>0</v>
      </c>
      <c r="S187" s="379"/>
      <c r="T187" s="384">
        <f t="shared" si="446"/>
        <v>0</v>
      </c>
      <c r="U187" s="379"/>
      <c r="V187" s="384">
        <f t="shared" si="447"/>
        <v>0</v>
      </c>
      <c r="W187" s="379"/>
      <c r="X187" s="384">
        <f t="shared" si="448"/>
        <v>0</v>
      </c>
      <c r="Y187" s="379"/>
      <c r="Z187" s="384">
        <f t="shared" si="449"/>
        <v>0</v>
      </c>
      <c r="AA187" s="379"/>
      <c r="AB187" s="384">
        <f t="shared" si="450"/>
        <v>0</v>
      </c>
      <c r="AC187" s="379"/>
      <c r="AD187" s="384">
        <f t="shared" si="451"/>
        <v>0</v>
      </c>
      <c r="AE187" s="379"/>
      <c r="AF187" s="384">
        <f t="shared" si="452"/>
        <v>0</v>
      </c>
      <c r="AG187" s="379"/>
      <c r="AH187" s="384">
        <f t="shared" si="453"/>
        <v>0</v>
      </c>
      <c r="AI187" s="379"/>
      <c r="AJ187" s="384">
        <f t="shared" si="454"/>
        <v>0</v>
      </c>
      <c r="AK187" s="379"/>
      <c r="AL187" s="384">
        <f t="shared" si="455"/>
        <v>0</v>
      </c>
      <c r="AM187" s="379"/>
      <c r="AN187" s="384">
        <f t="shared" si="456"/>
        <v>0</v>
      </c>
      <c r="AO187" s="379"/>
      <c r="AP187" s="384">
        <f t="shared" si="457"/>
        <v>0</v>
      </c>
      <c r="AQ187" s="379"/>
      <c r="AR187" s="384">
        <f t="shared" si="458"/>
        <v>0</v>
      </c>
      <c r="AS187" s="379"/>
      <c r="AT187" s="384">
        <f t="shared" si="459"/>
        <v>0</v>
      </c>
      <c r="AU187" s="379"/>
      <c r="AV187" s="384">
        <f t="shared" si="460"/>
        <v>0</v>
      </c>
      <c r="AW187" s="379"/>
      <c r="AX187" s="384">
        <f t="shared" si="461"/>
        <v>0</v>
      </c>
      <c r="AY187" s="379"/>
      <c r="AZ187" s="384">
        <f t="shared" si="462"/>
        <v>0</v>
      </c>
      <c r="BA187" s="379"/>
      <c r="BB187" s="384">
        <f t="shared" si="463"/>
        <v>0</v>
      </c>
      <c r="BC187" s="379"/>
      <c r="BD187" s="384">
        <f t="shared" si="464"/>
        <v>0</v>
      </c>
      <c r="BE187" s="379"/>
      <c r="BF187" s="384">
        <f t="shared" si="465"/>
        <v>0</v>
      </c>
      <c r="BG187" s="379"/>
      <c r="BH187" s="384">
        <f t="shared" si="466"/>
        <v>0</v>
      </c>
      <c r="BI187" s="379"/>
      <c r="BJ187" s="384">
        <f t="shared" si="467"/>
        <v>0</v>
      </c>
      <c r="BK187" s="379"/>
      <c r="BL187" s="384">
        <f t="shared" si="468"/>
        <v>0</v>
      </c>
      <c r="BM187" s="379"/>
      <c r="BN187" s="384">
        <f t="shared" si="469"/>
        <v>0</v>
      </c>
      <c r="BO187" s="379"/>
      <c r="BP187" s="384">
        <f t="shared" si="470"/>
        <v>0</v>
      </c>
      <c r="BQ187" s="379"/>
      <c r="BR187" s="384">
        <f t="shared" si="471"/>
        <v>0</v>
      </c>
      <c r="BS187" s="379"/>
      <c r="BT187" s="384">
        <f t="shared" si="472"/>
        <v>0</v>
      </c>
      <c r="BU187" s="379"/>
      <c r="BV187" s="384">
        <f t="shared" si="473"/>
        <v>0</v>
      </c>
      <c r="BW187" s="379"/>
      <c r="BX187" s="384">
        <f t="shared" si="474"/>
        <v>0</v>
      </c>
      <c r="BY187" s="379"/>
      <c r="BZ187" s="384">
        <f t="shared" si="475"/>
        <v>0</v>
      </c>
      <c r="CA187" s="379"/>
      <c r="CB187" s="384">
        <f t="shared" si="476"/>
        <v>0</v>
      </c>
      <c r="CC187" s="379"/>
      <c r="CD187" s="384">
        <f t="shared" si="477"/>
        <v>0</v>
      </c>
      <c r="CE187" s="379"/>
      <c r="CF187" s="384">
        <f t="shared" si="478"/>
        <v>0</v>
      </c>
      <c r="CG187" s="379"/>
      <c r="CH187" s="384">
        <f t="shared" si="479"/>
        <v>0</v>
      </c>
      <c r="CI187" s="379"/>
      <c r="CJ187" s="384">
        <f t="shared" si="480"/>
        <v>0</v>
      </c>
      <c r="CK187" s="379"/>
      <c r="CL187" s="384">
        <f t="shared" si="481"/>
        <v>0</v>
      </c>
      <c r="CM187" s="379"/>
      <c r="CN187" s="384">
        <f t="shared" si="482"/>
        <v>0</v>
      </c>
      <c r="CO187" s="379"/>
      <c r="CP187" s="384">
        <f t="shared" si="483"/>
        <v>0</v>
      </c>
      <c r="CQ187" s="379"/>
      <c r="CR187" s="384">
        <f t="shared" si="484"/>
        <v>0</v>
      </c>
      <c r="CS187" s="379"/>
      <c r="CT187" s="384">
        <f t="shared" si="485"/>
        <v>0</v>
      </c>
      <c r="CU187" s="379"/>
      <c r="CV187" s="384">
        <f t="shared" si="486"/>
        <v>0</v>
      </c>
      <c r="CW187" s="379"/>
      <c r="CX187" s="384">
        <f t="shared" si="487"/>
        <v>0</v>
      </c>
      <c r="CY187" s="379"/>
      <c r="CZ187" s="384">
        <f t="shared" si="488"/>
        <v>0</v>
      </c>
      <c r="DA187" s="379"/>
      <c r="DB187" s="384">
        <f t="shared" si="440"/>
        <v>0</v>
      </c>
      <c r="DC187" s="379"/>
      <c r="DD187" s="384">
        <f t="shared" si="489"/>
        <v>0</v>
      </c>
      <c r="DE187" s="379"/>
      <c r="DF187" s="384">
        <f t="shared" si="490"/>
        <v>0</v>
      </c>
      <c r="DG187" s="379"/>
      <c r="DH187" s="384">
        <f t="shared" si="491"/>
        <v>0</v>
      </c>
      <c r="DI187" s="379"/>
      <c r="DJ187" s="384">
        <f t="shared" si="492"/>
        <v>0</v>
      </c>
      <c r="DK187" s="379"/>
      <c r="DL187" s="384">
        <f t="shared" si="493"/>
        <v>0</v>
      </c>
      <c r="DM187" s="379"/>
      <c r="DN187" s="384">
        <f t="shared" si="494"/>
        <v>0</v>
      </c>
      <c r="DO187" s="379"/>
      <c r="DP187" s="384">
        <f t="shared" si="495"/>
        <v>0</v>
      </c>
      <c r="DQ187" s="379"/>
      <c r="DR187" s="384">
        <f t="shared" si="496"/>
        <v>0</v>
      </c>
      <c r="DS187" s="379"/>
      <c r="DT187" s="384">
        <f t="shared" si="497"/>
        <v>0</v>
      </c>
      <c r="DU187" s="379"/>
      <c r="DV187" s="384">
        <f t="shared" si="498"/>
        <v>0</v>
      </c>
      <c r="DW187" s="379"/>
      <c r="DX187" s="384">
        <f t="shared" si="499"/>
        <v>0</v>
      </c>
      <c r="DY187" s="379"/>
      <c r="DZ187" s="384">
        <f t="shared" si="500"/>
        <v>0</v>
      </c>
      <c r="EA187" s="379"/>
      <c r="EB187" s="384">
        <f t="shared" si="501"/>
        <v>0</v>
      </c>
      <c r="EC187" s="379"/>
      <c r="ED187" s="384">
        <f t="shared" si="502"/>
        <v>0</v>
      </c>
      <c r="EE187" s="379"/>
      <c r="EF187" s="384">
        <f t="shared" si="503"/>
        <v>0</v>
      </c>
      <c r="EG187" s="379">
        <v>1</v>
      </c>
      <c r="EH187" s="384">
        <f t="shared" si="504"/>
        <v>5400</v>
      </c>
      <c r="EI187" s="379"/>
      <c r="EJ187" s="384">
        <f t="shared" si="505"/>
        <v>0</v>
      </c>
      <c r="EK187" s="379"/>
      <c r="EL187" s="384">
        <f t="shared" si="506"/>
        <v>0</v>
      </c>
      <c r="EM187" s="379">
        <v>1</v>
      </c>
      <c r="EN187" s="384">
        <f t="shared" si="507"/>
        <v>5400</v>
      </c>
      <c r="EO187" s="379"/>
      <c r="EP187" s="384">
        <f t="shared" si="508"/>
        <v>0</v>
      </c>
      <c r="EQ187" s="379"/>
      <c r="ER187" s="384">
        <f t="shared" si="509"/>
        <v>0</v>
      </c>
      <c r="ES187" s="379"/>
      <c r="ET187" s="384">
        <f t="shared" si="510"/>
        <v>0</v>
      </c>
      <c r="EU187" s="379"/>
      <c r="EV187" s="384">
        <f t="shared" si="511"/>
        <v>0</v>
      </c>
      <c r="EW187" s="379"/>
      <c r="EX187" s="384">
        <f t="shared" si="512"/>
        <v>0</v>
      </c>
      <c r="EY187" s="379"/>
      <c r="EZ187" s="384">
        <f t="shared" si="513"/>
        <v>0</v>
      </c>
      <c r="FA187" s="379"/>
      <c r="FB187" s="384">
        <f t="shared" si="514"/>
        <v>0</v>
      </c>
      <c r="FC187" s="379"/>
      <c r="FD187" s="384">
        <f t="shared" si="515"/>
        <v>0</v>
      </c>
      <c r="FE187" s="379"/>
      <c r="FF187" s="384">
        <f t="shared" si="516"/>
        <v>0</v>
      </c>
      <c r="FG187" s="379"/>
      <c r="FH187" s="384">
        <f t="shared" si="517"/>
        <v>0</v>
      </c>
      <c r="FI187" s="379"/>
      <c r="FJ187" s="384">
        <f t="shared" si="518"/>
        <v>0</v>
      </c>
      <c r="FK187" s="379"/>
      <c r="FL187" s="384">
        <f t="shared" si="519"/>
        <v>0</v>
      </c>
      <c r="FM187" s="379"/>
      <c r="FN187" s="384">
        <f t="shared" si="520"/>
        <v>0</v>
      </c>
      <c r="FO187" s="379"/>
      <c r="FP187" s="384">
        <f t="shared" si="521"/>
        <v>0</v>
      </c>
      <c r="FQ187" s="379"/>
      <c r="FR187" s="384">
        <f t="shared" si="522"/>
        <v>0</v>
      </c>
      <c r="FS187" s="379"/>
      <c r="FT187" s="384">
        <f t="shared" si="523"/>
        <v>0</v>
      </c>
      <c r="FU187" s="379"/>
      <c r="FV187" s="384">
        <f t="shared" si="524"/>
        <v>0</v>
      </c>
      <c r="FW187" s="379"/>
      <c r="FX187" s="384">
        <f t="shared" si="525"/>
        <v>0</v>
      </c>
      <c r="FY187" s="379"/>
      <c r="FZ187" s="384">
        <f t="shared" si="526"/>
        <v>0</v>
      </c>
      <c r="GA187" s="379"/>
      <c r="GB187" s="384">
        <f t="shared" si="527"/>
        <v>0</v>
      </c>
      <c r="GC187" s="379"/>
      <c r="GD187" s="384">
        <f t="shared" si="528"/>
        <v>0</v>
      </c>
      <c r="GE187" s="379"/>
      <c r="GF187" s="384">
        <f t="shared" si="529"/>
        <v>0</v>
      </c>
      <c r="GG187" s="379"/>
      <c r="GH187" s="384">
        <f t="shared" si="530"/>
        <v>0</v>
      </c>
      <c r="GI187" s="379"/>
      <c r="GJ187" s="384">
        <f t="shared" si="531"/>
        <v>0</v>
      </c>
      <c r="GK187" s="379"/>
      <c r="GL187" s="384">
        <f t="shared" si="532"/>
        <v>0</v>
      </c>
      <c r="GM187" s="379"/>
      <c r="GN187" s="384">
        <f t="shared" si="533"/>
        <v>0</v>
      </c>
      <c r="GO187" s="379"/>
      <c r="GP187" s="384">
        <f t="shared" si="534"/>
        <v>0</v>
      </c>
      <c r="GQ187" s="379"/>
      <c r="GR187" s="384">
        <f t="shared" si="535"/>
        <v>0</v>
      </c>
      <c r="GS187" s="379"/>
      <c r="GT187" s="384">
        <f t="shared" si="536"/>
        <v>0</v>
      </c>
      <c r="GU187" s="379"/>
      <c r="GV187" s="384">
        <f t="shared" si="537"/>
        <v>0</v>
      </c>
      <c r="GW187" s="379"/>
      <c r="GX187" s="384">
        <f t="shared" si="538"/>
        <v>0</v>
      </c>
      <c r="GY187" s="379"/>
      <c r="GZ187" s="384">
        <f t="shared" si="539"/>
        <v>0</v>
      </c>
      <c r="HA187" s="379"/>
      <c r="HB187" s="384">
        <f t="shared" si="540"/>
        <v>0</v>
      </c>
      <c r="HC187" s="379"/>
      <c r="HD187" s="384">
        <f t="shared" si="541"/>
        <v>0</v>
      </c>
      <c r="HE187" s="379"/>
      <c r="HF187" s="384">
        <f t="shared" si="542"/>
        <v>0</v>
      </c>
      <c r="HG187" s="379"/>
      <c r="HH187" s="384">
        <f t="shared" si="543"/>
        <v>0</v>
      </c>
      <c r="HI187" s="379"/>
      <c r="HJ187" s="384">
        <f t="shared" si="544"/>
        <v>0</v>
      </c>
      <c r="HK187" s="379"/>
      <c r="HL187" s="384">
        <f t="shared" si="545"/>
        <v>0</v>
      </c>
      <c r="HM187" s="379"/>
      <c r="HN187" s="384">
        <f t="shared" si="546"/>
        <v>0</v>
      </c>
      <c r="HO187" s="415"/>
      <c r="HP187" s="384">
        <f t="shared" si="547"/>
        <v>0</v>
      </c>
      <c r="HQ187" s="379"/>
      <c r="HR187" s="384">
        <f t="shared" si="548"/>
        <v>0</v>
      </c>
      <c r="HS187" s="415"/>
      <c r="HT187" s="384">
        <f t="shared" si="549"/>
        <v>0</v>
      </c>
      <c r="HU187" s="379"/>
      <c r="HV187" s="384">
        <f t="shared" si="550"/>
        <v>0</v>
      </c>
      <c r="HW187" s="379"/>
      <c r="HX187" s="384">
        <f t="shared" si="551"/>
        <v>0</v>
      </c>
      <c r="HY187" s="379"/>
      <c r="HZ187" s="384">
        <f t="shared" si="552"/>
        <v>0</v>
      </c>
      <c r="IA187" s="379"/>
      <c r="IB187" s="384">
        <f t="shared" si="553"/>
        <v>0</v>
      </c>
      <c r="IC187" s="379"/>
      <c r="ID187" s="384">
        <f t="shared" si="554"/>
        <v>0</v>
      </c>
      <c r="IE187" s="379"/>
      <c r="IF187" s="384">
        <f t="shared" si="555"/>
        <v>0</v>
      </c>
      <c r="IG187" s="379"/>
      <c r="IH187" s="384">
        <f t="shared" si="556"/>
        <v>0</v>
      </c>
      <c r="II187" s="379"/>
      <c r="IJ187" s="384">
        <f t="shared" si="557"/>
        <v>0</v>
      </c>
      <c r="IK187" s="379"/>
      <c r="IL187" s="384">
        <f t="shared" si="558"/>
        <v>0</v>
      </c>
      <c r="IM187" s="379"/>
      <c r="IN187" s="384">
        <f t="shared" si="559"/>
        <v>0</v>
      </c>
      <c r="IO187" s="379"/>
      <c r="IP187" s="384">
        <f t="shared" si="560"/>
        <v>0</v>
      </c>
      <c r="IQ187" s="379"/>
      <c r="IR187" s="384">
        <f t="shared" si="561"/>
        <v>0</v>
      </c>
      <c r="IS187" s="379"/>
      <c r="IT187" s="384">
        <f t="shared" si="562"/>
        <v>0</v>
      </c>
      <c r="IU187" s="379"/>
      <c r="IV187" s="384">
        <f t="shared" si="563"/>
        <v>0</v>
      </c>
      <c r="IW187" s="379"/>
      <c r="IX187" s="384">
        <f t="shared" si="564"/>
        <v>0</v>
      </c>
      <c r="IY187" s="379"/>
      <c r="IZ187" s="384">
        <f t="shared" si="565"/>
        <v>0</v>
      </c>
      <c r="JA187" s="379"/>
      <c r="JB187" s="384">
        <f t="shared" si="566"/>
        <v>0</v>
      </c>
      <c r="JC187" s="379"/>
      <c r="JD187" s="384">
        <f t="shared" si="567"/>
        <v>0</v>
      </c>
      <c r="JE187" s="379"/>
      <c r="JF187" s="384">
        <f t="shared" si="568"/>
        <v>0</v>
      </c>
      <c r="JG187" s="379"/>
      <c r="JH187" s="384">
        <f t="shared" si="569"/>
        <v>0</v>
      </c>
      <c r="JI187" s="379"/>
      <c r="JJ187" s="384">
        <f t="shared" si="570"/>
        <v>0</v>
      </c>
      <c r="JK187" s="379"/>
      <c r="JL187" s="384">
        <f t="shared" si="571"/>
        <v>0</v>
      </c>
      <c r="JM187" s="379"/>
      <c r="JN187" s="384">
        <f t="shared" si="572"/>
        <v>0</v>
      </c>
      <c r="JO187" s="379"/>
      <c r="JP187" s="384">
        <f t="shared" si="573"/>
        <v>0</v>
      </c>
      <c r="JQ187" s="379"/>
      <c r="JR187" s="384">
        <f t="shared" si="574"/>
        <v>0</v>
      </c>
      <c r="JS187" s="379"/>
      <c r="JT187" s="384">
        <f t="shared" si="576"/>
        <v>0</v>
      </c>
      <c r="JU187" s="379"/>
      <c r="JV187" s="384">
        <f t="shared" si="577"/>
        <v>0</v>
      </c>
      <c r="JW187" s="379"/>
      <c r="JX187" s="384">
        <f t="shared" si="578"/>
        <v>0</v>
      </c>
      <c r="JY187" s="379"/>
      <c r="JZ187" s="384">
        <f t="shared" si="579"/>
        <v>0</v>
      </c>
    </row>
    <row r="188" spans="1:286" s="4" customFormat="1" x14ac:dyDescent="0.25">
      <c r="A188" s="268" t="s">
        <v>28</v>
      </c>
      <c r="B188" s="268" t="s">
        <v>712</v>
      </c>
      <c r="C188" s="466">
        <v>15000</v>
      </c>
      <c r="D188" s="467"/>
      <c r="E188" s="467"/>
      <c r="F188" s="483"/>
      <c r="G188" s="387">
        <v>0</v>
      </c>
      <c r="H188" s="388">
        <f t="shared" si="439"/>
        <v>15000</v>
      </c>
      <c r="I188" s="513">
        <v>1</v>
      </c>
      <c r="J188" s="390">
        <f t="shared" si="441"/>
        <v>15000</v>
      </c>
      <c r="K188" s="379"/>
      <c r="L188" s="384">
        <f t="shared" si="442"/>
        <v>0</v>
      </c>
      <c r="M188" s="379"/>
      <c r="N188" s="384">
        <f t="shared" si="443"/>
        <v>0</v>
      </c>
      <c r="O188" s="379"/>
      <c r="P188" s="384">
        <f t="shared" si="444"/>
        <v>0</v>
      </c>
      <c r="Q188" s="379"/>
      <c r="R188" s="384">
        <f t="shared" si="445"/>
        <v>0</v>
      </c>
      <c r="S188" s="379"/>
      <c r="T188" s="384">
        <f t="shared" si="446"/>
        <v>0</v>
      </c>
      <c r="U188" s="379"/>
      <c r="V188" s="384">
        <f t="shared" si="447"/>
        <v>0</v>
      </c>
      <c r="W188" s="379"/>
      <c r="X188" s="384">
        <f t="shared" si="448"/>
        <v>0</v>
      </c>
      <c r="Y188" s="379"/>
      <c r="Z188" s="384">
        <f t="shared" si="449"/>
        <v>0</v>
      </c>
      <c r="AA188" s="379"/>
      <c r="AB188" s="384">
        <f t="shared" si="450"/>
        <v>0</v>
      </c>
      <c r="AC188" s="379"/>
      <c r="AD188" s="384">
        <f t="shared" si="451"/>
        <v>0</v>
      </c>
      <c r="AE188" s="379"/>
      <c r="AF188" s="384">
        <f t="shared" si="452"/>
        <v>0</v>
      </c>
      <c r="AG188" s="379"/>
      <c r="AH188" s="384">
        <f t="shared" si="453"/>
        <v>0</v>
      </c>
      <c r="AI188" s="379"/>
      <c r="AJ188" s="384">
        <f t="shared" si="454"/>
        <v>0</v>
      </c>
      <c r="AK188" s="379"/>
      <c r="AL188" s="384">
        <f t="shared" si="455"/>
        <v>0</v>
      </c>
      <c r="AM188" s="379"/>
      <c r="AN188" s="384">
        <f t="shared" si="456"/>
        <v>0</v>
      </c>
      <c r="AO188" s="379"/>
      <c r="AP188" s="384">
        <f t="shared" si="457"/>
        <v>0</v>
      </c>
      <c r="AQ188" s="379"/>
      <c r="AR188" s="384">
        <f t="shared" si="458"/>
        <v>0</v>
      </c>
      <c r="AS188" s="379"/>
      <c r="AT188" s="384">
        <f t="shared" si="459"/>
        <v>0</v>
      </c>
      <c r="AU188" s="379"/>
      <c r="AV188" s="384">
        <f t="shared" si="460"/>
        <v>0</v>
      </c>
      <c r="AW188" s="379"/>
      <c r="AX188" s="384">
        <f t="shared" si="461"/>
        <v>0</v>
      </c>
      <c r="AY188" s="379"/>
      <c r="AZ188" s="384">
        <f t="shared" si="462"/>
        <v>0</v>
      </c>
      <c r="BA188" s="379"/>
      <c r="BB188" s="384">
        <f t="shared" si="463"/>
        <v>0</v>
      </c>
      <c r="BC188" s="379"/>
      <c r="BD188" s="384">
        <f t="shared" si="464"/>
        <v>0</v>
      </c>
      <c r="BE188" s="379"/>
      <c r="BF188" s="384">
        <f t="shared" si="465"/>
        <v>0</v>
      </c>
      <c r="BG188" s="379"/>
      <c r="BH188" s="384">
        <f t="shared" si="466"/>
        <v>0</v>
      </c>
      <c r="BI188" s="379"/>
      <c r="BJ188" s="384">
        <f t="shared" si="467"/>
        <v>0</v>
      </c>
      <c r="BK188" s="379"/>
      <c r="BL188" s="384">
        <f t="shared" si="468"/>
        <v>0</v>
      </c>
      <c r="BM188" s="379"/>
      <c r="BN188" s="384">
        <f t="shared" si="469"/>
        <v>0</v>
      </c>
      <c r="BO188" s="379"/>
      <c r="BP188" s="384">
        <f t="shared" si="470"/>
        <v>0</v>
      </c>
      <c r="BQ188" s="379"/>
      <c r="BR188" s="384">
        <f t="shared" si="471"/>
        <v>0</v>
      </c>
      <c r="BS188" s="379"/>
      <c r="BT188" s="384">
        <f t="shared" si="472"/>
        <v>0</v>
      </c>
      <c r="BU188" s="379"/>
      <c r="BV188" s="384">
        <f t="shared" si="473"/>
        <v>0</v>
      </c>
      <c r="BW188" s="379"/>
      <c r="BX188" s="384">
        <f t="shared" si="474"/>
        <v>0</v>
      </c>
      <c r="BY188" s="379"/>
      <c r="BZ188" s="384">
        <f t="shared" si="475"/>
        <v>0</v>
      </c>
      <c r="CA188" s="379"/>
      <c r="CB188" s="384">
        <f t="shared" si="476"/>
        <v>0</v>
      </c>
      <c r="CC188" s="379"/>
      <c r="CD188" s="384">
        <f t="shared" si="477"/>
        <v>0</v>
      </c>
      <c r="CE188" s="379"/>
      <c r="CF188" s="384">
        <f t="shared" si="478"/>
        <v>0</v>
      </c>
      <c r="CG188" s="379"/>
      <c r="CH188" s="384">
        <f t="shared" si="479"/>
        <v>0</v>
      </c>
      <c r="CI188" s="379"/>
      <c r="CJ188" s="384">
        <f t="shared" si="480"/>
        <v>0</v>
      </c>
      <c r="CK188" s="379"/>
      <c r="CL188" s="384">
        <f t="shared" si="481"/>
        <v>0</v>
      </c>
      <c r="CM188" s="379"/>
      <c r="CN188" s="384">
        <f t="shared" si="482"/>
        <v>0</v>
      </c>
      <c r="CO188" s="379"/>
      <c r="CP188" s="384">
        <f t="shared" si="483"/>
        <v>0</v>
      </c>
      <c r="CQ188" s="379"/>
      <c r="CR188" s="384">
        <f t="shared" si="484"/>
        <v>0</v>
      </c>
      <c r="CS188" s="379"/>
      <c r="CT188" s="384">
        <f t="shared" si="485"/>
        <v>0</v>
      </c>
      <c r="CU188" s="379"/>
      <c r="CV188" s="384">
        <f t="shared" si="486"/>
        <v>0</v>
      </c>
      <c r="CW188" s="379"/>
      <c r="CX188" s="384">
        <f t="shared" si="487"/>
        <v>0</v>
      </c>
      <c r="CY188" s="379"/>
      <c r="CZ188" s="384">
        <f t="shared" si="488"/>
        <v>0</v>
      </c>
      <c r="DA188" s="379"/>
      <c r="DB188" s="384">
        <f t="shared" si="440"/>
        <v>0</v>
      </c>
      <c r="DC188" s="379"/>
      <c r="DD188" s="384">
        <f t="shared" si="489"/>
        <v>0</v>
      </c>
      <c r="DE188" s="379"/>
      <c r="DF188" s="384">
        <f t="shared" si="490"/>
        <v>0</v>
      </c>
      <c r="DG188" s="379"/>
      <c r="DH188" s="384">
        <f t="shared" si="491"/>
        <v>0</v>
      </c>
      <c r="DI188" s="379"/>
      <c r="DJ188" s="384">
        <f t="shared" si="492"/>
        <v>0</v>
      </c>
      <c r="DK188" s="379"/>
      <c r="DL188" s="384">
        <f t="shared" si="493"/>
        <v>0</v>
      </c>
      <c r="DM188" s="379"/>
      <c r="DN188" s="384">
        <f t="shared" si="494"/>
        <v>0</v>
      </c>
      <c r="DO188" s="379"/>
      <c r="DP188" s="384">
        <f t="shared" si="495"/>
        <v>0</v>
      </c>
      <c r="DQ188" s="379"/>
      <c r="DR188" s="384">
        <f t="shared" si="496"/>
        <v>0</v>
      </c>
      <c r="DS188" s="379"/>
      <c r="DT188" s="384">
        <f t="shared" si="497"/>
        <v>0</v>
      </c>
      <c r="DU188" s="379"/>
      <c r="DV188" s="384">
        <f t="shared" si="498"/>
        <v>0</v>
      </c>
      <c r="DW188" s="379"/>
      <c r="DX188" s="384">
        <f t="shared" si="499"/>
        <v>0</v>
      </c>
      <c r="DY188" s="379"/>
      <c r="DZ188" s="384">
        <f t="shared" si="500"/>
        <v>0</v>
      </c>
      <c r="EA188" s="379"/>
      <c r="EB188" s="384">
        <f t="shared" si="501"/>
        <v>0</v>
      </c>
      <c r="EC188" s="379"/>
      <c r="ED188" s="384">
        <f t="shared" si="502"/>
        <v>0</v>
      </c>
      <c r="EE188" s="379"/>
      <c r="EF188" s="384">
        <f t="shared" si="503"/>
        <v>0</v>
      </c>
      <c r="EG188" s="379"/>
      <c r="EH188" s="384">
        <f t="shared" si="504"/>
        <v>0</v>
      </c>
      <c r="EI188" s="379"/>
      <c r="EJ188" s="384">
        <f t="shared" si="505"/>
        <v>0</v>
      </c>
      <c r="EK188" s="379"/>
      <c r="EL188" s="384">
        <f t="shared" si="506"/>
        <v>0</v>
      </c>
      <c r="EM188" s="379"/>
      <c r="EN188" s="384">
        <f t="shared" si="507"/>
        <v>0</v>
      </c>
      <c r="EO188" s="379"/>
      <c r="EP188" s="384">
        <f t="shared" si="508"/>
        <v>0</v>
      </c>
      <c r="EQ188" s="379"/>
      <c r="ER188" s="384">
        <f t="shared" si="509"/>
        <v>0</v>
      </c>
      <c r="ES188" s="379"/>
      <c r="ET188" s="384">
        <f t="shared" si="510"/>
        <v>0</v>
      </c>
      <c r="EU188" s="379"/>
      <c r="EV188" s="384">
        <f t="shared" si="511"/>
        <v>0</v>
      </c>
      <c r="EW188" s="379"/>
      <c r="EX188" s="384">
        <f t="shared" si="512"/>
        <v>0</v>
      </c>
      <c r="EY188" s="379"/>
      <c r="EZ188" s="384">
        <f t="shared" si="513"/>
        <v>0</v>
      </c>
      <c r="FA188" s="379"/>
      <c r="FB188" s="384">
        <f t="shared" si="514"/>
        <v>0</v>
      </c>
      <c r="FC188" s="379"/>
      <c r="FD188" s="384">
        <f t="shared" si="515"/>
        <v>0</v>
      </c>
      <c r="FE188" s="379"/>
      <c r="FF188" s="384">
        <f t="shared" si="516"/>
        <v>0</v>
      </c>
      <c r="FG188" s="379"/>
      <c r="FH188" s="384">
        <f t="shared" si="517"/>
        <v>0</v>
      </c>
      <c r="FI188" s="379"/>
      <c r="FJ188" s="384">
        <f t="shared" si="518"/>
        <v>0</v>
      </c>
      <c r="FK188" s="379"/>
      <c r="FL188" s="384">
        <f t="shared" si="519"/>
        <v>0</v>
      </c>
      <c r="FM188" s="379"/>
      <c r="FN188" s="384">
        <f t="shared" si="520"/>
        <v>0</v>
      </c>
      <c r="FO188" s="379"/>
      <c r="FP188" s="384">
        <f t="shared" si="521"/>
        <v>0</v>
      </c>
      <c r="FQ188" s="379"/>
      <c r="FR188" s="384">
        <f t="shared" si="522"/>
        <v>0</v>
      </c>
      <c r="FS188" s="379"/>
      <c r="FT188" s="384">
        <f t="shared" si="523"/>
        <v>0</v>
      </c>
      <c r="FU188" s="379"/>
      <c r="FV188" s="384">
        <f t="shared" si="524"/>
        <v>0</v>
      </c>
      <c r="FW188" s="379"/>
      <c r="FX188" s="384">
        <f t="shared" si="525"/>
        <v>0</v>
      </c>
      <c r="FY188" s="379"/>
      <c r="FZ188" s="384">
        <f t="shared" si="526"/>
        <v>0</v>
      </c>
      <c r="GA188" s="379"/>
      <c r="GB188" s="384">
        <f t="shared" si="527"/>
        <v>0</v>
      </c>
      <c r="GC188" s="379"/>
      <c r="GD188" s="384">
        <f t="shared" si="528"/>
        <v>0</v>
      </c>
      <c r="GE188" s="379"/>
      <c r="GF188" s="384">
        <f t="shared" si="529"/>
        <v>0</v>
      </c>
      <c r="GG188" s="379"/>
      <c r="GH188" s="384">
        <f t="shared" si="530"/>
        <v>0</v>
      </c>
      <c r="GI188" s="379"/>
      <c r="GJ188" s="384">
        <f t="shared" si="531"/>
        <v>0</v>
      </c>
      <c r="GK188" s="379"/>
      <c r="GL188" s="384">
        <f t="shared" si="532"/>
        <v>0</v>
      </c>
      <c r="GM188" s="379"/>
      <c r="GN188" s="384">
        <f t="shared" si="533"/>
        <v>0</v>
      </c>
      <c r="GO188" s="379"/>
      <c r="GP188" s="384">
        <f t="shared" si="534"/>
        <v>0</v>
      </c>
      <c r="GQ188" s="379"/>
      <c r="GR188" s="384">
        <f t="shared" si="535"/>
        <v>0</v>
      </c>
      <c r="GS188" s="379"/>
      <c r="GT188" s="384">
        <f t="shared" si="536"/>
        <v>0</v>
      </c>
      <c r="GU188" s="379"/>
      <c r="GV188" s="384">
        <f t="shared" si="537"/>
        <v>0</v>
      </c>
      <c r="GW188" s="379"/>
      <c r="GX188" s="384">
        <f t="shared" si="538"/>
        <v>0</v>
      </c>
      <c r="GY188" s="379"/>
      <c r="GZ188" s="384">
        <f t="shared" si="539"/>
        <v>0</v>
      </c>
      <c r="HA188" s="379"/>
      <c r="HB188" s="384">
        <f t="shared" si="540"/>
        <v>0</v>
      </c>
      <c r="HC188" s="379"/>
      <c r="HD188" s="384">
        <f t="shared" si="541"/>
        <v>0</v>
      </c>
      <c r="HE188" s="379"/>
      <c r="HF188" s="384">
        <f t="shared" si="542"/>
        <v>0</v>
      </c>
      <c r="HG188" s="379"/>
      <c r="HH188" s="384">
        <f t="shared" si="543"/>
        <v>0</v>
      </c>
      <c r="HI188" s="379"/>
      <c r="HJ188" s="384">
        <f t="shared" si="544"/>
        <v>0</v>
      </c>
      <c r="HK188" s="379"/>
      <c r="HL188" s="384">
        <f t="shared" si="545"/>
        <v>0</v>
      </c>
      <c r="HM188" s="379">
        <v>1</v>
      </c>
      <c r="HN188" s="384">
        <f t="shared" si="546"/>
        <v>15000</v>
      </c>
      <c r="HO188" s="415"/>
      <c r="HP188" s="384">
        <f t="shared" si="547"/>
        <v>0</v>
      </c>
      <c r="HQ188" s="379"/>
      <c r="HR188" s="384">
        <f t="shared" si="548"/>
        <v>0</v>
      </c>
      <c r="HS188" s="415">
        <v>1</v>
      </c>
      <c r="HT188" s="384">
        <f t="shared" si="549"/>
        <v>15000</v>
      </c>
      <c r="HU188" s="379"/>
      <c r="HV188" s="384">
        <f t="shared" si="550"/>
        <v>0</v>
      </c>
      <c r="HW188" s="379"/>
      <c r="HX188" s="384">
        <f t="shared" si="551"/>
        <v>0</v>
      </c>
      <c r="HY188" s="379"/>
      <c r="HZ188" s="384">
        <f t="shared" si="552"/>
        <v>0</v>
      </c>
      <c r="IA188" s="379"/>
      <c r="IB188" s="384">
        <f t="shared" si="553"/>
        <v>0</v>
      </c>
      <c r="IC188" s="379"/>
      <c r="ID188" s="384">
        <f t="shared" si="554"/>
        <v>0</v>
      </c>
      <c r="IE188" s="379"/>
      <c r="IF188" s="384">
        <f t="shared" si="555"/>
        <v>0</v>
      </c>
      <c r="IG188" s="379"/>
      <c r="IH188" s="384">
        <f t="shared" si="556"/>
        <v>0</v>
      </c>
      <c r="II188" s="379"/>
      <c r="IJ188" s="384">
        <f t="shared" si="557"/>
        <v>0</v>
      </c>
      <c r="IK188" s="379"/>
      <c r="IL188" s="384">
        <f t="shared" si="558"/>
        <v>0</v>
      </c>
      <c r="IM188" s="379"/>
      <c r="IN188" s="384">
        <f t="shared" si="559"/>
        <v>0</v>
      </c>
      <c r="IO188" s="379"/>
      <c r="IP188" s="384">
        <f t="shared" si="560"/>
        <v>0</v>
      </c>
      <c r="IQ188" s="379"/>
      <c r="IR188" s="384">
        <f t="shared" si="561"/>
        <v>0</v>
      </c>
      <c r="IS188" s="379"/>
      <c r="IT188" s="384">
        <f t="shared" si="562"/>
        <v>0</v>
      </c>
      <c r="IU188" s="379"/>
      <c r="IV188" s="384">
        <f t="shared" si="563"/>
        <v>0</v>
      </c>
      <c r="IW188" s="379"/>
      <c r="IX188" s="384">
        <f t="shared" si="564"/>
        <v>0</v>
      </c>
      <c r="IY188" s="379"/>
      <c r="IZ188" s="384">
        <f t="shared" si="565"/>
        <v>0</v>
      </c>
      <c r="JA188" s="379"/>
      <c r="JB188" s="384">
        <f t="shared" si="566"/>
        <v>0</v>
      </c>
      <c r="JC188" s="379"/>
      <c r="JD188" s="384">
        <f t="shared" si="567"/>
        <v>0</v>
      </c>
      <c r="JE188" s="379"/>
      <c r="JF188" s="384">
        <f t="shared" si="568"/>
        <v>0</v>
      </c>
      <c r="JG188" s="379"/>
      <c r="JH188" s="384">
        <f t="shared" si="569"/>
        <v>0</v>
      </c>
      <c r="JI188" s="379"/>
      <c r="JJ188" s="384">
        <f t="shared" si="570"/>
        <v>0</v>
      </c>
      <c r="JK188" s="379"/>
      <c r="JL188" s="384">
        <f t="shared" si="571"/>
        <v>0</v>
      </c>
      <c r="JM188" s="379"/>
      <c r="JN188" s="384">
        <f t="shared" si="572"/>
        <v>0</v>
      </c>
      <c r="JO188" s="379"/>
      <c r="JP188" s="384">
        <f t="shared" si="573"/>
        <v>0</v>
      </c>
      <c r="JQ188" s="379"/>
      <c r="JR188" s="384">
        <f t="shared" si="574"/>
        <v>0</v>
      </c>
      <c r="JS188" s="379"/>
      <c r="JT188" s="384">
        <f t="shared" si="576"/>
        <v>0</v>
      </c>
      <c r="JU188" s="379"/>
      <c r="JV188" s="384">
        <f t="shared" si="577"/>
        <v>0</v>
      </c>
      <c r="JW188" s="379"/>
      <c r="JX188" s="384">
        <f t="shared" si="578"/>
        <v>0</v>
      </c>
      <c r="JY188" s="379"/>
      <c r="JZ188" s="384">
        <f t="shared" si="579"/>
        <v>0</v>
      </c>
    </row>
    <row r="189" spans="1:286" s="4" customFormat="1" x14ac:dyDescent="0.25">
      <c r="A189" s="268" t="s">
        <v>28</v>
      </c>
      <c r="B189" s="268" t="s">
        <v>407</v>
      </c>
      <c r="C189" s="501">
        <f>(300+340)/2*($D$1)</f>
        <v>171056</v>
      </c>
      <c r="D189" s="467">
        <f>100*$D$1</f>
        <v>53454.999999999993</v>
      </c>
      <c r="E189" s="474">
        <f>(226+339)/2*($D$1)</f>
        <v>151010.375</v>
      </c>
      <c r="F189" s="475">
        <f>200*$D$1</f>
        <v>106909.99999999999</v>
      </c>
      <c r="G189" s="387">
        <v>0</v>
      </c>
      <c r="H189" s="388">
        <f t="shared" si="439"/>
        <v>120607.84375</v>
      </c>
      <c r="I189" s="513">
        <v>1</v>
      </c>
      <c r="J189" s="391">
        <f t="shared" si="441"/>
        <v>120607.84375</v>
      </c>
      <c r="K189" s="379"/>
      <c r="L189" s="384">
        <f t="shared" si="442"/>
        <v>0</v>
      </c>
      <c r="M189" s="379"/>
      <c r="N189" s="384">
        <f t="shared" si="443"/>
        <v>0</v>
      </c>
      <c r="O189" s="379"/>
      <c r="P189" s="384">
        <f t="shared" si="444"/>
        <v>0</v>
      </c>
      <c r="Q189" s="379"/>
      <c r="R189" s="384">
        <f t="shared" si="445"/>
        <v>0</v>
      </c>
      <c r="S189" s="379"/>
      <c r="T189" s="384">
        <f t="shared" si="446"/>
        <v>0</v>
      </c>
      <c r="U189" s="379"/>
      <c r="V189" s="384">
        <f t="shared" si="447"/>
        <v>0</v>
      </c>
      <c r="W189" s="379"/>
      <c r="X189" s="384">
        <f t="shared" si="448"/>
        <v>0</v>
      </c>
      <c r="Y189" s="379"/>
      <c r="Z189" s="384">
        <f t="shared" si="449"/>
        <v>0</v>
      </c>
      <c r="AA189" s="379"/>
      <c r="AB189" s="384">
        <f t="shared" si="450"/>
        <v>0</v>
      </c>
      <c r="AC189" s="379"/>
      <c r="AD189" s="384">
        <f t="shared" si="451"/>
        <v>0</v>
      </c>
      <c r="AE189" s="379"/>
      <c r="AF189" s="384">
        <f t="shared" si="452"/>
        <v>0</v>
      </c>
      <c r="AG189" s="379"/>
      <c r="AH189" s="384">
        <f t="shared" si="453"/>
        <v>0</v>
      </c>
      <c r="AI189" s="379"/>
      <c r="AJ189" s="384">
        <f t="shared" si="454"/>
        <v>0</v>
      </c>
      <c r="AK189" s="379"/>
      <c r="AL189" s="384">
        <f t="shared" si="455"/>
        <v>0</v>
      </c>
      <c r="AM189" s="379"/>
      <c r="AN189" s="384">
        <f t="shared" si="456"/>
        <v>0</v>
      </c>
      <c r="AO189" s="379"/>
      <c r="AP189" s="384">
        <f t="shared" si="457"/>
        <v>0</v>
      </c>
      <c r="AQ189" s="379"/>
      <c r="AR189" s="384">
        <f t="shared" si="458"/>
        <v>0</v>
      </c>
      <c r="AS189" s="379"/>
      <c r="AT189" s="384">
        <f t="shared" si="459"/>
        <v>0</v>
      </c>
      <c r="AU189" s="379"/>
      <c r="AV189" s="384">
        <f t="shared" si="460"/>
        <v>0</v>
      </c>
      <c r="AW189" s="379"/>
      <c r="AX189" s="384">
        <f t="shared" si="461"/>
        <v>0</v>
      </c>
      <c r="AY189" s="379"/>
      <c r="AZ189" s="384">
        <f t="shared" si="462"/>
        <v>0</v>
      </c>
      <c r="BA189" s="379"/>
      <c r="BB189" s="384">
        <f t="shared" si="463"/>
        <v>0</v>
      </c>
      <c r="BC189" s="379"/>
      <c r="BD189" s="384">
        <f t="shared" si="464"/>
        <v>0</v>
      </c>
      <c r="BE189" s="379"/>
      <c r="BF189" s="384">
        <f t="shared" si="465"/>
        <v>0</v>
      </c>
      <c r="BG189" s="379"/>
      <c r="BH189" s="384">
        <f t="shared" si="466"/>
        <v>0</v>
      </c>
      <c r="BI189" s="379"/>
      <c r="BJ189" s="384">
        <f t="shared" si="467"/>
        <v>0</v>
      </c>
      <c r="BK189" s="379"/>
      <c r="BL189" s="384">
        <f t="shared" si="468"/>
        <v>0</v>
      </c>
      <c r="BM189" s="379"/>
      <c r="BN189" s="384">
        <f t="shared" si="469"/>
        <v>0</v>
      </c>
      <c r="BO189" s="379"/>
      <c r="BP189" s="384">
        <f t="shared" si="470"/>
        <v>0</v>
      </c>
      <c r="BQ189" s="379"/>
      <c r="BR189" s="384">
        <f t="shared" si="471"/>
        <v>0</v>
      </c>
      <c r="BS189" s="379"/>
      <c r="BT189" s="384">
        <f t="shared" si="472"/>
        <v>0</v>
      </c>
      <c r="BU189" s="379"/>
      <c r="BV189" s="384">
        <f t="shared" si="473"/>
        <v>0</v>
      </c>
      <c r="BW189" s="379"/>
      <c r="BX189" s="384">
        <f t="shared" si="474"/>
        <v>0</v>
      </c>
      <c r="BY189" s="379"/>
      <c r="BZ189" s="384">
        <f t="shared" si="475"/>
        <v>0</v>
      </c>
      <c r="CA189" s="379"/>
      <c r="CB189" s="384">
        <f t="shared" si="476"/>
        <v>0</v>
      </c>
      <c r="CC189" s="379"/>
      <c r="CD189" s="384">
        <f t="shared" si="477"/>
        <v>0</v>
      </c>
      <c r="CE189" s="379"/>
      <c r="CF189" s="384">
        <f t="shared" si="478"/>
        <v>0</v>
      </c>
      <c r="CG189" s="379"/>
      <c r="CH189" s="384">
        <f t="shared" si="479"/>
        <v>0</v>
      </c>
      <c r="CI189" s="379"/>
      <c r="CJ189" s="384">
        <f t="shared" si="480"/>
        <v>0</v>
      </c>
      <c r="CK189" s="379"/>
      <c r="CL189" s="384">
        <f t="shared" si="481"/>
        <v>0</v>
      </c>
      <c r="CM189" s="379"/>
      <c r="CN189" s="384">
        <f t="shared" si="482"/>
        <v>0</v>
      </c>
      <c r="CO189" s="379"/>
      <c r="CP189" s="384">
        <f t="shared" si="483"/>
        <v>0</v>
      </c>
      <c r="CQ189" s="379"/>
      <c r="CR189" s="384">
        <f t="shared" si="484"/>
        <v>0</v>
      </c>
      <c r="CS189" s="379"/>
      <c r="CT189" s="384">
        <f t="shared" si="485"/>
        <v>0</v>
      </c>
      <c r="CU189" s="379"/>
      <c r="CV189" s="384">
        <f t="shared" si="486"/>
        <v>0</v>
      </c>
      <c r="CW189" s="379"/>
      <c r="CX189" s="384">
        <f t="shared" si="487"/>
        <v>0</v>
      </c>
      <c r="CY189" s="379"/>
      <c r="CZ189" s="384">
        <f t="shared" si="488"/>
        <v>0</v>
      </c>
      <c r="DA189" s="379"/>
      <c r="DB189" s="384">
        <f t="shared" si="440"/>
        <v>0</v>
      </c>
      <c r="DC189" s="379"/>
      <c r="DD189" s="384">
        <f t="shared" si="489"/>
        <v>0</v>
      </c>
      <c r="DE189" s="379"/>
      <c r="DF189" s="384">
        <f t="shared" si="490"/>
        <v>0</v>
      </c>
      <c r="DG189" s="379"/>
      <c r="DH189" s="384">
        <f t="shared" si="491"/>
        <v>0</v>
      </c>
      <c r="DI189" s="379"/>
      <c r="DJ189" s="384">
        <f t="shared" si="492"/>
        <v>0</v>
      </c>
      <c r="DK189" s="379"/>
      <c r="DL189" s="384">
        <f t="shared" si="493"/>
        <v>0</v>
      </c>
      <c r="DM189" s="379"/>
      <c r="DN189" s="384">
        <f t="shared" si="494"/>
        <v>0</v>
      </c>
      <c r="DO189" s="379"/>
      <c r="DP189" s="384">
        <f t="shared" si="495"/>
        <v>0</v>
      </c>
      <c r="DQ189" s="379"/>
      <c r="DR189" s="384">
        <f t="shared" si="496"/>
        <v>0</v>
      </c>
      <c r="DS189" s="379"/>
      <c r="DT189" s="384">
        <f t="shared" si="497"/>
        <v>0</v>
      </c>
      <c r="DU189" s="379"/>
      <c r="DV189" s="384">
        <f t="shared" si="498"/>
        <v>0</v>
      </c>
      <c r="DW189" s="379"/>
      <c r="DX189" s="384">
        <f t="shared" si="499"/>
        <v>0</v>
      </c>
      <c r="DY189" s="379"/>
      <c r="DZ189" s="384">
        <f t="shared" si="500"/>
        <v>0</v>
      </c>
      <c r="EA189" s="379"/>
      <c r="EB189" s="384">
        <f t="shared" si="501"/>
        <v>0</v>
      </c>
      <c r="EC189" s="379"/>
      <c r="ED189" s="384">
        <f t="shared" si="502"/>
        <v>0</v>
      </c>
      <c r="EE189" s="379"/>
      <c r="EF189" s="384">
        <f t="shared" si="503"/>
        <v>0</v>
      </c>
      <c r="EG189" s="379"/>
      <c r="EH189" s="384">
        <f t="shared" si="504"/>
        <v>0</v>
      </c>
      <c r="EI189" s="379"/>
      <c r="EJ189" s="384">
        <f t="shared" si="505"/>
        <v>0</v>
      </c>
      <c r="EK189" s="379">
        <v>1</v>
      </c>
      <c r="EL189" s="384">
        <f t="shared" si="506"/>
        <v>120607.84375</v>
      </c>
      <c r="EM189" s="379"/>
      <c r="EN189" s="384">
        <f t="shared" si="507"/>
        <v>0</v>
      </c>
      <c r="EO189" s="379"/>
      <c r="EP189" s="384">
        <f t="shared" si="508"/>
        <v>0</v>
      </c>
      <c r="EQ189" s="379"/>
      <c r="ER189" s="384">
        <f t="shared" si="509"/>
        <v>0</v>
      </c>
      <c r="ES189" s="379"/>
      <c r="ET189" s="384">
        <f t="shared" si="510"/>
        <v>0</v>
      </c>
      <c r="EU189" s="379"/>
      <c r="EV189" s="384">
        <f t="shared" si="511"/>
        <v>0</v>
      </c>
      <c r="EW189" s="379"/>
      <c r="EX189" s="384">
        <f t="shared" si="512"/>
        <v>0</v>
      </c>
      <c r="EY189" s="379"/>
      <c r="EZ189" s="384">
        <f t="shared" si="513"/>
        <v>0</v>
      </c>
      <c r="FA189" s="379"/>
      <c r="FB189" s="384">
        <f t="shared" si="514"/>
        <v>0</v>
      </c>
      <c r="FC189" s="379"/>
      <c r="FD189" s="384">
        <f t="shared" si="515"/>
        <v>0</v>
      </c>
      <c r="FE189" s="379"/>
      <c r="FF189" s="384">
        <f t="shared" si="516"/>
        <v>0</v>
      </c>
      <c r="FG189" s="379"/>
      <c r="FH189" s="384">
        <f t="shared" si="517"/>
        <v>0</v>
      </c>
      <c r="FI189" s="379"/>
      <c r="FJ189" s="384">
        <f t="shared" si="518"/>
        <v>0</v>
      </c>
      <c r="FK189" s="379"/>
      <c r="FL189" s="384">
        <f t="shared" si="519"/>
        <v>0</v>
      </c>
      <c r="FM189" s="379"/>
      <c r="FN189" s="384">
        <f t="shared" si="520"/>
        <v>0</v>
      </c>
      <c r="FO189" s="379"/>
      <c r="FP189" s="384">
        <f t="shared" si="521"/>
        <v>0</v>
      </c>
      <c r="FQ189" s="379"/>
      <c r="FR189" s="384">
        <f t="shared" si="522"/>
        <v>0</v>
      </c>
      <c r="FS189" s="379"/>
      <c r="FT189" s="384">
        <f t="shared" si="523"/>
        <v>0</v>
      </c>
      <c r="FU189" s="379"/>
      <c r="FV189" s="384">
        <f t="shared" si="524"/>
        <v>0</v>
      </c>
      <c r="FW189" s="379"/>
      <c r="FX189" s="384">
        <f t="shared" si="525"/>
        <v>0</v>
      </c>
      <c r="FY189" s="379"/>
      <c r="FZ189" s="384">
        <f t="shared" si="526"/>
        <v>0</v>
      </c>
      <c r="GA189" s="379"/>
      <c r="GB189" s="384">
        <f t="shared" si="527"/>
        <v>0</v>
      </c>
      <c r="GC189" s="379"/>
      <c r="GD189" s="384">
        <f t="shared" si="528"/>
        <v>0</v>
      </c>
      <c r="GE189" s="379"/>
      <c r="GF189" s="384">
        <f t="shared" si="529"/>
        <v>0</v>
      </c>
      <c r="GG189" s="379"/>
      <c r="GH189" s="384">
        <f t="shared" si="530"/>
        <v>0</v>
      </c>
      <c r="GI189" s="379"/>
      <c r="GJ189" s="384">
        <f t="shared" si="531"/>
        <v>0</v>
      </c>
      <c r="GK189" s="379"/>
      <c r="GL189" s="384">
        <f t="shared" si="532"/>
        <v>0</v>
      </c>
      <c r="GM189" s="379"/>
      <c r="GN189" s="384">
        <f t="shared" si="533"/>
        <v>0</v>
      </c>
      <c r="GO189" s="379"/>
      <c r="GP189" s="384">
        <f t="shared" si="534"/>
        <v>0</v>
      </c>
      <c r="GQ189" s="379"/>
      <c r="GR189" s="384">
        <f t="shared" si="535"/>
        <v>0</v>
      </c>
      <c r="GS189" s="379"/>
      <c r="GT189" s="384">
        <f t="shared" si="536"/>
        <v>0</v>
      </c>
      <c r="GU189" s="379"/>
      <c r="GV189" s="384">
        <f t="shared" si="537"/>
        <v>0</v>
      </c>
      <c r="GW189" s="379"/>
      <c r="GX189" s="384">
        <f t="shared" si="538"/>
        <v>0</v>
      </c>
      <c r="GY189" s="379"/>
      <c r="GZ189" s="384">
        <f t="shared" si="539"/>
        <v>0</v>
      </c>
      <c r="HA189" s="379"/>
      <c r="HB189" s="384">
        <f t="shared" si="540"/>
        <v>0</v>
      </c>
      <c r="HC189" s="379"/>
      <c r="HD189" s="384">
        <f t="shared" si="541"/>
        <v>0</v>
      </c>
      <c r="HE189" s="379"/>
      <c r="HF189" s="384">
        <f t="shared" si="542"/>
        <v>0</v>
      </c>
      <c r="HG189" s="379"/>
      <c r="HH189" s="384">
        <f t="shared" si="543"/>
        <v>0</v>
      </c>
      <c r="HI189" s="379"/>
      <c r="HJ189" s="384">
        <f t="shared" si="544"/>
        <v>0</v>
      </c>
      <c r="HK189" s="379"/>
      <c r="HL189" s="384">
        <f t="shared" si="545"/>
        <v>0</v>
      </c>
      <c r="HM189" s="379"/>
      <c r="HN189" s="384">
        <f t="shared" si="546"/>
        <v>0</v>
      </c>
      <c r="HO189" s="415"/>
      <c r="HP189" s="384">
        <f t="shared" si="547"/>
        <v>0</v>
      </c>
      <c r="HQ189" s="379"/>
      <c r="HR189" s="384">
        <f t="shared" si="548"/>
        <v>0</v>
      </c>
      <c r="HS189" s="415"/>
      <c r="HT189" s="384">
        <f t="shared" si="549"/>
        <v>0</v>
      </c>
      <c r="HU189" s="379"/>
      <c r="HV189" s="384">
        <f t="shared" si="550"/>
        <v>0</v>
      </c>
      <c r="HW189" s="379"/>
      <c r="HX189" s="384">
        <f t="shared" si="551"/>
        <v>0</v>
      </c>
      <c r="HY189" s="379"/>
      <c r="HZ189" s="384">
        <f t="shared" si="552"/>
        <v>0</v>
      </c>
      <c r="IA189" s="379"/>
      <c r="IB189" s="384">
        <f t="shared" si="553"/>
        <v>0</v>
      </c>
      <c r="IC189" s="379"/>
      <c r="ID189" s="384">
        <f t="shared" si="554"/>
        <v>0</v>
      </c>
      <c r="IE189" s="379"/>
      <c r="IF189" s="384">
        <f t="shared" si="555"/>
        <v>0</v>
      </c>
      <c r="IG189" s="379"/>
      <c r="IH189" s="384">
        <f t="shared" si="556"/>
        <v>0</v>
      </c>
      <c r="II189" s="379"/>
      <c r="IJ189" s="384">
        <f t="shared" si="557"/>
        <v>0</v>
      </c>
      <c r="IK189" s="379"/>
      <c r="IL189" s="384">
        <f t="shared" si="558"/>
        <v>0</v>
      </c>
      <c r="IM189" s="379"/>
      <c r="IN189" s="384">
        <f t="shared" si="559"/>
        <v>0</v>
      </c>
      <c r="IO189" s="379"/>
      <c r="IP189" s="384">
        <f t="shared" si="560"/>
        <v>0</v>
      </c>
      <c r="IQ189" s="379">
        <v>1</v>
      </c>
      <c r="IR189" s="384">
        <f t="shared" si="561"/>
        <v>120607.84375</v>
      </c>
      <c r="IS189" s="379"/>
      <c r="IT189" s="384">
        <f t="shared" si="562"/>
        <v>0</v>
      </c>
      <c r="IU189" s="379"/>
      <c r="IV189" s="384">
        <f t="shared" si="563"/>
        <v>0</v>
      </c>
      <c r="IW189" s="379"/>
      <c r="IX189" s="384">
        <f t="shared" si="564"/>
        <v>0</v>
      </c>
      <c r="IY189" s="379"/>
      <c r="IZ189" s="384">
        <f t="shared" si="565"/>
        <v>0</v>
      </c>
      <c r="JA189" s="379"/>
      <c r="JB189" s="384">
        <f t="shared" si="566"/>
        <v>0</v>
      </c>
      <c r="JC189" s="379"/>
      <c r="JD189" s="384">
        <f t="shared" si="567"/>
        <v>0</v>
      </c>
      <c r="JE189" s="379"/>
      <c r="JF189" s="384">
        <f t="shared" si="568"/>
        <v>0</v>
      </c>
      <c r="JG189" s="379"/>
      <c r="JH189" s="384">
        <f t="shared" si="569"/>
        <v>0</v>
      </c>
      <c r="JI189" s="379"/>
      <c r="JJ189" s="384">
        <f t="shared" si="570"/>
        <v>0</v>
      </c>
      <c r="JK189" s="379"/>
      <c r="JL189" s="384">
        <f t="shared" si="571"/>
        <v>0</v>
      </c>
      <c r="JM189" s="379"/>
      <c r="JN189" s="384">
        <f t="shared" si="572"/>
        <v>0</v>
      </c>
      <c r="JO189" s="379"/>
      <c r="JP189" s="384">
        <f t="shared" si="573"/>
        <v>0</v>
      </c>
      <c r="JQ189" s="379"/>
      <c r="JR189" s="384">
        <f t="shared" si="574"/>
        <v>0</v>
      </c>
      <c r="JS189" s="379"/>
      <c r="JT189" s="384">
        <f t="shared" ref="JT189:JT215" si="580">JS189*$J189</f>
        <v>0</v>
      </c>
      <c r="JU189" s="379"/>
      <c r="JV189" s="384">
        <f t="shared" ref="JV189:JV215" si="581">JU189*$J189</f>
        <v>0</v>
      </c>
      <c r="JW189" s="379"/>
      <c r="JX189" s="384">
        <f t="shared" ref="JX189:JX215" si="582">JW189*$J189</f>
        <v>0</v>
      </c>
      <c r="JY189" s="379"/>
      <c r="JZ189" s="384">
        <f t="shared" ref="JZ189:JZ214" si="583">JY189*$J189</f>
        <v>0</v>
      </c>
    </row>
    <row r="190" spans="1:286" s="4" customFormat="1" x14ac:dyDescent="0.25">
      <c r="A190" s="268" t="s">
        <v>28</v>
      </c>
      <c r="B190" s="268" t="s">
        <v>1140</v>
      </c>
      <c r="C190" s="493">
        <f>39*D$1</f>
        <v>20847.449999999997</v>
      </c>
      <c r="D190" s="467">
        <f>42*D$1</f>
        <v>22451.1</v>
      </c>
      <c r="E190" s="481"/>
      <c r="F190" s="482"/>
      <c r="G190" s="387">
        <v>0</v>
      </c>
      <c r="H190" s="388">
        <f t="shared" si="439"/>
        <v>21649.274999999998</v>
      </c>
      <c r="I190" s="513">
        <v>1</v>
      </c>
      <c r="J190" s="393">
        <f t="shared" si="441"/>
        <v>21649.274999999998</v>
      </c>
      <c r="K190" s="379"/>
      <c r="L190" s="384">
        <f t="shared" si="442"/>
        <v>0</v>
      </c>
      <c r="M190" s="379"/>
      <c r="N190" s="384">
        <f t="shared" si="443"/>
        <v>0</v>
      </c>
      <c r="O190" s="379"/>
      <c r="P190" s="384">
        <f t="shared" si="444"/>
        <v>0</v>
      </c>
      <c r="Q190" s="379"/>
      <c r="R190" s="384">
        <f t="shared" si="445"/>
        <v>0</v>
      </c>
      <c r="S190" s="379"/>
      <c r="T190" s="384">
        <f t="shared" si="446"/>
        <v>0</v>
      </c>
      <c r="U190" s="379"/>
      <c r="V190" s="384">
        <f t="shared" si="447"/>
        <v>0</v>
      </c>
      <c r="W190" s="379"/>
      <c r="X190" s="384">
        <f t="shared" si="448"/>
        <v>0</v>
      </c>
      <c r="Y190" s="379"/>
      <c r="Z190" s="384">
        <f t="shared" si="449"/>
        <v>0</v>
      </c>
      <c r="AA190" s="379"/>
      <c r="AB190" s="384">
        <f t="shared" si="450"/>
        <v>0</v>
      </c>
      <c r="AC190" s="379"/>
      <c r="AD190" s="384">
        <f t="shared" si="451"/>
        <v>0</v>
      </c>
      <c r="AE190" s="379"/>
      <c r="AF190" s="384">
        <f t="shared" si="452"/>
        <v>0</v>
      </c>
      <c r="AG190" s="379"/>
      <c r="AH190" s="384">
        <f t="shared" si="453"/>
        <v>0</v>
      </c>
      <c r="AI190" s="379"/>
      <c r="AJ190" s="384">
        <f t="shared" si="454"/>
        <v>0</v>
      </c>
      <c r="AK190" s="379"/>
      <c r="AL190" s="384">
        <f t="shared" si="455"/>
        <v>0</v>
      </c>
      <c r="AM190" s="379"/>
      <c r="AN190" s="384">
        <f t="shared" si="456"/>
        <v>0</v>
      </c>
      <c r="AO190" s="379"/>
      <c r="AP190" s="384">
        <f t="shared" si="457"/>
        <v>0</v>
      </c>
      <c r="AQ190" s="379"/>
      <c r="AR190" s="384">
        <f t="shared" si="458"/>
        <v>0</v>
      </c>
      <c r="AS190" s="379"/>
      <c r="AT190" s="384">
        <f t="shared" si="459"/>
        <v>0</v>
      </c>
      <c r="AU190" s="379"/>
      <c r="AV190" s="384">
        <f t="shared" si="460"/>
        <v>0</v>
      </c>
      <c r="AW190" s="379"/>
      <c r="AX190" s="384">
        <f t="shared" si="461"/>
        <v>0</v>
      </c>
      <c r="AY190" s="379"/>
      <c r="AZ190" s="384">
        <f t="shared" si="462"/>
        <v>0</v>
      </c>
      <c r="BA190" s="379"/>
      <c r="BB190" s="384">
        <f t="shared" si="463"/>
        <v>0</v>
      </c>
      <c r="BC190" s="379"/>
      <c r="BD190" s="384">
        <f t="shared" si="464"/>
        <v>0</v>
      </c>
      <c r="BE190" s="379"/>
      <c r="BF190" s="384">
        <f t="shared" si="465"/>
        <v>0</v>
      </c>
      <c r="BG190" s="379"/>
      <c r="BH190" s="384">
        <f t="shared" si="466"/>
        <v>0</v>
      </c>
      <c r="BI190" s="379"/>
      <c r="BJ190" s="384">
        <f t="shared" si="467"/>
        <v>0</v>
      </c>
      <c r="BK190" s="379"/>
      <c r="BL190" s="384">
        <f t="shared" si="468"/>
        <v>0</v>
      </c>
      <c r="BM190" s="379"/>
      <c r="BN190" s="384">
        <f t="shared" si="469"/>
        <v>0</v>
      </c>
      <c r="BO190" s="379"/>
      <c r="BP190" s="384">
        <f t="shared" si="470"/>
        <v>0</v>
      </c>
      <c r="BQ190" s="379"/>
      <c r="BR190" s="384">
        <f t="shared" si="471"/>
        <v>0</v>
      </c>
      <c r="BS190" s="379"/>
      <c r="BT190" s="384">
        <f t="shared" si="472"/>
        <v>0</v>
      </c>
      <c r="BU190" s="379"/>
      <c r="BV190" s="384">
        <f t="shared" si="473"/>
        <v>0</v>
      </c>
      <c r="BW190" s="379"/>
      <c r="BX190" s="384">
        <f t="shared" si="474"/>
        <v>0</v>
      </c>
      <c r="BY190" s="379"/>
      <c r="BZ190" s="384">
        <f t="shared" si="475"/>
        <v>0</v>
      </c>
      <c r="CA190" s="379"/>
      <c r="CB190" s="384">
        <f t="shared" si="476"/>
        <v>0</v>
      </c>
      <c r="CC190" s="379"/>
      <c r="CD190" s="384">
        <f t="shared" si="477"/>
        <v>0</v>
      </c>
      <c r="CE190" s="379"/>
      <c r="CF190" s="384">
        <f t="shared" si="478"/>
        <v>0</v>
      </c>
      <c r="CG190" s="379"/>
      <c r="CH190" s="384">
        <f t="shared" si="479"/>
        <v>0</v>
      </c>
      <c r="CI190" s="379"/>
      <c r="CJ190" s="384">
        <f t="shared" si="480"/>
        <v>0</v>
      </c>
      <c r="CK190" s="379"/>
      <c r="CL190" s="384">
        <f t="shared" si="481"/>
        <v>0</v>
      </c>
      <c r="CM190" s="379"/>
      <c r="CN190" s="384">
        <f t="shared" si="482"/>
        <v>0</v>
      </c>
      <c r="CO190" s="379"/>
      <c r="CP190" s="384">
        <f t="shared" si="483"/>
        <v>0</v>
      </c>
      <c r="CQ190" s="379"/>
      <c r="CR190" s="384">
        <f t="shared" si="484"/>
        <v>0</v>
      </c>
      <c r="CS190" s="379"/>
      <c r="CT190" s="384">
        <f t="shared" si="485"/>
        <v>0</v>
      </c>
      <c r="CU190" s="379">
        <v>1</v>
      </c>
      <c r="CV190" s="384">
        <f t="shared" si="486"/>
        <v>21649.274999999998</v>
      </c>
      <c r="CW190" s="379"/>
      <c r="CX190" s="384">
        <f t="shared" si="487"/>
        <v>0</v>
      </c>
      <c r="CY190" s="379"/>
      <c r="CZ190" s="384">
        <f t="shared" si="488"/>
        <v>0</v>
      </c>
      <c r="DA190" s="379"/>
      <c r="DB190" s="384">
        <f t="shared" si="440"/>
        <v>0</v>
      </c>
      <c r="DC190" s="379"/>
      <c r="DD190" s="384">
        <f t="shared" si="489"/>
        <v>0</v>
      </c>
      <c r="DE190" s="379"/>
      <c r="DF190" s="384">
        <f t="shared" si="490"/>
        <v>0</v>
      </c>
      <c r="DG190" s="379"/>
      <c r="DH190" s="384">
        <f t="shared" si="491"/>
        <v>0</v>
      </c>
      <c r="DI190" s="379"/>
      <c r="DJ190" s="384">
        <f t="shared" si="492"/>
        <v>0</v>
      </c>
      <c r="DK190" s="379"/>
      <c r="DL190" s="384">
        <f t="shared" si="493"/>
        <v>0</v>
      </c>
      <c r="DM190" s="379"/>
      <c r="DN190" s="384">
        <f t="shared" si="494"/>
        <v>0</v>
      </c>
      <c r="DO190" s="379"/>
      <c r="DP190" s="384">
        <f t="shared" si="495"/>
        <v>0</v>
      </c>
      <c r="DQ190" s="379"/>
      <c r="DR190" s="384">
        <f t="shared" si="496"/>
        <v>0</v>
      </c>
      <c r="DS190" s="379"/>
      <c r="DT190" s="384">
        <f t="shared" si="497"/>
        <v>0</v>
      </c>
      <c r="DU190" s="379"/>
      <c r="DV190" s="384">
        <f t="shared" si="498"/>
        <v>0</v>
      </c>
      <c r="DW190" s="379"/>
      <c r="DX190" s="384">
        <f t="shared" si="499"/>
        <v>0</v>
      </c>
      <c r="DY190" s="379"/>
      <c r="DZ190" s="384">
        <f t="shared" si="500"/>
        <v>0</v>
      </c>
      <c r="EA190" s="379"/>
      <c r="EB190" s="384">
        <f t="shared" si="501"/>
        <v>0</v>
      </c>
      <c r="EC190" s="379"/>
      <c r="ED190" s="384">
        <f t="shared" si="502"/>
        <v>0</v>
      </c>
      <c r="EE190" s="379"/>
      <c r="EF190" s="384">
        <f t="shared" si="503"/>
        <v>0</v>
      </c>
      <c r="EG190" s="379"/>
      <c r="EH190" s="384">
        <f t="shared" si="504"/>
        <v>0</v>
      </c>
      <c r="EI190" s="379"/>
      <c r="EJ190" s="384">
        <f t="shared" si="505"/>
        <v>0</v>
      </c>
      <c r="EK190" s="379"/>
      <c r="EL190" s="384">
        <f t="shared" si="506"/>
        <v>0</v>
      </c>
      <c r="EM190" s="379"/>
      <c r="EN190" s="384">
        <f t="shared" si="507"/>
        <v>0</v>
      </c>
      <c r="EO190" s="379"/>
      <c r="EP190" s="384">
        <f t="shared" si="508"/>
        <v>0</v>
      </c>
      <c r="EQ190" s="379"/>
      <c r="ER190" s="384">
        <f t="shared" si="509"/>
        <v>0</v>
      </c>
      <c r="ES190" s="379"/>
      <c r="ET190" s="384">
        <f t="shared" si="510"/>
        <v>0</v>
      </c>
      <c r="EU190" s="379"/>
      <c r="EV190" s="384">
        <f t="shared" si="511"/>
        <v>0</v>
      </c>
      <c r="EW190" s="379"/>
      <c r="EX190" s="384">
        <f t="shared" si="512"/>
        <v>0</v>
      </c>
      <c r="EY190" s="379"/>
      <c r="EZ190" s="384">
        <f t="shared" si="513"/>
        <v>0</v>
      </c>
      <c r="FA190" s="379"/>
      <c r="FB190" s="384">
        <f t="shared" si="514"/>
        <v>0</v>
      </c>
      <c r="FC190" s="379"/>
      <c r="FD190" s="384">
        <f t="shared" si="515"/>
        <v>0</v>
      </c>
      <c r="FE190" s="379"/>
      <c r="FF190" s="384">
        <f t="shared" si="516"/>
        <v>0</v>
      </c>
      <c r="FG190" s="379"/>
      <c r="FH190" s="384">
        <f t="shared" si="517"/>
        <v>0</v>
      </c>
      <c r="FI190" s="379"/>
      <c r="FJ190" s="384">
        <f t="shared" si="518"/>
        <v>0</v>
      </c>
      <c r="FK190" s="379"/>
      <c r="FL190" s="384">
        <f t="shared" si="519"/>
        <v>0</v>
      </c>
      <c r="FM190" s="379"/>
      <c r="FN190" s="384">
        <f t="shared" si="520"/>
        <v>0</v>
      </c>
      <c r="FO190" s="379"/>
      <c r="FP190" s="384">
        <f t="shared" si="521"/>
        <v>0</v>
      </c>
      <c r="FQ190" s="379"/>
      <c r="FR190" s="384">
        <f t="shared" si="522"/>
        <v>0</v>
      </c>
      <c r="FS190" s="379"/>
      <c r="FT190" s="384">
        <f t="shared" si="523"/>
        <v>0</v>
      </c>
      <c r="FU190" s="379"/>
      <c r="FV190" s="384">
        <f t="shared" si="524"/>
        <v>0</v>
      </c>
      <c r="FW190" s="379"/>
      <c r="FX190" s="384">
        <f t="shared" si="525"/>
        <v>0</v>
      </c>
      <c r="FY190" s="379"/>
      <c r="FZ190" s="384">
        <f t="shared" si="526"/>
        <v>0</v>
      </c>
      <c r="GA190" s="379"/>
      <c r="GB190" s="384">
        <f t="shared" si="527"/>
        <v>0</v>
      </c>
      <c r="GC190" s="379"/>
      <c r="GD190" s="384">
        <f t="shared" si="528"/>
        <v>0</v>
      </c>
      <c r="GE190" s="379"/>
      <c r="GF190" s="384">
        <f t="shared" si="529"/>
        <v>0</v>
      </c>
      <c r="GG190" s="379"/>
      <c r="GH190" s="384">
        <f t="shared" si="530"/>
        <v>0</v>
      </c>
      <c r="GI190" s="379"/>
      <c r="GJ190" s="384">
        <f t="shared" si="531"/>
        <v>0</v>
      </c>
      <c r="GK190" s="379"/>
      <c r="GL190" s="384">
        <f t="shared" si="532"/>
        <v>0</v>
      </c>
      <c r="GM190" s="379"/>
      <c r="GN190" s="384">
        <f t="shared" si="533"/>
        <v>0</v>
      </c>
      <c r="GO190" s="379"/>
      <c r="GP190" s="384">
        <f t="shared" si="534"/>
        <v>0</v>
      </c>
      <c r="GQ190" s="379"/>
      <c r="GR190" s="384">
        <f t="shared" si="535"/>
        <v>0</v>
      </c>
      <c r="GS190" s="379"/>
      <c r="GT190" s="384">
        <f t="shared" si="536"/>
        <v>0</v>
      </c>
      <c r="GU190" s="379"/>
      <c r="GV190" s="384">
        <f t="shared" si="537"/>
        <v>0</v>
      </c>
      <c r="GW190" s="379"/>
      <c r="GX190" s="384">
        <f t="shared" si="538"/>
        <v>0</v>
      </c>
      <c r="GY190" s="379"/>
      <c r="GZ190" s="384">
        <f t="shared" si="539"/>
        <v>0</v>
      </c>
      <c r="HA190" s="379"/>
      <c r="HB190" s="384">
        <f t="shared" si="540"/>
        <v>0</v>
      </c>
      <c r="HC190" s="379"/>
      <c r="HD190" s="384">
        <f t="shared" si="541"/>
        <v>0</v>
      </c>
      <c r="HE190" s="379"/>
      <c r="HF190" s="384">
        <f t="shared" si="542"/>
        <v>0</v>
      </c>
      <c r="HG190" s="379"/>
      <c r="HH190" s="384">
        <f t="shared" si="543"/>
        <v>0</v>
      </c>
      <c r="HI190" s="379"/>
      <c r="HJ190" s="384">
        <f t="shared" si="544"/>
        <v>0</v>
      </c>
      <c r="HK190" s="379"/>
      <c r="HL190" s="384">
        <f t="shared" si="545"/>
        <v>0</v>
      </c>
      <c r="HM190" s="379"/>
      <c r="HN190" s="384">
        <f t="shared" si="546"/>
        <v>0</v>
      </c>
      <c r="HO190" s="415"/>
      <c r="HP190" s="384">
        <f t="shared" si="547"/>
        <v>0</v>
      </c>
      <c r="HQ190" s="379"/>
      <c r="HR190" s="384">
        <f t="shared" si="548"/>
        <v>0</v>
      </c>
      <c r="HS190" s="415"/>
      <c r="HT190" s="384">
        <f t="shared" si="549"/>
        <v>0</v>
      </c>
      <c r="HU190" s="379"/>
      <c r="HV190" s="384">
        <f t="shared" si="550"/>
        <v>0</v>
      </c>
      <c r="HW190" s="379"/>
      <c r="HX190" s="384">
        <f t="shared" si="551"/>
        <v>0</v>
      </c>
      <c r="HY190" s="379"/>
      <c r="HZ190" s="384">
        <f t="shared" si="552"/>
        <v>0</v>
      </c>
      <c r="IA190" s="379"/>
      <c r="IB190" s="384">
        <f t="shared" si="553"/>
        <v>0</v>
      </c>
      <c r="IC190" s="379"/>
      <c r="ID190" s="384">
        <f t="shared" si="554"/>
        <v>0</v>
      </c>
      <c r="IE190" s="379"/>
      <c r="IF190" s="384">
        <f t="shared" si="555"/>
        <v>0</v>
      </c>
      <c r="IG190" s="379"/>
      <c r="IH190" s="384">
        <f t="shared" si="556"/>
        <v>0</v>
      </c>
      <c r="II190" s="379"/>
      <c r="IJ190" s="384">
        <f t="shared" si="557"/>
        <v>0</v>
      </c>
      <c r="IK190" s="379"/>
      <c r="IL190" s="384">
        <f t="shared" si="558"/>
        <v>0</v>
      </c>
      <c r="IM190" s="379"/>
      <c r="IN190" s="384">
        <f t="shared" si="559"/>
        <v>0</v>
      </c>
      <c r="IO190" s="379"/>
      <c r="IP190" s="384">
        <f t="shared" si="560"/>
        <v>0</v>
      </c>
      <c r="IQ190" s="379"/>
      <c r="IR190" s="384">
        <f t="shared" si="561"/>
        <v>0</v>
      </c>
      <c r="IS190" s="379"/>
      <c r="IT190" s="384">
        <f t="shared" si="562"/>
        <v>0</v>
      </c>
      <c r="IU190" s="379"/>
      <c r="IV190" s="384">
        <f t="shared" si="563"/>
        <v>0</v>
      </c>
      <c r="IW190" s="379"/>
      <c r="IX190" s="384">
        <f t="shared" si="564"/>
        <v>0</v>
      </c>
      <c r="IY190" s="379"/>
      <c r="IZ190" s="384">
        <f t="shared" si="565"/>
        <v>0</v>
      </c>
      <c r="JA190" s="379"/>
      <c r="JB190" s="384">
        <f t="shared" si="566"/>
        <v>0</v>
      </c>
      <c r="JC190" s="379"/>
      <c r="JD190" s="384">
        <f t="shared" si="567"/>
        <v>0</v>
      </c>
      <c r="JE190" s="379"/>
      <c r="JF190" s="384">
        <f t="shared" si="568"/>
        <v>0</v>
      </c>
      <c r="JG190" s="379"/>
      <c r="JH190" s="384">
        <f t="shared" si="569"/>
        <v>0</v>
      </c>
      <c r="JI190" s="379"/>
      <c r="JJ190" s="384">
        <f t="shared" si="570"/>
        <v>0</v>
      </c>
      <c r="JK190" s="379"/>
      <c r="JL190" s="384">
        <f t="shared" si="571"/>
        <v>0</v>
      </c>
      <c r="JM190" s="379"/>
      <c r="JN190" s="384">
        <f t="shared" si="572"/>
        <v>0</v>
      </c>
      <c r="JO190" s="379"/>
      <c r="JP190" s="384">
        <f t="shared" si="573"/>
        <v>0</v>
      </c>
      <c r="JQ190" s="379"/>
      <c r="JR190" s="384">
        <f t="shared" si="574"/>
        <v>0</v>
      </c>
      <c r="JS190" s="379"/>
      <c r="JT190" s="384">
        <f t="shared" si="580"/>
        <v>0</v>
      </c>
      <c r="JU190" s="379"/>
      <c r="JV190" s="384">
        <f t="shared" si="581"/>
        <v>0</v>
      </c>
      <c r="JW190" s="379"/>
      <c r="JX190" s="384">
        <f t="shared" si="582"/>
        <v>0</v>
      </c>
      <c r="JY190" s="379"/>
      <c r="JZ190" s="384">
        <f t="shared" si="583"/>
        <v>0</v>
      </c>
    </row>
    <row r="191" spans="1:286" s="4" customFormat="1" x14ac:dyDescent="0.25">
      <c r="A191" s="268" t="s">
        <v>28</v>
      </c>
      <c r="B191" s="268" t="s">
        <v>532</v>
      </c>
      <c r="C191" s="466">
        <f>84*520</f>
        <v>43680</v>
      </c>
      <c r="D191" s="467"/>
      <c r="E191" s="467"/>
      <c r="F191" s="472"/>
      <c r="G191" s="387">
        <v>0</v>
      </c>
      <c r="H191" s="388">
        <f t="shared" si="439"/>
        <v>43680</v>
      </c>
      <c r="I191" s="513">
        <v>1</v>
      </c>
      <c r="J191" s="390">
        <f t="shared" si="441"/>
        <v>43680</v>
      </c>
      <c r="K191" s="379"/>
      <c r="L191" s="384">
        <f t="shared" si="442"/>
        <v>0</v>
      </c>
      <c r="M191" s="379"/>
      <c r="N191" s="384">
        <f t="shared" si="443"/>
        <v>0</v>
      </c>
      <c r="O191" s="379"/>
      <c r="P191" s="384">
        <f t="shared" si="444"/>
        <v>0</v>
      </c>
      <c r="Q191" s="379"/>
      <c r="R191" s="384">
        <f t="shared" si="445"/>
        <v>0</v>
      </c>
      <c r="S191" s="379"/>
      <c r="T191" s="384">
        <f t="shared" si="446"/>
        <v>0</v>
      </c>
      <c r="U191" s="379"/>
      <c r="V191" s="384">
        <f t="shared" si="447"/>
        <v>0</v>
      </c>
      <c r="W191" s="379"/>
      <c r="X191" s="384">
        <f t="shared" si="448"/>
        <v>0</v>
      </c>
      <c r="Y191" s="379"/>
      <c r="Z191" s="384">
        <f t="shared" si="449"/>
        <v>0</v>
      </c>
      <c r="AA191" s="379"/>
      <c r="AB191" s="384">
        <f t="shared" si="450"/>
        <v>0</v>
      </c>
      <c r="AC191" s="379"/>
      <c r="AD191" s="384">
        <f t="shared" si="451"/>
        <v>0</v>
      </c>
      <c r="AE191" s="379"/>
      <c r="AF191" s="384">
        <f t="shared" si="452"/>
        <v>0</v>
      </c>
      <c r="AG191" s="379"/>
      <c r="AH191" s="384">
        <f t="shared" si="453"/>
        <v>0</v>
      </c>
      <c r="AI191" s="379"/>
      <c r="AJ191" s="384">
        <f t="shared" si="454"/>
        <v>0</v>
      </c>
      <c r="AK191" s="379"/>
      <c r="AL191" s="384">
        <f t="shared" si="455"/>
        <v>0</v>
      </c>
      <c r="AM191" s="379"/>
      <c r="AN191" s="384">
        <f t="shared" si="456"/>
        <v>0</v>
      </c>
      <c r="AO191" s="379"/>
      <c r="AP191" s="384">
        <f t="shared" si="457"/>
        <v>0</v>
      </c>
      <c r="AQ191" s="379"/>
      <c r="AR191" s="384">
        <f t="shared" si="458"/>
        <v>0</v>
      </c>
      <c r="AS191" s="379"/>
      <c r="AT191" s="384">
        <f t="shared" si="459"/>
        <v>0</v>
      </c>
      <c r="AU191" s="379"/>
      <c r="AV191" s="384">
        <f t="shared" si="460"/>
        <v>0</v>
      </c>
      <c r="AW191" s="379"/>
      <c r="AX191" s="384">
        <f t="shared" si="461"/>
        <v>0</v>
      </c>
      <c r="AY191" s="379"/>
      <c r="AZ191" s="384">
        <f t="shared" si="462"/>
        <v>0</v>
      </c>
      <c r="BA191" s="379"/>
      <c r="BB191" s="384">
        <f t="shared" si="463"/>
        <v>0</v>
      </c>
      <c r="BC191" s="379"/>
      <c r="BD191" s="384">
        <f t="shared" si="464"/>
        <v>0</v>
      </c>
      <c r="BE191" s="379"/>
      <c r="BF191" s="384">
        <f t="shared" si="465"/>
        <v>0</v>
      </c>
      <c r="BG191" s="379"/>
      <c r="BH191" s="384">
        <f t="shared" si="466"/>
        <v>0</v>
      </c>
      <c r="BI191" s="379"/>
      <c r="BJ191" s="384">
        <f t="shared" si="467"/>
        <v>0</v>
      </c>
      <c r="BK191" s="379"/>
      <c r="BL191" s="384">
        <f t="shared" si="468"/>
        <v>0</v>
      </c>
      <c r="BM191" s="379"/>
      <c r="BN191" s="384">
        <f t="shared" si="469"/>
        <v>0</v>
      </c>
      <c r="BO191" s="379"/>
      <c r="BP191" s="384">
        <f t="shared" si="470"/>
        <v>0</v>
      </c>
      <c r="BQ191" s="379"/>
      <c r="BR191" s="384">
        <f t="shared" si="471"/>
        <v>0</v>
      </c>
      <c r="BS191" s="379"/>
      <c r="BT191" s="384">
        <f t="shared" si="472"/>
        <v>0</v>
      </c>
      <c r="BU191" s="379"/>
      <c r="BV191" s="384">
        <f t="shared" si="473"/>
        <v>0</v>
      </c>
      <c r="BW191" s="379"/>
      <c r="BX191" s="384">
        <f t="shared" si="474"/>
        <v>0</v>
      </c>
      <c r="BY191" s="379"/>
      <c r="BZ191" s="384">
        <f t="shared" si="475"/>
        <v>0</v>
      </c>
      <c r="CA191" s="379"/>
      <c r="CB191" s="384">
        <f t="shared" si="476"/>
        <v>0</v>
      </c>
      <c r="CC191" s="379"/>
      <c r="CD191" s="384">
        <f t="shared" si="477"/>
        <v>0</v>
      </c>
      <c r="CE191" s="379"/>
      <c r="CF191" s="384">
        <f t="shared" si="478"/>
        <v>0</v>
      </c>
      <c r="CG191" s="379"/>
      <c r="CH191" s="384">
        <f t="shared" si="479"/>
        <v>0</v>
      </c>
      <c r="CI191" s="379"/>
      <c r="CJ191" s="384">
        <f t="shared" si="480"/>
        <v>0</v>
      </c>
      <c r="CK191" s="379"/>
      <c r="CL191" s="384">
        <f t="shared" si="481"/>
        <v>0</v>
      </c>
      <c r="CM191" s="379"/>
      <c r="CN191" s="384">
        <f t="shared" si="482"/>
        <v>0</v>
      </c>
      <c r="CO191" s="379"/>
      <c r="CP191" s="384">
        <f t="shared" si="483"/>
        <v>0</v>
      </c>
      <c r="CQ191" s="379"/>
      <c r="CR191" s="384">
        <f t="shared" si="484"/>
        <v>0</v>
      </c>
      <c r="CS191" s="379"/>
      <c r="CT191" s="384">
        <f t="shared" si="485"/>
        <v>0</v>
      </c>
      <c r="CU191" s="379"/>
      <c r="CV191" s="384">
        <f t="shared" si="486"/>
        <v>0</v>
      </c>
      <c r="CW191" s="379">
        <v>1</v>
      </c>
      <c r="CX191" s="384">
        <f t="shared" si="487"/>
        <v>43680</v>
      </c>
      <c r="CY191" s="379"/>
      <c r="CZ191" s="384">
        <f t="shared" si="488"/>
        <v>0</v>
      </c>
      <c r="DA191" s="379"/>
      <c r="DB191" s="384">
        <f t="shared" si="440"/>
        <v>0</v>
      </c>
      <c r="DC191" s="379"/>
      <c r="DD191" s="384">
        <f t="shared" si="489"/>
        <v>0</v>
      </c>
      <c r="DE191" s="379"/>
      <c r="DF191" s="384">
        <f t="shared" si="490"/>
        <v>0</v>
      </c>
      <c r="DG191" s="379"/>
      <c r="DH191" s="384">
        <f t="shared" si="491"/>
        <v>0</v>
      </c>
      <c r="DI191" s="379"/>
      <c r="DJ191" s="384">
        <f t="shared" si="492"/>
        <v>0</v>
      </c>
      <c r="DK191" s="379"/>
      <c r="DL191" s="384">
        <f t="shared" si="493"/>
        <v>0</v>
      </c>
      <c r="DM191" s="379"/>
      <c r="DN191" s="384">
        <f t="shared" si="494"/>
        <v>0</v>
      </c>
      <c r="DO191" s="379"/>
      <c r="DP191" s="384">
        <f t="shared" si="495"/>
        <v>0</v>
      </c>
      <c r="DQ191" s="379"/>
      <c r="DR191" s="384">
        <f t="shared" si="496"/>
        <v>0</v>
      </c>
      <c r="DS191" s="379"/>
      <c r="DT191" s="384">
        <f t="shared" si="497"/>
        <v>0</v>
      </c>
      <c r="DU191" s="379"/>
      <c r="DV191" s="384">
        <f t="shared" si="498"/>
        <v>0</v>
      </c>
      <c r="DW191" s="379"/>
      <c r="DX191" s="384">
        <f t="shared" si="499"/>
        <v>0</v>
      </c>
      <c r="DY191" s="379"/>
      <c r="DZ191" s="384">
        <f t="shared" si="500"/>
        <v>0</v>
      </c>
      <c r="EA191" s="379"/>
      <c r="EB191" s="384">
        <f t="shared" si="501"/>
        <v>0</v>
      </c>
      <c r="EC191" s="379"/>
      <c r="ED191" s="384">
        <f t="shared" si="502"/>
        <v>0</v>
      </c>
      <c r="EE191" s="379"/>
      <c r="EF191" s="384">
        <f t="shared" si="503"/>
        <v>0</v>
      </c>
      <c r="EG191" s="379"/>
      <c r="EH191" s="384">
        <f t="shared" si="504"/>
        <v>0</v>
      </c>
      <c r="EI191" s="379"/>
      <c r="EJ191" s="384">
        <f t="shared" si="505"/>
        <v>0</v>
      </c>
      <c r="EK191" s="379"/>
      <c r="EL191" s="384">
        <f t="shared" si="506"/>
        <v>0</v>
      </c>
      <c r="EM191" s="379"/>
      <c r="EN191" s="384">
        <f t="shared" si="507"/>
        <v>0</v>
      </c>
      <c r="EO191" s="379"/>
      <c r="EP191" s="384">
        <f t="shared" si="508"/>
        <v>0</v>
      </c>
      <c r="EQ191" s="379"/>
      <c r="ER191" s="384">
        <f t="shared" si="509"/>
        <v>0</v>
      </c>
      <c r="ES191" s="379"/>
      <c r="ET191" s="384">
        <f t="shared" si="510"/>
        <v>0</v>
      </c>
      <c r="EU191" s="379"/>
      <c r="EV191" s="384">
        <f t="shared" si="511"/>
        <v>0</v>
      </c>
      <c r="EW191" s="379"/>
      <c r="EX191" s="384">
        <f t="shared" si="512"/>
        <v>0</v>
      </c>
      <c r="EY191" s="379"/>
      <c r="EZ191" s="384">
        <f t="shared" si="513"/>
        <v>0</v>
      </c>
      <c r="FA191" s="379"/>
      <c r="FB191" s="384">
        <f t="shared" si="514"/>
        <v>0</v>
      </c>
      <c r="FC191" s="379"/>
      <c r="FD191" s="384">
        <f t="shared" si="515"/>
        <v>0</v>
      </c>
      <c r="FE191" s="379"/>
      <c r="FF191" s="384">
        <f t="shared" si="516"/>
        <v>0</v>
      </c>
      <c r="FG191" s="379"/>
      <c r="FH191" s="384">
        <f t="shared" si="517"/>
        <v>0</v>
      </c>
      <c r="FI191" s="379"/>
      <c r="FJ191" s="384">
        <f t="shared" si="518"/>
        <v>0</v>
      </c>
      <c r="FK191" s="379"/>
      <c r="FL191" s="384">
        <f t="shared" si="519"/>
        <v>0</v>
      </c>
      <c r="FM191" s="379"/>
      <c r="FN191" s="384">
        <f t="shared" si="520"/>
        <v>0</v>
      </c>
      <c r="FO191" s="379"/>
      <c r="FP191" s="384">
        <f t="shared" si="521"/>
        <v>0</v>
      </c>
      <c r="FQ191" s="379"/>
      <c r="FR191" s="384">
        <f t="shared" si="522"/>
        <v>0</v>
      </c>
      <c r="FS191" s="379"/>
      <c r="FT191" s="384">
        <f t="shared" si="523"/>
        <v>0</v>
      </c>
      <c r="FU191" s="379"/>
      <c r="FV191" s="384">
        <f t="shared" si="524"/>
        <v>0</v>
      </c>
      <c r="FW191" s="379"/>
      <c r="FX191" s="384">
        <f t="shared" si="525"/>
        <v>0</v>
      </c>
      <c r="FY191" s="379"/>
      <c r="FZ191" s="384">
        <f t="shared" si="526"/>
        <v>0</v>
      </c>
      <c r="GA191" s="379"/>
      <c r="GB191" s="384">
        <f t="shared" si="527"/>
        <v>0</v>
      </c>
      <c r="GC191" s="379"/>
      <c r="GD191" s="384">
        <f t="shared" si="528"/>
        <v>0</v>
      </c>
      <c r="GE191" s="379"/>
      <c r="GF191" s="384">
        <f t="shared" si="529"/>
        <v>0</v>
      </c>
      <c r="GG191" s="379"/>
      <c r="GH191" s="384">
        <f t="shared" si="530"/>
        <v>0</v>
      </c>
      <c r="GI191" s="379"/>
      <c r="GJ191" s="384">
        <f t="shared" si="531"/>
        <v>0</v>
      </c>
      <c r="GK191" s="379"/>
      <c r="GL191" s="384">
        <f t="shared" si="532"/>
        <v>0</v>
      </c>
      <c r="GM191" s="379"/>
      <c r="GN191" s="384">
        <f t="shared" si="533"/>
        <v>0</v>
      </c>
      <c r="GO191" s="379"/>
      <c r="GP191" s="384">
        <f t="shared" si="534"/>
        <v>0</v>
      </c>
      <c r="GQ191" s="379"/>
      <c r="GR191" s="384">
        <f t="shared" si="535"/>
        <v>0</v>
      </c>
      <c r="GS191" s="379"/>
      <c r="GT191" s="384">
        <f t="shared" si="536"/>
        <v>0</v>
      </c>
      <c r="GU191" s="379"/>
      <c r="GV191" s="384">
        <f t="shared" si="537"/>
        <v>0</v>
      </c>
      <c r="GW191" s="379"/>
      <c r="GX191" s="384">
        <f t="shared" si="538"/>
        <v>0</v>
      </c>
      <c r="GY191" s="379"/>
      <c r="GZ191" s="384">
        <f t="shared" si="539"/>
        <v>0</v>
      </c>
      <c r="HA191" s="379"/>
      <c r="HB191" s="384">
        <f t="shared" si="540"/>
        <v>0</v>
      </c>
      <c r="HC191" s="379"/>
      <c r="HD191" s="384">
        <f t="shared" si="541"/>
        <v>0</v>
      </c>
      <c r="HE191" s="379"/>
      <c r="HF191" s="384">
        <f t="shared" si="542"/>
        <v>0</v>
      </c>
      <c r="HG191" s="379"/>
      <c r="HH191" s="384">
        <f t="shared" si="543"/>
        <v>0</v>
      </c>
      <c r="HI191" s="379"/>
      <c r="HJ191" s="384">
        <f t="shared" si="544"/>
        <v>0</v>
      </c>
      <c r="HK191" s="379"/>
      <c r="HL191" s="384">
        <f t="shared" si="545"/>
        <v>0</v>
      </c>
      <c r="HM191" s="379"/>
      <c r="HN191" s="384">
        <f t="shared" si="546"/>
        <v>0</v>
      </c>
      <c r="HO191" s="415"/>
      <c r="HP191" s="384">
        <f t="shared" si="547"/>
        <v>0</v>
      </c>
      <c r="HQ191" s="379"/>
      <c r="HR191" s="384">
        <f t="shared" si="548"/>
        <v>0</v>
      </c>
      <c r="HS191" s="415"/>
      <c r="HT191" s="384">
        <f t="shared" si="549"/>
        <v>0</v>
      </c>
      <c r="HU191" s="379"/>
      <c r="HV191" s="384">
        <f t="shared" si="550"/>
        <v>0</v>
      </c>
      <c r="HW191" s="379"/>
      <c r="HX191" s="384">
        <f t="shared" si="551"/>
        <v>0</v>
      </c>
      <c r="HY191" s="379"/>
      <c r="HZ191" s="384">
        <f t="shared" si="552"/>
        <v>0</v>
      </c>
      <c r="IA191" s="379"/>
      <c r="IB191" s="384">
        <f t="shared" si="553"/>
        <v>0</v>
      </c>
      <c r="IC191" s="379"/>
      <c r="ID191" s="384">
        <f t="shared" si="554"/>
        <v>0</v>
      </c>
      <c r="IE191" s="379"/>
      <c r="IF191" s="384">
        <f t="shared" si="555"/>
        <v>0</v>
      </c>
      <c r="IG191" s="379"/>
      <c r="IH191" s="384">
        <f t="shared" si="556"/>
        <v>0</v>
      </c>
      <c r="II191" s="379"/>
      <c r="IJ191" s="384">
        <f t="shared" si="557"/>
        <v>0</v>
      </c>
      <c r="IK191" s="379"/>
      <c r="IL191" s="384">
        <f t="shared" si="558"/>
        <v>0</v>
      </c>
      <c r="IM191" s="379"/>
      <c r="IN191" s="384">
        <f t="shared" si="559"/>
        <v>0</v>
      </c>
      <c r="IO191" s="379"/>
      <c r="IP191" s="384">
        <f t="shared" si="560"/>
        <v>0</v>
      </c>
      <c r="IQ191" s="379"/>
      <c r="IR191" s="384">
        <f t="shared" si="561"/>
        <v>0</v>
      </c>
      <c r="IS191" s="379"/>
      <c r="IT191" s="384">
        <f t="shared" si="562"/>
        <v>0</v>
      </c>
      <c r="IU191" s="379"/>
      <c r="IV191" s="384">
        <f t="shared" si="563"/>
        <v>0</v>
      </c>
      <c r="IW191" s="379"/>
      <c r="IX191" s="384">
        <f t="shared" si="564"/>
        <v>0</v>
      </c>
      <c r="IY191" s="379"/>
      <c r="IZ191" s="384">
        <f t="shared" si="565"/>
        <v>0</v>
      </c>
      <c r="JA191" s="379"/>
      <c r="JB191" s="384">
        <f t="shared" si="566"/>
        <v>0</v>
      </c>
      <c r="JC191" s="379"/>
      <c r="JD191" s="384">
        <f t="shared" si="567"/>
        <v>0</v>
      </c>
      <c r="JE191" s="379"/>
      <c r="JF191" s="384">
        <f t="shared" si="568"/>
        <v>0</v>
      </c>
      <c r="JG191" s="379"/>
      <c r="JH191" s="384">
        <f t="shared" si="569"/>
        <v>0</v>
      </c>
      <c r="JI191" s="379"/>
      <c r="JJ191" s="384">
        <f t="shared" si="570"/>
        <v>0</v>
      </c>
      <c r="JK191" s="379"/>
      <c r="JL191" s="384">
        <f t="shared" si="571"/>
        <v>0</v>
      </c>
      <c r="JM191" s="379"/>
      <c r="JN191" s="384">
        <f t="shared" si="572"/>
        <v>0</v>
      </c>
      <c r="JO191" s="379"/>
      <c r="JP191" s="384">
        <f t="shared" si="573"/>
        <v>0</v>
      </c>
      <c r="JQ191" s="379"/>
      <c r="JR191" s="384">
        <f t="shared" si="574"/>
        <v>0</v>
      </c>
      <c r="JS191" s="379"/>
      <c r="JT191" s="384">
        <f t="shared" si="580"/>
        <v>0</v>
      </c>
      <c r="JU191" s="379"/>
      <c r="JV191" s="384">
        <f t="shared" si="581"/>
        <v>0</v>
      </c>
      <c r="JW191" s="379"/>
      <c r="JX191" s="384">
        <f t="shared" si="582"/>
        <v>0</v>
      </c>
      <c r="JY191" s="379"/>
      <c r="JZ191" s="384">
        <f t="shared" si="583"/>
        <v>0</v>
      </c>
    </row>
    <row r="192" spans="1:286" s="4" customFormat="1" x14ac:dyDescent="0.25">
      <c r="A192" s="268" t="s">
        <v>28</v>
      </c>
      <c r="B192" s="268" t="s">
        <v>410</v>
      </c>
      <c r="C192" s="466">
        <v>15000</v>
      </c>
      <c r="D192" s="467"/>
      <c r="E192" s="467"/>
      <c r="F192" s="472"/>
      <c r="G192" s="387">
        <v>0</v>
      </c>
      <c r="H192" s="388">
        <f t="shared" si="439"/>
        <v>15000</v>
      </c>
      <c r="I192" s="513">
        <v>1</v>
      </c>
      <c r="J192" s="390">
        <f t="shared" si="441"/>
        <v>15000</v>
      </c>
      <c r="K192" s="379"/>
      <c r="L192" s="384">
        <f t="shared" si="442"/>
        <v>0</v>
      </c>
      <c r="M192" s="379"/>
      <c r="N192" s="384">
        <f t="shared" si="443"/>
        <v>0</v>
      </c>
      <c r="O192" s="379"/>
      <c r="P192" s="384">
        <f t="shared" si="444"/>
        <v>0</v>
      </c>
      <c r="Q192" s="379"/>
      <c r="R192" s="384">
        <f t="shared" si="445"/>
        <v>0</v>
      </c>
      <c r="S192" s="379"/>
      <c r="T192" s="384">
        <f t="shared" si="446"/>
        <v>0</v>
      </c>
      <c r="U192" s="379"/>
      <c r="V192" s="384">
        <f t="shared" si="447"/>
        <v>0</v>
      </c>
      <c r="W192" s="379"/>
      <c r="X192" s="384">
        <f t="shared" si="448"/>
        <v>0</v>
      </c>
      <c r="Y192" s="379"/>
      <c r="Z192" s="384">
        <f t="shared" si="449"/>
        <v>0</v>
      </c>
      <c r="AA192" s="379"/>
      <c r="AB192" s="384">
        <f t="shared" si="450"/>
        <v>0</v>
      </c>
      <c r="AC192" s="379"/>
      <c r="AD192" s="384">
        <f t="shared" si="451"/>
        <v>0</v>
      </c>
      <c r="AE192" s="379"/>
      <c r="AF192" s="384">
        <f t="shared" si="452"/>
        <v>0</v>
      </c>
      <c r="AG192" s="379"/>
      <c r="AH192" s="384">
        <f t="shared" si="453"/>
        <v>0</v>
      </c>
      <c r="AI192" s="379"/>
      <c r="AJ192" s="384">
        <f t="shared" si="454"/>
        <v>0</v>
      </c>
      <c r="AK192" s="379"/>
      <c r="AL192" s="384">
        <f t="shared" si="455"/>
        <v>0</v>
      </c>
      <c r="AM192" s="379"/>
      <c r="AN192" s="384">
        <f t="shared" si="456"/>
        <v>0</v>
      </c>
      <c r="AO192" s="379"/>
      <c r="AP192" s="384">
        <f t="shared" si="457"/>
        <v>0</v>
      </c>
      <c r="AQ192" s="379"/>
      <c r="AR192" s="384">
        <f t="shared" si="458"/>
        <v>0</v>
      </c>
      <c r="AS192" s="379"/>
      <c r="AT192" s="384">
        <f t="shared" si="459"/>
        <v>0</v>
      </c>
      <c r="AU192" s="379"/>
      <c r="AV192" s="384">
        <f t="shared" si="460"/>
        <v>0</v>
      </c>
      <c r="AW192" s="379"/>
      <c r="AX192" s="384">
        <f t="shared" si="461"/>
        <v>0</v>
      </c>
      <c r="AY192" s="379"/>
      <c r="AZ192" s="384">
        <f t="shared" si="462"/>
        <v>0</v>
      </c>
      <c r="BA192" s="379"/>
      <c r="BB192" s="384">
        <f t="shared" si="463"/>
        <v>0</v>
      </c>
      <c r="BC192" s="379"/>
      <c r="BD192" s="384">
        <f t="shared" si="464"/>
        <v>0</v>
      </c>
      <c r="BE192" s="379"/>
      <c r="BF192" s="384">
        <f t="shared" si="465"/>
        <v>0</v>
      </c>
      <c r="BG192" s="379"/>
      <c r="BH192" s="384">
        <f t="shared" si="466"/>
        <v>0</v>
      </c>
      <c r="BI192" s="379"/>
      <c r="BJ192" s="384">
        <f t="shared" si="467"/>
        <v>0</v>
      </c>
      <c r="BK192" s="379"/>
      <c r="BL192" s="384">
        <f t="shared" si="468"/>
        <v>0</v>
      </c>
      <c r="BM192" s="379"/>
      <c r="BN192" s="384">
        <f t="shared" si="469"/>
        <v>0</v>
      </c>
      <c r="BO192" s="379"/>
      <c r="BP192" s="384">
        <f t="shared" si="470"/>
        <v>0</v>
      </c>
      <c r="BQ192" s="379"/>
      <c r="BR192" s="384">
        <f t="shared" si="471"/>
        <v>0</v>
      </c>
      <c r="BS192" s="379"/>
      <c r="BT192" s="384">
        <f t="shared" si="472"/>
        <v>0</v>
      </c>
      <c r="BU192" s="379"/>
      <c r="BV192" s="384">
        <f t="shared" si="473"/>
        <v>0</v>
      </c>
      <c r="BW192" s="379"/>
      <c r="BX192" s="384">
        <f t="shared" si="474"/>
        <v>0</v>
      </c>
      <c r="BY192" s="379"/>
      <c r="BZ192" s="384">
        <f t="shared" si="475"/>
        <v>0</v>
      </c>
      <c r="CA192" s="379"/>
      <c r="CB192" s="384">
        <f t="shared" si="476"/>
        <v>0</v>
      </c>
      <c r="CC192" s="379"/>
      <c r="CD192" s="384">
        <f t="shared" si="477"/>
        <v>0</v>
      </c>
      <c r="CE192" s="379"/>
      <c r="CF192" s="384">
        <f t="shared" si="478"/>
        <v>0</v>
      </c>
      <c r="CG192" s="379"/>
      <c r="CH192" s="384">
        <f t="shared" si="479"/>
        <v>0</v>
      </c>
      <c r="CI192" s="379"/>
      <c r="CJ192" s="384">
        <f t="shared" si="480"/>
        <v>0</v>
      </c>
      <c r="CK192" s="379"/>
      <c r="CL192" s="384">
        <f t="shared" si="481"/>
        <v>0</v>
      </c>
      <c r="CM192" s="379"/>
      <c r="CN192" s="384">
        <f t="shared" si="482"/>
        <v>0</v>
      </c>
      <c r="CO192" s="379"/>
      <c r="CP192" s="384">
        <f t="shared" si="483"/>
        <v>0</v>
      </c>
      <c r="CQ192" s="379"/>
      <c r="CR192" s="384">
        <f t="shared" si="484"/>
        <v>0</v>
      </c>
      <c r="CS192" s="379"/>
      <c r="CT192" s="384">
        <f t="shared" si="485"/>
        <v>0</v>
      </c>
      <c r="CU192" s="379"/>
      <c r="CV192" s="384">
        <f t="shared" si="486"/>
        <v>0</v>
      </c>
      <c r="CW192" s="379"/>
      <c r="CX192" s="384">
        <f t="shared" si="487"/>
        <v>0</v>
      </c>
      <c r="CY192" s="379"/>
      <c r="CZ192" s="384">
        <f t="shared" si="488"/>
        <v>0</v>
      </c>
      <c r="DA192" s="379"/>
      <c r="DB192" s="384">
        <f t="shared" si="440"/>
        <v>0</v>
      </c>
      <c r="DC192" s="379"/>
      <c r="DD192" s="384">
        <f t="shared" si="489"/>
        <v>0</v>
      </c>
      <c r="DE192" s="379"/>
      <c r="DF192" s="384">
        <f t="shared" si="490"/>
        <v>0</v>
      </c>
      <c r="DG192" s="379"/>
      <c r="DH192" s="384">
        <f t="shared" si="491"/>
        <v>0</v>
      </c>
      <c r="DI192" s="379"/>
      <c r="DJ192" s="384">
        <f t="shared" si="492"/>
        <v>0</v>
      </c>
      <c r="DK192" s="379"/>
      <c r="DL192" s="384">
        <f t="shared" si="493"/>
        <v>0</v>
      </c>
      <c r="DM192" s="379"/>
      <c r="DN192" s="384">
        <f t="shared" si="494"/>
        <v>0</v>
      </c>
      <c r="DO192" s="379"/>
      <c r="DP192" s="384">
        <f t="shared" si="495"/>
        <v>0</v>
      </c>
      <c r="DQ192" s="379"/>
      <c r="DR192" s="384">
        <f t="shared" si="496"/>
        <v>0</v>
      </c>
      <c r="DS192" s="379"/>
      <c r="DT192" s="384">
        <f t="shared" si="497"/>
        <v>0</v>
      </c>
      <c r="DU192" s="379"/>
      <c r="DV192" s="384">
        <f t="shared" si="498"/>
        <v>0</v>
      </c>
      <c r="DW192" s="379"/>
      <c r="DX192" s="384">
        <f t="shared" si="499"/>
        <v>0</v>
      </c>
      <c r="DY192" s="379"/>
      <c r="DZ192" s="384">
        <f t="shared" si="500"/>
        <v>0</v>
      </c>
      <c r="EA192" s="379"/>
      <c r="EB192" s="384">
        <f t="shared" si="501"/>
        <v>0</v>
      </c>
      <c r="EC192" s="379"/>
      <c r="ED192" s="384">
        <f t="shared" si="502"/>
        <v>0</v>
      </c>
      <c r="EE192" s="379"/>
      <c r="EF192" s="384">
        <f t="shared" si="503"/>
        <v>0</v>
      </c>
      <c r="EG192" s="379"/>
      <c r="EH192" s="384">
        <f t="shared" si="504"/>
        <v>0</v>
      </c>
      <c r="EI192" s="379"/>
      <c r="EJ192" s="384">
        <f t="shared" si="505"/>
        <v>0</v>
      </c>
      <c r="EK192" s="379"/>
      <c r="EL192" s="384">
        <f t="shared" si="506"/>
        <v>0</v>
      </c>
      <c r="EM192" s="379"/>
      <c r="EN192" s="384">
        <f t="shared" si="507"/>
        <v>0</v>
      </c>
      <c r="EO192" s="379"/>
      <c r="EP192" s="384">
        <f t="shared" si="508"/>
        <v>0</v>
      </c>
      <c r="EQ192" s="379"/>
      <c r="ER192" s="384">
        <f t="shared" si="509"/>
        <v>0</v>
      </c>
      <c r="ES192" s="379"/>
      <c r="ET192" s="384">
        <f t="shared" si="510"/>
        <v>0</v>
      </c>
      <c r="EU192" s="379"/>
      <c r="EV192" s="384">
        <f t="shared" si="511"/>
        <v>0</v>
      </c>
      <c r="EW192" s="379"/>
      <c r="EX192" s="384">
        <f t="shared" si="512"/>
        <v>0</v>
      </c>
      <c r="EY192" s="379"/>
      <c r="EZ192" s="384">
        <f t="shared" si="513"/>
        <v>0</v>
      </c>
      <c r="FA192" s="379"/>
      <c r="FB192" s="384">
        <f t="shared" si="514"/>
        <v>0</v>
      </c>
      <c r="FC192" s="379"/>
      <c r="FD192" s="384">
        <f t="shared" si="515"/>
        <v>0</v>
      </c>
      <c r="FE192" s="379"/>
      <c r="FF192" s="384">
        <f t="shared" si="516"/>
        <v>0</v>
      </c>
      <c r="FG192" s="379"/>
      <c r="FH192" s="384">
        <f t="shared" si="517"/>
        <v>0</v>
      </c>
      <c r="FI192" s="379"/>
      <c r="FJ192" s="384">
        <f t="shared" si="518"/>
        <v>0</v>
      </c>
      <c r="FK192" s="379"/>
      <c r="FL192" s="384">
        <f t="shared" si="519"/>
        <v>0</v>
      </c>
      <c r="FM192" s="379"/>
      <c r="FN192" s="384">
        <f t="shared" si="520"/>
        <v>0</v>
      </c>
      <c r="FO192" s="379"/>
      <c r="FP192" s="384">
        <f t="shared" si="521"/>
        <v>0</v>
      </c>
      <c r="FQ192" s="379"/>
      <c r="FR192" s="384">
        <f t="shared" si="522"/>
        <v>0</v>
      </c>
      <c r="FS192" s="379"/>
      <c r="FT192" s="384">
        <f t="shared" si="523"/>
        <v>0</v>
      </c>
      <c r="FU192" s="379"/>
      <c r="FV192" s="384">
        <f t="shared" si="524"/>
        <v>0</v>
      </c>
      <c r="FW192" s="379"/>
      <c r="FX192" s="384">
        <f t="shared" si="525"/>
        <v>0</v>
      </c>
      <c r="FY192" s="379"/>
      <c r="FZ192" s="384">
        <f t="shared" si="526"/>
        <v>0</v>
      </c>
      <c r="GA192" s="379"/>
      <c r="GB192" s="384">
        <f t="shared" si="527"/>
        <v>0</v>
      </c>
      <c r="GC192" s="379"/>
      <c r="GD192" s="384">
        <f t="shared" si="528"/>
        <v>0</v>
      </c>
      <c r="GE192" s="379"/>
      <c r="GF192" s="384">
        <f t="shared" si="529"/>
        <v>0</v>
      </c>
      <c r="GG192" s="379"/>
      <c r="GH192" s="384">
        <f t="shared" si="530"/>
        <v>0</v>
      </c>
      <c r="GI192" s="379"/>
      <c r="GJ192" s="384">
        <f t="shared" si="531"/>
        <v>0</v>
      </c>
      <c r="GK192" s="379"/>
      <c r="GL192" s="384">
        <f t="shared" si="532"/>
        <v>0</v>
      </c>
      <c r="GM192" s="379"/>
      <c r="GN192" s="384">
        <f t="shared" si="533"/>
        <v>0</v>
      </c>
      <c r="GO192" s="379"/>
      <c r="GP192" s="384">
        <f t="shared" si="534"/>
        <v>0</v>
      </c>
      <c r="GQ192" s="379"/>
      <c r="GR192" s="384">
        <f t="shared" si="535"/>
        <v>0</v>
      </c>
      <c r="GS192" s="379"/>
      <c r="GT192" s="384">
        <f t="shared" si="536"/>
        <v>0</v>
      </c>
      <c r="GU192" s="379"/>
      <c r="GV192" s="384">
        <f t="shared" si="537"/>
        <v>0</v>
      </c>
      <c r="GW192" s="379"/>
      <c r="GX192" s="384">
        <f t="shared" si="538"/>
        <v>0</v>
      </c>
      <c r="GY192" s="379"/>
      <c r="GZ192" s="384">
        <f t="shared" si="539"/>
        <v>0</v>
      </c>
      <c r="HA192" s="379"/>
      <c r="HB192" s="384">
        <f t="shared" si="540"/>
        <v>0</v>
      </c>
      <c r="HC192" s="379"/>
      <c r="HD192" s="384">
        <f t="shared" si="541"/>
        <v>0</v>
      </c>
      <c r="HE192" s="379"/>
      <c r="HF192" s="384">
        <f t="shared" si="542"/>
        <v>0</v>
      </c>
      <c r="HG192" s="379"/>
      <c r="HH192" s="384">
        <f t="shared" si="543"/>
        <v>0</v>
      </c>
      <c r="HI192" s="379"/>
      <c r="HJ192" s="384">
        <f t="shared" si="544"/>
        <v>0</v>
      </c>
      <c r="HK192" s="379"/>
      <c r="HL192" s="384">
        <f t="shared" si="545"/>
        <v>0</v>
      </c>
      <c r="HM192" s="379"/>
      <c r="HN192" s="384">
        <f t="shared" si="546"/>
        <v>0</v>
      </c>
      <c r="HO192" s="415"/>
      <c r="HP192" s="384">
        <f t="shared" si="547"/>
        <v>0</v>
      </c>
      <c r="HQ192" s="379"/>
      <c r="HR192" s="384">
        <f t="shared" si="548"/>
        <v>0</v>
      </c>
      <c r="HS192" s="415"/>
      <c r="HT192" s="384">
        <f t="shared" si="549"/>
        <v>0</v>
      </c>
      <c r="HU192" s="379"/>
      <c r="HV192" s="384">
        <f t="shared" si="550"/>
        <v>0</v>
      </c>
      <c r="HW192" s="379"/>
      <c r="HX192" s="384">
        <f t="shared" si="551"/>
        <v>0</v>
      </c>
      <c r="HY192" s="379"/>
      <c r="HZ192" s="384">
        <f t="shared" si="552"/>
        <v>0</v>
      </c>
      <c r="IA192" s="379"/>
      <c r="IB192" s="384">
        <f t="shared" si="553"/>
        <v>0</v>
      </c>
      <c r="IC192" s="379"/>
      <c r="ID192" s="384">
        <f t="shared" si="554"/>
        <v>0</v>
      </c>
      <c r="IE192" s="379"/>
      <c r="IF192" s="384">
        <f t="shared" si="555"/>
        <v>0</v>
      </c>
      <c r="IG192" s="379"/>
      <c r="IH192" s="384">
        <f t="shared" si="556"/>
        <v>0</v>
      </c>
      <c r="II192" s="379"/>
      <c r="IJ192" s="384">
        <f t="shared" si="557"/>
        <v>0</v>
      </c>
      <c r="IK192" s="379"/>
      <c r="IL192" s="384">
        <f t="shared" si="558"/>
        <v>0</v>
      </c>
      <c r="IM192" s="379"/>
      <c r="IN192" s="384">
        <f t="shared" si="559"/>
        <v>0</v>
      </c>
      <c r="IO192" s="379"/>
      <c r="IP192" s="384">
        <f t="shared" si="560"/>
        <v>0</v>
      </c>
      <c r="IQ192" s="379"/>
      <c r="IR192" s="384">
        <f t="shared" si="561"/>
        <v>0</v>
      </c>
      <c r="IS192" s="379"/>
      <c r="IT192" s="384">
        <f t="shared" si="562"/>
        <v>0</v>
      </c>
      <c r="IU192" s="379"/>
      <c r="IV192" s="384">
        <f t="shared" si="563"/>
        <v>0</v>
      </c>
      <c r="IW192" s="379"/>
      <c r="IX192" s="384">
        <f t="shared" si="564"/>
        <v>0</v>
      </c>
      <c r="IY192" s="379"/>
      <c r="IZ192" s="384">
        <f t="shared" si="565"/>
        <v>0</v>
      </c>
      <c r="JA192" s="379"/>
      <c r="JB192" s="384">
        <f t="shared" si="566"/>
        <v>0</v>
      </c>
      <c r="JC192" s="379"/>
      <c r="JD192" s="384">
        <f t="shared" si="567"/>
        <v>0</v>
      </c>
      <c r="JE192" s="379"/>
      <c r="JF192" s="384">
        <f t="shared" si="568"/>
        <v>0</v>
      </c>
      <c r="JG192" s="379"/>
      <c r="JH192" s="384">
        <f t="shared" si="569"/>
        <v>0</v>
      </c>
      <c r="JI192" s="379"/>
      <c r="JJ192" s="384">
        <f t="shared" si="570"/>
        <v>0</v>
      </c>
      <c r="JK192" s="379"/>
      <c r="JL192" s="384">
        <f t="shared" si="571"/>
        <v>0</v>
      </c>
      <c r="JM192" s="379"/>
      <c r="JN192" s="384">
        <f t="shared" si="572"/>
        <v>0</v>
      </c>
      <c r="JO192" s="379"/>
      <c r="JP192" s="384">
        <f t="shared" si="573"/>
        <v>0</v>
      </c>
      <c r="JQ192" s="379"/>
      <c r="JR192" s="384">
        <f t="shared" si="574"/>
        <v>0</v>
      </c>
      <c r="JS192" s="379"/>
      <c r="JT192" s="384">
        <f t="shared" si="580"/>
        <v>0</v>
      </c>
      <c r="JU192" s="379"/>
      <c r="JV192" s="384">
        <f t="shared" si="581"/>
        <v>0</v>
      </c>
      <c r="JW192" s="379"/>
      <c r="JX192" s="384">
        <f t="shared" si="582"/>
        <v>0</v>
      </c>
      <c r="JY192" s="379"/>
      <c r="JZ192" s="384">
        <f t="shared" si="583"/>
        <v>0</v>
      </c>
    </row>
    <row r="193" spans="1:286" s="4" customFormat="1" x14ac:dyDescent="0.25">
      <c r="A193" s="268" t="s">
        <v>28</v>
      </c>
      <c r="B193" s="268" t="s">
        <v>646</v>
      </c>
      <c r="C193" s="472">
        <v>24055</v>
      </c>
      <c r="D193" s="467">
        <v>25650</v>
      </c>
      <c r="E193" s="467"/>
      <c r="F193" s="472"/>
      <c r="G193" s="387">
        <v>0</v>
      </c>
      <c r="H193" s="388">
        <f t="shared" si="439"/>
        <v>24852.5</v>
      </c>
      <c r="I193" s="513">
        <v>1</v>
      </c>
      <c r="J193" s="390">
        <f t="shared" si="441"/>
        <v>24852.5</v>
      </c>
      <c r="K193" s="379"/>
      <c r="L193" s="384">
        <f t="shared" si="442"/>
        <v>0</v>
      </c>
      <c r="M193" s="379"/>
      <c r="N193" s="384">
        <f t="shared" si="443"/>
        <v>0</v>
      </c>
      <c r="O193" s="379"/>
      <c r="P193" s="384">
        <f t="shared" si="444"/>
        <v>0</v>
      </c>
      <c r="Q193" s="379"/>
      <c r="R193" s="384">
        <f t="shared" si="445"/>
        <v>0</v>
      </c>
      <c r="S193" s="379"/>
      <c r="T193" s="384">
        <f t="shared" si="446"/>
        <v>0</v>
      </c>
      <c r="U193" s="379"/>
      <c r="V193" s="384">
        <f t="shared" si="447"/>
        <v>0</v>
      </c>
      <c r="W193" s="379"/>
      <c r="X193" s="384">
        <f t="shared" si="448"/>
        <v>0</v>
      </c>
      <c r="Y193" s="379"/>
      <c r="Z193" s="384">
        <f t="shared" si="449"/>
        <v>0</v>
      </c>
      <c r="AA193" s="379"/>
      <c r="AB193" s="384">
        <f t="shared" si="450"/>
        <v>0</v>
      </c>
      <c r="AC193" s="379"/>
      <c r="AD193" s="384">
        <f t="shared" si="451"/>
        <v>0</v>
      </c>
      <c r="AE193" s="379"/>
      <c r="AF193" s="384">
        <f t="shared" si="452"/>
        <v>0</v>
      </c>
      <c r="AG193" s="379"/>
      <c r="AH193" s="384">
        <f t="shared" si="453"/>
        <v>0</v>
      </c>
      <c r="AI193" s="379"/>
      <c r="AJ193" s="384">
        <f t="shared" si="454"/>
        <v>0</v>
      </c>
      <c r="AK193" s="379"/>
      <c r="AL193" s="384">
        <f t="shared" si="455"/>
        <v>0</v>
      </c>
      <c r="AM193" s="379"/>
      <c r="AN193" s="384">
        <f t="shared" si="456"/>
        <v>0</v>
      </c>
      <c r="AO193" s="379"/>
      <c r="AP193" s="384">
        <f t="shared" si="457"/>
        <v>0</v>
      </c>
      <c r="AQ193" s="379"/>
      <c r="AR193" s="384">
        <f t="shared" si="458"/>
        <v>0</v>
      </c>
      <c r="AS193" s="379"/>
      <c r="AT193" s="384">
        <f t="shared" si="459"/>
        <v>0</v>
      </c>
      <c r="AU193" s="379"/>
      <c r="AV193" s="384">
        <f t="shared" si="460"/>
        <v>0</v>
      </c>
      <c r="AW193" s="379"/>
      <c r="AX193" s="384">
        <f t="shared" si="461"/>
        <v>0</v>
      </c>
      <c r="AY193" s="379"/>
      <c r="AZ193" s="384">
        <f t="shared" si="462"/>
        <v>0</v>
      </c>
      <c r="BA193" s="379"/>
      <c r="BB193" s="384">
        <f t="shared" si="463"/>
        <v>0</v>
      </c>
      <c r="BC193" s="379"/>
      <c r="BD193" s="384">
        <f t="shared" si="464"/>
        <v>0</v>
      </c>
      <c r="BE193" s="379"/>
      <c r="BF193" s="384">
        <f t="shared" si="465"/>
        <v>0</v>
      </c>
      <c r="BG193" s="379"/>
      <c r="BH193" s="384">
        <f t="shared" si="466"/>
        <v>0</v>
      </c>
      <c r="BI193" s="379"/>
      <c r="BJ193" s="384">
        <f t="shared" si="467"/>
        <v>0</v>
      </c>
      <c r="BK193" s="379"/>
      <c r="BL193" s="384">
        <f t="shared" si="468"/>
        <v>0</v>
      </c>
      <c r="BM193" s="379"/>
      <c r="BN193" s="384">
        <f t="shared" si="469"/>
        <v>0</v>
      </c>
      <c r="BO193" s="379"/>
      <c r="BP193" s="384">
        <f t="shared" si="470"/>
        <v>0</v>
      </c>
      <c r="BQ193" s="379"/>
      <c r="BR193" s="384">
        <f t="shared" si="471"/>
        <v>0</v>
      </c>
      <c r="BS193" s="379"/>
      <c r="BT193" s="384">
        <f t="shared" si="472"/>
        <v>0</v>
      </c>
      <c r="BU193" s="379"/>
      <c r="BV193" s="384">
        <f t="shared" si="473"/>
        <v>0</v>
      </c>
      <c r="BW193" s="379"/>
      <c r="BX193" s="384">
        <f t="shared" si="474"/>
        <v>0</v>
      </c>
      <c r="BY193" s="379"/>
      <c r="BZ193" s="384">
        <f t="shared" si="475"/>
        <v>0</v>
      </c>
      <c r="CA193" s="379"/>
      <c r="CB193" s="384">
        <f t="shared" si="476"/>
        <v>0</v>
      </c>
      <c r="CC193" s="379"/>
      <c r="CD193" s="384">
        <f t="shared" si="477"/>
        <v>0</v>
      </c>
      <c r="CE193" s="379"/>
      <c r="CF193" s="384">
        <f t="shared" si="478"/>
        <v>0</v>
      </c>
      <c r="CG193" s="379"/>
      <c r="CH193" s="384">
        <f t="shared" si="479"/>
        <v>0</v>
      </c>
      <c r="CI193" s="379"/>
      <c r="CJ193" s="384">
        <f t="shared" si="480"/>
        <v>0</v>
      </c>
      <c r="CK193" s="379"/>
      <c r="CL193" s="384">
        <f t="shared" si="481"/>
        <v>0</v>
      </c>
      <c r="CM193" s="379"/>
      <c r="CN193" s="384">
        <f t="shared" si="482"/>
        <v>0</v>
      </c>
      <c r="CO193" s="379"/>
      <c r="CP193" s="384">
        <f t="shared" si="483"/>
        <v>0</v>
      </c>
      <c r="CQ193" s="379"/>
      <c r="CR193" s="384">
        <f t="shared" si="484"/>
        <v>0</v>
      </c>
      <c r="CS193" s="379"/>
      <c r="CT193" s="384">
        <f t="shared" si="485"/>
        <v>0</v>
      </c>
      <c r="CU193" s="379"/>
      <c r="CV193" s="384">
        <f t="shared" si="486"/>
        <v>0</v>
      </c>
      <c r="CW193" s="379"/>
      <c r="CX193" s="384">
        <f t="shared" si="487"/>
        <v>0</v>
      </c>
      <c r="CY193" s="379"/>
      <c r="CZ193" s="384">
        <f t="shared" si="488"/>
        <v>0</v>
      </c>
      <c r="DA193" s="379"/>
      <c r="DB193" s="384">
        <f t="shared" si="440"/>
        <v>0</v>
      </c>
      <c r="DC193" s="379"/>
      <c r="DD193" s="384">
        <f t="shared" si="489"/>
        <v>0</v>
      </c>
      <c r="DE193" s="379"/>
      <c r="DF193" s="384">
        <f t="shared" si="490"/>
        <v>0</v>
      </c>
      <c r="DG193" s="379"/>
      <c r="DH193" s="384">
        <f t="shared" si="491"/>
        <v>0</v>
      </c>
      <c r="DI193" s="379"/>
      <c r="DJ193" s="384">
        <f t="shared" si="492"/>
        <v>0</v>
      </c>
      <c r="DK193" s="379"/>
      <c r="DL193" s="384">
        <f t="shared" si="493"/>
        <v>0</v>
      </c>
      <c r="DM193" s="379"/>
      <c r="DN193" s="384">
        <f t="shared" si="494"/>
        <v>0</v>
      </c>
      <c r="DO193" s="379"/>
      <c r="DP193" s="384">
        <f t="shared" si="495"/>
        <v>0</v>
      </c>
      <c r="DQ193" s="379"/>
      <c r="DR193" s="384">
        <f t="shared" si="496"/>
        <v>0</v>
      </c>
      <c r="DS193" s="379"/>
      <c r="DT193" s="384">
        <f t="shared" si="497"/>
        <v>0</v>
      </c>
      <c r="DU193" s="379"/>
      <c r="DV193" s="384">
        <f t="shared" si="498"/>
        <v>0</v>
      </c>
      <c r="DW193" s="379"/>
      <c r="DX193" s="384">
        <f t="shared" si="499"/>
        <v>0</v>
      </c>
      <c r="DY193" s="379"/>
      <c r="DZ193" s="384">
        <f t="shared" si="500"/>
        <v>0</v>
      </c>
      <c r="EA193" s="379"/>
      <c r="EB193" s="384">
        <f t="shared" si="501"/>
        <v>0</v>
      </c>
      <c r="EC193" s="379"/>
      <c r="ED193" s="384">
        <f t="shared" si="502"/>
        <v>0</v>
      </c>
      <c r="EE193" s="379"/>
      <c r="EF193" s="384">
        <f t="shared" si="503"/>
        <v>0</v>
      </c>
      <c r="EG193" s="379"/>
      <c r="EH193" s="384">
        <f t="shared" si="504"/>
        <v>0</v>
      </c>
      <c r="EI193" s="379"/>
      <c r="EJ193" s="384">
        <f t="shared" si="505"/>
        <v>0</v>
      </c>
      <c r="EK193" s="379"/>
      <c r="EL193" s="384">
        <f t="shared" si="506"/>
        <v>0</v>
      </c>
      <c r="EM193" s="379"/>
      <c r="EN193" s="384">
        <f t="shared" si="507"/>
        <v>0</v>
      </c>
      <c r="EO193" s="379"/>
      <c r="EP193" s="384">
        <f t="shared" si="508"/>
        <v>0</v>
      </c>
      <c r="EQ193" s="379"/>
      <c r="ER193" s="384">
        <f t="shared" si="509"/>
        <v>0</v>
      </c>
      <c r="ES193" s="379"/>
      <c r="ET193" s="384">
        <f t="shared" si="510"/>
        <v>0</v>
      </c>
      <c r="EU193" s="379"/>
      <c r="EV193" s="384">
        <f t="shared" si="511"/>
        <v>0</v>
      </c>
      <c r="EW193" s="379"/>
      <c r="EX193" s="384">
        <f t="shared" si="512"/>
        <v>0</v>
      </c>
      <c r="EY193" s="379"/>
      <c r="EZ193" s="384">
        <f t="shared" si="513"/>
        <v>0</v>
      </c>
      <c r="FA193" s="379"/>
      <c r="FB193" s="384">
        <f t="shared" si="514"/>
        <v>0</v>
      </c>
      <c r="FC193" s="379"/>
      <c r="FD193" s="384">
        <f t="shared" si="515"/>
        <v>0</v>
      </c>
      <c r="FE193" s="379"/>
      <c r="FF193" s="384">
        <f t="shared" si="516"/>
        <v>0</v>
      </c>
      <c r="FG193" s="379">
        <v>1</v>
      </c>
      <c r="FH193" s="384">
        <f t="shared" si="517"/>
        <v>24852.5</v>
      </c>
      <c r="FI193" s="379"/>
      <c r="FJ193" s="384">
        <f t="shared" si="518"/>
        <v>0</v>
      </c>
      <c r="FK193" s="379"/>
      <c r="FL193" s="384">
        <f t="shared" si="519"/>
        <v>0</v>
      </c>
      <c r="FM193" s="379"/>
      <c r="FN193" s="384">
        <f t="shared" si="520"/>
        <v>0</v>
      </c>
      <c r="FO193" s="379"/>
      <c r="FP193" s="384">
        <f t="shared" si="521"/>
        <v>0</v>
      </c>
      <c r="FQ193" s="379"/>
      <c r="FR193" s="384">
        <f t="shared" si="522"/>
        <v>0</v>
      </c>
      <c r="FS193" s="379"/>
      <c r="FT193" s="384">
        <f t="shared" si="523"/>
        <v>0</v>
      </c>
      <c r="FU193" s="379"/>
      <c r="FV193" s="384">
        <f t="shared" si="524"/>
        <v>0</v>
      </c>
      <c r="FW193" s="379"/>
      <c r="FX193" s="384">
        <f t="shared" si="525"/>
        <v>0</v>
      </c>
      <c r="FY193" s="379"/>
      <c r="FZ193" s="384">
        <f t="shared" si="526"/>
        <v>0</v>
      </c>
      <c r="GA193" s="379"/>
      <c r="GB193" s="384">
        <f t="shared" si="527"/>
        <v>0</v>
      </c>
      <c r="GC193" s="379"/>
      <c r="GD193" s="384">
        <f t="shared" si="528"/>
        <v>0</v>
      </c>
      <c r="GE193" s="379"/>
      <c r="GF193" s="384">
        <f t="shared" si="529"/>
        <v>0</v>
      </c>
      <c r="GG193" s="379"/>
      <c r="GH193" s="384">
        <f t="shared" si="530"/>
        <v>0</v>
      </c>
      <c r="GI193" s="379"/>
      <c r="GJ193" s="384">
        <f t="shared" si="531"/>
        <v>0</v>
      </c>
      <c r="GK193" s="379"/>
      <c r="GL193" s="384">
        <f t="shared" si="532"/>
        <v>0</v>
      </c>
      <c r="GM193" s="379"/>
      <c r="GN193" s="384">
        <f t="shared" si="533"/>
        <v>0</v>
      </c>
      <c r="GO193" s="379"/>
      <c r="GP193" s="384">
        <f t="shared" si="534"/>
        <v>0</v>
      </c>
      <c r="GQ193" s="379"/>
      <c r="GR193" s="384">
        <f t="shared" si="535"/>
        <v>0</v>
      </c>
      <c r="GS193" s="379"/>
      <c r="GT193" s="384">
        <f t="shared" si="536"/>
        <v>0</v>
      </c>
      <c r="GU193" s="379"/>
      <c r="GV193" s="384">
        <f t="shared" si="537"/>
        <v>0</v>
      </c>
      <c r="GW193" s="379"/>
      <c r="GX193" s="384">
        <f t="shared" si="538"/>
        <v>0</v>
      </c>
      <c r="GY193" s="379"/>
      <c r="GZ193" s="384">
        <f t="shared" si="539"/>
        <v>0</v>
      </c>
      <c r="HA193" s="379"/>
      <c r="HB193" s="384">
        <f t="shared" si="540"/>
        <v>0</v>
      </c>
      <c r="HC193" s="379"/>
      <c r="HD193" s="384">
        <f t="shared" si="541"/>
        <v>0</v>
      </c>
      <c r="HE193" s="379"/>
      <c r="HF193" s="384">
        <f t="shared" si="542"/>
        <v>0</v>
      </c>
      <c r="HG193" s="379"/>
      <c r="HH193" s="384">
        <f t="shared" si="543"/>
        <v>0</v>
      </c>
      <c r="HI193" s="379"/>
      <c r="HJ193" s="384">
        <f t="shared" si="544"/>
        <v>0</v>
      </c>
      <c r="HK193" s="379"/>
      <c r="HL193" s="384">
        <f t="shared" si="545"/>
        <v>0</v>
      </c>
      <c r="HM193" s="379"/>
      <c r="HN193" s="384">
        <f t="shared" si="546"/>
        <v>0</v>
      </c>
      <c r="HO193" s="415"/>
      <c r="HP193" s="384">
        <f t="shared" si="547"/>
        <v>0</v>
      </c>
      <c r="HQ193" s="379"/>
      <c r="HR193" s="384">
        <f t="shared" si="548"/>
        <v>0</v>
      </c>
      <c r="HS193" s="415"/>
      <c r="HT193" s="384">
        <f t="shared" si="549"/>
        <v>0</v>
      </c>
      <c r="HU193" s="379"/>
      <c r="HV193" s="384">
        <f t="shared" si="550"/>
        <v>0</v>
      </c>
      <c r="HW193" s="379"/>
      <c r="HX193" s="384">
        <f t="shared" si="551"/>
        <v>0</v>
      </c>
      <c r="HY193" s="379"/>
      <c r="HZ193" s="384">
        <f t="shared" si="552"/>
        <v>0</v>
      </c>
      <c r="IA193" s="379"/>
      <c r="IB193" s="384">
        <f t="shared" si="553"/>
        <v>0</v>
      </c>
      <c r="IC193" s="379"/>
      <c r="ID193" s="384">
        <f t="shared" si="554"/>
        <v>0</v>
      </c>
      <c r="IE193" s="379"/>
      <c r="IF193" s="384">
        <f t="shared" si="555"/>
        <v>0</v>
      </c>
      <c r="IG193" s="379"/>
      <c r="IH193" s="384">
        <f t="shared" si="556"/>
        <v>0</v>
      </c>
      <c r="II193" s="379"/>
      <c r="IJ193" s="384">
        <f t="shared" si="557"/>
        <v>0</v>
      </c>
      <c r="IK193" s="379"/>
      <c r="IL193" s="384">
        <f t="shared" si="558"/>
        <v>0</v>
      </c>
      <c r="IM193" s="379"/>
      <c r="IN193" s="384">
        <f t="shared" si="559"/>
        <v>0</v>
      </c>
      <c r="IO193" s="379"/>
      <c r="IP193" s="384">
        <f t="shared" si="560"/>
        <v>0</v>
      </c>
      <c r="IQ193" s="379"/>
      <c r="IR193" s="384">
        <f t="shared" si="561"/>
        <v>0</v>
      </c>
      <c r="IS193" s="379"/>
      <c r="IT193" s="384">
        <f t="shared" si="562"/>
        <v>0</v>
      </c>
      <c r="IU193" s="379"/>
      <c r="IV193" s="384">
        <f t="shared" si="563"/>
        <v>0</v>
      </c>
      <c r="IW193" s="379"/>
      <c r="IX193" s="384">
        <f t="shared" si="564"/>
        <v>0</v>
      </c>
      <c r="IY193" s="379"/>
      <c r="IZ193" s="384">
        <f t="shared" si="565"/>
        <v>0</v>
      </c>
      <c r="JA193" s="379"/>
      <c r="JB193" s="384">
        <f t="shared" si="566"/>
        <v>0</v>
      </c>
      <c r="JC193" s="379"/>
      <c r="JD193" s="384">
        <f t="shared" si="567"/>
        <v>0</v>
      </c>
      <c r="JE193" s="379"/>
      <c r="JF193" s="384">
        <f t="shared" si="568"/>
        <v>0</v>
      </c>
      <c r="JG193" s="379"/>
      <c r="JH193" s="384">
        <f t="shared" si="569"/>
        <v>0</v>
      </c>
      <c r="JI193" s="379"/>
      <c r="JJ193" s="384">
        <f t="shared" si="570"/>
        <v>0</v>
      </c>
      <c r="JK193" s="379"/>
      <c r="JL193" s="384">
        <f t="shared" si="571"/>
        <v>0</v>
      </c>
      <c r="JM193" s="379"/>
      <c r="JN193" s="384">
        <f t="shared" si="572"/>
        <v>0</v>
      </c>
      <c r="JO193" s="379"/>
      <c r="JP193" s="384">
        <f t="shared" si="573"/>
        <v>0</v>
      </c>
      <c r="JQ193" s="379"/>
      <c r="JR193" s="384">
        <f t="shared" si="574"/>
        <v>0</v>
      </c>
      <c r="JS193" s="379"/>
      <c r="JT193" s="384">
        <f t="shared" si="580"/>
        <v>0</v>
      </c>
      <c r="JU193" s="379"/>
      <c r="JV193" s="384">
        <f t="shared" si="581"/>
        <v>0</v>
      </c>
      <c r="JW193" s="379"/>
      <c r="JX193" s="384">
        <f t="shared" si="582"/>
        <v>0</v>
      </c>
      <c r="JY193" s="379"/>
      <c r="JZ193" s="384">
        <f t="shared" si="583"/>
        <v>0</v>
      </c>
    </row>
    <row r="194" spans="1:286" s="4" customFormat="1" x14ac:dyDescent="0.25">
      <c r="A194" s="268" t="s">
        <v>28</v>
      </c>
      <c r="B194" s="268" t="s">
        <v>408</v>
      </c>
      <c r="C194" s="466">
        <v>36942</v>
      </c>
      <c r="D194" s="467"/>
      <c r="E194" s="467"/>
      <c r="F194" s="472"/>
      <c r="G194" s="387">
        <v>0</v>
      </c>
      <c r="H194" s="388">
        <f t="shared" si="439"/>
        <v>36942</v>
      </c>
      <c r="I194" s="513">
        <v>1</v>
      </c>
      <c r="J194" s="390">
        <f t="shared" si="441"/>
        <v>36942</v>
      </c>
      <c r="K194" s="379"/>
      <c r="L194" s="384">
        <f t="shared" si="442"/>
        <v>0</v>
      </c>
      <c r="M194" s="379"/>
      <c r="N194" s="384">
        <f t="shared" si="443"/>
        <v>0</v>
      </c>
      <c r="O194" s="379"/>
      <c r="P194" s="384">
        <f t="shared" si="444"/>
        <v>0</v>
      </c>
      <c r="Q194" s="379"/>
      <c r="R194" s="384">
        <f t="shared" si="445"/>
        <v>0</v>
      </c>
      <c r="S194" s="379"/>
      <c r="T194" s="384">
        <f t="shared" si="446"/>
        <v>0</v>
      </c>
      <c r="U194" s="379"/>
      <c r="V194" s="384">
        <f t="shared" si="447"/>
        <v>0</v>
      </c>
      <c r="W194" s="379"/>
      <c r="X194" s="384">
        <f t="shared" si="448"/>
        <v>0</v>
      </c>
      <c r="Y194" s="379"/>
      <c r="Z194" s="384">
        <f t="shared" si="449"/>
        <v>0</v>
      </c>
      <c r="AA194" s="379"/>
      <c r="AB194" s="384">
        <f t="shared" si="450"/>
        <v>0</v>
      </c>
      <c r="AC194" s="379"/>
      <c r="AD194" s="384">
        <f t="shared" si="451"/>
        <v>0</v>
      </c>
      <c r="AE194" s="379"/>
      <c r="AF194" s="384">
        <f t="shared" si="452"/>
        <v>0</v>
      </c>
      <c r="AG194" s="379"/>
      <c r="AH194" s="384">
        <f t="shared" si="453"/>
        <v>0</v>
      </c>
      <c r="AI194" s="379"/>
      <c r="AJ194" s="384">
        <f t="shared" si="454"/>
        <v>0</v>
      </c>
      <c r="AK194" s="379"/>
      <c r="AL194" s="384">
        <f t="shared" si="455"/>
        <v>0</v>
      </c>
      <c r="AM194" s="379"/>
      <c r="AN194" s="384">
        <f t="shared" si="456"/>
        <v>0</v>
      </c>
      <c r="AO194" s="379"/>
      <c r="AP194" s="384">
        <f t="shared" si="457"/>
        <v>0</v>
      </c>
      <c r="AQ194" s="379"/>
      <c r="AR194" s="384">
        <f t="shared" si="458"/>
        <v>0</v>
      </c>
      <c r="AS194" s="379"/>
      <c r="AT194" s="384">
        <f t="shared" si="459"/>
        <v>0</v>
      </c>
      <c r="AU194" s="379"/>
      <c r="AV194" s="384">
        <f t="shared" si="460"/>
        <v>0</v>
      </c>
      <c r="AW194" s="379"/>
      <c r="AX194" s="384">
        <f t="shared" si="461"/>
        <v>0</v>
      </c>
      <c r="AY194" s="379"/>
      <c r="AZ194" s="384">
        <f t="shared" si="462"/>
        <v>0</v>
      </c>
      <c r="BA194" s="379"/>
      <c r="BB194" s="384">
        <f t="shared" si="463"/>
        <v>0</v>
      </c>
      <c r="BC194" s="379"/>
      <c r="BD194" s="384">
        <f t="shared" si="464"/>
        <v>0</v>
      </c>
      <c r="BE194" s="379"/>
      <c r="BF194" s="384">
        <f t="shared" si="465"/>
        <v>0</v>
      </c>
      <c r="BG194" s="379"/>
      <c r="BH194" s="384">
        <f t="shared" si="466"/>
        <v>0</v>
      </c>
      <c r="BI194" s="379"/>
      <c r="BJ194" s="384">
        <f t="shared" si="467"/>
        <v>0</v>
      </c>
      <c r="BK194" s="379"/>
      <c r="BL194" s="384">
        <f t="shared" si="468"/>
        <v>0</v>
      </c>
      <c r="BM194" s="379"/>
      <c r="BN194" s="384">
        <f t="shared" si="469"/>
        <v>0</v>
      </c>
      <c r="BO194" s="379"/>
      <c r="BP194" s="384">
        <f t="shared" si="470"/>
        <v>0</v>
      </c>
      <c r="BQ194" s="379"/>
      <c r="BR194" s="384">
        <f t="shared" si="471"/>
        <v>0</v>
      </c>
      <c r="BS194" s="379"/>
      <c r="BT194" s="384">
        <f t="shared" si="472"/>
        <v>0</v>
      </c>
      <c r="BU194" s="379"/>
      <c r="BV194" s="384">
        <f t="shared" si="473"/>
        <v>0</v>
      </c>
      <c r="BW194" s="379"/>
      <c r="BX194" s="384">
        <f t="shared" si="474"/>
        <v>0</v>
      </c>
      <c r="BY194" s="379"/>
      <c r="BZ194" s="384">
        <f t="shared" si="475"/>
        <v>0</v>
      </c>
      <c r="CA194" s="379"/>
      <c r="CB194" s="384">
        <f t="shared" si="476"/>
        <v>0</v>
      </c>
      <c r="CC194" s="379"/>
      <c r="CD194" s="384">
        <f t="shared" si="477"/>
        <v>0</v>
      </c>
      <c r="CE194" s="379"/>
      <c r="CF194" s="384">
        <f t="shared" si="478"/>
        <v>0</v>
      </c>
      <c r="CG194" s="379"/>
      <c r="CH194" s="384">
        <f t="shared" si="479"/>
        <v>0</v>
      </c>
      <c r="CI194" s="379"/>
      <c r="CJ194" s="384">
        <f t="shared" si="480"/>
        <v>0</v>
      </c>
      <c r="CK194" s="379"/>
      <c r="CL194" s="384">
        <f t="shared" si="481"/>
        <v>0</v>
      </c>
      <c r="CM194" s="379"/>
      <c r="CN194" s="384">
        <f t="shared" si="482"/>
        <v>0</v>
      </c>
      <c r="CO194" s="379"/>
      <c r="CP194" s="384">
        <f t="shared" si="483"/>
        <v>0</v>
      </c>
      <c r="CQ194" s="379"/>
      <c r="CR194" s="384">
        <f t="shared" si="484"/>
        <v>0</v>
      </c>
      <c r="CS194" s="379"/>
      <c r="CT194" s="384">
        <f t="shared" si="485"/>
        <v>0</v>
      </c>
      <c r="CU194" s="379"/>
      <c r="CV194" s="384">
        <f t="shared" si="486"/>
        <v>0</v>
      </c>
      <c r="CW194" s="379"/>
      <c r="CX194" s="384">
        <f t="shared" si="487"/>
        <v>0</v>
      </c>
      <c r="CY194" s="379"/>
      <c r="CZ194" s="384">
        <f t="shared" si="488"/>
        <v>0</v>
      </c>
      <c r="DA194" s="379"/>
      <c r="DB194" s="384">
        <f t="shared" si="440"/>
        <v>0</v>
      </c>
      <c r="DC194" s="379"/>
      <c r="DD194" s="384">
        <f t="shared" si="489"/>
        <v>0</v>
      </c>
      <c r="DE194" s="379"/>
      <c r="DF194" s="384">
        <f t="shared" si="490"/>
        <v>0</v>
      </c>
      <c r="DG194" s="379"/>
      <c r="DH194" s="384">
        <f t="shared" si="491"/>
        <v>0</v>
      </c>
      <c r="DI194" s="379"/>
      <c r="DJ194" s="384">
        <f t="shared" si="492"/>
        <v>0</v>
      </c>
      <c r="DK194" s="379"/>
      <c r="DL194" s="384">
        <f t="shared" si="493"/>
        <v>0</v>
      </c>
      <c r="DM194" s="379"/>
      <c r="DN194" s="384">
        <f t="shared" si="494"/>
        <v>0</v>
      </c>
      <c r="DO194" s="379"/>
      <c r="DP194" s="384">
        <f t="shared" si="495"/>
        <v>0</v>
      </c>
      <c r="DQ194" s="379"/>
      <c r="DR194" s="384">
        <f t="shared" si="496"/>
        <v>0</v>
      </c>
      <c r="DS194" s="379"/>
      <c r="DT194" s="384">
        <f t="shared" si="497"/>
        <v>0</v>
      </c>
      <c r="DU194" s="379"/>
      <c r="DV194" s="384">
        <f t="shared" si="498"/>
        <v>0</v>
      </c>
      <c r="DW194" s="379"/>
      <c r="DX194" s="384">
        <f t="shared" si="499"/>
        <v>0</v>
      </c>
      <c r="DY194" s="379"/>
      <c r="DZ194" s="384">
        <f t="shared" si="500"/>
        <v>0</v>
      </c>
      <c r="EA194" s="379"/>
      <c r="EB194" s="384">
        <f t="shared" si="501"/>
        <v>0</v>
      </c>
      <c r="EC194" s="379"/>
      <c r="ED194" s="384">
        <f t="shared" si="502"/>
        <v>0</v>
      </c>
      <c r="EE194" s="379"/>
      <c r="EF194" s="384">
        <f t="shared" si="503"/>
        <v>0</v>
      </c>
      <c r="EG194" s="379">
        <v>1</v>
      </c>
      <c r="EH194" s="384">
        <f t="shared" si="504"/>
        <v>36942</v>
      </c>
      <c r="EI194" s="379"/>
      <c r="EJ194" s="384">
        <f t="shared" si="505"/>
        <v>0</v>
      </c>
      <c r="EK194" s="379"/>
      <c r="EL194" s="384">
        <f t="shared" si="506"/>
        <v>0</v>
      </c>
      <c r="EM194" s="379">
        <v>1</v>
      </c>
      <c r="EN194" s="384">
        <f t="shared" si="507"/>
        <v>36942</v>
      </c>
      <c r="EO194" s="379"/>
      <c r="EP194" s="384">
        <f t="shared" si="508"/>
        <v>0</v>
      </c>
      <c r="EQ194" s="379"/>
      <c r="ER194" s="384">
        <f t="shared" si="509"/>
        <v>0</v>
      </c>
      <c r="ES194" s="379"/>
      <c r="ET194" s="384">
        <f t="shared" si="510"/>
        <v>0</v>
      </c>
      <c r="EU194" s="379"/>
      <c r="EV194" s="384">
        <f t="shared" si="511"/>
        <v>0</v>
      </c>
      <c r="EW194" s="379"/>
      <c r="EX194" s="384">
        <f t="shared" si="512"/>
        <v>0</v>
      </c>
      <c r="EY194" s="379"/>
      <c r="EZ194" s="384">
        <f t="shared" si="513"/>
        <v>0</v>
      </c>
      <c r="FA194" s="379"/>
      <c r="FB194" s="384">
        <f t="shared" si="514"/>
        <v>0</v>
      </c>
      <c r="FC194" s="379"/>
      <c r="FD194" s="384">
        <f t="shared" si="515"/>
        <v>0</v>
      </c>
      <c r="FE194" s="379"/>
      <c r="FF194" s="384">
        <f t="shared" si="516"/>
        <v>0</v>
      </c>
      <c r="FG194" s="379"/>
      <c r="FH194" s="384">
        <f t="shared" si="517"/>
        <v>0</v>
      </c>
      <c r="FI194" s="379"/>
      <c r="FJ194" s="384">
        <f t="shared" si="518"/>
        <v>0</v>
      </c>
      <c r="FK194" s="379"/>
      <c r="FL194" s="384">
        <f t="shared" si="519"/>
        <v>0</v>
      </c>
      <c r="FM194" s="379"/>
      <c r="FN194" s="384">
        <f t="shared" si="520"/>
        <v>0</v>
      </c>
      <c r="FO194" s="379"/>
      <c r="FP194" s="384">
        <f t="shared" si="521"/>
        <v>0</v>
      </c>
      <c r="FQ194" s="379"/>
      <c r="FR194" s="384">
        <f t="shared" si="522"/>
        <v>0</v>
      </c>
      <c r="FS194" s="379"/>
      <c r="FT194" s="384">
        <f t="shared" si="523"/>
        <v>0</v>
      </c>
      <c r="FU194" s="379"/>
      <c r="FV194" s="384">
        <f t="shared" si="524"/>
        <v>0</v>
      </c>
      <c r="FW194" s="379"/>
      <c r="FX194" s="384">
        <f t="shared" si="525"/>
        <v>0</v>
      </c>
      <c r="FY194" s="379"/>
      <c r="FZ194" s="384">
        <f t="shared" si="526"/>
        <v>0</v>
      </c>
      <c r="GA194" s="379"/>
      <c r="GB194" s="384">
        <f t="shared" si="527"/>
        <v>0</v>
      </c>
      <c r="GC194" s="379"/>
      <c r="GD194" s="384">
        <f t="shared" si="528"/>
        <v>0</v>
      </c>
      <c r="GE194" s="379"/>
      <c r="GF194" s="384">
        <f t="shared" si="529"/>
        <v>0</v>
      </c>
      <c r="GG194" s="379"/>
      <c r="GH194" s="384">
        <f t="shared" si="530"/>
        <v>0</v>
      </c>
      <c r="GI194" s="379"/>
      <c r="GJ194" s="384">
        <f t="shared" si="531"/>
        <v>0</v>
      </c>
      <c r="GK194" s="379"/>
      <c r="GL194" s="384">
        <f t="shared" si="532"/>
        <v>0</v>
      </c>
      <c r="GM194" s="379"/>
      <c r="GN194" s="384">
        <f t="shared" si="533"/>
        <v>0</v>
      </c>
      <c r="GO194" s="379"/>
      <c r="GP194" s="384">
        <f t="shared" si="534"/>
        <v>0</v>
      </c>
      <c r="GQ194" s="379"/>
      <c r="GR194" s="384">
        <f t="shared" si="535"/>
        <v>0</v>
      </c>
      <c r="GS194" s="379"/>
      <c r="GT194" s="384">
        <f t="shared" si="536"/>
        <v>0</v>
      </c>
      <c r="GU194" s="379"/>
      <c r="GV194" s="384">
        <f t="shared" si="537"/>
        <v>0</v>
      </c>
      <c r="GW194" s="379"/>
      <c r="GX194" s="384">
        <f t="shared" si="538"/>
        <v>0</v>
      </c>
      <c r="GY194" s="379"/>
      <c r="GZ194" s="384">
        <f t="shared" si="539"/>
        <v>0</v>
      </c>
      <c r="HA194" s="379"/>
      <c r="HB194" s="384">
        <f t="shared" si="540"/>
        <v>0</v>
      </c>
      <c r="HC194" s="379"/>
      <c r="HD194" s="384">
        <f t="shared" si="541"/>
        <v>0</v>
      </c>
      <c r="HE194" s="379"/>
      <c r="HF194" s="384">
        <f t="shared" si="542"/>
        <v>0</v>
      </c>
      <c r="HG194" s="379"/>
      <c r="HH194" s="384">
        <f t="shared" si="543"/>
        <v>0</v>
      </c>
      <c r="HI194" s="379"/>
      <c r="HJ194" s="384">
        <f t="shared" si="544"/>
        <v>0</v>
      </c>
      <c r="HK194" s="379"/>
      <c r="HL194" s="384">
        <f t="shared" si="545"/>
        <v>0</v>
      </c>
      <c r="HM194" s="379"/>
      <c r="HN194" s="384">
        <f t="shared" si="546"/>
        <v>0</v>
      </c>
      <c r="HO194" s="415"/>
      <c r="HP194" s="384">
        <f t="shared" si="547"/>
        <v>0</v>
      </c>
      <c r="HQ194" s="379"/>
      <c r="HR194" s="384">
        <f t="shared" si="548"/>
        <v>0</v>
      </c>
      <c r="HS194" s="415"/>
      <c r="HT194" s="384">
        <f t="shared" si="549"/>
        <v>0</v>
      </c>
      <c r="HU194" s="379"/>
      <c r="HV194" s="384">
        <f t="shared" si="550"/>
        <v>0</v>
      </c>
      <c r="HW194" s="379"/>
      <c r="HX194" s="384">
        <f t="shared" si="551"/>
        <v>0</v>
      </c>
      <c r="HY194" s="379"/>
      <c r="HZ194" s="384">
        <f t="shared" si="552"/>
        <v>0</v>
      </c>
      <c r="IA194" s="379"/>
      <c r="IB194" s="384">
        <f t="shared" si="553"/>
        <v>0</v>
      </c>
      <c r="IC194" s="379"/>
      <c r="ID194" s="384">
        <f t="shared" si="554"/>
        <v>0</v>
      </c>
      <c r="IE194" s="379"/>
      <c r="IF194" s="384">
        <f t="shared" si="555"/>
        <v>0</v>
      </c>
      <c r="IG194" s="379"/>
      <c r="IH194" s="384">
        <f t="shared" si="556"/>
        <v>0</v>
      </c>
      <c r="II194" s="379"/>
      <c r="IJ194" s="384">
        <f t="shared" si="557"/>
        <v>0</v>
      </c>
      <c r="IK194" s="379"/>
      <c r="IL194" s="384">
        <f t="shared" si="558"/>
        <v>0</v>
      </c>
      <c r="IM194" s="379"/>
      <c r="IN194" s="384">
        <f t="shared" si="559"/>
        <v>0</v>
      </c>
      <c r="IO194" s="379"/>
      <c r="IP194" s="384">
        <f t="shared" si="560"/>
        <v>0</v>
      </c>
      <c r="IQ194" s="379"/>
      <c r="IR194" s="384">
        <f t="shared" si="561"/>
        <v>0</v>
      </c>
      <c r="IS194" s="379"/>
      <c r="IT194" s="384">
        <f t="shared" si="562"/>
        <v>0</v>
      </c>
      <c r="IU194" s="379"/>
      <c r="IV194" s="384">
        <f t="shared" si="563"/>
        <v>0</v>
      </c>
      <c r="IW194" s="379"/>
      <c r="IX194" s="384">
        <f t="shared" si="564"/>
        <v>0</v>
      </c>
      <c r="IY194" s="379"/>
      <c r="IZ194" s="384">
        <f t="shared" si="565"/>
        <v>0</v>
      </c>
      <c r="JA194" s="379"/>
      <c r="JB194" s="384">
        <f t="shared" si="566"/>
        <v>0</v>
      </c>
      <c r="JC194" s="379"/>
      <c r="JD194" s="384">
        <f t="shared" si="567"/>
        <v>0</v>
      </c>
      <c r="JE194" s="379"/>
      <c r="JF194" s="384">
        <f t="shared" si="568"/>
        <v>0</v>
      </c>
      <c r="JG194" s="379"/>
      <c r="JH194" s="384">
        <f t="shared" si="569"/>
        <v>0</v>
      </c>
      <c r="JI194" s="379"/>
      <c r="JJ194" s="384">
        <f t="shared" si="570"/>
        <v>0</v>
      </c>
      <c r="JK194" s="379"/>
      <c r="JL194" s="384">
        <f t="shared" si="571"/>
        <v>0</v>
      </c>
      <c r="JM194" s="379"/>
      <c r="JN194" s="384">
        <f t="shared" si="572"/>
        <v>0</v>
      </c>
      <c r="JO194" s="379"/>
      <c r="JP194" s="384">
        <f t="shared" si="573"/>
        <v>0</v>
      </c>
      <c r="JQ194" s="379"/>
      <c r="JR194" s="384">
        <f t="shared" si="574"/>
        <v>0</v>
      </c>
      <c r="JS194" s="379"/>
      <c r="JT194" s="384">
        <f t="shared" si="580"/>
        <v>0</v>
      </c>
      <c r="JU194" s="379">
        <v>1</v>
      </c>
      <c r="JV194" s="384">
        <f t="shared" si="581"/>
        <v>36942</v>
      </c>
      <c r="JW194" s="379"/>
      <c r="JX194" s="384">
        <f t="shared" si="582"/>
        <v>0</v>
      </c>
      <c r="JY194" s="379"/>
      <c r="JZ194" s="384">
        <f t="shared" si="583"/>
        <v>0</v>
      </c>
    </row>
    <row r="195" spans="1:286" s="4" customFormat="1" x14ac:dyDescent="0.25">
      <c r="A195" s="268" t="s">
        <v>28</v>
      </c>
      <c r="B195" s="268" t="s">
        <v>552</v>
      </c>
      <c r="C195" s="466">
        <v>41328</v>
      </c>
      <c r="D195" s="467"/>
      <c r="E195" s="467"/>
      <c r="F195" s="472"/>
      <c r="G195" s="387">
        <v>0</v>
      </c>
      <c r="H195" s="388">
        <f t="shared" si="439"/>
        <v>41328</v>
      </c>
      <c r="I195" s="513">
        <v>1</v>
      </c>
      <c r="J195" s="390">
        <f t="shared" si="441"/>
        <v>41328</v>
      </c>
      <c r="K195" s="379"/>
      <c r="L195" s="384">
        <f t="shared" si="442"/>
        <v>0</v>
      </c>
      <c r="M195" s="379"/>
      <c r="N195" s="384">
        <f t="shared" si="443"/>
        <v>0</v>
      </c>
      <c r="O195" s="379"/>
      <c r="P195" s="384">
        <f t="shared" si="444"/>
        <v>0</v>
      </c>
      <c r="Q195" s="379"/>
      <c r="R195" s="384">
        <f t="shared" si="445"/>
        <v>0</v>
      </c>
      <c r="S195" s="379"/>
      <c r="T195" s="384">
        <f t="shared" si="446"/>
        <v>0</v>
      </c>
      <c r="U195" s="379"/>
      <c r="V195" s="384">
        <f t="shared" si="447"/>
        <v>0</v>
      </c>
      <c r="W195" s="379"/>
      <c r="X195" s="384">
        <f t="shared" si="448"/>
        <v>0</v>
      </c>
      <c r="Y195" s="379"/>
      <c r="Z195" s="384">
        <f t="shared" si="449"/>
        <v>0</v>
      </c>
      <c r="AA195" s="379"/>
      <c r="AB195" s="384">
        <f t="shared" si="450"/>
        <v>0</v>
      </c>
      <c r="AC195" s="379"/>
      <c r="AD195" s="384">
        <f t="shared" si="451"/>
        <v>0</v>
      </c>
      <c r="AE195" s="379"/>
      <c r="AF195" s="384">
        <f t="shared" si="452"/>
        <v>0</v>
      </c>
      <c r="AG195" s="379"/>
      <c r="AH195" s="384">
        <f t="shared" si="453"/>
        <v>0</v>
      </c>
      <c r="AI195" s="379"/>
      <c r="AJ195" s="384">
        <f t="shared" si="454"/>
        <v>0</v>
      </c>
      <c r="AK195" s="379"/>
      <c r="AL195" s="384">
        <f t="shared" si="455"/>
        <v>0</v>
      </c>
      <c r="AM195" s="379"/>
      <c r="AN195" s="384">
        <f t="shared" si="456"/>
        <v>0</v>
      </c>
      <c r="AO195" s="379"/>
      <c r="AP195" s="384">
        <f t="shared" si="457"/>
        <v>0</v>
      </c>
      <c r="AQ195" s="379"/>
      <c r="AR195" s="384">
        <f t="shared" si="458"/>
        <v>0</v>
      </c>
      <c r="AS195" s="379"/>
      <c r="AT195" s="384">
        <f t="shared" si="459"/>
        <v>0</v>
      </c>
      <c r="AU195" s="379"/>
      <c r="AV195" s="384">
        <f t="shared" si="460"/>
        <v>0</v>
      </c>
      <c r="AW195" s="379"/>
      <c r="AX195" s="384">
        <f t="shared" si="461"/>
        <v>0</v>
      </c>
      <c r="AY195" s="379"/>
      <c r="AZ195" s="384">
        <f t="shared" si="462"/>
        <v>0</v>
      </c>
      <c r="BA195" s="379"/>
      <c r="BB195" s="384">
        <f t="shared" si="463"/>
        <v>0</v>
      </c>
      <c r="BC195" s="379"/>
      <c r="BD195" s="384">
        <f t="shared" si="464"/>
        <v>0</v>
      </c>
      <c r="BE195" s="379"/>
      <c r="BF195" s="384">
        <f t="shared" si="465"/>
        <v>0</v>
      </c>
      <c r="BG195" s="379"/>
      <c r="BH195" s="384">
        <f t="shared" si="466"/>
        <v>0</v>
      </c>
      <c r="BI195" s="379"/>
      <c r="BJ195" s="384">
        <f t="shared" si="467"/>
        <v>0</v>
      </c>
      <c r="BK195" s="379"/>
      <c r="BL195" s="384">
        <f t="shared" si="468"/>
        <v>0</v>
      </c>
      <c r="BM195" s="379"/>
      <c r="BN195" s="384">
        <f t="shared" si="469"/>
        <v>0</v>
      </c>
      <c r="BO195" s="379"/>
      <c r="BP195" s="384">
        <f t="shared" si="470"/>
        <v>0</v>
      </c>
      <c r="BQ195" s="379"/>
      <c r="BR195" s="384">
        <f t="shared" si="471"/>
        <v>0</v>
      </c>
      <c r="BS195" s="379"/>
      <c r="BT195" s="384">
        <f t="shared" si="472"/>
        <v>0</v>
      </c>
      <c r="BU195" s="379"/>
      <c r="BV195" s="384">
        <f t="shared" si="473"/>
        <v>0</v>
      </c>
      <c r="BW195" s="379"/>
      <c r="BX195" s="384">
        <f t="shared" si="474"/>
        <v>0</v>
      </c>
      <c r="BY195" s="379"/>
      <c r="BZ195" s="384">
        <f t="shared" si="475"/>
        <v>0</v>
      </c>
      <c r="CA195" s="379"/>
      <c r="CB195" s="384">
        <f t="shared" si="476"/>
        <v>0</v>
      </c>
      <c r="CC195" s="379"/>
      <c r="CD195" s="384">
        <f t="shared" si="477"/>
        <v>0</v>
      </c>
      <c r="CE195" s="379"/>
      <c r="CF195" s="384">
        <f t="shared" si="478"/>
        <v>0</v>
      </c>
      <c r="CG195" s="379"/>
      <c r="CH195" s="384">
        <f t="shared" si="479"/>
        <v>0</v>
      </c>
      <c r="CI195" s="379"/>
      <c r="CJ195" s="384">
        <f t="shared" si="480"/>
        <v>0</v>
      </c>
      <c r="CK195" s="379"/>
      <c r="CL195" s="384">
        <f t="shared" si="481"/>
        <v>0</v>
      </c>
      <c r="CM195" s="379"/>
      <c r="CN195" s="384">
        <f t="shared" si="482"/>
        <v>0</v>
      </c>
      <c r="CO195" s="379"/>
      <c r="CP195" s="384">
        <f t="shared" si="483"/>
        <v>0</v>
      </c>
      <c r="CQ195" s="379"/>
      <c r="CR195" s="384">
        <f t="shared" si="484"/>
        <v>0</v>
      </c>
      <c r="CS195" s="379"/>
      <c r="CT195" s="384">
        <f t="shared" si="485"/>
        <v>0</v>
      </c>
      <c r="CU195" s="379"/>
      <c r="CV195" s="384">
        <f t="shared" si="486"/>
        <v>0</v>
      </c>
      <c r="CW195" s="379"/>
      <c r="CX195" s="384">
        <f t="shared" si="487"/>
        <v>0</v>
      </c>
      <c r="CY195" s="379"/>
      <c r="CZ195" s="384">
        <f t="shared" si="488"/>
        <v>0</v>
      </c>
      <c r="DA195" s="379"/>
      <c r="DB195" s="384">
        <f t="shared" si="440"/>
        <v>0</v>
      </c>
      <c r="DC195" s="379"/>
      <c r="DD195" s="384">
        <f t="shared" si="489"/>
        <v>0</v>
      </c>
      <c r="DE195" s="379"/>
      <c r="DF195" s="384">
        <f t="shared" si="490"/>
        <v>0</v>
      </c>
      <c r="DG195" s="379"/>
      <c r="DH195" s="384">
        <f t="shared" si="491"/>
        <v>0</v>
      </c>
      <c r="DI195" s="379"/>
      <c r="DJ195" s="384">
        <f t="shared" si="492"/>
        <v>0</v>
      </c>
      <c r="DK195" s="379"/>
      <c r="DL195" s="384">
        <f t="shared" si="493"/>
        <v>0</v>
      </c>
      <c r="DM195" s="379"/>
      <c r="DN195" s="384">
        <f t="shared" si="494"/>
        <v>0</v>
      </c>
      <c r="DO195" s="379"/>
      <c r="DP195" s="384">
        <f t="shared" si="495"/>
        <v>0</v>
      </c>
      <c r="DQ195" s="379"/>
      <c r="DR195" s="384">
        <f t="shared" si="496"/>
        <v>0</v>
      </c>
      <c r="DS195" s="379"/>
      <c r="DT195" s="384">
        <f t="shared" si="497"/>
        <v>0</v>
      </c>
      <c r="DU195" s="379"/>
      <c r="DV195" s="384">
        <f t="shared" si="498"/>
        <v>0</v>
      </c>
      <c r="DW195" s="379"/>
      <c r="DX195" s="384">
        <f t="shared" si="499"/>
        <v>0</v>
      </c>
      <c r="DY195" s="379"/>
      <c r="DZ195" s="384">
        <f t="shared" si="500"/>
        <v>0</v>
      </c>
      <c r="EA195" s="379"/>
      <c r="EB195" s="384">
        <f t="shared" si="501"/>
        <v>0</v>
      </c>
      <c r="EC195" s="379"/>
      <c r="ED195" s="384">
        <f t="shared" si="502"/>
        <v>0</v>
      </c>
      <c r="EE195" s="379"/>
      <c r="EF195" s="384">
        <f t="shared" si="503"/>
        <v>0</v>
      </c>
      <c r="EG195" s="379"/>
      <c r="EH195" s="384">
        <f t="shared" si="504"/>
        <v>0</v>
      </c>
      <c r="EI195" s="379"/>
      <c r="EJ195" s="384">
        <f t="shared" si="505"/>
        <v>0</v>
      </c>
      <c r="EK195" s="379"/>
      <c r="EL195" s="384">
        <f t="shared" si="506"/>
        <v>0</v>
      </c>
      <c r="EM195" s="379"/>
      <c r="EN195" s="384">
        <f t="shared" si="507"/>
        <v>0</v>
      </c>
      <c r="EO195" s="379"/>
      <c r="EP195" s="384">
        <f t="shared" si="508"/>
        <v>0</v>
      </c>
      <c r="EQ195" s="379"/>
      <c r="ER195" s="384">
        <f t="shared" si="509"/>
        <v>0</v>
      </c>
      <c r="ES195" s="379"/>
      <c r="ET195" s="384">
        <f t="shared" si="510"/>
        <v>0</v>
      </c>
      <c r="EU195" s="379"/>
      <c r="EV195" s="384">
        <f t="shared" si="511"/>
        <v>0</v>
      </c>
      <c r="EW195" s="379"/>
      <c r="EX195" s="384">
        <f t="shared" si="512"/>
        <v>0</v>
      </c>
      <c r="EY195" s="379"/>
      <c r="EZ195" s="384">
        <f t="shared" si="513"/>
        <v>0</v>
      </c>
      <c r="FA195" s="379"/>
      <c r="FB195" s="384">
        <f t="shared" si="514"/>
        <v>0</v>
      </c>
      <c r="FC195" s="379"/>
      <c r="FD195" s="384">
        <f t="shared" si="515"/>
        <v>0</v>
      </c>
      <c r="FE195" s="379"/>
      <c r="FF195" s="384">
        <f t="shared" si="516"/>
        <v>0</v>
      </c>
      <c r="FG195" s="379"/>
      <c r="FH195" s="384">
        <f t="shared" si="517"/>
        <v>0</v>
      </c>
      <c r="FI195" s="379"/>
      <c r="FJ195" s="384">
        <f t="shared" si="518"/>
        <v>0</v>
      </c>
      <c r="FK195" s="379"/>
      <c r="FL195" s="384">
        <f t="shared" si="519"/>
        <v>0</v>
      </c>
      <c r="FM195" s="379"/>
      <c r="FN195" s="384">
        <f t="shared" si="520"/>
        <v>0</v>
      </c>
      <c r="FO195" s="379"/>
      <c r="FP195" s="384">
        <f t="shared" si="521"/>
        <v>0</v>
      </c>
      <c r="FQ195" s="379"/>
      <c r="FR195" s="384">
        <f t="shared" si="522"/>
        <v>0</v>
      </c>
      <c r="FS195" s="379"/>
      <c r="FT195" s="384">
        <f t="shared" si="523"/>
        <v>0</v>
      </c>
      <c r="FU195" s="379"/>
      <c r="FV195" s="384">
        <f t="shared" si="524"/>
        <v>0</v>
      </c>
      <c r="FW195" s="379"/>
      <c r="FX195" s="384">
        <f t="shared" si="525"/>
        <v>0</v>
      </c>
      <c r="FY195" s="379"/>
      <c r="FZ195" s="384">
        <f t="shared" si="526"/>
        <v>0</v>
      </c>
      <c r="GA195" s="379"/>
      <c r="GB195" s="384">
        <f t="shared" si="527"/>
        <v>0</v>
      </c>
      <c r="GC195" s="379"/>
      <c r="GD195" s="384">
        <f t="shared" si="528"/>
        <v>0</v>
      </c>
      <c r="GE195" s="379"/>
      <c r="GF195" s="384">
        <f t="shared" si="529"/>
        <v>0</v>
      </c>
      <c r="GG195" s="379"/>
      <c r="GH195" s="384">
        <f t="shared" si="530"/>
        <v>0</v>
      </c>
      <c r="GI195" s="379"/>
      <c r="GJ195" s="384">
        <f t="shared" si="531"/>
        <v>0</v>
      </c>
      <c r="GK195" s="379"/>
      <c r="GL195" s="384">
        <f t="shared" si="532"/>
        <v>0</v>
      </c>
      <c r="GM195" s="379"/>
      <c r="GN195" s="384">
        <f t="shared" si="533"/>
        <v>0</v>
      </c>
      <c r="GO195" s="379"/>
      <c r="GP195" s="384">
        <f t="shared" si="534"/>
        <v>0</v>
      </c>
      <c r="GQ195" s="379"/>
      <c r="GR195" s="384">
        <f t="shared" si="535"/>
        <v>0</v>
      </c>
      <c r="GS195" s="379"/>
      <c r="GT195" s="384">
        <f t="shared" si="536"/>
        <v>0</v>
      </c>
      <c r="GU195" s="379"/>
      <c r="GV195" s="384">
        <f t="shared" si="537"/>
        <v>0</v>
      </c>
      <c r="GW195" s="379"/>
      <c r="GX195" s="384">
        <f t="shared" si="538"/>
        <v>0</v>
      </c>
      <c r="GY195" s="379"/>
      <c r="GZ195" s="384">
        <f t="shared" si="539"/>
        <v>0</v>
      </c>
      <c r="HA195" s="379"/>
      <c r="HB195" s="384">
        <f t="shared" si="540"/>
        <v>0</v>
      </c>
      <c r="HC195" s="379"/>
      <c r="HD195" s="384">
        <f t="shared" si="541"/>
        <v>0</v>
      </c>
      <c r="HE195" s="379"/>
      <c r="HF195" s="384">
        <f t="shared" si="542"/>
        <v>0</v>
      </c>
      <c r="HG195" s="379"/>
      <c r="HH195" s="384">
        <f t="shared" si="543"/>
        <v>0</v>
      </c>
      <c r="HI195" s="379"/>
      <c r="HJ195" s="384">
        <f t="shared" si="544"/>
        <v>0</v>
      </c>
      <c r="HK195" s="379"/>
      <c r="HL195" s="384">
        <f t="shared" si="545"/>
        <v>0</v>
      </c>
      <c r="HM195" s="379"/>
      <c r="HN195" s="384">
        <f t="shared" si="546"/>
        <v>0</v>
      </c>
      <c r="HO195" s="415"/>
      <c r="HP195" s="384">
        <f t="shared" si="547"/>
        <v>0</v>
      </c>
      <c r="HQ195" s="379"/>
      <c r="HR195" s="384">
        <f t="shared" si="548"/>
        <v>0</v>
      </c>
      <c r="HS195" s="415"/>
      <c r="HT195" s="384">
        <f t="shared" si="549"/>
        <v>0</v>
      </c>
      <c r="HU195" s="379"/>
      <c r="HV195" s="384">
        <f t="shared" si="550"/>
        <v>0</v>
      </c>
      <c r="HW195" s="379"/>
      <c r="HX195" s="384">
        <f t="shared" si="551"/>
        <v>0</v>
      </c>
      <c r="HY195" s="379"/>
      <c r="HZ195" s="384">
        <f t="shared" si="552"/>
        <v>0</v>
      </c>
      <c r="IA195" s="379"/>
      <c r="IB195" s="384">
        <f t="shared" si="553"/>
        <v>0</v>
      </c>
      <c r="IC195" s="379"/>
      <c r="ID195" s="384">
        <f t="shared" si="554"/>
        <v>0</v>
      </c>
      <c r="IE195" s="379"/>
      <c r="IF195" s="384">
        <f t="shared" si="555"/>
        <v>0</v>
      </c>
      <c r="IG195" s="379"/>
      <c r="IH195" s="384">
        <f t="shared" si="556"/>
        <v>0</v>
      </c>
      <c r="II195" s="379"/>
      <c r="IJ195" s="384">
        <f t="shared" si="557"/>
        <v>0</v>
      </c>
      <c r="IK195" s="379"/>
      <c r="IL195" s="384">
        <f t="shared" si="558"/>
        <v>0</v>
      </c>
      <c r="IM195" s="379"/>
      <c r="IN195" s="384">
        <f t="shared" si="559"/>
        <v>0</v>
      </c>
      <c r="IO195" s="379"/>
      <c r="IP195" s="384">
        <f t="shared" si="560"/>
        <v>0</v>
      </c>
      <c r="IQ195" s="379"/>
      <c r="IR195" s="384">
        <f t="shared" si="561"/>
        <v>0</v>
      </c>
      <c r="IS195" s="379"/>
      <c r="IT195" s="384">
        <f t="shared" si="562"/>
        <v>0</v>
      </c>
      <c r="IU195" s="379"/>
      <c r="IV195" s="384">
        <f t="shared" si="563"/>
        <v>0</v>
      </c>
      <c r="IW195" s="379"/>
      <c r="IX195" s="384">
        <f t="shared" si="564"/>
        <v>0</v>
      </c>
      <c r="IY195" s="379"/>
      <c r="IZ195" s="384">
        <f t="shared" si="565"/>
        <v>0</v>
      </c>
      <c r="JA195" s="379"/>
      <c r="JB195" s="384">
        <f t="shared" si="566"/>
        <v>0</v>
      </c>
      <c r="JC195" s="379"/>
      <c r="JD195" s="384">
        <f t="shared" si="567"/>
        <v>0</v>
      </c>
      <c r="JE195" s="379"/>
      <c r="JF195" s="384">
        <f t="shared" si="568"/>
        <v>0</v>
      </c>
      <c r="JG195" s="379"/>
      <c r="JH195" s="384">
        <f t="shared" si="569"/>
        <v>0</v>
      </c>
      <c r="JI195" s="379"/>
      <c r="JJ195" s="384">
        <f t="shared" si="570"/>
        <v>0</v>
      </c>
      <c r="JK195" s="379"/>
      <c r="JL195" s="384">
        <f t="shared" si="571"/>
        <v>0</v>
      </c>
      <c r="JM195" s="379"/>
      <c r="JN195" s="384">
        <f t="shared" si="572"/>
        <v>0</v>
      </c>
      <c r="JO195" s="379"/>
      <c r="JP195" s="384">
        <f t="shared" si="573"/>
        <v>0</v>
      </c>
      <c r="JQ195" s="379"/>
      <c r="JR195" s="384">
        <f t="shared" si="574"/>
        <v>0</v>
      </c>
      <c r="JS195" s="379">
        <v>1</v>
      </c>
      <c r="JT195" s="384">
        <f t="shared" si="580"/>
        <v>41328</v>
      </c>
      <c r="JU195" s="379"/>
      <c r="JV195" s="384">
        <f t="shared" si="581"/>
        <v>0</v>
      </c>
      <c r="JW195" s="379"/>
      <c r="JX195" s="384">
        <f t="shared" si="582"/>
        <v>0</v>
      </c>
      <c r="JY195" s="379"/>
      <c r="JZ195" s="384">
        <f t="shared" si="583"/>
        <v>0</v>
      </c>
    </row>
    <row r="196" spans="1:286" s="4" customFormat="1" x14ac:dyDescent="0.25">
      <c r="A196" s="268" t="s">
        <v>28</v>
      </c>
      <c r="B196" s="268" t="s">
        <v>640</v>
      </c>
      <c r="C196" s="466">
        <v>36515</v>
      </c>
      <c r="D196" s="467"/>
      <c r="E196" s="467"/>
      <c r="F196" s="472"/>
      <c r="G196" s="387">
        <v>0</v>
      </c>
      <c r="H196" s="388">
        <f t="shared" ref="H196:H259" si="584">AVERAGE(C196:F196)+G196</f>
        <v>36515</v>
      </c>
      <c r="I196" s="513">
        <v>1</v>
      </c>
      <c r="J196" s="390">
        <f t="shared" si="441"/>
        <v>36515</v>
      </c>
      <c r="K196" s="379"/>
      <c r="L196" s="384">
        <f t="shared" si="442"/>
        <v>0</v>
      </c>
      <c r="M196" s="379"/>
      <c r="N196" s="384">
        <f t="shared" si="443"/>
        <v>0</v>
      </c>
      <c r="O196" s="379"/>
      <c r="P196" s="384">
        <f t="shared" si="444"/>
        <v>0</v>
      </c>
      <c r="Q196" s="379"/>
      <c r="R196" s="384">
        <f t="shared" si="445"/>
        <v>0</v>
      </c>
      <c r="S196" s="379"/>
      <c r="T196" s="384">
        <f t="shared" si="446"/>
        <v>0</v>
      </c>
      <c r="U196" s="379"/>
      <c r="V196" s="384">
        <f t="shared" si="447"/>
        <v>0</v>
      </c>
      <c r="W196" s="379"/>
      <c r="X196" s="384">
        <f t="shared" si="448"/>
        <v>0</v>
      </c>
      <c r="Y196" s="379"/>
      <c r="Z196" s="384">
        <f t="shared" si="449"/>
        <v>0</v>
      </c>
      <c r="AA196" s="379"/>
      <c r="AB196" s="384">
        <f t="shared" si="450"/>
        <v>0</v>
      </c>
      <c r="AC196" s="379"/>
      <c r="AD196" s="384">
        <f t="shared" si="451"/>
        <v>0</v>
      </c>
      <c r="AE196" s="379"/>
      <c r="AF196" s="384">
        <f t="shared" si="452"/>
        <v>0</v>
      </c>
      <c r="AG196" s="379"/>
      <c r="AH196" s="384">
        <f t="shared" si="453"/>
        <v>0</v>
      </c>
      <c r="AI196" s="379"/>
      <c r="AJ196" s="384">
        <f t="shared" si="454"/>
        <v>0</v>
      </c>
      <c r="AK196" s="379"/>
      <c r="AL196" s="384">
        <f t="shared" si="455"/>
        <v>0</v>
      </c>
      <c r="AM196" s="379"/>
      <c r="AN196" s="384">
        <f t="shared" si="456"/>
        <v>0</v>
      </c>
      <c r="AO196" s="379"/>
      <c r="AP196" s="384">
        <f t="shared" si="457"/>
        <v>0</v>
      </c>
      <c r="AQ196" s="379"/>
      <c r="AR196" s="384">
        <f t="shared" si="458"/>
        <v>0</v>
      </c>
      <c r="AS196" s="379"/>
      <c r="AT196" s="384">
        <f t="shared" si="459"/>
        <v>0</v>
      </c>
      <c r="AU196" s="379"/>
      <c r="AV196" s="384">
        <f t="shared" si="460"/>
        <v>0</v>
      </c>
      <c r="AW196" s="379"/>
      <c r="AX196" s="384">
        <f t="shared" si="461"/>
        <v>0</v>
      </c>
      <c r="AY196" s="379"/>
      <c r="AZ196" s="384">
        <f t="shared" si="462"/>
        <v>0</v>
      </c>
      <c r="BA196" s="379"/>
      <c r="BB196" s="384">
        <f t="shared" si="463"/>
        <v>0</v>
      </c>
      <c r="BC196" s="379"/>
      <c r="BD196" s="384">
        <f t="shared" si="464"/>
        <v>0</v>
      </c>
      <c r="BE196" s="379"/>
      <c r="BF196" s="384">
        <f t="shared" si="465"/>
        <v>0</v>
      </c>
      <c r="BG196" s="379"/>
      <c r="BH196" s="384">
        <f t="shared" si="466"/>
        <v>0</v>
      </c>
      <c r="BI196" s="379"/>
      <c r="BJ196" s="384">
        <f t="shared" si="467"/>
        <v>0</v>
      </c>
      <c r="BK196" s="379"/>
      <c r="BL196" s="384">
        <f t="shared" si="468"/>
        <v>0</v>
      </c>
      <c r="BM196" s="379"/>
      <c r="BN196" s="384">
        <f t="shared" si="469"/>
        <v>0</v>
      </c>
      <c r="BO196" s="379"/>
      <c r="BP196" s="384">
        <f t="shared" si="470"/>
        <v>0</v>
      </c>
      <c r="BQ196" s="379"/>
      <c r="BR196" s="384">
        <f t="shared" si="471"/>
        <v>0</v>
      </c>
      <c r="BS196" s="379"/>
      <c r="BT196" s="384">
        <f t="shared" si="472"/>
        <v>0</v>
      </c>
      <c r="BU196" s="379"/>
      <c r="BV196" s="384">
        <f t="shared" si="473"/>
        <v>0</v>
      </c>
      <c r="BW196" s="379"/>
      <c r="BX196" s="384">
        <f t="shared" si="474"/>
        <v>0</v>
      </c>
      <c r="BY196" s="379"/>
      <c r="BZ196" s="384">
        <f t="shared" si="475"/>
        <v>0</v>
      </c>
      <c r="CA196" s="379"/>
      <c r="CB196" s="384">
        <f t="shared" si="476"/>
        <v>0</v>
      </c>
      <c r="CC196" s="379"/>
      <c r="CD196" s="384">
        <f t="shared" si="477"/>
        <v>0</v>
      </c>
      <c r="CE196" s="379"/>
      <c r="CF196" s="384">
        <f t="shared" si="478"/>
        <v>0</v>
      </c>
      <c r="CG196" s="379"/>
      <c r="CH196" s="384">
        <f t="shared" si="479"/>
        <v>0</v>
      </c>
      <c r="CI196" s="379"/>
      <c r="CJ196" s="384">
        <f t="shared" si="480"/>
        <v>0</v>
      </c>
      <c r="CK196" s="379"/>
      <c r="CL196" s="384">
        <f t="shared" si="481"/>
        <v>0</v>
      </c>
      <c r="CM196" s="379"/>
      <c r="CN196" s="384">
        <f t="shared" si="482"/>
        <v>0</v>
      </c>
      <c r="CO196" s="379"/>
      <c r="CP196" s="384">
        <f t="shared" si="483"/>
        <v>0</v>
      </c>
      <c r="CQ196" s="379"/>
      <c r="CR196" s="384">
        <f t="shared" si="484"/>
        <v>0</v>
      </c>
      <c r="CS196" s="379"/>
      <c r="CT196" s="384">
        <f t="shared" si="485"/>
        <v>0</v>
      </c>
      <c r="CU196" s="379"/>
      <c r="CV196" s="384">
        <f t="shared" si="486"/>
        <v>0</v>
      </c>
      <c r="CW196" s="379"/>
      <c r="CX196" s="384">
        <f t="shared" si="487"/>
        <v>0</v>
      </c>
      <c r="CY196" s="379"/>
      <c r="CZ196" s="384">
        <f t="shared" si="488"/>
        <v>0</v>
      </c>
      <c r="DA196" s="379"/>
      <c r="DB196" s="384">
        <f t="shared" ref="DB196:DB215" si="585">DA196*$J196</f>
        <v>0</v>
      </c>
      <c r="DC196" s="379"/>
      <c r="DD196" s="384">
        <f t="shared" si="489"/>
        <v>0</v>
      </c>
      <c r="DE196" s="379"/>
      <c r="DF196" s="384">
        <f t="shared" si="490"/>
        <v>0</v>
      </c>
      <c r="DG196" s="379"/>
      <c r="DH196" s="384">
        <f t="shared" si="491"/>
        <v>0</v>
      </c>
      <c r="DI196" s="379"/>
      <c r="DJ196" s="384">
        <f t="shared" si="492"/>
        <v>0</v>
      </c>
      <c r="DK196" s="379"/>
      <c r="DL196" s="384">
        <f t="shared" si="493"/>
        <v>0</v>
      </c>
      <c r="DM196" s="379"/>
      <c r="DN196" s="384">
        <f t="shared" si="494"/>
        <v>0</v>
      </c>
      <c r="DO196" s="379"/>
      <c r="DP196" s="384">
        <f t="shared" si="495"/>
        <v>0</v>
      </c>
      <c r="DQ196" s="379"/>
      <c r="DR196" s="384">
        <f t="shared" si="496"/>
        <v>0</v>
      </c>
      <c r="DS196" s="379"/>
      <c r="DT196" s="384">
        <f t="shared" si="497"/>
        <v>0</v>
      </c>
      <c r="DU196" s="379"/>
      <c r="DV196" s="384">
        <f t="shared" si="498"/>
        <v>0</v>
      </c>
      <c r="DW196" s="379"/>
      <c r="DX196" s="384">
        <f t="shared" si="499"/>
        <v>0</v>
      </c>
      <c r="DY196" s="379"/>
      <c r="DZ196" s="384">
        <f t="shared" si="500"/>
        <v>0</v>
      </c>
      <c r="EA196" s="379"/>
      <c r="EB196" s="384">
        <f t="shared" si="501"/>
        <v>0</v>
      </c>
      <c r="EC196" s="379"/>
      <c r="ED196" s="384">
        <f t="shared" si="502"/>
        <v>0</v>
      </c>
      <c r="EE196" s="379"/>
      <c r="EF196" s="384">
        <f t="shared" si="503"/>
        <v>0</v>
      </c>
      <c r="EG196" s="379"/>
      <c r="EH196" s="384">
        <f t="shared" si="504"/>
        <v>0</v>
      </c>
      <c r="EI196" s="379"/>
      <c r="EJ196" s="384">
        <f t="shared" si="505"/>
        <v>0</v>
      </c>
      <c r="EK196" s="379"/>
      <c r="EL196" s="384">
        <f t="shared" si="506"/>
        <v>0</v>
      </c>
      <c r="EM196" s="379"/>
      <c r="EN196" s="384">
        <f t="shared" si="507"/>
        <v>0</v>
      </c>
      <c r="EO196" s="379"/>
      <c r="EP196" s="384">
        <f t="shared" si="508"/>
        <v>0</v>
      </c>
      <c r="EQ196" s="379"/>
      <c r="ER196" s="384">
        <f t="shared" si="509"/>
        <v>0</v>
      </c>
      <c r="ES196" s="379"/>
      <c r="ET196" s="384">
        <f t="shared" si="510"/>
        <v>0</v>
      </c>
      <c r="EU196" s="379"/>
      <c r="EV196" s="384">
        <f t="shared" si="511"/>
        <v>0</v>
      </c>
      <c r="EW196" s="379"/>
      <c r="EX196" s="384">
        <f t="shared" si="512"/>
        <v>0</v>
      </c>
      <c r="EY196" s="379"/>
      <c r="EZ196" s="384">
        <f t="shared" si="513"/>
        <v>0</v>
      </c>
      <c r="FA196" s="379"/>
      <c r="FB196" s="384">
        <f t="shared" si="514"/>
        <v>0</v>
      </c>
      <c r="FC196" s="379">
        <v>1</v>
      </c>
      <c r="FD196" s="384">
        <f t="shared" si="515"/>
        <v>36515</v>
      </c>
      <c r="FE196" s="379"/>
      <c r="FF196" s="384">
        <f t="shared" si="516"/>
        <v>0</v>
      </c>
      <c r="FG196" s="379"/>
      <c r="FH196" s="384">
        <f t="shared" si="517"/>
        <v>0</v>
      </c>
      <c r="FI196" s="379"/>
      <c r="FJ196" s="384">
        <f t="shared" si="518"/>
        <v>0</v>
      </c>
      <c r="FK196" s="379"/>
      <c r="FL196" s="384">
        <f t="shared" si="519"/>
        <v>0</v>
      </c>
      <c r="FM196" s="379"/>
      <c r="FN196" s="384">
        <f t="shared" si="520"/>
        <v>0</v>
      </c>
      <c r="FO196" s="379"/>
      <c r="FP196" s="384">
        <f t="shared" si="521"/>
        <v>0</v>
      </c>
      <c r="FQ196" s="379"/>
      <c r="FR196" s="384">
        <f t="shared" si="522"/>
        <v>0</v>
      </c>
      <c r="FS196" s="379"/>
      <c r="FT196" s="384">
        <f t="shared" si="523"/>
        <v>0</v>
      </c>
      <c r="FU196" s="379"/>
      <c r="FV196" s="384">
        <f t="shared" si="524"/>
        <v>0</v>
      </c>
      <c r="FW196" s="379"/>
      <c r="FX196" s="384">
        <f t="shared" si="525"/>
        <v>0</v>
      </c>
      <c r="FY196" s="379"/>
      <c r="FZ196" s="384">
        <f t="shared" si="526"/>
        <v>0</v>
      </c>
      <c r="GA196" s="379"/>
      <c r="GB196" s="384">
        <f t="shared" si="527"/>
        <v>0</v>
      </c>
      <c r="GC196" s="379"/>
      <c r="GD196" s="384">
        <f t="shared" si="528"/>
        <v>0</v>
      </c>
      <c r="GE196" s="379"/>
      <c r="GF196" s="384">
        <f t="shared" si="529"/>
        <v>0</v>
      </c>
      <c r="GG196" s="379"/>
      <c r="GH196" s="384">
        <f t="shared" si="530"/>
        <v>0</v>
      </c>
      <c r="GI196" s="379"/>
      <c r="GJ196" s="384">
        <f t="shared" si="531"/>
        <v>0</v>
      </c>
      <c r="GK196" s="379"/>
      <c r="GL196" s="384">
        <f t="shared" si="532"/>
        <v>0</v>
      </c>
      <c r="GM196" s="379"/>
      <c r="GN196" s="384">
        <f t="shared" si="533"/>
        <v>0</v>
      </c>
      <c r="GO196" s="379"/>
      <c r="GP196" s="384">
        <f t="shared" si="534"/>
        <v>0</v>
      </c>
      <c r="GQ196" s="379"/>
      <c r="GR196" s="384">
        <f t="shared" si="535"/>
        <v>0</v>
      </c>
      <c r="GS196" s="379"/>
      <c r="GT196" s="384">
        <f t="shared" si="536"/>
        <v>0</v>
      </c>
      <c r="GU196" s="379"/>
      <c r="GV196" s="384">
        <f t="shared" si="537"/>
        <v>0</v>
      </c>
      <c r="GW196" s="379"/>
      <c r="GX196" s="384">
        <f t="shared" si="538"/>
        <v>0</v>
      </c>
      <c r="GY196" s="379"/>
      <c r="GZ196" s="384">
        <f t="shared" si="539"/>
        <v>0</v>
      </c>
      <c r="HA196" s="379"/>
      <c r="HB196" s="384">
        <f t="shared" si="540"/>
        <v>0</v>
      </c>
      <c r="HC196" s="379"/>
      <c r="HD196" s="384">
        <f t="shared" si="541"/>
        <v>0</v>
      </c>
      <c r="HE196" s="379"/>
      <c r="HF196" s="384">
        <f t="shared" si="542"/>
        <v>0</v>
      </c>
      <c r="HG196" s="379"/>
      <c r="HH196" s="384">
        <f t="shared" si="543"/>
        <v>0</v>
      </c>
      <c r="HI196" s="379"/>
      <c r="HJ196" s="384">
        <f t="shared" si="544"/>
        <v>0</v>
      </c>
      <c r="HK196" s="379"/>
      <c r="HL196" s="384">
        <f t="shared" si="545"/>
        <v>0</v>
      </c>
      <c r="HM196" s="379"/>
      <c r="HN196" s="384">
        <f t="shared" si="546"/>
        <v>0</v>
      </c>
      <c r="HO196" s="415"/>
      <c r="HP196" s="384">
        <f t="shared" si="547"/>
        <v>0</v>
      </c>
      <c r="HQ196" s="379"/>
      <c r="HR196" s="384">
        <f t="shared" si="548"/>
        <v>0</v>
      </c>
      <c r="HS196" s="415"/>
      <c r="HT196" s="384">
        <f t="shared" si="549"/>
        <v>0</v>
      </c>
      <c r="HU196" s="379"/>
      <c r="HV196" s="384">
        <f t="shared" si="550"/>
        <v>0</v>
      </c>
      <c r="HW196" s="379"/>
      <c r="HX196" s="384">
        <f t="shared" si="551"/>
        <v>0</v>
      </c>
      <c r="HY196" s="379"/>
      <c r="HZ196" s="384">
        <f t="shared" si="552"/>
        <v>0</v>
      </c>
      <c r="IA196" s="379"/>
      <c r="IB196" s="384">
        <f t="shared" si="553"/>
        <v>0</v>
      </c>
      <c r="IC196" s="379"/>
      <c r="ID196" s="384">
        <f t="shared" si="554"/>
        <v>0</v>
      </c>
      <c r="IE196" s="379"/>
      <c r="IF196" s="384">
        <f t="shared" si="555"/>
        <v>0</v>
      </c>
      <c r="IG196" s="379"/>
      <c r="IH196" s="384">
        <f t="shared" si="556"/>
        <v>0</v>
      </c>
      <c r="II196" s="379"/>
      <c r="IJ196" s="384">
        <f t="shared" si="557"/>
        <v>0</v>
      </c>
      <c r="IK196" s="379"/>
      <c r="IL196" s="384">
        <f t="shared" si="558"/>
        <v>0</v>
      </c>
      <c r="IM196" s="379"/>
      <c r="IN196" s="384">
        <f t="shared" si="559"/>
        <v>0</v>
      </c>
      <c r="IO196" s="379"/>
      <c r="IP196" s="384">
        <f t="shared" si="560"/>
        <v>0</v>
      </c>
      <c r="IQ196" s="379"/>
      <c r="IR196" s="384">
        <f t="shared" si="561"/>
        <v>0</v>
      </c>
      <c r="IS196" s="379"/>
      <c r="IT196" s="384">
        <f t="shared" si="562"/>
        <v>0</v>
      </c>
      <c r="IU196" s="379"/>
      <c r="IV196" s="384">
        <f t="shared" si="563"/>
        <v>0</v>
      </c>
      <c r="IW196" s="379"/>
      <c r="IX196" s="384">
        <f t="shared" si="564"/>
        <v>0</v>
      </c>
      <c r="IY196" s="379"/>
      <c r="IZ196" s="384">
        <f t="shared" si="565"/>
        <v>0</v>
      </c>
      <c r="JA196" s="379"/>
      <c r="JB196" s="384">
        <f t="shared" si="566"/>
        <v>0</v>
      </c>
      <c r="JC196" s="379"/>
      <c r="JD196" s="384">
        <f t="shared" si="567"/>
        <v>0</v>
      </c>
      <c r="JE196" s="379"/>
      <c r="JF196" s="384">
        <f t="shared" si="568"/>
        <v>0</v>
      </c>
      <c r="JG196" s="379"/>
      <c r="JH196" s="384">
        <f t="shared" si="569"/>
        <v>0</v>
      </c>
      <c r="JI196" s="379"/>
      <c r="JJ196" s="384">
        <f t="shared" si="570"/>
        <v>0</v>
      </c>
      <c r="JK196" s="379"/>
      <c r="JL196" s="384">
        <f t="shared" si="571"/>
        <v>0</v>
      </c>
      <c r="JM196" s="379"/>
      <c r="JN196" s="384">
        <f t="shared" si="572"/>
        <v>0</v>
      </c>
      <c r="JO196" s="379"/>
      <c r="JP196" s="384">
        <f t="shared" si="573"/>
        <v>0</v>
      </c>
      <c r="JQ196" s="379"/>
      <c r="JR196" s="384">
        <f t="shared" si="574"/>
        <v>0</v>
      </c>
      <c r="JS196" s="379"/>
      <c r="JT196" s="384">
        <f t="shared" si="580"/>
        <v>0</v>
      </c>
      <c r="JU196" s="379"/>
      <c r="JV196" s="384">
        <f t="shared" si="581"/>
        <v>0</v>
      </c>
      <c r="JW196" s="379"/>
      <c r="JX196" s="384">
        <f t="shared" si="582"/>
        <v>0</v>
      </c>
      <c r="JY196" s="379"/>
      <c r="JZ196" s="384">
        <f t="shared" si="583"/>
        <v>0</v>
      </c>
    </row>
    <row r="197" spans="1:286" s="4" customFormat="1" x14ac:dyDescent="0.25">
      <c r="A197" s="268" t="s">
        <v>28</v>
      </c>
      <c r="B197" s="268" t="s">
        <v>644</v>
      </c>
      <c r="C197" s="466">
        <v>51422</v>
      </c>
      <c r="D197" s="467"/>
      <c r="E197" s="467"/>
      <c r="F197" s="472"/>
      <c r="G197" s="387">
        <v>0</v>
      </c>
      <c r="H197" s="388">
        <f t="shared" si="584"/>
        <v>51422</v>
      </c>
      <c r="I197" s="513">
        <v>1</v>
      </c>
      <c r="J197" s="390">
        <f t="shared" ref="J197:J260" si="586">+H197/I197</f>
        <v>51422</v>
      </c>
      <c r="K197" s="379"/>
      <c r="L197" s="384">
        <f t="shared" ref="L197:L220" si="587">K197*$J197</f>
        <v>0</v>
      </c>
      <c r="M197" s="379"/>
      <c r="N197" s="384">
        <f t="shared" ref="N197:N220" si="588">M197*$J197</f>
        <v>0</v>
      </c>
      <c r="O197" s="379"/>
      <c r="P197" s="384">
        <f t="shared" ref="P197:P219" si="589">O197*$J197</f>
        <v>0</v>
      </c>
      <c r="Q197" s="379"/>
      <c r="R197" s="384">
        <f t="shared" ref="R197:R218" si="590">Q197*$J197</f>
        <v>0</v>
      </c>
      <c r="S197" s="379"/>
      <c r="T197" s="384">
        <f t="shared" ref="T197:T215" si="591">S197*$J197</f>
        <v>0</v>
      </c>
      <c r="U197" s="379"/>
      <c r="V197" s="384">
        <f t="shared" ref="V197:V215" si="592">U197*$J197</f>
        <v>0</v>
      </c>
      <c r="W197" s="379"/>
      <c r="X197" s="384">
        <f t="shared" ref="X197:X215" si="593">W197*$J197</f>
        <v>0</v>
      </c>
      <c r="Y197" s="379"/>
      <c r="Z197" s="384">
        <f t="shared" ref="Z197:Z260" si="594">Y197*$J197</f>
        <v>0</v>
      </c>
      <c r="AA197" s="379"/>
      <c r="AB197" s="384">
        <f t="shared" ref="AB197:AB215" si="595">AA197*$J197</f>
        <v>0</v>
      </c>
      <c r="AC197" s="379"/>
      <c r="AD197" s="384">
        <f t="shared" ref="AD197:AD215" si="596">AC197*$J197</f>
        <v>0</v>
      </c>
      <c r="AE197" s="379"/>
      <c r="AF197" s="384">
        <f t="shared" ref="AF197:AF215" si="597">AE197*$J197</f>
        <v>0</v>
      </c>
      <c r="AG197" s="379"/>
      <c r="AH197" s="384">
        <f t="shared" ref="AH197:AH215" si="598">AG197*$J197</f>
        <v>0</v>
      </c>
      <c r="AI197" s="379"/>
      <c r="AJ197" s="384">
        <f t="shared" ref="AJ197:AJ215" si="599">AI197*$J197</f>
        <v>0</v>
      </c>
      <c r="AK197" s="379"/>
      <c r="AL197" s="384">
        <f t="shared" ref="AL197:AL215" si="600">AK197*$J197</f>
        <v>0</v>
      </c>
      <c r="AM197" s="379"/>
      <c r="AN197" s="384">
        <f t="shared" ref="AN197:AN260" si="601">AM197*$J197</f>
        <v>0</v>
      </c>
      <c r="AO197" s="379"/>
      <c r="AP197" s="384">
        <f t="shared" ref="AP197:AP215" si="602">AO197*$J197</f>
        <v>0</v>
      </c>
      <c r="AQ197" s="379"/>
      <c r="AR197" s="384">
        <f t="shared" ref="AR197:AR215" si="603">AQ197*$J197</f>
        <v>0</v>
      </c>
      <c r="AS197" s="379"/>
      <c r="AT197" s="384">
        <f t="shared" ref="AT197:AT215" si="604">AS197*$J197</f>
        <v>0</v>
      </c>
      <c r="AU197" s="379"/>
      <c r="AV197" s="384">
        <f t="shared" ref="AV197:AV215" si="605">AU197*$J197</f>
        <v>0</v>
      </c>
      <c r="AW197" s="379"/>
      <c r="AX197" s="384">
        <f t="shared" ref="AX197:AX215" si="606">AW197*$J197</f>
        <v>0</v>
      </c>
      <c r="AY197" s="379"/>
      <c r="AZ197" s="384">
        <f t="shared" ref="AZ197:AZ215" si="607">AY197*$J197</f>
        <v>0</v>
      </c>
      <c r="BA197" s="379"/>
      <c r="BB197" s="384">
        <f t="shared" ref="BB197:BB215" si="608">BA197*$J197</f>
        <v>0</v>
      </c>
      <c r="BC197" s="379"/>
      <c r="BD197" s="384">
        <f t="shared" ref="BD197:BD215" si="609">BC197*$J197</f>
        <v>0</v>
      </c>
      <c r="BE197" s="379"/>
      <c r="BF197" s="384">
        <f t="shared" ref="BF197:BF215" si="610">BE197*$J197</f>
        <v>0</v>
      </c>
      <c r="BG197" s="379"/>
      <c r="BH197" s="384">
        <f t="shared" ref="BH197:BH215" si="611">BG197*$J197</f>
        <v>0</v>
      </c>
      <c r="BI197" s="379"/>
      <c r="BJ197" s="384">
        <f t="shared" ref="BJ197:BJ215" si="612">BI197*$J197</f>
        <v>0</v>
      </c>
      <c r="BK197" s="379"/>
      <c r="BL197" s="384">
        <f t="shared" ref="BL197:BL215" si="613">BK197*$J197</f>
        <v>0</v>
      </c>
      <c r="BM197" s="379"/>
      <c r="BN197" s="384">
        <f t="shared" ref="BN197:BN215" si="614">BM197*$J197</f>
        <v>0</v>
      </c>
      <c r="BO197" s="379"/>
      <c r="BP197" s="384">
        <f t="shared" ref="BP197:BP215" si="615">BO197*$J197</f>
        <v>0</v>
      </c>
      <c r="BQ197" s="379"/>
      <c r="BR197" s="384">
        <f t="shared" ref="BR197:BR215" si="616">BQ197*$J197</f>
        <v>0</v>
      </c>
      <c r="BS197" s="379"/>
      <c r="BT197" s="384">
        <f t="shared" ref="BT197:BT215" si="617">BS197*$J197</f>
        <v>0</v>
      </c>
      <c r="BU197" s="379"/>
      <c r="BV197" s="384">
        <f t="shared" ref="BV197:BV215" si="618">BU197*$J197</f>
        <v>0</v>
      </c>
      <c r="BW197" s="379"/>
      <c r="BX197" s="384">
        <f t="shared" ref="BX197:BX215" si="619">BW197*$J197</f>
        <v>0</v>
      </c>
      <c r="BY197" s="379"/>
      <c r="BZ197" s="384">
        <f t="shared" ref="BZ197:BZ215" si="620">BY197*$J197</f>
        <v>0</v>
      </c>
      <c r="CA197" s="379"/>
      <c r="CB197" s="384">
        <f t="shared" ref="CB197:CB215" si="621">CA197*$J197</f>
        <v>0</v>
      </c>
      <c r="CC197" s="379"/>
      <c r="CD197" s="384">
        <f t="shared" ref="CD197:CD215" si="622">CC197*$J197</f>
        <v>0</v>
      </c>
      <c r="CE197" s="379"/>
      <c r="CF197" s="384">
        <f t="shared" ref="CF197:CF215" si="623">CE197*$J197</f>
        <v>0</v>
      </c>
      <c r="CG197" s="379"/>
      <c r="CH197" s="384">
        <f t="shared" ref="CH197:CH215" si="624">CG197*$J197</f>
        <v>0</v>
      </c>
      <c r="CI197" s="379"/>
      <c r="CJ197" s="384">
        <f t="shared" ref="CJ197:CJ215" si="625">CI197*$J197</f>
        <v>0</v>
      </c>
      <c r="CK197" s="379"/>
      <c r="CL197" s="384">
        <f t="shared" ref="CL197:CL215" si="626">CK197*$J197</f>
        <v>0</v>
      </c>
      <c r="CM197" s="379"/>
      <c r="CN197" s="384">
        <f t="shared" ref="CN197:CN215" si="627">CM197*$J197</f>
        <v>0</v>
      </c>
      <c r="CO197" s="379"/>
      <c r="CP197" s="384">
        <f t="shared" ref="CP197:CP215" si="628">CO197*$J197</f>
        <v>0</v>
      </c>
      <c r="CQ197" s="379"/>
      <c r="CR197" s="384">
        <f t="shared" ref="CR197:CR215" si="629">CQ197*$J197</f>
        <v>0</v>
      </c>
      <c r="CS197" s="379"/>
      <c r="CT197" s="384">
        <f t="shared" ref="CT197:CT215" si="630">CS197*$J197</f>
        <v>0</v>
      </c>
      <c r="CU197" s="379"/>
      <c r="CV197" s="384">
        <f t="shared" ref="CV197:CV215" si="631">CU197*$J197</f>
        <v>0</v>
      </c>
      <c r="CW197" s="379"/>
      <c r="CX197" s="384">
        <f t="shared" ref="CX197:CX215" si="632">CW197*$J197</f>
        <v>0</v>
      </c>
      <c r="CY197" s="379"/>
      <c r="CZ197" s="384">
        <f t="shared" ref="CZ197:CZ215" si="633">CY197*$J197</f>
        <v>0</v>
      </c>
      <c r="DA197" s="379"/>
      <c r="DB197" s="384">
        <f t="shared" si="585"/>
        <v>0</v>
      </c>
      <c r="DC197" s="379"/>
      <c r="DD197" s="384">
        <f t="shared" ref="DD197:DD215" si="634">DC197*$J197</f>
        <v>0</v>
      </c>
      <c r="DE197" s="379"/>
      <c r="DF197" s="384">
        <f t="shared" ref="DF197:DF215" si="635">DE197*$J197</f>
        <v>0</v>
      </c>
      <c r="DG197" s="379"/>
      <c r="DH197" s="384">
        <f t="shared" ref="DH197:DH215" si="636">DG197*$J197</f>
        <v>0</v>
      </c>
      <c r="DI197" s="379"/>
      <c r="DJ197" s="384">
        <f t="shared" ref="DJ197:DJ215" si="637">DI197*$J197</f>
        <v>0</v>
      </c>
      <c r="DK197" s="379"/>
      <c r="DL197" s="384">
        <f t="shared" ref="DL197:DL215" si="638">DK197*$J197</f>
        <v>0</v>
      </c>
      <c r="DM197" s="379"/>
      <c r="DN197" s="384">
        <f t="shared" ref="DN197:DN215" si="639">DM197*$J197</f>
        <v>0</v>
      </c>
      <c r="DO197" s="379"/>
      <c r="DP197" s="384">
        <f t="shared" ref="DP197:DP215" si="640">DO197*$J197</f>
        <v>0</v>
      </c>
      <c r="DQ197" s="379"/>
      <c r="DR197" s="384">
        <f t="shared" ref="DR197:DR215" si="641">DQ197*$J197</f>
        <v>0</v>
      </c>
      <c r="DS197" s="379"/>
      <c r="DT197" s="384">
        <f t="shared" ref="DT197:DT215" si="642">DS197*$J197</f>
        <v>0</v>
      </c>
      <c r="DU197" s="379"/>
      <c r="DV197" s="384">
        <f t="shared" ref="DV197:DV215" si="643">DU197*$J197</f>
        <v>0</v>
      </c>
      <c r="DW197" s="379"/>
      <c r="DX197" s="384">
        <f t="shared" ref="DX197:DX215" si="644">DW197*$J197</f>
        <v>0</v>
      </c>
      <c r="DY197" s="379"/>
      <c r="DZ197" s="384">
        <f t="shared" ref="DZ197:DZ215" si="645">DY197*$J197</f>
        <v>0</v>
      </c>
      <c r="EA197" s="379"/>
      <c r="EB197" s="384">
        <f t="shared" ref="EB197:EB215" si="646">EA197*$J197</f>
        <v>0</v>
      </c>
      <c r="EC197" s="379"/>
      <c r="ED197" s="384">
        <f t="shared" ref="ED197:ED215" si="647">EC197*$J197</f>
        <v>0</v>
      </c>
      <c r="EE197" s="379"/>
      <c r="EF197" s="384">
        <f t="shared" ref="EF197:EF215" si="648">EE197*$J197</f>
        <v>0</v>
      </c>
      <c r="EG197" s="379"/>
      <c r="EH197" s="384">
        <f t="shared" ref="EH197:EH215" si="649">EG197*$J197</f>
        <v>0</v>
      </c>
      <c r="EI197" s="379"/>
      <c r="EJ197" s="384">
        <f t="shared" ref="EJ197:EJ215" si="650">EI197*$J197</f>
        <v>0</v>
      </c>
      <c r="EK197" s="379"/>
      <c r="EL197" s="384">
        <f t="shared" ref="EL197:EL215" si="651">EK197*$J197</f>
        <v>0</v>
      </c>
      <c r="EM197" s="379"/>
      <c r="EN197" s="384">
        <f t="shared" ref="EN197:EN215" si="652">EM197*$J197</f>
        <v>0</v>
      </c>
      <c r="EO197" s="379"/>
      <c r="EP197" s="384">
        <f t="shared" ref="EP197:EP215" si="653">EO197*$J197</f>
        <v>0</v>
      </c>
      <c r="EQ197" s="379"/>
      <c r="ER197" s="384">
        <f t="shared" ref="ER197:ER215" si="654">EQ197*$J197</f>
        <v>0</v>
      </c>
      <c r="ES197" s="379"/>
      <c r="ET197" s="384">
        <f t="shared" ref="ET197:ET215" si="655">ES197*$J197</f>
        <v>0</v>
      </c>
      <c r="EU197" s="379"/>
      <c r="EV197" s="384">
        <f t="shared" ref="EV197:EV215" si="656">EU197*$J197</f>
        <v>0</v>
      </c>
      <c r="EW197" s="379"/>
      <c r="EX197" s="384">
        <f t="shared" ref="EX197:EX215" si="657">EW197*$J197</f>
        <v>0</v>
      </c>
      <c r="EY197" s="379"/>
      <c r="EZ197" s="384">
        <f t="shared" ref="EZ197:EZ215" si="658">EY197*$J197</f>
        <v>0</v>
      </c>
      <c r="FA197" s="379"/>
      <c r="FB197" s="384">
        <f t="shared" ref="FB197:FB215" si="659">FA197*$J197</f>
        <v>0</v>
      </c>
      <c r="FC197" s="379"/>
      <c r="FD197" s="384">
        <f t="shared" ref="FD197:FD215" si="660">FC197*$J197</f>
        <v>0</v>
      </c>
      <c r="FE197" s="379">
        <v>1</v>
      </c>
      <c r="FF197" s="384">
        <f t="shared" ref="FF197:FF215" si="661">FE197*$J197</f>
        <v>51422</v>
      </c>
      <c r="FG197" s="379"/>
      <c r="FH197" s="384">
        <f t="shared" ref="FH197:FH215" si="662">FG197*$J197</f>
        <v>0</v>
      </c>
      <c r="FI197" s="379"/>
      <c r="FJ197" s="384">
        <f t="shared" ref="FJ197:FJ215" si="663">FI197*$J197</f>
        <v>0</v>
      </c>
      <c r="FK197" s="379"/>
      <c r="FL197" s="384">
        <f t="shared" ref="FL197:FL215" si="664">FK197*$J197</f>
        <v>0</v>
      </c>
      <c r="FM197" s="379"/>
      <c r="FN197" s="384">
        <f t="shared" ref="FN197:FN215" si="665">FM197*$J197</f>
        <v>0</v>
      </c>
      <c r="FO197" s="379"/>
      <c r="FP197" s="384">
        <f t="shared" ref="FP197:FP215" si="666">FO197*$J197</f>
        <v>0</v>
      </c>
      <c r="FQ197" s="379"/>
      <c r="FR197" s="384">
        <f t="shared" ref="FR197:FR215" si="667">FQ197*$J197</f>
        <v>0</v>
      </c>
      <c r="FS197" s="379"/>
      <c r="FT197" s="384">
        <f t="shared" ref="FT197:FT215" si="668">FS197*$J197</f>
        <v>0</v>
      </c>
      <c r="FU197" s="379"/>
      <c r="FV197" s="384">
        <f t="shared" ref="FV197:FV215" si="669">FU197*$J197</f>
        <v>0</v>
      </c>
      <c r="FW197" s="379"/>
      <c r="FX197" s="384">
        <f t="shared" ref="FX197:FX215" si="670">FW197*$J197</f>
        <v>0</v>
      </c>
      <c r="FY197" s="379"/>
      <c r="FZ197" s="384">
        <f t="shared" ref="FZ197:FZ215" si="671">FY197*$J197</f>
        <v>0</v>
      </c>
      <c r="GA197" s="379"/>
      <c r="GB197" s="384">
        <f t="shared" ref="GB197:GB215" si="672">GA197*$J197</f>
        <v>0</v>
      </c>
      <c r="GC197" s="379"/>
      <c r="GD197" s="384">
        <f t="shared" ref="GD197:GD215" si="673">GC197*$J197</f>
        <v>0</v>
      </c>
      <c r="GE197" s="379"/>
      <c r="GF197" s="384">
        <f t="shared" ref="GF197:GF215" si="674">GE197*$J197</f>
        <v>0</v>
      </c>
      <c r="GG197" s="379"/>
      <c r="GH197" s="384">
        <f t="shared" ref="GH197:GH215" si="675">GG197*$J197</f>
        <v>0</v>
      </c>
      <c r="GI197" s="379"/>
      <c r="GJ197" s="384">
        <f t="shared" ref="GJ197:GJ215" si="676">GI197*$J197</f>
        <v>0</v>
      </c>
      <c r="GK197" s="379"/>
      <c r="GL197" s="384">
        <f t="shared" ref="GL197:GL215" si="677">GK197*$J197</f>
        <v>0</v>
      </c>
      <c r="GM197" s="379"/>
      <c r="GN197" s="384">
        <f t="shared" ref="GN197:GN215" si="678">GM197*$J197</f>
        <v>0</v>
      </c>
      <c r="GO197" s="379"/>
      <c r="GP197" s="384">
        <f t="shared" ref="GP197:GP215" si="679">GO197*$J197</f>
        <v>0</v>
      </c>
      <c r="GQ197" s="379"/>
      <c r="GR197" s="384">
        <f t="shared" ref="GR197:GR215" si="680">GQ197*$J197</f>
        <v>0</v>
      </c>
      <c r="GS197" s="379"/>
      <c r="GT197" s="384">
        <f t="shared" ref="GT197:GT215" si="681">GS197*$J197</f>
        <v>0</v>
      </c>
      <c r="GU197" s="379"/>
      <c r="GV197" s="384">
        <f t="shared" ref="GV197:GV215" si="682">GU197*$J197</f>
        <v>0</v>
      </c>
      <c r="GW197" s="379"/>
      <c r="GX197" s="384">
        <f t="shared" ref="GX197:GX215" si="683">GW197*$J197</f>
        <v>0</v>
      </c>
      <c r="GY197" s="379"/>
      <c r="GZ197" s="384">
        <f t="shared" ref="GZ197:GZ215" si="684">GY197*$J197</f>
        <v>0</v>
      </c>
      <c r="HA197" s="379"/>
      <c r="HB197" s="384">
        <f t="shared" ref="HB197:HB215" si="685">HA197*$J197</f>
        <v>0</v>
      </c>
      <c r="HC197" s="379"/>
      <c r="HD197" s="384">
        <f t="shared" ref="HD197:HD215" si="686">HC197*$J197</f>
        <v>0</v>
      </c>
      <c r="HE197" s="379"/>
      <c r="HF197" s="384">
        <f t="shared" ref="HF197:HF215" si="687">HE197*$J197</f>
        <v>0</v>
      </c>
      <c r="HG197" s="379"/>
      <c r="HH197" s="384">
        <f t="shared" ref="HH197:HH215" si="688">HG197*$J197</f>
        <v>0</v>
      </c>
      <c r="HI197" s="379"/>
      <c r="HJ197" s="384">
        <f t="shared" ref="HJ197:HJ216" si="689">HI197*$J197</f>
        <v>0</v>
      </c>
      <c r="HK197" s="379"/>
      <c r="HL197" s="384">
        <f t="shared" ref="HL197:HL260" si="690">HK197*$J197</f>
        <v>0</v>
      </c>
      <c r="HM197" s="379"/>
      <c r="HN197" s="384">
        <f t="shared" ref="HN197:HN215" si="691">HM197*$J197</f>
        <v>0</v>
      </c>
      <c r="HO197" s="415"/>
      <c r="HP197" s="384">
        <f t="shared" ref="HP197:HP215" si="692">HO197*$J197</f>
        <v>0</v>
      </c>
      <c r="HQ197" s="379"/>
      <c r="HR197" s="384">
        <f t="shared" ref="HR197:HR215" si="693">HQ197*$J197</f>
        <v>0</v>
      </c>
      <c r="HS197" s="415"/>
      <c r="HT197" s="384">
        <f t="shared" ref="HT197:HT215" si="694">HS197*$J197</f>
        <v>0</v>
      </c>
      <c r="HU197" s="379"/>
      <c r="HV197" s="384">
        <f t="shared" ref="HV197:HV215" si="695">HU197*$J197</f>
        <v>0</v>
      </c>
      <c r="HW197" s="379"/>
      <c r="HX197" s="384">
        <f t="shared" ref="HX197:HX215" si="696">HW197*$J197</f>
        <v>0</v>
      </c>
      <c r="HY197" s="379"/>
      <c r="HZ197" s="384">
        <f t="shared" ref="HZ197:HZ215" si="697">HY197*$J197</f>
        <v>0</v>
      </c>
      <c r="IA197" s="379"/>
      <c r="IB197" s="384">
        <f t="shared" ref="IB197:IB215" si="698">IA197*$J197</f>
        <v>0</v>
      </c>
      <c r="IC197" s="379"/>
      <c r="ID197" s="384">
        <f t="shared" ref="ID197:ID215" si="699">IC197*$J197</f>
        <v>0</v>
      </c>
      <c r="IE197" s="379"/>
      <c r="IF197" s="384">
        <f t="shared" ref="IF197:IF215" si="700">IE197*$J197</f>
        <v>0</v>
      </c>
      <c r="IG197" s="379"/>
      <c r="IH197" s="384">
        <f t="shared" ref="IH197:IH215" si="701">IG197*$J197</f>
        <v>0</v>
      </c>
      <c r="II197" s="379"/>
      <c r="IJ197" s="384">
        <f t="shared" ref="IJ197:IJ215" si="702">II197*$J197</f>
        <v>0</v>
      </c>
      <c r="IK197" s="379"/>
      <c r="IL197" s="384">
        <f t="shared" ref="IL197:IL215" si="703">IK197*$J197</f>
        <v>0</v>
      </c>
      <c r="IM197" s="379"/>
      <c r="IN197" s="384">
        <f t="shared" ref="IN197:IN215" si="704">IM197*$J197</f>
        <v>0</v>
      </c>
      <c r="IO197" s="379"/>
      <c r="IP197" s="384">
        <f t="shared" ref="IP197:IP215" si="705">IO197*$J197</f>
        <v>0</v>
      </c>
      <c r="IQ197" s="379"/>
      <c r="IR197" s="384">
        <f t="shared" ref="IR197:IR215" si="706">IQ197*$J197</f>
        <v>0</v>
      </c>
      <c r="IS197" s="379"/>
      <c r="IT197" s="384">
        <f t="shared" ref="IT197:IT215" si="707">IS197*$J197</f>
        <v>0</v>
      </c>
      <c r="IU197" s="379"/>
      <c r="IV197" s="384">
        <f t="shared" ref="IV197:IV215" si="708">IU197*$J197</f>
        <v>0</v>
      </c>
      <c r="IW197" s="379"/>
      <c r="IX197" s="384">
        <f t="shared" ref="IX197:IX215" si="709">IW197*$J197</f>
        <v>0</v>
      </c>
      <c r="IY197" s="379"/>
      <c r="IZ197" s="384">
        <f t="shared" ref="IZ197:IZ215" si="710">IY197*$J197</f>
        <v>0</v>
      </c>
      <c r="JA197" s="379"/>
      <c r="JB197" s="384">
        <f t="shared" ref="JB197:JB215" si="711">JA197*$J197</f>
        <v>0</v>
      </c>
      <c r="JC197" s="379"/>
      <c r="JD197" s="384">
        <f t="shared" ref="JD197:JD215" si="712">JC197*$J197</f>
        <v>0</v>
      </c>
      <c r="JE197" s="379"/>
      <c r="JF197" s="384">
        <f t="shared" ref="JF197:JF215" si="713">JE197*$J197</f>
        <v>0</v>
      </c>
      <c r="JG197" s="379"/>
      <c r="JH197" s="384">
        <f t="shared" ref="JH197:JH215" si="714">JG197*$J197</f>
        <v>0</v>
      </c>
      <c r="JI197" s="379"/>
      <c r="JJ197" s="384">
        <f t="shared" ref="JJ197:JJ215" si="715">JI197*$J197</f>
        <v>0</v>
      </c>
      <c r="JK197" s="379"/>
      <c r="JL197" s="384">
        <f t="shared" ref="JL197:JL215" si="716">JK197*$J197</f>
        <v>0</v>
      </c>
      <c r="JM197" s="379"/>
      <c r="JN197" s="384">
        <f t="shared" ref="JN197:JN215" si="717">JM197*$J197</f>
        <v>0</v>
      </c>
      <c r="JO197" s="379"/>
      <c r="JP197" s="384">
        <f t="shared" ref="JP197:JP215" si="718">JO197*$J197</f>
        <v>0</v>
      </c>
      <c r="JQ197" s="379"/>
      <c r="JR197" s="384">
        <f t="shared" ref="JR197:JR215" si="719">JQ197*$J197</f>
        <v>0</v>
      </c>
      <c r="JS197" s="379"/>
      <c r="JT197" s="384">
        <f t="shared" si="580"/>
        <v>0</v>
      </c>
      <c r="JU197" s="379"/>
      <c r="JV197" s="384">
        <f t="shared" si="581"/>
        <v>0</v>
      </c>
      <c r="JW197" s="379"/>
      <c r="JX197" s="384">
        <f t="shared" si="582"/>
        <v>0</v>
      </c>
      <c r="JY197" s="379"/>
      <c r="JZ197" s="384">
        <f t="shared" si="583"/>
        <v>0</v>
      </c>
    </row>
    <row r="198" spans="1:286" s="4" customFormat="1" x14ac:dyDescent="0.25">
      <c r="A198" s="268" t="s">
        <v>28</v>
      </c>
      <c r="B198" s="268" t="s">
        <v>713</v>
      </c>
      <c r="C198" s="466">
        <v>53350</v>
      </c>
      <c r="D198" s="467"/>
      <c r="E198" s="467"/>
      <c r="F198" s="473"/>
      <c r="G198" s="387">
        <v>0</v>
      </c>
      <c r="H198" s="388">
        <f t="shared" si="584"/>
        <v>53350</v>
      </c>
      <c r="I198" s="513">
        <v>1</v>
      </c>
      <c r="J198" s="390">
        <f t="shared" si="586"/>
        <v>53350</v>
      </c>
      <c r="K198" s="379"/>
      <c r="L198" s="384">
        <f t="shared" si="587"/>
        <v>0</v>
      </c>
      <c r="M198" s="379"/>
      <c r="N198" s="384">
        <f t="shared" si="588"/>
        <v>0</v>
      </c>
      <c r="O198" s="379"/>
      <c r="P198" s="384">
        <f t="shared" si="589"/>
        <v>0</v>
      </c>
      <c r="Q198" s="379"/>
      <c r="R198" s="384">
        <f t="shared" si="590"/>
        <v>0</v>
      </c>
      <c r="S198" s="379"/>
      <c r="T198" s="384">
        <f t="shared" si="591"/>
        <v>0</v>
      </c>
      <c r="U198" s="379"/>
      <c r="V198" s="384">
        <f t="shared" si="592"/>
        <v>0</v>
      </c>
      <c r="W198" s="379"/>
      <c r="X198" s="384">
        <f t="shared" si="593"/>
        <v>0</v>
      </c>
      <c r="Y198" s="379"/>
      <c r="Z198" s="384">
        <f t="shared" si="594"/>
        <v>0</v>
      </c>
      <c r="AA198" s="379"/>
      <c r="AB198" s="384">
        <f t="shared" si="595"/>
        <v>0</v>
      </c>
      <c r="AC198" s="379"/>
      <c r="AD198" s="384">
        <f t="shared" si="596"/>
        <v>0</v>
      </c>
      <c r="AE198" s="379"/>
      <c r="AF198" s="384">
        <f t="shared" si="597"/>
        <v>0</v>
      </c>
      <c r="AG198" s="379"/>
      <c r="AH198" s="384">
        <f t="shared" si="598"/>
        <v>0</v>
      </c>
      <c r="AI198" s="379"/>
      <c r="AJ198" s="384">
        <f t="shared" si="599"/>
        <v>0</v>
      </c>
      <c r="AK198" s="379"/>
      <c r="AL198" s="384">
        <f t="shared" si="600"/>
        <v>0</v>
      </c>
      <c r="AM198" s="379"/>
      <c r="AN198" s="384">
        <f t="shared" si="601"/>
        <v>0</v>
      </c>
      <c r="AO198" s="379"/>
      <c r="AP198" s="384">
        <f t="shared" si="602"/>
        <v>0</v>
      </c>
      <c r="AQ198" s="379"/>
      <c r="AR198" s="384">
        <f t="shared" si="603"/>
        <v>0</v>
      </c>
      <c r="AS198" s="379"/>
      <c r="AT198" s="384">
        <f t="shared" si="604"/>
        <v>0</v>
      </c>
      <c r="AU198" s="379"/>
      <c r="AV198" s="384">
        <f t="shared" si="605"/>
        <v>0</v>
      </c>
      <c r="AW198" s="379"/>
      <c r="AX198" s="384">
        <f t="shared" si="606"/>
        <v>0</v>
      </c>
      <c r="AY198" s="379"/>
      <c r="AZ198" s="384">
        <f t="shared" si="607"/>
        <v>0</v>
      </c>
      <c r="BA198" s="379"/>
      <c r="BB198" s="384">
        <f t="shared" si="608"/>
        <v>0</v>
      </c>
      <c r="BC198" s="379"/>
      <c r="BD198" s="384">
        <f t="shared" si="609"/>
        <v>0</v>
      </c>
      <c r="BE198" s="379"/>
      <c r="BF198" s="384">
        <f t="shared" si="610"/>
        <v>0</v>
      </c>
      <c r="BG198" s="379"/>
      <c r="BH198" s="384">
        <f t="shared" si="611"/>
        <v>0</v>
      </c>
      <c r="BI198" s="379"/>
      <c r="BJ198" s="384">
        <f t="shared" si="612"/>
        <v>0</v>
      </c>
      <c r="BK198" s="379"/>
      <c r="BL198" s="384">
        <f t="shared" si="613"/>
        <v>0</v>
      </c>
      <c r="BM198" s="379"/>
      <c r="BN198" s="384">
        <f t="shared" si="614"/>
        <v>0</v>
      </c>
      <c r="BO198" s="379"/>
      <c r="BP198" s="384">
        <f t="shared" si="615"/>
        <v>0</v>
      </c>
      <c r="BQ198" s="379"/>
      <c r="BR198" s="384">
        <f t="shared" si="616"/>
        <v>0</v>
      </c>
      <c r="BS198" s="379"/>
      <c r="BT198" s="384">
        <f t="shared" si="617"/>
        <v>0</v>
      </c>
      <c r="BU198" s="379"/>
      <c r="BV198" s="384">
        <f t="shared" si="618"/>
        <v>0</v>
      </c>
      <c r="BW198" s="379"/>
      <c r="BX198" s="384">
        <f t="shared" si="619"/>
        <v>0</v>
      </c>
      <c r="BY198" s="379"/>
      <c r="BZ198" s="384">
        <f t="shared" si="620"/>
        <v>0</v>
      </c>
      <c r="CA198" s="379"/>
      <c r="CB198" s="384">
        <f t="shared" si="621"/>
        <v>0</v>
      </c>
      <c r="CC198" s="379"/>
      <c r="CD198" s="384">
        <f t="shared" si="622"/>
        <v>0</v>
      </c>
      <c r="CE198" s="379"/>
      <c r="CF198" s="384">
        <f t="shared" si="623"/>
        <v>0</v>
      </c>
      <c r="CG198" s="379"/>
      <c r="CH198" s="384">
        <f t="shared" si="624"/>
        <v>0</v>
      </c>
      <c r="CI198" s="379"/>
      <c r="CJ198" s="384">
        <f t="shared" si="625"/>
        <v>0</v>
      </c>
      <c r="CK198" s="379"/>
      <c r="CL198" s="384">
        <f t="shared" si="626"/>
        <v>0</v>
      </c>
      <c r="CM198" s="379"/>
      <c r="CN198" s="384">
        <f t="shared" si="627"/>
        <v>0</v>
      </c>
      <c r="CO198" s="379"/>
      <c r="CP198" s="384">
        <f t="shared" si="628"/>
        <v>0</v>
      </c>
      <c r="CQ198" s="379"/>
      <c r="CR198" s="384">
        <f t="shared" si="629"/>
        <v>0</v>
      </c>
      <c r="CS198" s="379"/>
      <c r="CT198" s="384">
        <f t="shared" si="630"/>
        <v>0</v>
      </c>
      <c r="CU198" s="379"/>
      <c r="CV198" s="384">
        <f t="shared" si="631"/>
        <v>0</v>
      </c>
      <c r="CW198" s="379"/>
      <c r="CX198" s="384">
        <f t="shared" si="632"/>
        <v>0</v>
      </c>
      <c r="CY198" s="379"/>
      <c r="CZ198" s="384">
        <f t="shared" si="633"/>
        <v>0</v>
      </c>
      <c r="DA198" s="379"/>
      <c r="DB198" s="384">
        <f t="shared" si="585"/>
        <v>0</v>
      </c>
      <c r="DC198" s="379"/>
      <c r="DD198" s="384">
        <f t="shared" si="634"/>
        <v>0</v>
      </c>
      <c r="DE198" s="379"/>
      <c r="DF198" s="384">
        <f t="shared" si="635"/>
        <v>0</v>
      </c>
      <c r="DG198" s="379"/>
      <c r="DH198" s="384">
        <f t="shared" si="636"/>
        <v>0</v>
      </c>
      <c r="DI198" s="379"/>
      <c r="DJ198" s="384">
        <f t="shared" si="637"/>
        <v>0</v>
      </c>
      <c r="DK198" s="379"/>
      <c r="DL198" s="384">
        <f t="shared" si="638"/>
        <v>0</v>
      </c>
      <c r="DM198" s="379"/>
      <c r="DN198" s="384">
        <f t="shared" si="639"/>
        <v>0</v>
      </c>
      <c r="DO198" s="379"/>
      <c r="DP198" s="384">
        <f t="shared" si="640"/>
        <v>0</v>
      </c>
      <c r="DQ198" s="379"/>
      <c r="DR198" s="384">
        <f t="shared" si="641"/>
        <v>0</v>
      </c>
      <c r="DS198" s="379"/>
      <c r="DT198" s="384">
        <f t="shared" si="642"/>
        <v>0</v>
      </c>
      <c r="DU198" s="379"/>
      <c r="DV198" s="384">
        <f t="shared" si="643"/>
        <v>0</v>
      </c>
      <c r="DW198" s="379"/>
      <c r="DX198" s="384">
        <f t="shared" si="644"/>
        <v>0</v>
      </c>
      <c r="DY198" s="379"/>
      <c r="DZ198" s="384">
        <f t="shared" si="645"/>
        <v>0</v>
      </c>
      <c r="EA198" s="379"/>
      <c r="EB198" s="384">
        <f t="shared" si="646"/>
        <v>0</v>
      </c>
      <c r="EC198" s="379"/>
      <c r="ED198" s="384">
        <f t="shared" si="647"/>
        <v>0</v>
      </c>
      <c r="EE198" s="379"/>
      <c r="EF198" s="384">
        <f t="shared" si="648"/>
        <v>0</v>
      </c>
      <c r="EG198" s="379"/>
      <c r="EH198" s="384">
        <f t="shared" si="649"/>
        <v>0</v>
      </c>
      <c r="EI198" s="379"/>
      <c r="EJ198" s="384">
        <f t="shared" si="650"/>
        <v>0</v>
      </c>
      <c r="EK198" s="379"/>
      <c r="EL198" s="384">
        <f t="shared" si="651"/>
        <v>0</v>
      </c>
      <c r="EM198" s="379"/>
      <c r="EN198" s="384">
        <f t="shared" si="652"/>
        <v>0</v>
      </c>
      <c r="EO198" s="379"/>
      <c r="EP198" s="384">
        <f t="shared" si="653"/>
        <v>0</v>
      </c>
      <c r="EQ198" s="379"/>
      <c r="ER198" s="384">
        <f t="shared" si="654"/>
        <v>0</v>
      </c>
      <c r="ES198" s="379"/>
      <c r="ET198" s="384">
        <f t="shared" si="655"/>
        <v>0</v>
      </c>
      <c r="EU198" s="379"/>
      <c r="EV198" s="384">
        <f t="shared" si="656"/>
        <v>0</v>
      </c>
      <c r="EW198" s="379"/>
      <c r="EX198" s="384">
        <f t="shared" si="657"/>
        <v>0</v>
      </c>
      <c r="EY198" s="379"/>
      <c r="EZ198" s="384">
        <f t="shared" si="658"/>
        <v>0</v>
      </c>
      <c r="FA198" s="379"/>
      <c r="FB198" s="384">
        <f t="shared" si="659"/>
        <v>0</v>
      </c>
      <c r="FC198" s="379"/>
      <c r="FD198" s="384">
        <f t="shared" si="660"/>
        <v>0</v>
      </c>
      <c r="FE198" s="379"/>
      <c r="FF198" s="384">
        <f t="shared" si="661"/>
        <v>0</v>
      </c>
      <c r="FG198" s="379"/>
      <c r="FH198" s="384">
        <f t="shared" si="662"/>
        <v>0</v>
      </c>
      <c r="FI198" s="379">
        <v>4</v>
      </c>
      <c r="FJ198" s="384">
        <f t="shared" si="663"/>
        <v>213400</v>
      </c>
      <c r="FK198" s="379">
        <v>4</v>
      </c>
      <c r="FL198" s="384">
        <f t="shared" si="664"/>
        <v>213400</v>
      </c>
      <c r="FM198" s="379">
        <v>4</v>
      </c>
      <c r="FN198" s="384">
        <f t="shared" si="665"/>
        <v>213400</v>
      </c>
      <c r="FO198" s="379"/>
      <c r="FP198" s="384">
        <f t="shared" si="666"/>
        <v>0</v>
      </c>
      <c r="FQ198" s="379"/>
      <c r="FR198" s="384">
        <f t="shared" si="667"/>
        <v>0</v>
      </c>
      <c r="FS198" s="379"/>
      <c r="FT198" s="384">
        <f t="shared" si="668"/>
        <v>0</v>
      </c>
      <c r="FU198" s="379"/>
      <c r="FV198" s="384">
        <f t="shared" si="669"/>
        <v>0</v>
      </c>
      <c r="FW198" s="379"/>
      <c r="FX198" s="384">
        <f t="shared" si="670"/>
        <v>0</v>
      </c>
      <c r="FY198" s="379"/>
      <c r="FZ198" s="384">
        <f t="shared" si="671"/>
        <v>0</v>
      </c>
      <c r="GA198" s="379"/>
      <c r="GB198" s="384">
        <f t="shared" si="672"/>
        <v>0</v>
      </c>
      <c r="GC198" s="379"/>
      <c r="GD198" s="384">
        <f t="shared" si="673"/>
        <v>0</v>
      </c>
      <c r="GE198" s="379"/>
      <c r="GF198" s="384">
        <f t="shared" si="674"/>
        <v>0</v>
      </c>
      <c r="GG198" s="379"/>
      <c r="GH198" s="384">
        <f t="shared" si="675"/>
        <v>0</v>
      </c>
      <c r="GI198" s="379"/>
      <c r="GJ198" s="384">
        <f t="shared" si="676"/>
        <v>0</v>
      </c>
      <c r="GK198" s="379"/>
      <c r="GL198" s="384">
        <f t="shared" si="677"/>
        <v>0</v>
      </c>
      <c r="GM198" s="379"/>
      <c r="GN198" s="384">
        <f t="shared" si="678"/>
        <v>0</v>
      </c>
      <c r="GO198" s="379"/>
      <c r="GP198" s="384">
        <f t="shared" si="679"/>
        <v>0</v>
      </c>
      <c r="GQ198" s="379"/>
      <c r="GR198" s="384">
        <f t="shared" si="680"/>
        <v>0</v>
      </c>
      <c r="GS198" s="379"/>
      <c r="GT198" s="384">
        <f t="shared" si="681"/>
        <v>0</v>
      </c>
      <c r="GU198" s="379"/>
      <c r="GV198" s="384">
        <f t="shared" si="682"/>
        <v>0</v>
      </c>
      <c r="GW198" s="379"/>
      <c r="GX198" s="384">
        <f t="shared" si="683"/>
        <v>0</v>
      </c>
      <c r="GY198" s="379"/>
      <c r="GZ198" s="384">
        <f t="shared" si="684"/>
        <v>0</v>
      </c>
      <c r="HA198" s="379"/>
      <c r="HB198" s="384">
        <f t="shared" si="685"/>
        <v>0</v>
      </c>
      <c r="HC198" s="379"/>
      <c r="HD198" s="384">
        <f t="shared" si="686"/>
        <v>0</v>
      </c>
      <c r="HE198" s="379"/>
      <c r="HF198" s="384">
        <f t="shared" si="687"/>
        <v>0</v>
      </c>
      <c r="HG198" s="379"/>
      <c r="HH198" s="384">
        <f t="shared" si="688"/>
        <v>0</v>
      </c>
      <c r="HI198" s="379"/>
      <c r="HJ198" s="384">
        <f t="shared" si="689"/>
        <v>0</v>
      </c>
      <c r="HK198" s="379"/>
      <c r="HL198" s="384">
        <f t="shared" si="690"/>
        <v>0</v>
      </c>
      <c r="HM198" s="379"/>
      <c r="HN198" s="384">
        <f t="shared" si="691"/>
        <v>0</v>
      </c>
      <c r="HO198" s="415"/>
      <c r="HP198" s="384">
        <f t="shared" si="692"/>
        <v>0</v>
      </c>
      <c r="HQ198" s="379"/>
      <c r="HR198" s="384">
        <f t="shared" si="693"/>
        <v>0</v>
      </c>
      <c r="HS198" s="415"/>
      <c r="HT198" s="384">
        <f t="shared" si="694"/>
        <v>0</v>
      </c>
      <c r="HU198" s="379"/>
      <c r="HV198" s="384">
        <f t="shared" si="695"/>
        <v>0</v>
      </c>
      <c r="HW198" s="379"/>
      <c r="HX198" s="384">
        <f t="shared" si="696"/>
        <v>0</v>
      </c>
      <c r="HY198" s="379"/>
      <c r="HZ198" s="384">
        <f t="shared" si="697"/>
        <v>0</v>
      </c>
      <c r="IA198" s="379"/>
      <c r="IB198" s="384">
        <f t="shared" si="698"/>
        <v>0</v>
      </c>
      <c r="IC198" s="379"/>
      <c r="ID198" s="384">
        <f t="shared" si="699"/>
        <v>0</v>
      </c>
      <c r="IE198" s="379"/>
      <c r="IF198" s="384">
        <f t="shared" si="700"/>
        <v>0</v>
      </c>
      <c r="IG198" s="379"/>
      <c r="IH198" s="384">
        <f t="shared" si="701"/>
        <v>0</v>
      </c>
      <c r="II198" s="379"/>
      <c r="IJ198" s="384">
        <f t="shared" si="702"/>
        <v>0</v>
      </c>
      <c r="IK198" s="379"/>
      <c r="IL198" s="384">
        <f t="shared" si="703"/>
        <v>0</v>
      </c>
      <c r="IM198" s="379"/>
      <c r="IN198" s="384">
        <f t="shared" si="704"/>
        <v>0</v>
      </c>
      <c r="IO198" s="379"/>
      <c r="IP198" s="384">
        <f t="shared" si="705"/>
        <v>0</v>
      </c>
      <c r="IQ198" s="379"/>
      <c r="IR198" s="384">
        <f t="shared" si="706"/>
        <v>0</v>
      </c>
      <c r="IS198" s="379"/>
      <c r="IT198" s="384">
        <f t="shared" si="707"/>
        <v>0</v>
      </c>
      <c r="IU198" s="379"/>
      <c r="IV198" s="384">
        <f t="shared" si="708"/>
        <v>0</v>
      </c>
      <c r="IW198" s="379"/>
      <c r="IX198" s="384">
        <f t="shared" si="709"/>
        <v>0</v>
      </c>
      <c r="IY198" s="379"/>
      <c r="IZ198" s="384">
        <f t="shared" si="710"/>
        <v>0</v>
      </c>
      <c r="JA198" s="379"/>
      <c r="JB198" s="384">
        <f t="shared" si="711"/>
        <v>0</v>
      </c>
      <c r="JC198" s="379"/>
      <c r="JD198" s="384">
        <f t="shared" si="712"/>
        <v>0</v>
      </c>
      <c r="JE198" s="379"/>
      <c r="JF198" s="384">
        <f t="shared" si="713"/>
        <v>0</v>
      </c>
      <c r="JG198" s="379"/>
      <c r="JH198" s="384">
        <f t="shared" si="714"/>
        <v>0</v>
      </c>
      <c r="JI198" s="379"/>
      <c r="JJ198" s="384">
        <f t="shared" si="715"/>
        <v>0</v>
      </c>
      <c r="JK198" s="379"/>
      <c r="JL198" s="384">
        <f t="shared" si="716"/>
        <v>0</v>
      </c>
      <c r="JM198" s="379"/>
      <c r="JN198" s="384">
        <f t="shared" si="717"/>
        <v>0</v>
      </c>
      <c r="JO198" s="379"/>
      <c r="JP198" s="384">
        <f t="shared" si="718"/>
        <v>0</v>
      </c>
      <c r="JQ198" s="379"/>
      <c r="JR198" s="384">
        <f t="shared" si="719"/>
        <v>0</v>
      </c>
      <c r="JS198" s="379"/>
      <c r="JT198" s="384">
        <f t="shared" si="580"/>
        <v>0</v>
      </c>
      <c r="JU198" s="379"/>
      <c r="JV198" s="384">
        <f t="shared" si="581"/>
        <v>0</v>
      </c>
      <c r="JW198" s="379"/>
      <c r="JX198" s="384">
        <f t="shared" si="582"/>
        <v>0</v>
      </c>
      <c r="JY198" s="379"/>
      <c r="JZ198" s="384">
        <f t="shared" si="583"/>
        <v>0</v>
      </c>
    </row>
    <row r="199" spans="1:286" s="4" customFormat="1" x14ac:dyDescent="0.25">
      <c r="A199" s="268" t="s">
        <v>28</v>
      </c>
      <c r="B199" s="268" t="s">
        <v>641</v>
      </c>
      <c r="C199" s="466">
        <v>61500</v>
      </c>
      <c r="D199" s="467"/>
      <c r="E199" s="467"/>
      <c r="F199" s="473"/>
      <c r="G199" s="387">
        <v>0</v>
      </c>
      <c r="H199" s="388">
        <f t="shared" si="584"/>
        <v>61500</v>
      </c>
      <c r="I199" s="513">
        <v>1</v>
      </c>
      <c r="J199" s="390">
        <f t="shared" si="586"/>
        <v>61500</v>
      </c>
      <c r="K199" s="379"/>
      <c r="L199" s="384">
        <f t="shared" si="587"/>
        <v>0</v>
      </c>
      <c r="M199" s="379"/>
      <c r="N199" s="384">
        <f t="shared" si="588"/>
        <v>0</v>
      </c>
      <c r="O199" s="379"/>
      <c r="P199" s="384">
        <f t="shared" si="589"/>
        <v>0</v>
      </c>
      <c r="Q199" s="379"/>
      <c r="R199" s="384">
        <f t="shared" si="590"/>
        <v>0</v>
      </c>
      <c r="S199" s="379"/>
      <c r="T199" s="384">
        <f t="shared" si="591"/>
        <v>0</v>
      </c>
      <c r="U199" s="379"/>
      <c r="V199" s="384">
        <f t="shared" si="592"/>
        <v>0</v>
      </c>
      <c r="W199" s="379"/>
      <c r="X199" s="384">
        <f t="shared" si="593"/>
        <v>0</v>
      </c>
      <c r="Y199" s="379"/>
      <c r="Z199" s="384">
        <f t="shared" si="594"/>
        <v>0</v>
      </c>
      <c r="AA199" s="379"/>
      <c r="AB199" s="384">
        <f t="shared" si="595"/>
        <v>0</v>
      </c>
      <c r="AC199" s="379"/>
      <c r="AD199" s="384">
        <f t="shared" si="596"/>
        <v>0</v>
      </c>
      <c r="AE199" s="379"/>
      <c r="AF199" s="384">
        <f t="shared" si="597"/>
        <v>0</v>
      </c>
      <c r="AG199" s="379"/>
      <c r="AH199" s="384">
        <f t="shared" si="598"/>
        <v>0</v>
      </c>
      <c r="AI199" s="379"/>
      <c r="AJ199" s="384">
        <f t="shared" si="599"/>
        <v>0</v>
      </c>
      <c r="AK199" s="379"/>
      <c r="AL199" s="384">
        <f t="shared" si="600"/>
        <v>0</v>
      </c>
      <c r="AM199" s="379"/>
      <c r="AN199" s="384">
        <f t="shared" si="601"/>
        <v>0</v>
      </c>
      <c r="AO199" s="379"/>
      <c r="AP199" s="384">
        <f t="shared" si="602"/>
        <v>0</v>
      </c>
      <c r="AQ199" s="379"/>
      <c r="AR199" s="384">
        <f t="shared" si="603"/>
        <v>0</v>
      </c>
      <c r="AS199" s="379"/>
      <c r="AT199" s="384">
        <f t="shared" si="604"/>
        <v>0</v>
      </c>
      <c r="AU199" s="379"/>
      <c r="AV199" s="384">
        <f t="shared" si="605"/>
        <v>0</v>
      </c>
      <c r="AW199" s="379"/>
      <c r="AX199" s="384">
        <f t="shared" si="606"/>
        <v>0</v>
      </c>
      <c r="AY199" s="379"/>
      <c r="AZ199" s="384">
        <f t="shared" si="607"/>
        <v>0</v>
      </c>
      <c r="BA199" s="379"/>
      <c r="BB199" s="384">
        <f t="shared" si="608"/>
        <v>0</v>
      </c>
      <c r="BC199" s="379"/>
      <c r="BD199" s="384">
        <f t="shared" si="609"/>
        <v>0</v>
      </c>
      <c r="BE199" s="379"/>
      <c r="BF199" s="384">
        <f t="shared" si="610"/>
        <v>0</v>
      </c>
      <c r="BG199" s="379"/>
      <c r="BH199" s="384">
        <f t="shared" si="611"/>
        <v>0</v>
      </c>
      <c r="BI199" s="379"/>
      <c r="BJ199" s="384">
        <f t="shared" si="612"/>
        <v>0</v>
      </c>
      <c r="BK199" s="379"/>
      <c r="BL199" s="384">
        <f t="shared" si="613"/>
        <v>0</v>
      </c>
      <c r="BM199" s="379"/>
      <c r="BN199" s="384">
        <f t="shared" si="614"/>
        <v>0</v>
      </c>
      <c r="BO199" s="379"/>
      <c r="BP199" s="384">
        <f t="shared" si="615"/>
        <v>0</v>
      </c>
      <c r="BQ199" s="379"/>
      <c r="BR199" s="384">
        <f t="shared" si="616"/>
        <v>0</v>
      </c>
      <c r="BS199" s="379"/>
      <c r="BT199" s="384">
        <f t="shared" si="617"/>
        <v>0</v>
      </c>
      <c r="BU199" s="379"/>
      <c r="BV199" s="384">
        <f t="shared" si="618"/>
        <v>0</v>
      </c>
      <c r="BW199" s="379"/>
      <c r="BX199" s="384">
        <f t="shared" si="619"/>
        <v>0</v>
      </c>
      <c r="BY199" s="379"/>
      <c r="BZ199" s="384">
        <f t="shared" si="620"/>
        <v>0</v>
      </c>
      <c r="CA199" s="379"/>
      <c r="CB199" s="384">
        <f t="shared" si="621"/>
        <v>0</v>
      </c>
      <c r="CC199" s="379"/>
      <c r="CD199" s="384">
        <f t="shared" si="622"/>
        <v>0</v>
      </c>
      <c r="CE199" s="379"/>
      <c r="CF199" s="384">
        <f t="shared" si="623"/>
        <v>0</v>
      </c>
      <c r="CG199" s="379"/>
      <c r="CH199" s="384">
        <f t="shared" si="624"/>
        <v>0</v>
      </c>
      <c r="CI199" s="379"/>
      <c r="CJ199" s="384">
        <f t="shared" si="625"/>
        <v>0</v>
      </c>
      <c r="CK199" s="379"/>
      <c r="CL199" s="384">
        <f t="shared" si="626"/>
        <v>0</v>
      </c>
      <c r="CM199" s="379"/>
      <c r="CN199" s="384">
        <f t="shared" si="627"/>
        <v>0</v>
      </c>
      <c r="CO199" s="379"/>
      <c r="CP199" s="384">
        <f t="shared" si="628"/>
        <v>0</v>
      </c>
      <c r="CQ199" s="379"/>
      <c r="CR199" s="384">
        <f t="shared" si="629"/>
        <v>0</v>
      </c>
      <c r="CS199" s="379"/>
      <c r="CT199" s="384">
        <f t="shared" si="630"/>
        <v>0</v>
      </c>
      <c r="CU199" s="379"/>
      <c r="CV199" s="384">
        <f t="shared" si="631"/>
        <v>0</v>
      </c>
      <c r="CW199" s="379"/>
      <c r="CX199" s="384">
        <f t="shared" si="632"/>
        <v>0</v>
      </c>
      <c r="CY199" s="379"/>
      <c r="CZ199" s="384">
        <f t="shared" si="633"/>
        <v>0</v>
      </c>
      <c r="DA199" s="379"/>
      <c r="DB199" s="384">
        <f t="shared" si="585"/>
        <v>0</v>
      </c>
      <c r="DC199" s="379"/>
      <c r="DD199" s="384">
        <f t="shared" si="634"/>
        <v>0</v>
      </c>
      <c r="DE199" s="379"/>
      <c r="DF199" s="384">
        <f t="shared" si="635"/>
        <v>0</v>
      </c>
      <c r="DG199" s="379"/>
      <c r="DH199" s="384">
        <f t="shared" si="636"/>
        <v>0</v>
      </c>
      <c r="DI199" s="379"/>
      <c r="DJ199" s="384">
        <f t="shared" si="637"/>
        <v>0</v>
      </c>
      <c r="DK199" s="379"/>
      <c r="DL199" s="384">
        <f t="shared" si="638"/>
        <v>0</v>
      </c>
      <c r="DM199" s="379"/>
      <c r="DN199" s="384">
        <f t="shared" si="639"/>
        <v>0</v>
      </c>
      <c r="DO199" s="379"/>
      <c r="DP199" s="384">
        <f t="shared" si="640"/>
        <v>0</v>
      </c>
      <c r="DQ199" s="379"/>
      <c r="DR199" s="384">
        <f t="shared" si="641"/>
        <v>0</v>
      </c>
      <c r="DS199" s="379"/>
      <c r="DT199" s="384">
        <f t="shared" si="642"/>
        <v>0</v>
      </c>
      <c r="DU199" s="379"/>
      <c r="DV199" s="384">
        <f t="shared" si="643"/>
        <v>0</v>
      </c>
      <c r="DW199" s="379"/>
      <c r="DX199" s="384">
        <f t="shared" si="644"/>
        <v>0</v>
      </c>
      <c r="DY199" s="379"/>
      <c r="DZ199" s="384">
        <f t="shared" si="645"/>
        <v>0</v>
      </c>
      <c r="EA199" s="379"/>
      <c r="EB199" s="384">
        <f t="shared" si="646"/>
        <v>0</v>
      </c>
      <c r="EC199" s="379"/>
      <c r="ED199" s="384">
        <f t="shared" si="647"/>
        <v>0</v>
      </c>
      <c r="EE199" s="379"/>
      <c r="EF199" s="384">
        <f t="shared" si="648"/>
        <v>0</v>
      </c>
      <c r="EG199" s="379"/>
      <c r="EH199" s="384">
        <f t="shared" si="649"/>
        <v>0</v>
      </c>
      <c r="EI199" s="379"/>
      <c r="EJ199" s="384">
        <f t="shared" si="650"/>
        <v>0</v>
      </c>
      <c r="EK199" s="379"/>
      <c r="EL199" s="384">
        <f t="shared" si="651"/>
        <v>0</v>
      </c>
      <c r="EM199" s="379"/>
      <c r="EN199" s="384">
        <f t="shared" si="652"/>
        <v>0</v>
      </c>
      <c r="EO199" s="379"/>
      <c r="EP199" s="384">
        <f t="shared" si="653"/>
        <v>0</v>
      </c>
      <c r="EQ199" s="379"/>
      <c r="ER199" s="384">
        <f t="shared" si="654"/>
        <v>0</v>
      </c>
      <c r="ES199" s="379"/>
      <c r="ET199" s="384">
        <f t="shared" si="655"/>
        <v>0</v>
      </c>
      <c r="EU199" s="379"/>
      <c r="EV199" s="384">
        <f t="shared" si="656"/>
        <v>0</v>
      </c>
      <c r="EW199" s="379"/>
      <c r="EX199" s="384">
        <f t="shared" si="657"/>
        <v>0</v>
      </c>
      <c r="EY199" s="379"/>
      <c r="EZ199" s="384">
        <f t="shared" si="658"/>
        <v>0</v>
      </c>
      <c r="FA199" s="379"/>
      <c r="FB199" s="384">
        <f t="shared" si="659"/>
        <v>0</v>
      </c>
      <c r="FC199" s="379"/>
      <c r="FD199" s="384">
        <f t="shared" si="660"/>
        <v>0</v>
      </c>
      <c r="FE199" s="379"/>
      <c r="FF199" s="384">
        <f t="shared" si="661"/>
        <v>0</v>
      </c>
      <c r="FG199" s="379"/>
      <c r="FH199" s="384">
        <f t="shared" si="662"/>
        <v>0</v>
      </c>
      <c r="FI199" s="379"/>
      <c r="FJ199" s="384">
        <f t="shared" si="663"/>
        <v>0</v>
      </c>
      <c r="FK199" s="379"/>
      <c r="FL199" s="384">
        <f t="shared" si="664"/>
        <v>0</v>
      </c>
      <c r="FM199" s="379"/>
      <c r="FN199" s="384">
        <f t="shared" si="665"/>
        <v>0</v>
      </c>
      <c r="FO199" s="379"/>
      <c r="FP199" s="384">
        <f t="shared" si="666"/>
        <v>0</v>
      </c>
      <c r="FQ199" s="379"/>
      <c r="FR199" s="384">
        <f t="shared" si="667"/>
        <v>0</v>
      </c>
      <c r="FS199" s="379"/>
      <c r="FT199" s="384">
        <f t="shared" si="668"/>
        <v>0</v>
      </c>
      <c r="FU199" s="379"/>
      <c r="FV199" s="384">
        <f t="shared" si="669"/>
        <v>0</v>
      </c>
      <c r="FW199" s="379"/>
      <c r="FX199" s="384">
        <f t="shared" si="670"/>
        <v>0</v>
      </c>
      <c r="FY199" s="379"/>
      <c r="FZ199" s="384">
        <f t="shared" si="671"/>
        <v>0</v>
      </c>
      <c r="GA199" s="379"/>
      <c r="GB199" s="384">
        <f t="shared" si="672"/>
        <v>0</v>
      </c>
      <c r="GC199" s="379"/>
      <c r="GD199" s="384">
        <f t="shared" si="673"/>
        <v>0</v>
      </c>
      <c r="GE199" s="379"/>
      <c r="GF199" s="384">
        <f t="shared" si="674"/>
        <v>0</v>
      </c>
      <c r="GG199" s="379"/>
      <c r="GH199" s="384">
        <f t="shared" si="675"/>
        <v>0</v>
      </c>
      <c r="GI199" s="379"/>
      <c r="GJ199" s="384">
        <f t="shared" si="676"/>
        <v>0</v>
      </c>
      <c r="GK199" s="379"/>
      <c r="GL199" s="384">
        <f t="shared" si="677"/>
        <v>0</v>
      </c>
      <c r="GM199" s="379"/>
      <c r="GN199" s="384">
        <f t="shared" si="678"/>
        <v>0</v>
      </c>
      <c r="GO199" s="379"/>
      <c r="GP199" s="384">
        <f t="shared" si="679"/>
        <v>0</v>
      </c>
      <c r="GQ199" s="379"/>
      <c r="GR199" s="384">
        <f t="shared" si="680"/>
        <v>0</v>
      </c>
      <c r="GS199" s="379"/>
      <c r="GT199" s="384">
        <f t="shared" si="681"/>
        <v>0</v>
      </c>
      <c r="GU199" s="379"/>
      <c r="GV199" s="384">
        <f t="shared" si="682"/>
        <v>0</v>
      </c>
      <c r="GW199" s="379"/>
      <c r="GX199" s="384">
        <f t="shared" si="683"/>
        <v>0</v>
      </c>
      <c r="GY199" s="379"/>
      <c r="GZ199" s="384">
        <f t="shared" si="684"/>
        <v>0</v>
      </c>
      <c r="HA199" s="379"/>
      <c r="HB199" s="384">
        <f t="shared" si="685"/>
        <v>0</v>
      </c>
      <c r="HC199" s="379"/>
      <c r="HD199" s="384">
        <f t="shared" si="686"/>
        <v>0</v>
      </c>
      <c r="HE199" s="379"/>
      <c r="HF199" s="384">
        <f t="shared" si="687"/>
        <v>0</v>
      </c>
      <c r="HG199" s="379"/>
      <c r="HH199" s="384">
        <f t="shared" si="688"/>
        <v>0</v>
      </c>
      <c r="HI199" s="379"/>
      <c r="HJ199" s="384">
        <f t="shared" si="689"/>
        <v>0</v>
      </c>
      <c r="HK199" s="379"/>
      <c r="HL199" s="384">
        <f t="shared" si="690"/>
        <v>0</v>
      </c>
      <c r="HM199" s="379"/>
      <c r="HN199" s="384">
        <f t="shared" si="691"/>
        <v>0</v>
      </c>
      <c r="HO199" s="415"/>
      <c r="HP199" s="384">
        <f t="shared" si="692"/>
        <v>0</v>
      </c>
      <c r="HQ199" s="379"/>
      <c r="HR199" s="384">
        <f t="shared" si="693"/>
        <v>0</v>
      </c>
      <c r="HS199" s="415"/>
      <c r="HT199" s="384">
        <f t="shared" si="694"/>
        <v>0</v>
      </c>
      <c r="HU199" s="379"/>
      <c r="HV199" s="384">
        <f t="shared" si="695"/>
        <v>0</v>
      </c>
      <c r="HW199" s="379"/>
      <c r="HX199" s="384">
        <f t="shared" si="696"/>
        <v>0</v>
      </c>
      <c r="HY199" s="379"/>
      <c r="HZ199" s="384">
        <f t="shared" si="697"/>
        <v>0</v>
      </c>
      <c r="IA199" s="379"/>
      <c r="IB199" s="384">
        <f t="shared" si="698"/>
        <v>0</v>
      </c>
      <c r="IC199" s="379"/>
      <c r="ID199" s="384">
        <f t="shared" si="699"/>
        <v>0</v>
      </c>
      <c r="IE199" s="379"/>
      <c r="IF199" s="384">
        <f t="shared" si="700"/>
        <v>0</v>
      </c>
      <c r="IG199" s="379"/>
      <c r="IH199" s="384">
        <f t="shared" si="701"/>
        <v>0</v>
      </c>
      <c r="II199" s="379"/>
      <c r="IJ199" s="384">
        <f t="shared" si="702"/>
        <v>0</v>
      </c>
      <c r="IK199" s="379"/>
      <c r="IL199" s="384">
        <f t="shared" si="703"/>
        <v>0</v>
      </c>
      <c r="IM199" s="379"/>
      <c r="IN199" s="384">
        <f t="shared" si="704"/>
        <v>0</v>
      </c>
      <c r="IO199" s="379"/>
      <c r="IP199" s="384">
        <f t="shared" si="705"/>
        <v>0</v>
      </c>
      <c r="IQ199" s="379"/>
      <c r="IR199" s="384">
        <f t="shared" si="706"/>
        <v>0</v>
      </c>
      <c r="IS199" s="379"/>
      <c r="IT199" s="384">
        <f t="shared" si="707"/>
        <v>0</v>
      </c>
      <c r="IU199" s="379"/>
      <c r="IV199" s="384">
        <f t="shared" si="708"/>
        <v>0</v>
      </c>
      <c r="IW199" s="379"/>
      <c r="IX199" s="384">
        <f t="shared" si="709"/>
        <v>0</v>
      </c>
      <c r="IY199" s="379"/>
      <c r="IZ199" s="384">
        <f t="shared" si="710"/>
        <v>0</v>
      </c>
      <c r="JA199" s="379"/>
      <c r="JB199" s="384">
        <f t="shared" si="711"/>
        <v>0</v>
      </c>
      <c r="JC199" s="379"/>
      <c r="JD199" s="384">
        <f t="shared" si="712"/>
        <v>0</v>
      </c>
      <c r="JE199" s="379"/>
      <c r="JF199" s="384">
        <f t="shared" si="713"/>
        <v>0</v>
      </c>
      <c r="JG199" s="379"/>
      <c r="JH199" s="384">
        <f t="shared" si="714"/>
        <v>0</v>
      </c>
      <c r="JI199" s="379"/>
      <c r="JJ199" s="384">
        <f t="shared" si="715"/>
        <v>0</v>
      </c>
      <c r="JK199" s="379"/>
      <c r="JL199" s="384">
        <f t="shared" si="716"/>
        <v>0</v>
      </c>
      <c r="JM199" s="379"/>
      <c r="JN199" s="384">
        <f t="shared" si="717"/>
        <v>0</v>
      </c>
      <c r="JO199" s="379"/>
      <c r="JP199" s="384">
        <f t="shared" si="718"/>
        <v>0</v>
      </c>
      <c r="JQ199" s="379"/>
      <c r="JR199" s="384">
        <f t="shared" si="719"/>
        <v>0</v>
      </c>
      <c r="JS199" s="379"/>
      <c r="JT199" s="384">
        <f t="shared" si="580"/>
        <v>0</v>
      </c>
      <c r="JU199" s="379"/>
      <c r="JV199" s="384">
        <f t="shared" si="581"/>
        <v>0</v>
      </c>
      <c r="JW199" s="379"/>
      <c r="JX199" s="384">
        <f t="shared" si="582"/>
        <v>0</v>
      </c>
      <c r="JY199" s="379"/>
      <c r="JZ199" s="384">
        <f t="shared" si="583"/>
        <v>0</v>
      </c>
    </row>
    <row r="200" spans="1:286" s="4" customFormat="1" ht="24.75" x14ac:dyDescent="0.25">
      <c r="A200" s="268" t="s">
        <v>28</v>
      </c>
      <c r="B200" s="519" t="s">
        <v>1122</v>
      </c>
      <c r="C200" s="467">
        <v>440000</v>
      </c>
      <c r="D200" s="467">
        <v>476625</v>
      </c>
      <c r="E200" s="467"/>
      <c r="F200" s="473"/>
      <c r="G200" s="387">
        <v>0</v>
      </c>
      <c r="H200" s="388">
        <f t="shared" si="584"/>
        <v>458312.5</v>
      </c>
      <c r="I200" s="513">
        <v>1</v>
      </c>
      <c r="J200" s="390">
        <f t="shared" si="586"/>
        <v>458312.5</v>
      </c>
      <c r="K200" s="379"/>
      <c r="L200" s="384">
        <f t="shared" si="587"/>
        <v>0</v>
      </c>
      <c r="M200" s="379"/>
      <c r="N200" s="384">
        <f t="shared" si="588"/>
        <v>0</v>
      </c>
      <c r="O200" s="379"/>
      <c r="P200" s="384">
        <f t="shared" si="589"/>
        <v>0</v>
      </c>
      <c r="Q200" s="379"/>
      <c r="R200" s="384">
        <f t="shared" si="590"/>
        <v>0</v>
      </c>
      <c r="S200" s="379"/>
      <c r="T200" s="384">
        <f t="shared" si="591"/>
        <v>0</v>
      </c>
      <c r="U200" s="379"/>
      <c r="V200" s="384">
        <f t="shared" si="592"/>
        <v>0</v>
      </c>
      <c r="W200" s="379"/>
      <c r="X200" s="384">
        <f t="shared" si="593"/>
        <v>0</v>
      </c>
      <c r="Y200" s="379"/>
      <c r="Z200" s="384">
        <f t="shared" si="594"/>
        <v>0</v>
      </c>
      <c r="AA200" s="379"/>
      <c r="AB200" s="384">
        <f t="shared" si="595"/>
        <v>0</v>
      </c>
      <c r="AC200" s="379"/>
      <c r="AD200" s="384">
        <f t="shared" si="596"/>
        <v>0</v>
      </c>
      <c r="AE200" s="379"/>
      <c r="AF200" s="384">
        <f t="shared" si="597"/>
        <v>0</v>
      </c>
      <c r="AG200" s="379"/>
      <c r="AH200" s="384">
        <f t="shared" si="598"/>
        <v>0</v>
      </c>
      <c r="AI200" s="379"/>
      <c r="AJ200" s="384">
        <f t="shared" si="599"/>
        <v>0</v>
      </c>
      <c r="AK200" s="379"/>
      <c r="AL200" s="384">
        <f t="shared" si="600"/>
        <v>0</v>
      </c>
      <c r="AM200" s="379"/>
      <c r="AN200" s="384">
        <f t="shared" si="601"/>
        <v>0</v>
      </c>
      <c r="AO200" s="379"/>
      <c r="AP200" s="384">
        <f t="shared" si="602"/>
        <v>0</v>
      </c>
      <c r="AQ200" s="379"/>
      <c r="AR200" s="384">
        <f t="shared" si="603"/>
        <v>0</v>
      </c>
      <c r="AS200" s="379"/>
      <c r="AT200" s="384">
        <f t="shared" si="604"/>
        <v>0</v>
      </c>
      <c r="AU200" s="379"/>
      <c r="AV200" s="384">
        <f t="shared" si="605"/>
        <v>0</v>
      </c>
      <c r="AW200" s="379"/>
      <c r="AX200" s="384">
        <f t="shared" si="606"/>
        <v>0</v>
      </c>
      <c r="AY200" s="379"/>
      <c r="AZ200" s="384">
        <f t="shared" si="607"/>
        <v>0</v>
      </c>
      <c r="BA200" s="379"/>
      <c r="BB200" s="384">
        <f t="shared" si="608"/>
        <v>0</v>
      </c>
      <c r="BC200" s="379"/>
      <c r="BD200" s="384">
        <f t="shared" si="609"/>
        <v>0</v>
      </c>
      <c r="BE200" s="379"/>
      <c r="BF200" s="384">
        <f t="shared" si="610"/>
        <v>0</v>
      </c>
      <c r="BG200" s="379"/>
      <c r="BH200" s="384">
        <f t="shared" si="611"/>
        <v>0</v>
      </c>
      <c r="BI200" s="379"/>
      <c r="BJ200" s="384">
        <f t="shared" si="612"/>
        <v>0</v>
      </c>
      <c r="BK200" s="379"/>
      <c r="BL200" s="384">
        <f t="shared" si="613"/>
        <v>0</v>
      </c>
      <c r="BM200" s="379"/>
      <c r="BN200" s="384">
        <f t="shared" si="614"/>
        <v>0</v>
      </c>
      <c r="BO200" s="379"/>
      <c r="BP200" s="384">
        <f t="shared" si="615"/>
        <v>0</v>
      </c>
      <c r="BQ200" s="379"/>
      <c r="BR200" s="384">
        <f t="shared" si="616"/>
        <v>0</v>
      </c>
      <c r="BS200" s="379"/>
      <c r="BT200" s="384">
        <f t="shared" si="617"/>
        <v>0</v>
      </c>
      <c r="BU200" s="379"/>
      <c r="BV200" s="384">
        <f t="shared" si="618"/>
        <v>0</v>
      </c>
      <c r="BW200" s="379"/>
      <c r="BX200" s="384">
        <f t="shared" si="619"/>
        <v>0</v>
      </c>
      <c r="BY200" s="379"/>
      <c r="BZ200" s="384">
        <f t="shared" si="620"/>
        <v>0</v>
      </c>
      <c r="CA200" s="379"/>
      <c r="CB200" s="384">
        <f t="shared" si="621"/>
        <v>0</v>
      </c>
      <c r="CC200" s="379"/>
      <c r="CD200" s="384">
        <f t="shared" si="622"/>
        <v>0</v>
      </c>
      <c r="CE200" s="379"/>
      <c r="CF200" s="384">
        <f t="shared" si="623"/>
        <v>0</v>
      </c>
      <c r="CG200" s="379"/>
      <c r="CH200" s="384">
        <f t="shared" si="624"/>
        <v>0</v>
      </c>
      <c r="CI200" s="379"/>
      <c r="CJ200" s="384">
        <f t="shared" si="625"/>
        <v>0</v>
      </c>
      <c r="CK200" s="379"/>
      <c r="CL200" s="384">
        <f t="shared" si="626"/>
        <v>0</v>
      </c>
      <c r="CM200" s="379"/>
      <c r="CN200" s="384">
        <f t="shared" si="627"/>
        <v>0</v>
      </c>
      <c r="CO200" s="379"/>
      <c r="CP200" s="384">
        <f t="shared" si="628"/>
        <v>0</v>
      </c>
      <c r="CQ200" s="379"/>
      <c r="CR200" s="384">
        <f t="shared" si="629"/>
        <v>0</v>
      </c>
      <c r="CS200" s="379"/>
      <c r="CT200" s="384">
        <f t="shared" si="630"/>
        <v>0</v>
      </c>
      <c r="CU200" s="379"/>
      <c r="CV200" s="384">
        <f t="shared" si="631"/>
        <v>0</v>
      </c>
      <c r="CW200" s="379"/>
      <c r="CX200" s="384">
        <f t="shared" si="632"/>
        <v>0</v>
      </c>
      <c r="CY200" s="379"/>
      <c r="CZ200" s="384">
        <f t="shared" si="633"/>
        <v>0</v>
      </c>
      <c r="DA200" s="379"/>
      <c r="DB200" s="384">
        <f t="shared" si="585"/>
        <v>0</v>
      </c>
      <c r="DC200" s="379"/>
      <c r="DD200" s="384">
        <f t="shared" si="634"/>
        <v>0</v>
      </c>
      <c r="DE200" s="379"/>
      <c r="DF200" s="384">
        <f t="shared" si="635"/>
        <v>0</v>
      </c>
      <c r="DG200" s="379"/>
      <c r="DH200" s="384">
        <f t="shared" si="636"/>
        <v>0</v>
      </c>
      <c r="DI200" s="379"/>
      <c r="DJ200" s="384">
        <f t="shared" si="637"/>
        <v>0</v>
      </c>
      <c r="DK200" s="379"/>
      <c r="DL200" s="384">
        <f t="shared" si="638"/>
        <v>0</v>
      </c>
      <c r="DM200" s="379"/>
      <c r="DN200" s="384">
        <f t="shared" si="639"/>
        <v>0</v>
      </c>
      <c r="DO200" s="379"/>
      <c r="DP200" s="384">
        <f t="shared" si="640"/>
        <v>0</v>
      </c>
      <c r="DQ200" s="379"/>
      <c r="DR200" s="384">
        <f t="shared" si="641"/>
        <v>0</v>
      </c>
      <c r="DS200" s="379"/>
      <c r="DT200" s="384">
        <f t="shared" si="642"/>
        <v>0</v>
      </c>
      <c r="DU200" s="379"/>
      <c r="DV200" s="384">
        <f t="shared" si="643"/>
        <v>0</v>
      </c>
      <c r="DW200" s="379"/>
      <c r="DX200" s="384">
        <f t="shared" si="644"/>
        <v>0</v>
      </c>
      <c r="DY200" s="379"/>
      <c r="DZ200" s="384">
        <f t="shared" si="645"/>
        <v>0</v>
      </c>
      <c r="EA200" s="379"/>
      <c r="EB200" s="384">
        <f t="shared" si="646"/>
        <v>0</v>
      </c>
      <c r="EC200" s="379"/>
      <c r="ED200" s="384">
        <f t="shared" si="647"/>
        <v>0</v>
      </c>
      <c r="EE200" s="379"/>
      <c r="EF200" s="384">
        <f t="shared" si="648"/>
        <v>0</v>
      </c>
      <c r="EG200" s="379"/>
      <c r="EH200" s="384">
        <f t="shared" si="649"/>
        <v>0</v>
      </c>
      <c r="EI200" s="379"/>
      <c r="EJ200" s="384">
        <f t="shared" si="650"/>
        <v>0</v>
      </c>
      <c r="EK200" s="379"/>
      <c r="EL200" s="384">
        <f t="shared" si="651"/>
        <v>0</v>
      </c>
      <c r="EM200" s="379"/>
      <c r="EN200" s="384">
        <f t="shared" si="652"/>
        <v>0</v>
      </c>
      <c r="EO200" s="379"/>
      <c r="EP200" s="384">
        <f t="shared" si="653"/>
        <v>0</v>
      </c>
      <c r="EQ200" s="379"/>
      <c r="ER200" s="384">
        <f t="shared" si="654"/>
        <v>0</v>
      </c>
      <c r="ES200" s="379"/>
      <c r="ET200" s="384">
        <f t="shared" si="655"/>
        <v>0</v>
      </c>
      <c r="EU200" s="379"/>
      <c r="EV200" s="384">
        <f t="shared" si="656"/>
        <v>0</v>
      </c>
      <c r="EW200" s="379"/>
      <c r="EX200" s="384">
        <f t="shared" si="657"/>
        <v>0</v>
      </c>
      <c r="EY200" s="379"/>
      <c r="EZ200" s="384">
        <f t="shared" si="658"/>
        <v>0</v>
      </c>
      <c r="FA200" s="379"/>
      <c r="FB200" s="384">
        <f t="shared" si="659"/>
        <v>0</v>
      </c>
      <c r="FC200" s="379"/>
      <c r="FD200" s="384">
        <f t="shared" si="660"/>
        <v>0</v>
      </c>
      <c r="FE200" s="379"/>
      <c r="FF200" s="384">
        <f t="shared" si="661"/>
        <v>0</v>
      </c>
      <c r="FG200" s="379"/>
      <c r="FH200" s="384">
        <f t="shared" si="662"/>
        <v>0</v>
      </c>
      <c r="FI200" s="379"/>
      <c r="FJ200" s="384">
        <f t="shared" si="663"/>
        <v>0</v>
      </c>
      <c r="FK200" s="379"/>
      <c r="FL200" s="384">
        <f t="shared" si="664"/>
        <v>0</v>
      </c>
      <c r="FM200" s="379">
        <v>1</v>
      </c>
      <c r="FN200" s="384">
        <f t="shared" si="665"/>
        <v>458312.5</v>
      </c>
      <c r="FO200" s="379"/>
      <c r="FP200" s="384">
        <f t="shared" si="666"/>
        <v>0</v>
      </c>
      <c r="FQ200" s="379"/>
      <c r="FR200" s="384">
        <f t="shared" si="667"/>
        <v>0</v>
      </c>
      <c r="FS200" s="379"/>
      <c r="FT200" s="384">
        <f t="shared" si="668"/>
        <v>0</v>
      </c>
      <c r="FU200" s="379"/>
      <c r="FV200" s="384">
        <f t="shared" si="669"/>
        <v>0</v>
      </c>
      <c r="FW200" s="379"/>
      <c r="FX200" s="384">
        <f t="shared" si="670"/>
        <v>0</v>
      </c>
      <c r="FY200" s="379"/>
      <c r="FZ200" s="384">
        <f t="shared" si="671"/>
        <v>0</v>
      </c>
      <c r="GA200" s="379"/>
      <c r="GB200" s="384">
        <f t="shared" si="672"/>
        <v>0</v>
      </c>
      <c r="GC200" s="379"/>
      <c r="GD200" s="384">
        <f t="shared" si="673"/>
        <v>0</v>
      </c>
      <c r="GE200" s="379"/>
      <c r="GF200" s="384">
        <f t="shared" si="674"/>
        <v>0</v>
      </c>
      <c r="GG200" s="379"/>
      <c r="GH200" s="384">
        <f t="shared" si="675"/>
        <v>0</v>
      </c>
      <c r="GI200" s="379"/>
      <c r="GJ200" s="384">
        <f t="shared" si="676"/>
        <v>0</v>
      </c>
      <c r="GK200" s="379"/>
      <c r="GL200" s="384">
        <f t="shared" si="677"/>
        <v>0</v>
      </c>
      <c r="GM200" s="379"/>
      <c r="GN200" s="384">
        <f t="shared" si="678"/>
        <v>0</v>
      </c>
      <c r="GO200" s="379"/>
      <c r="GP200" s="384">
        <f t="shared" si="679"/>
        <v>0</v>
      </c>
      <c r="GQ200" s="379"/>
      <c r="GR200" s="384">
        <f t="shared" si="680"/>
        <v>0</v>
      </c>
      <c r="GS200" s="379"/>
      <c r="GT200" s="384">
        <f t="shared" si="681"/>
        <v>0</v>
      </c>
      <c r="GU200" s="379"/>
      <c r="GV200" s="384">
        <f t="shared" si="682"/>
        <v>0</v>
      </c>
      <c r="GW200" s="379"/>
      <c r="GX200" s="384">
        <f t="shared" si="683"/>
        <v>0</v>
      </c>
      <c r="GY200" s="379"/>
      <c r="GZ200" s="384">
        <f t="shared" si="684"/>
        <v>0</v>
      </c>
      <c r="HA200" s="379"/>
      <c r="HB200" s="384">
        <f t="shared" si="685"/>
        <v>0</v>
      </c>
      <c r="HC200" s="379"/>
      <c r="HD200" s="384">
        <f t="shared" si="686"/>
        <v>0</v>
      </c>
      <c r="HE200" s="379"/>
      <c r="HF200" s="384">
        <f t="shared" si="687"/>
        <v>0</v>
      </c>
      <c r="HG200" s="379"/>
      <c r="HH200" s="384">
        <f t="shared" si="688"/>
        <v>0</v>
      </c>
      <c r="HI200" s="379"/>
      <c r="HJ200" s="384">
        <f t="shared" si="689"/>
        <v>0</v>
      </c>
      <c r="HK200" s="379"/>
      <c r="HL200" s="384">
        <f t="shared" si="690"/>
        <v>0</v>
      </c>
      <c r="HM200" s="379"/>
      <c r="HN200" s="384">
        <f t="shared" si="691"/>
        <v>0</v>
      </c>
      <c r="HO200" s="415"/>
      <c r="HP200" s="384">
        <f t="shared" si="692"/>
        <v>0</v>
      </c>
      <c r="HQ200" s="379"/>
      <c r="HR200" s="384">
        <f t="shared" si="693"/>
        <v>0</v>
      </c>
      <c r="HS200" s="415"/>
      <c r="HT200" s="384">
        <f t="shared" si="694"/>
        <v>0</v>
      </c>
      <c r="HU200" s="379"/>
      <c r="HV200" s="384">
        <f t="shared" si="695"/>
        <v>0</v>
      </c>
      <c r="HW200" s="379"/>
      <c r="HX200" s="384">
        <f t="shared" si="696"/>
        <v>0</v>
      </c>
      <c r="HY200" s="379"/>
      <c r="HZ200" s="384">
        <f t="shared" si="697"/>
        <v>0</v>
      </c>
      <c r="IA200" s="379"/>
      <c r="IB200" s="384">
        <f t="shared" si="698"/>
        <v>0</v>
      </c>
      <c r="IC200" s="379"/>
      <c r="ID200" s="384">
        <f t="shared" si="699"/>
        <v>0</v>
      </c>
      <c r="IE200" s="379"/>
      <c r="IF200" s="384">
        <f t="shared" si="700"/>
        <v>0</v>
      </c>
      <c r="IG200" s="379"/>
      <c r="IH200" s="384">
        <f t="shared" si="701"/>
        <v>0</v>
      </c>
      <c r="II200" s="379"/>
      <c r="IJ200" s="384">
        <f t="shared" si="702"/>
        <v>0</v>
      </c>
      <c r="IK200" s="379"/>
      <c r="IL200" s="384">
        <f t="shared" si="703"/>
        <v>0</v>
      </c>
      <c r="IM200" s="379"/>
      <c r="IN200" s="384">
        <f t="shared" si="704"/>
        <v>0</v>
      </c>
      <c r="IO200" s="379"/>
      <c r="IP200" s="384">
        <f t="shared" si="705"/>
        <v>0</v>
      </c>
      <c r="IQ200" s="379"/>
      <c r="IR200" s="384">
        <f t="shared" si="706"/>
        <v>0</v>
      </c>
      <c r="IS200" s="379"/>
      <c r="IT200" s="384">
        <f t="shared" si="707"/>
        <v>0</v>
      </c>
      <c r="IU200" s="379"/>
      <c r="IV200" s="384">
        <f t="shared" si="708"/>
        <v>0</v>
      </c>
      <c r="IW200" s="379"/>
      <c r="IX200" s="384">
        <f t="shared" si="709"/>
        <v>0</v>
      </c>
      <c r="IY200" s="379"/>
      <c r="IZ200" s="384">
        <f t="shared" si="710"/>
        <v>0</v>
      </c>
      <c r="JA200" s="379"/>
      <c r="JB200" s="384">
        <f t="shared" si="711"/>
        <v>0</v>
      </c>
      <c r="JC200" s="379"/>
      <c r="JD200" s="384">
        <f t="shared" si="712"/>
        <v>0</v>
      </c>
      <c r="JE200" s="379"/>
      <c r="JF200" s="384">
        <f t="shared" si="713"/>
        <v>0</v>
      </c>
      <c r="JG200" s="379"/>
      <c r="JH200" s="384">
        <f t="shared" si="714"/>
        <v>0</v>
      </c>
      <c r="JI200" s="379"/>
      <c r="JJ200" s="384">
        <f t="shared" si="715"/>
        <v>0</v>
      </c>
      <c r="JK200" s="379"/>
      <c r="JL200" s="384">
        <f t="shared" si="716"/>
        <v>0</v>
      </c>
      <c r="JM200" s="379"/>
      <c r="JN200" s="384">
        <f t="shared" si="717"/>
        <v>0</v>
      </c>
      <c r="JO200" s="379"/>
      <c r="JP200" s="384">
        <f t="shared" si="718"/>
        <v>0</v>
      </c>
      <c r="JQ200" s="379"/>
      <c r="JR200" s="384">
        <f t="shared" si="719"/>
        <v>0</v>
      </c>
      <c r="JS200" s="379"/>
      <c r="JT200" s="384">
        <f t="shared" si="580"/>
        <v>0</v>
      </c>
      <c r="JU200" s="379"/>
      <c r="JV200" s="384">
        <f t="shared" si="581"/>
        <v>0</v>
      </c>
      <c r="JW200" s="379"/>
      <c r="JX200" s="384">
        <f t="shared" si="582"/>
        <v>0</v>
      </c>
      <c r="JY200" s="379"/>
      <c r="JZ200" s="384">
        <f t="shared" si="583"/>
        <v>0</v>
      </c>
    </row>
    <row r="201" spans="1:286" s="4" customFormat="1" ht="36.75" x14ac:dyDescent="0.25">
      <c r="A201" s="268" t="s">
        <v>28</v>
      </c>
      <c r="B201" s="519" t="s">
        <v>1123</v>
      </c>
      <c r="C201" s="502">
        <v>1841925</v>
      </c>
      <c r="D201" s="467"/>
      <c r="E201" s="467"/>
      <c r="F201" s="472"/>
      <c r="G201" s="387">
        <v>0</v>
      </c>
      <c r="H201" s="388">
        <f t="shared" si="584"/>
        <v>1841925</v>
      </c>
      <c r="I201" s="513">
        <v>1</v>
      </c>
      <c r="J201" s="390">
        <f t="shared" si="586"/>
        <v>1841925</v>
      </c>
      <c r="K201" s="379"/>
      <c r="L201" s="384">
        <f t="shared" si="587"/>
        <v>0</v>
      </c>
      <c r="M201" s="379"/>
      <c r="N201" s="384">
        <f t="shared" si="588"/>
        <v>0</v>
      </c>
      <c r="O201" s="379"/>
      <c r="P201" s="384">
        <f t="shared" si="589"/>
        <v>0</v>
      </c>
      <c r="Q201" s="379"/>
      <c r="R201" s="384">
        <f t="shared" si="590"/>
        <v>0</v>
      </c>
      <c r="S201" s="379"/>
      <c r="T201" s="384">
        <f t="shared" si="591"/>
        <v>0</v>
      </c>
      <c r="U201" s="379"/>
      <c r="V201" s="384">
        <f t="shared" si="592"/>
        <v>0</v>
      </c>
      <c r="W201" s="379"/>
      <c r="X201" s="384">
        <f t="shared" si="593"/>
        <v>0</v>
      </c>
      <c r="Y201" s="379"/>
      <c r="Z201" s="384">
        <f t="shared" si="594"/>
        <v>0</v>
      </c>
      <c r="AA201" s="379"/>
      <c r="AB201" s="384">
        <f t="shared" si="595"/>
        <v>0</v>
      </c>
      <c r="AC201" s="379"/>
      <c r="AD201" s="384">
        <f t="shared" si="596"/>
        <v>0</v>
      </c>
      <c r="AE201" s="379"/>
      <c r="AF201" s="384">
        <f t="shared" si="597"/>
        <v>0</v>
      </c>
      <c r="AG201" s="379"/>
      <c r="AH201" s="384">
        <f t="shared" si="598"/>
        <v>0</v>
      </c>
      <c r="AI201" s="379"/>
      <c r="AJ201" s="384">
        <f t="shared" si="599"/>
        <v>0</v>
      </c>
      <c r="AK201" s="379"/>
      <c r="AL201" s="384">
        <f t="shared" si="600"/>
        <v>0</v>
      </c>
      <c r="AM201" s="379"/>
      <c r="AN201" s="384">
        <f t="shared" si="601"/>
        <v>0</v>
      </c>
      <c r="AO201" s="379"/>
      <c r="AP201" s="384">
        <f t="shared" si="602"/>
        <v>0</v>
      </c>
      <c r="AQ201" s="379"/>
      <c r="AR201" s="384">
        <f t="shared" si="603"/>
        <v>0</v>
      </c>
      <c r="AS201" s="379"/>
      <c r="AT201" s="384">
        <f t="shared" si="604"/>
        <v>0</v>
      </c>
      <c r="AU201" s="379"/>
      <c r="AV201" s="384">
        <f t="shared" si="605"/>
        <v>0</v>
      </c>
      <c r="AW201" s="379"/>
      <c r="AX201" s="384">
        <f t="shared" si="606"/>
        <v>0</v>
      </c>
      <c r="AY201" s="379"/>
      <c r="AZ201" s="384">
        <f t="shared" si="607"/>
        <v>0</v>
      </c>
      <c r="BA201" s="379"/>
      <c r="BB201" s="384">
        <f t="shared" si="608"/>
        <v>0</v>
      </c>
      <c r="BC201" s="379"/>
      <c r="BD201" s="384">
        <f t="shared" si="609"/>
        <v>0</v>
      </c>
      <c r="BE201" s="379"/>
      <c r="BF201" s="384">
        <f t="shared" si="610"/>
        <v>0</v>
      </c>
      <c r="BG201" s="379"/>
      <c r="BH201" s="384">
        <f t="shared" si="611"/>
        <v>0</v>
      </c>
      <c r="BI201" s="379"/>
      <c r="BJ201" s="384">
        <f t="shared" si="612"/>
        <v>0</v>
      </c>
      <c r="BK201" s="379"/>
      <c r="BL201" s="384">
        <f t="shared" si="613"/>
        <v>0</v>
      </c>
      <c r="BM201" s="379"/>
      <c r="BN201" s="384">
        <f t="shared" si="614"/>
        <v>0</v>
      </c>
      <c r="BO201" s="379"/>
      <c r="BP201" s="384">
        <f t="shared" si="615"/>
        <v>0</v>
      </c>
      <c r="BQ201" s="379"/>
      <c r="BR201" s="384">
        <f t="shared" si="616"/>
        <v>0</v>
      </c>
      <c r="BS201" s="379"/>
      <c r="BT201" s="384">
        <f t="shared" si="617"/>
        <v>0</v>
      </c>
      <c r="BU201" s="379"/>
      <c r="BV201" s="384">
        <f t="shared" si="618"/>
        <v>0</v>
      </c>
      <c r="BW201" s="379"/>
      <c r="BX201" s="384">
        <f t="shared" si="619"/>
        <v>0</v>
      </c>
      <c r="BY201" s="379"/>
      <c r="BZ201" s="384">
        <f t="shared" si="620"/>
        <v>0</v>
      </c>
      <c r="CA201" s="379"/>
      <c r="CB201" s="384">
        <f t="shared" si="621"/>
        <v>0</v>
      </c>
      <c r="CC201" s="379"/>
      <c r="CD201" s="384">
        <f t="shared" si="622"/>
        <v>0</v>
      </c>
      <c r="CE201" s="379"/>
      <c r="CF201" s="384">
        <f t="shared" si="623"/>
        <v>0</v>
      </c>
      <c r="CG201" s="379"/>
      <c r="CH201" s="384">
        <f t="shared" si="624"/>
        <v>0</v>
      </c>
      <c r="CI201" s="379"/>
      <c r="CJ201" s="384">
        <f t="shared" si="625"/>
        <v>0</v>
      </c>
      <c r="CK201" s="379"/>
      <c r="CL201" s="384">
        <f t="shared" si="626"/>
        <v>0</v>
      </c>
      <c r="CM201" s="379"/>
      <c r="CN201" s="384">
        <f t="shared" si="627"/>
        <v>0</v>
      </c>
      <c r="CO201" s="379"/>
      <c r="CP201" s="384">
        <f t="shared" si="628"/>
        <v>0</v>
      </c>
      <c r="CQ201" s="379"/>
      <c r="CR201" s="384">
        <f t="shared" si="629"/>
        <v>0</v>
      </c>
      <c r="CS201" s="379"/>
      <c r="CT201" s="384">
        <f t="shared" si="630"/>
        <v>0</v>
      </c>
      <c r="CU201" s="379"/>
      <c r="CV201" s="384">
        <f t="shared" si="631"/>
        <v>0</v>
      </c>
      <c r="CW201" s="379"/>
      <c r="CX201" s="384">
        <f t="shared" si="632"/>
        <v>0</v>
      </c>
      <c r="CY201" s="379"/>
      <c r="CZ201" s="384">
        <f t="shared" si="633"/>
        <v>0</v>
      </c>
      <c r="DA201" s="379"/>
      <c r="DB201" s="384">
        <f t="shared" si="585"/>
        <v>0</v>
      </c>
      <c r="DC201" s="379"/>
      <c r="DD201" s="384">
        <f t="shared" si="634"/>
        <v>0</v>
      </c>
      <c r="DE201" s="379"/>
      <c r="DF201" s="384">
        <f t="shared" si="635"/>
        <v>0</v>
      </c>
      <c r="DG201" s="379"/>
      <c r="DH201" s="384">
        <f t="shared" si="636"/>
        <v>0</v>
      </c>
      <c r="DI201" s="379"/>
      <c r="DJ201" s="384">
        <f t="shared" si="637"/>
        <v>0</v>
      </c>
      <c r="DK201" s="379"/>
      <c r="DL201" s="384">
        <f t="shared" si="638"/>
        <v>0</v>
      </c>
      <c r="DM201" s="379"/>
      <c r="DN201" s="384">
        <f t="shared" si="639"/>
        <v>0</v>
      </c>
      <c r="DO201" s="379"/>
      <c r="DP201" s="384">
        <f t="shared" si="640"/>
        <v>0</v>
      </c>
      <c r="DQ201" s="379"/>
      <c r="DR201" s="384">
        <f t="shared" si="641"/>
        <v>0</v>
      </c>
      <c r="DS201" s="379"/>
      <c r="DT201" s="384">
        <f t="shared" si="642"/>
        <v>0</v>
      </c>
      <c r="DU201" s="379"/>
      <c r="DV201" s="384">
        <f t="shared" si="643"/>
        <v>0</v>
      </c>
      <c r="DW201" s="379"/>
      <c r="DX201" s="384">
        <f t="shared" si="644"/>
        <v>0</v>
      </c>
      <c r="DY201" s="379"/>
      <c r="DZ201" s="384">
        <f t="shared" si="645"/>
        <v>0</v>
      </c>
      <c r="EA201" s="379"/>
      <c r="EB201" s="384">
        <f t="shared" si="646"/>
        <v>0</v>
      </c>
      <c r="EC201" s="379"/>
      <c r="ED201" s="384">
        <f t="shared" si="647"/>
        <v>0</v>
      </c>
      <c r="EE201" s="379"/>
      <c r="EF201" s="384">
        <f t="shared" si="648"/>
        <v>0</v>
      </c>
      <c r="EG201" s="379"/>
      <c r="EH201" s="384">
        <f t="shared" si="649"/>
        <v>0</v>
      </c>
      <c r="EI201" s="379"/>
      <c r="EJ201" s="384">
        <f t="shared" si="650"/>
        <v>0</v>
      </c>
      <c r="EK201" s="379"/>
      <c r="EL201" s="384">
        <f t="shared" si="651"/>
        <v>0</v>
      </c>
      <c r="EM201" s="379"/>
      <c r="EN201" s="384">
        <f t="shared" si="652"/>
        <v>0</v>
      </c>
      <c r="EO201" s="379"/>
      <c r="EP201" s="384">
        <f t="shared" si="653"/>
        <v>0</v>
      </c>
      <c r="EQ201" s="379"/>
      <c r="ER201" s="384">
        <f t="shared" si="654"/>
        <v>0</v>
      </c>
      <c r="ES201" s="379"/>
      <c r="ET201" s="384">
        <f t="shared" si="655"/>
        <v>0</v>
      </c>
      <c r="EU201" s="379"/>
      <c r="EV201" s="384">
        <f t="shared" si="656"/>
        <v>0</v>
      </c>
      <c r="EW201" s="379"/>
      <c r="EX201" s="384">
        <f t="shared" si="657"/>
        <v>0</v>
      </c>
      <c r="EY201" s="379"/>
      <c r="EZ201" s="384">
        <f t="shared" si="658"/>
        <v>0</v>
      </c>
      <c r="FA201" s="379"/>
      <c r="FB201" s="384">
        <f t="shared" si="659"/>
        <v>0</v>
      </c>
      <c r="FC201" s="379"/>
      <c r="FD201" s="384">
        <f t="shared" si="660"/>
        <v>0</v>
      </c>
      <c r="FE201" s="379"/>
      <c r="FF201" s="384">
        <f t="shared" si="661"/>
        <v>0</v>
      </c>
      <c r="FG201" s="379"/>
      <c r="FH201" s="384">
        <f t="shared" si="662"/>
        <v>0</v>
      </c>
      <c r="FI201" s="379"/>
      <c r="FJ201" s="384">
        <f t="shared" si="663"/>
        <v>0</v>
      </c>
      <c r="FK201" s="379">
        <v>1</v>
      </c>
      <c r="FL201" s="384">
        <f t="shared" si="664"/>
        <v>1841925</v>
      </c>
      <c r="FM201" s="379"/>
      <c r="FN201" s="384">
        <f t="shared" si="665"/>
        <v>0</v>
      </c>
      <c r="FO201" s="379"/>
      <c r="FP201" s="384">
        <f t="shared" si="666"/>
        <v>0</v>
      </c>
      <c r="FQ201" s="379"/>
      <c r="FR201" s="384">
        <f t="shared" si="667"/>
        <v>0</v>
      </c>
      <c r="FS201" s="379"/>
      <c r="FT201" s="384">
        <f t="shared" si="668"/>
        <v>0</v>
      </c>
      <c r="FU201" s="379"/>
      <c r="FV201" s="384">
        <f t="shared" si="669"/>
        <v>0</v>
      </c>
      <c r="FW201" s="379"/>
      <c r="FX201" s="384">
        <f t="shared" si="670"/>
        <v>0</v>
      </c>
      <c r="FY201" s="379"/>
      <c r="FZ201" s="384">
        <f t="shared" si="671"/>
        <v>0</v>
      </c>
      <c r="GA201" s="379"/>
      <c r="GB201" s="384">
        <f t="shared" si="672"/>
        <v>0</v>
      </c>
      <c r="GC201" s="379"/>
      <c r="GD201" s="384">
        <f t="shared" si="673"/>
        <v>0</v>
      </c>
      <c r="GE201" s="379"/>
      <c r="GF201" s="384">
        <f t="shared" si="674"/>
        <v>0</v>
      </c>
      <c r="GG201" s="379"/>
      <c r="GH201" s="384">
        <f t="shared" si="675"/>
        <v>0</v>
      </c>
      <c r="GI201" s="379"/>
      <c r="GJ201" s="384">
        <f t="shared" si="676"/>
        <v>0</v>
      </c>
      <c r="GK201" s="379"/>
      <c r="GL201" s="384">
        <f t="shared" si="677"/>
        <v>0</v>
      </c>
      <c r="GM201" s="379"/>
      <c r="GN201" s="384">
        <f t="shared" si="678"/>
        <v>0</v>
      </c>
      <c r="GO201" s="379"/>
      <c r="GP201" s="384">
        <f t="shared" si="679"/>
        <v>0</v>
      </c>
      <c r="GQ201" s="379"/>
      <c r="GR201" s="384">
        <f t="shared" si="680"/>
        <v>0</v>
      </c>
      <c r="GS201" s="379"/>
      <c r="GT201" s="384">
        <f t="shared" si="681"/>
        <v>0</v>
      </c>
      <c r="GU201" s="379"/>
      <c r="GV201" s="384">
        <f t="shared" si="682"/>
        <v>0</v>
      </c>
      <c r="GW201" s="379"/>
      <c r="GX201" s="384">
        <f t="shared" si="683"/>
        <v>0</v>
      </c>
      <c r="GY201" s="379"/>
      <c r="GZ201" s="384">
        <f t="shared" si="684"/>
        <v>0</v>
      </c>
      <c r="HA201" s="379"/>
      <c r="HB201" s="384">
        <f t="shared" si="685"/>
        <v>0</v>
      </c>
      <c r="HC201" s="379"/>
      <c r="HD201" s="384">
        <f t="shared" si="686"/>
        <v>0</v>
      </c>
      <c r="HE201" s="379"/>
      <c r="HF201" s="384">
        <f t="shared" si="687"/>
        <v>0</v>
      </c>
      <c r="HG201" s="379"/>
      <c r="HH201" s="384">
        <f t="shared" si="688"/>
        <v>0</v>
      </c>
      <c r="HI201" s="379"/>
      <c r="HJ201" s="384">
        <f t="shared" si="689"/>
        <v>0</v>
      </c>
      <c r="HK201" s="379"/>
      <c r="HL201" s="384">
        <f t="shared" si="690"/>
        <v>0</v>
      </c>
      <c r="HM201" s="379"/>
      <c r="HN201" s="384">
        <f t="shared" si="691"/>
        <v>0</v>
      </c>
      <c r="HO201" s="415"/>
      <c r="HP201" s="384">
        <f t="shared" si="692"/>
        <v>0</v>
      </c>
      <c r="HQ201" s="379"/>
      <c r="HR201" s="384">
        <f t="shared" si="693"/>
        <v>0</v>
      </c>
      <c r="HS201" s="415"/>
      <c r="HT201" s="384">
        <f t="shared" si="694"/>
        <v>0</v>
      </c>
      <c r="HU201" s="379"/>
      <c r="HV201" s="384">
        <f t="shared" si="695"/>
        <v>0</v>
      </c>
      <c r="HW201" s="379"/>
      <c r="HX201" s="384">
        <f t="shared" si="696"/>
        <v>0</v>
      </c>
      <c r="HY201" s="379"/>
      <c r="HZ201" s="384">
        <f t="shared" si="697"/>
        <v>0</v>
      </c>
      <c r="IA201" s="379"/>
      <c r="IB201" s="384">
        <f t="shared" si="698"/>
        <v>0</v>
      </c>
      <c r="IC201" s="379"/>
      <c r="ID201" s="384">
        <f t="shared" si="699"/>
        <v>0</v>
      </c>
      <c r="IE201" s="379"/>
      <c r="IF201" s="384">
        <f t="shared" si="700"/>
        <v>0</v>
      </c>
      <c r="IG201" s="379"/>
      <c r="IH201" s="384">
        <f t="shared" si="701"/>
        <v>0</v>
      </c>
      <c r="II201" s="379"/>
      <c r="IJ201" s="384">
        <f t="shared" si="702"/>
        <v>0</v>
      </c>
      <c r="IK201" s="379"/>
      <c r="IL201" s="384">
        <f t="shared" si="703"/>
        <v>0</v>
      </c>
      <c r="IM201" s="379"/>
      <c r="IN201" s="384">
        <f t="shared" si="704"/>
        <v>0</v>
      </c>
      <c r="IO201" s="379"/>
      <c r="IP201" s="384">
        <f t="shared" si="705"/>
        <v>0</v>
      </c>
      <c r="IQ201" s="379"/>
      <c r="IR201" s="384">
        <f t="shared" si="706"/>
        <v>0</v>
      </c>
      <c r="IS201" s="379"/>
      <c r="IT201" s="384">
        <f t="shared" si="707"/>
        <v>0</v>
      </c>
      <c r="IU201" s="379"/>
      <c r="IV201" s="384">
        <f t="shared" si="708"/>
        <v>0</v>
      </c>
      <c r="IW201" s="379"/>
      <c r="IX201" s="384">
        <f t="shared" si="709"/>
        <v>0</v>
      </c>
      <c r="IY201" s="379"/>
      <c r="IZ201" s="384">
        <f t="shared" si="710"/>
        <v>0</v>
      </c>
      <c r="JA201" s="379"/>
      <c r="JB201" s="384">
        <f t="shared" si="711"/>
        <v>0</v>
      </c>
      <c r="JC201" s="379"/>
      <c r="JD201" s="384">
        <f t="shared" si="712"/>
        <v>0</v>
      </c>
      <c r="JE201" s="379"/>
      <c r="JF201" s="384">
        <f t="shared" si="713"/>
        <v>0</v>
      </c>
      <c r="JG201" s="379"/>
      <c r="JH201" s="384">
        <f t="shared" si="714"/>
        <v>0</v>
      </c>
      <c r="JI201" s="379"/>
      <c r="JJ201" s="384">
        <f t="shared" si="715"/>
        <v>0</v>
      </c>
      <c r="JK201" s="379"/>
      <c r="JL201" s="384">
        <f t="shared" si="716"/>
        <v>0</v>
      </c>
      <c r="JM201" s="379"/>
      <c r="JN201" s="384">
        <f t="shared" si="717"/>
        <v>0</v>
      </c>
      <c r="JO201" s="379"/>
      <c r="JP201" s="384">
        <f t="shared" si="718"/>
        <v>0</v>
      </c>
      <c r="JQ201" s="379"/>
      <c r="JR201" s="384">
        <f t="shared" si="719"/>
        <v>0</v>
      </c>
      <c r="JS201" s="379"/>
      <c r="JT201" s="384">
        <f t="shared" si="580"/>
        <v>0</v>
      </c>
      <c r="JU201" s="379"/>
      <c r="JV201" s="384">
        <f t="shared" si="581"/>
        <v>0</v>
      </c>
      <c r="JW201" s="379"/>
      <c r="JX201" s="384">
        <f t="shared" si="582"/>
        <v>0</v>
      </c>
      <c r="JY201" s="379"/>
      <c r="JZ201" s="384">
        <f t="shared" si="583"/>
        <v>0</v>
      </c>
    </row>
    <row r="202" spans="1:286" s="4" customFormat="1" ht="24.75" x14ac:dyDescent="0.25">
      <c r="A202" s="268" t="s">
        <v>28</v>
      </c>
      <c r="B202" s="519" t="s">
        <v>1124</v>
      </c>
      <c r="C202" s="466">
        <v>462000</v>
      </c>
      <c r="D202" s="467">
        <v>672000</v>
      </c>
      <c r="E202" s="467"/>
      <c r="F202" s="472"/>
      <c r="G202" s="387">
        <v>0</v>
      </c>
      <c r="H202" s="388">
        <f t="shared" si="584"/>
        <v>567000</v>
      </c>
      <c r="I202" s="513">
        <v>1</v>
      </c>
      <c r="J202" s="390">
        <f t="shared" si="586"/>
        <v>567000</v>
      </c>
      <c r="K202" s="379"/>
      <c r="L202" s="384">
        <f t="shared" si="587"/>
        <v>0</v>
      </c>
      <c r="M202" s="379"/>
      <c r="N202" s="384">
        <f t="shared" si="588"/>
        <v>0</v>
      </c>
      <c r="O202" s="379"/>
      <c r="P202" s="384">
        <f t="shared" si="589"/>
        <v>0</v>
      </c>
      <c r="Q202" s="379"/>
      <c r="R202" s="384">
        <f t="shared" si="590"/>
        <v>0</v>
      </c>
      <c r="S202" s="379"/>
      <c r="T202" s="384">
        <f t="shared" si="591"/>
        <v>0</v>
      </c>
      <c r="U202" s="379"/>
      <c r="V202" s="384">
        <f t="shared" si="592"/>
        <v>0</v>
      </c>
      <c r="W202" s="379"/>
      <c r="X202" s="384">
        <f t="shared" si="593"/>
        <v>0</v>
      </c>
      <c r="Y202" s="379"/>
      <c r="Z202" s="384">
        <f t="shared" si="594"/>
        <v>0</v>
      </c>
      <c r="AA202" s="379"/>
      <c r="AB202" s="384">
        <f t="shared" si="595"/>
        <v>0</v>
      </c>
      <c r="AC202" s="379"/>
      <c r="AD202" s="384">
        <f t="shared" si="596"/>
        <v>0</v>
      </c>
      <c r="AE202" s="379"/>
      <c r="AF202" s="384">
        <f t="shared" si="597"/>
        <v>0</v>
      </c>
      <c r="AG202" s="379"/>
      <c r="AH202" s="384">
        <f t="shared" si="598"/>
        <v>0</v>
      </c>
      <c r="AI202" s="379"/>
      <c r="AJ202" s="384">
        <f t="shared" si="599"/>
        <v>0</v>
      </c>
      <c r="AK202" s="379"/>
      <c r="AL202" s="384">
        <f t="shared" si="600"/>
        <v>0</v>
      </c>
      <c r="AM202" s="379"/>
      <c r="AN202" s="384">
        <f t="shared" si="601"/>
        <v>0</v>
      </c>
      <c r="AO202" s="379"/>
      <c r="AP202" s="384">
        <f t="shared" si="602"/>
        <v>0</v>
      </c>
      <c r="AQ202" s="379"/>
      <c r="AR202" s="384">
        <f t="shared" si="603"/>
        <v>0</v>
      </c>
      <c r="AS202" s="379"/>
      <c r="AT202" s="384">
        <f t="shared" si="604"/>
        <v>0</v>
      </c>
      <c r="AU202" s="379"/>
      <c r="AV202" s="384">
        <f t="shared" si="605"/>
        <v>0</v>
      </c>
      <c r="AW202" s="379"/>
      <c r="AX202" s="384">
        <f t="shared" si="606"/>
        <v>0</v>
      </c>
      <c r="AY202" s="379"/>
      <c r="AZ202" s="384">
        <f t="shared" si="607"/>
        <v>0</v>
      </c>
      <c r="BA202" s="379"/>
      <c r="BB202" s="384">
        <f t="shared" si="608"/>
        <v>0</v>
      </c>
      <c r="BC202" s="379"/>
      <c r="BD202" s="384">
        <f t="shared" si="609"/>
        <v>0</v>
      </c>
      <c r="BE202" s="379"/>
      <c r="BF202" s="384">
        <f t="shared" si="610"/>
        <v>0</v>
      </c>
      <c r="BG202" s="379"/>
      <c r="BH202" s="384">
        <f t="shared" si="611"/>
        <v>0</v>
      </c>
      <c r="BI202" s="379"/>
      <c r="BJ202" s="384">
        <f t="shared" si="612"/>
        <v>0</v>
      </c>
      <c r="BK202" s="379"/>
      <c r="BL202" s="384">
        <f t="shared" si="613"/>
        <v>0</v>
      </c>
      <c r="BM202" s="379"/>
      <c r="BN202" s="384">
        <f t="shared" si="614"/>
        <v>0</v>
      </c>
      <c r="BO202" s="379"/>
      <c r="BP202" s="384">
        <f t="shared" si="615"/>
        <v>0</v>
      </c>
      <c r="BQ202" s="379"/>
      <c r="BR202" s="384">
        <f t="shared" si="616"/>
        <v>0</v>
      </c>
      <c r="BS202" s="379"/>
      <c r="BT202" s="384">
        <f t="shared" si="617"/>
        <v>0</v>
      </c>
      <c r="BU202" s="379"/>
      <c r="BV202" s="384">
        <f t="shared" si="618"/>
        <v>0</v>
      </c>
      <c r="BW202" s="379"/>
      <c r="BX202" s="384">
        <f t="shared" si="619"/>
        <v>0</v>
      </c>
      <c r="BY202" s="379"/>
      <c r="BZ202" s="384">
        <f t="shared" si="620"/>
        <v>0</v>
      </c>
      <c r="CA202" s="379"/>
      <c r="CB202" s="384">
        <f t="shared" si="621"/>
        <v>0</v>
      </c>
      <c r="CC202" s="379"/>
      <c r="CD202" s="384">
        <f t="shared" si="622"/>
        <v>0</v>
      </c>
      <c r="CE202" s="379"/>
      <c r="CF202" s="384">
        <f t="shared" si="623"/>
        <v>0</v>
      </c>
      <c r="CG202" s="379"/>
      <c r="CH202" s="384">
        <f t="shared" si="624"/>
        <v>0</v>
      </c>
      <c r="CI202" s="379"/>
      <c r="CJ202" s="384">
        <f t="shared" si="625"/>
        <v>0</v>
      </c>
      <c r="CK202" s="379"/>
      <c r="CL202" s="384">
        <f t="shared" si="626"/>
        <v>0</v>
      </c>
      <c r="CM202" s="379"/>
      <c r="CN202" s="384">
        <f t="shared" si="627"/>
        <v>0</v>
      </c>
      <c r="CO202" s="379"/>
      <c r="CP202" s="384">
        <f t="shared" si="628"/>
        <v>0</v>
      </c>
      <c r="CQ202" s="379"/>
      <c r="CR202" s="384">
        <f t="shared" si="629"/>
        <v>0</v>
      </c>
      <c r="CS202" s="379"/>
      <c r="CT202" s="384">
        <f t="shared" si="630"/>
        <v>0</v>
      </c>
      <c r="CU202" s="379"/>
      <c r="CV202" s="384">
        <f t="shared" si="631"/>
        <v>0</v>
      </c>
      <c r="CW202" s="379"/>
      <c r="CX202" s="384">
        <f t="shared" si="632"/>
        <v>0</v>
      </c>
      <c r="CY202" s="379"/>
      <c r="CZ202" s="384">
        <f t="shared" si="633"/>
        <v>0</v>
      </c>
      <c r="DA202" s="379"/>
      <c r="DB202" s="384">
        <f t="shared" si="585"/>
        <v>0</v>
      </c>
      <c r="DC202" s="379"/>
      <c r="DD202" s="384">
        <f t="shared" si="634"/>
        <v>0</v>
      </c>
      <c r="DE202" s="379"/>
      <c r="DF202" s="384">
        <f t="shared" si="635"/>
        <v>0</v>
      </c>
      <c r="DG202" s="379"/>
      <c r="DH202" s="384">
        <f t="shared" si="636"/>
        <v>0</v>
      </c>
      <c r="DI202" s="379"/>
      <c r="DJ202" s="384">
        <f t="shared" si="637"/>
        <v>0</v>
      </c>
      <c r="DK202" s="379"/>
      <c r="DL202" s="384">
        <f t="shared" si="638"/>
        <v>0</v>
      </c>
      <c r="DM202" s="379"/>
      <c r="DN202" s="384">
        <f t="shared" si="639"/>
        <v>0</v>
      </c>
      <c r="DO202" s="379"/>
      <c r="DP202" s="384">
        <f t="shared" si="640"/>
        <v>0</v>
      </c>
      <c r="DQ202" s="379"/>
      <c r="DR202" s="384">
        <f t="shared" si="641"/>
        <v>0</v>
      </c>
      <c r="DS202" s="379"/>
      <c r="DT202" s="384">
        <f t="shared" si="642"/>
        <v>0</v>
      </c>
      <c r="DU202" s="379"/>
      <c r="DV202" s="384">
        <f t="shared" si="643"/>
        <v>0</v>
      </c>
      <c r="DW202" s="379"/>
      <c r="DX202" s="384">
        <f t="shared" si="644"/>
        <v>0</v>
      </c>
      <c r="DY202" s="379"/>
      <c r="DZ202" s="384">
        <f t="shared" si="645"/>
        <v>0</v>
      </c>
      <c r="EA202" s="379"/>
      <c r="EB202" s="384">
        <f t="shared" si="646"/>
        <v>0</v>
      </c>
      <c r="EC202" s="379"/>
      <c r="ED202" s="384">
        <f t="shared" si="647"/>
        <v>0</v>
      </c>
      <c r="EE202" s="379"/>
      <c r="EF202" s="384">
        <f t="shared" si="648"/>
        <v>0</v>
      </c>
      <c r="EG202" s="379"/>
      <c r="EH202" s="384">
        <f t="shared" si="649"/>
        <v>0</v>
      </c>
      <c r="EI202" s="379"/>
      <c r="EJ202" s="384">
        <f t="shared" si="650"/>
        <v>0</v>
      </c>
      <c r="EK202" s="379"/>
      <c r="EL202" s="384">
        <f t="shared" si="651"/>
        <v>0</v>
      </c>
      <c r="EM202" s="379"/>
      <c r="EN202" s="384">
        <f t="shared" si="652"/>
        <v>0</v>
      </c>
      <c r="EO202" s="379"/>
      <c r="EP202" s="384">
        <f t="shared" si="653"/>
        <v>0</v>
      </c>
      <c r="EQ202" s="379"/>
      <c r="ER202" s="384">
        <f t="shared" si="654"/>
        <v>0</v>
      </c>
      <c r="ES202" s="379"/>
      <c r="ET202" s="384">
        <f t="shared" si="655"/>
        <v>0</v>
      </c>
      <c r="EU202" s="379"/>
      <c r="EV202" s="384">
        <f t="shared" si="656"/>
        <v>0</v>
      </c>
      <c r="EW202" s="379"/>
      <c r="EX202" s="384">
        <f t="shared" si="657"/>
        <v>0</v>
      </c>
      <c r="EY202" s="379"/>
      <c r="EZ202" s="384">
        <f t="shared" si="658"/>
        <v>0</v>
      </c>
      <c r="FA202" s="379"/>
      <c r="FB202" s="384">
        <f t="shared" si="659"/>
        <v>0</v>
      </c>
      <c r="FC202" s="379"/>
      <c r="FD202" s="384">
        <f t="shared" si="660"/>
        <v>0</v>
      </c>
      <c r="FE202" s="379"/>
      <c r="FF202" s="384">
        <f t="shared" si="661"/>
        <v>0</v>
      </c>
      <c r="FG202" s="379"/>
      <c r="FH202" s="384">
        <f t="shared" si="662"/>
        <v>0</v>
      </c>
      <c r="FI202" s="379">
        <v>1</v>
      </c>
      <c r="FJ202" s="384">
        <f t="shared" si="663"/>
        <v>567000</v>
      </c>
      <c r="FK202" s="379"/>
      <c r="FL202" s="384">
        <f t="shared" si="664"/>
        <v>0</v>
      </c>
      <c r="FM202" s="379"/>
      <c r="FN202" s="384">
        <f t="shared" si="665"/>
        <v>0</v>
      </c>
      <c r="FO202" s="379"/>
      <c r="FP202" s="384">
        <f t="shared" si="666"/>
        <v>0</v>
      </c>
      <c r="FQ202" s="379"/>
      <c r="FR202" s="384">
        <f t="shared" si="667"/>
        <v>0</v>
      </c>
      <c r="FS202" s="379"/>
      <c r="FT202" s="384">
        <f t="shared" si="668"/>
        <v>0</v>
      </c>
      <c r="FU202" s="379"/>
      <c r="FV202" s="384">
        <f t="shared" si="669"/>
        <v>0</v>
      </c>
      <c r="FW202" s="379"/>
      <c r="FX202" s="384">
        <f t="shared" si="670"/>
        <v>0</v>
      </c>
      <c r="FY202" s="379"/>
      <c r="FZ202" s="384">
        <f t="shared" si="671"/>
        <v>0</v>
      </c>
      <c r="GA202" s="379"/>
      <c r="GB202" s="384">
        <f t="shared" si="672"/>
        <v>0</v>
      </c>
      <c r="GC202" s="379"/>
      <c r="GD202" s="384">
        <f t="shared" si="673"/>
        <v>0</v>
      </c>
      <c r="GE202" s="379"/>
      <c r="GF202" s="384">
        <f t="shared" si="674"/>
        <v>0</v>
      </c>
      <c r="GG202" s="379"/>
      <c r="GH202" s="384">
        <f t="shared" si="675"/>
        <v>0</v>
      </c>
      <c r="GI202" s="379"/>
      <c r="GJ202" s="384">
        <f t="shared" si="676"/>
        <v>0</v>
      </c>
      <c r="GK202" s="379"/>
      <c r="GL202" s="384">
        <f t="shared" si="677"/>
        <v>0</v>
      </c>
      <c r="GM202" s="379"/>
      <c r="GN202" s="384">
        <f t="shared" si="678"/>
        <v>0</v>
      </c>
      <c r="GO202" s="379"/>
      <c r="GP202" s="384">
        <f t="shared" si="679"/>
        <v>0</v>
      </c>
      <c r="GQ202" s="379"/>
      <c r="GR202" s="384">
        <f t="shared" si="680"/>
        <v>0</v>
      </c>
      <c r="GS202" s="379"/>
      <c r="GT202" s="384">
        <f t="shared" si="681"/>
        <v>0</v>
      </c>
      <c r="GU202" s="379"/>
      <c r="GV202" s="384">
        <f t="shared" si="682"/>
        <v>0</v>
      </c>
      <c r="GW202" s="379"/>
      <c r="GX202" s="384">
        <f t="shared" si="683"/>
        <v>0</v>
      </c>
      <c r="GY202" s="379"/>
      <c r="GZ202" s="384">
        <f t="shared" si="684"/>
        <v>0</v>
      </c>
      <c r="HA202" s="379"/>
      <c r="HB202" s="384">
        <f t="shared" si="685"/>
        <v>0</v>
      </c>
      <c r="HC202" s="379"/>
      <c r="HD202" s="384">
        <f t="shared" si="686"/>
        <v>0</v>
      </c>
      <c r="HE202" s="379"/>
      <c r="HF202" s="384">
        <f t="shared" si="687"/>
        <v>0</v>
      </c>
      <c r="HG202" s="379"/>
      <c r="HH202" s="384">
        <f t="shared" si="688"/>
        <v>0</v>
      </c>
      <c r="HI202" s="379"/>
      <c r="HJ202" s="384">
        <f t="shared" si="689"/>
        <v>0</v>
      </c>
      <c r="HK202" s="379"/>
      <c r="HL202" s="384">
        <f t="shared" si="690"/>
        <v>0</v>
      </c>
      <c r="HM202" s="379"/>
      <c r="HN202" s="384">
        <f t="shared" si="691"/>
        <v>0</v>
      </c>
      <c r="HO202" s="415"/>
      <c r="HP202" s="384">
        <f t="shared" si="692"/>
        <v>0</v>
      </c>
      <c r="HQ202" s="379"/>
      <c r="HR202" s="384">
        <f t="shared" si="693"/>
        <v>0</v>
      </c>
      <c r="HS202" s="415"/>
      <c r="HT202" s="384">
        <f t="shared" si="694"/>
        <v>0</v>
      </c>
      <c r="HU202" s="379"/>
      <c r="HV202" s="384">
        <f t="shared" si="695"/>
        <v>0</v>
      </c>
      <c r="HW202" s="379"/>
      <c r="HX202" s="384">
        <f t="shared" si="696"/>
        <v>0</v>
      </c>
      <c r="HY202" s="379"/>
      <c r="HZ202" s="384">
        <f t="shared" si="697"/>
        <v>0</v>
      </c>
      <c r="IA202" s="379"/>
      <c r="IB202" s="384">
        <f t="shared" si="698"/>
        <v>0</v>
      </c>
      <c r="IC202" s="379"/>
      <c r="ID202" s="384">
        <f t="shared" si="699"/>
        <v>0</v>
      </c>
      <c r="IE202" s="379"/>
      <c r="IF202" s="384">
        <f t="shared" si="700"/>
        <v>0</v>
      </c>
      <c r="IG202" s="379"/>
      <c r="IH202" s="384">
        <f t="shared" si="701"/>
        <v>0</v>
      </c>
      <c r="II202" s="379"/>
      <c r="IJ202" s="384">
        <f t="shared" si="702"/>
        <v>0</v>
      </c>
      <c r="IK202" s="379"/>
      <c r="IL202" s="384">
        <f t="shared" si="703"/>
        <v>0</v>
      </c>
      <c r="IM202" s="379"/>
      <c r="IN202" s="384">
        <f t="shared" si="704"/>
        <v>0</v>
      </c>
      <c r="IO202" s="379"/>
      <c r="IP202" s="384">
        <f t="shared" si="705"/>
        <v>0</v>
      </c>
      <c r="IQ202" s="379"/>
      <c r="IR202" s="384">
        <f t="shared" si="706"/>
        <v>0</v>
      </c>
      <c r="IS202" s="379"/>
      <c r="IT202" s="384">
        <f t="shared" si="707"/>
        <v>0</v>
      </c>
      <c r="IU202" s="379"/>
      <c r="IV202" s="384">
        <f t="shared" si="708"/>
        <v>0</v>
      </c>
      <c r="IW202" s="379"/>
      <c r="IX202" s="384">
        <f t="shared" si="709"/>
        <v>0</v>
      </c>
      <c r="IY202" s="379"/>
      <c r="IZ202" s="384">
        <f t="shared" si="710"/>
        <v>0</v>
      </c>
      <c r="JA202" s="379"/>
      <c r="JB202" s="384">
        <f t="shared" si="711"/>
        <v>0</v>
      </c>
      <c r="JC202" s="379"/>
      <c r="JD202" s="384">
        <f t="shared" si="712"/>
        <v>0</v>
      </c>
      <c r="JE202" s="379"/>
      <c r="JF202" s="384">
        <f t="shared" si="713"/>
        <v>0</v>
      </c>
      <c r="JG202" s="379"/>
      <c r="JH202" s="384">
        <f t="shared" si="714"/>
        <v>0</v>
      </c>
      <c r="JI202" s="379"/>
      <c r="JJ202" s="384">
        <f t="shared" si="715"/>
        <v>0</v>
      </c>
      <c r="JK202" s="379"/>
      <c r="JL202" s="384">
        <f t="shared" si="716"/>
        <v>0</v>
      </c>
      <c r="JM202" s="379"/>
      <c r="JN202" s="384">
        <f t="shared" si="717"/>
        <v>0</v>
      </c>
      <c r="JO202" s="379"/>
      <c r="JP202" s="384">
        <f t="shared" si="718"/>
        <v>0</v>
      </c>
      <c r="JQ202" s="379"/>
      <c r="JR202" s="384">
        <f t="shared" si="719"/>
        <v>0</v>
      </c>
      <c r="JS202" s="379"/>
      <c r="JT202" s="384">
        <f t="shared" si="580"/>
        <v>0</v>
      </c>
      <c r="JU202" s="379"/>
      <c r="JV202" s="384">
        <f t="shared" si="581"/>
        <v>0</v>
      </c>
      <c r="JW202" s="379"/>
      <c r="JX202" s="384">
        <f t="shared" si="582"/>
        <v>0</v>
      </c>
      <c r="JY202" s="379"/>
      <c r="JZ202" s="384">
        <f t="shared" si="583"/>
        <v>0</v>
      </c>
    </row>
    <row r="203" spans="1:286" s="4" customFormat="1" x14ac:dyDescent="0.25">
      <c r="A203" s="268" t="s">
        <v>28</v>
      </c>
      <c r="B203" s="268" t="s">
        <v>708</v>
      </c>
      <c r="C203" s="466">
        <v>45000</v>
      </c>
      <c r="D203" s="467"/>
      <c r="E203" s="467"/>
      <c r="F203" s="472"/>
      <c r="G203" s="387">
        <v>0</v>
      </c>
      <c r="H203" s="388">
        <f t="shared" si="584"/>
        <v>45000</v>
      </c>
      <c r="I203" s="513">
        <v>1</v>
      </c>
      <c r="J203" s="390">
        <f t="shared" si="586"/>
        <v>45000</v>
      </c>
      <c r="K203" s="379"/>
      <c r="L203" s="384">
        <f t="shared" si="587"/>
        <v>0</v>
      </c>
      <c r="M203" s="379"/>
      <c r="N203" s="384">
        <f t="shared" si="588"/>
        <v>0</v>
      </c>
      <c r="O203" s="379"/>
      <c r="P203" s="384">
        <f t="shared" si="589"/>
        <v>0</v>
      </c>
      <c r="Q203" s="379"/>
      <c r="R203" s="384">
        <f t="shared" si="590"/>
        <v>0</v>
      </c>
      <c r="S203" s="379"/>
      <c r="T203" s="384">
        <f t="shared" si="591"/>
        <v>0</v>
      </c>
      <c r="U203" s="379"/>
      <c r="V203" s="384">
        <f t="shared" si="592"/>
        <v>0</v>
      </c>
      <c r="W203" s="379"/>
      <c r="X203" s="384">
        <f t="shared" si="593"/>
        <v>0</v>
      </c>
      <c r="Y203" s="379"/>
      <c r="Z203" s="384">
        <f t="shared" si="594"/>
        <v>0</v>
      </c>
      <c r="AA203" s="379"/>
      <c r="AB203" s="384">
        <f t="shared" si="595"/>
        <v>0</v>
      </c>
      <c r="AC203" s="379"/>
      <c r="AD203" s="384">
        <f t="shared" si="596"/>
        <v>0</v>
      </c>
      <c r="AE203" s="379"/>
      <c r="AF203" s="384">
        <f t="shared" si="597"/>
        <v>0</v>
      </c>
      <c r="AG203" s="379"/>
      <c r="AH203" s="384">
        <f t="shared" si="598"/>
        <v>0</v>
      </c>
      <c r="AI203" s="379"/>
      <c r="AJ203" s="384">
        <f t="shared" si="599"/>
        <v>0</v>
      </c>
      <c r="AK203" s="379"/>
      <c r="AL203" s="384">
        <f t="shared" si="600"/>
        <v>0</v>
      </c>
      <c r="AM203" s="379"/>
      <c r="AN203" s="384">
        <f t="shared" si="601"/>
        <v>0</v>
      </c>
      <c r="AO203" s="379"/>
      <c r="AP203" s="384">
        <f t="shared" si="602"/>
        <v>0</v>
      </c>
      <c r="AQ203" s="379"/>
      <c r="AR203" s="384">
        <f t="shared" si="603"/>
        <v>0</v>
      </c>
      <c r="AS203" s="379"/>
      <c r="AT203" s="384">
        <f t="shared" si="604"/>
        <v>0</v>
      </c>
      <c r="AU203" s="379"/>
      <c r="AV203" s="384">
        <f t="shared" si="605"/>
        <v>0</v>
      </c>
      <c r="AW203" s="379"/>
      <c r="AX203" s="384">
        <f t="shared" si="606"/>
        <v>0</v>
      </c>
      <c r="AY203" s="379"/>
      <c r="AZ203" s="384">
        <f t="shared" si="607"/>
        <v>0</v>
      </c>
      <c r="BA203" s="379"/>
      <c r="BB203" s="384">
        <f t="shared" si="608"/>
        <v>0</v>
      </c>
      <c r="BC203" s="379"/>
      <c r="BD203" s="384">
        <f t="shared" si="609"/>
        <v>0</v>
      </c>
      <c r="BE203" s="379"/>
      <c r="BF203" s="384">
        <f t="shared" si="610"/>
        <v>0</v>
      </c>
      <c r="BG203" s="379"/>
      <c r="BH203" s="384">
        <f t="shared" si="611"/>
        <v>0</v>
      </c>
      <c r="BI203" s="379"/>
      <c r="BJ203" s="384">
        <f t="shared" si="612"/>
        <v>0</v>
      </c>
      <c r="BK203" s="379"/>
      <c r="BL203" s="384">
        <f t="shared" si="613"/>
        <v>0</v>
      </c>
      <c r="BM203" s="379"/>
      <c r="BN203" s="384">
        <f t="shared" si="614"/>
        <v>0</v>
      </c>
      <c r="BO203" s="379"/>
      <c r="BP203" s="384">
        <f t="shared" si="615"/>
        <v>0</v>
      </c>
      <c r="BQ203" s="379"/>
      <c r="BR203" s="384">
        <f t="shared" si="616"/>
        <v>0</v>
      </c>
      <c r="BS203" s="379"/>
      <c r="BT203" s="384">
        <f t="shared" si="617"/>
        <v>0</v>
      </c>
      <c r="BU203" s="379"/>
      <c r="BV203" s="384">
        <f t="shared" si="618"/>
        <v>0</v>
      </c>
      <c r="BW203" s="379"/>
      <c r="BX203" s="384">
        <f t="shared" si="619"/>
        <v>0</v>
      </c>
      <c r="BY203" s="379"/>
      <c r="BZ203" s="384">
        <f t="shared" si="620"/>
        <v>0</v>
      </c>
      <c r="CA203" s="379"/>
      <c r="CB203" s="384">
        <f t="shared" si="621"/>
        <v>0</v>
      </c>
      <c r="CC203" s="379"/>
      <c r="CD203" s="384">
        <f t="shared" si="622"/>
        <v>0</v>
      </c>
      <c r="CE203" s="379"/>
      <c r="CF203" s="384">
        <f t="shared" si="623"/>
        <v>0</v>
      </c>
      <c r="CG203" s="379"/>
      <c r="CH203" s="384">
        <f t="shared" si="624"/>
        <v>0</v>
      </c>
      <c r="CI203" s="379"/>
      <c r="CJ203" s="384">
        <f t="shared" si="625"/>
        <v>0</v>
      </c>
      <c r="CK203" s="379"/>
      <c r="CL203" s="384">
        <f t="shared" si="626"/>
        <v>0</v>
      </c>
      <c r="CM203" s="379"/>
      <c r="CN203" s="384">
        <f t="shared" si="627"/>
        <v>0</v>
      </c>
      <c r="CO203" s="379"/>
      <c r="CP203" s="384">
        <f t="shared" si="628"/>
        <v>0</v>
      </c>
      <c r="CQ203" s="379"/>
      <c r="CR203" s="384">
        <f t="shared" si="629"/>
        <v>0</v>
      </c>
      <c r="CS203" s="379"/>
      <c r="CT203" s="384">
        <f t="shared" si="630"/>
        <v>0</v>
      </c>
      <c r="CU203" s="379"/>
      <c r="CV203" s="384">
        <f t="shared" si="631"/>
        <v>0</v>
      </c>
      <c r="CW203" s="379"/>
      <c r="CX203" s="384">
        <f t="shared" si="632"/>
        <v>0</v>
      </c>
      <c r="CY203" s="379"/>
      <c r="CZ203" s="384">
        <f t="shared" si="633"/>
        <v>0</v>
      </c>
      <c r="DA203" s="379"/>
      <c r="DB203" s="384">
        <f t="shared" si="585"/>
        <v>0</v>
      </c>
      <c r="DC203" s="379"/>
      <c r="DD203" s="384">
        <f t="shared" si="634"/>
        <v>0</v>
      </c>
      <c r="DE203" s="379"/>
      <c r="DF203" s="384">
        <f t="shared" si="635"/>
        <v>0</v>
      </c>
      <c r="DG203" s="379"/>
      <c r="DH203" s="384">
        <f t="shared" si="636"/>
        <v>0</v>
      </c>
      <c r="DI203" s="379"/>
      <c r="DJ203" s="384">
        <f t="shared" si="637"/>
        <v>0</v>
      </c>
      <c r="DK203" s="379">
        <v>1</v>
      </c>
      <c r="DL203" s="384">
        <f t="shared" si="638"/>
        <v>45000</v>
      </c>
      <c r="DM203" s="379"/>
      <c r="DN203" s="384">
        <f t="shared" si="639"/>
        <v>0</v>
      </c>
      <c r="DO203" s="379"/>
      <c r="DP203" s="384">
        <f t="shared" si="640"/>
        <v>0</v>
      </c>
      <c r="DQ203" s="379"/>
      <c r="DR203" s="384">
        <f t="shared" si="641"/>
        <v>0</v>
      </c>
      <c r="DS203" s="379"/>
      <c r="DT203" s="384">
        <f t="shared" si="642"/>
        <v>0</v>
      </c>
      <c r="DU203" s="379">
        <v>1</v>
      </c>
      <c r="DV203" s="384">
        <f t="shared" si="643"/>
        <v>45000</v>
      </c>
      <c r="DW203" s="379"/>
      <c r="DX203" s="384">
        <f t="shared" si="644"/>
        <v>0</v>
      </c>
      <c r="DY203" s="379"/>
      <c r="DZ203" s="384">
        <f t="shared" si="645"/>
        <v>0</v>
      </c>
      <c r="EA203" s="379"/>
      <c r="EB203" s="384">
        <f t="shared" si="646"/>
        <v>0</v>
      </c>
      <c r="EC203" s="379"/>
      <c r="ED203" s="384">
        <f t="shared" si="647"/>
        <v>0</v>
      </c>
      <c r="EE203" s="379"/>
      <c r="EF203" s="384">
        <f t="shared" si="648"/>
        <v>0</v>
      </c>
      <c r="EG203" s="379"/>
      <c r="EH203" s="384">
        <f t="shared" si="649"/>
        <v>0</v>
      </c>
      <c r="EI203" s="379"/>
      <c r="EJ203" s="384">
        <f t="shared" si="650"/>
        <v>0</v>
      </c>
      <c r="EK203" s="379"/>
      <c r="EL203" s="384">
        <f t="shared" si="651"/>
        <v>0</v>
      </c>
      <c r="EM203" s="379"/>
      <c r="EN203" s="384">
        <f t="shared" si="652"/>
        <v>0</v>
      </c>
      <c r="EO203" s="379"/>
      <c r="EP203" s="384">
        <f t="shared" si="653"/>
        <v>0</v>
      </c>
      <c r="EQ203" s="379"/>
      <c r="ER203" s="384">
        <f t="shared" si="654"/>
        <v>0</v>
      </c>
      <c r="ES203" s="379"/>
      <c r="ET203" s="384">
        <f t="shared" si="655"/>
        <v>0</v>
      </c>
      <c r="EU203" s="379"/>
      <c r="EV203" s="384">
        <f t="shared" si="656"/>
        <v>0</v>
      </c>
      <c r="EW203" s="379"/>
      <c r="EX203" s="384">
        <f t="shared" si="657"/>
        <v>0</v>
      </c>
      <c r="EY203" s="379"/>
      <c r="EZ203" s="384">
        <f t="shared" si="658"/>
        <v>0</v>
      </c>
      <c r="FA203" s="379"/>
      <c r="FB203" s="384">
        <f t="shared" si="659"/>
        <v>0</v>
      </c>
      <c r="FC203" s="379"/>
      <c r="FD203" s="384">
        <f t="shared" si="660"/>
        <v>0</v>
      </c>
      <c r="FE203" s="379"/>
      <c r="FF203" s="384">
        <f t="shared" si="661"/>
        <v>0</v>
      </c>
      <c r="FG203" s="379"/>
      <c r="FH203" s="384">
        <f t="shared" si="662"/>
        <v>0</v>
      </c>
      <c r="FI203" s="379"/>
      <c r="FJ203" s="384">
        <f t="shared" si="663"/>
        <v>0</v>
      </c>
      <c r="FK203" s="379"/>
      <c r="FL203" s="384">
        <f t="shared" si="664"/>
        <v>0</v>
      </c>
      <c r="FM203" s="379"/>
      <c r="FN203" s="384">
        <f t="shared" si="665"/>
        <v>0</v>
      </c>
      <c r="FO203" s="379"/>
      <c r="FP203" s="384">
        <f t="shared" si="666"/>
        <v>0</v>
      </c>
      <c r="FQ203" s="379"/>
      <c r="FR203" s="384">
        <f t="shared" si="667"/>
        <v>0</v>
      </c>
      <c r="FS203" s="379"/>
      <c r="FT203" s="384">
        <f t="shared" si="668"/>
        <v>0</v>
      </c>
      <c r="FU203" s="379"/>
      <c r="FV203" s="384">
        <f t="shared" si="669"/>
        <v>0</v>
      </c>
      <c r="FW203" s="379"/>
      <c r="FX203" s="384">
        <f t="shared" si="670"/>
        <v>0</v>
      </c>
      <c r="FY203" s="379"/>
      <c r="FZ203" s="384">
        <f t="shared" si="671"/>
        <v>0</v>
      </c>
      <c r="GA203" s="379"/>
      <c r="GB203" s="384">
        <f t="shared" si="672"/>
        <v>0</v>
      </c>
      <c r="GC203" s="379"/>
      <c r="GD203" s="384">
        <f t="shared" si="673"/>
        <v>0</v>
      </c>
      <c r="GE203" s="379"/>
      <c r="GF203" s="384">
        <f t="shared" si="674"/>
        <v>0</v>
      </c>
      <c r="GG203" s="379"/>
      <c r="GH203" s="384">
        <f t="shared" si="675"/>
        <v>0</v>
      </c>
      <c r="GI203" s="379"/>
      <c r="GJ203" s="384">
        <f t="shared" si="676"/>
        <v>0</v>
      </c>
      <c r="GK203" s="379"/>
      <c r="GL203" s="384">
        <f t="shared" si="677"/>
        <v>0</v>
      </c>
      <c r="GM203" s="379"/>
      <c r="GN203" s="384">
        <f t="shared" si="678"/>
        <v>0</v>
      </c>
      <c r="GO203" s="379"/>
      <c r="GP203" s="384">
        <f t="shared" si="679"/>
        <v>0</v>
      </c>
      <c r="GQ203" s="379"/>
      <c r="GR203" s="384">
        <f t="shared" si="680"/>
        <v>0</v>
      </c>
      <c r="GS203" s="379"/>
      <c r="GT203" s="384">
        <f t="shared" si="681"/>
        <v>0</v>
      </c>
      <c r="GU203" s="379"/>
      <c r="GV203" s="384">
        <f t="shared" si="682"/>
        <v>0</v>
      </c>
      <c r="GW203" s="379"/>
      <c r="GX203" s="384">
        <f t="shared" si="683"/>
        <v>0</v>
      </c>
      <c r="GY203" s="379"/>
      <c r="GZ203" s="384">
        <f t="shared" si="684"/>
        <v>0</v>
      </c>
      <c r="HA203" s="379"/>
      <c r="HB203" s="384">
        <f t="shared" si="685"/>
        <v>0</v>
      </c>
      <c r="HC203" s="379"/>
      <c r="HD203" s="384">
        <f t="shared" si="686"/>
        <v>0</v>
      </c>
      <c r="HE203" s="379"/>
      <c r="HF203" s="384">
        <f t="shared" si="687"/>
        <v>0</v>
      </c>
      <c r="HG203" s="379"/>
      <c r="HH203" s="384">
        <f t="shared" si="688"/>
        <v>0</v>
      </c>
      <c r="HI203" s="379"/>
      <c r="HJ203" s="384">
        <f t="shared" si="689"/>
        <v>0</v>
      </c>
      <c r="HK203" s="379"/>
      <c r="HL203" s="384">
        <f t="shared" si="690"/>
        <v>0</v>
      </c>
      <c r="HM203" s="379"/>
      <c r="HN203" s="384">
        <f t="shared" si="691"/>
        <v>0</v>
      </c>
      <c r="HO203" s="415"/>
      <c r="HP203" s="384">
        <f t="shared" si="692"/>
        <v>0</v>
      </c>
      <c r="HQ203" s="379"/>
      <c r="HR203" s="384">
        <f t="shared" si="693"/>
        <v>0</v>
      </c>
      <c r="HS203" s="415"/>
      <c r="HT203" s="384">
        <f t="shared" si="694"/>
        <v>0</v>
      </c>
      <c r="HU203" s="379"/>
      <c r="HV203" s="384">
        <f t="shared" si="695"/>
        <v>0</v>
      </c>
      <c r="HW203" s="379"/>
      <c r="HX203" s="384">
        <f t="shared" si="696"/>
        <v>0</v>
      </c>
      <c r="HY203" s="379"/>
      <c r="HZ203" s="384">
        <f t="shared" si="697"/>
        <v>0</v>
      </c>
      <c r="IA203" s="379"/>
      <c r="IB203" s="384">
        <f t="shared" si="698"/>
        <v>0</v>
      </c>
      <c r="IC203" s="379"/>
      <c r="ID203" s="384">
        <f t="shared" si="699"/>
        <v>0</v>
      </c>
      <c r="IE203" s="379"/>
      <c r="IF203" s="384">
        <f t="shared" si="700"/>
        <v>0</v>
      </c>
      <c r="IG203" s="379"/>
      <c r="IH203" s="384">
        <f t="shared" si="701"/>
        <v>0</v>
      </c>
      <c r="II203" s="379"/>
      <c r="IJ203" s="384">
        <f t="shared" si="702"/>
        <v>0</v>
      </c>
      <c r="IK203" s="379"/>
      <c r="IL203" s="384">
        <f t="shared" si="703"/>
        <v>0</v>
      </c>
      <c r="IM203" s="379"/>
      <c r="IN203" s="384">
        <f t="shared" si="704"/>
        <v>0</v>
      </c>
      <c r="IO203" s="379"/>
      <c r="IP203" s="384">
        <f t="shared" si="705"/>
        <v>0</v>
      </c>
      <c r="IQ203" s="379"/>
      <c r="IR203" s="384">
        <f t="shared" si="706"/>
        <v>0</v>
      </c>
      <c r="IS203" s="379"/>
      <c r="IT203" s="384">
        <f t="shared" si="707"/>
        <v>0</v>
      </c>
      <c r="IU203" s="379"/>
      <c r="IV203" s="384">
        <f t="shared" si="708"/>
        <v>0</v>
      </c>
      <c r="IW203" s="379"/>
      <c r="IX203" s="384">
        <f t="shared" si="709"/>
        <v>0</v>
      </c>
      <c r="IY203" s="379"/>
      <c r="IZ203" s="384">
        <f t="shared" si="710"/>
        <v>0</v>
      </c>
      <c r="JA203" s="379"/>
      <c r="JB203" s="384">
        <f t="shared" si="711"/>
        <v>0</v>
      </c>
      <c r="JC203" s="379"/>
      <c r="JD203" s="384">
        <f t="shared" si="712"/>
        <v>0</v>
      </c>
      <c r="JE203" s="379"/>
      <c r="JF203" s="384">
        <f t="shared" si="713"/>
        <v>0</v>
      </c>
      <c r="JG203" s="379"/>
      <c r="JH203" s="384">
        <f t="shared" si="714"/>
        <v>0</v>
      </c>
      <c r="JI203" s="379"/>
      <c r="JJ203" s="384">
        <f t="shared" si="715"/>
        <v>0</v>
      </c>
      <c r="JK203" s="379"/>
      <c r="JL203" s="384">
        <f t="shared" si="716"/>
        <v>0</v>
      </c>
      <c r="JM203" s="379"/>
      <c r="JN203" s="384">
        <f t="shared" si="717"/>
        <v>0</v>
      </c>
      <c r="JO203" s="379"/>
      <c r="JP203" s="384">
        <f t="shared" si="718"/>
        <v>0</v>
      </c>
      <c r="JQ203" s="379"/>
      <c r="JR203" s="384">
        <f t="shared" si="719"/>
        <v>0</v>
      </c>
      <c r="JS203" s="379"/>
      <c r="JT203" s="384">
        <f t="shared" si="580"/>
        <v>0</v>
      </c>
      <c r="JU203" s="379"/>
      <c r="JV203" s="384">
        <f t="shared" si="581"/>
        <v>0</v>
      </c>
      <c r="JW203" s="379"/>
      <c r="JX203" s="384">
        <f t="shared" si="582"/>
        <v>0</v>
      </c>
      <c r="JY203" s="379"/>
      <c r="JZ203" s="384">
        <f t="shared" si="583"/>
        <v>0</v>
      </c>
    </row>
    <row r="204" spans="1:286" s="4" customFormat="1" x14ac:dyDescent="0.25">
      <c r="A204" s="268" t="s">
        <v>28</v>
      </c>
      <c r="B204" s="268" t="s">
        <v>398</v>
      </c>
      <c r="C204" s="466">
        <v>30000</v>
      </c>
      <c r="D204" s="467">
        <f>65*D$1</f>
        <v>34745.75</v>
      </c>
      <c r="E204" s="467">
        <v>32000</v>
      </c>
      <c r="F204" s="472"/>
      <c r="G204" s="387">
        <v>0</v>
      </c>
      <c r="H204" s="388">
        <f t="shared" si="584"/>
        <v>32248.583333333332</v>
      </c>
      <c r="I204" s="513">
        <v>1</v>
      </c>
      <c r="J204" s="390">
        <f t="shared" si="586"/>
        <v>32248.583333333332</v>
      </c>
      <c r="K204" s="379"/>
      <c r="L204" s="384">
        <f t="shared" si="587"/>
        <v>0</v>
      </c>
      <c r="M204" s="379"/>
      <c r="N204" s="384">
        <f t="shared" si="588"/>
        <v>0</v>
      </c>
      <c r="O204" s="379"/>
      <c r="P204" s="384">
        <f t="shared" si="589"/>
        <v>0</v>
      </c>
      <c r="Q204" s="379"/>
      <c r="R204" s="384">
        <f t="shared" si="590"/>
        <v>0</v>
      </c>
      <c r="S204" s="379"/>
      <c r="T204" s="384">
        <f t="shared" si="591"/>
        <v>0</v>
      </c>
      <c r="U204" s="379"/>
      <c r="V204" s="384">
        <f t="shared" si="592"/>
        <v>0</v>
      </c>
      <c r="W204" s="379"/>
      <c r="X204" s="384">
        <f t="shared" si="593"/>
        <v>0</v>
      </c>
      <c r="Y204" s="379"/>
      <c r="Z204" s="384">
        <f t="shared" si="594"/>
        <v>0</v>
      </c>
      <c r="AA204" s="379"/>
      <c r="AB204" s="384">
        <f t="shared" si="595"/>
        <v>0</v>
      </c>
      <c r="AC204" s="379"/>
      <c r="AD204" s="384">
        <f t="shared" si="596"/>
        <v>0</v>
      </c>
      <c r="AE204" s="379"/>
      <c r="AF204" s="384">
        <f t="shared" si="597"/>
        <v>0</v>
      </c>
      <c r="AG204" s="379"/>
      <c r="AH204" s="384">
        <f t="shared" si="598"/>
        <v>0</v>
      </c>
      <c r="AI204" s="379"/>
      <c r="AJ204" s="384">
        <f t="shared" si="599"/>
        <v>0</v>
      </c>
      <c r="AK204" s="379"/>
      <c r="AL204" s="384">
        <f t="shared" si="600"/>
        <v>0</v>
      </c>
      <c r="AM204" s="379"/>
      <c r="AN204" s="384">
        <f t="shared" si="601"/>
        <v>0</v>
      </c>
      <c r="AO204" s="379"/>
      <c r="AP204" s="384">
        <f t="shared" si="602"/>
        <v>0</v>
      </c>
      <c r="AQ204" s="379"/>
      <c r="AR204" s="384">
        <f t="shared" si="603"/>
        <v>0</v>
      </c>
      <c r="AS204" s="379"/>
      <c r="AT204" s="384">
        <f t="shared" si="604"/>
        <v>0</v>
      </c>
      <c r="AU204" s="379"/>
      <c r="AV204" s="384">
        <f t="shared" si="605"/>
        <v>0</v>
      </c>
      <c r="AW204" s="379"/>
      <c r="AX204" s="384">
        <f t="shared" si="606"/>
        <v>0</v>
      </c>
      <c r="AY204" s="379"/>
      <c r="AZ204" s="384">
        <f t="shared" si="607"/>
        <v>0</v>
      </c>
      <c r="BA204" s="379"/>
      <c r="BB204" s="384">
        <f t="shared" si="608"/>
        <v>0</v>
      </c>
      <c r="BC204" s="379"/>
      <c r="BD204" s="384">
        <f t="shared" si="609"/>
        <v>0</v>
      </c>
      <c r="BE204" s="379"/>
      <c r="BF204" s="384">
        <f t="shared" si="610"/>
        <v>0</v>
      </c>
      <c r="BG204" s="379"/>
      <c r="BH204" s="384">
        <f t="shared" si="611"/>
        <v>0</v>
      </c>
      <c r="BI204" s="379"/>
      <c r="BJ204" s="384">
        <f t="shared" si="612"/>
        <v>0</v>
      </c>
      <c r="BK204" s="379"/>
      <c r="BL204" s="384">
        <f t="shared" si="613"/>
        <v>0</v>
      </c>
      <c r="BM204" s="379"/>
      <c r="BN204" s="384">
        <f t="shared" si="614"/>
        <v>0</v>
      </c>
      <c r="BO204" s="379"/>
      <c r="BP204" s="384">
        <f t="shared" si="615"/>
        <v>0</v>
      </c>
      <c r="BQ204" s="379"/>
      <c r="BR204" s="384">
        <f t="shared" si="616"/>
        <v>0</v>
      </c>
      <c r="BS204" s="379"/>
      <c r="BT204" s="384">
        <f t="shared" si="617"/>
        <v>0</v>
      </c>
      <c r="BU204" s="379"/>
      <c r="BV204" s="384">
        <f t="shared" si="618"/>
        <v>0</v>
      </c>
      <c r="BW204" s="379"/>
      <c r="BX204" s="384">
        <f t="shared" si="619"/>
        <v>0</v>
      </c>
      <c r="BY204" s="379"/>
      <c r="BZ204" s="384">
        <f t="shared" si="620"/>
        <v>0</v>
      </c>
      <c r="CA204" s="379"/>
      <c r="CB204" s="384">
        <f t="shared" si="621"/>
        <v>0</v>
      </c>
      <c r="CC204" s="379"/>
      <c r="CD204" s="384">
        <f t="shared" si="622"/>
        <v>0</v>
      </c>
      <c r="CE204" s="379"/>
      <c r="CF204" s="384">
        <f t="shared" si="623"/>
        <v>0</v>
      </c>
      <c r="CG204" s="379"/>
      <c r="CH204" s="384">
        <f t="shared" si="624"/>
        <v>0</v>
      </c>
      <c r="CI204" s="379"/>
      <c r="CJ204" s="384">
        <f t="shared" si="625"/>
        <v>0</v>
      </c>
      <c r="CK204" s="379"/>
      <c r="CL204" s="384">
        <f t="shared" si="626"/>
        <v>0</v>
      </c>
      <c r="CM204" s="379"/>
      <c r="CN204" s="384">
        <f t="shared" si="627"/>
        <v>0</v>
      </c>
      <c r="CO204" s="379"/>
      <c r="CP204" s="384">
        <f t="shared" si="628"/>
        <v>0</v>
      </c>
      <c r="CQ204" s="379"/>
      <c r="CR204" s="384">
        <f t="shared" si="629"/>
        <v>0</v>
      </c>
      <c r="CS204" s="379"/>
      <c r="CT204" s="384">
        <f t="shared" si="630"/>
        <v>0</v>
      </c>
      <c r="CU204" s="379"/>
      <c r="CV204" s="384">
        <f t="shared" si="631"/>
        <v>0</v>
      </c>
      <c r="CW204" s="379"/>
      <c r="CX204" s="384">
        <f t="shared" si="632"/>
        <v>0</v>
      </c>
      <c r="CY204" s="379"/>
      <c r="CZ204" s="384">
        <f t="shared" si="633"/>
        <v>0</v>
      </c>
      <c r="DA204" s="379"/>
      <c r="DB204" s="384">
        <f t="shared" si="585"/>
        <v>0</v>
      </c>
      <c r="DC204" s="379"/>
      <c r="DD204" s="384">
        <f t="shared" si="634"/>
        <v>0</v>
      </c>
      <c r="DE204" s="379"/>
      <c r="DF204" s="384">
        <f t="shared" si="635"/>
        <v>0</v>
      </c>
      <c r="DG204" s="379"/>
      <c r="DH204" s="384">
        <f t="shared" si="636"/>
        <v>0</v>
      </c>
      <c r="DI204" s="379">
        <v>1</v>
      </c>
      <c r="DJ204" s="384">
        <f t="shared" si="637"/>
        <v>32248.583333333332</v>
      </c>
      <c r="DK204" s="379"/>
      <c r="DL204" s="384">
        <f t="shared" si="638"/>
        <v>0</v>
      </c>
      <c r="DM204" s="379"/>
      <c r="DN204" s="384">
        <f t="shared" si="639"/>
        <v>0</v>
      </c>
      <c r="DO204" s="379">
        <v>1</v>
      </c>
      <c r="DP204" s="384">
        <f t="shared" si="640"/>
        <v>32248.583333333332</v>
      </c>
      <c r="DQ204" s="379">
        <v>1</v>
      </c>
      <c r="DR204" s="384">
        <f t="shared" si="641"/>
        <v>32248.583333333332</v>
      </c>
      <c r="DS204" s="379">
        <v>1</v>
      </c>
      <c r="DT204" s="384">
        <f t="shared" si="642"/>
        <v>32248.583333333332</v>
      </c>
      <c r="DU204" s="379"/>
      <c r="DV204" s="384">
        <f t="shared" si="643"/>
        <v>0</v>
      </c>
      <c r="DW204" s="379"/>
      <c r="DX204" s="384">
        <f t="shared" si="644"/>
        <v>0</v>
      </c>
      <c r="DY204" s="379"/>
      <c r="DZ204" s="384">
        <f t="shared" si="645"/>
        <v>0</v>
      </c>
      <c r="EA204" s="379"/>
      <c r="EB204" s="384">
        <f t="shared" si="646"/>
        <v>0</v>
      </c>
      <c r="EC204" s="379"/>
      <c r="ED204" s="384">
        <f t="shared" si="647"/>
        <v>0</v>
      </c>
      <c r="EE204" s="379"/>
      <c r="EF204" s="384">
        <f t="shared" si="648"/>
        <v>0</v>
      </c>
      <c r="EG204" s="379"/>
      <c r="EH204" s="384">
        <f t="shared" si="649"/>
        <v>0</v>
      </c>
      <c r="EI204" s="379"/>
      <c r="EJ204" s="384">
        <f t="shared" si="650"/>
        <v>0</v>
      </c>
      <c r="EK204" s="379"/>
      <c r="EL204" s="384">
        <f t="shared" si="651"/>
        <v>0</v>
      </c>
      <c r="EM204" s="379"/>
      <c r="EN204" s="384">
        <f t="shared" si="652"/>
        <v>0</v>
      </c>
      <c r="EO204" s="379"/>
      <c r="EP204" s="384">
        <f t="shared" si="653"/>
        <v>0</v>
      </c>
      <c r="EQ204" s="379"/>
      <c r="ER204" s="384">
        <f t="shared" si="654"/>
        <v>0</v>
      </c>
      <c r="ES204" s="379"/>
      <c r="ET204" s="384">
        <f t="shared" si="655"/>
        <v>0</v>
      </c>
      <c r="EU204" s="379"/>
      <c r="EV204" s="384">
        <f t="shared" si="656"/>
        <v>0</v>
      </c>
      <c r="EW204" s="379"/>
      <c r="EX204" s="384">
        <f t="shared" si="657"/>
        <v>0</v>
      </c>
      <c r="EY204" s="379"/>
      <c r="EZ204" s="384">
        <f t="shared" si="658"/>
        <v>0</v>
      </c>
      <c r="FA204" s="379"/>
      <c r="FB204" s="384">
        <f t="shared" si="659"/>
        <v>0</v>
      </c>
      <c r="FC204" s="379"/>
      <c r="FD204" s="384">
        <f t="shared" si="660"/>
        <v>0</v>
      </c>
      <c r="FE204" s="379"/>
      <c r="FF204" s="384">
        <f t="shared" si="661"/>
        <v>0</v>
      </c>
      <c r="FG204" s="379"/>
      <c r="FH204" s="384">
        <f t="shared" si="662"/>
        <v>0</v>
      </c>
      <c r="FI204" s="379"/>
      <c r="FJ204" s="384">
        <f t="shared" si="663"/>
        <v>0</v>
      </c>
      <c r="FK204" s="379"/>
      <c r="FL204" s="384">
        <f t="shared" si="664"/>
        <v>0</v>
      </c>
      <c r="FM204" s="379"/>
      <c r="FN204" s="384">
        <f t="shared" si="665"/>
        <v>0</v>
      </c>
      <c r="FO204" s="379"/>
      <c r="FP204" s="384">
        <f t="shared" si="666"/>
        <v>0</v>
      </c>
      <c r="FQ204" s="379"/>
      <c r="FR204" s="384">
        <f t="shared" si="667"/>
        <v>0</v>
      </c>
      <c r="FS204" s="379"/>
      <c r="FT204" s="384">
        <f t="shared" si="668"/>
        <v>0</v>
      </c>
      <c r="FU204" s="379"/>
      <c r="FV204" s="384">
        <f t="shared" si="669"/>
        <v>0</v>
      </c>
      <c r="FW204" s="379"/>
      <c r="FX204" s="384">
        <f t="shared" si="670"/>
        <v>0</v>
      </c>
      <c r="FY204" s="379"/>
      <c r="FZ204" s="384">
        <f t="shared" si="671"/>
        <v>0</v>
      </c>
      <c r="GA204" s="379"/>
      <c r="GB204" s="384">
        <f t="shared" si="672"/>
        <v>0</v>
      </c>
      <c r="GC204" s="379"/>
      <c r="GD204" s="384">
        <f t="shared" si="673"/>
        <v>0</v>
      </c>
      <c r="GE204" s="379"/>
      <c r="GF204" s="384">
        <f t="shared" si="674"/>
        <v>0</v>
      </c>
      <c r="GG204" s="379"/>
      <c r="GH204" s="384">
        <f t="shared" si="675"/>
        <v>0</v>
      </c>
      <c r="GI204" s="379"/>
      <c r="GJ204" s="384">
        <f t="shared" si="676"/>
        <v>0</v>
      </c>
      <c r="GK204" s="379"/>
      <c r="GL204" s="384">
        <f t="shared" si="677"/>
        <v>0</v>
      </c>
      <c r="GM204" s="379"/>
      <c r="GN204" s="384">
        <f t="shared" si="678"/>
        <v>0</v>
      </c>
      <c r="GO204" s="379"/>
      <c r="GP204" s="384">
        <f t="shared" si="679"/>
        <v>0</v>
      </c>
      <c r="GQ204" s="379"/>
      <c r="GR204" s="384">
        <f t="shared" si="680"/>
        <v>0</v>
      </c>
      <c r="GS204" s="379"/>
      <c r="GT204" s="384">
        <f t="shared" si="681"/>
        <v>0</v>
      </c>
      <c r="GU204" s="379"/>
      <c r="GV204" s="384">
        <f t="shared" si="682"/>
        <v>0</v>
      </c>
      <c r="GW204" s="379"/>
      <c r="GX204" s="384">
        <f t="shared" si="683"/>
        <v>0</v>
      </c>
      <c r="GY204" s="379"/>
      <c r="GZ204" s="384">
        <f t="shared" si="684"/>
        <v>0</v>
      </c>
      <c r="HA204" s="379"/>
      <c r="HB204" s="384">
        <f t="shared" si="685"/>
        <v>0</v>
      </c>
      <c r="HC204" s="379"/>
      <c r="HD204" s="384">
        <f t="shared" si="686"/>
        <v>0</v>
      </c>
      <c r="HE204" s="379"/>
      <c r="HF204" s="384">
        <f t="shared" si="687"/>
        <v>0</v>
      </c>
      <c r="HG204" s="379"/>
      <c r="HH204" s="384">
        <f t="shared" si="688"/>
        <v>0</v>
      </c>
      <c r="HI204" s="379"/>
      <c r="HJ204" s="384">
        <f t="shared" si="689"/>
        <v>0</v>
      </c>
      <c r="HK204" s="379"/>
      <c r="HL204" s="384">
        <f t="shared" si="690"/>
        <v>0</v>
      </c>
      <c r="HM204" s="379"/>
      <c r="HN204" s="384">
        <f t="shared" si="691"/>
        <v>0</v>
      </c>
      <c r="HO204" s="415"/>
      <c r="HP204" s="384">
        <f t="shared" si="692"/>
        <v>0</v>
      </c>
      <c r="HQ204" s="379"/>
      <c r="HR204" s="384">
        <f t="shared" si="693"/>
        <v>0</v>
      </c>
      <c r="HS204" s="415"/>
      <c r="HT204" s="384">
        <f t="shared" si="694"/>
        <v>0</v>
      </c>
      <c r="HU204" s="379"/>
      <c r="HV204" s="384">
        <f t="shared" si="695"/>
        <v>0</v>
      </c>
      <c r="HW204" s="379"/>
      <c r="HX204" s="384">
        <f t="shared" si="696"/>
        <v>0</v>
      </c>
      <c r="HY204" s="379"/>
      <c r="HZ204" s="384">
        <f t="shared" si="697"/>
        <v>0</v>
      </c>
      <c r="IA204" s="379"/>
      <c r="IB204" s="384">
        <f t="shared" si="698"/>
        <v>0</v>
      </c>
      <c r="IC204" s="379"/>
      <c r="ID204" s="384">
        <f t="shared" si="699"/>
        <v>0</v>
      </c>
      <c r="IE204" s="379"/>
      <c r="IF204" s="384">
        <f t="shared" si="700"/>
        <v>0</v>
      </c>
      <c r="IG204" s="379"/>
      <c r="IH204" s="384">
        <f t="shared" si="701"/>
        <v>0</v>
      </c>
      <c r="II204" s="379"/>
      <c r="IJ204" s="384">
        <f t="shared" si="702"/>
        <v>0</v>
      </c>
      <c r="IK204" s="379"/>
      <c r="IL204" s="384">
        <f t="shared" si="703"/>
        <v>0</v>
      </c>
      <c r="IM204" s="379"/>
      <c r="IN204" s="384">
        <f t="shared" si="704"/>
        <v>0</v>
      </c>
      <c r="IO204" s="379"/>
      <c r="IP204" s="384">
        <f t="shared" si="705"/>
        <v>0</v>
      </c>
      <c r="IQ204" s="379"/>
      <c r="IR204" s="384">
        <f t="shared" si="706"/>
        <v>0</v>
      </c>
      <c r="IS204" s="379"/>
      <c r="IT204" s="384">
        <f t="shared" si="707"/>
        <v>0</v>
      </c>
      <c r="IU204" s="379"/>
      <c r="IV204" s="384">
        <f t="shared" si="708"/>
        <v>0</v>
      </c>
      <c r="IW204" s="379"/>
      <c r="IX204" s="384">
        <f t="shared" si="709"/>
        <v>0</v>
      </c>
      <c r="IY204" s="379"/>
      <c r="IZ204" s="384">
        <f t="shared" si="710"/>
        <v>0</v>
      </c>
      <c r="JA204" s="379"/>
      <c r="JB204" s="384">
        <f t="shared" si="711"/>
        <v>0</v>
      </c>
      <c r="JC204" s="379"/>
      <c r="JD204" s="384">
        <f t="shared" si="712"/>
        <v>0</v>
      </c>
      <c r="JE204" s="379"/>
      <c r="JF204" s="384">
        <f t="shared" si="713"/>
        <v>0</v>
      </c>
      <c r="JG204" s="379"/>
      <c r="JH204" s="384">
        <f t="shared" si="714"/>
        <v>0</v>
      </c>
      <c r="JI204" s="379"/>
      <c r="JJ204" s="384">
        <f t="shared" si="715"/>
        <v>0</v>
      </c>
      <c r="JK204" s="379"/>
      <c r="JL204" s="384">
        <f t="shared" si="716"/>
        <v>0</v>
      </c>
      <c r="JM204" s="379"/>
      <c r="JN204" s="384">
        <f t="shared" si="717"/>
        <v>0</v>
      </c>
      <c r="JO204" s="379"/>
      <c r="JP204" s="384">
        <f t="shared" si="718"/>
        <v>0</v>
      </c>
      <c r="JQ204" s="379"/>
      <c r="JR204" s="384">
        <f t="shared" si="719"/>
        <v>0</v>
      </c>
      <c r="JS204" s="379"/>
      <c r="JT204" s="384">
        <f t="shared" si="580"/>
        <v>0</v>
      </c>
      <c r="JU204" s="379"/>
      <c r="JV204" s="384">
        <f t="shared" si="581"/>
        <v>0</v>
      </c>
      <c r="JW204" s="379"/>
      <c r="JX204" s="384">
        <f t="shared" si="582"/>
        <v>0</v>
      </c>
      <c r="JY204" s="379"/>
      <c r="JZ204" s="384">
        <f t="shared" si="583"/>
        <v>0</v>
      </c>
    </row>
    <row r="205" spans="1:286" s="4" customFormat="1" x14ac:dyDescent="0.25">
      <c r="A205" s="268" t="s">
        <v>28</v>
      </c>
      <c r="B205" s="268" t="s">
        <v>399</v>
      </c>
      <c r="C205" s="466">
        <v>52000</v>
      </c>
      <c r="D205" s="467"/>
      <c r="E205" s="467"/>
      <c r="F205" s="472"/>
      <c r="G205" s="387">
        <v>0</v>
      </c>
      <c r="H205" s="388">
        <f t="shared" si="584"/>
        <v>52000</v>
      </c>
      <c r="I205" s="513">
        <v>1</v>
      </c>
      <c r="J205" s="390">
        <f t="shared" si="586"/>
        <v>52000</v>
      </c>
      <c r="K205" s="379"/>
      <c r="L205" s="384">
        <f t="shared" si="587"/>
        <v>0</v>
      </c>
      <c r="M205" s="379"/>
      <c r="N205" s="384">
        <f t="shared" si="588"/>
        <v>0</v>
      </c>
      <c r="O205" s="379"/>
      <c r="P205" s="384">
        <f t="shared" si="589"/>
        <v>0</v>
      </c>
      <c r="Q205" s="379"/>
      <c r="R205" s="384">
        <f t="shared" si="590"/>
        <v>0</v>
      </c>
      <c r="S205" s="379"/>
      <c r="T205" s="384">
        <f t="shared" si="591"/>
        <v>0</v>
      </c>
      <c r="U205" s="379"/>
      <c r="V205" s="384">
        <f t="shared" si="592"/>
        <v>0</v>
      </c>
      <c r="W205" s="379"/>
      <c r="X205" s="384">
        <f t="shared" si="593"/>
        <v>0</v>
      </c>
      <c r="Y205" s="379"/>
      <c r="Z205" s="384">
        <f t="shared" si="594"/>
        <v>0</v>
      </c>
      <c r="AA205" s="379"/>
      <c r="AB205" s="384">
        <f t="shared" si="595"/>
        <v>0</v>
      </c>
      <c r="AC205" s="379"/>
      <c r="AD205" s="384">
        <f t="shared" si="596"/>
        <v>0</v>
      </c>
      <c r="AE205" s="379"/>
      <c r="AF205" s="384">
        <f t="shared" si="597"/>
        <v>0</v>
      </c>
      <c r="AG205" s="379"/>
      <c r="AH205" s="384">
        <f t="shared" si="598"/>
        <v>0</v>
      </c>
      <c r="AI205" s="379"/>
      <c r="AJ205" s="384">
        <f t="shared" si="599"/>
        <v>0</v>
      </c>
      <c r="AK205" s="379"/>
      <c r="AL205" s="384">
        <f t="shared" si="600"/>
        <v>0</v>
      </c>
      <c r="AM205" s="379"/>
      <c r="AN205" s="384">
        <f t="shared" si="601"/>
        <v>0</v>
      </c>
      <c r="AO205" s="379"/>
      <c r="AP205" s="384">
        <f t="shared" si="602"/>
        <v>0</v>
      </c>
      <c r="AQ205" s="379"/>
      <c r="AR205" s="384">
        <f t="shared" si="603"/>
        <v>0</v>
      </c>
      <c r="AS205" s="379"/>
      <c r="AT205" s="384">
        <f t="shared" si="604"/>
        <v>0</v>
      </c>
      <c r="AU205" s="379"/>
      <c r="AV205" s="384">
        <f t="shared" si="605"/>
        <v>0</v>
      </c>
      <c r="AW205" s="379"/>
      <c r="AX205" s="384">
        <f t="shared" si="606"/>
        <v>0</v>
      </c>
      <c r="AY205" s="379"/>
      <c r="AZ205" s="384">
        <f t="shared" si="607"/>
        <v>0</v>
      </c>
      <c r="BA205" s="379"/>
      <c r="BB205" s="384">
        <f t="shared" si="608"/>
        <v>0</v>
      </c>
      <c r="BC205" s="379"/>
      <c r="BD205" s="384">
        <f t="shared" si="609"/>
        <v>0</v>
      </c>
      <c r="BE205" s="379"/>
      <c r="BF205" s="384">
        <f t="shared" si="610"/>
        <v>0</v>
      </c>
      <c r="BG205" s="379"/>
      <c r="BH205" s="384">
        <f t="shared" si="611"/>
        <v>0</v>
      </c>
      <c r="BI205" s="379"/>
      <c r="BJ205" s="384">
        <f t="shared" si="612"/>
        <v>0</v>
      </c>
      <c r="BK205" s="379"/>
      <c r="BL205" s="384">
        <f t="shared" si="613"/>
        <v>0</v>
      </c>
      <c r="BM205" s="379"/>
      <c r="BN205" s="384">
        <f t="shared" si="614"/>
        <v>0</v>
      </c>
      <c r="BO205" s="379"/>
      <c r="BP205" s="384">
        <f t="shared" si="615"/>
        <v>0</v>
      </c>
      <c r="BQ205" s="379"/>
      <c r="BR205" s="384">
        <f t="shared" si="616"/>
        <v>0</v>
      </c>
      <c r="BS205" s="379"/>
      <c r="BT205" s="384">
        <f t="shared" si="617"/>
        <v>0</v>
      </c>
      <c r="BU205" s="379"/>
      <c r="BV205" s="384">
        <f t="shared" si="618"/>
        <v>0</v>
      </c>
      <c r="BW205" s="379"/>
      <c r="BX205" s="384">
        <f t="shared" si="619"/>
        <v>0</v>
      </c>
      <c r="BY205" s="379"/>
      <c r="BZ205" s="384">
        <f t="shared" si="620"/>
        <v>0</v>
      </c>
      <c r="CA205" s="379"/>
      <c r="CB205" s="384">
        <f t="shared" si="621"/>
        <v>0</v>
      </c>
      <c r="CC205" s="379"/>
      <c r="CD205" s="384">
        <f t="shared" si="622"/>
        <v>0</v>
      </c>
      <c r="CE205" s="379"/>
      <c r="CF205" s="384">
        <f t="shared" si="623"/>
        <v>0</v>
      </c>
      <c r="CG205" s="379"/>
      <c r="CH205" s="384">
        <f t="shared" si="624"/>
        <v>0</v>
      </c>
      <c r="CI205" s="379"/>
      <c r="CJ205" s="384">
        <f t="shared" si="625"/>
        <v>0</v>
      </c>
      <c r="CK205" s="379"/>
      <c r="CL205" s="384">
        <f t="shared" si="626"/>
        <v>0</v>
      </c>
      <c r="CM205" s="379"/>
      <c r="CN205" s="384">
        <f t="shared" si="627"/>
        <v>0</v>
      </c>
      <c r="CO205" s="379"/>
      <c r="CP205" s="384">
        <f t="shared" si="628"/>
        <v>0</v>
      </c>
      <c r="CQ205" s="379"/>
      <c r="CR205" s="384">
        <f t="shared" si="629"/>
        <v>0</v>
      </c>
      <c r="CS205" s="379"/>
      <c r="CT205" s="384">
        <f t="shared" si="630"/>
        <v>0</v>
      </c>
      <c r="CU205" s="379"/>
      <c r="CV205" s="384">
        <f t="shared" si="631"/>
        <v>0</v>
      </c>
      <c r="CW205" s="379"/>
      <c r="CX205" s="384">
        <f t="shared" si="632"/>
        <v>0</v>
      </c>
      <c r="CY205" s="379"/>
      <c r="CZ205" s="384">
        <f t="shared" si="633"/>
        <v>0</v>
      </c>
      <c r="DA205" s="379"/>
      <c r="DB205" s="384">
        <f t="shared" si="585"/>
        <v>0</v>
      </c>
      <c r="DC205" s="379"/>
      <c r="DD205" s="384">
        <f t="shared" si="634"/>
        <v>0</v>
      </c>
      <c r="DE205" s="379"/>
      <c r="DF205" s="384">
        <f t="shared" si="635"/>
        <v>0</v>
      </c>
      <c r="DG205" s="379"/>
      <c r="DH205" s="384">
        <f t="shared" si="636"/>
        <v>0</v>
      </c>
      <c r="DI205" s="379"/>
      <c r="DJ205" s="384">
        <f t="shared" si="637"/>
        <v>0</v>
      </c>
      <c r="DK205" s="379"/>
      <c r="DL205" s="384">
        <f t="shared" si="638"/>
        <v>0</v>
      </c>
      <c r="DM205" s="379">
        <v>1</v>
      </c>
      <c r="DN205" s="384">
        <f t="shared" si="639"/>
        <v>52000</v>
      </c>
      <c r="DO205" s="379"/>
      <c r="DP205" s="384">
        <f t="shared" si="640"/>
        <v>0</v>
      </c>
      <c r="DQ205" s="379"/>
      <c r="DR205" s="384">
        <f t="shared" si="641"/>
        <v>0</v>
      </c>
      <c r="DS205" s="379"/>
      <c r="DT205" s="384">
        <f t="shared" si="642"/>
        <v>0</v>
      </c>
      <c r="DU205" s="379"/>
      <c r="DV205" s="384">
        <f t="shared" si="643"/>
        <v>0</v>
      </c>
      <c r="DW205" s="379"/>
      <c r="DX205" s="384">
        <f t="shared" si="644"/>
        <v>0</v>
      </c>
      <c r="DY205" s="379"/>
      <c r="DZ205" s="384">
        <f t="shared" si="645"/>
        <v>0</v>
      </c>
      <c r="EA205" s="379"/>
      <c r="EB205" s="384">
        <f t="shared" si="646"/>
        <v>0</v>
      </c>
      <c r="EC205" s="379"/>
      <c r="ED205" s="384">
        <f t="shared" si="647"/>
        <v>0</v>
      </c>
      <c r="EE205" s="379"/>
      <c r="EF205" s="384">
        <f t="shared" si="648"/>
        <v>0</v>
      </c>
      <c r="EG205" s="379"/>
      <c r="EH205" s="384">
        <f t="shared" si="649"/>
        <v>0</v>
      </c>
      <c r="EI205" s="379"/>
      <c r="EJ205" s="384">
        <f t="shared" si="650"/>
        <v>0</v>
      </c>
      <c r="EK205" s="379"/>
      <c r="EL205" s="384">
        <f t="shared" si="651"/>
        <v>0</v>
      </c>
      <c r="EM205" s="379"/>
      <c r="EN205" s="384">
        <f t="shared" si="652"/>
        <v>0</v>
      </c>
      <c r="EO205" s="379"/>
      <c r="EP205" s="384">
        <f t="shared" si="653"/>
        <v>0</v>
      </c>
      <c r="EQ205" s="379"/>
      <c r="ER205" s="384">
        <f t="shared" si="654"/>
        <v>0</v>
      </c>
      <c r="ES205" s="379"/>
      <c r="ET205" s="384">
        <f t="shared" si="655"/>
        <v>0</v>
      </c>
      <c r="EU205" s="379"/>
      <c r="EV205" s="384">
        <f t="shared" si="656"/>
        <v>0</v>
      </c>
      <c r="EW205" s="379"/>
      <c r="EX205" s="384">
        <f t="shared" si="657"/>
        <v>0</v>
      </c>
      <c r="EY205" s="379"/>
      <c r="EZ205" s="384">
        <f t="shared" si="658"/>
        <v>0</v>
      </c>
      <c r="FA205" s="379"/>
      <c r="FB205" s="384">
        <f t="shared" si="659"/>
        <v>0</v>
      </c>
      <c r="FC205" s="379"/>
      <c r="FD205" s="384">
        <f t="shared" si="660"/>
        <v>0</v>
      </c>
      <c r="FE205" s="379"/>
      <c r="FF205" s="384">
        <f t="shared" si="661"/>
        <v>0</v>
      </c>
      <c r="FG205" s="379"/>
      <c r="FH205" s="384">
        <f t="shared" si="662"/>
        <v>0</v>
      </c>
      <c r="FI205" s="379"/>
      <c r="FJ205" s="384">
        <f t="shared" si="663"/>
        <v>0</v>
      </c>
      <c r="FK205" s="379"/>
      <c r="FL205" s="384">
        <f t="shared" si="664"/>
        <v>0</v>
      </c>
      <c r="FM205" s="379"/>
      <c r="FN205" s="384">
        <f t="shared" si="665"/>
        <v>0</v>
      </c>
      <c r="FO205" s="379"/>
      <c r="FP205" s="384">
        <f t="shared" si="666"/>
        <v>0</v>
      </c>
      <c r="FQ205" s="379"/>
      <c r="FR205" s="384">
        <f t="shared" si="667"/>
        <v>0</v>
      </c>
      <c r="FS205" s="379"/>
      <c r="FT205" s="384">
        <f t="shared" si="668"/>
        <v>0</v>
      </c>
      <c r="FU205" s="379"/>
      <c r="FV205" s="384">
        <f t="shared" si="669"/>
        <v>0</v>
      </c>
      <c r="FW205" s="379"/>
      <c r="FX205" s="384">
        <f t="shared" si="670"/>
        <v>0</v>
      </c>
      <c r="FY205" s="379"/>
      <c r="FZ205" s="384">
        <f t="shared" si="671"/>
        <v>0</v>
      </c>
      <c r="GA205" s="379"/>
      <c r="GB205" s="384">
        <f t="shared" si="672"/>
        <v>0</v>
      </c>
      <c r="GC205" s="379"/>
      <c r="GD205" s="384">
        <f t="shared" si="673"/>
        <v>0</v>
      </c>
      <c r="GE205" s="379"/>
      <c r="GF205" s="384">
        <f t="shared" si="674"/>
        <v>0</v>
      </c>
      <c r="GG205" s="379"/>
      <c r="GH205" s="384">
        <f t="shared" si="675"/>
        <v>0</v>
      </c>
      <c r="GI205" s="379"/>
      <c r="GJ205" s="384">
        <f t="shared" si="676"/>
        <v>0</v>
      </c>
      <c r="GK205" s="379"/>
      <c r="GL205" s="384">
        <f t="shared" si="677"/>
        <v>0</v>
      </c>
      <c r="GM205" s="379"/>
      <c r="GN205" s="384">
        <f t="shared" si="678"/>
        <v>0</v>
      </c>
      <c r="GO205" s="379"/>
      <c r="GP205" s="384">
        <f t="shared" si="679"/>
        <v>0</v>
      </c>
      <c r="GQ205" s="379"/>
      <c r="GR205" s="384">
        <f t="shared" si="680"/>
        <v>0</v>
      </c>
      <c r="GS205" s="379"/>
      <c r="GT205" s="384">
        <f t="shared" si="681"/>
        <v>0</v>
      </c>
      <c r="GU205" s="379"/>
      <c r="GV205" s="384">
        <f t="shared" si="682"/>
        <v>0</v>
      </c>
      <c r="GW205" s="379"/>
      <c r="GX205" s="384">
        <f t="shared" si="683"/>
        <v>0</v>
      </c>
      <c r="GY205" s="379"/>
      <c r="GZ205" s="384">
        <f t="shared" si="684"/>
        <v>0</v>
      </c>
      <c r="HA205" s="379"/>
      <c r="HB205" s="384">
        <f t="shared" si="685"/>
        <v>0</v>
      </c>
      <c r="HC205" s="379"/>
      <c r="HD205" s="384">
        <f t="shared" si="686"/>
        <v>0</v>
      </c>
      <c r="HE205" s="379"/>
      <c r="HF205" s="384">
        <f t="shared" si="687"/>
        <v>0</v>
      </c>
      <c r="HG205" s="379"/>
      <c r="HH205" s="384">
        <f t="shared" si="688"/>
        <v>0</v>
      </c>
      <c r="HI205" s="379"/>
      <c r="HJ205" s="384">
        <f t="shared" si="689"/>
        <v>0</v>
      </c>
      <c r="HK205" s="379"/>
      <c r="HL205" s="384">
        <f t="shared" si="690"/>
        <v>0</v>
      </c>
      <c r="HM205" s="379"/>
      <c r="HN205" s="384">
        <f t="shared" si="691"/>
        <v>0</v>
      </c>
      <c r="HO205" s="415"/>
      <c r="HP205" s="384">
        <f t="shared" si="692"/>
        <v>0</v>
      </c>
      <c r="HQ205" s="379"/>
      <c r="HR205" s="384">
        <f t="shared" si="693"/>
        <v>0</v>
      </c>
      <c r="HS205" s="415"/>
      <c r="HT205" s="384">
        <f t="shared" si="694"/>
        <v>0</v>
      </c>
      <c r="HU205" s="379"/>
      <c r="HV205" s="384">
        <f t="shared" si="695"/>
        <v>0</v>
      </c>
      <c r="HW205" s="379"/>
      <c r="HX205" s="384">
        <f t="shared" si="696"/>
        <v>0</v>
      </c>
      <c r="HY205" s="379"/>
      <c r="HZ205" s="384">
        <f t="shared" si="697"/>
        <v>0</v>
      </c>
      <c r="IA205" s="379"/>
      <c r="IB205" s="384">
        <f t="shared" si="698"/>
        <v>0</v>
      </c>
      <c r="IC205" s="379"/>
      <c r="ID205" s="384">
        <f t="shared" si="699"/>
        <v>0</v>
      </c>
      <c r="IE205" s="379"/>
      <c r="IF205" s="384">
        <f t="shared" si="700"/>
        <v>0</v>
      </c>
      <c r="IG205" s="379"/>
      <c r="IH205" s="384">
        <f t="shared" si="701"/>
        <v>0</v>
      </c>
      <c r="II205" s="379"/>
      <c r="IJ205" s="384">
        <f t="shared" si="702"/>
        <v>0</v>
      </c>
      <c r="IK205" s="379"/>
      <c r="IL205" s="384">
        <f t="shared" si="703"/>
        <v>0</v>
      </c>
      <c r="IM205" s="379"/>
      <c r="IN205" s="384">
        <f t="shared" si="704"/>
        <v>0</v>
      </c>
      <c r="IO205" s="379"/>
      <c r="IP205" s="384">
        <f t="shared" si="705"/>
        <v>0</v>
      </c>
      <c r="IQ205" s="379"/>
      <c r="IR205" s="384">
        <f t="shared" si="706"/>
        <v>0</v>
      </c>
      <c r="IS205" s="379"/>
      <c r="IT205" s="384">
        <f t="shared" si="707"/>
        <v>0</v>
      </c>
      <c r="IU205" s="379"/>
      <c r="IV205" s="384">
        <f t="shared" si="708"/>
        <v>0</v>
      </c>
      <c r="IW205" s="379"/>
      <c r="IX205" s="384">
        <f t="shared" si="709"/>
        <v>0</v>
      </c>
      <c r="IY205" s="379"/>
      <c r="IZ205" s="384">
        <f t="shared" si="710"/>
        <v>0</v>
      </c>
      <c r="JA205" s="379"/>
      <c r="JB205" s="384">
        <f t="shared" si="711"/>
        <v>0</v>
      </c>
      <c r="JC205" s="379"/>
      <c r="JD205" s="384">
        <f t="shared" si="712"/>
        <v>0</v>
      </c>
      <c r="JE205" s="379"/>
      <c r="JF205" s="384">
        <f t="shared" si="713"/>
        <v>0</v>
      </c>
      <c r="JG205" s="379"/>
      <c r="JH205" s="384">
        <f t="shared" si="714"/>
        <v>0</v>
      </c>
      <c r="JI205" s="379"/>
      <c r="JJ205" s="384">
        <f t="shared" si="715"/>
        <v>0</v>
      </c>
      <c r="JK205" s="379"/>
      <c r="JL205" s="384">
        <f t="shared" si="716"/>
        <v>0</v>
      </c>
      <c r="JM205" s="379"/>
      <c r="JN205" s="384">
        <f t="shared" si="717"/>
        <v>0</v>
      </c>
      <c r="JO205" s="379"/>
      <c r="JP205" s="384">
        <f t="shared" si="718"/>
        <v>0</v>
      </c>
      <c r="JQ205" s="379"/>
      <c r="JR205" s="384">
        <f t="shared" si="719"/>
        <v>0</v>
      </c>
      <c r="JS205" s="379"/>
      <c r="JT205" s="384">
        <f t="shared" si="580"/>
        <v>0</v>
      </c>
      <c r="JU205" s="379"/>
      <c r="JV205" s="384">
        <f t="shared" si="581"/>
        <v>0</v>
      </c>
      <c r="JW205" s="379"/>
      <c r="JX205" s="384">
        <f t="shared" si="582"/>
        <v>0</v>
      </c>
      <c r="JY205" s="379"/>
      <c r="JZ205" s="384">
        <f t="shared" si="583"/>
        <v>0</v>
      </c>
    </row>
    <row r="206" spans="1:286" s="4" customFormat="1" x14ac:dyDescent="0.25">
      <c r="A206" s="268" t="s">
        <v>28</v>
      </c>
      <c r="B206" s="268" t="s">
        <v>400</v>
      </c>
      <c r="C206" s="466">
        <v>44000</v>
      </c>
      <c r="D206" s="467"/>
      <c r="E206" s="467"/>
      <c r="F206" s="472"/>
      <c r="G206" s="387">
        <v>0</v>
      </c>
      <c r="H206" s="388">
        <f t="shared" si="584"/>
        <v>44000</v>
      </c>
      <c r="I206" s="513">
        <v>1</v>
      </c>
      <c r="J206" s="390">
        <f t="shared" si="586"/>
        <v>44000</v>
      </c>
      <c r="K206" s="379"/>
      <c r="L206" s="384">
        <f t="shared" si="587"/>
        <v>0</v>
      </c>
      <c r="M206" s="379"/>
      <c r="N206" s="384">
        <f t="shared" si="588"/>
        <v>0</v>
      </c>
      <c r="O206" s="379"/>
      <c r="P206" s="384">
        <f t="shared" si="589"/>
        <v>0</v>
      </c>
      <c r="Q206" s="379"/>
      <c r="R206" s="384">
        <f t="shared" si="590"/>
        <v>0</v>
      </c>
      <c r="S206" s="379"/>
      <c r="T206" s="384">
        <f t="shared" si="591"/>
        <v>0</v>
      </c>
      <c r="U206" s="379"/>
      <c r="V206" s="384">
        <f t="shared" si="592"/>
        <v>0</v>
      </c>
      <c r="W206" s="379"/>
      <c r="X206" s="384">
        <f t="shared" si="593"/>
        <v>0</v>
      </c>
      <c r="Y206" s="379"/>
      <c r="Z206" s="384">
        <f t="shared" si="594"/>
        <v>0</v>
      </c>
      <c r="AA206" s="379"/>
      <c r="AB206" s="384">
        <f t="shared" si="595"/>
        <v>0</v>
      </c>
      <c r="AC206" s="379"/>
      <c r="AD206" s="384">
        <f t="shared" si="596"/>
        <v>0</v>
      </c>
      <c r="AE206" s="379"/>
      <c r="AF206" s="384">
        <f t="shared" si="597"/>
        <v>0</v>
      </c>
      <c r="AG206" s="379"/>
      <c r="AH206" s="384">
        <f t="shared" si="598"/>
        <v>0</v>
      </c>
      <c r="AI206" s="379"/>
      <c r="AJ206" s="384">
        <f t="shared" si="599"/>
        <v>0</v>
      </c>
      <c r="AK206" s="379"/>
      <c r="AL206" s="384">
        <f t="shared" si="600"/>
        <v>0</v>
      </c>
      <c r="AM206" s="379"/>
      <c r="AN206" s="384">
        <f t="shared" si="601"/>
        <v>0</v>
      </c>
      <c r="AO206" s="379"/>
      <c r="AP206" s="384">
        <f t="shared" si="602"/>
        <v>0</v>
      </c>
      <c r="AQ206" s="379"/>
      <c r="AR206" s="384">
        <f t="shared" si="603"/>
        <v>0</v>
      </c>
      <c r="AS206" s="379"/>
      <c r="AT206" s="384">
        <f t="shared" si="604"/>
        <v>0</v>
      </c>
      <c r="AU206" s="379"/>
      <c r="AV206" s="384">
        <f t="shared" si="605"/>
        <v>0</v>
      </c>
      <c r="AW206" s="379"/>
      <c r="AX206" s="384">
        <f t="shared" si="606"/>
        <v>0</v>
      </c>
      <c r="AY206" s="379"/>
      <c r="AZ206" s="384">
        <f t="shared" si="607"/>
        <v>0</v>
      </c>
      <c r="BA206" s="379"/>
      <c r="BB206" s="384">
        <f t="shared" si="608"/>
        <v>0</v>
      </c>
      <c r="BC206" s="379"/>
      <c r="BD206" s="384">
        <f t="shared" si="609"/>
        <v>0</v>
      </c>
      <c r="BE206" s="379"/>
      <c r="BF206" s="384">
        <f t="shared" si="610"/>
        <v>0</v>
      </c>
      <c r="BG206" s="379"/>
      <c r="BH206" s="384">
        <f t="shared" si="611"/>
        <v>0</v>
      </c>
      <c r="BI206" s="379"/>
      <c r="BJ206" s="384">
        <f t="shared" si="612"/>
        <v>0</v>
      </c>
      <c r="BK206" s="379"/>
      <c r="BL206" s="384">
        <f t="shared" si="613"/>
        <v>0</v>
      </c>
      <c r="BM206" s="379"/>
      <c r="BN206" s="384">
        <f t="shared" si="614"/>
        <v>0</v>
      </c>
      <c r="BO206" s="379"/>
      <c r="BP206" s="384">
        <f t="shared" si="615"/>
        <v>0</v>
      </c>
      <c r="BQ206" s="379"/>
      <c r="BR206" s="384">
        <f t="shared" si="616"/>
        <v>0</v>
      </c>
      <c r="BS206" s="379"/>
      <c r="BT206" s="384">
        <f t="shared" si="617"/>
        <v>0</v>
      </c>
      <c r="BU206" s="379"/>
      <c r="BV206" s="384">
        <f t="shared" si="618"/>
        <v>0</v>
      </c>
      <c r="BW206" s="379"/>
      <c r="BX206" s="384">
        <f t="shared" si="619"/>
        <v>0</v>
      </c>
      <c r="BY206" s="379"/>
      <c r="BZ206" s="384">
        <f t="shared" si="620"/>
        <v>0</v>
      </c>
      <c r="CA206" s="379"/>
      <c r="CB206" s="384">
        <f t="shared" si="621"/>
        <v>0</v>
      </c>
      <c r="CC206" s="379"/>
      <c r="CD206" s="384">
        <f t="shared" si="622"/>
        <v>0</v>
      </c>
      <c r="CE206" s="379"/>
      <c r="CF206" s="384">
        <f t="shared" si="623"/>
        <v>0</v>
      </c>
      <c r="CG206" s="379"/>
      <c r="CH206" s="384">
        <f t="shared" si="624"/>
        <v>0</v>
      </c>
      <c r="CI206" s="379"/>
      <c r="CJ206" s="384">
        <f t="shared" si="625"/>
        <v>0</v>
      </c>
      <c r="CK206" s="379"/>
      <c r="CL206" s="384">
        <f t="shared" si="626"/>
        <v>0</v>
      </c>
      <c r="CM206" s="379"/>
      <c r="CN206" s="384">
        <f t="shared" si="627"/>
        <v>0</v>
      </c>
      <c r="CO206" s="379"/>
      <c r="CP206" s="384">
        <f t="shared" si="628"/>
        <v>0</v>
      </c>
      <c r="CQ206" s="379"/>
      <c r="CR206" s="384">
        <f t="shared" si="629"/>
        <v>0</v>
      </c>
      <c r="CS206" s="379"/>
      <c r="CT206" s="384">
        <f t="shared" si="630"/>
        <v>0</v>
      </c>
      <c r="CU206" s="379"/>
      <c r="CV206" s="384">
        <f t="shared" si="631"/>
        <v>0</v>
      </c>
      <c r="CW206" s="379"/>
      <c r="CX206" s="384">
        <f t="shared" si="632"/>
        <v>0</v>
      </c>
      <c r="CY206" s="379"/>
      <c r="CZ206" s="384">
        <f t="shared" si="633"/>
        <v>0</v>
      </c>
      <c r="DA206" s="379"/>
      <c r="DB206" s="384">
        <f t="shared" si="585"/>
        <v>0</v>
      </c>
      <c r="DC206" s="379"/>
      <c r="DD206" s="384">
        <f t="shared" si="634"/>
        <v>0</v>
      </c>
      <c r="DE206" s="379"/>
      <c r="DF206" s="384">
        <f t="shared" si="635"/>
        <v>0</v>
      </c>
      <c r="DG206" s="379"/>
      <c r="DH206" s="384">
        <f t="shared" si="636"/>
        <v>0</v>
      </c>
      <c r="DI206" s="379"/>
      <c r="DJ206" s="384">
        <f t="shared" si="637"/>
        <v>0</v>
      </c>
      <c r="DK206" s="379"/>
      <c r="DL206" s="384">
        <f t="shared" si="638"/>
        <v>0</v>
      </c>
      <c r="DM206" s="379"/>
      <c r="DN206" s="384">
        <f t="shared" si="639"/>
        <v>0</v>
      </c>
      <c r="DO206" s="379">
        <v>1</v>
      </c>
      <c r="DP206" s="384">
        <f t="shared" si="640"/>
        <v>44000</v>
      </c>
      <c r="DQ206" s="379"/>
      <c r="DR206" s="384">
        <f t="shared" si="641"/>
        <v>0</v>
      </c>
      <c r="DS206" s="379"/>
      <c r="DT206" s="384">
        <f t="shared" si="642"/>
        <v>0</v>
      </c>
      <c r="DU206" s="379"/>
      <c r="DV206" s="384">
        <f t="shared" si="643"/>
        <v>0</v>
      </c>
      <c r="DW206" s="379"/>
      <c r="DX206" s="384">
        <f t="shared" si="644"/>
        <v>0</v>
      </c>
      <c r="DY206" s="379"/>
      <c r="DZ206" s="384">
        <f t="shared" si="645"/>
        <v>0</v>
      </c>
      <c r="EA206" s="379"/>
      <c r="EB206" s="384">
        <f t="shared" si="646"/>
        <v>0</v>
      </c>
      <c r="EC206" s="379"/>
      <c r="ED206" s="384">
        <f t="shared" si="647"/>
        <v>0</v>
      </c>
      <c r="EE206" s="379"/>
      <c r="EF206" s="384">
        <f t="shared" si="648"/>
        <v>0</v>
      </c>
      <c r="EG206" s="379"/>
      <c r="EH206" s="384">
        <f t="shared" si="649"/>
        <v>0</v>
      </c>
      <c r="EI206" s="379"/>
      <c r="EJ206" s="384">
        <f t="shared" si="650"/>
        <v>0</v>
      </c>
      <c r="EK206" s="379"/>
      <c r="EL206" s="384">
        <f t="shared" si="651"/>
        <v>0</v>
      </c>
      <c r="EM206" s="379"/>
      <c r="EN206" s="384">
        <f t="shared" si="652"/>
        <v>0</v>
      </c>
      <c r="EO206" s="379"/>
      <c r="EP206" s="384">
        <f t="shared" si="653"/>
        <v>0</v>
      </c>
      <c r="EQ206" s="379"/>
      <c r="ER206" s="384">
        <f t="shared" si="654"/>
        <v>0</v>
      </c>
      <c r="ES206" s="379"/>
      <c r="ET206" s="384">
        <f t="shared" si="655"/>
        <v>0</v>
      </c>
      <c r="EU206" s="379"/>
      <c r="EV206" s="384">
        <f t="shared" si="656"/>
        <v>0</v>
      </c>
      <c r="EW206" s="379"/>
      <c r="EX206" s="384">
        <f t="shared" si="657"/>
        <v>0</v>
      </c>
      <c r="EY206" s="379"/>
      <c r="EZ206" s="384">
        <f t="shared" si="658"/>
        <v>0</v>
      </c>
      <c r="FA206" s="379"/>
      <c r="FB206" s="384">
        <f t="shared" si="659"/>
        <v>0</v>
      </c>
      <c r="FC206" s="379"/>
      <c r="FD206" s="384">
        <f t="shared" si="660"/>
        <v>0</v>
      </c>
      <c r="FE206" s="379"/>
      <c r="FF206" s="384">
        <f t="shared" si="661"/>
        <v>0</v>
      </c>
      <c r="FG206" s="379"/>
      <c r="FH206" s="384">
        <f t="shared" si="662"/>
        <v>0</v>
      </c>
      <c r="FI206" s="379"/>
      <c r="FJ206" s="384">
        <f t="shared" si="663"/>
        <v>0</v>
      </c>
      <c r="FK206" s="379"/>
      <c r="FL206" s="384">
        <f t="shared" si="664"/>
        <v>0</v>
      </c>
      <c r="FM206" s="379"/>
      <c r="FN206" s="384">
        <f t="shared" si="665"/>
        <v>0</v>
      </c>
      <c r="FO206" s="379"/>
      <c r="FP206" s="384">
        <f t="shared" si="666"/>
        <v>0</v>
      </c>
      <c r="FQ206" s="379"/>
      <c r="FR206" s="384">
        <f t="shared" si="667"/>
        <v>0</v>
      </c>
      <c r="FS206" s="379"/>
      <c r="FT206" s="384">
        <f t="shared" si="668"/>
        <v>0</v>
      </c>
      <c r="FU206" s="379"/>
      <c r="FV206" s="384">
        <f t="shared" si="669"/>
        <v>0</v>
      </c>
      <c r="FW206" s="379"/>
      <c r="FX206" s="384">
        <f t="shared" si="670"/>
        <v>0</v>
      </c>
      <c r="FY206" s="379"/>
      <c r="FZ206" s="384">
        <f t="shared" si="671"/>
        <v>0</v>
      </c>
      <c r="GA206" s="379"/>
      <c r="GB206" s="384">
        <f t="shared" si="672"/>
        <v>0</v>
      </c>
      <c r="GC206" s="379"/>
      <c r="GD206" s="384">
        <f t="shared" si="673"/>
        <v>0</v>
      </c>
      <c r="GE206" s="379"/>
      <c r="GF206" s="384">
        <f t="shared" si="674"/>
        <v>0</v>
      </c>
      <c r="GG206" s="379"/>
      <c r="GH206" s="384">
        <f t="shared" si="675"/>
        <v>0</v>
      </c>
      <c r="GI206" s="379"/>
      <c r="GJ206" s="384">
        <f t="shared" si="676"/>
        <v>0</v>
      </c>
      <c r="GK206" s="379"/>
      <c r="GL206" s="384">
        <f t="shared" si="677"/>
        <v>0</v>
      </c>
      <c r="GM206" s="379"/>
      <c r="GN206" s="384">
        <f t="shared" si="678"/>
        <v>0</v>
      </c>
      <c r="GO206" s="379"/>
      <c r="GP206" s="384">
        <f t="shared" si="679"/>
        <v>0</v>
      </c>
      <c r="GQ206" s="379"/>
      <c r="GR206" s="384">
        <f t="shared" si="680"/>
        <v>0</v>
      </c>
      <c r="GS206" s="379"/>
      <c r="GT206" s="384">
        <f t="shared" si="681"/>
        <v>0</v>
      </c>
      <c r="GU206" s="379"/>
      <c r="GV206" s="384">
        <f t="shared" si="682"/>
        <v>0</v>
      </c>
      <c r="GW206" s="379"/>
      <c r="GX206" s="384">
        <f t="shared" si="683"/>
        <v>0</v>
      </c>
      <c r="GY206" s="379"/>
      <c r="GZ206" s="384">
        <f t="shared" si="684"/>
        <v>0</v>
      </c>
      <c r="HA206" s="379"/>
      <c r="HB206" s="384">
        <f t="shared" si="685"/>
        <v>0</v>
      </c>
      <c r="HC206" s="379"/>
      <c r="HD206" s="384">
        <f t="shared" si="686"/>
        <v>0</v>
      </c>
      <c r="HE206" s="379"/>
      <c r="HF206" s="384">
        <f t="shared" si="687"/>
        <v>0</v>
      </c>
      <c r="HG206" s="379"/>
      <c r="HH206" s="384">
        <f t="shared" si="688"/>
        <v>0</v>
      </c>
      <c r="HI206" s="379"/>
      <c r="HJ206" s="384">
        <f t="shared" si="689"/>
        <v>0</v>
      </c>
      <c r="HK206" s="379"/>
      <c r="HL206" s="384">
        <f t="shared" si="690"/>
        <v>0</v>
      </c>
      <c r="HM206" s="379"/>
      <c r="HN206" s="384">
        <f t="shared" si="691"/>
        <v>0</v>
      </c>
      <c r="HO206" s="415"/>
      <c r="HP206" s="384">
        <f t="shared" si="692"/>
        <v>0</v>
      </c>
      <c r="HQ206" s="379"/>
      <c r="HR206" s="384">
        <f t="shared" si="693"/>
        <v>0</v>
      </c>
      <c r="HS206" s="415"/>
      <c r="HT206" s="384">
        <f t="shared" si="694"/>
        <v>0</v>
      </c>
      <c r="HU206" s="379"/>
      <c r="HV206" s="384">
        <f t="shared" si="695"/>
        <v>0</v>
      </c>
      <c r="HW206" s="379"/>
      <c r="HX206" s="384">
        <f t="shared" si="696"/>
        <v>0</v>
      </c>
      <c r="HY206" s="379"/>
      <c r="HZ206" s="384">
        <f t="shared" si="697"/>
        <v>0</v>
      </c>
      <c r="IA206" s="379"/>
      <c r="IB206" s="384">
        <f t="shared" si="698"/>
        <v>0</v>
      </c>
      <c r="IC206" s="379"/>
      <c r="ID206" s="384">
        <f t="shared" si="699"/>
        <v>0</v>
      </c>
      <c r="IE206" s="379"/>
      <c r="IF206" s="384">
        <f t="shared" si="700"/>
        <v>0</v>
      </c>
      <c r="IG206" s="379"/>
      <c r="IH206" s="384">
        <f t="shared" si="701"/>
        <v>0</v>
      </c>
      <c r="II206" s="379"/>
      <c r="IJ206" s="384">
        <f t="shared" si="702"/>
        <v>0</v>
      </c>
      <c r="IK206" s="379"/>
      <c r="IL206" s="384">
        <f t="shared" si="703"/>
        <v>0</v>
      </c>
      <c r="IM206" s="379"/>
      <c r="IN206" s="384">
        <f t="shared" si="704"/>
        <v>0</v>
      </c>
      <c r="IO206" s="379"/>
      <c r="IP206" s="384">
        <f t="shared" si="705"/>
        <v>0</v>
      </c>
      <c r="IQ206" s="379"/>
      <c r="IR206" s="384">
        <f t="shared" si="706"/>
        <v>0</v>
      </c>
      <c r="IS206" s="379"/>
      <c r="IT206" s="384">
        <f t="shared" si="707"/>
        <v>0</v>
      </c>
      <c r="IU206" s="379"/>
      <c r="IV206" s="384">
        <f t="shared" si="708"/>
        <v>0</v>
      </c>
      <c r="IW206" s="379"/>
      <c r="IX206" s="384">
        <f t="shared" si="709"/>
        <v>0</v>
      </c>
      <c r="IY206" s="379"/>
      <c r="IZ206" s="384">
        <f t="shared" si="710"/>
        <v>0</v>
      </c>
      <c r="JA206" s="379"/>
      <c r="JB206" s="384">
        <f t="shared" si="711"/>
        <v>0</v>
      </c>
      <c r="JC206" s="379"/>
      <c r="JD206" s="384">
        <f t="shared" si="712"/>
        <v>0</v>
      </c>
      <c r="JE206" s="379"/>
      <c r="JF206" s="384">
        <f t="shared" si="713"/>
        <v>0</v>
      </c>
      <c r="JG206" s="379"/>
      <c r="JH206" s="384">
        <f t="shared" si="714"/>
        <v>0</v>
      </c>
      <c r="JI206" s="379"/>
      <c r="JJ206" s="384">
        <f t="shared" si="715"/>
        <v>0</v>
      </c>
      <c r="JK206" s="379"/>
      <c r="JL206" s="384">
        <f t="shared" si="716"/>
        <v>0</v>
      </c>
      <c r="JM206" s="379"/>
      <c r="JN206" s="384">
        <f t="shared" si="717"/>
        <v>0</v>
      </c>
      <c r="JO206" s="379"/>
      <c r="JP206" s="384">
        <f t="shared" si="718"/>
        <v>0</v>
      </c>
      <c r="JQ206" s="379"/>
      <c r="JR206" s="384">
        <f t="shared" si="719"/>
        <v>0</v>
      </c>
      <c r="JS206" s="379"/>
      <c r="JT206" s="384">
        <f t="shared" si="580"/>
        <v>0</v>
      </c>
      <c r="JU206" s="379"/>
      <c r="JV206" s="384">
        <f t="shared" si="581"/>
        <v>0</v>
      </c>
      <c r="JW206" s="379"/>
      <c r="JX206" s="384">
        <f t="shared" si="582"/>
        <v>0</v>
      </c>
      <c r="JY206" s="379"/>
      <c r="JZ206" s="384">
        <f t="shared" si="583"/>
        <v>0</v>
      </c>
    </row>
    <row r="207" spans="1:286" s="4" customFormat="1" x14ac:dyDescent="0.25">
      <c r="A207" s="268" t="s">
        <v>28</v>
      </c>
      <c r="B207" s="268" t="s">
        <v>523</v>
      </c>
      <c r="C207" s="466">
        <v>112000</v>
      </c>
      <c r="D207" s="467"/>
      <c r="E207" s="467"/>
      <c r="F207" s="472"/>
      <c r="G207" s="387">
        <v>0</v>
      </c>
      <c r="H207" s="388">
        <f t="shared" si="584"/>
        <v>112000</v>
      </c>
      <c r="I207" s="513">
        <v>1</v>
      </c>
      <c r="J207" s="390">
        <f t="shared" si="586"/>
        <v>112000</v>
      </c>
      <c r="K207" s="379"/>
      <c r="L207" s="384">
        <f t="shared" si="587"/>
        <v>0</v>
      </c>
      <c r="M207" s="379"/>
      <c r="N207" s="384">
        <f t="shared" si="588"/>
        <v>0</v>
      </c>
      <c r="O207" s="379"/>
      <c r="P207" s="384">
        <f t="shared" si="589"/>
        <v>0</v>
      </c>
      <c r="Q207" s="379"/>
      <c r="R207" s="384">
        <f t="shared" si="590"/>
        <v>0</v>
      </c>
      <c r="S207" s="379"/>
      <c r="T207" s="384">
        <f t="shared" si="591"/>
        <v>0</v>
      </c>
      <c r="U207" s="379"/>
      <c r="V207" s="384">
        <f t="shared" si="592"/>
        <v>0</v>
      </c>
      <c r="W207" s="379"/>
      <c r="X207" s="384">
        <f t="shared" si="593"/>
        <v>0</v>
      </c>
      <c r="Y207" s="379"/>
      <c r="Z207" s="384">
        <f t="shared" si="594"/>
        <v>0</v>
      </c>
      <c r="AA207" s="379"/>
      <c r="AB207" s="384">
        <f t="shared" si="595"/>
        <v>0</v>
      </c>
      <c r="AC207" s="379"/>
      <c r="AD207" s="384">
        <f t="shared" si="596"/>
        <v>0</v>
      </c>
      <c r="AE207" s="379"/>
      <c r="AF207" s="384">
        <f t="shared" si="597"/>
        <v>0</v>
      </c>
      <c r="AG207" s="379"/>
      <c r="AH207" s="384">
        <f t="shared" si="598"/>
        <v>0</v>
      </c>
      <c r="AI207" s="379"/>
      <c r="AJ207" s="384">
        <f t="shared" si="599"/>
        <v>0</v>
      </c>
      <c r="AK207" s="379"/>
      <c r="AL207" s="384">
        <f t="shared" si="600"/>
        <v>0</v>
      </c>
      <c r="AM207" s="379"/>
      <c r="AN207" s="384">
        <f t="shared" si="601"/>
        <v>0</v>
      </c>
      <c r="AO207" s="379"/>
      <c r="AP207" s="384">
        <f t="shared" si="602"/>
        <v>0</v>
      </c>
      <c r="AQ207" s="379"/>
      <c r="AR207" s="384">
        <f t="shared" si="603"/>
        <v>0</v>
      </c>
      <c r="AS207" s="379"/>
      <c r="AT207" s="384">
        <f t="shared" si="604"/>
        <v>0</v>
      </c>
      <c r="AU207" s="379"/>
      <c r="AV207" s="384">
        <f t="shared" si="605"/>
        <v>0</v>
      </c>
      <c r="AW207" s="379"/>
      <c r="AX207" s="384">
        <f t="shared" si="606"/>
        <v>0</v>
      </c>
      <c r="AY207" s="379"/>
      <c r="AZ207" s="384">
        <f t="shared" si="607"/>
        <v>0</v>
      </c>
      <c r="BA207" s="379"/>
      <c r="BB207" s="384">
        <f t="shared" si="608"/>
        <v>0</v>
      </c>
      <c r="BC207" s="379"/>
      <c r="BD207" s="384">
        <f t="shared" si="609"/>
        <v>0</v>
      </c>
      <c r="BE207" s="379"/>
      <c r="BF207" s="384">
        <f t="shared" si="610"/>
        <v>0</v>
      </c>
      <c r="BG207" s="379"/>
      <c r="BH207" s="384">
        <f t="shared" si="611"/>
        <v>0</v>
      </c>
      <c r="BI207" s="379"/>
      <c r="BJ207" s="384">
        <f t="shared" si="612"/>
        <v>0</v>
      </c>
      <c r="BK207" s="379"/>
      <c r="BL207" s="384">
        <f t="shared" si="613"/>
        <v>0</v>
      </c>
      <c r="BM207" s="379"/>
      <c r="BN207" s="384">
        <f t="shared" si="614"/>
        <v>0</v>
      </c>
      <c r="BO207" s="379"/>
      <c r="BP207" s="384">
        <f t="shared" si="615"/>
        <v>0</v>
      </c>
      <c r="BQ207" s="379"/>
      <c r="BR207" s="384">
        <f t="shared" si="616"/>
        <v>0</v>
      </c>
      <c r="BS207" s="379"/>
      <c r="BT207" s="384">
        <f t="shared" si="617"/>
        <v>0</v>
      </c>
      <c r="BU207" s="379"/>
      <c r="BV207" s="384">
        <f t="shared" si="618"/>
        <v>0</v>
      </c>
      <c r="BW207" s="379"/>
      <c r="BX207" s="384">
        <f t="shared" si="619"/>
        <v>0</v>
      </c>
      <c r="BY207" s="379"/>
      <c r="BZ207" s="384">
        <f t="shared" si="620"/>
        <v>0</v>
      </c>
      <c r="CA207" s="379"/>
      <c r="CB207" s="384">
        <f t="shared" si="621"/>
        <v>0</v>
      </c>
      <c r="CC207" s="379"/>
      <c r="CD207" s="384">
        <f t="shared" si="622"/>
        <v>0</v>
      </c>
      <c r="CE207" s="379"/>
      <c r="CF207" s="384">
        <f t="shared" si="623"/>
        <v>0</v>
      </c>
      <c r="CG207" s="379"/>
      <c r="CH207" s="384">
        <f t="shared" si="624"/>
        <v>0</v>
      </c>
      <c r="CI207" s="379"/>
      <c r="CJ207" s="384">
        <f t="shared" si="625"/>
        <v>0</v>
      </c>
      <c r="CK207" s="379"/>
      <c r="CL207" s="384">
        <f t="shared" si="626"/>
        <v>0</v>
      </c>
      <c r="CM207" s="379"/>
      <c r="CN207" s="384">
        <f t="shared" si="627"/>
        <v>0</v>
      </c>
      <c r="CO207" s="379"/>
      <c r="CP207" s="384">
        <f t="shared" si="628"/>
        <v>0</v>
      </c>
      <c r="CQ207" s="379"/>
      <c r="CR207" s="384">
        <f t="shared" si="629"/>
        <v>0</v>
      </c>
      <c r="CS207" s="379"/>
      <c r="CT207" s="384">
        <f t="shared" si="630"/>
        <v>0</v>
      </c>
      <c r="CU207" s="379"/>
      <c r="CV207" s="384">
        <f t="shared" si="631"/>
        <v>0</v>
      </c>
      <c r="CW207" s="379"/>
      <c r="CX207" s="384">
        <f t="shared" si="632"/>
        <v>0</v>
      </c>
      <c r="CY207" s="379"/>
      <c r="CZ207" s="384">
        <f t="shared" si="633"/>
        <v>0</v>
      </c>
      <c r="DA207" s="379"/>
      <c r="DB207" s="384">
        <f t="shared" si="585"/>
        <v>0</v>
      </c>
      <c r="DC207" s="379"/>
      <c r="DD207" s="384">
        <f t="shared" si="634"/>
        <v>0</v>
      </c>
      <c r="DE207" s="379"/>
      <c r="DF207" s="384">
        <f t="shared" si="635"/>
        <v>0</v>
      </c>
      <c r="DG207" s="379"/>
      <c r="DH207" s="384">
        <f t="shared" si="636"/>
        <v>0</v>
      </c>
      <c r="DI207" s="379"/>
      <c r="DJ207" s="384">
        <f t="shared" si="637"/>
        <v>0</v>
      </c>
      <c r="DK207" s="379"/>
      <c r="DL207" s="384">
        <f t="shared" si="638"/>
        <v>0</v>
      </c>
      <c r="DM207" s="379"/>
      <c r="DN207" s="384">
        <f t="shared" si="639"/>
        <v>0</v>
      </c>
      <c r="DO207" s="379"/>
      <c r="DP207" s="384">
        <f t="shared" si="640"/>
        <v>0</v>
      </c>
      <c r="DQ207" s="379"/>
      <c r="DR207" s="384">
        <f t="shared" si="641"/>
        <v>0</v>
      </c>
      <c r="DS207" s="379">
        <v>0</v>
      </c>
      <c r="DT207" s="384">
        <f t="shared" si="642"/>
        <v>0</v>
      </c>
      <c r="DU207" s="379"/>
      <c r="DV207" s="384">
        <f t="shared" si="643"/>
        <v>0</v>
      </c>
      <c r="DW207" s="379"/>
      <c r="DX207" s="384">
        <f t="shared" si="644"/>
        <v>0</v>
      </c>
      <c r="DY207" s="379"/>
      <c r="DZ207" s="384">
        <f t="shared" si="645"/>
        <v>0</v>
      </c>
      <c r="EA207" s="379"/>
      <c r="EB207" s="384">
        <f t="shared" si="646"/>
        <v>0</v>
      </c>
      <c r="EC207" s="379"/>
      <c r="ED207" s="384">
        <f t="shared" si="647"/>
        <v>0</v>
      </c>
      <c r="EE207" s="379"/>
      <c r="EF207" s="384">
        <f t="shared" si="648"/>
        <v>0</v>
      </c>
      <c r="EG207" s="379"/>
      <c r="EH207" s="384">
        <f t="shared" si="649"/>
        <v>0</v>
      </c>
      <c r="EI207" s="379"/>
      <c r="EJ207" s="384">
        <f t="shared" si="650"/>
        <v>0</v>
      </c>
      <c r="EK207" s="379"/>
      <c r="EL207" s="384">
        <f t="shared" si="651"/>
        <v>0</v>
      </c>
      <c r="EM207" s="379"/>
      <c r="EN207" s="384">
        <f t="shared" si="652"/>
        <v>0</v>
      </c>
      <c r="EO207" s="379"/>
      <c r="EP207" s="384">
        <f t="shared" si="653"/>
        <v>0</v>
      </c>
      <c r="EQ207" s="379"/>
      <c r="ER207" s="384">
        <f t="shared" si="654"/>
        <v>0</v>
      </c>
      <c r="ES207" s="379"/>
      <c r="ET207" s="384">
        <f t="shared" si="655"/>
        <v>0</v>
      </c>
      <c r="EU207" s="379"/>
      <c r="EV207" s="384">
        <f t="shared" si="656"/>
        <v>0</v>
      </c>
      <c r="EW207" s="379"/>
      <c r="EX207" s="384">
        <f t="shared" si="657"/>
        <v>0</v>
      </c>
      <c r="EY207" s="379"/>
      <c r="EZ207" s="384">
        <f t="shared" si="658"/>
        <v>0</v>
      </c>
      <c r="FA207" s="379"/>
      <c r="FB207" s="384">
        <f t="shared" si="659"/>
        <v>0</v>
      </c>
      <c r="FC207" s="379"/>
      <c r="FD207" s="384">
        <f t="shared" si="660"/>
        <v>0</v>
      </c>
      <c r="FE207" s="379"/>
      <c r="FF207" s="384">
        <f t="shared" si="661"/>
        <v>0</v>
      </c>
      <c r="FG207" s="379"/>
      <c r="FH207" s="384">
        <f t="shared" si="662"/>
        <v>0</v>
      </c>
      <c r="FI207" s="379"/>
      <c r="FJ207" s="384">
        <f t="shared" si="663"/>
        <v>0</v>
      </c>
      <c r="FK207" s="379"/>
      <c r="FL207" s="384">
        <f t="shared" si="664"/>
        <v>0</v>
      </c>
      <c r="FM207" s="379"/>
      <c r="FN207" s="384">
        <f t="shared" si="665"/>
        <v>0</v>
      </c>
      <c r="FO207" s="379"/>
      <c r="FP207" s="384">
        <f t="shared" si="666"/>
        <v>0</v>
      </c>
      <c r="FQ207" s="379"/>
      <c r="FR207" s="384">
        <f t="shared" si="667"/>
        <v>0</v>
      </c>
      <c r="FS207" s="379"/>
      <c r="FT207" s="384">
        <f t="shared" si="668"/>
        <v>0</v>
      </c>
      <c r="FU207" s="379"/>
      <c r="FV207" s="384">
        <f t="shared" si="669"/>
        <v>0</v>
      </c>
      <c r="FW207" s="379"/>
      <c r="FX207" s="384">
        <f t="shared" si="670"/>
        <v>0</v>
      </c>
      <c r="FY207" s="379"/>
      <c r="FZ207" s="384">
        <f t="shared" si="671"/>
        <v>0</v>
      </c>
      <c r="GA207" s="379"/>
      <c r="GB207" s="384">
        <f t="shared" si="672"/>
        <v>0</v>
      </c>
      <c r="GC207" s="379"/>
      <c r="GD207" s="384">
        <f t="shared" si="673"/>
        <v>0</v>
      </c>
      <c r="GE207" s="379"/>
      <c r="GF207" s="384">
        <f t="shared" si="674"/>
        <v>0</v>
      </c>
      <c r="GG207" s="379"/>
      <c r="GH207" s="384">
        <f t="shared" si="675"/>
        <v>0</v>
      </c>
      <c r="GI207" s="379"/>
      <c r="GJ207" s="384">
        <f t="shared" si="676"/>
        <v>0</v>
      </c>
      <c r="GK207" s="379"/>
      <c r="GL207" s="384">
        <f t="shared" si="677"/>
        <v>0</v>
      </c>
      <c r="GM207" s="379"/>
      <c r="GN207" s="384">
        <f t="shared" si="678"/>
        <v>0</v>
      </c>
      <c r="GO207" s="379"/>
      <c r="GP207" s="384">
        <f t="shared" si="679"/>
        <v>0</v>
      </c>
      <c r="GQ207" s="379"/>
      <c r="GR207" s="384">
        <f t="shared" si="680"/>
        <v>0</v>
      </c>
      <c r="GS207" s="379"/>
      <c r="GT207" s="384">
        <f t="shared" si="681"/>
        <v>0</v>
      </c>
      <c r="GU207" s="379"/>
      <c r="GV207" s="384">
        <f t="shared" si="682"/>
        <v>0</v>
      </c>
      <c r="GW207" s="379"/>
      <c r="GX207" s="384">
        <f t="shared" si="683"/>
        <v>0</v>
      </c>
      <c r="GY207" s="379"/>
      <c r="GZ207" s="384">
        <f t="shared" si="684"/>
        <v>0</v>
      </c>
      <c r="HA207" s="379"/>
      <c r="HB207" s="384">
        <f t="shared" si="685"/>
        <v>0</v>
      </c>
      <c r="HC207" s="379"/>
      <c r="HD207" s="384">
        <f t="shared" si="686"/>
        <v>0</v>
      </c>
      <c r="HE207" s="379"/>
      <c r="HF207" s="384">
        <f t="shared" si="687"/>
        <v>0</v>
      </c>
      <c r="HG207" s="379"/>
      <c r="HH207" s="384">
        <f t="shared" si="688"/>
        <v>0</v>
      </c>
      <c r="HI207" s="379"/>
      <c r="HJ207" s="384">
        <f t="shared" si="689"/>
        <v>0</v>
      </c>
      <c r="HK207" s="379"/>
      <c r="HL207" s="384">
        <f t="shared" si="690"/>
        <v>0</v>
      </c>
      <c r="HM207" s="379"/>
      <c r="HN207" s="384">
        <f t="shared" si="691"/>
        <v>0</v>
      </c>
      <c r="HO207" s="415"/>
      <c r="HP207" s="384">
        <f t="shared" si="692"/>
        <v>0</v>
      </c>
      <c r="HQ207" s="379"/>
      <c r="HR207" s="384">
        <f t="shared" si="693"/>
        <v>0</v>
      </c>
      <c r="HS207" s="415"/>
      <c r="HT207" s="384">
        <f t="shared" si="694"/>
        <v>0</v>
      </c>
      <c r="HU207" s="379"/>
      <c r="HV207" s="384">
        <f t="shared" si="695"/>
        <v>0</v>
      </c>
      <c r="HW207" s="379"/>
      <c r="HX207" s="384">
        <f t="shared" si="696"/>
        <v>0</v>
      </c>
      <c r="HY207" s="379"/>
      <c r="HZ207" s="384">
        <f t="shared" si="697"/>
        <v>0</v>
      </c>
      <c r="IA207" s="379"/>
      <c r="IB207" s="384">
        <f t="shared" si="698"/>
        <v>0</v>
      </c>
      <c r="IC207" s="379"/>
      <c r="ID207" s="384">
        <f t="shared" si="699"/>
        <v>0</v>
      </c>
      <c r="IE207" s="379"/>
      <c r="IF207" s="384">
        <f t="shared" si="700"/>
        <v>0</v>
      </c>
      <c r="IG207" s="379"/>
      <c r="IH207" s="384">
        <f t="shared" si="701"/>
        <v>0</v>
      </c>
      <c r="II207" s="379"/>
      <c r="IJ207" s="384">
        <f t="shared" si="702"/>
        <v>0</v>
      </c>
      <c r="IK207" s="379"/>
      <c r="IL207" s="384">
        <f t="shared" si="703"/>
        <v>0</v>
      </c>
      <c r="IM207" s="379"/>
      <c r="IN207" s="384">
        <f t="shared" si="704"/>
        <v>0</v>
      </c>
      <c r="IO207" s="379"/>
      <c r="IP207" s="384">
        <f t="shared" si="705"/>
        <v>0</v>
      </c>
      <c r="IQ207" s="379"/>
      <c r="IR207" s="384">
        <f t="shared" si="706"/>
        <v>0</v>
      </c>
      <c r="IS207" s="379"/>
      <c r="IT207" s="384">
        <f t="shared" si="707"/>
        <v>0</v>
      </c>
      <c r="IU207" s="379"/>
      <c r="IV207" s="384">
        <f t="shared" si="708"/>
        <v>0</v>
      </c>
      <c r="IW207" s="379"/>
      <c r="IX207" s="384">
        <f t="shared" si="709"/>
        <v>0</v>
      </c>
      <c r="IY207" s="379"/>
      <c r="IZ207" s="384">
        <f t="shared" si="710"/>
        <v>0</v>
      </c>
      <c r="JA207" s="379"/>
      <c r="JB207" s="384">
        <f t="shared" si="711"/>
        <v>0</v>
      </c>
      <c r="JC207" s="379"/>
      <c r="JD207" s="384">
        <f t="shared" si="712"/>
        <v>0</v>
      </c>
      <c r="JE207" s="379"/>
      <c r="JF207" s="384">
        <f t="shared" si="713"/>
        <v>0</v>
      </c>
      <c r="JG207" s="379"/>
      <c r="JH207" s="384">
        <f t="shared" si="714"/>
        <v>0</v>
      </c>
      <c r="JI207" s="379"/>
      <c r="JJ207" s="384">
        <f t="shared" si="715"/>
        <v>0</v>
      </c>
      <c r="JK207" s="379"/>
      <c r="JL207" s="384">
        <f t="shared" si="716"/>
        <v>0</v>
      </c>
      <c r="JM207" s="379"/>
      <c r="JN207" s="384">
        <f t="shared" si="717"/>
        <v>0</v>
      </c>
      <c r="JO207" s="379"/>
      <c r="JP207" s="384">
        <f t="shared" si="718"/>
        <v>0</v>
      </c>
      <c r="JQ207" s="379"/>
      <c r="JR207" s="384">
        <f t="shared" si="719"/>
        <v>0</v>
      </c>
      <c r="JS207" s="379"/>
      <c r="JT207" s="384">
        <f t="shared" si="580"/>
        <v>0</v>
      </c>
      <c r="JU207" s="379"/>
      <c r="JV207" s="384">
        <f t="shared" si="581"/>
        <v>0</v>
      </c>
      <c r="JW207" s="379"/>
      <c r="JX207" s="384">
        <f t="shared" si="582"/>
        <v>0</v>
      </c>
      <c r="JY207" s="379"/>
      <c r="JZ207" s="384">
        <f t="shared" si="583"/>
        <v>0</v>
      </c>
    </row>
    <row r="208" spans="1:286" s="4" customFormat="1" x14ac:dyDescent="0.25">
      <c r="A208" s="268" t="s">
        <v>28</v>
      </c>
      <c r="B208" s="268" t="s">
        <v>403</v>
      </c>
      <c r="C208" s="466">
        <v>20295</v>
      </c>
      <c r="D208" s="467"/>
      <c r="E208" s="467"/>
      <c r="F208" s="472"/>
      <c r="G208" s="387">
        <v>0</v>
      </c>
      <c r="H208" s="388">
        <f t="shared" si="584"/>
        <v>20295</v>
      </c>
      <c r="I208" s="513">
        <v>1</v>
      </c>
      <c r="J208" s="390">
        <f t="shared" si="586"/>
        <v>20295</v>
      </c>
      <c r="K208" s="379"/>
      <c r="L208" s="384">
        <f t="shared" si="587"/>
        <v>0</v>
      </c>
      <c r="M208" s="379"/>
      <c r="N208" s="384">
        <f t="shared" si="588"/>
        <v>0</v>
      </c>
      <c r="O208" s="379"/>
      <c r="P208" s="384">
        <f t="shared" si="589"/>
        <v>0</v>
      </c>
      <c r="Q208" s="379"/>
      <c r="R208" s="384">
        <f t="shared" si="590"/>
        <v>0</v>
      </c>
      <c r="S208" s="379"/>
      <c r="T208" s="384">
        <f t="shared" si="591"/>
        <v>0</v>
      </c>
      <c r="U208" s="379"/>
      <c r="V208" s="384">
        <f t="shared" si="592"/>
        <v>0</v>
      </c>
      <c r="W208" s="379"/>
      <c r="X208" s="384">
        <f t="shared" si="593"/>
        <v>0</v>
      </c>
      <c r="Y208" s="379"/>
      <c r="Z208" s="384">
        <f t="shared" si="594"/>
        <v>0</v>
      </c>
      <c r="AA208" s="379"/>
      <c r="AB208" s="384">
        <f t="shared" si="595"/>
        <v>0</v>
      </c>
      <c r="AC208" s="379"/>
      <c r="AD208" s="384">
        <f t="shared" si="596"/>
        <v>0</v>
      </c>
      <c r="AE208" s="379"/>
      <c r="AF208" s="384">
        <f t="shared" si="597"/>
        <v>0</v>
      </c>
      <c r="AG208" s="379"/>
      <c r="AH208" s="384">
        <f t="shared" si="598"/>
        <v>0</v>
      </c>
      <c r="AI208" s="379"/>
      <c r="AJ208" s="384">
        <f t="shared" si="599"/>
        <v>0</v>
      </c>
      <c r="AK208" s="379"/>
      <c r="AL208" s="384">
        <f t="shared" si="600"/>
        <v>0</v>
      </c>
      <c r="AM208" s="379"/>
      <c r="AN208" s="384">
        <f t="shared" si="601"/>
        <v>0</v>
      </c>
      <c r="AO208" s="379"/>
      <c r="AP208" s="384">
        <f t="shared" si="602"/>
        <v>0</v>
      </c>
      <c r="AQ208" s="379"/>
      <c r="AR208" s="384">
        <f t="shared" si="603"/>
        <v>0</v>
      </c>
      <c r="AS208" s="379"/>
      <c r="AT208" s="384">
        <f t="shared" si="604"/>
        <v>0</v>
      </c>
      <c r="AU208" s="379"/>
      <c r="AV208" s="384">
        <f t="shared" si="605"/>
        <v>0</v>
      </c>
      <c r="AW208" s="379"/>
      <c r="AX208" s="384">
        <f t="shared" si="606"/>
        <v>0</v>
      </c>
      <c r="AY208" s="379"/>
      <c r="AZ208" s="384">
        <f t="shared" si="607"/>
        <v>0</v>
      </c>
      <c r="BA208" s="379"/>
      <c r="BB208" s="384">
        <f t="shared" si="608"/>
        <v>0</v>
      </c>
      <c r="BC208" s="379"/>
      <c r="BD208" s="384">
        <f t="shared" si="609"/>
        <v>0</v>
      </c>
      <c r="BE208" s="379"/>
      <c r="BF208" s="384">
        <f t="shared" si="610"/>
        <v>0</v>
      </c>
      <c r="BG208" s="379"/>
      <c r="BH208" s="384">
        <f t="shared" si="611"/>
        <v>0</v>
      </c>
      <c r="BI208" s="379"/>
      <c r="BJ208" s="384">
        <f t="shared" si="612"/>
        <v>0</v>
      </c>
      <c r="BK208" s="379"/>
      <c r="BL208" s="384">
        <f t="shared" si="613"/>
        <v>0</v>
      </c>
      <c r="BM208" s="379"/>
      <c r="BN208" s="384">
        <f t="shared" si="614"/>
        <v>0</v>
      </c>
      <c r="BO208" s="379"/>
      <c r="BP208" s="384">
        <f t="shared" si="615"/>
        <v>0</v>
      </c>
      <c r="BQ208" s="379"/>
      <c r="BR208" s="384">
        <f t="shared" si="616"/>
        <v>0</v>
      </c>
      <c r="BS208" s="379"/>
      <c r="BT208" s="384">
        <f t="shared" si="617"/>
        <v>0</v>
      </c>
      <c r="BU208" s="379"/>
      <c r="BV208" s="384">
        <f t="shared" si="618"/>
        <v>0</v>
      </c>
      <c r="BW208" s="379"/>
      <c r="BX208" s="384">
        <f t="shared" si="619"/>
        <v>0</v>
      </c>
      <c r="BY208" s="379"/>
      <c r="BZ208" s="384">
        <f t="shared" si="620"/>
        <v>0</v>
      </c>
      <c r="CA208" s="379"/>
      <c r="CB208" s="384">
        <f t="shared" si="621"/>
        <v>0</v>
      </c>
      <c r="CC208" s="379"/>
      <c r="CD208" s="384">
        <f t="shared" si="622"/>
        <v>0</v>
      </c>
      <c r="CE208" s="379"/>
      <c r="CF208" s="384">
        <f t="shared" si="623"/>
        <v>0</v>
      </c>
      <c r="CG208" s="379"/>
      <c r="CH208" s="384">
        <f t="shared" si="624"/>
        <v>0</v>
      </c>
      <c r="CI208" s="379"/>
      <c r="CJ208" s="384">
        <f t="shared" si="625"/>
        <v>0</v>
      </c>
      <c r="CK208" s="379"/>
      <c r="CL208" s="384">
        <f t="shared" si="626"/>
        <v>0</v>
      </c>
      <c r="CM208" s="379"/>
      <c r="CN208" s="384">
        <f t="shared" si="627"/>
        <v>0</v>
      </c>
      <c r="CO208" s="379"/>
      <c r="CP208" s="384">
        <f t="shared" si="628"/>
        <v>0</v>
      </c>
      <c r="CQ208" s="379"/>
      <c r="CR208" s="384">
        <f t="shared" si="629"/>
        <v>0</v>
      </c>
      <c r="CS208" s="379"/>
      <c r="CT208" s="384">
        <f t="shared" si="630"/>
        <v>0</v>
      </c>
      <c r="CU208" s="379"/>
      <c r="CV208" s="384">
        <f t="shared" si="631"/>
        <v>0</v>
      </c>
      <c r="CW208" s="379"/>
      <c r="CX208" s="384">
        <f t="shared" si="632"/>
        <v>0</v>
      </c>
      <c r="CY208" s="379"/>
      <c r="CZ208" s="384">
        <f t="shared" si="633"/>
        <v>0</v>
      </c>
      <c r="DA208" s="379"/>
      <c r="DB208" s="384">
        <f t="shared" si="585"/>
        <v>0</v>
      </c>
      <c r="DC208" s="379"/>
      <c r="DD208" s="384">
        <f t="shared" si="634"/>
        <v>0</v>
      </c>
      <c r="DE208" s="379"/>
      <c r="DF208" s="384">
        <f t="shared" si="635"/>
        <v>0</v>
      </c>
      <c r="DG208" s="379"/>
      <c r="DH208" s="384">
        <f t="shared" si="636"/>
        <v>0</v>
      </c>
      <c r="DI208" s="379"/>
      <c r="DJ208" s="384">
        <f t="shared" si="637"/>
        <v>0</v>
      </c>
      <c r="DK208" s="379"/>
      <c r="DL208" s="384">
        <f t="shared" si="638"/>
        <v>0</v>
      </c>
      <c r="DM208" s="379"/>
      <c r="DN208" s="384">
        <f t="shared" si="639"/>
        <v>0</v>
      </c>
      <c r="DO208" s="379"/>
      <c r="DP208" s="384">
        <f t="shared" si="640"/>
        <v>0</v>
      </c>
      <c r="DQ208" s="379"/>
      <c r="DR208" s="384">
        <f t="shared" si="641"/>
        <v>0</v>
      </c>
      <c r="DS208" s="379"/>
      <c r="DT208" s="384">
        <f t="shared" si="642"/>
        <v>0</v>
      </c>
      <c r="DU208" s="379"/>
      <c r="DV208" s="384">
        <f t="shared" si="643"/>
        <v>0</v>
      </c>
      <c r="DW208" s="379">
        <v>0</v>
      </c>
      <c r="DX208" s="384">
        <f t="shared" si="644"/>
        <v>0</v>
      </c>
      <c r="DY208" s="379"/>
      <c r="DZ208" s="384">
        <f t="shared" si="645"/>
        <v>0</v>
      </c>
      <c r="EA208" s="379"/>
      <c r="EB208" s="384">
        <f t="shared" si="646"/>
        <v>0</v>
      </c>
      <c r="EC208" s="379"/>
      <c r="ED208" s="384">
        <f t="shared" si="647"/>
        <v>0</v>
      </c>
      <c r="EE208" s="379"/>
      <c r="EF208" s="384">
        <f t="shared" si="648"/>
        <v>0</v>
      </c>
      <c r="EG208" s="379"/>
      <c r="EH208" s="384">
        <f t="shared" si="649"/>
        <v>0</v>
      </c>
      <c r="EI208" s="379"/>
      <c r="EJ208" s="384">
        <f t="shared" si="650"/>
        <v>0</v>
      </c>
      <c r="EK208" s="379"/>
      <c r="EL208" s="384">
        <f t="shared" si="651"/>
        <v>0</v>
      </c>
      <c r="EM208" s="379"/>
      <c r="EN208" s="384">
        <f t="shared" si="652"/>
        <v>0</v>
      </c>
      <c r="EO208" s="379"/>
      <c r="EP208" s="384">
        <f t="shared" si="653"/>
        <v>0</v>
      </c>
      <c r="EQ208" s="379"/>
      <c r="ER208" s="384">
        <f t="shared" si="654"/>
        <v>0</v>
      </c>
      <c r="ES208" s="379"/>
      <c r="ET208" s="384">
        <f t="shared" si="655"/>
        <v>0</v>
      </c>
      <c r="EU208" s="379"/>
      <c r="EV208" s="384">
        <f t="shared" si="656"/>
        <v>0</v>
      </c>
      <c r="EW208" s="379"/>
      <c r="EX208" s="384">
        <f t="shared" si="657"/>
        <v>0</v>
      </c>
      <c r="EY208" s="379"/>
      <c r="EZ208" s="384">
        <f t="shared" si="658"/>
        <v>0</v>
      </c>
      <c r="FA208" s="379"/>
      <c r="FB208" s="384">
        <f t="shared" si="659"/>
        <v>0</v>
      </c>
      <c r="FC208" s="379"/>
      <c r="FD208" s="384">
        <f t="shared" si="660"/>
        <v>0</v>
      </c>
      <c r="FE208" s="379"/>
      <c r="FF208" s="384">
        <f t="shared" si="661"/>
        <v>0</v>
      </c>
      <c r="FG208" s="379"/>
      <c r="FH208" s="384">
        <f t="shared" si="662"/>
        <v>0</v>
      </c>
      <c r="FI208" s="379"/>
      <c r="FJ208" s="384">
        <f t="shared" si="663"/>
        <v>0</v>
      </c>
      <c r="FK208" s="379"/>
      <c r="FL208" s="384">
        <f t="shared" si="664"/>
        <v>0</v>
      </c>
      <c r="FM208" s="379"/>
      <c r="FN208" s="384">
        <f t="shared" si="665"/>
        <v>0</v>
      </c>
      <c r="FO208" s="379"/>
      <c r="FP208" s="384">
        <f t="shared" si="666"/>
        <v>0</v>
      </c>
      <c r="FQ208" s="379"/>
      <c r="FR208" s="384">
        <f t="shared" si="667"/>
        <v>0</v>
      </c>
      <c r="FS208" s="379"/>
      <c r="FT208" s="384">
        <f t="shared" si="668"/>
        <v>0</v>
      </c>
      <c r="FU208" s="379"/>
      <c r="FV208" s="384">
        <f t="shared" si="669"/>
        <v>0</v>
      </c>
      <c r="FW208" s="379"/>
      <c r="FX208" s="384">
        <f t="shared" si="670"/>
        <v>0</v>
      </c>
      <c r="FY208" s="379"/>
      <c r="FZ208" s="384">
        <f t="shared" si="671"/>
        <v>0</v>
      </c>
      <c r="GA208" s="379"/>
      <c r="GB208" s="384">
        <f t="shared" si="672"/>
        <v>0</v>
      </c>
      <c r="GC208" s="379"/>
      <c r="GD208" s="384">
        <f t="shared" si="673"/>
        <v>0</v>
      </c>
      <c r="GE208" s="379"/>
      <c r="GF208" s="384">
        <f t="shared" si="674"/>
        <v>0</v>
      </c>
      <c r="GG208" s="379"/>
      <c r="GH208" s="384">
        <f t="shared" si="675"/>
        <v>0</v>
      </c>
      <c r="GI208" s="379"/>
      <c r="GJ208" s="384">
        <f t="shared" si="676"/>
        <v>0</v>
      </c>
      <c r="GK208" s="379"/>
      <c r="GL208" s="384">
        <f t="shared" si="677"/>
        <v>0</v>
      </c>
      <c r="GM208" s="379"/>
      <c r="GN208" s="384">
        <f t="shared" si="678"/>
        <v>0</v>
      </c>
      <c r="GO208" s="379"/>
      <c r="GP208" s="384">
        <f t="shared" si="679"/>
        <v>0</v>
      </c>
      <c r="GQ208" s="379"/>
      <c r="GR208" s="384">
        <f t="shared" si="680"/>
        <v>0</v>
      </c>
      <c r="GS208" s="379"/>
      <c r="GT208" s="384">
        <f t="shared" si="681"/>
        <v>0</v>
      </c>
      <c r="GU208" s="379"/>
      <c r="GV208" s="384">
        <f t="shared" si="682"/>
        <v>0</v>
      </c>
      <c r="GW208" s="379"/>
      <c r="GX208" s="384">
        <f t="shared" si="683"/>
        <v>0</v>
      </c>
      <c r="GY208" s="379"/>
      <c r="GZ208" s="384">
        <f t="shared" si="684"/>
        <v>0</v>
      </c>
      <c r="HA208" s="379"/>
      <c r="HB208" s="384">
        <f t="shared" si="685"/>
        <v>0</v>
      </c>
      <c r="HC208" s="379"/>
      <c r="HD208" s="384">
        <f t="shared" si="686"/>
        <v>0</v>
      </c>
      <c r="HE208" s="379"/>
      <c r="HF208" s="384">
        <f t="shared" si="687"/>
        <v>0</v>
      </c>
      <c r="HG208" s="379"/>
      <c r="HH208" s="384">
        <f t="shared" si="688"/>
        <v>0</v>
      </c>
      <c r="HI208" s="379"/>
      <c r="HJ208" s="384">
        <f t="shared" si="689"/>
        <v>0</v>
      </c>
      <c r="HK208" s="379"/>
      <c r="HL208" s="384">
        <f t="shared" si="690"/>
        <v>0</v>
      </c>
      <c r="HM208" s="379"/>
      <c r="HN208" s="384">
        <f t="shared" si="691"/>
        <v>0</v>
      </c>
      <c r="HO208" s="415"/>
      <c r="HP208" s="384">
        <f t="shared" si="692"/>
        <v>0</v>
      </c>
      <c r="HQ208" s="379"/>
      <c r="HR208" s="384">
        <f t="shared" si="693"/>
        <v>0</v>
      </c>
      <c r="HS208" s="415"/>
      <c r="HT208" s="384">
        <f t="shared" si="694"/>
        <v>0</v>
      </c>
      <c r="HU208" s="379"/>
      <c r="HV208" s="384">
        <f t="shared" si="695"/>
        <v>0</v>
      </c>
      <c r="HW208" s="379"/>
      <c r="HX208" s="384">
        <f t="shared" si="696"/>
        <v>0</v>
      </c>
      <c r="HY208" s="379"/>
      <c r="HZ208" s="384">
        <f t="shared" si="697"/>
        <v>0</v>
      </c>
      <c r="IA208" s="379"/>
      <c r="IB208" s="384">
        <f t="shared" si="698"/>
        <v>0</v>
      </c>
      <c r="IC208" s="379"/>
      <c r="ID208" s="384">
        <f t="shared" si="699"/>
        <v>0</v>
      </c>
      <c r="IE208" s="379"/>
      <c r="IF208" s="384">
        <f t="shared" si="700"/>
        <v>0</v>
      </c>
      <c r="IG208" s="379"/>
      <c r="IH208" s="384">
        <f t="shared" si="701"/>
        <v>0</v>
      </c>
      <c r="II208" s="379"/>
      <c r="IJ208" s="384">
        <f t="shared" si="702"/>
        <v>0</v>
      </c>
      <c r="IK208" s="379"/>
      <c r="IL208" s="384">
        <f t="shared" si="703"/>
        <v>0</v>
      </c>
      <c r="IM208" s="379"/>
      <c r="IN208" s="384">
        <f t="shared" si="704"/>
        <v>0</v>
      </c>
      <c r="IO208" s="379"/>
      <c r="IP208" s="384">
        <f t="shared" si="705"/>
        <v>0</v>
      </c>
      <c r="IQ208" s="379"/>
      <c r="IR208" s="384">
        <f t="shared" si="706"/>
        <v>0</v>
      </c>
      <c r="IS208" s="379"/>
      <c r="IT208" s="384">
        <f t="shared" si="707"/>
        <v>0</v>
      </c>
      <c r="IU208" s="379"/>
      <c r="IV208" s="384">
        <f t="shared" si="708"/>
        <v>0</v>
      </c>
      <c r="IW208" s="379"/>
      <c r="IX208" s="384">
        <f t="shared" si="709"/>
        <v>0</v>
      </c>
      <c r="IY208" s="379"/>
      <c r="IZ208" s="384">
        <f t="shared" si="710"/>
        <v>0</v>
      </c>
      <c r="JA208" s="379"/>
      <c r="JB208" s="384">
        <f t="shared" si="711"/>
        <v>0</v>
      </c>
      <c r="JC208" s="379"/>
      <c r="JD208" s="384">
        <f t="shared" si="712"/>
        <v>0</v>
      </c>
      <c r="JE208" s="379"/>
      <c r="JF208" s="384">
        <f t="shared" si="713"/>
        <v>0</v>
      </c>
      <c r="JG208" s="379"/>
      <c r="JH208" s="384">
        <f t="shared" si="714"/>
        <v>0</v>
      </c>
      <c r="JI208" s="379"/>
      <c r="JJ208" s="384">
        <f t="shared" si="715"/>
        <v>0</v>
      </c>
      <c r="JK208" s="379"/>
      <c r="JL208" s="384">
        <f t="shared" si="716"/>
        <v>0</v>
      </c>
      <c r="JM208" s="379"/>
      <c r="JN208" s="384">
        <f t="shared" si="717"/>
        <v>0</v>
      </c>
      <c r="JO208" s="379"/>
      <c r="JP208" s="384">
        <f t="shared" si="718"/>
        <v>0</v>
      </c>
      <c r="JQ208" s="379"/>
      <c r="JR208" s="384">
        <f t="shared" si="719"/>
        <v>0</v>
      </c>
      <c r="JS208" s="379"/>
      <c r="JT208" s="384">
        <f t="shared" si="580"/>
        <v>0</v>
      </c>
      <c r="JU208" s="379"/>
      <c r="JV208" s="384">
        <f t="shared" si="581"/>
        <v>0</v>
      </c>
      <c r="JW208" s="379"/>
      <c r="JX208" s="384">
        <f t="shared" si="582"/>
        <v>0</v>
      </c>
      <c r="JY208" s="379"/>
      <c r="JZ208" s="384">
        <f t="shared" si="583"/>
        <v>0</v>
      </c>
    </row>
    <row r="209" spans="1:286" s="4" customFormat="1" x14ac:dyDescent="0.25">
      <c r="A209" s="268" t="s">
        <v>28</v>
      </c>
      <c r="B209" s="268" t="s">
        <v>404</v>
      </c>
      <c r="C209" s="466">
        <v>20295</v>
      </c>
      <c r="D209" s="467"/>
      <c r="E209" s="467"/>
      <c r="F209" s="472"/>
      <c r="G209" s="387">
        <v>0</v>
      </c>
      <c r="H209" s="388">
        <f t="shared" si="584"/>
        <v>20295</v>
      </c>
      <c r="I209" s="513">
        <v>1</v>
      </c>
      <c r="J209" s="390">
        <f t="shared" si="586"/>
        <v>20295</v>
      </c>
      <c r="K209" s="379"/>
      <c r="L209" s="384">
        <f t="shared" si="587"/>
        <v>0</v>
      </c>
      <c r="M209" s="379"/>
      <c r="N209" s="384">
        <f t="shared" si="588"/>
        <v>0</v>
      </c>
      <c r="O209" s="379"/>
      <c r="P209" s="384">
        <f t="shared" si="589"/>
        <v>0</v>
      </c>
      <c r="Q209" s="379"/>
      <c r="R209" s="384">
        <f t="shared" si="590"/>
        <v>0</v>
      </c>
      <c r="S209" s="379"/>
      <c r="T209" s="384">
        <f t="shared" si="591"/>
        <v>0</v>
      </c>
      <c r="U209" s="379"/>
      <c r="V209" s="384">
        <f t="shared" si="592"/>
        <v>0</v>
      </c>
      <c r="W209" s="379"/>
      <c r="X209" s="384">
        <f t="shared" si="593"/>
        <v>0</v>
      </c>
      <c r="Y209" s="379"/>
      <c r="Z209" s="384">
        <f t="shared" si="594"/>
        <v>0</v>
      </c>
      <c r="AA209" s="379"/>
      <c r="AB209" s="384">
        <f t="shared" si="595"/>
        <v>0</v>
      </c>
      <c r="AC209" s="379"/>
      <c r="AD209" s="384">
        <f t="shared" si="596"/>
        <v>0</v>
      </c>
      <c r="AE209" s="379"/>
      <c r="AF209" s="384">
        <f t="shared" si="597"/>
        <v>0</v>
      </c>
      <c r="AG209" s="379"/>
      <c r="AH209" s="384">
        <f t="shared" si="598"/>
        <v>0</v>
      </c>
      <c r="AI209" s="379"/>
      <c r="AJ209" s="384">
        <f t="shared" si="599"/>
        <v>0</v>
      </c>
      <c r="AK209" s="379"/>
      <c r="AL209" s="384">
        <f t="shared" si="600"/>
        <v>0</v>
      </c>
      <c r="AM209" s="379"/>
      <c r="AN209" s="384">
        <f t="shared" si="601"/>
        <v>0</v>
      </c>
      <c r="AO209" s="379"/>
      <c r="AP209" s="384">
        <f t="shared" si="602"/>
        <v>0</v>
      </c>
      <c r="AQ209" s="379"/>
      <c r="AR209" s="384">
        <f t="shared" si="603"/>
        <v>0</v>
      </c>
      <c r="AS209" s="379"/>
      <c r="AT209" s="384">
        <f t="shared" si="604"/>
        <v>0</v>
      </c>
      <c r="AU209" s="379"/>
      <c r="AV209" s="384">
        <f t="shared" si="605"/>
        <v>0</v>
      </c>
      <c r="AW209" s="379"/>
      <c r="AX209" s="384">
        <f t="shared" si="606"/>
        <v>0</v>
      </c>
      <c r="AY209" s="379"/>
      <c r="AZ209" s="384">
        <f t="shared" si="607"/>
        <v>0</v>
      </c>
      <c r="BA209" s="379"/>
      <c r="BB209" s="384">
        <f t="shared" si="608"/>
        <v>0</v>
      </c>
      <c r="BC209" s="379"/>
      <c r="BD209" s="384">
        <f t="shared" si="609"/>
        <v>0</v>
      </c>
      <c r="BE209" s="379"/>
      <c r="BF209" s="384">
        <f t="shared" si="610"/>
        <v>0</v>
      </c>
      <c r="BG209" s="379"/>
      <c r="BH209" s="384">
        <f t="shared" si="611"/>
        <v>0</v>
      </c>
      <c r="BI209" s="379"/>
      <c r="BJ209" s="384">
        <f t="shared" si="612"/>
        <v>0</v>
      </c>
      <c r="BK209" s="379"/>
      <c r="BL209" s="384">
        <f t="shared" si="613"/>
        <v>0</v>
      </c>
      <c r="BM209" s="379"/>
      <c r="BN209" s="384">
        <f t="shared" si="614"/>
        <v>0</v>
      </c>
      <c r="BO209" s="379"/>
      <c r="BP209" s="384">
        <f t="shared" si="615"/>
        <v>0</v>
      </c>
      <c r="BQ209" s="379"/>
      <c r="BR209" s="384">
        <f t="shared" si="616"/>
        <v>0</v>
      </c>
      <c r="BS209" s="379"/>
      <c r="BT209" s="384">
        <f t="shared" si="617"/>
        <v>0</v>
      </c>
      <c r="BU209" s="379"/>
      <c r="BV209" s="384">
        <f t="shared" si="618"/>
        <v>0</v>
      </c>
      <c r="BW209" s="379"/>
      <c r="BX209" s="384">
        <f t="shared" si="619"/>
        <v>0</v>
      </c>
      <c r="BY209" s="379"/>
      <c r="BZ209" s="384">
        <f t="shared" si="620"/>
        <v>0</v>
      </c>
      <c r="CA209" s="379"/>
      <c r="CB209" s="384">
        <f t="shared" si="621"/>
        <v>0</v>
      </c>
      <c r="CC209" s="379"/>
      <c r="CD209" s="384">
        <f t="shared" si="622"/>
        <v>0</v>
      </c>
      <c r="CE209" s="379"/>
      <c r="CF209" s="384">
        <f t="shared" si="623"/>
        <v>0</v>
      </c>
      <c r="CG209" s="379"/>
      <c r="CH209" s="384">
        <f t="shared" si="624"/>
        <v>0</v>
      </c>
      <c r="CI209" s="379"/>
      <c r="CJ209" s="384">
        <f t="shared" si="625"/>
        <v>0</v>
      </c>
      <c r="CK209" s="379"/>
      <c r="CL209" s="384">
        <f t="shared" si="626"/>
        <v>0</v>
      </c>
      <c r="CM209" s="379"/>
      <c r="CN209" s="384">
        <f t="shared" si="627"/>
        <v>0</v>
      </c>
      <c r="CO209" s="379"/>
      <c r="CP209" s="384">
        <f t="shared" si="628"/>
        <v>0</v>
      </c>
      <c r="CQ209" s="379"/>
      <c r="CR209" s="384">
        <f t="shared" si="629"/>
        <v>0</v>
      </c>
      <c r="CS209" s="379"/>
      <c r="CT209" s="384">
        <f t="shared" si="630"/>
        <v>0</v>
      </c>
      <c r="CU209" s="379"/>
      <c r="CV209" s="384">
        <f t="shared" si="631"/>
        <v>0</v>
      </c>
      <c r="CW209" s="379"/>
      <c r="CX209" s="384">
        <f t="shared" si="632"/>
        <v>0</v>
      </c>
      <c r="CY209" s="379"/>
      <c r="CZ209" s="384">
        <f t="shared" si="633"/>
        <v>0</v>
      </c>
      <c r="DA209" s="379"/>
      <c r="DB209" s="384">
        <f t="shared" si="585"/>
        <v>0</v>
      </c>
      <c r="DC209" s="379"/>
      <c r="DD209" s="384">
        <f t="shared" si="634"/>
        <v>0</v>
      </c>
      <c r="DE209" s="379"/>
      <c r="DF209" s="384">
        <f t="shared" si="635"/>
        <v>0</v>
      </c>
      <c r="DG209" s="379"/>
      <c r="DH209" s="384">
        <f t="shared" si="636"/>
        <v>0</v>
      </c>
      <c r="DI209" s="379"/>
      <c r="DJ209" s="384">
        <f t="shared" si="637"/>
        <v>0</v>
      </c>
      <c r="DK209" s="379"/>
      <c r="DL209" s="384">
        <f t="shared" si="638"/>
        <v>0</v>
      </c>
      <c r="DM209" s="379"/>
      <c r="DN209" s="384">
        <f t="shared" si="639"/>
        <v>0</v>
      </c>
      <c r="DO209" s="379"/>
      <c r="DP209" s="384">
        <f t="shared" si="640"/>
        <v>0</v>
      </c>
      <c r="DQ209" s="379"/>
      <c r="DR209" s="384">
        <f t="shared" si="641"/>
        <v>0</v>
      </c>
      <c r="DS209" s="379"/>
      <c r="DT209" s="384">
        <f t="shared" si="642"/>
        <v>0</v>
      </c>
      <c r="DU209" s="379"/>
      <c r="DV209" s="384">
        <f t="shared" si="643"/>
        <v>0</v>
      </c>
      <c r="DW209" s="379"/>
      <c r="DX209" s="384">
        <f t="shared" si="644"/>
        <v>0</v>
      </c>
      <c r="DY209" s="379">
        <v>1</v>
      </c>
      <c r="DZ209" s="384">
        <f t="shared" si="645"/>
        <v>20295</v>
      </c>
      <c r="EA209" s="379"/>
      <c r="EB209" s="384">
        <f t="shared" si="646"/>
        <v>0</v>
      </c>
      <c r="EC209" s="379"/>
      <c r="ED209" s="384">
        <f t="shared" si="647"/>
        <v>0</v>
      </c>
      <c r="EE209" s="379"/>
      <c r="EF209" s="384">
        <f t="shared" si="648"/>
        <v>0</v>
      </c>
      <c r="EG209" s="379"/>
      <c r="EH209" s="384">
        <f t="shared" si="649"/>
        <v>0</v>
      </c>
      <c r="EI209" s="379"/>
      <c r="EJ209" s="384">
        <f t="shared" si="650"/>
        <v>0</v>
      </c>
      <c r="EK209" s="379"/>
      <c r="EL209" s="384">
        <f t="shared" si="651"/>
        <v>0</v>
      </c>
      <c r="EM209" s="379"/>
      <c r="EN209" s="384">
        <f t="shared" si="652"/>
        <v>0</v>
      </c>
      <c r="EO209" s="379"/>
      <c r="EP209" s="384">
        <f t="shared" si="653"/>
        <v>0</v>
      </c>
      <c r="EQ209" s="379"/>
      <c r="ER209" s="384">
        <f t="shared" si="654"/>
        <v>0</v>
      </c>
      <c r="ES209" s="379"/>
      <c r="ET209" s="384">
        <f t="shared" si="655"/>
        <v>0</v>
      </c>
      <c r="EU209" s="379"/>
      <c r="EV209" s="384">
        <f t="shared" si="656"/>
        <v>0</v>
      </c>
      <c r="EW209" s="379"/>
      <c r="EX209" s="384">
        <f t="shared" si="657"/>
        <v>0</v>
      </c>
      <c r="EY209" s="379"/>
      <c r="EZ209" s="384">
        <f t="shared" si="658"/>
        <v>0</v>
      </c>
      <c r="FA209" s="379"/>
      <c r="FB209" s="384">
        <f t="shared" si="659"/>
        <v>0</v>
      </c>
      <c r="FC209" s="379"/>
      <c r="FD209" s="384">
        <f t="shared" si="660"/>
        <v>0</v>
      </c>
      <c r="FE209" s="379"/>
      <c r="FF209" s="384">
        <f t="shared" si="661"/>
        <v>0</v>
      </c>
      <c r="FG209" s="379"/>
      <c r="FH209" s="384">
        <f t="shared" si="662"/>
        <v>0</v>
      </c>
      <c r="FI209" s="379"/>
      <c r="FJ209" s="384">
        <f t="shared" si="663"/>
        <v>0</v>
      </c>
      <c r="FK209" s="379"/>
      <c r="FL209" s="384">
        <f t="shared" si="664"/>
        <v>0</v>
      </c>
      <c r="FM209" s="379"/>
      <c r="FN209" s="384">
        <f t="shared" si="665"/>
        <v>0</v>
      </c>
      <c r="FO209" s="379"/>
      <c r="FP209" s="384">
        <f t="shared" si="666"/>
        <v>0</v>
      </c>
      <c r="FQ209" s="379"/>
      <c r="FR209" s="384">
        <f t="shared" si="667"/>
        <v>0</v>
      </c>
      <c r="FS209" s="379"/>
      <c r="FT209" s="384">
        <f t="shared" si="668"/>
        <v>0</v>
      </c>
      <c r="FU209" s="379"/>
      <c r="FV209" s="384">
        <f t="shared" si="669"/>
        <v>0</v>
      </c>
      <c r="FW209" s="379"/>
      <c r="FX209" s="384">
        <f t="shared" si="670"/>
        <v>0</v>
      </c>
      <c r="FY209" s="379"/>
      <c r="FZ209" s="384">
        <f t="shared" si="671"/>
        <v>0</v>
      </c>
      <c r="GA209" s="379"/>
      <c r="GB209" s="384">
        <f t="shared" si="672"/>
        <v>0</v>
      </c>
      <c r="GC209" s="379"/>
      <c r="GD209" s="384">
        <f t="shared" si="673"/>
        <v>0</v>
      </c>
      <c r="GE209" s="379"/>
      <c r="GF209" s="384">
        <f t="shared" si="674"/>
        <v>0</v>
      </c>
      <c r="GG209" s="379"/>
      <c r="GH209" s="384">
        <f t="shared" si="675"/>
        <v>0</v>
      </c>
      <c r="GI209" s="379"/>
      <c r="GJ209" s="384">
        <f t="shared" si="676"/>
        <v>0</v>
      </c>
      <c r="GK209" s="379"/>
      <c r="GL209" s="384">
        <f t="shared" si="677"/>
        <v>0</v>
      </c>
      <c r="GM209" s="379"/>
      <c r="GN209" s="384">
        <f t="shared" si="678"/>
        <v>0</v>
      </c>
      <c r="GO209" s="379"/>
      <c r="GP209" s="384">
        <f t="shared" si="679"/>
        <v>0</v>
      </c>
      <c r="GQ209" s="379"/>
      <c r="GR209" s="384">
        <f t="shared" si="680"/>
        <v>0</v>
      </c>
      <c r="GS209" s="379"/>
      <c r="GT209" s="384">
        <f t="shared" si="681"/>
        <v>0</v>
      </c>
      <c r="GU209" s="379"/>
      <c r="GV209" s="384">
        <f t="shared" si="682"/>
        <v>0</v>
      </c>
      <c r="GW209" s="379"/>
      <c r="GX209" s="384">
        <f t="shared" si="683"/>
        <v>0</v>
      </c>
      <c r="GY209" s="379"/>
      <c r="GZ209" s="384">
        <f t="shared" si="684"/>
        <v>0</v>
      </c>
      <c r="HA209" s="379"/>
      <c r="HB209" s="384">
        <f t="shared" si="685"/>
        <v>0</v>
      </c>
      <c r="HC209" s="379"/>
      <c r="HD209" s="384">
        <f t="shared" si="686"/>
        <v>0</v>
      </c>
      <c r="HE209" s="379"/>
      <c r="HF209" s="384">
        <f t="shared" si="687"/>
        <v>0</v>
      </c>
      <c r="HG209" s="379"/>
      <c r="HH209" s="384">
        <f t="shared" si="688"/>
        <v>0</v>
      </c>
      <c r="HI209" s="379"/>
      <c r="HJ209" s="384">
        <f t="shared" si="689"/>
        <v>0</v>
      </c>
      <c r="HK209" s="379"/>
      <c r="HL209" s="384">
        <f t="shared" si="690"/>
        <v>0</v>
      </c>
      <c r="HM209" s="379"/>
      <c r="HN209" s="384">
        <f t="shared" si="691"/>
        <v>0</v>
      </c>
      <c r="HO209" s="415"/>
      <c r="HP209" s="384">
        <f t="shared" si="692"/>
        <v>0</v>
      </c>
      <c r="HQ209" s="379"/>
      <c r="HR209" s="384">
        <f t="shared" si="693"/>
        <v>0</v>
      </c>
      <c r="HS209" s="415"/>
      <c r="HT209" s="384">
        <f t="shared" si="694"/>
        <v>0</v>
      </c>
      <c r="HU209" s="379"/>
      <c r="HV209" s="384">
        <f t="shared" si="695"/>
        <v>0</v>
      </c>
      <c r="HW209" s="379"/>
      <c r="HX209" s="384">
        <f t="shared" si="696"/>
        <v>0</v>
      </c>
      <c r="HY209" s="379"/>
      <c r="HZ209" s="384">
        <f t="shared" si="697"/>
        <v>0</v>
      </c>
      <c r="IA209" s="379"/>
      <c r="IB209" s="384">
        <f t="shared" si="698"/>
        <v>0</v>
      </c>
      <c r="IC209" s="379"/>
      <c r="ID209" s="384">
        <f t="shared" si="699"/>
        <v>0</v>
      </c>
      <c r="IE209" s="379"/>
      <c r="IF209" s="384">
        <f t="shared" si="700"/>
        <v>0</v>
      </c>
      <c r="IG209" s="379"/>
      <c r="IH209" s="384">
        <f t="shared" si="701"/>
        <v>0</v>
      </c>
      <c r="II209" s="379"/>
      <c r="IJ209" s="384">
        <f t="shared" si="702"/>
        <v>0</v>
      </c>
      <c r="IK209" s="379"/>
      <c r="IL209" s="384">
        <f t="shared" si="703"/>
        <v>0</v>
      </c>
      <c r="IM209" s="379"/>
      <c r="IN209" s="384">
        <f t="shared" si="704"/>
        <v>0</v>
      </c>
      <c r="IO209" s="379"/>
      <c r="IP209" s="384">
        <f t="shared" si="705"/>
        <v>0</v>
      </c>
      <c r="IQ209" s="379"/>
      <c r="IR209" s="384">
        <f t="shared" si="706"/>
        <v>0</v>
      </c>
      <c r="IS209" s="379"/>
      <c r="IT209" s="384">
        <f t="shared" si="707"/>
        <v>0</v>
      </c>
      <c r="IU209" s="379"/>
      <c r="IV209" s="384">
        <f t="shared" si="708"/>
        <v>0</v>
      </c>
      <c r="IW209" s="379"/>
      <c r="IX209" s="384">
        <f t="shared" si="709"/>
        <v>0</v>
      </c>
      <c r="IY209" s="379"/>
      <c r="IZ209" s="384">
        <f t="shared" si="710"/>
        <v>0</v>
      </c>
      <c r="JA209" s="379"/>
      <c r="JB209" s="384">
        <f t="shared" si="711"/>
        <v>0</v>
      </c>
      <c r="JC209" s="379"/>
      <c r="JD209" s="384">
        <f t="shared" si="712"/>
        <v>0</v>
      </c>
      <c r="JE209" s="379"/>
      <c r="JF209" s="384">
        <f t="shared" si="713"/>
        <v>0</v>
      </c>
      <c r="JG209" s="379"/>
      <c r="JH209" s="384">
        <f t="shared" si="714"/>
        <v>0</v>
      </c>
      <c r="JI209" s="379"/>
      <c r="JJ209" s="384">
        <f t="shared" si="715"/>
        <v>0</v>
      </c>
      <c r="JK209" s="379"/>
      <c r="JL209" s="384">
        <f t="shared" si="716"/>
        <v>0</v>
      </c>
      <c r="JM209" s="379"/>
      <c r="JN209" s="384">
        <f t="shared" si="717"/>
        <v>0</v>
      </c>
      <c r="JO209" s="379"/>
      <c r="JP209" s="384">
        <f t="shared" si="718"/>
        <v>0</v>
      </c>
      <c r="JQ209" s="379"/>
      <c r="JR209" s="384">
        <f t="shared" si="719"/>
        <v>0</v>
      </c>
      <c r="JS209" s="379"/>
      <c r="JT209" s="384">
        <f t="shared" si="580"/>
        <v>0</v>
      </c>
      <c r="JU209" s="379"/>
      <c r="JV209" s="384">
        <f t="shared" si="581"/>
        <v>0</v>
      </c>
      <c r="JW209" s="379"/>
      <c r="JX209" s="384">
        <f t="shared" si="582"/>
        <v>0</v>
      </c>
      <c r="JY209" s="379"/>
      <c r="JZ209" s="384">
        <f t="shared" si="583"/>
        <v>0</v>
      </c>
    </row>
    <row r="210" spans="1:286" s="4" customFormat="1" x14ac:dyDescent="0.25">
      <c r="A210" s="268" t="s">
        <v>28</v>
      </c>
      <c r="B210" s="268" t="s">
        <v>406</v>
      </c>
      <c r="C210" s="466">
        <v>25000</v>
      </c>
      <c r="D210" s="467"/>
      <c r="E210" s="467"/>
      <c r="F210" s="472"/>
      <c r="G210" s="387">
        <v>0</v>
      </c>
      <c r="H210" s="388">
        <f t="shared" si="584"/>
        <v>25000</v>
      </c>
      <c r="I210" s="513">
        <v>1</v>
      </c>
      <c r="J210" s="390">
        <f t="shared" si="586"/>
        <v>25000</v>
      </c>
      <c r="K210" s="379"/>
      <c r="L210" s="384">
        <f t="shared" si="587"/>
        <v>0</v>
      </c>
      <c r="M210" s="379"/>
      <c r="N210" s="384">
        <f t="shared" si="588"/>
        <v>0</v>
      </c>
      <c r="O210" s="379"/>
      <c r="P210" s="384">
        <f t="shared" si="589"/>
        <v>0</v>
      </c>
      <c r="Q210" s="379"/>
      <c r="R210" s="384">
        <f t="shared" si="590"/>
        <v>0</v>
      </c>
      <c r="S210" s="379"/>
      <c r="T210" s="384">
        <f t="shared" si="591"/>
        <v>0</v>
      </c>
      <c r="U210" s="379"/>
      <c r="V210" s="384">
        <f t="shared" si="592"/>
        <v>0</v>
      </c>
      <c r="W210" s="379"/>
      <c r="X210" s="384">
        <f t="shared" si="593"/>
        <v>0</v>
      </c>
      <c r="Y210" s="379"/>
      <c r="Z210" s="384">
        <f t="shared" si="594"/>
        <v>0</v>
      </c>
      <c r="AA210" s="379"/>
      <c r="AB210" s="384">
        <f t="shared" si="595"/>
        <v>0</v>
      </c>
      <c r="AC210" s="379"/>
      <c r="AD210" s="384">
        <f t="shared" si="596"/>
        <v>0</v>
      </c>
      <c r="AE210" s="379"/>
      <c r="AF210" s="384">
        <f t="shared" si="597"/>
        <v>0</v>
      </c>
      <c r="AG210" s="379"/>
      <c r="AH210" s="384">
        <f t="shared" si="598"/>
        <v>0</v>
      </c>
      <c r="AI210" s="379"/>
      <c r="AJ210" s="384">
        <f t="shared" si="599"/>
        <v>0</v>
      </c>
      <c r="AK210" s="379"/>
      <c r="AL210" s="384">
        <f t="shared" si="600"/>
        <v>0</v>
      </c>
      <c r="AM210" s="379"/>
      <c r="AN210" s="384">
        <f t="shared" si="601"/>
        <v>0</v>
      </c>
      <c r="AO210" s="379"/>
      <c r="AP210" s="384">
        <f t="shared" si="602"/>
        <v>0</v>
      </c>
      <c r="AQ210" s="379"/>
      <c r="AR210" s="384">
        <f t="shared" si="603"/>
        <v>0</v>
      </c>
      <c r="AS210" s="379"/>
      <c r="AT210" s="384">
        <f t="shared" si="604"/>
        <v>0</v>
      </c>
      <c r="AU210" s="379"/>
      <c r="AV210" s="384">
        <f t="shared" si="605"/>
        <v>0</v>
      </c>
      <c r="AW210" s="379"/>
      <c r="AX210" s="384">
        <f t="shared" si="606"/>
        <v>0</v>
      </c>
      <c r="AY210" s="379"/>
      <c r="AZ210" s="384">
        <f t="shared" si="607"/>
        <v>0</v>
      </c>
      <c r="BA210" s="379"/>
      <c r="BB210" s="384">
        <f t="shared" si="608"/>
        <v>0</v>
      </c>
      <c r="BC210" s="379"/>
      <c r="BD210" s="384">
        <f t="shared" si="609"/>
        <v>0</v>
      </c>
      <c r="BE210" s="379"/>
      <c r="BF210" s="384">
        <f t="shared" si="610"/>
        <v>0</v>
      </c>
      <c r="BG210" s="379"/>
      <c r="BH210" s="384">
        <f t="shared" si="611"/>
        <v>0</v>
      </c>
      <c r="BI210" s="379"/>
      <c r="BJ210" s="384">
        <f t="shared" si="612"/>
        <v>0</v>
      </c>
      <c r="BK210" s="379"/>
      <c r="BL210" s="384">
        <f t="shared" si="613"/>
        <v>0</v>
      </c>
      <c r="BM210" s="379"/>
      <c r="BN210" s="384">
        <f t="shared" si="614"/>
        <v>0</v>
      </c>
      <c r="BO210" s="379"/>
      <c r="BP210" s="384">
        <f t="shared" si="615"/>
        <v>0</v>
      </c>
      <c r="BQ210" s="379"/>
      <c r="BR210" s="384">
        <f t="shared" si="616"/>
        <v>0</v>
      </c>
      <c r="BS210" s="379"/>
      <c r="BT210" s="384">
        <f t="shared" si="617"/>
        <v>0</v>
      </c>
      <c r="BU210" s="379"/>
      <c r="BV210" s="384">
        <f t="shared" si="618"/>
        <v>0</v>
      </c>
      <c r="BW210" s="379"/>
      <c r="BX210" s="384">
        <f t="shared" si="619"/>
        <v>0</v>
      </c>
      <c r="BY210" s="379"/>
      <c r="BZ210" s="384">
        <f t="shared" si="620"/>
        <v>0</v>
      </c>
      <c r="CA210" s="379"/>
      <c r="CB210" s="384">
        <f t="shared" si="621"/>
        <v>0</v>
      </c>
      <c r="CC210" s="379"/>
      <c r="CD210" s="384">
        <f t="shared" si="622"/>
        <v>0</v>
      </c>
      <c r="CE210" s="379"/>
      <c r="CF210" s="384">
        <f t="shared" si="623"/>
        <v>0</v>
      </c>
      <c r="CG210" s="379"/>
      <c r="CH210" s="384">
        <f t="shared" si="624"/>
        <v>0</v>
      </c>
      <c r="CI210" s="379"/>
      <c r="CJ210" s="384">
        <f t="shared" si="625"/>
        <v>0</v>
      </c>
      <c r="CK210" s="379"/>
      <c r="CL210" s="384">
        <f t="shared" si="626"/>
        <v>0</v>
      </c>
      <c r="CM210" s="379"/>
      <c r="CN210" s="384">
        <f t="shared" si="627"/>
        <v>0</v>
      </c>
      <c r="CO210" s="379"/>
      <c r="CP210" s="384">
        <f t="shared" si="628"/>
        <v>0</v>
      </c>
      <c r="CQ210" s="379"/>
      <c r="CR210" s="384">
        <f t="shared" si="629"/>
        <v>0</v>
      </c>
      <c r="CS210" s="379"/>
      <c r="CT210" s="384">
        <f t="shared" si="630"/>
        <v>0</v>
      </c>
      <c r="CU210" s="379"/>
      <c r="CV210" s="384">
        <f t="shared" si="631"/>
        <v>0</v>
      </c>
      <c r="CW210" s="379"/>
      <c r="CX210" s="384">
        <f t="shared" si="632"/>
        <v>0</v>
      </c>
      <c r="CY210" s="379"/>
      <c r="CZ210" s="384">
        <f t="shared" si="633"/>
        <v>0</v>
      </c>
      <c r="DA210" s="379"/>
      <c r="DB210" s="384">
        <f t="shared" si="585"/>
        <v>0</v>
      </c>
      <c r="DC210" s="379"/>
      <c r="DD210" s="384">
        <f t="shared" si="634"/>
        <v>0</v>
      </c>
      <c r="DE210" s="379"/>
      <c r="DF210" s="384">
        <f t="shared" si="635"/>
        <v>0</v>
      </c>
      <c r="DG210" s="379"/>
      <c r="DH210" s="384">
        <f t="shared" si="636"/>
        <v>0</v>
      </c>
      <c r="DI210" s="379"/>
      <c r="DJ210" s="384">
        <f t="shared" si="637"/>
        <v>0</v>
      </c>
      <c r="DK210" s="379"/>
      <c r="DL210" s="384">
        <f t="shared" si="638"/>
        <v>0</v>
      </c>
      <c r="DM210" s="379"/>
      <c r="DN210" s="384">
        <f t="shared" si="639"/>
        <v>0</v>
      </c>
      <c r="DO210" s="379"/>
      <c r="DP210" s="384">
        <f t="shared" si="640"/>
        <v>0</v>
      </c>
      <c r="DQ210" s="379"/>
      <c r="DR210" s="384">
        <f t="shared" si="641"/>
        <v>0</v>
      </c>
      <c r="DS210" s="379"/>
      <c r="DT210" s="384">
        <f t="shared" si="642"/>
        <v>0</v>
      </c>
      <c r="DU210" s="379"/>
      <c r="DV210" s="384">
        <f t="shared" si="643"/>
        <v>0</v>
      </c>
      <c r="DW210" s="379"/>
      <c r="DX210" s="384">
        <f t="shared" si="644"/>
        <v>0</v>
      </c>
      <c r="DY210" s="379"/>
      <c r="DZ210" s="384">
        <f t="shared" si="645"/>
        <v>0</v>
      </c>
      <c r="EA210" s="379"/>
      <c r="EB210" s="384">
        <f t="shared" si="646"/>
        <v>0</v>
      </c>
      <c r="EC210" s="379"/>
      <c r="ED210" s="384">
        <f t="shared" si="647"/>
        <v>0</v>
      </c>
      <c r="EE210" s="379">
        <v>1</v>
      </c>
      <c r="EF210" s="384">
        <f t="shared" si="648"/>
        <v>25000</v>
      </c>
      <c r="EG210" s="379"/>
      <c r="EH210" s="384">
        <f t="shared" si="649"/>
        <v>0</v>
      </c>
      <c r="EI210" s="379"/>
      <c r="EJ210" s="384">
        <f t="shared" si="650"/>
        <v>0</v>
      </c>
      <c r="EK210" s="379"/>
      <c r="EL210" s="384">
        <f t="shared" si="651"/>
        <v>0</v>
      </c>
      <c r="EM210" s="379"/>
      <c r="EN210" s="384">
        <f t="shared" si="652"/>
        <v>0</v>
      </c>
      <c r="EO210" s="379"/>
      <c r="EP210" s="384">
        <f t="shared" si="653"/>
        <v>0</v>
      </c>
      <c r="EQ210" s="379"/>
      <c r="ER210" s="384">
        <f t="shared" si="654"/>
        <v>0</v>
      </c>
      <c r="ES210" s="379"/>
      <c r="ET210" s="384">
        <f t="shared" si="655"/>
        <v>0</v>
      </c>
      <c r="EU210" s="379"/>
      <c r="EV210" s="384">
        <f t="shared" si="656"/>
        <v>0</v>
      </c>
      <c r="EW210" s="379"/>
      <c r="EX210" s="384">
        <f t="shared" si="657"/>
        <v>0</v>
      </c>
      <c r="EY210" s="379"/>
      <c r="EZ210" s="384">
        <f t="shared" si="658"/>
        <v>0</v>
      </c>
      <c r="FA210" s="379"/>
      <c r="FB210" s="384">
        <f t="shared" si="659"/>
        <v>0</v>
      </c>
      <c r="FC210" s="379"/>
      <c r="FD210" s="384">
        <f t="shared" si="660"/>
        <v>0</v>
      </c>
      <c r="FE210" s="379"/>
      <c r="FF210" s="384">
        <f t="shared" si="661"/>
        <v>0</v>
      </c>
      <c r="FG210" s="379"/>
      <c r="FH210" s="384">
        <f t="shared" si="662"/>
        <v>0</v>
      </c>
      <c r="FI210" s="379"/>
      <c r="FJ210" s="384">
        <f t="shared" si="663"/>
        <v>0</v>
      </c>
      <c r="FK210" s="379"/>
      <c r="FL210" s="384">
        <f t="shared" si="664"/>
        <v>0</v>
      </c>
      <c r="FM210" s="379"/>
      <c r="FN210" s="384">
        <f t="shared" si="665"/>
        <v>0</v>
      </c>
      <c r="FO210" s="379"/>
      <c r="FP210" s="384">
        <f t="shared" si="666"/>
        <v>0</v>
      </c>
      <c r="FQ210" s="379"/>
      <c r="FR210" s="384">
        <f t="shared" si="667"/>
        <v>0</v>
      </c>
      <c r="FS210" s="379"/>
      <c r="FT210" s="384">
        <f t="shared" si="668"/>
        <v>0</v>
      </c>
      <c r="FU210" s="379"/>
      <c r="FV210" s="384">
        <f t="shared" si="669"/>
        <v>0</v>
      </c>
      <c r="FW210" s="379"/>
      <c r="FX210" s="384">
        <f t="shared" si="670"/>
        <v>0</v>
      </c>
      <c r="FY210" s="379"/>
      <c r="FZ210" s="384">
        <f t="shared" si="671"/>
        <v>0</v>
      </c>
      <c r="GA210" s="379"/>
      <c r="GB210" s="384">
        <f t="shared" si="672"/>
        <v>0</v>
      </c>
      <c r="GC210" s="379"/>
      <c r="GD210" s="384">
        <f t="shared" si="673"/>
        <v>0</v>
      </c>
      <c r="GE210" s="379"/>
      <c r="GF210" s="384">
        <f t="shared" si="674"/>
        <v>0</v>
      </c>
      <c r="GG210" s="379"/>
      <c r="GH210" s="384">
        <f t="shared" si="675"/>
        <v>0</v>
      </c>
      <c r="GI210" s="379"/>
      <c r="GJ210" s="384">
        <f t="shared" si="676"/>
        <v>0</v>
      </c>
      <c r="GK210" s="379"/>
      <c r="GL210" s="384">
        <f t="shared" si="677"/>
        <v>0</v>
      </c>
      <c r="GM210" s="379"/>
      <c r="GN210" s="384">
        <f t="shared" si="678"/>
        <v>0</v>
      </c>
      <c r="GO210" s="379"/>
      <c r="GP210" s="384">
        <f t="shared" si="679"/>
        <v>0</v>
      </c>
      <c r="GQ210" s="379"/>
      <c r="GR210" s="384">
        <f t="shared" si="680"/>
        <v>0</v>
      </c>
      <c r="GS210" s="379"/>
      <c r="GT210" s="384">
        <f t="shared" si="681"/>
        <v>0</v>
      </c>
      <c r="GU210" s="379"/>
      <c r="GV210" s="384">
        <f t="shared" si="682"/>
        <v>0</v>
      </c>
      <c r="GW210" s="379"/>
      <c r="GX210" s="384">
        <f t="shared" si="683"/>
        <v>0</v>
      </c>
      <c r="GY210" s="379"/>
      <c r="GZ210" s="384">
        <f t="shared" si="684"/>
        <v>0</v>
      </c>
      <c r="HA210" s="379"/>
      <c r="HB210" s="384">
        <f t="shared" si="685"/>
        <v>0</v>
      </c>
      <c r="HC210" s="379"/>
      <c r="HD210" s="384">
        <f t="shared" si="686"/>
        <v>0</v>
      </c>
      <c r="HE210" s="379"/>
      <c r="HF210" s="384">
        <f t="shared" si="687"/>
        <v>0</v>
      </c>
      <c r="HG210" s="379"/>
      <c r="HH210" s="384">
        <f t="shared" si="688"/>
        <v>0</v>
      </c>
      <c r="HI210" s="379"/>
      <c r="HJ210" s="384">
        <f t="shared" si="689"/>
        <v>0</v>
      </c>
      <c r="HK210" s="379"/>
      <c r="HL210" s="384">
        <f t="shared" si="690"/>
        <v>0</v>
      </c>
      <c r="HM210" s="379"/>
      <c r="HN210" s="384">
        <f t="shared" si="691"/>
        <v>0</v>
      </c>
      <c r="HO210" s="415"/>
      <c r="HP210" s="384">
        <f t="shared" si="692"/>
        <v>0</v>
      </c>
      <c r="HQ210" s="379"/>
      <c r="HR210" s="384">
        <f t="shared" si="693"/>
        <v>0</v>
      </c>
      <c r="HS210" s="415"/>
      <c r="HT210" s="384">
        <f t="shared" si="694"/>
        <v>0</v>
      </c>
      <c r="HU210" s="379"/>
      <c r="HV210" s="384">
        <f t="shared" si="695"/>
        <v>0</v>
      </c>
      <c r="HW210" s="379"/>
      <c r="HX210" s="384">
        <f t="shared" si="696"/>
        <v>0</v>
      </c>
      <c r="HY210" s="379"/>
      <c r="HZ210" s="384">
        <f t="shared" si="697"/>
        <v>0</v>
      </c>
      <c r="IA210" s="379"/>
      <c r="IB210" s="384">
        <f t="shared" si="698"/>
        <v>0</v>
      </c>
      <c r="IC210" s="379"/>
      <c r="ID210" s="384">
        <f t="shared" si="699"/>
        <v>0</v>
      </c>
      <c r="IE210" s="379"/>
      <c r="IF210" s="384">
        <f t="shared" si="700"/>
        <v>0</v>
      </c>
      <c r="IG210" s="379"/>
      <c r="IH210" s="384">
        <f t="shared" si="701"/>
        <v>0</v>
      </c>
      <c r="II210" s="379"/>
      <c r="IJ210" s="384">
        <f t="shared" si="702"/>
        <v>0</v>
      </c>
      <c r="IK210" s="379"/>
      <c r="IL210" s="384">
        <f t="shared" si="703"/>
        <v>0</v>
      </c>
      <c r="IM210" s="379"/>
      <c r="IN210" s="384">
        <f t="shared" si="704"/>
        <v>0</v>
      </c>
      <c r="IO210" s="379"/>
      <c r="IP210" s="384">
        <f t="shared" si="705"/>
        <v>0</v>
      </c>
      <c r="IQ210" s="379"/>
      <c r="IR210" s="384">
        <f t="shared" si="706"/>
        <v>0</v>
      </c>
      <c r="IS210" s="379"/>
      <c r="IT210" s="384">
        <f t="shared" si="707"/>
        <v>0</v>
      </c>
      <c r="IU210" s="379"/>
      <c r="IV210" s="384">
        <f t="shared" si="708"/>
        <v>0</v>
      </c>
      <c r="IW210" s="379"/>
      <c r="IX210" s="384">
        <f t="shared" si="709"/>
        <v>0</v>
      </c>
      <c r="IY210" s="379"/>
      <c r="IZ210" s="384">
        <f t="shared" si="710"/>
        <v>0</v>
      </c>
      <c r="JA210" s="379"/>
      <c r="JB210" s="384">
        <f t="shared" si="711"/>
        <v>0</v>
      </c>
      <c r="JC210" s="379"/>
      <c r="JD210" s="384">
        <f t="shared" si="712"/>
        <v>0</v>
      </c>
      <c r="JE210" s="379"/>
      <c r="JF210" s="384">
        <f t="shared" si="713"/>
        <v>0</v>
      </c>
      <c r="JG210" s="379"/>
      <c r="JH210" s="384">
        <f t="shared" si="714"/>
        <v>0</v>
      </c>
      <c r="JI210" s="379"/>
      <c r="JJ210" s="384">
        <f t="shared" si="715"/>
        <v>0</v>
      </c>
      <c r="JK210" s="379"/>
      <c r="JL210" s="384">
        <f t="shared" si="716"/>
        <v>0</v>
      </c>
      <c r="JM210" s="379"/>
      <c r="JN210" s="384">
        <f t="shared" si="717"/>
        <v>0</v>
      </c>
      <c r="JO210" s="379"/>
      <c r="JP210" s="384">
        <f t="shared" si="718"/>
        <v>0</v>
      </c>
      <c r="JQ210" s="379"/>
      <c r="JR210" s="384">
        <f t="shared" si="719"/>
        <v>0</v>
      </c>
      <c r="JS210" s="379"/>
      <c r="JT210" s="384">
        <f t="shared" si="580"/>
        <v>0</v>
      </c>
      <c r="JU210" s="379"/>
      <c r="JV210" s="384">
        <f t="shared" si="581"/>
        <v>0</v>
      </c>
      <c r="JW210" s="379"/>
      <c r="JX210" s="384">
        <f t="shared" si="582"/>
        <v>0</v>
      </c>
      <c r="JY210" s="379"/>
      <c r="JZ210" s="384">
        <f t="shared" si="583"/>
        <v>0</v>
      </c>
    </row>
    <row r="211" spans="1:286" s="4" customFormat="1" x14ac:dyDescent="0.25">
      <c r="A211" s="268" t="s">
        <v>28</v>
      </c>
      <c r="B211" s="268" t="s">
        <v>405</v>
      </c>
      <c r="C211" s="466">
        <v>20295</v>
      </c>
      <c r="D211" s="467"/>
      <c r="E211" s="467"/>
      <c r="F211" s="472"/>
      <c r="G211" s="387">
        <v>0</v>
      </c>
      <c r="H211" s="388">
        <f t="shared" si="584"/>
        <v>20295</v>
      </c>
      <c r="I211" s="513">
        <v>1</v>
      </c>
      <c r="J211" s="390">
        <f t="shared" si="586"/>
        <v>20295</v>
      </c>
      <c r="K211" s="379"/>
      <c r="L211" s="384">
        <f t="shared" si="587"/>
        <v>0</v>
      </c>
      <c r="M211" s="379"/>
      <c r="N211" s="384">
        <f t="shared" si="588"/>
        <v>0</v>
      </c>
      <c r="O211" s="379"/>
      <c r="P211" s="384">
        <f t="shared" si="589"/>
        <v>0</v>
      </c>
      <c r="Q211" s="379"/>
      <c r="R211" s="384">
        <f t="shared" si="590"/>
        <v>0</v>
      </c>
      <c r="S211" s="379"/>
      <c r="T211" s="384">
        <f t="shared" si="591"/>
        <v>0</v>
      </c>
      <c r="U211" s="379"/>
      <c r="V211" s="384">
        <f t="shared" si="592"/>
        <v>0</v>
      </c>
      <c r="W211" s="379"/>
      <c r="X211" s="384">
        <f t="shared" si="593"/>
        <v>0</v>
      </c>
      <c r="Y211" s="379"/>
      <c r="Z211" s="384">
        <f t="shared" si="594"/>
        <v>0</v>
      </c>
      <c r="AA211" s="379"/>
      <c r="AB211" s="384">
        <f t="shared" si="595"/>
        <v>0</v>
      </c>
      <c r="AC211" s="379"/>
      <c r="AD211" s="384">
        <f t="shared" si="596"/>
        <v>0</v>
      </c>
      <c r="AE211" s="379"/>
      <c r="AF211" s="384">
        <f t="shared" si="597"/>
        <v>0</v>
      </c>
      <c r="AG211" s="379"/>
      <c r="AH211" s="384">
        <f t="shared" si="598"/>
        <v>0</v>
      </c>
      <c r="AI211" s="379"/>
      <c r="AJ211" s="384">
        <f t="shared" si="599"/>
        <v>0</v>
      </c>
      <c r="AK211" s="379"/>
      <c r="AL211" s="384">
        <f t="shared" si="600"/>
        <v>0</v>
      </c>
      <c r="AM211" s="379"/>
      <c r="AN211" s="384">
        <f t="shared" si="601"/>
        <v>0</v>
      </c>
      <c r="AO211" s="379"/>
      <c r="AP211" s="384">
        <f t="shared" si="602"/>
        <v>0</v>
      </c>
      <c r="AQ211" s="379"/>
      <c r="AR211" s="384">
        <f t="shared" si="603"/>
        <v>0</v>
      </c>
      <c r="AS211" s="379"/>
      <c r="AT211" s="384">
        <f t="shared" si="604"/>
        <v>0</v>
      </c>
      <c r="AU211" s="379"/>
      <c r="AV211" s="384">
        <f t="shared" si="605"/>
        <v>0</v>
      </c>
      <c r="AW211" s="379"/>
      <c r="AX211" s="384">
        <f t="shared" si="606"/>
        <v>0</v>
      </c>
      <c r="AY211" s="379"/>
      <c r="AZ211" s="384">
        <f t="shared" si="607"/>
        <v>0</v>
      </c>
      <c r="BA211" s="379"/>
      <c r="BB211" s="384">
        <f t="shared" si="608"/>
        <v>0</v>
      </c>
      <c r="BC211" s="379"/>
      <c r="BD211" s="384">
        <f t="shared" si="609"/>
        <v>0</v>
      </c>
      <c r="BE211" s="379"/>
      <c r="BF211" s="384">
        <f t="shared" si="610"/>
        <v>0</v>
      </c>
      <c r="BG211" s="379"/>
      <c r="BH211" s="384">
        <f t="shared" si="611"/>
        <v>0</v>
      </c>
      <c r="BI211" s="379"/>
      <c r="BJ211" s="384">
        <f t="shared" si="612"/>
        <v>0</v>
      </c>
      <c r="BK211" s="379"/>
      <c r="BL211" s="384">
        <f t="shared" si="613"/>
        <v>0</v>
      </c>
      <c r="BM211" s="379"/>
      <c r="BN211" s="384">
        <f t="shared" si="614"/>
        <v>0</v>
      </c>
      <c r="BO211" s="379"/>
      <c r="BP211" s="384">
        <f t="shared" si="615"/>
        <v>0</v>
      </c>
      <c r="BQ211" s="379"/>
      <c r="BR211" s="384">
        <f t="shared" si="616"/>
        <v>0</v>
      </c>
      <c r="BS211" s="379"/>
      <c r="BT211" s="384">
        <f t="shared" si="617"/>
        <v>0</v>
      </c>
      <c r="BU211" s="379"/>
      <c r="BV211" s="384">
        <f t="shared" si="618"/>
        <v>0</v>
      </c>
      <c r="BW211" s="379"/>
      <c r="BX211" s="384">
        <f t="shared" si="619"/>
        <v>0</v>
      </c>
      <c r="BY211" s="379"/>
      <c r="BZ211" s="384">
        <f t="shared" si="620"/>
        <v>0</v>
      </c>
      <c r="CA211" s="379"/>
      <c r="CB211" s="384">
        <f t="shared" si="621"/>
        <v>0</v>
      </c>
      <c r="CC211" s="379"/>
      <c r="CD211" s="384">
        <f t="shared" si="622"/>
        <v>0</v>
      </c>
      <c r="CE211" s="379"/>
      <c r="CF211" s="384">
        <f t="shared" si="623"/>
        <v>0</v>
      </c>
      <c r="CG211" s="379"/>
      <c r="CH211" s="384">
        <f t="shared" si="624"/>
        <v>0</v>
      </c>
      <c r="CI211" s="379"/>
      <c r="CJ211" s="384">
        <f t="shared" si="625"/>
        <v>0</v>
      </c>
      <c r="CK211" s="379"/>
      <c r="CL211" s="384">
        <f t="shared" si="626"/>
        <v>0</v>
      </c>
      <c r="CM211" s="379"/>
      <c r="CN211" s="384">
        <f t="shared" si="627"/>
        <v>0</v>
      </c>
      <c r="CO211" s="379"/>
      <c r="CP211" s="384">
        <f t="shared" si="628"/>
        <v>0</v>
      </c>
      <c r="CQ211" s="379"/>
      <c r="CR211" s="384">
        <f t="shared" si="629"/>
        <v>0</v>
      </c>
      <c r="CS211" s="379"/>
      <c r="CT211" s="384">
        <f t="shared" si="630"/>
        <v>0</v>
      </c>
      <c r="CU211" s="379"/>
      <c r="CV211" s="384">
        <f t="shared" si="631"/>
        <v>0</v>
      </c>
      <c r="CW211" s="379"/>
      <c r="CX211" s="384">
        <f t="shared" si="632"/>
        <v>0</v>
      </c>
      <c r="CY211" s="379"/>
      <c r="CZ211" s="384">
        <f t="shared" si="633"/>
        <v>0</v>
      </c>
      <c r="DA211" s="379"/>
      <c r="DB211" s="384">
        <f t="shared" si="585"/>
        <v>0</v>
      </c>
      <c r="DC211" s="379"/>
      <c r="DD211" s="384">
        <f t="shared" si="634"/>
        <v>0</v>
      </c>
      <c r="DE211" s="379"/>
      <c r="DF211" s="384">
        <f t="shared" si="635"/>
        <v>0</v>
      </c>
      <c r="DG211" s="379"/>
      <c r="DH211" s="384">
        <f t="shared" si="636"/>
        <v>0</v>
      </c>
      <c r="DI211" s="379"/>
      <c r="DJ211" s="384">
        <f t="shared" si="637"/>
        <v>0</v>
      </c>
      <c r="DK211" s="379"/>
      <c r="DL211" s="384">
        <f t="shared" si="638"/>
        <v>0</v>
      </c>
      <c r="DM211" s="379"/>
      <c r="DN211" s="384">
        <f t="shared" si="639"/>
        <v>0</v>
      </c>
      <c r="DO211" s="379"/>
      <c r="DP211" s="384">
        <f t="shared" si="640"/>
        <v>0</v>
      </c>
      <c r="DQ211" s="379"/>
      <c r="DR211" s="384">
        <f t="shared" si="641"/>
        <v>0</v>
      </c>
      <c r="DS211" s="379"/>
      <c r="DT211" s="384">
        <f t="shared" si="642"/>
        <v>0</v>
      </c>
      <c r="DU211" s="379"/>
      <c r="DV211" s="384">
        <f t="shared" si="643"/>
        <v>0</v>
      </c>
      <c r="DW211" s="379"/>
      <c r="DX211" s="384">
        <f t="shared" si="644"/>
        <v>0</v>
      </c>
      <c r="DY211" s="379"/>
      <c r="DZ211" s="384">
        <f t="shared" si="645"/>
        <v>0</v>
      </c>
      <c r="EA211" s="379">
        <v>1</v>
      </c>
      <c r="EB211" s="384">
        <f t="shared" si="646"/>
        <v>20295</v>
      </c>
      <c r="EC211" s="379"/>
      <c r="ED211" s="384">
        <f t="shared" si="647"/>
        <v>0</v>
      </c>
      <c r="EE211" s="379"/>
      <c r="EF211" s="384">
        <f t="shared" si="648"/>
        <v>0</v>
      </c>
      <c r="EG211" s="379"/>
      <c r="EH211" s="384">
        <f t="shared" si="649"/>
        <v>0</v>
      </c>
      <c r="EI211" s="379"/>
      <c r="EJ211" s="384">
        <f t="shared" si="650"/>
        <v>0</v>
      </c>
      <c r="EK211" s="379"/>
      <c r="EL211" s="384">
        <f t="shared" si="651"/>
        <v>0</v>
      </c>
      <c r="EM211" s="379"/>
      <c r="EN211" s="384">
        <f t="shared" si="652"/>
        <v>0</v>
      </c>
      <c r="EO211" s="379"/>
      <c r="EP211" s="384">
        <f t="shared" si="653"/>
        <v>0</v>
      </c>
      <c r="EQ211" s="379"/>
      <c r="ER211" s="384">
        <f t="shared" si="654"/>
        <v>0</v>
      </c>
      <c r="ES211" s="379"/>
      <c r="ET211" s="384">
        <f t="shared" si="655"/>
        <v>0</v>
      </c>
      <c r="EU211" s="379"/>
      <c r="EV211" s="384">
        <f t="shared" si="656"/>
        <v>0</v>
      </c>
      <c r="EW211" s="379"/>
      <c r="EX211" s="384">
        <f t="shared" si="657"/>
        <v>0</v>
      </c>
      <c r="EY211" s="379"/>
      <c r="EZ211" s="384">
        <f t="shared" si="658"/>
        <v>0</v>
      </c>
      <c r="FA211" s="379"/>
      <c r="FB211" s="384">
        <f t="shared" si="659"/>
        <v>0</v>
      </c>
      <c r="FC211" s="379"/>
      <c r="FD211" s="384">
        <f t="shared" si="660"/>
        <v>0</v>
      </c>
      <c r="FE211" s="379"/>
      <c r="FF211" s="384">
        <f t="shared" si="661"/>
        <v>0</v>
      </c>
      <c r="FG211" s="379"/>
      <c r="FH211" s="384">
        <f t="shared" si="662"/>
        <v>0</v>
      </c>
      <c r="FI211" s="379"/>
      <c r="FJ211" s="384">
        <f t="shared" si="663"/>
        <v>0</v>
      </c>
      <c r="FK211" s="379"/>
      <c r="FL211" s="384">
        <f t="shared" si="664"/>
        <v>0</v>
      </c>
      <c r="FM211" s="379"/>
      <c r="FN211" s="384">
        <f t="shared" si="665"/>
        <v>0</v>
      </c>
      <c r="FO211" s="379"/>
      <c r="FP211" s="384">
        <f t="shared" si="666"/>
        <v>0</v>
      </c>
      <c r="FQ211" s="379"/>
      <c r="FR211" s="384">
        <f t="shared" si="667"/>
        <v>0</v>
      </c>
      <c r="FS211" s="379"/>
      <c r="FT211" s="384">
        <f t="shared" si="668"/>
        <v>0</v>
      </c>
      <c r="FU211" s="379"/>
      <c r="FV211" s="384">
        <f t="shared" si="669"/>
        <v>0</v>
      </c>
      <c r="FW211" s="379"/>
      <c r="FX211" s="384">
        <f t="shared" si="670"/>
        <v>0</v>
      </c>
      <c r="FY211" s="379"/>
      <c r="FZ211" s="384">
        <f t="shared" si="671"/>
        <v>0</v>
      </c>
      <c r="GA211" s="379"/>
      <c r="GB211" s="384">
        <f t="shared" si="672"/>
        <v>0</v>
      </c>
      <c r="GC211" s="379"/>
      <c r="GD211" s="384">
        <f t="shared" si="673"/>
        <v>0</v>
      </c>
      <c r="GE211" s="379"/>
      <c r="GF211" s="384">
        <f t="shared" si="674"/>
        <v>0</v>
      </c>
      <c r="GG211" s="379"/>
      <c r="GH211" s="384">
        <f t="shared" si="675"/>
        <v>0</v>
      </c>
      <c r="GI211" s="379"/>
      <c r="GJ211" s="384">
        <f t="shared" si="676"/>
        <v>0</v>
      </c>
      <c r="GK211" s="379"/>
      <c r="GL211" s="384">
        <f t="shared" si="677"/>
        <v>0</v>
      </c>
      <c r="GM211" s="379"/>
      <c r="GN211" s="384">
        <f t="shared" si="678"/>
        <v>0</v>
      </c>
      <c r="GO211" s="379"/>
      <c r="GP211" s="384">
        <f t="shared" si="679"/>
        <v>0</v>
      </c>
      <c r="GQ211" s="379"/>
      <c r="GR211" s="384">
        <f t="shared" si="680"/>
        <v>0</v>
      </c>
      <c r="GS211" s="379"/>
      <c r="GT211" s="384">
        <f t="shared" si="681"/>
        <v>0</v>
      </c>
      <c r="GU211" s="379"/>
      <c r="GV211" s="384">
        <f t="shared" si="682"/>
        <v>0</v>
      </c>
      <c r="GW211" s="379"/>
      <c r="GX211" s="384">
        <f t="shared" si="683"/>
        <v>0</v>
      </c>
      <c r="GY211" s="379"/>
      <c r="GZ211" s="384">
        <f t="shared" si="684"/>
        <v>0</v>
      </c>
      <c r="HA211" s="379"/>
      <c r="HB211" s="384">
        <f t="shared" si="685"/>
        <v>0</v>
      </c>
      <c r="HC211" s="379"/>
      <c r="HD211" s="384">
        <f t="shared" si="686"/>
        <v>0</v>
      </c>
      <c r="HE211" s="379"/>
      <c r="HF211" s="384">
        <f t="shared" si="687"/>
        <v>0</v>
      </c>
      <c r="HG211" s="379"/>
      <c r="HH211" s="384">
        <f t="shared" si="688"/>
        <v>0</v>
      </c>
      <c r="HI211" s="379"/>
      <c r="HJ211" s="384">
        <f t="shared" si="689"/>
        <v>0</v>
      </c>
      <c r="HK211" s="379"/>
      <c r="HL211" s="384">
        <f t="shared" si="690"/>
        <v>0</v>
      </c>
      <c r="HM211" s="379"/>
      <c r="HN211" s="384">
        <f t="shared" si="691"/>
        <v>0</v>
      </c>
      <c r="HO211" s="415"/>
      <c r="HP211" s="384">
        <f t="shared" si="692"/>
        <v>0</v>
      </c>
      <c r="HQ211" s="379"/>
      <c r="HR211" s="384">
        <f t="shared" si="693"/>
        <v>0</v>
      </c>
      <c r="HS211" s="415"/>
      <c r="HT211" s="384">
        <f t="shared" si="694"/>
        <v>0</v>
      </c>
      <c r="HU211" s="379"/>
      <c r="HV211" s="384">
        <f t="shared" si="695"/>
        <v>0</v>
      </c>
      <c r="HW211" s="379"/>
      <c r="HX211" s="384">
        <f t="shared" si="696"/>
        <v>0</v>
      </c>
      <c r="HY211" s="379"/>
      <c r="HZ211" s="384">
        <f t="shared" si="697"/>
        <v>0</v>
      </c>
      <c r="IA211" s="379"/>
      <c r="IB211" s="384">
        <f t="shared" si="698"/>
        <v>0</v>
      </c>
      <c r="IC211" s="379"/>
      <c r="ID211" s="384">
        <f t="shared" si="699"/>
        <v>0</v>
      </c>
      <c r="IE211" s="379"/>
      <c r="IF211" s="384">
        <f t="shared" si="700"/>
        <v>0</v>
      </c>
      <c r="IG211" s="379"/>
      <c r="IH211" s="384">
        <f t="shared" si="701"/>
        <v>0</v>
      </c>
      <c r="II211" s="379"/>
      <c r="IJ211" s="384">
        <f t="shared" si="702"/>
        <v>0</v>
      </c>
      <c r="IK211" s="379"/>
      <c r="IL211" s="384">
        <f t="shared" si="703"/>
        <v>0</v>
      </c>
      <c r="IM211" s="379"/>
      <c r="IN211" s="384">
        <f t="shared" si="704"/>
        <v>0</v>
      </c>
      <c r="IO211" s="379"/>
      <c r="IP211" s="384">
        <f t="shared" si="705"/>
        <v>0</v>
      </c>
      <c r="IQ211" s="379"/>
      <c r="IR211" s="384">
        <f t="shared" si="706"/>
        <v>0</v>
      </c>
      <c r="IS211" s="379"/>
      <c r="IT211" s="384">
        <f t="shared" si="707"/>
        <v>0</v>
      </c>
      <c r="IU211" s="379"/>
      <c r="IV211" s="384">
        <f t="shared" si="708"/>
        <v>0</v>
      </c>
      <c r="IW211" s="379"/>
      <c r="IX211" s="384">
        <f t="shared" si="709"/>
        <v>0</v>
      </c>
      <c r="IY211" s="379"/>
      <c r="IZ211" s="384">
        <f t="shared" si="710"/>
        <v>0</v>
      </c>
      <c r="JA211" s="379"/>
      <c r="JB211" s="384">
        <f t="shared" si="711"/>
        <v>0</v>
      </c>
      <c r="JC211" s="379"/>
      <c r="JD211" s="384">
        <f t="shared" si="712"/>
        <v>0</v>
      </c>
      <c r="JE211" s="379"/>
      <c r="JF211" s="384">
        <f t="shared" si="713"/>
        <v>0</v>
      </c>
      <c r="JG211" s="379"/>
      <c r="JH211" s="384">
        <f t="shared" si="714"/>
        <v>0</v>
      </c>
      <c r="JI211" s="379"/>
      <c r="JJ211" s="384">
        <f t="shared" si="715"/>
        <v>0</v>
      </c>
      <c r="JK211" s="379"/>
      <c r="JL211" s="384">
        <f t="shared" si="716"/>
        <v>0</v>
      </c>
      <c r="JM211" s="379"/>
      <c r="JN211" s="384">
        <f t="shared" si="717"/>
        <v>0</v>
      </c>
      <c r="JO211" s="379"/>
      <c r="JP211" s="384">
        <f t="shared" si="718"/>
        <v>0</v>
      </c>
      <c r="JQ211" s="379"/>
      <c r="JR211" s="384">
        <f t="shared" si="719"/>
        <v>0</v>
      </c>
      <c r="JS211" s="379"/>
      <c r="JT211" s="384">
        <f t="shared" si="580"/>
        <v>0</v>
      </c>
      <c r="JU211" s="379"/>
      <c r="JV211" s="384">
        <f t="shared" si="581"/>
        <v>0</v>
      </c>
      <c r="JW211" s="379"/>
      <c r="JX211" s="384">
        <f t="shared" si="582"/>
        <v>0</v>
      </c>
      <c r="JY211" s="379"/>
      <c r="JZ211" s="384">
        <f t="shared" si="583"/>
        <v>0</v>
      </c>
    </row>
    <row r="212" spans="1:286" s="4" customFormat="1" x14ac:dyDescent="0.25">
      <c r="A212" s="268" t="s">
        <v>28</v>
      </c>
      <c r="B212" s="268" t="s">
        <v>409</v>
      </c>
      <c r="C212" s="466">
        <v>12000</v>
      </c>
      <c r="D212" s="467"/>
      <c r="E212" s="467"/>
      <c r="F212" s="472"/>
      <c r="G212" s="387">
        <v>0</v>
      </c>
      <c r="H212" s="388">
        <f t="shared" si="584"/>
        <v>12000</v>
      </c>
      <c r="I212" s="513">
        <v>1</v>
      </c>
      <c r="J212" s="390">
        <f t="shared" si="586"/>
        <v>12000</v>
      </c>
      <c r="K212" s="379"/>
      <c r="L212" s="384">
        <f t="shared" si="587"/>
        <v>0</v>
      </c>
      <c r="M212" s="379"/>
      <c r="N212" s="384">
        <f t="shared" si="588"/>
        <v>0</v>
      </c>
      <c r="O212" s="379"/>
      <c r="P212" s="384">
        <f t="shared" si="589"/>
        <v>0</v>
      </c>
      <c r="Q212" s="379"/>
      <c r="R212" s="384">
        <f t="shared" si="590"/>
        <v>0</v>
      </c>
      <c r="S212" s="379"/>
      <c r="T212" s="384">
        <f t="shared" si="591"/>
        <v>0</v>
      </c>
      <c r="U212" s="379"/>
      <c r="V212" s="384">
        <f t="shared" si="592"/>
        <v>0</v>
      </c>
      <c r="W212" s="379"/>
      <c r="X212" s="384">
        <f t="shared" si="593"/>
        <v>0</v>
      </c>
      <c r="Y212" s="379"/>
      <c r="Z212" s="384">
        <f t="shared" si="594"/>
        <v>0</v>
      </c>
      <c r="AA212" s="379"/>
      <c r="AB212" s="384">
        <f t="shared" si="595"/>
        <v>0</v>
      </c>
      <c r="AC212" s="379"/>
      <c r="AD212" s="384">
        <f t="shared" si="596"/>
        <v>0</v>
      </c>
      <c r="AE212" s="379"/>
      <c r="AF212" s="384">
        <f t="shared" si="597"/>
        <v>0</v>
      </c>
      <c r="AG212" s="379"/>
      <c r="AH212" s="384">
        <f t="shared" si="598"/>
        <v>0</v>
      </c>
      <c r="AI212" s="379"/>
      <c r="AJ212" s="384">
        <f t="shared" si="599"/>
        <v>0</v>
      </c>
      <c r="AK212" s="379"/>
      <c r="AL212" s="384">
        <f t="shared" si="600"/>
        <v>0</v>
      </c>
      <c r="AM212" s="379"/>
      <c r="AN212" s="384">
        <f t="shared" si="601"/>
        <v>0</v>
      </c>
      <c r="AO212" s="379"/>
      <c r="AP212" s="384">
        <f t="shared" si="602"/>
        <v>0</v>
      </c>
      <c r="AQ212" s="379"/>
      <c r="AR212" s="384">
        <f t="shared" si="603"/>
        <v>0</v>
      </c>
      <c r="AS212" s="379"/>
      <c r="AT212" s="384">
        <f t="shared" si="604"/>
        <v>0</v>
      </c>
      <c r="AU212" s="379"/>
      <c r="AV212" s="384">
        <f t="shared" si="605"/>
        <v>0</v>
      </c>
      <c r="AW212" s="379"/>
      <c r="AX212" s="384">
        <f t="shared" si="606"/>
        <v>0</v>
      </c>
      <c r="AY212" s="379"/>
      <c r="AZ212" s="384">
        <f t="shared" si="607"/>
        <v>0</v>
      </c>
      <c r="BA212" s="379"/>
      <c r="BB212" s="384">
        <f t="shared" si="608"/>
        <v>0</v>
      </c>
      <c r="BC212" s="379"/>
      <c r="BD212" s="384">
        <f t="shared" si="609"/>
        <v>0</v>
      </c>
      <c r="BE212" s="379"/>
      <c r="BF212" s="384">
        <f t="shared" si="610"/>
        <v>0</v>
      </c>
      <c r="BG212" s="379"/>
      <c r="BH212" s="384">
        <f t="shared" si="611"/>
        <v>0</v>
      </c>
      <c r="BI212" s="379"/>
      <c r="BJ212" s="384">
        <f t="shared" si="612"/>
        <v>0</v>
      </c>
      <c r="BK212" s="379"/>
      <c r="BL212" s="384">
        <f t="shared" si="613"/>
        <v>0</v>
      </c>
      <c r="BM212" s="379"/>
      <c r="BN212" s="384">
        <f t="shared" si="614"/>
        <v>0</v>
      </c>
      <c r="BO212" s="379"/>
      <c r="BP212" s="384">
        <f t="shared" si="615"/>
        <v>0</v>
      </c>
      <c r="BQ212" s="379"/>
      <c r="BR212" s="384">
        <f t="shared" si="616"/>
        <v>0</v>
      </c>
      <c r="BS212" s="379"/>
      <c r="BT212" s="384">
        <f t="shared" si="617"/>
        <v>0</v>
      </c>
      <c r="BU212" s="379"/>
      <c r="BV212" s="384">
        <f t="shared" si="618"/>
        <v>0</v>
      </c>
      <c r="BW212" s="379"/>
      <c r="BX212" s="384">
        <f t="shared" si="619"/>
        <v>0</v>
      </c>
      <c r="BY212" s="379"/>
      <c r="BZ212" s="384">
        <f t="shared" si="620"/>
        <v>0</v>
      </c>
      <c r="CA212" s="379"/>
      <c r="CB212" s="384">
        <f t="shared" si="621"/>
        <v>0</v>
      </c>
      <c r="CC212" s="379"/>
      <c r="CD212" s="384">
        <f t="shared" si="622"/>
        <v>0</v>
      </c>
      <c r="CE212" s="379"/>
      <c r="CF212" s="384">
        <f t="shared" si="623"/>
        <v>0</v>
      </c>
      <c r="CG212" s="379"/>
      <c r="CH212" s="384">
        <f t="shared" si="624"/>
        <v>0</v>
      </c>
      <c r="CI212" s="379"/>
      <c r="CJ212" s="384">
        <f t="shared" si="625"/>
        <v>0</v>
      </c>
      <c r="CK212" s="379"/>
      <c r="CL212" s="384">
        <f t="shared" si="626"/>
        <v>0</v>
      </c>
      <c r="CM212" s="379"/>
      <c r="CN212" s="384">
        <f t="shared" si="627"/>
        <v>0</v>
      </c>
      <c r="CO212" s="379"/>
      <c r="CP212" s="384">
        <f t="shared" si="628"/>
        <v>0</v>
      </c>
      <c r="CQ212" s="379"/>
      <c r="CR212" s="384">
        <f t="shared" si="629"/>
        <v>0</v>
      </c>
      <c r="CS212" s="379"/>
      <c r="CT212" s="384">
        <f t="shared" si="630"/>
        <v>0</v>
      </c>
      <c r="CU212" s="379"/>
      <c r="CV212" s="384">
        <f t="shared" si="631"/>
        <v>0</v>
      </c>
      <c r="CW212" s="379"/>
      <c r="CX212" s="384">
        <f t="shared" si="632"/>
        <v>0</v>
      </c>
      <c r="CY212" s="379"/>
      <c r="CZ212" s="384">
        <f t="shared" si="633"/>
        <v>0</v>
      </c>
      <c r="DA212" s="379"/>
      <c r="DB212" s="384">
        <f t="shared" si="585"/>
        <v>0</v>
      </c>
      <c r="DC212" s="379"/>
      <c r="DD212" s="384">
        <f t="shared" si="634"/>
        <v>0</v>
      </c>
      <c r="DE212" s="379"/>
      <c r="DF212" s="384">
        <f t="shared" si="635"/>
        <v>0</v>
      </c>
      <c r="DG212" s="379"/>
      <c r="DH212" s="384">
        <f t="shared" si="636"/>
        <v>0</v>
      </c>
      <c r="DI212" s="379"/>
      <c r="DJ212" s="384">
        <f t="shared" si="637"/>
        <v>0</v>
      </c>
      <c r="DK212" s="379"/>
      <c r="DL212" s="384">
        <f t="shared" si="638"/>
        <v>0</v>
      </c>
      <c r="DM212" s="379"/>
      <c r="DN212" s="384">
        <f t="shared" si="639"/>
        <v>0</v>
      </c>
      <c r="DO212" s="379"/>
      <c r="DP212" s="384">
        <f t="shared" si="640"/>
        <v>0</v>
      </c>
      <c r="DQ212" s="379"/>
      <c r="DR212" s="384">
        <f t="shared" si="641"/>
        <v>0</v>
      </c>
      <c r="DS212" s="379"/>
      <c r="DT212" s="384">
        <f t="shared" si="642"/>
        <v>0</v>
      </c>
      <c r="DU212" s="379"/>
      <c r="DV212" s="384">
        <f t="shared" si="643"/>
        <v>0</v>
      </c>
      <c r="DW212" s="379"/>
      <c r="DX212" s="384">
        <f t="shared" si="644"/>
        <v>0</v>
      </c>
      <c r="DY212" s="379"/>
      <c r="DZ212" s="384">
        <f t="shared" si="645"/>
        <v>0</v>
      </c>
      <c r="EA212" s="379"/>
      <c r="EB212" s="384">
        <f t="shared" si="646"/>
        <v>0</v>
      </c>
      <c r="EC212" s="379"/>
      <c r="ED212" s="384">
        <f t="shared" si="647"/>
        <v>0</v>
      </c>
      <c r="EE212" s="379"/>
      <c r="EF212" s="384">
        <f t="shared" si="648"/>
        <v>0</v>
      </c>
      <c r="EG212" s="379"/>
      <c r="EH212" s="384">
        <f t="shared" si="649"/>
        <v>0</v>
      </c>
      <c r="EI212" s="379"/>
      <c r="EJ212" s="384">
        <f t="shared" si="650"/>
        <v>0</v>
      </c>
      <c r="EK212" s="379"/>
      <c r="EL212" s="384">
        <f t="shared" si="651"/>
        <v>0</v>
      </c>
      <c r="EM212" s="379"/>
      <c r="EN212" s="384">
        <f t="shared" si="652"/>
        <v>0</v>
      </c>
      <c r="EO212" s="379"/>
      <c r="EP212" s="384">
        <f t="shared" si="653"/>
        <v>0</v>
      </c>
      <c r="EQ212" s="379"/>
      <c r="ER212" s="384">
        <f t="shared" si="654"/>
        <v>0</v>
      </c>
      <c r="ES212" s="379"/>
      <c r="ET212" s="384">
        <f t="shared" si="655"/>
        <v>0</v>
      </c>
      <c r="EU212" s="379"/>
      <c r="EV212" s="384">
        <f t="shared" si="656"/>
        <v>0</v>
      </c>
      <c r="EW212" s="379"/>
      <c r="EX212" s="384">
        <f t="shared" si="657"/>
        <v>0</v>
      </c>
      <c r="EY212" s="379"/>
      <c r="EZ212" s="384">
        <f t="shared" si="658"/>
        <v>0</v>
      </c>
      <c r="FA212" s="379"/>
      <c r="FB212" s="384">
        <f t="shared" si="659"/>
        <v>0</v>
      </c>
      <c r="FC212" s="379"/>
      <c r="FD212" s="384">
        <f t="shared" si="660"/>
        <v>0</v>
      </c>
      <c r="FE212" s="379"/>
      <c r="FF212" s="384">
        <f t="shared" si="661"/>
        <v>0</v>
      </c>
      <c r="FG212" s="379"/>
      <c r="FH212" s="384">
        <f t="shared" si="662"/>
        <v>0</v>
      </c>
      <c r="FI212" s="379"/>
      <c r="FJ212" s="384">
        <f t="shared" si="663"/>
        <v>0</v>
      </c>
      <c r="FK212" s="379"/>
      <c r="FL212" s="384">
        <f t="shared" si="664"/>
        <v>0</v>
      </c>
      <c r="FM212" s="379"/>
      <c r="FN212" s="384">
        <f t="shared" si="665"/>
        <v>0</v>
      </c>
      <c r="FO212" s="379"/>
      <c r="FP212" s="384">
        <f t="shared" si="666"/>
        <v>0</v>
      </c>
      <c r="FQ212" s="379"/>
      <c r="FR212" s="384">
        <f t="shared" si="667"/>
        <v>0</v>
      </c>
      <c r="FS212" s="379"/>
      <c r="FT212" s="384">
        <f t="shared" si="668"/>
        <v>0</v>
      </c>
      <c r="FU212" s="379"/>
      <c r="FV212" s="384">
        <f t="shared" si="669"/>
        <v>0</v>
      </c>
      <c r="FW212" s="379"/>
      <c r="FX212" s="384">
        <f t="shared" si="670"/>
        <v>0</v>
      </c>
      <c r="FY212" s="379"/>
      <c r="FZ212" s="384">
        <f t="shared" si="671"/>
        <v>0</v>
      </c>
      <c r="GA212" s="379"/>
      <c r="GB212" s="384">
        <f t="shared" si="672"/>
        <v>0</v>
      </c>
      <c r="GC212" s="379"/>
      <c r="GD212" s="384">
        <f t="shared" si="673"/>
        <v>0</v>
      </c>
      <c r="GE212" s="379"/>
      <c r="GF212" s="384">
        <f t="shared" si="674"/>
        <v>0</v>
      </c>
      <c r="GG212" s="379"/>
      <c r="GH212" s="384">
        <f t="shared" si="675"/>
        <v>0</v>
      </c>
      <c r="GI212" s="379"/>
      <c r="GJ212" s="384">
        <f t="shared" si="676"/>
        <v>0</v>
      </c>
      <c r="GK212" s="379"/>
      <c r="GL212" s="384">
        <f t="shared" si="677"/>
        <v>0</v>
      </c>
      <c r="GM212" s="379"/>
      <c r="GN212" s="384">
        <f t="shared" si="678"/>
        <v>0</v>
      </c>
      <c r="GO212" s="379"/>
      <c r="GP212" s="384">
        <f t="shared" si="679"/>
        <v>0</v>
      </c>
      <c r="GQ212" s="379"/>
      <c r="GR212" s="384">
        <f t="shared" si="680"/>
        <v>0</v>
      </c>
      <c r="GS212" s="379"/>
      <c r="GT212" s="384">
        <f t="shared" si="681"/>
        <v>0</v>
      </c>
      <c r="GU212" s="379"/>
      <c r="GV212" s="384">
        <f t="shared" si="682"/>
        <v>0</v>
      </c>
      <c r="GW212" s="379"/>
      <c r="GX212" s="384">
        <f t="shared" si="683"/>
        <v>0</v>
      </c>
      <c r="GY212" s="379">
        <v>2</v>
      </c>
      <c r="GZ212" s="384">
        <f t="shared" si="684"/>
        <v>24000</v>
      </c>
      <c r="HA212" s="379"/>
      <c r="HB212" s="384">
        <f t="shared" si="685"/>
        <v>0</v>
      </c>
      <c r="HC212" s="379"/>
      <c r="HD212" s="384">
        <f t="shared" si="686"/>
        <v>0</v>
      </c>
      <c r="HE212" s="379"/>
      <c r="HF212" s="384">
        <f t="shared" si="687"/>
        <v>0</v>
      </c>
      <c r="HG212" s="379"/>
      <c r="HH212" s="384">
        <f t="shared" si="688"/>
        <v>0</v>
      </c>
      <c r="HI212" s="379"/>
      <c r="HJ212" s="384">
        <f t="shared" si="689"/>
        <v>0</v>
      </c>
      <c r="HK212" s="379"/>
      <c r="HL212" s="384">
        <f t="shared" si="690"/>
        <v>0</v>
      </c>
      <c r="HM212" s="379"/>
      <c r="HN212" s="384">
        <f t="shared" si="691"/>
        <v>0</v>
      </c>
      <c r="HO212" s="415"/>
      <c r="HP212" s="384">
        <f t="shared" si="692"/>
        <v>0</v>
      </c>
      <c r="HQ212" s="379"/>
      <c r="HR212" s="384">
        <f t="shared" si="693"/>
        <v>0</v>
      </c>
      <c r="HS212" s="415"/>
      <c r="HT212" s="384">
        <f t="shared" si="694"/>
        <v>0</v>
      </c>
      <c r="HU212" s="379"/>
      <c r="HV212" s="384">
        <f t="shared" si="695"/>
        <v>0</v>
      </c>
      <c r="HW212" s="379"/>
      <c r="HX212" s="384">
        <f t="shared" si="696"/>
        <v>0</v>
      </c>
      <c r="HY212" s="379"/>
      <c r="HZ212" s="384">
        <f t="shared" si="697"/>
        <v>0</v>
      </c>
      <c r="IA212" s="379"/>
      <c r="IB212" s="384">
        <f t="shared" si="698"/>
        <v>0</v>
      </c>
      <c r="IC212" s="379"/>
      <c r="ID212" s="384">
        <f t="shared" si="699"/>
        <v>0</v>
      </c>
      <c r="IE212" s="379"/>
      <c r="IF212" s="384">
        <f t="shared" si="700"/>
        <v>0</v>
      </c>
      <c r="IG212" s="379"/>
      <c r="IH212" s="384">
        <f t="shared" si="701"/>
        <v>0</v>
      </c>
      <c r="II212" s="379"/>
      <c r="IJ212" s="384">
        <f t="shared" si="702"/>
        <v>0</v>
      </c>
      <c r="IK212" s="379"/>
      <c r="IL212" s="384">
        <f t="shared" si="703"/>
        <v>0</v>
      </c>
      <c r="IM212" s="379"/>
      <c r="IN212" s="384">
        <f t="shared" si="704"/>
        <v>0</v>
      </c>
      <c r="IO212" s="379"/>
      <c r="IP212" s="384">
        <f t="shared" si="705"/>
        <v>0</v>
      </c>
      <c r="IQ212" s="379"/>
      <c r="IR212" s="384">
        <f t="shared" si="706"/>
        <v>0</v>
      </c>
      <c r="IS212" s="379"/>
      <c r="IT212" s="384">
        <f t="shared" si="707"/>
        <v>0</v>
      </c>
      <c r="IU212" s="379"/>
      <c r="IV212" s="384">
        <f t="shared" si="708"/>
        <v>0</v>
      </c>
      <c r="IW212" s="379"/>
      <c r="IX212" s="384">
        <f t="shared" si="709"/>
        <v>0</v>
      </c>
      <c r="IY212" s="379"/>
      <c r="IZ212" s="384">
        <f t="shared" si="710"/>
        <v>0</v>
      </c>
      <c r="JA212" s="379"/>
      <c r="JB212" s="384">
        <f t="shared" si="711"/>
        <v>0</v>
      </c>
      <c r="JC212" s="379"/>
      <c r="JD212" s="384">
        <f t="shared" si="712"/>
        <v>0</v>
      </c>
      <c r="JE212" s="379"/>
      <c r="JF212" s="384">
        <f t="shared" si="713"/>
        <v>0</v>
      </c>
      <c r="JG212" s="379"/>
      <c r="JH212" s="384">
        <f t="shared" si="714"/>
        <v>0</v>
      </c>
      <c r="JI212" s="379"/>
      <c r="JJ212" s="384">
        <f t="shared" si="715"/>
        <v>0</v>
      </c>
      <c r="JK212" s="379"/>
      <c r="JL212" s="384">
        <f t="shared" si="716"/>
        <v>0</v>
      </c>
      <c r="JM212" s="379"/>
      <c r="JN212" s="384">
        <f t="shared" si="717"/>
        <v>0</v>
      </c>
      <c r="JO212" s="379"/>
      <c r="JP212" s="384">
        <f t="shared" si="718"/>
        <v>0</v>
      </c>
      <c r="JQ212" s="379"/>
      <c r="JR212" s="384">
        <f t="shared" si="719"/>
        <v>0</v>
      </c>
      <c r="JS212" s="379"/>
      <c r="JT212" s="384">
        <f t="shared" si="580"/>
        <v>0</v>
      </c>
      <c r="JU212" s="379"/>
      <c r="JV212" s="384">
        <f t="shared" si="581"/>
        <v>0</v>
      </c>
      <c r="JW212" s="379"/>
      <c r="JX212" s="384">
        <f t="shared" si="582"/>
        <v>0</v>
      </c>
      <c r="JY212" s="379"/>
      <c r="JZ212" s="384">
        <f t="shared" si="583"/>
        <v>0</v>
      </c>
    </row>
    <row r="213" spans="1:286" s="4" customFormat="1" x14ac:dyDescent="0.25">
      <c r="A213" s="268" t="s">
        <v>28</v>
      </c>
      <c r="B213" s="268" t="s">
        <v>402</v>
      </c>
      <c r="C213" s="466">
        <v>56000</v>
      </c>
      <c r="D213" s="467"/>
      <c r="E213" s="467"/>
      <c r="F213" s="472"/>
      <c r="G213" s="387">
        <v>0</v>
      </c>
      <c r="H213" s="388">
        <f t="shared" si="584"/>
        <v>56000</v>
      </c>
      <c r="I213" s="513">
        <v>1</v>
      </c>
      <c r="J213" s="390">
        <f t="shared" si="586"/>
        <v>56000</v>
      </c>
      <c r="K213" s="379"/>
      <c r="L213" s="384">
        <f t="shared" si="587"/>
        <v>0</v>
      </c>
      <c r="M213" s="379"/>
      <c r="N213" s="384">
        <f t="shared" si="588"/>
        <v>0</v>
      </c>
      <c r="O213" s="379"/>
      <c r="P213" s="384">
        <f t="shared" si="589"/>
        <v>0</v>
      </c>
      <c r="Q213" s="379"/>
      <c r="R213" s="384">
        <f t="shared" si="590"/>
        <v>0</v>
      </c>
      <c r="S213" s="379"/>
      <c r="T213" s="384">
        <f t="shared" si="591"/>
        <v>0</v>
      </c>
      <c r="U213" s="379"/>
      <c r="V213" s="384">
        <f t="shared" si="592"/>
        <v>0</v>
      </c>
      <c r="W213" s="379"/>
      <c r="X213" s="384">
        <f t="shared" si="593"/>
        <v>0</v>
      </c>
      <c r="Y213" s="379"/>
      <c r="Z213" s="384">
        <f t="shared" si="594"/>
        <v>0</v>
      </c>
      <c r="AA213" s="379"/>
      <c r="AB213" s="384">
        <f t="shared" si="595"/>
        <v>0</v>
      </c>
      <c r="AC213" s="379"/>
      <c r="AD213" s="384">
        <f t="shared" si="596"/>
        <v>0</v>
      </c>
      <c r="AE213" s="379"/>
      <c r="AF213" s="384">
        <f t="shared" si="597"/>
        <v>0</v>
      </c>
      <c r="AG213" s="379"/>
      <c r="AH213" s="384">
        <f t="shared" si="598"/>
        <v>0</v>
      </c>
      <c r="AI213" s="379"/>
      <c r="AJ213" s="384">
        <f t="shared" si="599"/>
        <v>0</v>
      </c>
      <c r="AK213" s="379"/>
      <c r="AL213" s="384">
        <f t="shared" si="600"/>
        <v>0</v>
      </c>
      <c r="AM213" s="379"/>
      <c r="AN213" s="384">
        <f t="shared" si="601"/>
        <v>0</v>
      </c>
      <c r="AO213" s="379"/>
      <c r="AP213" s="384">
        <f t="shared" si="602"/>
        <v>0</v>
      </c>
      <c r="AQ213" s="379"/>
      <c r="AR213" s="384">
        <f t="shared" si="603"/>
        <v>0</v>
      </c>
      <c r="AS213" s="379"/>
      <c r="AT213" s="384">
        <f t="shared" si="604"/>
        <v>0</v>
      </c>
      <c r="AU213" s="379"/>
      <c r="AV213" s="384">
        <f t="shared" si="605"/>
        <v>0</v>
      </c>
      <c r="AW213" s="379"/>
      <c r="AX213" s="384">
        <f t="shared" si="606"/>
        <v>0</v>
      </c>
      <c r="AY213" s="379"/>
      <c r="AZ213" s="384">
        <f t="shared" si="607"/>
        <v>0</v>
      </c>
      <c r="BA213" s="379"/>
      <c r="BB213" s="384">
        <f t="shared" si="608"/>
        <v>0</v>
      </c>
      <c r="BC213" s="379"/>
      <c r="BD213" s="384">
        <f t="shared" si="609"/>
        <v>0</v>
      </c>
      <c r="BE213" s="379"/>
      <c r="BF213" s="384">
        <f t="shared" si="610"/>
        <v>0</v>
      </c>
      <c r="BG213" s="379"/>
      <c r="BH213" s="384">
        <f t="shared" si="611"/>
        <v>0</v>
      </c>
      <c r="BI213" s="379"/>
      <c r="BJ213" s="384">
        <f t="shared" si="612"/>
        <v>0</v>
      </c>
      <c r="BK213" s="379"/>
      <c r="BL213" s="384">
        <f t="shared" si="613"/>
        <v>0</v>
      </c>
      <c r="BM213" s="379"/>
      <c r="BN213" s="384">
        <f t="shared" si="614"/>
        <v>0</v>
      </c>
      <c r="BO213" s="379"/>
      <c r="BP213" s="384">
        <f t="shared" si="615"/>
        <v>0</v>
      </c>
      <c r="BQ213" s="379"/>
      <c r="BR213" s="384">
        <f t="shared" si="616"/>
        <v>0</v>
      </c>
      <c r="BS213" s="379"/>
      <c r="BT213" s="384">
        <f t="shared" si="617"/>
        <v>0</v>
      </c>
      <c r="BU213" s="379"/>
      <c r="BV213" s="384">
        <f t="shared" si="618"/>
        <v>0</v>
      </c>
      <c r="BW213" s="379"/>
      <c r="BX213" s="384">
        <f t="shared" si="619"/>
        <v>0</v>
      </c>
      <c r="BY213" s="379"/>
      <c r="BZ213" s="384">
        <f t="shared" si="620"/>
        <v>0</v>
      </c>
      <c r="CA213" s="379"/>
      <c r="CB213" s="384">
        <f t="shared" si="621"/>
        <v>0</v>
      </c>
      <c r="CC213" s="379"/>
      <c r="CD213" s="384">
        <f t="shared" si="622"/>
        <v>0</v>
      </c>
      <c r="CE213" s="379"/>
      <c r="CF213" s="384">
        <f t="shared" si="623"/>
        <v>0</v>
      </c>
      <c r="CG213" s="379"/>
      <c r="CH213" s="384">
        <f t="shared" si="624"/>
        <v>0</v>
      </c>
      <c r="CI213" s="379"/>
      <c r="CJ213" s="384">
        <f t="shared" si="625"/>
        <v>0</v>
      </c>
      <c r="CK213" s="379"/>
      <c r="CL213" s="384">
        <f t="shared" si="626"/>
        <v>0</v>
      </c>
      <c r="CM213" s="379"/>
      <c r="CN213" s="384">
        <f t="shared" si="627"/>
        <v>0</v>
      </c>
      <c r="CO213" s="379"/>
      <c r="CP213" s="384">
        <f t="shared" si="628"/>
        <v>0</v>
      </c>
      <c r="CQ213" s="379"/>
      <c r="CR213" s="384">
        <f t="shared" si="629"/>
        <v>0</v>
      </c>
      <c r="CS213" s="379"/>
      <c r="CT213" s="384">
        <f t="shared" si="630"/>
        <v>0</v>
      </c>
      <c r="CU213" s="379"/>
      <c r="CV213" s="384">
        <f t="shared" si="631"/>
        <v>0</v>
      </c>
      <c r="CW213" s="379"/>
      <c r="CX213" s="384">
        <f t="shared" si="632"/>
        <v>0</v>
      </c>
      <c r="CY213" s="379"/>
      <c r="CZ213" s="384">
        <f t="shared" si="633"/>
        <v>0</v>
      </c>
      <c r="DA213" s="379"/>
      <c r="DB213" s="384">
        <f t="shared" si="585"/>
        <v>0</v>
      </c>
      <c r="DC213" s="379"/>
      <c r="DD213" s="384">
        <f t="shared" si="634"/>
        <v>0</v>
      </c>
      <c r="DE213" s="379"/>
      <c r="DF213" s="384">
        <f t="shared" si="635"/>
        <v>0</v>
      </c>
      <c r="DG213" s="379"/>
      <c r="DH213" s="384">
        <f t="shared" si="636"/>
        <v>0</v>
      </c>
      <c r="DI213" s="379"/>
      <c r="DJ213" s="384">
        <f t="shared" si="637"/>
        <v>0</v>
      </c>
      <c r="DK213" s="379"/>
      <c r="DL213" s="384">
        <f t="shared" si="638"/>
        <v>0</v>
      </c>
      <c r="DM213" s="379"/>
      <c r="DN213" s="384">
        <f t="shared" si="639"/>
        <v>0</v>
      </c>
      <c r="DO213" s="379"/>
      <c r="DP213" s="384">
        <f t="shared" si="640"/>
        <v>0</v>
      </c>
      <c r="DQ213" s="379"/>
      <c r="DR213" s="384">
        <f t="shared" si="641"/>
        <v>0</v>
      </c>
      <c r="DS213" s="379"/>
      <c r="DT213" s="384">
        <f t="shared" si="642"/>
        <v>0</v>
      </c>
      <c r="DU213" s="379"/>
      <c r="DV213" s="384">
        <f t="shared" si="643"/>
        <v>0</v>
      </c>
      <c r="DW213" s="379"/>
      <c r="DX213" s="384">
        <f t="shared" si="644"/>
        <v>0</v>
      </c>
      <c r="DY213" s="379"/>
      <c r="DZ213" s="384">
        <f t="shared" si="645"/>
        <v>0</v>
      </c>
      <c r="EA213" s="379"/>
      <c r="EB213" s="384">
        <f t="shared" si="646"/>
        <v>0</v>
      </c>
      <c r="EC213" s="379"/>
      <c r="ED213" s="384">
        <f t="shared" si="647"/>
        <v>0</v>
      </c>
      <c r="EE213" s="379"/>
      <c r="EF213" s="384">
        <f t="shared" si="648"/>
        <v>0</v>
      </c>
      <c r="EG213" s="379"/>
      <c r="EH213" s="384">
        <f t="shared" si="649"/>
        <v>0</v>
      </c>
      <c r="EI213" s="379"/>
      <c r="EJ213" s="384">
        <f t="shared" si="650"/>
        <v>0</v>
      </c>
      <c r="EK213" s="379"/>
      <c r="EL213" s="384">
        <f t="shared" si="651"/>
        <v>0</v>
      </c>
      <c r="EM213" s="379"/>
      <c r="EN213" s="384">
        <f t="shared" si="652"/>
        <v>0</v>
      </c>
      <c r="EO213" s="379"/>
      <c r="EP213" s="384">
        <f t="shared" si="653"/>
        <v>0</v>
      </c>
      <c r="EQ213" s="379"/>
      <c r="ER213" s="384">
        <f t="shared" si="654"/>
        <v>0</v>
      </c>
      <c r="ES213" s="379"/>
      <c r="ET213" s="384">
        <f t="shared" si="655"/>
        <v>0</v>
      </c>
      <c r="EU213" s="379"/>
      <c r="EV213" s="384">
        <f t="shared" si="656"/>
        <v>0</v>
      </c>
      <c r="EW213" s="379"/>
      <c r="EX213" s="384">
        <f t="shared" si="657"/>
        <v>0</v>
      </c>
      <c r="EY213" s="379"/>
      <c r="EZ213" s="384">
        <f t="shared" si="658"/>
        <v>0</v>
      </c>
      <c r="FA213" s="379"/>
      <c r="FB213" s="384">
        <f t="shared" si="659"/>
        <v>0</v>
      </c>
      <c r="FC213" s="379"/>
      <c r="FD213" s="384">
        <f t="shared" si="660"/>
        <v>0</v>
      </c>
      <c r="FE213" s="379"/>
      <c r="FF213" s="384">
        <f t="shared" si="661"/>
        <v>0</v>
      </c>
      <c r="FG213" s="379"/>
      <c r="FH213" s="384">
        <f t="shared" si="662"/>
        <v>0</v>
      </c>
      <c r="FI213" s="379"/>
      <c r="FJ213" s="384">
        <f t="shared" si="663"/>
        <v>0</v>
      </c>
      <c r="FK213" s="379"/>
      <c r="FL213" s="384">
        <f t="shared" si="664"/>
        <v>0</v>
      </c>
      <c r="FM213" s="379"/>
      <c r="FN213" s="384">
        <f t="shared" si="665"/>
        <v>0</v>
      </c>
      <c r="FO213" s="379"/>
      <c r="FP213" s="384">
        <f t="shared" si="666"/>
        <v>0</v>
      </c>
      <c r="FQ213" s="379"/>
      <c r="FR213" s="384">
        <f t="shared" si="667"/>
        <v>0</v>
      </c>
      <c r="FS213" s="379"/>
      <c r="FT213" s="384">
        <f t="shared" si="668"/>
        <v>0</v>
      </c>
      <c r="FU213" s="379"/>
      <c r="FV213" s="384">
        <f t="shared" si="669"/>
        <v>0</v>
      </c>
      <c r="FW213" s="379"/>
      <c r="FX213" s="384">
        <f t="shared" si="670"/>
        <v>0</v>
      </c>
      <c r="FY213" s="379"/>
      <c r="FZ213" s="384">
        <f t="shared" si="671"/>
        <v>0</v>
      </c>
      <c r="GA213" s="379"/>
      <c r="GB213" s="384">
        <f t="shared" si="672"/>
        <v>0</v>
      </c>
      <c r="GC213" s="379"/>
      <c r="GD213" s="384">
        <f t="shared" si="673"/>
        <v>0</v>
      </c>
      <c r="GE213" s="379"/>
      <c r="GF213" s="384">
        <f t="shared" si="674"/>
        <v>0</v>
      </c>
      <c r="GG213" s="379"/>
      <c r="GH213" s="384">
        <f t="shared" si="675"/>
        <v>0</v>
      </c>
      <c r="GI213" s="379"/>
      <c r="GJ213" s="384">
        <f t="shared" si="676"/>
        <v>0</v>
      </c>
      <c r="GK213" s="379"/>
      <c r="GL213" s="384">
        <f t="shared" si="677"/>
        <v>0</v>
      </c>
      <c r="GM213" s="379"/>
      <c r="GN213" s="384">
        <f t="shared" si="678"/>
        <v>0</v>
      </c>
      <c r="GO213" s="379"/>
      <c r="GP213" s="384">
        <f t="shared" si="679"/>
        <v>0</v>
      </c>
      <c r="GQ213" s="379"/>
      <c r="GR213" s="384">
        <f t="shared" si="680"/>
        <v>0</v>
      </c>
      <c r="GS213" s="379"/>
      <c r="GT213" s="384">
        <f t="shared" si="681"/>
        <v>0</v>
      </c>
      <c r="GU213" s="379"/>
      <c r="GV213" s="384">
        <f t="shared" si="682"/>
        <v>0</v>
      </c>
      <c r="GW213" s="379"/>
      <c r="GX213" s="384">
        <f t="shared" si="683"/>
        <v>0</v>
      </c>
      <c r="GY213" s="379"/>
      <c r="GZ213" s="384">
        <f t="shared" si="684"/>
        <v>0</v>
      </c>
      <c r="HA213" s="379"/>
      <c r="HB213" s="384">
        <f t="shared" si="685"/>
        <v>0</v>
      </c>
      <c r="HC213" s="379"/>
      <c r="HD213" s="384">
        <f t="shared" si="686"/>
        <v>0</v>
      </c>
      <c r="HE213" s="379"/>
      <c r="HF213" s="384">
        <f t="shared" si="687"/>
        <v>0</v>
      </c>
      <c r="HG213" s="379"/>
      <c r="HH213" s="384">
        <f t="shared" si="688"/>
        <v>0</v>
      </c>
      <c r="HI213" s="379"/>
      <c r="HJ213" s="384">
        <f t="shared" si="689"/>
        <v>0</v>
      </c>
      <c r="HK213" s="379"/>
      <c r="HL213" s="384">
        <f t="shared" si="690"/>
        <v>0</v>
      </c>
      <c r="HM213" s="379"/>
      <c r="HN213" s="384">
        <f t="shared" si="691"/>
        <v>0</v>
      </c>
      <c r="HO213" s="415"/>
      <c r="HP213" s="384">
        <f t="shared" si="692"/>
        <v>0</v>
      </c>
      <c r="HQ213" s="379"/>
      <c r="HR213" s="384">
        <f t="shared" si="693"/>
        <v>0</v>
      </c>
      <c r="HS213" s="415"/>
      <c r="HT213" s="384">
        <f t="shared" si="694"/>
        <v>0</v>
      </c>
      <c r="HU213" s="379"/>
      <c r="HV213" s="384">
        <f t="shared" si="695"/>
        <v>0</v>
      </c>
      <c r="HW213" s="379"/>
      <c r="HX213" s="384">
        <f t="shared" si="696"/>
        <v>0</v>
      </c>
      <c r="HY213" s="379"/>
      <c r="HZ213" s="384">
        <f t="shared" si="697"/>
        <v>0</v>
      </c>
      <c r="IA213" s="379"/>
      <c r="IB213" s="384">
        <f t="shared" si="698"/>
        <v>0</v>
      </c>
      <c r="IC213" s="379"/>
      <c r="ID213" s="384">
        <f t="shared" si="699"/>
        <v>0</v>
      </c>
      <c r="IE213" s="379"/>
      <c r="IF213" s="384">
        <f t="shared" si="700"/>
        <v>0</v>
      </c>
      <c r="IG213" s="379"/>
      <c r="IH213" s="384">
        <f t="shared" si="701"/>
        <v>0</v>
      </c>
      <c r="II213" s="379"/>
      <c r="IJ213" s="384">
        <f t="shared" si="702"/>
        <v>0</v>
      </c>
      <c r="IK213" s="379"/>
      <c r="IL213" s="384">
        <f t="shared" si="703"/>
        <v>0</v>
      </c>
      <c r="IM213" s="379"/>
      <c r="IN213" s="384">
        <f t="shared" si="704"/>
        <v>0</v>
      </c>
      <c r="IO213" s="379"/>
      <c r="IP213" s="384">
        <f t="shared" si="705"/>
        <v>0</v>
      </c>
      <c r="IQ213" s="379"/>
      <c r="IR213" s="384">
        <f t="shared" si="706"/>
        <v>0</v>
      </c>
      <c r="IS213" s="379"/>
      <c r="IT213" s="384">
        <f t="shared" si="707"/>
        <v>0</v>
      </c>
      <c r="IU213" s="379"/>
      <c r="IV213" s="384">
        <f t="shared" si="708"/>
        <v>0</v>
      </c>
      <c r="IW213" s="379"/>
      <c r="IX213" s="384">
        <f t="shared" si="709"/>
        <v>0</v>
      </c>
      <c r="IY213" s="379"/>
      <c r="IZ213" s="384">
        <f t="shared" si="710"/>
        <v>0</v>
      </c>
      <c r="JA213" s="379"/>
      <c r="JB213" s="384">
        <f t="shared" si="711"/>
        <v>0</v>
      </c>
      <c r="JC213" s="379"/>
      <c r="JD213" s="384">
        <f t="shared" si="712"/>
        <v>0</v>
      </c>
      <c r="JE213" s="379"/>
      <c r="JF213" s="384">
        <f t="shared" si="713"/>
        <v>0</v>
      </c>
      <c r="JG213" s="379"/>
      <c r="JH213" s="384">
        <f t="shared" si="714"/>
        <v>0</v>
      </c>
      <c r="JI213" s="379"/>
      <c r="JJ213" s="384">
        <f t="shared" si="715"/>
        <v>0</v>
      </c>
      <c r="JK213" s="379"/>
      <c r="JL213" s="384">
        <f t="shared" si="716"/>
        <v>0</v>
      </c>
      <c r="JM213" s="379"/>
      <c r="JN213" s="384">
        <f t="shared" si="717"/>
        <v>0</v>
      </c>
      <c r="JO213" s="379"/>
      <c r="JP213" s="384">
        <f t="shared" si="718"/>
        <v>0</v>
      </c>
      <c r="JQ213" s="379"/>
      <c r="JR213" s="384">
        <f t="shared" si="719"/>
        <v>0</v>
      </c>
      <c r="JS213" s="379"/>
      <c r="JT213" s="384">
        <f t="shared" si="580"/>
        <v>0</v>
      </c>
      <c r="JU213" s="379"/>
      <c r="JV213" s="384">
        <f t="shared" si="581"/>
        <v>0</v>
      </c>
      <c r="JW213" s="379"/>
      <c r="JX213" s="384">
        <f t="shared" si="582"/>
        <v>0</v>
      </c>
      <c r="JY213" s="379"/>
      <c r="JZ213" s="384">
        <f t="shared" si="583"/>
        <v>0</v>
      </c>
    </row>
    <row r="214" spans="1:286" s="4" customFormat="1" x14ac:dyDescent="0.25">
      <c r="A214" s="268" t="s">
        <v>28</v>
      </c>
      <c r="B214" s="268" t="s">
        <v>561</v>
      </c>
      <c r="C214" s="466">
        <v>17100</v>
      </c>
      <c r="D214" s="467"/>
      <c r="E214" s="467"/>
      <c r="F214" s="472"/>
      <c r="G214" s="387">
        <v>0</v>
      </c>
      <c r="H214" s="388">
        <f t="shared" si="584"/>
        <v>17100</v>
      </c>
      <c r="I214" s="513">
        <v>1</v>
      </c>
      <c r="J214" s="390">
        <f t="shared" si="586"/>
        <v>17100</v>
      </c>
      <c r="K214" s="379"/>
      <c r="L214" s="384">
        <f t="shared" si="587"/>
        <v>0</v>
      </c>
      <c r="M214" s="379"/>
      <c r="N214" s="384">
        <f t="shared" si="588"/>
        <v>0</v>
      </c>
      <c r="O214" s="379"/>
      <c r="P214" s="384">
        <f t="shared" si="589"/>
        <v>0</v>
      </c>
      <c r="Q214" s="379"/>
      <c r="R214" s="384">
        <f t="shared" si="590"/>
        <v>0</v>
      </c>
      <c r="S214" s="379"/>
      <c r="T214" s="384">
        <f t="shared" si="591"/>
        <v>0</v>
      </c>
      <c r="U214" s="379"/>
      <c r="V214" s="384">
        <f t="shared" si="592"/>
        <v>0</v>
      </c>
      <c r="W214" s="379"/>
      <c r="X214" s="384">
        <f t="shared" si="593"/>
        <v>0</v>
      </c>
      <c r="Y214" s="379"/>
      <c r="Z214" s="384">
        <f t="shared" si="594"/>
        <v>0</v>
      </c>
      <c r="AA214" s="379"/>
      <c r="AB214" s="384">
        <f t="shared" si="595"/>
        <v>0</v>
      </c>
      <c r="AC214" s="379"/>
      <c r="AD214" s="384">
        <f t="shared" si="596"/>
        <v>0</v>
      </c>
      <c r="AE214" s="379"/>
      <c r="AF214" s="384">
        <f t="shared" si="597"/>
        <v>0</v>
      </c>
      <c r="AG214" s="379"/>
      <c r="AH214" s="384">
        <f t="shared" si="598"/>
        <v>0</v>
      </c>
      <c r="AI214" s="379"/>
      <c r="AJ214" s="384">
        <f t="shared" si="599"/>
        <v>0</v>
      </c>
      <c r="AK214" s="379"/>
      <c r="AL214" s="384">
        <f t="shared" si="600"/>
        <v>0</v>
      </c>
      <c r="AM214" s="379"/>
      <c r="AN214" s="384">
        <f t="shared" si="601"/>
        <v>0</v>
      </c>
      <c r="AO214" s="379"/>
      <c r="AP214" s="384">
        <f t="shared" si="602"/>
        <v>0</v>
      </c>
      <c r="AQ214" s="379"/>
      <c r="AR214" s="384">
        <f t="shared" si="603"/>
        <v>0</v>
      </c>
      <c r="AS214" s="379"/>
      <c r="AT214" s="384">
        <f t="shared" si="604"/>
        <v>0</v>
      </c>
      <c r="AU214" s="379"/>
      <c r="AV214" s="384">
        <f t="shared" si="605"/>
        <v>0</v>
      </c>
      <c r="AW214" s="379"/>
      <c r="AX214" s="384">
        <f t="shared" si="606"/>
        <v>0</v>
      </c>
      <c r="AY214" s="379"/>
      <c r="AZ214" s="384">
        <f t="shared" si="607"/>
        <v>0</v>
      </c>
      <c r="BA214" s="379"/>
      <c r="BB214" s="384">
        <f t="shared" si="608"/>
        <v>0</v>
      </c>
      <c r="BC214" s="379"/>
      <c r="BD214" s="384">
        <f t="shared" si="609"/>
        <v>0</v>
      </c>
      <c r="BE214" s="379"/>
      <c r="BF214" s="384">
        <f t="shared" si="610"/>
        <v>0</v>
      </c>
      <c r="BG214" s="379"/>
      <c r="BH214" s="384">
        <f t="shared" si="611"/>
        <v>0</v>
      </c>
      <c r="BI214" s="379"/>
      <c r="BJ214" s="384">
        <f t="shared" si="612"/>
        <v>0</v>
      </c>
      <c r="BK214" s="379"/>
      <c r="BL214" s="384">
        <f t="shared" si="613"/>
        <v>0</v>
      </c>
      <c r="BM214" s="379"/>
      <c r="BN214" s="384">
        <f t="shared" si="614"/>
        <v>0</v>
      </c>
      <c r="BO214" s="379"/>
      <c r="BP214" s="384">
        <f t="shared" si="615"/>
        <v>0</v>
      </c>
      <c r="BQ214" s="379"/>
      <c r="BR214" s="384">
        <f t="shared" si="616"/>
        <v>0</v>
      </c>
      <c r="BS214" s="379"/>
      <c r="BT214" s="384">
        <f t="shared" si="617"/>
        <v>0</v>
      </c>
      <c r="BU214" s="379"/>
      <c r="BV214" s="384">
        <f t="shared" si="618"/>
        <v>0</v>
      </c>
      <c r="BW214" s="379"/>
      <c r="BX214" s="384">
        <f t="shared" si="619"/>
        <v>0</v>
      </c>
      <c r="BY214" s="379"/>
      <c r="BZ214" s="384">
        <f t="shared" si="620"/>
        <v>0</v>
      </c>
      <c r="CA214" s="379"/>
      <c r="CB214" s="384">
        <f t="shared" si="621"/>
        <v>0</v>
      </c>
      <c r="CC214" s="379"/>
      <c r="CD214" s="384">
        <f t="shared" si="622"/>
        <v>0</v>
      </c>
      <c r="CE214" s="379"/>
      <c r="CF214" s="384">
        <f t="shared" si="623"/>
        <v>0</v>
      </c>
      <c r="CG214" s="379"/>
      <c r="CH214" s="384">
        <f t="shared" si="624"/>
        <v>0</v>
      </c>
      <c r="CI214" s="379"/>
      <c r="CJ214" s="384">
        <f t="shared" si="625"/>
        <v>0</v>
      </c>
      <c r="CK214" s="379"/>
      <c r="CL214" s="384">
        <f t="shared" si="626"/>
        <v>0</v>
      </c>
      <c r="CM214" s="379"/>
      <c r="CN214" s="384">
        <f t="shared" si="627"/>
        <v>0</v>
      </c>
      <c r="CO214" s="379"/>
      <c r="CP214" s="384">
        <f t="shared" si="628"/>
        <v>0</v>
      </c>
      <c r="CQ214" s="379"/>
      <c r="CR214" s="384">
        <f t="shared" si="629"/>
        <v>0</v>
      </c>
      <c r="CS214" s="379"/>
      <c r="CT214" s="384">
        <f t="shared" si="630"/>
        <v>0</v>
      </c>
      <c r="CU214" s="379"/>
      <c r="CV214" s="384">
        <f t="shared" si="631"/>
        <v>0</v>
      </c>
      <c r="CW214" s="379"/>
      <c r="CX214" s="384">
        <f t="shared" si="632"/>
        <v>0</v>
      </c>
      <c r="CY214" s="379"/>
      <c r="CZ214" s="384">
        <f t="shared" si="633"/>
        <v>0</v>
      </c>
      <c r="DA214" s="379"/>
      <c r="DB214" s="384">
        <f t="shared" si="585"/>
        <v>0</v>
      </c>
      <c r="DC214" s="379"/>
      <c r="DD214" s="384">
        <f t="shared" si="634"/>
        <v>0</v>
      </c>
      <c r="DE214" s="379"/>
      <c r="DF214" s="384">
        <f t="shared" si="635"/>
        <v>0</v>
      </c>
      <c r="DG214" s="379"/>
      <c r="DH214" s="384">
        <f t="shared" si="636"/>
        <v>0</v>
      </c>
      <c r="DI214" s="379"/>
      <c r="DJ214" s="384">
        <f t="shared" si="637"/>
        <v>0</v>
      </c>
      <c r="DK214" s="379"/>
      <c r="DL214" s="384">
        <f t="shared" si="638"/>
        <v>0</v>
      </c>
      <c r="DM214" s="379"/>
      <c r="DN214" s="384">
        <f t="shared" si="639"/>
        <v>0</v>
      </c>
      <c r="DO214" s="379"/>
      <c r="DP214" s="384">
        <f t="shared" si="640"/>
        <v>0</v>
      </c>
      <c r="DQ214" s="379"/>
      <c r="DR214" s="384">
        <f t="shared" si="641"/>
        <v>0</v>
      </c>
      <c r="DS214" s="379"/>
      <c r="DT214" s="384">
        <f t="shared" si="642"/>
        <v>0</v>
      </c>
      <c r="DU214" s="379"/>
      <c r="DV214" s="384">
        <f t="shared" si="643"/>
        <v>0</v>
      </c>
      <c r="DW214" s="379"/>
      <c r="DX214" s="384">
        <f t="shared" si="644"/>
        <v>0</v>
      </c>
      <c r="DY214" s="379"/>
      <c r="DZ214" s="384">
        <f t="shared" si="645"/>
        <v>0</v>
      </c>
      <c r="EA214" s="379"/>
      <c r="EB214" s="384">
        <f t="shared" si="646"/>
        <v>0</v>
      </c>
      <c r="EC214" s="379"/>
      <c r="ED214" s="384">
        <f t="shared" si="647"/>
        <v>0</v>
      </c>
      <c r="EE214" s="379"/>
      <c r="EF214" s="384">
        <f t="shared" si="648"/>
        <v>0</v>
      </c>
      <c r="EG214" s="379"/>
      <c r="EH214" s="384">
        <f t="shared" si="649"/>
        <v>0</v>
      </c>
      <c r="EI214" s="379"/>
      <c r="EJ214" s="384">
        <f t="shared" si="650"/>
        <v>0</v>
      </c>
      <c r="EK214" s="379"/>
      <c r="EL214" s="384">
        <f t="shared" si="651"/>
        <v>0</v>
      </c>
      <c r="EM214" s="379"/>
      <c r="EN214" s="384">
        <f t="shared" si="652"/>
        <v>0</v>
      </c>
      <c r="EO214" s="379"/>
      <c r="EP214" s="384">
        <f t="shared" si="653"/>
        <v>0</v>
      </c>
      <c r="EQ214" s="379"/>
      <c r="ER214" s="384">
        <f t="shared" si="654"/>
        <v>0</v>
      </c>
      <c r="ES214" s="379"/>
      <c r="ET214" s="384">
        <f t="shared" si="655"/>
        <v>0</v>
      </c>
      <c r="EU214" s="379"/>
      <c r="EV214" s="384">
        <f t="shared" si="656"/>
        <v>0</v>
      </c>
      <c r="EW214" s="379"/>
      <c r="EX214" s="384">
        <f t="shared" si="657"/>
        <v>0</v>
      </c>
      <c r="EY214" s="379"/>
      <c r="EZ214" s="384">
        <f t="shared" si="658"/>
        <v>0</v>
      </c>
      <c r="FA214" s="379"/>
      <c r="FB214" s="384">
        <f t="shared" si="659"/>
        <v>0</v>
      </c>
      <c r="FC214" s="379"/>
      <c r="FD214" s="384">
        <f t="shared" si="660"/>
        <v>0</v>
      </c>
      <c r="FE214" s="379"/>
      <c r="FF214" s="384">
        <f t="shared" si="661"/>
        <v>0</v>
      </c>
      <c r="FG214" s="379"/>
      <c r="FH214" s="384">
        <f t="shared" si="662"/>
        <v>0</v>
      </c>
      <c r="FI214" s="379">
        <v>4</v>
      </c>
      <c r="FJ214" s="384">
        <f t="shared" si="663"/>
        <v>68400</v>
      </c>
      <c r="FK214" s="379">
        <v>4</v>
      </c>
      <c r="FL214" s="384">
        <f t="shared" si="664"/>
        <v>68400</v>
      </c>
      <c r="FM214" s="379">
        <v>4</v>
      </c>
      <c r="FN214" s="384">
        <f t="shared" si="665"/>
        <v>68400</v>
      </c>
      <c r="FO214" s="379"/>
      <c r="FP214" s="384">
        <f t="shared" si="666"/>
        <v>0</v>
      </c>
      <c r="FQ214" s="379"/>
      <c r="FR214" s="384">
        <f t="shared" si="667"/>
        <v>0</v>
      </c>
      <c r="FS214" s="379"/>
      <c r="FT214" s="384">
        <f t="shared" si="668"/>
        <v>0</v>
      </c>
      <c r="FU214" s="379"/>
      <c r="FV214" s="384">
        <f t="shared" si="669"/>
        <v>0</v>
      </c>
      <c r="FW214" s="379"/>
      <c r="FX214" s="384">
        <f t="shared" si="670"/>
        <v>0</v>
      </c>
      <c r="FY214" s="379"/>
      <c r="FZ214" s="384">
        <f t="shared" si="671"/>
        <v>0</v>
      </c>
      <c r="GA214" s="379"/>
      <c r="GB214" s="384">
        <f t="shared" si="672"/>
        <v>0</v>
      </c>
      <c r="GC214" s="379"/>
      <c r="GD214" s="384">
        <f t="shared" si="673"/>
        <v>0</v>
      </c>
      <c r="GE214" s="379"/>
      <c r="GF214" s="384">
        <f t="shared" si="674"/>
        <v>0</v>
      </c>
      <c r="GG214" s="379"/>
      <c r="GH214" s="384">
        <f t="shared" si="675"/>
        <v>0</v>
      </c>
      <c r="GI214" s="379"/>
      <c r="GJ214" s="384">
        <f t="shared" si="676"/>
        <v>0</v>
      </c>
      <c r="GK214" s="379"/>
      <c r="GL214" s="384">
        <f t="shared" si="677"/>
        <v>0</v>
      </c>
      <c r="GM214" s="379"/>
      <c r="GN214" s="384">
        <f t="shared" si="678"/>
        <v>0</v>
      </c>
      <c r="GO214" s="379"/>
      <c r="GP214" s="384">
        <f t="shared" si="679"/>
        <v>0</v>
      </c>
      <c r="GQ214" s="379"/>
      <c r="GR214" s="384">
        <f t="shared" si="680"/>
        <v>0</v>
      </c>
      <c r="GS214" s="379"/>
      <c r="GT214" s="384">
        <f t="shared" si="681"/>
        <v>0</v>
      </c>
      <c r="GU214" s="379"/>
      <c r="GV214" s="384">
        <f t="shared" si="682"/>
        <v>0</v>
      </c>
      <c r="GW214" s="379"/>
      <c r="GX214" s="384">
        <f t="shared" si="683"/>
        <v>0</v>
      </c>
      <c r="GY214" s="379"/>
      <c r="GZ214" s="384">
        <f t="shared" si="684"/>
        <v>0</v>
      </c>
      <c r="HA214" s="379"/>
      <c r="HB214" s="384">
        <f t="shared" si="685"/>
        <v>0</v>
      </c>
      <c r="HC214" s="379"/>
      <c r="HD214" s="384">
        <f t="shared" si="686"/>
        <v>0</v>
      </c>
      <c r="HE214" s="379"/>
      <c r="HF214" s="384">
        <f t="shared" si="687"/>
        <v>0</v>
      </c>
      <c r="HG214" s="379"/>
      <c r="HH214" s="384">
        <f t="shared" si="688"/>
        <v>0</v>
      </c>
      <c r="HI214" s="379"/>
      <c r="HJ214" s="384">
        <f t="shared" si="689"/>
        <v>0</v>
      </c>
      <c r="HK214" s="379"/>
      <c r="HL214" s="384">
        <f t="shared" si="690"/>
        <v>0</v>
      </c>
      <c r="HM214" s="379"/>
      <c r="HN214" s="384">
        <f t="shared" si="691"/>
        <v>0</v>
      </c>
      <c r="HO214" s="415"/>
      <c r="HP214" s="384">
        <f t="shared" si="692"/>
        <v>0</v>
      </c>
      <c r="HQ214" s="379"/>
      <c r="HR214" s="384">
        <f t="shared" si="693"/>
        <v>0</v>
      </c>
      <c r="HS214" s="415"/>
      <c r="HT214" s="384">
        <f t="shared" si="694"/>
        <v>0</v>
      </c>
      <c r="HU214" s="379"/>
      <c r="HV214" s="384">
        <f t="shared" si="695"/>
        <v>0</v>
      </c>
      <c r="HW214" s="379"/>
      <c r="HX214" s="384">
        <f t="shared" si="696"/>
        <v>0</v>
      </c>
      <c r="HY214" s="379"/>
      <c r="HZ214" s="384">
        <f t="shared" si="697"/>
        <v>0</v>
      </c>
      <c r="IA214" s="379"/>
      <c r="IB214" s="384">
        <f t="shared" si="698"/>
        <v>0</v>
      </c>
      <c r="IC214" s="379"/>
      <c r="ID214" s="384">
        <f t="shared" si="699"/>
        <v>0</v>
      </c>
      <c r="IE214" s="379"/>
      <c r="IF214" s="384">
        <f t="shared" si="700"/>
        <v>0</v>
      </c>
      <c r="IG214" s="379"/>
      <c r="IH214" s="384">
        <f t="shared" si="701"/>
        <v>0</v>
      </c>
      <c r="II214" s="379"/>
      <c r="IJ214" s="384">
        <f t="shared" si="702"/>
        <v>0</v>
      </c>
      <c r="IK214" s="379"/>
      <c r="IL214" s="384">
        <f t="shared" si="703"/>
        <v>0</v>
      </c>
      <c r="IM214" s="379"/>
      <c r="IN214" s="384">
        <f t="shared" si="704"/>
        <v>0</v>
      </c>
      <c r="IO214" s="379"/>
      <c r="IP214" s="384">
        <f t="shared" si="705"/>
        <v>0</v>
      </c>
      <c r="IQ214" s="379"/>
      <c r="IR214" s="384">
        <f t="shared" si="706"/>
        <v>0</v>
      </c>
      <c r="IS214" s="379"/>
      <c r="IT214" s="384">
        <f t="shared" si="707"/>
        <v>0</v>
      </c>
      <c r="IU214" s="379"/>
      <c r="IV214" s="384">
        <f t="shared" si="708"/>
        <v>0</v>
      </c>
      <c r="IW214" s="379"/>
      <c r="IX214" s="384">
        <f t="shared" si="709"/>
        <v>0</v>
      </c>
      <c r="IY214" s="379"/>
      <c r="IZ214" s="384">
        <f t="shared" si="710"/>
        <v>0</v>
      </c>
      <c r="JA214" s="379"/>
      <c r="JB214" s="384">
        <f t="shared" si="711"/>
        <v>0</v>
      </c>
      <c r="JC214" s="379"/>
      <c r="JD214" s="384">
        <f t="shared" si="712"/>
        <v>0</v>
      </c>
      <c r="JE214" s="379"/>
      <c r="JF214" s="384">
        <f t="shared" si="713"/>
        <v>0</v>
      </c>
      <c r="JG214" s="379"/>
      <c r="JH214" s="384">
        <f t="shared" si="714"/>
        <v>0</v>
      </c>
      <c r="JI214" s="379"/>
      <c r="JJ214" s="384">
        <f t="shared" si="715"/>
        <v>0</v>
      </c>
      <c r="JK214" s="379"/>
      <c r="JL214" s="384">
        <f t="shared" si="716"/>
        <v>0</v>
      </c>
      <c r="JM214" s="379"/>
      <c r="JN214" s="384">
        <f t="shared" si="717"/>
        <v>0</v>
      </c>
      <c r="JO214" s="379"/>
      <c r="JP214" s="384">
        <f t="shared" si="718"/>
        <v>0</v>
      </c>
      <c r="JQ214" s="379"/>
      <c r="JR214" s="384">
        <f t="shared" si="719"/>
        <v>0</v>
      </c>
      <c r="JS214" s="379"/>
      <c r="JT214" s="384">
        <f t="shared" si="580"/>
        <v>0</v>
      </c>
      <c r="JU214" s="379"/>
      <c r="JV214" s="384">
        <f t="shared" si="581"/>
        <v>0</v>
      </c>
      <c r="JW214" s="379"/>
      <c r="JX214" s="384">
        <f t="shared" si="582"/>
        <v>0</v>
      </c>
      <c r="JY214" s="379"/>
      <c r="JZ214" s="384">
        <f t="shared" si="583"/>
        <v>0</v>
      </c>
    </row>
    <row r="215" spans="1:286" s="4" customFormat="1" x14ac:dyDescent="0.25">
      <c r="A215" s="356" t="s">
        <v>342</v>
      </c>
      <c r="B215" s="356" t="s">
        <v>525</v>
      </c>
      <c r="C215" s="466">
        <v>900</v>
      </c>
      <c r="D215" s="467"/>
      <c r="E215" s="467"/>
      <c r="F215" s="473"/>
      <c r="G215" s="387">
        <f>+AVERAGE(C215:F215)*5%</f>
        <v>45</v>
      </c>
      <c r="H215" s="388">
        <f t="shared" si="584"/>
        <v>945</v>
      </c>
      <c r="I215" s="513">
        <v>100</v>
      </c>
      <c r="J215" s="390">
        <f t="shared" si="586"/>
        <v>9.4499999999999993</v>
      </c>
      <c r="K215" s="379"/>
      <c r="L215" s="384">
        <f t="shared" si="587"/>
        <v>0</v>
      </c>
      <c r="M215" s="379"/>
      <c r="N215" s="384">
        <f t="shared" si="588"/>
        <v>0</v>
      </c>
      <c r="O215" s="379"/>
      <c r="P215" s="384">
        <f t="shared" si="589"/>
        <v>0</v>
      </c>
      <c r="Q215" s="379"/>
      <c r="R215" s="384">
        <f t="shared" si="590"/>
        <v>0</v>
      </c>
      <c r="S215" s="379"/>
      <c r="T215" s="384">
        <f t="shared" si="591"/>
        <v>0</v>
      </c>
      <c r="U215" s="379"/>
      <c r="V215" s="384">
        <f t="shared" si="592"/>
        <v>0</v>
      </c>
      <c r="W215" s="379"/>
      <c r="X215" s="384">
        <f t="shared" si="593"/>
        <v>0</v>
      </c>
      <c r="Y215" s="379"/>
      <c r="Z215" s="384">
        <f t="shared" si="594"/>
        <v>0</v>
      </c>
      <c r="AA215" s="379"/>
      <c r="AB215" s="384">
        <f t="shared" si="595"/>
        <v>0</v>
      </c>
      <c r="AC215" s="379"/>
      <c r="AD215" s="384">
        <f t="shared" si="596"/>
        <v>0</v>
      </c>
      <c r="AE215" s="379"/>
      <c r="AF215" s="384">
        <f t="shared" si="597"/>
        <v>0</v>
      </c>
      <c r="AG215" s="379"/>
      <c r="AH215" s="384">
        <f t="shared" si="598"/>
        <v>0</v>
      </c>
      <c r="AI215" s="379"/>
      <c r="AJ215" s="384">
        <f t="shared" si="599"/>
        <v>0</v>
      </c>
      <c r="AK215" s="379"/>
      <c r="AL215" s="384">
        <f t="shared" si="600"/>
        <v>0</v>
      </c>
      <c r="AM215" s="379"/>
      <c r="AN215" s="384">
        <f t="shared" si="601"/>
        <v>0</v>
      </c>
      <c r="AO215" s="379"/>
      <c r="AP215" s="384">
        <f t="shared" si="602"/>
        <v>0</v>
      </c>
      <c r="AQ215" s="379"/>
      <c r="AR215" s="384">
        <f t="shared" si="603"/>
        <v>0</v>
      </c>
      <c r="AS215" s="379"/>
      <c r="AT215" s="384">
        <f t="shared" si="604"/>
        <v>0</v>
      </c>
      <c r="AU215" s="379"/>
      <c r="AV215" s="384">
        <f t="shared" si="605"/>
        <v>0</v>
      </c>
      <c r="AW215" s="379"/>
      <c r="AX215" s="384">
        <f t="shared" si="606"/>
        <v>0</v>
      </c>
      <c r="AY215" s="379"/>
      <c r="AZ215" s="384">
        <f t="shared" si="607"/>
        <v>0</v>
      </c>
      <c r="BA215" s="379"/>
      <c r="BB215" s="384">
        <f t="shared" si="608"/>
        <v>0</v>
      </c>
      <c r="BC215" s="379"/>
      <c r="BD215" s="384">
        <f t="shared" si="609"/>
        <v>0</v>
      </c>
      <c r="BE215" s="379"/>
      <c r="BF215" s="384">
        <f t="shared" si="610"/>
        <v>0</v>
      </c>
      <c r="BG215" s="379"/>
      <c r="BH215" s="384">
        <f t="shared" si="611"/>
        <v>0</v>
      </c>
      <c r="BI215" s="379"/>
      <c r="BJ215" s="384">
        <f t="shared" si="612"/>
        <v>0</v>
      </c>
      <c r="BK215" s="379"/>
      <c r="BL215" s="384">
        <f t="shared" si="613"/>
        <v>0</v>
      </c>
      <c r="BM215" s="379"/>
      <c r="BN215" s="384">
        <f t="shared" si="614"/>
        <v>0</v>
      </c>
      <c r="BO215" s="379"/>
      <c r="BP215" s="384">
        <f t="shared" si="615"/>
        <v>0</v>
      </c>
      <c r="BQ215" s="379"/>
      <c r="BR215" s="384">
        <f t="shared" si="616"/>
        <v>0</v>
      </c>
      <c r="BS215" s="379"/>
      <c r="BT215" s="384">
        <f t="shared" si="617"/>
        <v>0</v>
      </c>
      <c r="BU215" s="379"/>
      <c r="BV215" s="384">
        <f t="shared" si="618"/>
        <v>0</v>
      </c>
      <c r="BW215" s="379"/>
      <c r="BX215" s="384">
        <f t="shared" si="619"/>
        <v>0</v>
      </c>
      <c r="BY215" s="379"/>
      <c r="BZ215" s="384">
        <f t="shared" si="620"/>
        <v>0</v>
      </c>
      <c r="CA215" s="379"/>
      <c r="CB215" s="384">
        <f t="shared" si="621"/>
        <v>0</v>
      </c>
      <c r="CC215" s="379"/>
      <c r="CD215" s="384">
        <f t="shared" si="622"/>
        <v>0</v>
      </c>
      <c r="CE215" s="379"/>
      <c r="CF215" s="384">
        <f t="shared" si="623"/>
        <v>0</v>
      </c>
      <c r="CG215" s="379"/>
      <c r="CH215" s="384">
        <f t="shared" si="624"/>
        <v>0</v>
      </c>
      <c r="CI215" s="379"/>
      <c r="CJ215" s="384">
        <f t="shared" si="625"/>
        <v>0</v>
      </c>
      <c r="CK215" s="379"/>
      <c r="CL215" s="384">
        <f t="shared" si="626"/>
        <v>0</v>
      </c>
      <c r="CM215" s="379"/>
      <c r="CN215" s="384">
        <f t="shared" si="627"/>
        <v>0</v>
      </c>
      <c r="CO215" s="379"/>
      <c r="CP215" s="384">
        <f t="shared" si="628"/>
        <v>0</v>
      </c>
      <c r="CQ215" s="379"/>
      <c r="CR215" s="384">
        <f t="shared" si="629"/>
        <v>0</v>
      </c>
      <c r="CS215" s="379"/>
      <c r="CT215" s="384">
        <f t="shared" si="630"/>
        <v>0</v>
      </c>
      <c r="CU215" s="379"/>
      <c r="CV215" s="384">
        <f t="shared" si="631"/>
        <v>0</v>
      </c>
      <c r="CW215" s="379"/>
      <c r="CX215" s="384">
        <f t="shared" si="632"/>
        <v>0</v>
      </c>
      <c r="CY215" s="379"/>
      <c r="CZ215" s="384">
        <f t="shared" si="633"/>
        <v>0</v>
      </c>
      <c r="DA215" s="379"/>
      <c r="DB215" s="384">
        <f t="shared" si="585"/>
        <v>0</v>
      </c>
      <c r="DC215" s="379"/>
      <c r="DD215" s="384">
        <f t="shared" si="634"/>
        <v>0</v>
      </c>
      <c r="DE215" s="379"/>
      <c r="DF215" s="384">
        <f t="shared" si="635"/>
        <v>0</v>
      </c>
      <c r="DG215" s="379"/>
      <c r="DH215" s="384">
        <f t="shared" si="636"/>
        <v>0</v>
      </c>
      <c r="DI215" s="379"/>
      <c r="DJ215" s="384">
        <f t="shared" si="637"/>
        <v>0</v>
      </c>
      <c r="DK215" s="379"/>
      <c r="DL215" s="384">
        <f t="shared" si="638"/>
        <v>0</v>
      </c>
      <c r="DM215" s="379"/>
      <c r="DN215" s="384">
        <f t="shared" si="639"/>
        <v>0</v>
      </c>
      <c r="DO215" s="379"/>
      <c r="DP215" s="384">
        <f t="shared" si="640"/>
        <v>0</v>
      </c>
      <c r="DQ215" s="379"/>
      <c r="DR215" s="384">
        <f t="shared" si="641"/>
        <v>0</v>
      </c>
      <c r="DS215" s="379"/>
      <c r="DT215" s="384">
        <f t="shared" si="642"/>
        <v>0</v>
      </c>
      <c r="DU215" s="379"/>
      <c r="DV215" s="384">
        <f t="shared" si="643"/>
        <v>0</v>
      </c>
      <c r="DW215" s="379"/>
      <c r="DX215" s="384">
        <f t="shared" si="644"/>
        <v>0</v>
      </c>
      <c r="DY215" s="379"/>
      <c r="DZ215" s="384">
        <f t="shared" si="645"/>
        <v>0</v>
      </c>
      <c r="EA215" s="379"/>
      <c r="EB215" s="384">
        <f t="shared" si="646"/>
        <v>0</v>
      </c>
      <c r="EC215" s="379"/>
      <c r="ED215" s="384">
        <f t="shared" si="647"/>
        <v>0</v>
      </c>
      <c r="EE215" s="379"/>
      <c r="EF215" s="384">
        <f t="shared" si="648"/>
        <v>0</v>
      </c>
      <c r="EG215" s="379"/>
      <c r="EH215" s="384">
        <f t="shared" si="649"/>
        <v>0</v>
      </c>
      <c r="EI215" s="379"/>
      <c r="EJ215" s="384">
        <f t="shared" si="650"/>
        <v>0</v>
      </c>
      <c r="EK215" s="379"/>
      <c r="EL215" s="384">
        <f t="shared" si="651"/>
        <v>0</v>
      </c>
      <c r="EM215" s="379"/>
      <c r="EN215" s="384">
        <f t="shared" si="652"/>
        <v>0</v>
      </c>
      <c r="EO215" s="379"/>
      <c r="EP215" s="384">
        <f t="shared" si="653"/>
        <v>0</v>
      </c>
      <c r="EQ215" s="379"/>
      <c r="ER215" s="384">
        <f t="shared" si="654"/>
        <v>0</v>
      </c>
      <c r="ES215" s="379"/>
      <c r="ET215" s="384">
        <f t="shared" si="655"/>
        <v>0</v>
      </c>
      <c r="EU215" s="379"/>
      <c r="EV215" s="384">
        <f t="shared" si="656"/>
        <v>0</v>
      </c>
      <c r="EW215" s="379"/>
      <c r="EX215" s="384">
        <f t="shared" si="657"/>
        <v>0</v>
      </c>
      <c r="EY215" s="379"/>
      <c r="EZ215" s="384">
        <f t="shared" si="658"/>
        <v>0</v>
      </c>
      <c r="FA215" s="379"/>
      <c r="FB215" s="384">
        <f t="shared" si="659"/>
        <v>0</v>
      </c>
      <c r="FC215" s="379"/>
      <c r="FD215" s="384">
        <f t="shared" si="660"/>
        <v>0</v>
      </c>
      <c r="FE215" s="379"/>
      <c r="FF215" s="384">
        <f t="shared" si="661"/>
        <v>0</v>
      </c>
      <c r="FG215" s="379"/>
      <c r="FH215" s="384">
        <f t="shared" si="662"/>
        <v>0</v>
      </c>
      <c r="FI215" s="379"/>
      <c r="FJ215" s="384">
        <f t="shared" si="663"/>
        <v>0</v>
      </c>
      <c r="FK215" s="379"/>
      <c r="FL215" s="384">
        <f t="shared" si="664"/>
        <v>0</v>
      </c>
      <c r="FM215" s="379"/>
      <c r="FN215" s="384">
        <f t="shared" si="665"/>
        <v>0</v>
      </c>
      <c r="FO215" s="379"/>
      <c r="FP215" s="384">
        <f t="shared" si="666"/>
        <v>0</v>
      </c>
      <c r="FQ215" s="379"/>
      <c r="FR215" s="384">
        <f t="shared" si="667"/>
        <v>0</v>
      </c>
      <c r="FS215" s="379"/>
      <c r="FT215" s="384">
        <f t="shared" si="668"/>
        <v>0</v>
      </c>
      <c r="FU215" s="379"/>
      <c r="FV215" s="384">
        <f t="shared" si="669"/>
        <v>0</v>
      </c>
      <c r="FW215" s="379"/>
      <c r="FX215" s="384">
        <f t="shared" si="670"/>
        <v>0</v>
      </c>
      <c r="FY215" s="379"/>
      <c r="FZ215" s="384">
        <f t="shared" si="671"/>
        <v>0</v>
      </c>
      <c r="GA215" s="379"/>
      <c r="GB215" s="384">
        <f t="shared" si="672"/>
        <v>0</v>
      </c>
      <c r="GC215" s="379"/>
      <c r="GD215" s="384">
        <f t="shared" si="673"/>
        <v>0</v>
      </c>
      <c r="GE215" s="379"/>
      <c r="GF215" s="384">
        <f t="shared" si="674"/>
        <v>0</v>
      </c>
      <c r="GG215" s="379"/>
      <c r="GH215" s="384">
        <f t="shared" si="675"/>
        <v>0</v>
      </c>
      <c r="GI215" s="379"/>
      <c r="GJ215" s="384">
        <f t="shared" si="676"/>
        <v>0</v>
      </c>
      <c r="GK215" s="379"/>
      <c r="GL215" s="384">
        <f t="shared" si="677"/>
        <v>0</v>
      </c>
      <c r="GM215" s="379"/>
      <c r="GN215" s="384">
        <f t="shared" si="678"/>
        <v>0</v>
      </c>
      <c r="GO215" s="379"/>
      <c r="GP215" s="384">
        <f t="shared" si="679"/>
        <v>0</v>
      </c>
      <c r="GQ215" s="379"/>
      <c r="GR215" s="384">
        <f t="shared" si="680"/>
        <v>0</v>
      </c>
      <c r="GS215" s="379"/>
      <c r="GT215" s="384">
        <f t="shared" si="681"/>
        <v>0</v>
      </c>
      <c r="GU215" s="379"/>
      <c r="GV215" s="384">
        <f t="shared" si="682"/>
        <v>0</v>
      </c>
      <c r="GW215" s="379">
        <v>100</v>
      </c>
      <c r="GX215" s="384">
        <f t="shared" si="683"/>
        <v>944.99999999999989</v>
      </c>
      <c r="GY215" s="379"/>
      <c r="GZ215" s="384">
        <f t="shared" si="684"/>
        <v>0</v>
      </c>
      <c r="HA215" s="379"/>
      <c r="HB215" s="384">
        <f t="shared" si="685"/>
        <v>0</v>
      </c>
      <c r="HC215" s="379"/>
      <c r="HD215" s="384">
        <f t="shared" si="686"/>
        <v>0</v>
      </c>
      <c r="HE215" s="379"/>
      <c r="HF215" s="384">
        <f t="shared" si="687"/>
        <v>0</v>
      </c>
      <c r="HG215" s="379"/>
      <c r="HH215" s="384">
        <f t="shared" si="688"/>
        <v>0</v>
      </c>
      <c r="HI215" s="379"/>
      <c r="HJ215" s="384">
        <f t="shared" si="689"/>
        <v>0</v>
      </c>
      <c r="HK215" s="379"/>
      <c r="HL215" s="384">
        <f t="shared" si="690"/>
        <v>0</v>
      </c>
      <c r="HM215" s="379"/>
      <c r="HN215" s="384">
        <f t="shared" si="691"/>
        <v>0</v>
      </c>
      <c r="HO215" s="415"/>
      <c r="HP215" s="384">
        <f t="shared" si="692"/>
        <v>0</v>
      </c>
      <c r="HQ215" s="379"/>
      <c r="HR215" s="384">
        <f t="shared" si="693"/>
        <v>0</v>
      </c>
      <c r="HS215" s="415"/>
      <c r="HT215" s="384">
        <f t="shared" si="694"/>
        <v>0</v>
      </c>
      <c r="HU215" s="379"/>
      <c r="HV215" s="384">
        <f t="shared" si="695"/>
        <v>0</v>
      </c>
      <c r="HW215" s="379"/>
      <c r="HX215" s="384">
        <f t="shared" si="696"/>
        <v>0</v>
      </c>
      <c r="HY215" s="379"/>
      <c r="HZ215" s="384">
        <f t="shared" si="697"/>
        <v>0</v>
      </c>
      <c r="IA215" s="379"/>
      <c r="IB215" s="384">
        <f t="shared" si="698"/>
        <v>0</v>
      </c>
      <c r="IC215" s="379">
        <v>50</v>
      </c>
      <c r="ID215" s="384">
        <f t="shared" si="699"/>
        <v>472.49999999999994</v>
      </c>
      <c r="IE215" s="379"/>
      <c r="IF215" s="384">
        <f t="shared" si="700"/>
        <v>0</v>
      </c>
      <c r="IG215" s="379"/>
      <c r="IH215" s="384">
        <f t="shared" si="701"/>
        <v>0</v>
      </c>
      <c r="II215" s="379"/>
      <c r="IJ215" s="384">
        <f t="shared" si="702"/>
        <v>0</v>
      </c>
      <c r="IK215" s="379"/>
      <c r="IL215" s="384">
        <f t="shared" si="703"/>
        <v>0</v>
      </c>
      <c r="IM215" s="379"/>
      <c r="IN215" s="384">
        <f t="shared" si="704"/>
        <v>0</v>
      </c>
      <c r="IO215" s="379"/>
      <c r="IP215" s="384">
        <f t="shared" si="705"/>
        <v>0</v>
      </c>
      <c r="IQ215" s="379"/>
      <c r="IR215" s="384">
        <f t="shared" si="706"/>
        <v>0</v>
      </c>
      <c r="IS215" s="379"/>
      <c r="IT215" s="384">
        <f t="shared" si="707"/>
        <v>0</v>
      </c>
      <c r="IU215" s="379"/>
      <c r="IV215" s="384">
        <f t="shared" si="708"/>
        <v>0</v>
      </c>
      <c r="IW215" s="379"/>
      <c r="IX215" s="384">
        <f t="shared" si="709"/>
        <v>0</v>
      </c>
      <c r="IY215" s="379"/>
      <c r="IZ215" s="384">
        <f t="shared" si="710"/>
        <v>0</v>
      </c>
      <c r="JA215" s="379"/>
      <c r="JB215" s="384">
        <f t="shared" si="711"/>
        <v>0</v>
      </c>
      <c r="JC215" s="379"/>
      <c r="JD215" s="384">
        <f t="shared" si="712"/>
        <v>0</v>
      </c>
      <c r="JE215" s="379"/>
      <c r="JF215" s="384">
        <f t="shared" si="713"/>
        <v>0</v>
      </c>
      <c r="JG215" s="379"/>
      <c r="JH215" s="384">
        <f t="shared" si="714"/>
        <v>0</v>
      </c>
      <c r="JI215" s="379"/>
      <c r="JJ215" s="384">
        <f t="shared" si="715"/>
        <v>0</v>
      </c>
      <c r="JK215" s="379"/>
      <c r="JL215" s="384">
        <f t="shared" si="716"/>
        <v>0</v>
      </c>
      <c r="JM215" s="379"/>
      <c r="JN215" s="384">
        <f t="shared" si="717"/>
        <v>0</v>
      </c>
      <c r="JO215" s="379"/>
      <c r="JP215" s="384">
        <f t="shared" si="718"/>
        <v>0</v>
      </c>
      <c r="JQ215" s="379"/>
      <c r="JR215" s="384">
        <f t="shared" si="719"/>
        <v>0</v>
      </c>
      <c r="JS215" s="379"/>
      <c r="JT215" s="384">
        <f t="shared" si="580"/>
        <v>0</v>
      </c>
      <c r="JU215" s="379"/>
      <c r="JV215" s="384">
        <f t="shared" si="581"/>
        <v>0</v>
      </c>
      <c r="JW215" s="379"/>
      <c r="JX215" s="384">
        <f t="shared" si="582"/>
        <v>0</v>
      </c>
      <c r="JY215" s="379">
        <v>50</v>
      </c>
      <c r="JZ215" s="384">
        <f>JY215*$J215</f>
        <v>472.49999999999994</v>
      </c>
    </row>
    <row r="216" spans="1:286" s="4" customFormat="1" x14ac:dyDescent="0.25">
      <c r="A216" s="268" t="s">
        <v>342</v>
      </c>
      <c r="B216" s="358" t="s">
        <v>1168</v>
      </c>
      <c r="C216" s="499">
        <f>700*$D$1</f>
        <v>374184.99999999994</v>
      </c>
      <c r="D216" s="500">
        <f>600*$D$1</f>
        <v>320730</v>
      </c>
      <c r="E216" s="500">
        <f>570*$D$1</f>
        <v>304693.5</v>
      </c>
      <c r="F216" s="498">
        <f>420*$D$1</f>
        <v>224510.99999999997</v>
      </c>
      <c r="G216" s="387">
        <v>0</v>
      </c>
      <c r="H216" s="388">
        <f t="shared" si="584"/>
        <v>306029.875</v>
      </c>
      <c r="I216" s="515">
        <v>1</v>
      </c>
      <c r="J216" s="399">
        <f t="shared" si="586"/>
        <v>306029.875</v>
      </c>
      <c r="K216" s="381"/>
      <c r="L216" s="384">
        <f t="shared" si="587"/>
        <v>0</v>
      </c>
      <c r="M216" s="381"/>
      <c r="N216" s="384">
        <f t="shared" si="588"/>
        <v>0</v>
      </c>
      <c r="O216" s="381"/>
      <c r="P216" s="384">
        <f t="shared" si="589"/>
        <v>0</v>
      </c>
      <c r="Q216" s="381"/>
      <c r="R216" s="384">
        <f t="shared" si="590"/>
        <v>0</v>
      </c>
      <c r="S216" s="381"/>
      <c r="T216" s="384"/>
      <c r="U216" s="381"/>
      <c r="V216" s="384"/>
      <c r="W216" s="381"/>
      <c r="X216" s="384"/>
      <c r="Y216" s="381"/>
      <c r="Z216" s="384">
        <f t="shared" si="594"/>
        <v>0</v>
      </c>
      <c r="AA216" s="381"/>
      <c r="AB216" s="384"/>
      <c r="AC216" s="381"/>
      <c r="AD216" s="384"/>
      <c r="AE216" s="381"/>
      <c r="AF216" s="384"/>
      <c r="AG216" s="381"/>
      <c r="AH216" s="384"/>
      <c r="AI216" s="381"/>
      <c r="AJ216" s="384"/>
      <c r="AK216" s="381"/>
      <c r="AL216" s="384"/>
      <c r="AM216" s="381"/>
      <c r="AN216" s="384">
        <f t="shared" si="601"/>
        <v>0</v>
      </c>
      <c r="AO216" s="381"/>
      <c r="AP216" s="384"/>
      <c r="AQ216" s="381"/>
      <c r="AR216" s="384"/>
      <c r="AS216" s="381"/>
      <c r="AT216" s="384"/>
      <c r="AU216" s="381"/>
      <c r="AV216" s="384"/>
      <c r="AW216" s="381"/>
      <c r="AX216" s="384"/>
      <c r="AY216" s="381"/>
      <c r="AZ216" s="384"/>
      <c r="BA216" s="381"/>
      <c r="BB216" s="384"/>
      <c r="BC216" s="381"/>
      <c r="BD216" s="384"/>
      <c r="BE216" s="381"/>
      <c r="BF216" s="384"/>
      <c r="BG216" s="381"/>
      <c r="BH216" s="384"/>
      <c r="BI216" s="381"/>
      <c r="BJ216" s="384"/>
      <c r="BK216" s="381"/>
      <c r="BL216" s="384"/>
      <c r="BM216" s="381"/>
      <c r="BN216" s="384"/>
      <c r="BO216" s="381"/>
      <c r="BP216" s="384"/>
      <c r="BQ216" s="381"/>
      <c r="BR216" s="384"/>
      <c r="BS216" s="381"/>
      <c r="BT216" s="384"/>
      <c r="BU216" s="381"/>
      <c r="BV216" s="384"/>
      <c r="BW216" s="381"/>
      <c r="BX216" s="384"/>
      <c r="BY216" s="381"/>
      <c r="BZ216" s="384"/>
      <c r="CA216" s="381"/>
      <c r="CB216" s="384"/>
      <c r="CC216" s="381"/>
      <c r="CD216" s="384"/>
      <c r="CE216" s="381"/>
      <c r="CF216" s="384"/>
      <c r="CG216" s="381"/>
      <c r="CH216" s="384"/>
      <c r="CI216" s="381"/>
      <c r="CJ216" s="384"/>
      <c r="CK216" s="381"/>
      <c r="CL216" s="384"/>
      <c r="CM216" s="381"/>
      <c r="CN216" s="384"/>
      <c r="CO216" s="381"/>
      <c r="CP216" s="384"/>
      <c r="CQ216" s="381"/>
      <c r="CR216" s="384"/>
      <c r="CS216" s="381"/>
      <c r="CT216" s="384"/>
      <c r="CU216" s="381"/>
      <c r="CV216" s="384"/>
      <c r="CW216" s="381"/>
      <c r="CX216" s="384"/>
      <c r="CY216" s="381"/>
      <c r="CZ216" s="384"/>
      <c r="DA216" s="381"/>
      <c r="DB216" s="384"/>
      <c r="DC216" s="381"/>
      <c r="DD216" s="384"/>
      <c r="DE216" s="381"/>
      <c r="DF216" s="384"/>
      <c r="DG216" s="381"/>
      <c r="DH216" s="384"/>
      <c r="DI216" s="381"/>
      <c r="DJ216" s="384"/>
      <c r="DK216" s="381"/>
      <c r="DL216" s="384"/>
      <c r="DM216" s="381"/>
      <c r="DN216" s="384"/>
      <c r="DO216" s="381"/>
      <c r="DP216" s="384"/>
      <c r="DQ216" s="381"/>
      <c r="DR216" s="384"/>
      <c r="DS216" s="381"/>
      <c r="DT216" s="384"/>
      <c r="DU216" s="381"/>
      <c r="DV216" s="384"/>
      <c r="DW216" s="381"/>
      <c r="DX216" s="384"/>
      <c r="DY216" s="381"/>
      <c r="DZ216" s="384"/>
      <c r="EA216" s="381"/>
      <c r="EB216" s="384"/>
      <c r="EC216" s="381"/>
      <c r="ED216" s="384"/>
      <c r="EE216" s="381"/>
      <c r="EF216" s="384"/>
      <c r="EG216" s="381"/>
      <c r="EH216" s="384"/>
      <c r="EI216" s="381"/>
      <c r="EJ216" s="384"/>
      <c r="EK216" s="381"/>
      <c r="EL216" s="384"/>
      <c r="EM216" s="381"/>
      <c r="EN216" s="384"/>
      <c r="EO216" s="381"/>
      <c r="EP216" s="384"/>
      <c r="EQ216" s="381"/>
      <c r="ER216" s="384"/>
      <c r="ES216" s="381"/>
      <c r="ET216" s="384"/>
      <c r="EU216" s="381"/>
      <c r="EV216" s="384"/>
      <c r="EW216" s="381"/>
      <c r="EX216" s="384"/>
      <c r="EY216" s="381"/>
      <c r="EZ216" s="384"/>
      <c r="FA216" s="381"/>
      <c r="FB216" s="384"/>
      <c r="FC216" s="381"/>
      <c r="FD216" s="384"/>
      <c r="FE216" s="381"/>
      <c r="FF216" s="384"/>
      <c r="FG216" s="381"/>
      <c r="FH216" s="384"/>
      <c r="FI216" s="381"/>
      <c r="FJ216" s="384"/>
      <c r="FK216" s="381"/>
      <c r="FL216" s="384"/>
      <c r="FM216" s="381"/>
      <c r="FN216" s="384"/>
      <c r="FO216" s="381"/>
      <c r="FP216" s="384"/>
      <c r="FQ216" s="381"/>
      <c r="FR216" s="384"/>
      <c r="FS216" s="381"/>
      <c r="FT216" s="384"/>
      <c r="FU216" s="381"/>
      <c r="FV216" s="384"/>
      <c r="FW216" s="381"/>
      <c r="FX216" s="384"/>
      <c r="FY216" s="381"/>
      <c r="FZ216" s="384"/>
      <c r="GA216" s="381"/>
      <c r="GB216" s="384"/>
      <c r="GC216" s="381"/>
      <c r="GD216" s="384"/>
      <c r="GE216" s="381"/>
      <c r="GF216" s="384"/>
      <c r="GG216" s="381"/>
      <c r="GH216" s="384"/>
      <c r="GI216" s="381"/>
      <c r="GJ216" s="384"/>
      <c r="GK216" s="381"/>
      <c r="GL216" s="384"/>
      <c r="GM216" s="381"/>
      <c r="GN216" s="384"/>
      <c r="GO216" s="381"/>
      <c r="GP216" s="384"/>
      <c r="GQ216" s="381"/>
      <c r="GR216" s="384"/>
      <c r="GS216" s="381"/>
      <c r="GT216" s="384"/>
      <c r="GU216" s="381"/>
      <c r="GV216" s="384"/>
      <c r="GW216" s="381"/>
      <c r="GX216" s="384"/>
      <c r="GY216" s="381"/>
      <c r="GZ216" s="384"/>
      <c r="HA216" s="381"/>
      <c r="HB216" s="384"/>
      <c r="HC216" s="381"/>
      <c r="HD216" s="384"/>
      <c r="HE216" s="381"/>
      <c r="HF216" s="384"/>
      <c r="HG216" s="381"/>
      <c r="HH216" s="384"/>
      <c r="HI216" s="381">
        <v>1</v>
      </c>
      <c r="HJ216" s="384">
        <f t="shared" si="689"/>
        <v>306029.875</v>
      </c>
      <c r="HK216" s="381"/>
      <c r="HL216" s="384">
        <f t="shared" si="690"/>
        <v>0</v>
      </c>
      <c r="HM216" s="381"/>
      <c r="HN216" s="384"/>
      <c r="HO216" s="425"/>
      <c r="HP216" s="384"/>
      <c r="HQ216" s="381"/>
      <c r="HR216" s="384"/>
      <c r="HS216" s="425"/>
      <c r="HT216" s="384"/>
      <c r="HU216" s="381"/>
      <c r="HV216" s="384"/>
      <c r="HW216" s="381"/>
      <c r="HX216" s="384"/>
      <c r="HY216" s="381"/>
      <c r="HZ216" s="384"/>
      <c r="IA216" s="381"/>
      <c r="IB216" s="384"/>
      <c r="IC216" s="381"/>
      <c r="ID216" s="384"/>
      <c r="IE216" s="381"/>
      <c r="IF216" s="384"/>
      <c r="IG216" s="381"/>
      <c r="IH216" s="384"/>
      <c r="II216" s="381"/>
      <c r="IJ216" s="384"/>
      <c r="IK216" s="381"/>
      <c r="IL216" s="384"/>
      <c r="IM216" s="381"/>
      <c r="IN216" s="384"/>
      <c r="IO216" s="381"/>
      <c r="IP216" s="384"/>
      <c r="IQ216" s="381"/>
      <c r="IR216" s="384"/>
      <c r="IS216" s="381"/>
      <c r="IT216" s="384"/>
      <c r="IU216" s="381"/>
      <c r="IV216" s="384"/>
      <c r="IW216" s="381"/>
      <c r="IX216" s="384"/>
      <c r="IY216" s="381"/>
      <c r="IZ216" s="384"/>
      <c r="JA216" s="381"/>
      <c r="JB216" s="384"/>
      <c r="JC216" s="381"/>
      <c r="JD216" s="384"/>
      <c r="JE216" s="381"/>
      <c r="JF216" s="384"/>
      <c r="JG216" s="381"/>
      <c r="JH216" s="384"/>
      <c r="JI216" s="381"/>
      <c r="JJ216" s="384"/>
      <c r="JK216" s="381"/>
      <c r="JL216" s="384"/>
      <c r="JM216" s="381"/>
      <c r="JN216" s="384"/>
      <c r="JO216" s="381"/>
      <c r="JP216" s="384"/>
      <c r="JQ216" s="381"/>
      <c r="JR216" s="384"/>
      <c r="JS216" s="381"/>
      <c r="JT216" s="384"/>
      <c r="JU216" s="381"/>
      <c r="JV216" s="384"/>
      <c r="JW216" s="381"/>
      <c r="JX216" s="384"/>
      <c r="JY216" s="381"/>
      <c r="JZ216" s="384"/>
    </row>
    <row r="217" spans="1:286" s="4" customFormat="1" x14ac:dyDescent="0.25">
      <c r="A217" s="268" t="s">
        <v>342</v>
      </c>
      <c r="B217" s="358" t="s">
        <v>1169</v>
      </c>
      <c r="C217" s="466">
        <f>1000*$D$1</f>
        <v>534550</v>
      </c>
      <c r="D217" s="483">
        <f>1280*$D$1</f>
        <v>684224</v>
      </c>
      <c r="E217" s="467">
        <f>970*$D$1</f>
        <v>518513.49999999994</v>
      </c>
      <c r="F217" s="472">
        <f>1860*$D$1</f>
        <v>994262.99999999988</v>
      </c>
      <c r="G217" s="387">
        <v>0</v>
      </c>
      <c r="H217" s="388">
        <f t="shared" si="584"/>
        <v>682887.625</v>
      </c>
      <c r="I217" s="513">
        <v>1</v>
      </c>
      <c r="J217" s="390">
        <f t="shared" si="586"/>
        <v>682887.625</v>
      </c>
      <c r="K217" s="379"/>
      <c r="L217" s="384">
        <f t="shared" si="587"/>
        <v>0</v>
      </c>
      <c r="M217" s="379"/>
      <c r="N217" s="384">
        <f t="shared" si="588"/>
        <v>0</v>
      </c>
      <c r="O217" s="379"/>
      <c r="P217" s="384">
        <f t="shared" si="589"/>
        <v>0</v>
      </c>
      <c r="Q217" s="379"/>
      <c r="R217" s="384">
        <f t="shared" si="590"/>
        <v>0</v>
      </c>
      <c r="S217" s="379"/>
      <c r="T217" s="384"/>
      <c r="U217" s="379"/>
      <c r="V217" s="384"/>
      <c r="W217" s="379"/>
      <c r="X217" s="384"/>
      <c r="Y217" s="379"/>
      <c r="Z217" s="384">
        <f t="shared" si="594"/>
        <v>0</v>
      </c>
      <c r="AA217" s="379"/>
      <c r="AB217" s="384"/>
      <c r="AC217" s="379"/>
      <c r="AD217" s="384"/>
      <c r="AE217" s="379"/>
      <c r="AF217" s="384"/>
      <c r="AG217" s="379"/>
      <c r="AH217" s="384"/>
      <c r="AI217" s="379"/>
      <c r="AJ217" s="384"/>
      <c r="AK217" s="379"/>
      <c r="AL217" s="384"/>
      <c r="AM217" s="379"/>
      <c r="AN217" s="384">
        <f t="shared" si="601"/>
        <v>0</v>
      </c>
      <c r="AO217" s="379"/>
      <c r="AP217" s="384"/>
      <c r="AQ217" s="379"/>
      <c r="AR217" s="384"/>
      <c r="AS217" s="379"/>
      <c r="AT217" s="384"/>
      <c r="AU217" s="379"/>
      <c r="AV217" s="384"/>
      <c r="AW217" s="379"/>
      <c r="AX217" s="384"/>
      <c r="AY217" s="379"/>
      <c r="AZ217" s="384"/>
      <c r="BA217" s="379"/>
      <c r="BB217" s="384"/>
      <c r="BC217" s="379"/>
      <c r="BD217" s="384"/>
      <c r="BE217" s="379"/>
      <c r="BF217" s="384"/>
      <c r="BG217" s="379"/>
      <c r="BH217" s="384"/>
      <c r="BI217" s="379"/>
      <c r="BJ217" s="384"/>
      <c r="BK217" s="379"/>
      <c r="BL217" s="384"/>
      <c r="BM217" s="379"/>
      <c r="BN217" s="384"/>
      <c r="BO217" s="379"/>
      <c r="BP217" s="384"/>
      <c r="BQ217" s="379"/>
      <c r="BR217" s="384"/>
      <c r="BS217" s="379"/>
      <c r="BT217" s="384"/>
      <c r="BU217" s="379"/>
      <c r="BV217" s="384"/>
      <c r="BW217" s="379"/>
      <c r="BX217" s="384"/>
      <c r="BY217" s="379"/>
      <c r="BZ217" s="384"/>
      <c r="CA217" s="379"/>
      <c r="CB217" s="384"/>
      <c r="CC217" s="379"/>
      <c r="CD217" s="384"/>
      <c r="CE217" s="379"/>
      <c r="CF217" s="384"/>
      <c r="CG217" s="379"/>
      <c r="CH217" s="384"/>
      <c r="CI217" s="379"/>
      <c r="CJ217" s="384"/>
      <c r="CK217" s="379"/>
      <c r="CL217" s="384"/>
      <c r="CM217" s="379"/>
      <c r="CN217" s="384"/>
      <c r="CO217" s="379"/>
      <c r="CP217" s="384"/>
      <c r="CQ217" s="379"/>
      <c r="CR217" s="384"/>
      <c r="CS217" s="379"/>
      <c r="CT217" s="384"/>
      <c r="CU217" s="379"/>
      <c r="CV217" s="384"/>
      <c r="CW217" s="379"/>
      <c r="CX217" s="384"/>
      <c r="CY217" s="379"/>
      <c r="CZ217" s="384"/>
      <c r="DA217" s="379"/>
      <c r="DB217" s="384"/>
      <c r="DC217" s="379"/>
      <c r="DD217" s="384"/>
      <c r="DE217" s="379"/>
      <c r="DF217" s="384"/>
      <c r="DG217" s="379"/>
      <c r="DH217" s="384"/>
      <c r="DI217" s="379"/>
      <c r="DJ217" s="384"/>
      <c r="DK217" s="379"/>
      <c r="DL217" s="384"/>
      <c r="DM217" s="379"/>
      <c r="DN217" s="384"/>
      <c r="DO217" s="379"/>
      <c r="DP217" s="384"/>
      <c r="DQ217" s="379"/>
      <c r="DR217" s="384"/>
      <c r="DS217" s="379"/>
      <c r="DT217" s="384"/>
      <c r="DU217" s="379"/>
      <c r="DV217" s="384"/>
      <c r="DW217" s="379"/>
      <c r="DX217" s="384"/>
      <c r="DY217" s="379"/>
      <c r="DZ217" s="384"/>
      <c r="EA217" s="379"/>
      <c r="EB217" s="384"/>
      <c r="EC217" s="379"/>
      <c r="ED217" s="384"/>
      <c r="EE217" s="379"/>
      <c r="EF217" s="384"/>
      <c r="EG217" s="379"/>
      <c r="EH217" s="384"/>
      <c r="EI217" s="379"/>
      <c r="EJ217" s="384"/>
      <c r="EK217" s="379"/>
      <c r="EL217" s="384"/>
      <c r="EM217" s="379"/>
      <c r="EN217" s="384"/>
      <c r="EO217" s="379"/>
      <c r="EP217" s="384"/>
      <c r="EQ217" s="379"/>
      <c r="ER217" s="384"/>
      <c r="ES217" s="379"/>
      <c r="ET217" s="384"/>
      <c r="EU217" s="379"/>
      <c r="EV217" s="384"/>
      <c r="EW217" s="379"/>
      <c r="EX217" s="384"/>
      <c r="EY217" s="379"/>
      <c r="EZ217" s="384"/>
      <c r="FA217" s="379"/>
      <c r="FB217" s="384"/>
      <c r="FC217" s="379"/>
      <c r="FD217" s="384"/>
      <c r="FE217" s="379"/>
      <c r="FF217" s="384"/>
      <c r="FG217" s="379"/>
      <c r="FH217" s="384"/>
      <c r="FI217" s="379"/>
      <c r="FJ217" s="384"/>
      <c r="FK217" s="379"/>
      <c r="FL217" s="384"/>
      <c r="FM217" s="379"/>
      <c r="FN217" s="384"/>
      <c r="FO217" s="379"/>
      <c r="FP217" s="384"/>
      <c r="FQ217" s="379"/>
      <c r="FR217" s="384"/>
      <c r="FS217" s="379"/>
      <c r="FT217" s="384"/>
      <c r="FU217" s="379"/>
      <c r="FV217" s="384"/>
      <c r="FW217" s="379"/>
      <c r="FX217" s="384"/>
      <c r="FY217" s="379"/>
      <c r="FZ217" s="384"/>
      <c r="GA217" s="379"/>
      <c r="GB217" s="384"/>
      <c r="GC217" s="379"/>
      <c r="GD217" s="384"/>
      <c r="GE217" s="379"/>
      <c r="GF217" s="384"/>
      <c r="GG217" s="379"/>
      <c r="GH217" s="384"/>
      <c r="GI217" s="379"/>
      <c r="GJ217" s="384"/>
      <c r="GK217" s="379"/>
      <c r="GL217" s="384"/>
      <c r="GM217" s="379"/>
      <c r="GN217" s="384"/>
      <c r="GO217" s="379"/>
      <c r="GP217" s="384"/>
      <c r="GQ217" s="379"/>
      <c r="GR217" s="384"/>
      <c r="GS217" s="379"/>
      <c r="GT217" s="384"/>
      <c r="GU217" s="379"/>
      <c r="GV217" s="384"/>
      <c r="GW217" s="379"/>
      <c r="GX217" s="384"/>
      <c r="GY217" s="379"/>
      <c r="GZ217" s="384"/>
      <c r="HA217" s="379"/>
      <c r="HB217" s="384"/>
      <c r="HC217" s="379"/>
      <c r="HD217" s="384"/>
      <c r="HE217" s="379"/>
      <c r="HF217" s="384"/>
      <c r="HG217" s="379"/>
      <c r="HH217" s="384"/>
      <c r="HI217" s="379"/>
      <c r="HJ217" s="384"/>
      <c r="HK217" s="379">
        <v>1</v>
      </c>
      <c r="HL217" s="384">
        <f t="shared" si="690"/>
        <v>682887.625</v>
      </c>
      <c r="HM217" s="379"/>
      <c r="HN217" s="384"/>
      <c r="HO217" s="415"/>
      <c r="HP217" s="384"/>
      <c r="HQ217" s="379"/>
      <c r="HR217" s="384"/>
      <c r="HS217" s="415"/>
      <c r="HT217" s="384"/>
      <c r="HU217" s="379"/>
      <c r="HV217" s="384"/>
      <c r="HW217" s="379"/>
      <c r="HX217" s="384"/>
      <c r="HY217" s="379"/>
      <c r="HZ217" s="384"/>
      <c r="IA217" s="379"/>
      <c r="IB217" s="384"/>
      <c r="IC217" s="379"/>
      <c r="ID217" s="384"/>
      <c r="IE217" s="379"/>
      <c r="IF217" s="384"/>
      <c r="IG217" s="379"/>
      <c r="IH217" s="384"/>
      <c r="II217" s="379"/>
      <c r="IJ217" s="384"/>
      <c r="IK217" s="379"/>
      <c r="IL217" s="384"/>
      <c r="IM217" s="379"/>
      <c r="IN217" s="384"/>
      <c r="IO217" s="379"/>
      <c r="IP217" s="384"/>
      <c r="IQ217" s="379"/>
      <c r="IR217" s="384"/>
      <c r="IS217" s="379"/>
      <c r="IT217" s="384"/>
      <c r="IU217" s="379"/>
      <c r="IV217" s="384"/>
      <c r="IW217" s="379"/>
      <c r="IX217" s="384"/>
      <c r="IY217" s="379"/>
      <c r="IZ217" s="384"/>
      <c r="JA217" s="379"/>
      <c r="JB217" s="384"/>
      <c r="JC217" s="379"/>
      <c r="JD217" s="384"/>
      <c r="JE217" s="379"/>
      <c r="JF217" s="384"/>
      <c r="JG217" s="379"/>
      <c r="JH217" s="384"/>
      <c r="JI217" s="379"/>
      <c r="JJ217" s="384"/>
      <c r="JK217" s="379"/>
      <c r="JL217" s="384"/>
      <c r="JM217" s="379"/>
      <c r="JN217" s="384"/>
      <c r="JO217" s="379"/>
      <c r="JP217" s="384"/>
      <c r="JQ217" s="379"/>
      <c r="JR217" s="384"/>
      <c r="JS217" s="379"/>
      <c r="JT217" s="384"/>
      <c r="JU217" s="379"/>
      <c r="JV217" s="384"/>
      <c r="JW217" s="379"/>
      <c r="JX217" s="384"/>
      <c r="JY217" s="379"/>
      <c r="JZ217" s="384"/>
    </row>
    <row r="218" spans="1:286" s="4" customFormat="1" x14ac:dyDescent="0.25">
      <c r="A218" s="268" t="s">
        <v>342</v>
      </c>
      <c r="B218" s="268" t="s">
        <v>351</v>
      </c>
      <c r="C218" s="466">
        <v>723</v>
      </c>
      <c r="D218" s="467"/>
      <c r="E218" s="467"/>
      <c r="F218" s="472"/>
      <c r="G218" s="387">
        <f t="shared" ref="G218:G248" si="720">+AVERAGE(C218:F218)*5%</f>
        <v>36.15</v>
      </c>
      <c r="H218" s="388">
        <f t="shared" si="584"/>
        <v>759.15</v>
      </c>
      <c r="I218" s="513">
        <v>1</v>
      </c>
      <c r="J218" s="390">
        <f t="shared" si="586"/>
        <v>759.15</v>
      </c>
      <c r="K218" s="379"/>
      <c r="L218" s="384">
        <f t="shared" si="587"/>
        <v>0</v>
      </c>
      <c r="M218" s="379"/>
      <c r="N218" s="384">
        <f t="shared" si="588"/>
        <v>0</v>
      </c>
      <c r="O218" s="379"/>
      <c r="P218" s="384">
        <f t="shared" si="589"/>
        <v>0</v>
      </c>
      <c r="Q218" s="379"/>
      <c r="R218" s="384">
        <f t="shared" si="590"/>
        <v>0</v>
      </c>
      <c r="S218" s="379"/>
      <c r="T218" s="384">
        <f t="shared" ref="T218:T225" si="721">S218*$J218</f>
        <v>0</v>
      </c>
      <c r="U218" s="379"/>
      <c r="V218" s="384">
        <f t="shared" ref="V218:V225" si="722">U218*$J218</f>
        <v>0</v>
      </c>
      <c r="W218" s="379"/>
      <c r="X218" s="384">
        <f t="shared" ref="X218:X225" si="723">W218*$J218</f>
        <v>0</v>
      </c>
      <c r="Y218" s="379"/>
      <c r="Z218" s="384">
        <f t="shared" si="594"/>
        <v>0</v>
      </c>
      <c r="AA218" s="379"/>
      <c r="AB218" s="384">
        <f t="shared" ref="AB218:AB225" si="724">AA218*$J218</f>
        <v>0</v>
      </c>
      <c r="AC218" s="379"/>
      <c r="AD218" s="384">
        <f t="shared" ref="AD218:AD225" si="725">AC218*$J218</f>
        <v>0</v>
      </c>
      <c r="AE218" s="379"/>
      <c r="AF218" s="384">
        <f t="shared" ref="AF218:AF225" si="726">AE218*$J218</f>
        <v>0</v>
      </c>
      <c r="AG218" s="379"/>
      <c r="AH218" s="384">
        <f t="shared" ref="AH218:AH225" si="727">AG218*$J218</f>
        <v>0</v>
      </c>
      <c r="AI218" s="379"/>
      <c r="AJ218" s="384">
        <f t="shared" ref="AJ218:AJ225" si="728">AI218*$J218</f>
        <v>0</v>
      </c>
      <c r="AK218" s="379"/>
      <c r="AL218" s="384">
        <f t="shared" ref="AL218:AL225" si="729">AK218*$J218</f>
        <v>0</v>
      </c>
      <c r="AM218" s="379"/>
      <c r="AN218" s="384">
        <f t="shared" si="601"/>
        <v>0</v>
      </c>
      <c r="AO218" s="379"/>
      <c r="AP218" s="384">
        <f t="shared" ref="AP218:AP225" si="730">AO218*$J218</f>
        <v>0</v>
      </c>
      <c r="AQ218" s="379"/>
      <c r="AR218" s="384">
        <f t="shared" ref="AR218:AR225" si="731">AQ218*$J218</f>
        <v>0</v>
      </c>
      <c r="AS218" s="379"/>
      <c r="AT218" s="384">
        <f t="shared" ref="AT218:AT225" si="732">AS218*$J218</f>
        <v>0</v>
      </c>
      <c r="AU218" s="379"/>
      <c r="AV218" s="384">
        <f t="shared" ref="AV218:AV225" si="733">AU218*$J218</f>
        <v>0</v>
      </c>
      <c r="AW218" s="379"/>
      <c r="AX218" s="384">
        <f t="shared" ref="AX218:AX225" si="734">AW218*$J218</f>
        <v>0</v>
      </c>
      <c r="AY218" s="379"/>
      <c r="AZ218" s="384">
        <f t="shared" ref="AZ218:AZ225" si="735">AY218*$J218</f>
        <v>0</v>
      </c>
      <c r="BA218" s="379"/>
      <c r="BB218" s="384">
        <f t="shared" ref="BB218:BB225" si="736">BA218*$J218</f>
        <v>0</v>
      </c>
      <c r="BC218" s="379"/>
      <c r="BD218" s="384">
        <f t="shared" ref="BD218:BD225" si="737">BC218*$J218</f>
        <v>0</v>
      </c>
      <c r="BE218" s="379"/>
      <c r="BF218" s="384">
        <f t="shared" ref="BF218:BF225" si="738">BE218*$J218</f>
        <v>0</v>
      </c>
      <c r="BG218" s="379"/>
      <c r="BH218" s="384">
        <f t="shared" ref="BH218:BH225" si="739">BG218*$J218</f>
        <v>0</v>
      </c>
      <c r="BI218" s="379"/>
      <c r="BJ218" s="384">
        <f t="shared" ref="BJ218:BJ225" si="740">BI218*$J218</f>
        <v>0</v>
      </c>
      <c r="BK218" s="379"/>
      <c r="BL218" s="384">
        <f t="shared" ref="BL218:BL225" si="741">BK218*$J218</f>
        <v>0</v>
      </c>
      <c r="BM218" s="379"/>
      <c r="BN218" s="384">
        <f t="shared" ref="BN218:BN225" si="742">BM218*$J218</f>
        <v>0</v>
      </c>
      <c r="BO218" s="379"/>
      <c r="BP218" s="384">
        <f t="shared" ref="BP218:BP225" si="743">BO218*$J218</f>
        <v>0</v>
      </c>
      <c r="BQ218" s="379"/>
      <c r="BR218" s="384">
        <f t="shared" ref="BR218:BR225" si="744">BQ218*$J218</f>
        <v>0</v>
      </c>
      <c r="BS218" s="379"/>
      <c r="BT218" s="384">
        <f t="shared" ref="BT218:BT225" si="745">BS218*$J218</f>
        <v>0</v>
      </c>
      <c r="BU218" s="379"/>
      <c r="BV218" s="384">
        <f t="shared" ref="BV218:BV225" si="746">BU218*$J218</f>
        <v>0</v>
      </c>
      <c r="BW218" s="379"/>
      <c r="BX218" s="384">
        <f t="shared" ref="BX218:BX225" si="747">BW218*$J218</f>
        <v>0</v>
      </c>
      <c r="BY218" s="379"/>
      <c r="BZ218" s="384">
        <f t="shared" ref="BZ218:BZ225" si="748">BY218*$J218</f>
        <v>0</v>
      </c>
      <c r="CA218" s="379"/>
      <c r="CB218" s="384">
        <f t="shared" ref="CB218:CB225" si="749">CA218*$J218</f>
        <v>0</v>
      </c>
      <c r="CC218" s="379"/>
      <c r="CD218" s="384">
        <f t="shared" ref="CD218:CD225" si="750">CC218*$J218</f>
        <v>0</v>
      </c>
      <c r="CE218" s="379"/>
      <c r="CF218" s="384">
        <f t="shared" ref="CF218:CF225" si="751">CE218*$J218</f>
        <v>0</v>
      </c>
      <c r="CG218" s="379"/>
      <c r="CH218" s="384">
        <f t="shared" ref="CH218:CH225" si="752">CG218*$J218</f>
        <v>0</v>
      </c>
      <c r="CI218" s="379"/>
      <c r="CJ218" s="384">
        <f t="shared" ref="CJ218:CJ225" si="753">CI218*$J218</f>
        <v>0</v>
      </c>
      <c r="CK218" s="379"/>
      <c r="CL218" s="384">
        <f t="shared" ref="CL218:CL225" si="754">CK218*$J218</f>
        <v>0</v>
      </c>
      <c r="CM218" s="379"/>
      <c r="CN218" s="384">
        <f t="shared" ref="CN218:CN225" si="755">CM218*$J218</f>
        <v>0</v>
      </c>
      <c r="CO218" s="379"/>
      <c r="CP218" s="384">
        <f t="shared" ref="CP218:CP225" si="756">CO218*$J218</f>
        <v>0</v>
      </c>
      <c r="CQ218" s="379"/>
      <c r="CR218" s="384">
        <f t="shared" ref="CR218:CR225" si="757">CQ218*$J218</f>
        <v>0</v>
      </c>
      <c r="CS218" s="379"/>
      <c r="CT218" s="384">
        <f t="shared" ref="CT218:CT225" si="758">CS218*$J218</f>
        <v>0</v>
      </c>
      <c r="CU218" s="379"/>
      <c r="CV218" s="384">
        <f t="shared" ref="CV218:CV225" si="759">CU218*$J218</f>
        <v>0</v>
      </c>
      <c r="CW218" s="379"/>
      <c r="CX218" s="384">
        <f t="shared" ref="CX218:CX225" si="760">CW218*$J218</f>
        <v>0</v>
      </c>
      <c r="CY218" s="379"/>
      <c r="CZ218" s="384">
        <f t="shared" ref="CZ218:CZ225" si="761">CY218*$J218</f>
        <v>0</v>
      </c>
      <c r="DA218" s="379"/>
      <c r="DB218" s="384">
        <f t="shared" ref="DB218:DB225" si="762">DA218*$J218</f>
        <v>0</v>
      </c>
      <c r="DC218" s="379"/>
      <c r="DD218" s="384">
        <f t="shared" ref="DD218:DD225" si="763">DC218*$J218</f>
        <v>0</v>
      </c>
      <c r="DE218" s="379"/>
      <c r="DF218" s="384">
        <f t="shared" ref="DF218:DF225" si="764">DE218*$J218</f>
        <v>0</v>
      </c>
      <c r="DG218" s="379"/>
      <c r="DH218" s="384">
        <f t="shared" ref="DH218:DH225" si="765">DG218*$J218</f>
        <v>0</v>
      </c>
      <c r="DI218" s="379"/>
      <c r="DJ218" s="384">
        <f t="shared" ref="DJ218:DJ225" si="766">DI218*$J218</f>
        <v>0</v>
      </c>
      <c r="DK218" s="379"/>
      <c r="DL218" s="384">
        <f t="shared" ref="DL218:DL225" si="767">DK218*$J218</f>
        <v>0</v>
      </c>
      <c r="DM218" s="379"/>
      <c r="DN218" s="384">
        <f t="shared" ref="DN218:DN225" si="768">DM218*$J218</f>
        <v>0</v>
      </c>
      <c r="DO218" s="379"/>
      <c r="DP218" s="384">
        <f t="shared" ref="DP218:DP225" si="769">DO218*$J218</f>
        <v>0</v>
      </c>
      <c r="DQ218" s="379"/>
      <c r="DR218" s="384">
        <f t="shared" ref="DR218:DR225" si="770">DQ218*$J218</f>
        <v>0</v>
      </c>
      <c r="DS218" s="379"/>
      <c r="DT218" s="384">
        <f t="shared" ref="DT218:DT225" si="771">DS218*$J218</f>
        <v>0</v>
      </c>
      <c r="DU218" s="379"/>
      <c r="DV218" s="384">
        <f t="shared" ref="DV218:DV225" si="772">DU218*$J218</f>
        <v>0</v>
      </c>
      <c r="DW218" s="379"/>
      <c r="DX218" s="384">
        <f t="shared" ref="DX218:DX225" si="773">DW218*$J218</f>
        <v>0</v>
      </c>
      <c r="DY218" s="379"/>
      <c r="DZ218" s="384">
        <f t="shared" ref="DZ218:DZ225" si="774">DY218*$J218</f>
        <v>0</v>
      </c>
      <c r="EA218" s="379"/>
      <c r="EB218" s="384">
        <f t="shared" ref="EB218:EB225" si="775">EA218*$J218</f>
        <v>0</v>
      </c>
      <c r="EC218" s="379"/>
      <c r="ED218" s="384">
        <f t="shared" ref="ED218:ED225" si="776">EC218*$J218</f>
        <v>0</v>
      </c>
      <c r="EE218" s="379"/>
      <c r="EF218" s="384">
        <f t="shared" ref="EF218:EF225" si="777">EE218*$J218</f>
        <v>0</v>
      </c>
      <c r="EG218" s="379"/>
      <c r="EH218" s="384">
        <f t="shared" ref="EH218:EH225" si="778">EG218*$J218</f>
        <v>0</v>
      </c>
      <c r="EI218" s="379"/>
      <c r="EJ218" s="384">
        <f t="shared" ref="EJ218:EJ225" si="779">EI218*$J218</f>
        <v>0</v>
      </c>
      <c r="EK218" s="379"/>
      <c r="EL218" s="384">
        <f t="shared" ref="EL218:EL225" si="780">EK218*$J218</f>
        <v>0</v>
      </c>
      <c r="EM218" s="379"/>
      <c r="EN218" s="384">
        <f t="shared" ref="EN218:EN225" si="781">EM218*$J218</f>
        <v>0</v>
      </c>
      <c r="EO218" s="379"/>
      <c r="EP218" s="384">
        <f t="shared" ref="EP218:EP225" si="782">EO218*$J218</f>
        <v>0</v>
      </c>
      <c r="EQ218" s="379"/>
      <c r="ER218" s="384">
        <f t="shared" ref="ER218:ER225" si="783">EQ218*$J218</f>
        <v>0</v>
      </c>
      <c r="ES218" s="379"/>
      <c r="ET218" s="384">
        <f t="shared" ref="ET218:ET225" si="784">ES218*$J218</f>
        <v>0</v>
      </c>
      <c r="EU218" s="379"/>
      <c r="EV218" s="384">
        <f t="shared" ref="EV218:EV225" si="785">EU218*$J218</f>
        <v>0</v>
      </c>
      <c r="EW218" s="379"/>
      <c r="EX218" s="384">
        <f t="shared" ref="EX218:EX225" si="786">EW218*$J218</f>
        <v>0</v>
      </c>
      <c r="EY218" s="379"/>
      <c r="EZ218" s="384">
        <f t="shared" ref="EZ218:EZ225" si="787">EY218*$J218</f>
        <v>0</v>
      </c>
      <c r="FA218" s="379"/>
      <c r="FB218" s="384">
        <f t="shared" ref="FB218:FB225" si="788">FA218*$J218</f>
        <v>0</v>
      </c>
      <c r="FC218" s="379"/>
      <c r="FD218" s="384">
        <f t="shared" ref="FD218:FD225" si="789">FC218*$J218</f>
        <v>0</v>
      </c>
      <c r="FE218" s="379"/>
      <c r="FF218" s="384">
        <f t="shared" ref="FF218:FF225" si="790">FE218*$J218</f>
        <v>0</v>
      </c>
      <c r="FG218" s="379"/>
      <c r="FH218" s="384">
        <f t="shared" ref="FH218:FH225" si="791">FG218*$J218</f>
        <v>0</v>
      </c>
      <c r="FI218" s="379"/>
      <c r="FJ218" s="384">
        <f t="shared" ref="FJ218:FJ225" si="792">FI218*$J218</f>
        <v>0</v>
      </c>
      <c r="FK218" s="379"/>
      <c r="FL218" s="384">
        <f t="shared" ref="FL218:FL225" si="793">FK218*$J218</f>
        <v>0</v>
      </c>
      <c r="FM218" s="379"/>
      <c r="FN218" s="384">
        <f t="shared" ref="FN218:FN225" si="794">FM218*$J218</f>
        <v>0</v>
      </c>
      <c r="FO218" s="379"/>
      <c r="FP218" s="384">
        <f t="shared" ref="FP218:FP225" si="795">FO218*$J218</f>
        <v>0</v>
      </c>
      <c r="FQ218" s="379"/>
      <c r="FR218" s="384">
        <f t="shared" ref="FR218:FR225" si="796">FQ218*$J218</f>
        <v>0</v>
      </c>
      <c r="FS218" s="379"/>
      <c r="FT218" s="384">
        <f t="shared" ref="FT218:FT225" si="797">FS218*$J218</f>
        <v>0</v>
      </c>
      <c r="FU218" s="379"/>
      <c r="FV218" s="384">
        <f t="shared" ref="FV218:FV225" si="798">FU218*$J218</f>
        <v>0</v>
      </c>
      <c r="FW218" s="379"/>
      <c r="FX218" s="384">
        <f t="shared" ref="FX218:FX225" si="799">FW218*$J218</f>
        <v>0</v>
      </c>
      <c r="FY218" s="379"/>
      <c r="FZ218" s="384">
        <f t="shared" ref="FZ218:FZ225" si="800">FY218*$J218</f>
        <v>0</v>
      </c>
      <c r="GA218" s="379"/>
      <c r="GB218" s="384">
        <f t="shared" ref="GB218:GB225" si="801">GA218*$J218</f>
        <v>0</v>
      </c>
      <c r="GC218" s="379"/>
      <c r="GD218" s="384">
        <f t="shared" ref="GD218:GD225" si="802">GC218*$J218</f>
        <v>0</v>
      </c>
      <c r="GE218" s="379"/>
      <c r="GF218" s="384">
        <f t="shared" ref="GF218:GF225" si="803">GE218*$J218</f>
        <v>0</v>
      </c>
      <c r="GG218" s="379"/>
      <c r="GH218" s="384">
        <f t="shared" ref="GH218:GH225" si="804">GG218*$J218</f>
        <v>0</v>
      </c>
      <c r="GI218" s="379"/>
      <c r="GJ218" s="384">
        <f t="shared" ref="GJ218:GJ225" si="805">GI218*$J218</f>
        <v>0</v>
      </c>
      <c r="GK218" s="379"/>
      <c r="GL218" s="384">
        <f t="shared" ref="GL218:GL225" si="806">GK218*$J218</f>
        <v>0</v>
      </c>
      <c r="GM218" s="379">
        <v>1</v>
      </c>
      <c r="GN218" s="384">
        <f t="shared" ref="GN218:GN225" si="807">GM218*$J218</f>
        <v>759.15</v>
      </c>
      <c r="GO218" s="379"/>
      <c r="GP218" s="384">
        <f t="shared" ref="GP218:GP225" si="808">GO218*$J218</f>
        <v>0</v>
      </c>
      <c r="GQ218" s="379"/>
      <c r="GR218" s="384">
        <f t="shared" ref="GR218:GR225" si="809">GQ218*$J218</f>
        <v>0</v>
      </c>
      <c r="GS218" s="379"/>
      <c r="GT218" s="384">
        <f t="shared" ref="GT218:GT225" si="810">GS218*$J218</f>
        <v>0</v>
      </c>
      <c r="GU218" s="379"/>
      <c r="GV218" s="384">
        <f t="shared" ref="GV218:GV225" si="811">GU218*$J218</f>
        <v>0</v>
      </c>
      <c r="GW218" s="379"/>
      <c r="GX218" s="384">
        <f>GW218*$J218</f>
        <v>0</v>
      </c>
      <c r="GY218" s="379"/>
      <c r="GZ218" s="384">
        <f t="shared" ref="GZ218:GZ225" si="812">GY218*$J218</f>
        <v>0</v>
      </c>
      <c r="HA218" s="379"/>
      <c r="HB218" s="384">
        <f t="shared" ref="HB218:HB225" si="813">HA218*$J218</f>
        <v>0</v>
      </c>
      <c r="HC218" s="379"/>
      <c r="HD218" s="384">
        <f t="shared" ref="HD218:HD225" si="814">HC218*$J218</f>
        <v>0</v>
      </c>
      <c r="HE218" s="379"/>
      <c r="HF218" s="384">
        <f t="shared" ref="HF218:HF264" si="815">HE218*$J218</f>
        <v>0</v>
      </c>
      <c r="HG218" s="379"/>
      <c r="HH218" s="384">
        <f t="shared" ref="HH218:HH264" si="816">HG218*$J218</f>
        <v>0</v>
      </c>
      <c r="HI218" s="379"/>
      <c r="HJ218" s="384">
        <f t="shared" ref="HJ218:HJ235" si="817">HI218*$J218</f>
        <v>0</v>
      </c>
      <c r="HK218" s="379"/>
      <c r="HL218" s="384">
        <f t="shared" si="690"/>
        <v>0</v>
      </c>
      <c r="HM218" s="379"/>
      <c r="HN218" s="384">
        <f t="shared" ref="HN218:HN225" si="818">HM218*$J218</f>
        <v>0</v>
      </c>
      <c r="HO218" s="415"/>
      <c r="HP218" s="384">
        <f t="shared" ref="HP218:HP225" si="819">HO218*$J218</f>
        <v>0</v>
      </c>
      <c r="HQ218" s="379"/>
      <c r="HR218" s="384">
        <f t="shared" ref="HR218:HR225" si="820">HQ218*$J218</f>
        <v>0</v>
      </c>
      <c r="HS218" s="415"/>
      <c r="HT218" s="384">
        <f t="shared" ref="HT218:HT225" si="821">HS218*$J218</f>
        <v>0</v>
      </c>
      <c r="HU218" s="379"/>
      <c r="HV218" s="384">
        <f t="shared" ref="HV218:HV225" si="822">HU218*$J218</f>
        <v>0</v>
      </c>
      <c r="HW218" s="379"/>
      <c r="HX218" s="384">
        <f t="shared" ref="HX218:HX225" si="823">HW218*$J218</f>
        <v>0</v>
      </c>
      <c r="HY218" s="379"/>
      <c r="HZ218" s="384">
        <f t="shared" ref="HZ218:HZ225" si="824">HY218*$J218</f>
        <v>0</v>
      </c>
      <c r="IA218" s="379"/>
      <c r="IB218" s="384">
        <f t="shared" ref="IB218:IB225" si="825">IA218*$J218</f>
        <v>0</v>
      </c>
      <c r="IC218" s="379"/>
      <c r="ID218" s="384">
        <f>IC218*$J218</f>
        <v>0</v>
      </c>
      <c r="IE218" s="379"/>
      <c r="IF218" s="384">
        <f t="shared" ref="IF218:IF225" si="826">IE218*$J218</f>
        <v>0</v>
      </c>
      <c r="IG218" s="379"/>
      <c r="IH218" s="384">
        <f t="shared" ref="IH218:IH225" si="827">IG218*$J218</f>
        <v>0</v>
      </c>
      <c r="II218" s="379"/>
      <c r="IJ218" s="384">
        <f t="shared" ref="IJ218:IJ225" si="828">II218*$J218</f>
        <v>0</v>
      </c>
      <c r="IK218" s="379"/>
      <c r="IL218" s="384">
        <f t="shared" ref="IL218:IL225" si="829">IK218*$J218</f>
        <v>0</v>
      </c>
      <c r="IM218" s="379"/>
      <c r="IN218" s="384">
        <f t="shared" ref="IN218:IN225" si="830">IM218*$J218</f>
        <v>0</v>
      </c>
      <c r="IO218" s="379"/>
      <c r="IP218" s="384">
        <f t="shared" ref="IP218:IP225" si="831">IO218*$J218</f>
        <v>0</v>
      </c>
      <c r="IQ218" s="379"/>
      <c r="IR218" s="384">
        <f t="shared" ref="IR218:IR225" si="832">IQ218*$J218</f>
        <v>0</v>
      </c>
      <c r="IS218" s="379"/>
      <c r="IT218" s="384">
        <f t="shared" ref="IT218:IT225" si="833">IS218*$J218</f>
        <v>0</v>
      </c>
      <c r="IU218" s="379"/>
      <c r="IV218" s="384">
        <f t="shared" ref="IV218:IV225" si="834">IU218*$J218</f>
        <v>0</v>
      </c>
      <c r="IW218" s="379"/>
      <c r="IX218" s="384">
        <f t="shared" ref="IX218:IX225" si="835">IW218*$J218</f>
        <v>0</v>
      </c>
      <c r="IY218" s="379"/>
      <c r="IZ218" s="384">
        <f t="shared" ref="IZ218:IZ225" si="836">IY218*$J218</f>
        <v>0</v>
      </c>
      <c r="JA218" s="379"/>
      <c r="JB218" s="384">
        <f t="shared" ref="JB218:JB225" si="837">JA218*$J218</f>
        <v>0</v>
      </c>
      <c r="JC218" s="379"/>
      <c r="JD218" s="384">
        <f t="shared" ref="JD218:JD225" si="838">JC218*$J218</f>
        <v>0</v>
      </c>
      <c r="JE218" s="379"/>
      <c r="JF218" s="384">
        <f t="shared" ref="JF218:JF225" si="839">JE218*$J218</f>
        <v>0</v>
      </c>
      <c r="JG218" s="379"/>
      <c r="JH218" s="384">
        <f t="shared" ref="JH218:JH225" si="840">JG218*$J218</f>
        <v>0</v>
      </c>
      <c r="JI218" s="379"/>
      <c r="JJ218" s="384">
        <f t="shared" ref="JJ218:JJ225" si="841">JI218*$J218</f>
        <v>0</v>
      </c>
      <c r="JK218" s="379"/>
      <c r="JL218" s="384">
        <f t="shared" ref="JL218:JL225" si="842">JK218*$J218</f>
        <v>0</v>
      </c>
      <c r="JM218" s="379"/>
      <c r="JN218" s="384">
        <f t="shared" ref="JN218:JN225" si="843">JM218*$J218</f>
        <v>0</v>
      </c>
      <c r="JO218" s="379"/>
      <c r="JP218" s="384">
        <f t="shared" ref="JP218:JP225" si="844">JO218*$J218</f>
        <v>0</v>
      </c>
      <c r="JQ218" s="379"/>
      <c r="JR218" s="384">
        <f t="shared" ref="JR218:JR225" si="845">JQ218*$J218</f>
        <v>0</v>
      </c>
      <c r="JS218" s="379"/>
      <c r="JT218" s="384">
        <f t="shared" ref="JT218:JT225" si="846">JS218*$J218</f>
        <v>0</v>
      </c>
      <c r="JU218" s="379"/>
      <c r="JV218" s="384">
        <f t="shared" ref="JV218:JV225" si="847">JU218*$J218</f>
        <v>0</v>
      </c>
      <c r="JW218" s="379"/>
      <c r="JX218" s="384">
        <f t="shared" ref="JX218:JX225" si="848">JW218*$J218</f>
        <v>0</v>
      </c>
      <c r="JY218" s="379"/>
      <c r="JZ218" s="384">
        <f>JY218*$J218</f>
        <v>0</v>
      </c>
    </row>
    <row r="219" spans="1:286" s="4" customFormat="1" x14ac:dyDescent="0.25">
      <c r="A219" s="268" t="s">
        <v>342</v>
      </c>
      <c r="B219" s="268" t="s">
        <v>1176</v>
      </c>
      <c r="C219" s="466">
        <v>5000</v>
      </c>
      <c r="D219" s="467"/>
      <c r="E219" s="467"/>
      <c r="F219" s="472"/>
      <c r="G219" s="387">
        <f t="shared" si="720"/>
        <v>250</v>
      </c>
      <c r="H219" s="388">
        <f t="shared" si="584"/>
        <v>5250</v>
      </c>
      <c r="I219" s="513">
        <v>1</v>
      </c>
      <c r="J219" s="390">
        <f t="shared" si="586"/>
        <v>5250</v>
      </c>
      <c r="K219" s="379"/>
      <c r="L219" s="384">
        <f t="shared" si="587"/>
        <v>0</v>
      </c>
      <c r="M219" s="379"/>
      <c r="N219" s="384">
        <f t="shared" si="588"/>
        <v>0</v>
      </c>
      <c r="O219" s="379"/>
      <c r="P219" s="384">
        <f t="shared" si="589"/>
        <v>0</v>
      </c>
      <c r="Q219" s="379"/>
      <c r="R219" s="384">
        <f t="shared" ref="R219:R230" si="849">Q219*$J219</f>
        <v>0</v>
      </c>
      <c r="S219" s="379"/>
      <c r="T219" s="384">
        <f t="shared" si="721"/>
        <v>0</v>
      </c>
      <c r="U219" s="379"/>
      <c r="V219" s="384">
        <f t="shared" si="722"/>
        <v>0</v>
      </c>
      <c r="W219" s="379"/>
      <c r="X219" s="384">
        <f t="shared" si="723"/>
        <v>0</v>
      </c>
      <c r="Y219" s="379"/>
      <c r="Z219" s="384">
        <f t="shared" si="594"/>
        <v>0</v>
      </c>
      <c r="AA219" s="379"/>
      <c r="AB219" s="384">
        <f t="shared" si="724"/>
        <v>0</v>
      </c>
      <c r="AC219" s="379"/>
      <c r="AD219" s="384">
        <f t="shared" si="725"/>
        <v>0</v>
      </c>
      <c r="AE219" s="379"/>
      <c r="AF219" s="384">
        <f t="shared" si="726"/>
        <v>0</v>
      </c>
      <c r="AG219" s="379"/>
      <c r="AH219" s="384">
        <f t="shared" si="727"/>
        <v>0</v>
      </c>
      <c r="AI219" s="379"/>
      <c r="AJ219" s="384">
        <f t="shared" si="728"/>
        <v>0</v>
      </c>
      <c r="AK219" s="379"/>
      <c r="AL219" s="384">
        <f t="shared" si="729"/>
        <v>0</v>
      </c>
      <c r="AM219" s="379"/>
      <c r="AN219" s="384">
        <f t="shared" si="601"/>
        <v>0</v>
      </c>
      <c r="AO219" s="379"/>
      <c r="AP219" s="384">
        <f t="shared" si="730"/>
        <v>0</v>
      </c>
      <c r="AQ219" s="379"/>
      <c r="AR219" s="384">
        <f t="shared" si="731"/>
        <v>0</v>
      </c>
      <c r="AS219" s="379"/>
      <c r="AT219" s="384">
        <f t="shared" si="732"/>
        <v>0</v>
      </c>
      <c r="AU219" s="379"/>
      <c r="AV219" s="384">
        <f t="shared" si="733"/>
        <v>0</v>
      </c>
      <c r="AW219" s="379"/>
      <c r="AX219" s="384">
        <f t="shared" si="734"/>
        <v>0</v>
      </c>
      <c r="AY219" s="379"/>
      <c r="AZ219" s="384">
        <f t="shared" si="735"/>
        <v>0</v>
      </c>
      <c r="BA219" s="379"/>
      <c r="BB219" s="384">
        <f t="shared" si="736"/>
        <v>0</v>
      </c>
      <c r="BC219" s="379"/>
      <c r="BD219" s="384">
        <f t="shared" si="737"/>
        <v>0</v>
      </c>
      <c r="BE219" s="379"/>
      <c r="BF219" s="384">
        <f t="shared" si="738"/>
        <v>0</v>
      </c>
      <c r="BG219" s="379"/>
      <c r="BH219" s="384">
        <f t="shared" si="739"/>
        <v>0</v>
      </c>
      <c r="BI219" s="379"/>
      <c r="BJ219" s="384">
        <f t="shared" si="740"/>
        <v>0</v>
      </c>
      <c r="BK219" s="379"/>
      <c r="BL219" s="384">
        <f t="shared" si="741"/>
        <v>0</v>
      </c>
      <c r="BM219" s="379"/>
      <c r="BN219" s="384">
        <f t="shared" si="742"/>
        <v>0</v>
      </c>
      <c r="BO219" s="379"/>
      <c r="BP219" s="384">
        <f t="shared" si="743"/>
        <v>0</v>
      </c>
      <c r="BQ219" s="379"/>
      <c r="BR219" s="384">
        <f t="shared" si="744"/>
        <v>0</v>
      </c>
      <c r="BS219" s="379"/>
      <c r="BT219" s="384">
        <f t="shared" si="745"/>
        <v>0</v>
      </c>
      <c r="BU219" s="379"/>
      <c r="BV219" s="384">
        <f t="shared" si="746"/>
        <v>0</v>
      </c>
      <c r="BW219" s="379"/>
      <c r="BX219" s="384">
        <f t="shared" si="747"/>
        <v>0</v>
      </c>
      <c r="BY219" s="379"/>
      <c r="BZ219" s="384">
        <f t="shared" si="748"/>
        <v>0</v>
      </c>
      <c r="CA219" s="379"/>
      <c r="CB219" s="384">
        <f t="shared" si="749"/>
        <v>0</v>
      </c>
      <c r="CC219" s="379"/>
      <c r="CD219" s="384">
        <f t="shared" si="750"/>
        <v>0</v>
      </c>
      <c r="CE219" s="379"/>
      <c r="CF219" s="384">
        <f t="shared" si="751"/>
        <v>0</v>
      </c>
      <c r="CG219" s="379"/>
      <c r="CH219" s="384">
        <f t="shared" si="752"/>
        <v>0</v>
      </c>
      <c r="CI219" s="379"/>
      <c r="CJ219" s="384">
        <f t="shared" si="753"/>
        <v>0</v>
      </c>
      <c r="CK219" s="379"/>
      <c r="CL219" s="384">
        <f t="shared" si="754"/>
        <v>0</v>
      </c>
      <c r="CM219" s="379"/>
      <c r="CN219" s="384">
        <f t="shared" si="755"/>
        <v>0</v>
      </c>
      <c r="CO219" s="379"/>
      <c r="CP219" s="384">
        <f t="shared" si="756"/>
        <v>0</v>
      </c>
      <c r="CQ219" s="379"/>
      <c r="CR219" s="384">
        <f t="shared" si="757"/>
        <v>0</v>
      </c>
      <c r="CS219" s="379"/>
      <c r="CT219" s="384">
        <f t="shared" si="758"/>
        <v>0</v>
      </c>
      <c r="CU219" s="379"/>
      <c r="CV219" s="384">
        <f t="shared" si="759"/>
        <v>0</v>
      </c>
      <c r="CW219" s="379"/>
      <c r="CX219" s="384">
        <f t="shared" si="760"/>
        <v>0</v>
      </c>
      <c r="CY219" s="379"/>
      <c r="CZ219" s="384">
        <f t="shared" si="761"/>
        <v>0</v>
      </c>
      <c r="DA219" s="379"/>
      <c r="DB219" s="384">
        <f t="shared" si="762"/>
        <v>0</v>
      </c>
      <c r="DC219" s="379"/>
      <c r="DD219" s="384">
        <f t="shared" si="763"/>
        <v>0</v>
      </c>
      <c r="DE219" s="379"/>
      <c r="DF219" s="384">
        <f t="shared" si="764"/>
        <v>0</v>
      </c>
      <c r="DG219" s="379"/>
      <c r="DH219" s="384">
        <f t="shared" si="765"/>
        <v>0</v>
      </c>
      <c r="DI219" s="379"/>
      <c r="DJ219" s="384">
        <f t="shared" si="766"/>
        <v>0</v>
      </c>
      <c r="DK219" s="379"/>
      <c r="DL219" s="384">
        <f t="shared" si="767"/>
        <v>0</v>
      </c>
      <c r="DM219" s="379"/>
      <c r="DN219" s="384">
        <f t="shared" si="768"/>
        <v>0</v>
      </c>
      <c r="DO219" s="379"/>
      <c r="DP219" s="384">
        <f t="shared" si="769"/>
        <v>0</v>
      </c>
      <c r="DQ219" s="379"/>
      <c r="DR219" s="384">
        <f t="shared" si="770"/>
        <v>0</v>
      </c>
      <c r="DS219" s="379"/>
      <c r="DT219" s="384">
        <f t="shared" si="771"/>
        <v>0</v>
      </c>
      <c r="DU219" s="379"/>
      <c r="DV219" s="384">
        <f t="shared" si="772"/>
        <v>0</v>
      </c>
      <c r="DW219" s="379"/>
      <c r="DX219" s="384">
        <f t="shared" si="773"/>
        <v>0</v>
      </c>
      <c r="DY219" s="379"/>
      <c r="DZ219" s="384">
        <f t="shared" si="774"/>
        <v>0</v>
      </c>
      <c r="EA219" s="379"/>
      <c r="EB219" s="384">
        <f t="shared" si="775"/>
        <v>0</v>
      </c>
      <c r="EC219" s="379"/>
      <c r="ED219" s="384">
        <f t="shared" si="776"/>
        <v>0</v>
      </c>
      <c r="EE219" s="379"/>
      <c r="EF219" s="384">
        <f t="shared" si="777"/>
        <v>0</v>
      </c>
      <c r="EG219" s="379"/>
      <c r="EH219" s="384">
        <f t="shared" si="778"/>
        <v>0</v>
      </c>
      <c r="EI219" s="379"/>
      <c r="EJ219" s="384">
        <f t="shared" si="779"/>
        <v>0</v>
      </c>
      <c r="EK219" s="379"/>
      <c r="EL219" s="384">
        <f t="shared" si="780"/>
        <v>0</v>
      </c>
      <c r="EM219" s="379"/>
      <c r="EN219" s="384">
        <f t="shared" si="781"/>
        <v>0</v>
      </c>
      <c r="EO219" s="379"/>
      <c r="EP219" s="384">
        <f t="shared" si="782"/>
        <v>0</v>
      </c>
      <c r="EQ219" s="379"/>
      <c r="ER219" s="384">
        <f t="shared" si="783"/>
        <v>0</v>
      </c>
      <c r="ES219" s="379"/>
      <c r="ET219" s="384">
        <f t="shared" si="784"/>
        <v>0</v>
      </c>
      <c r="EU219" s="379"/>
      <c r="EV219" s="384">
        <f t="shared" si="785"/>
        <v>0</v>
      </c>
      <c r="EW219" s="379"/>
      <c r="EX219" s="384">
        <f t="shared" si="786"/>
        <v>0</v>
      </c>
      <c r="EY219" s="379"/>
      <c r="EZ219" s="384">
        <f t="shared" si="787"/>
        <v>0</v>
      </c>
      <c r="FA219" s="379"/>
      <c r="FB219" s="384">
        <f t="shared" si="788"/>
        <v>0</v>
      </c>
      <c r="FC219" s="379"/>
      <c r="FD219" s="384">
        <f t="shared" si="789"/>
        <v>0</v>
      </c>
      <c r="FE219" s="379"/>
      <c r="FF219" s="384">
        <f t="shared" si="790"/>
        <v>0</v>
      </c>
      <c r="FG219" s="379"/>
      <c r="FH219" s="384">
        <f t="shared" si="791"/>
        <v>0</v>
      </c>
      <c r="FI219" s="379"/>
      <c r="FJ219" s="384">
        <f t="shared" si="792"/>
        <v>0</v>
      </c>
      <c r="FK219" s="379"/>
      <c r="FL219" s="384">
        <f t="shared" si="793"/>
        <v>0</v>
      </c>
      <c r="FM219" s="379"/>
      <c r="FN219" s="384">
        <f t="shared" si="794"/>
        <v>0</v>
      </c>
      <c r="FO219" s="379"/>
      <c r="FP219" s="384">
        <f t="shared" si="795"/>
        <v>0</v>
      </c>
      <c r="FQ219" s="379"/>
      <c r="FR219" s="384">
        <f t="shared" si="796"/>
        <v>0</v>
      </c>
      <c r="FS219" s="379"/>
      <c r="FT219" s="384">
        <f t="shared" si="797"/>
        <v>0</v>
      </c>
      <c r="FU219" s="379"/>
      <c r="FV219" s="384">
        <f t="shared" si="798"/>
        <v>0</v>
      </c>
      <c r="FW219" s="379"/>
      <c r="FX219" s="384">
        <f t="shared" si="799"/>
        <v>0</v>
      </c>
      <c r="FY219" s="379"/>
      <c r="FZ219" s="384">
        <f t="shared" si="800"/>
        <v>0</v>
      </c>
      <c r="GA219" s="379"/>
      <c r="GB219" s="384">
        <f t="shared" si="801"/>
        <v>0</v>
      </c>
      <c r="GC219" s="379"/>
      <c r="GD219" s="384">
        <f t="shared" si="802"/>
        <v>0</v>
      </c>
      <c r="GE219" s="379"/>
      <c r="GF219" s="384">
        <f t="shared" si="803"/>
        <v>0</v>
      </c>
      <c r="GG219" s="379"/>
      <c r="GH219" s="384">
        <f t="shared" si="804"/>
        <v>0</v>
      </c>
      <c r="GI219" s="379"/>
      <c r="GJ219" s="384">
        <f t="shared" si="805"/>
        <v>0</v>
      </c>
      <c r="GK219" s="379"/>
      <c r="GL219" s="384">
        <f t="shared" si="806"/>
        <v>0</v>
      </c>
      <c r="GM219" s="379"/>
      <c r="GN219" s="384">
        <f t="shared" si="807"/>
        <v>0</v>
      </c>
      <c r="GO219" s="379">
        <v>1</v>
      </c>
      <c r="GP219" s="384">
        <f t="shared" si="808"/>
        <v>5250</v>
      </c>
      <c r="GQ219" s="379"/>
      <c r="GR219" s="384">
        <f t="shared" si="809"/>
        <v>0</v>
      </c>
      <c r="GS219" s="379"/>
      <c r="GT219" s="384">
        <f t="shared" si="810"/>
        <v>0</v>
      </c>
      <c r="GU219" s="379"/>
      <c r="GV219" s="384">
        <f t="shared" si="811"/>
        <v>0</v>
      </c>
      <c r="GW219" s="379"/>
      <c r="GX219" s="384"/>
      <c r="GY219" s="379"/>
      <c r="GZ219" s="384">
        <f t="shared" si="812"/>
        <v>0</v>
      </c>
      <c r="HA219" s="379"/>
      <c r="HB219" s="384">
        <f t="shared" si="813"/>
        <v>0</v>
      </c>
      <c r="HC219" s="379"/>
      <c r="HD219" s="384">
        <f t="shared" si="814"/>
        <v>0</v>
      </c>
      <c r="HE219" s="379"/>
      <c r="HF219" s="384">
        <f t="shared" si="815"/>
        <v>0</v>
      </c>
      <c r="HG219" s="379"/>
      <c r="HH219" s="384">
        <f t="shared" si="816"/>
        <v>0</v>
      </c>
      <c r="HI219" s="379"/>
      <c r="HJ219" s="384">
        <f t="shared" si="817"/>
        <v>0</v>
      </c>
      <c r="HK219" s="379"/>
      <c r="HL219" s="384">
        <f t="shared" si="690"/>
        <v>0</v>
      </c>
      <c r="HM219" s="379"/>
      <c r="HN219" s="384">
        <f t="shared" si="818"/>
        <v>0</v>
      </c>
      <c r="HO219" s="415"/>
      <c r="HP219" s="384">
        <f t="shared" si="819"/>
        <v>0</v>
      </c>
      <c r="HQ219" s="379"/>
      <c r="HR219" s="384">
        <f t="shared" si="820"/>
        <v>0</v>
      </c>
      <c r="HS219" s="415"/>
      <c r="HT219" s="384">
        <f t="shared" si="821"/>
        <v>0</v>
      </c>
      <c r="HU219" s="379"/>
      <c r="HV219" s="384">
        <f t="shared" si="822"/>
        <v>0</v>
      </c>
      <c r="HW219" s="379"/>
      <c r="HX219" s="384">
        <f t="shared" si="823"/>
        <v>0</v>
      </c>
      <c r="HY219" s="379"/>
      <c r="HZ219" s="384">
        <f t="shared" si="824"/>
        <v>0</v>
      </c>
      <c r="IA219" s="379"/>
      <c r="IB219" s="384">
        <f t="shared" si="825"/>
        <v>0</v>
      </c>
      <c r="IC219" s="379"/>
      <c r="ID219" s="384"/>
      <c r="IE219" s="379"/>
      <c r="IF219" s="384">
        <f t="shared" si="826"/>
        <v>0</v>
      </c>
      <c r="IG219" s="379"/>
      <c r="IH219" s="384">
        <f t="shared" si="827"/>
        <v>0</v>
      </c>
      <c r="II219" s="379"/>
      <c r="IJ219" s="384">
        <f t="shared" si="828"/>
        <v>0</v>
      </c>
      <c r="IK219" s="379"/>
      <c r="IL219" s="384">
        <f t="shared" si="829"/>
        <v>0</v>
      </c>
      <c r="IM219" s="379"/>
      <c r="IN219" s="384">
        <f t="shared" si="830"/>
        <v>0</v>
      </c>
      <c r="IO219" s="379"/>
      <c r="IP219" s="384">
        <f t="shared" si="831"/>
        <v>0</v>
      </c>
      <c r="IQ219" s="379"/>
      <c r="IR219" s="384">
        <f t="shared" si="832"/>
        <v>0</v>
      </c>
      <c r="IS219" s="379"/>
      <c r="IT219" s="384">
        <f t="shared" si="833"/>
        <v>0</v>
      </c>
      <c r="IU219" s="379"/>
      <c r="IV219" s="384">
        <f t="shared" si="834"/>
        <v>0</v>
      </c>
      <c r="IW219" s="379"/>
      <c r="IX219" s="384">
        <f t="shared" si="835"/>
        <v>0</v>
      </c>
      <c r="IY219" s="379"/>
      <c r="IZ219" s="384">
        <f t="shared" si="836"/>
        <v>0</v>
      </c>
      <c r="JA219" s="379"/>
      <c r="JB219" s="384">
        <f t="shared" si="837"/>
        <v>0</v>
      </c>
      <c r="JC219" s="379"/>
      <c r="JD219" s="384">
        <f t="shared" si="838"/>
        <v>0</v>
      </c>
      <c r="JE219" s="379"/>
      <c r="JF219" s="384">
        <f t="shared" si="839"/>
        <v>0</v>
      </c>
      <c r="JG219" s="379"/>
      <c r="JH219" s="384">
        <f t="shared" si="840"/>
        <v>0</v>
      </c>
      <c r="JI219" s="379"/>
      <c r="JJ219" s="384">
        <f t="shared" si="841"/>
        <v>0</v>
      </c>
      <c r="JK219" s="379"/>
      <c r="JL219" s="384">
        <f t="shared" si="842"/>
        <v>0</v>
      </c>
      <c r="JM219" s="379"/>
      <c r="JN219" s="384">
        <f t="shared" si="843"/>
        <v>0</v>
      </c>
      <c r="JO219" s="379"/>
      <c r="JP219" s="384">
        <f t="shared" si="844"/>
        <v>0</v>
      </c>
      <c r="JQ219" s="379"/>
      <c r="JR219" s="384">
        <f t="shared" si="845"/>
        <v>0</v>
      </c>
      <c r="JS219" s="379"/>
      <c r="JT219" s="384">
        <f t="shared" si="846"/>
        <v>0</v>
      </c>
      <c r="JU219" s="379"/>
      <c r="JV219" s="384">
        <f t="shared" si="847"/>
        <v>0</v>
      </c>
      <c r="JW219" s="379"/>
      <c r="JX219" s="384">
        <f t="shared" si="848"/>
        <v>0</v>
      </c>
      <c r="JY219" s="379"/>
      <c r="JZ219" s="384"/>
    </row>
    <row r="220" spans="1:286" s="4" customFormat="1" x14ac:dyDescent="0.25">
      <c r="A220" s="268" t="s">
        <v>342</v>
      </c>
      <c r="B220" s="268" t="s">
        <v>352</v>
      </c>
      <c r="C220" s="466">
        <v>5000</v>
      </c>
      <c r="D220" s="467"/>
      <c r="E220" s="467"/>
      <c r="F220" s="472"/>
      <c r="G220" s="387">
        <f t="shared" si="720"/>
        <v>250</v>
      </c>
      <c r="H220" s="388">
        <f t="shared" si="584"/>
        <v>5250</v>
      </c>
      <c r="I220" s="513">
        <v>1</v>
      </c>
      <c r="J220" s="390">
        <f t="shared" si="586"/>
        <v>5250</v>
      </c>
      <c r="K220" s="379"/>
      <c r="L220" s="384">
        <f t="shared" si="587"/>
        <v>0</v>
      </c>
      <c r="M220" s="379"/>
      <c r="N220" s="384">
        <f t="shared" si="588"/>
        <v>0</v>
      </c>
      <c r="O220" s="379"/>
      <c r="P220" s="384">
        <f t="shared" ref="P220:P229" si="850">O220*$J220</f>
        <v>0</v>
      </c>
      <c r="Q220" s="379"/>
      <c r="R220" s="384">
        <f t="shared" si="849"/>
        <v>0</v>
      </c>
      <c r="S220" s="379"/>
      <c r="T220" s="384">
        <f t="shared" si="721"/>
        <v>0</v>
      </c>
      <c r="U220" s="379"/>
      <c r="V220" s="384">
        <f t="shared" si="722"/>
        <v>0</v>
      </c>
      <c r="W220" s="379"/>
      <c r="X220" s="384">
        <f t="shared" si="723"/>
        <v>0</v>
      </c>
      <c r="Y220" s="379"/>
      <c r="Z220" s="384">
        <f t="shared" si="594"/>
        <v>0</v>
      </c>
      <c r="AA220" s="379"/>
      <c r="AB220" s="384">
        <f t="shared" si="724"/>
        <v>0</v>
      </c>
      <c r="AC220" s="379"/>
      <c r="AD220" s="384">
        <f t="shared" si="725"/>
        <v>0</v>
      </c>
      <c r="AE220" s="379"/>
      <c r="AF220" s="384">
        <f t="shared" si="726"/>
        <v>0</v>
      </c>
      <c r="AG220" s="379"/>
      <c r="AH220" s="384">
        <f t="shared" si="727"/>
        <v>0</v>
      </c>
      <c r="AI220" s="379"/>
      <c r="AJ220" s="384">
        <f t="shared" si="728"/>
        <v>0</v>
      </c>
      <c r="AK220" s="379"/>
      <c r="AL220" s="384">
        <f t="shared" si="729"/>
        <v>0</v>
      </c>
      <c r="AM220" s="379"/>
      <c r="AN220" s="384">
        <f t="shared" si="601"/>
        <v>0</v>
      </c>
      <c r="AO220" s="379"/>
      <c r="AP220" s="384">
        <f t="shared" si="730"/>
        <v>0</v>
      </c>
      <c r="AQ220" s="379"/>
      <c r="AR220" s="384">
        <f t="shared" si="731"/>
        <v>0</v>
      </c>
      <c r="AS220" s="379"/>
      <c r="AT220" s="384">
        <f t="shared" si="732"/>
        <v>0</v>
      </c>
      <c r="AU220" s="379"/>
      <c r="AV220" s="384">
        <f t="shared" si="733"/>
        <v>0</v>
      </c>
      <c r="AW220" s="379"/>
      <c r="AX220" s="384">
        <f t="shared" si="734"/>
        <v>0</v>
      </c>
      <c r="AY220" s="379"/>
      <c r="AZ220" s="384">
        <f t="shared" si="735"/>
        <v>0</v>
      </c>
      <c r="BA220" s="379"/>
      <c r="BB220" s="384">
        <f t="shared" si="736"/>
        <v>0</v>
      </c>
      <c r="BC220" s="379"/>
      <c r="BD220" s="384">
        <f t="shared" si="737"/>
        <v>0</v>
      </c>
      <c r="BE220" s="379"/>
      <c r="BF220" s="384">
        <f t="shared" si="738"/>
        <v>0</v>
      </c>
      <c r="BG220" s="379"/>
      <c r="BH220" s="384">
        <f t="shared" si="739"/>
        <v>0</v>
      </c>
      <c r="BI220" s="379"/>
      <c r="BJ220" s="384">
        <f t="shared" si="740"/>
        <v>0</v>
      </c>
      <c r="BK220" s="379"/>
      <c r="BL220" s="384">
        <f t="shared" si="741"/>
        <v>0</v>
      </c>
      <c r="BM220" s="379"/>
      <c r="BN220" s="384">
        <f t="shared" si="742"/>
        <v>0</v>
      </c>
      <c r="BO220" s="379"/>
      <c r="BP220" s="384">
        <f t="shared" si="743"/>
        <v>0</v>
      </c>
      <c r="BQ220" s="379"/>
      <c r="BR220" s="384">
        <f t="shared" si="744"/>
        <v>0</v>
      </c>
      <c r="BS220" s="379"/>
      <c r="BT220" s="384">
        <f t="shared" si="745"/>
        <v>0</v>
      </c>
      <c r="BU220" s="379"/>
      <c r="BV220" s="384">
        <f t="shared" si="746"/>
        <v>0</v>
      </c>
      <c r="BW220" s="379"/>
      <c r="BX220" s="384">
        <f t="shared" si="747"/>
        <v>0</v>
      </c>
      <c r="BY220" s="379"/>
      <c r="BZ220" s="384">
        <f t="shared" si="748"/>
        <v>0</v>
      </c>
      <c r="CA220" s="379"/>
      <c r="CB220" s="384">
        <f t="shared" si="749"/>
        <v>0</v>
      </c>
      <c r="CC220" s="379"/>
      <c r="CD220" s="384">
        <f t="shared" si="750"/>
        <v>0</v>
      </c>
      <c r="CE220" s="379"/>
      <c r="CF220" s="384">
        <f t="shared" si="751"/>
        <v>0</v>
      </c>
      <c r="CG220" s="379"/>
      <c r="CH220" s="384">
        <f t="shared" si="752"/>
        <v>0</v>
      </c>
      <c r="CI220" s="379"/>
      <c r="CJ220" s="384">
        <f t="shared" si="753"/>
        <v>0</v>
      </c>
      <c r="CK220" s="379"/>
      <c r="CL220" s="384">
        <f t="shared" si="754"/>
        <v>0</v>
      </c>
      <c r="CM220" s="379"/>
      <c r="CN220" s="384">
        <f t="shared" si="755"/>
        <v>0</v>
      </c>
      <c r="CO220" s="379"/>
      <c r="CP220" s="384">
        <f t="shared" si="756"/>
        <v>0</v>
      </c>
      <c r="CQ220" s="379"/>
      <c r="CR220" s="384">
        <f t="shared" si="757"/>
        <v>0</v>
      </c>
      <c r="CS220" s="379"/>
      <c r="CT220" s="384">
        <f t="shared" si="758"/>
        <v>0</v>
      </c>
      <c r="CU220" s="379"/>
      <c r="CV220" s="384">
        <f t="shared" si="759"/>
        <v>0</v>
      </c>
      <c r="CW220" s="379"/>
      <c r="CX220" s="384">
        <f t="shared" si="760"/>
        <v>0</v>
      </c>
      <c r="CY220" s="379"/>
      <c r="CZ220" s="384">
        <f t="shared" si="761"/>
        <v>0</v>
      </c>
      <c r="DA220" s="379"/>
      <c r="DB220" s="384">
        <f t="shared" si="762"/>
        <v>0</v>
      </c>
      <c r="DC220" s="379"/>
      <c r="DD220" s="384">
        <f t="shared" si="763"/>
        <v>0</v>
      </c>
      <c r="DE220" s="379"/>
      <c r="DF220" s="384">
        <f t="shared" si="764"/>
        <v>0</v>
      </c>
      <c r="DG220" s="379"/>
      <c r="DH220" s="384">
        <f t="shared" si="765"/>
        <v>0</v>
      </c>
      <c r="DI220" s="379"/>
      <c r="DJ220" s="384">
        <f t="shared" si="766"/>
        <v>0</v>
      </c>
      <c r="DK220" s="379"/>
      <c r="DL220" s="384">
        <f t="shared" si="767"/>
        <v>0</v>
      </c>
      <c r="DM220" s="379"/>
      <c r="DN220" s="384">
        <f t="shared" si="768"/>
        <v>0</v>
      </c>
      <c r="DO220" s="379"/>
      <c r="DP220" s="384">
        <f t="shared" si="769"/>
        <v>0</v>
      </c>
      <c r="DQ220" s="379"/>
      <c r="DR220" s="384">
        <f t="shared" si="770"/>
        <v>0</v>
      </c>
      <c r="DS220" s="379"/>
      <c r="DT220" s="384">
        <f t="shared" si="771"/>
        <v>0</v>
      </c>
      <c r="DU220" s="379"/>
      <c r="DV220" s="384">
        <f t="shared" si="772"/>
        <v>0</v>
      </c>
      <c r="DW220" s="379"/>
      <c r="DX220" s="384">
        <f t="shared" si="773"/>
        <v>0</v>
      </c>
      <c r="DY220" s="379"/>
      <c r="DZ220" s="384">
        <f t="shared" si="774"/>
        <v>0</v>
      </c>
      <c r="EA220" s="379"/>
      <c r="EB220" s="384">
        <f t="shared" si="775"/>
        <v>0</v>
      </c>
      <c r="EC220" s="379"/>
      <c r="ED220" s="384">
        <f t="shared" si="776"/>
        <v>0</v>
      </c>
      <c r="EE220" s="379"/>
      <c r="EF220" s="384">
        <f t="shared" si="777"/>
        <v>0</v>
      </c>
      <c r="EG220" s="379"/>
      <c r="EH220" s="384">
        <f t="shared" si="778"/>
        <v>0</v>
      </c>
      <c r="EI220" s="379"/>
      <c r="EJ220" s="384">
        <f t="shared" si="779"/>
        <v>0</v>
      </c>
      <c r="EK220" s="379"/>
      <c r="EL220" s="384">
        <f t="shared" si="780"/>
        <v>0</v>
      </c>
      <c r="EM220" s="379"/>
      <c r="EN220" s="384">
        <f t="shared" si="781"/>
        <v>0</v>
      </c>
      <c r="EO220" s="379"/>
      <c r="EP220" s="384">
        <f t="shared" si="782"/>
        <v>0</v>
      </c>
      <c r="EQ220" s="379"/>
      <c r="ER220" s="384">
        <f t="shared" si="783"/>
        <v>0</v>
      </c>
      <c r="ES220" s="379"/>
      <c r="ET220" s="384">
        <f t="shared" si="784"/>
        <v>0</v>
      </c>
      <c r="EU220" s="379"/>
      <c r="EV220" s="384">
        <f t="shared" si="785"/>
        <v>0</v>
      </c>
      <c r="EW220" s="379"/>
      <c r="EX220" s="384">
        <f t="shared" si="786"/>
        <v>0</v>
      </c>
      <c r="EY220" s="379"/>
      <c r="EZ220" s="384">
        <f t="shared" si="787"/>
        <v>0</v>
      </c>
      <c r="FA220" s="379"/>
      <c r="FB220" s="384">
        <f t="shared" si="788"/>
        <v>0</v>
      </c>
      <c r="FC220" s="379"/>
      <c r="FD220" s="384">
        <f t="shared" si="789"/>
        <v>0</v>
      </c>
      <c r="FE220" s="379"/>
      <c r="FF220" s="384">
        <f t="shared" si="790"/>
        <v>0</v>
      </c>
      <c r="FG220" s="379"/>
      <c r="FH220" s="384">
        <f t="shared" si="791"/>
        <v>0</v>
      </c>
      <c r="FI220" s="379"/>
      <c r="FJ220" s="384">
        <f t="shared" si="792"/>
        <v>0</v>
      </c>
      <c r="FK220" s="379"/>
      <c r="FL220" s="384">
        <f t="shared" si="793"/>
        <v>0</v>
      </c>
      <c r="FM220" s="379"/>
      <c r="FN220" s="384">
        <f t="shared" si="794"/>
        <v>0</v>
      </c>
      <c r="FO220" s="379"/>
      <c r="FP220" s="384">
        <f t="shared" si="795"/>
        <v>0</v>
      </c>
      <c r="FQ220" s="379"/>
      <c r="FR220" s="384">
        <f t="shared" si="796"/>
        <v>0</v>
      </c>
      <c r="FS220" s="379"/>
      <c r="FT220" s="384">
        <f t="shared" si="797"/>
        <v>0</v>
      </c>
      <c r="FU220" s="379"/>
      <c r="FV220" s="384">
        <f t="shared" si="798"/>
        <v>0</v>
      </c>
      <c r="FW220" s="379"/>
      <c r="FX220" s="384">
        <f t="shared" si="799"/>
        <v>0</v>
      </c>
      <c r="FY220" s="379"/>
      <c r="FZ220" s="384">
        <f t="shared" si="800"/>
        <v>0</v>
      </c>
      <c r="GA220" s="379"/>
      <c r="GB220" s="384">
        <f t="shared" si="801"/>
        <v>0</v>
      </c>
      <c r="GC220" s="379"/>
      <c r="GD220" s="384">
        <f t="shared" si="802"/>
        <v>0</v>
      </c>
      <c r="GE220" s="379"/>
      <c r="GF220" s="384">
        <f t="shared" si="803"/>
        <v>0</v>
      </c>
      <c r="GG220" s="379"/>
      <c r="GH220" s="384">
        <f t="shared" si="804"/>
        <v>0</v>
      </c>
      <c r="GI220" s="379"/>
      <c r="GJ220" s="384">
        <f t="shared" si="805"/>
        <v>0</v>
      </c>
      <c r="GK220" s="379"/>
      <c r="GL220" s="384">
        <f t="shared" si="806"/>
        <v>0</v>
      </c>
      <c r="GM220" s="379"/>
      <c r="GN220" s="384">
        <f t="shared" si="807"/>
        <v>0</v>
      </c>
      <c r="GO220" s="379"/>
      <c r="GP220" s="384">
        <f t="shared" si="808"/>
        <v>0</v>
      </c>
      <c r="GQ220" s="379"/>
      <c r="GR220" s="384">
        <f t="shared" si="809"/>
        <v>0</v>
      </c>
      <c r="GS220" s="379"/>
      <c r="GT220" s="384">
        <f t="shared" si="810"/>
        <v>0</v>
      </c>
      <c r="GU220" s="379"/>
      <c r="GV220" s="384">
        <f t="shared" si="811"/>
        <v>0</v>
      </c>
      <c r="GW220" s="379"/>
      <c r="GX220" s="384">
        <f>GW220*$J220</f>
        <v>0</v>
      </c>
      <c r="GY220" s="379"/>
      <c r="GZ220" s="384">
        <f t="shared" si="812"/>
        <v>0</v>
      </c>
      <c r="HA220" s="379"/>
      <c r="HB220" s="384">
        <f t="shared" si="813"/>
        <v>0</v>
      </c>
      <c r="HC220" s="379"/>
      <c r="HD220" s="384">
        <f t="shared" si="814"/>
        <v>0</v>
      </c>
      <c r="HE220" s="379"/>
      <c r="HF220" s="384">
        <f t="shared" si="815"/>
        <v>0</v>
      </c>
      <c r="HG220" s="379"/>
      <c r="HH220" s="384">
        <f t="shared" si="816"/>
        <v>0</v>
      </c>
      <c r="HI220" s="379"/>
      <c r="HJ220" s="384">
        <f t="shared" si="817"/>
        <v>0</v>
      </c>
      <c r="HK220" s="379"/>
      <c r="HL220" s="384">
        <f t="shared" si="690"/>
        <v>0</v>
      </c>
      <c r="HM220" s="379"/>
      <c r="HN220" s="384">
        <f t="shared" si="818"/>
        <v>0</v>
      </c>
      <c r="HO220" s="415"/>
      <c r="HP220" s="384">
        <f t="shared" si="819"/>
        <v>0</v>
      </c>
      <c r="HQ220" s="379"/>
      <c r="HR220" s="384">
        <f t="shared" si="820"/>
        <v>0</v>
      </c>
      <c r="HS220" s="415"/>
      <c r="HT220" s="384">
        <f t="shared" si="821"/>
        <v>0</v>
      </c>
      <c r="HU220" s="379"/>
      <c r="HV220" s="384">
        <f t="shared" si="822"/>
        <v>0</v>
      </c>
      <c r="HW220" s="379"/>
      <c r="HX220" s="384">
        <f t="shared" si="823"/>
        <v>0</v>
      </c>
      <c r="HY220" s="379"/>
      <c r="HZ220" s="384">
        <f t="shared" si="824"/>
        <v>0</v>
      </c>
      <c r="IA220" s="379"/>
      <c r="IB220" s="384">
        <f t="shared" si="825"/>
        <v>0</v>
      </c>
      <c r="IC220" s="379"/>
      <c r="ID220" s="384">
        <f>IC220*$J220</f>
        <v>0</v>
      </c>
      <c r="IE220" s="379"/>
      <c r="IF220" s="384">
        <f t="shared" si="826"/>
        <v>0</v>
      </c>
      <c r="IG220" s="379"/>
      <c r="IH220" s="384">
        <f t="shared" si="827"/>
        <v>0</v>
      </c>
      <c r="II220" s="379"/>
      <c r="IJ220" s="384">
        <f t="shared" si="828"/>
        <v>0</v>
      </c>
      <c r="IK220" s="379"/>
      <c r="IL220" s="384">
        <f t="shared" si="829"/>
        <v>0</v>
      </c>
      <c r="IM220" s="379"/>
      <c r="IN220" s="384">
        <f t="shared" si="830"/>
        <v>0</v>
      </c>
      <c r="IO220" s="379"/>
      <c r="IP220" s="384">
        <f t="shared" si="831"/>
        <v>0</v>
      </c>
      <c r="IQ220" s="379"/>
      <c r="IR220" s="384">
        <f t="shared" si="832"/>
        <v>0</v>
      </c>
      <c r="IS220" s="379"/>
      <c r="IT220" s="384">
        <f t="shared" si="833"/>
        <v>0</v>
      </c>
      <c r="IU220" s="379"/>
      <c r="IV220" s="384">
        <f t="shared" si="834"/>
        <v>0</v>
      </c>
      <c r="IW220" s="379"/>
      <c r="IX220" s="384">
        <f t="shared" si="835"/>
        <v>0</v>
      </c>
      <c r="IY220" s="379"/>
      <c r="IZ220" s="384">
        <f t="shared" si="836"/>
        <v>0</v>
      </c>
      <c r="JA220" s="379"/>
      <c r="JB220" s="384">
        <f t="shared" si="837"/>
        <v>0</v>
      </c>
      <c r="JC220" s="379"/>
      <c r="JD220" s="384">
        <f t="shared" si="838"/>
        <v>0</v>
      </c>
      <c r="JE220" s="379"/>
      <c r="JF220" s="384">
        <f t="shared" si="839"/>
        <v>0</v>
      </c>
      <c r="JG220" s="379"/>
      <c r="JH220" s="384">
        <f t="shared" si="840"/>
        <v>0</v>
      </c>
      <c r="JI220" s="379"/>
      <c r="JJ220" s="384">
        <f t="shared" si="841"/>
        <v>0</v>
      </c>
      <c r="JK220" s="379"/>
      <c r="JL220" s="384">
        <f t="shared" si="842"/>
        <v>0</v>
      </c>
      <c r="JM220" s="379"/>
      <c r="JN220" s="384">
        <f t="shared" si="843"/>
        <v>0</v>
      </c>
      <c r="JO220" s="379"/>
      <c r="JP220" s="384">
        <f t="shared" si="844"/>
        <v>0</v>
      </c>
      <c r="JQ220" s="379"/>
      <c r="JR220" s="384">
        <f t="shared" si="845"/>
        <v>0</v>
      </c>
      <c r="JS220" s="379"/>
      <c r="JT220" s="384">
        <f t="shared" si="846"/>
        <v>0</v>
      </c>
      <c r="JU220" s="379"/>
      <c r="JV220" s="384">
        <f t="shared" si="847"/>
        <v>0</v>
      </c>
      <c r="JW220" s="379"/>
      <c r="JX220" s="384">
        <f t="shared" si="848"/>
        <v>0</v>
      </c>
      <c r="JY220" s="379"/>
      <c r="JZ220" s="384">
        <f>JY220*$J220</f>
        <v>0</v>
      </c>
    </row>
    <row r="221" spans="1:286" s="4" customFormat="1" x14ac:dyDescent="0.25">
      <c r="A221" s="268" t="s">
        <v>342</v>
      </c>
      <c r="B221" s="268" t="s">
        <v>350</v>
      </c>
      <c r="C221" s="466">
        <v>5000</v>
      </c>
      <c r="D221" s="467"/>
      <c r="E221" s="467"/>
      <c r="F221" s="472"/>
      <c r="G221" s="387">
        <f t="shared" si="720"/>
        <v>250</v>
      </c>
      <c r="H221" s="388">
        <f t="shared" si="584"/>
        <v>5250</v>
      </c>
      <c r="I221" s="513">
        <v>1</v>
      </c>
      <c r="J221" s="390">
        <f t="shared" si="586"/>
        <v>5250</v>
      </c>
      <c r="K221" s="379"/>
      <c r="L221" s="384">
        <f t="shared" ref="L221:L228" si="851">K221*$J221</f>
        <v>0</v>
      </c>
      <c r="M221" s="379"/>
      <c r="N221" s="384">
        <f t="shared" ref="N221:N230" si="852">M221*$J221</f>
        <v>0</v>
      </c>
      <c r="O221" s="379"/>
      <c r="P221" s="384">
        <f t="shared" si="850"/>
        <v>0</v>
      </c>
      <c r="Q221" s="379"/>
      <c r="R221" s="384">
        <f t="shared" si="849"/>
        <v>0</v>
      </c>
      <c r="S221" s="379"/>
      <c r="T221" s="384">
        <f t="shared" si="721"/>
        <v>0</v>
      </c>
      <c r="U221" s="379"/>
      <c r="V221" s="384">
        <f t="shared" si="722"/>
        <v>0</v>
      </c>
      <c r="W221" s="379"/>
      <c r="X221" s="384">
        <f t="shared" si="723"/>
        <v>0</v>
      </c>
      <c r="Y221" s="379"/>
      <c r="Z221" s="384">
        <f t="shared" si="594"/>
        <v>0</v>
      </c>
      <c r="AA221" s="379"/>
      <c r="AB221" s="384">
        <f t="shared" si="724"/>
        <v>0</v>
      </c>
      <c r="AC221" s="379"/>
      <c r="AD221" s="384">
        <f t="shared" si="725"/>
        <v>0</v>
      </c>
      <c r="AE221" s="379"/>
      <c r="AF221" s="384">
        <f t="shared" si="726"/>
        <v>0</v>
      </c>
      <c r="AG221" s="379"/>
      <c r="AH221" s="384">
        <f t="shared" si="727"/>
        <v>0</v>
      </c>
      <c r="AI221" s="379"/>
      <c r="AJ221" s="384">
        <f t="shared" si="728"/>
        <v>0</v>
      </c>
      <c r="AK221" s="379"/>
      <c r="AL221" s="384">
        <f t="shared" si="729"/>
        <v>0</v>
      </c>
      <c r="AM221" s="379"/>
      <c r="AN221" s="384">
        <f t="shared" si="601"/>
        <v>0</v>
      </c>
      <c r="AO221" s="379"/>
      <c r="AP221" s="384">
        <f t="shared" si="730"/>
        <v>0</v>
      </c>
      <c r="AQ221" s="379"/>
      <c r="AR221" s="384">
        <f t="shared" si="731"/>
        <v>0</v>
      </c>
      <c r="AS221" s="379"/>
      <c r="AT221" s="384">
        <f t="shared" si="732"/>
        <v>0</v>
      </c>
      <c r="AU221" s="379"/>
      <c r="AV221" s="384">
        <f t="shared" si="733"/>
        <v>0</v>
      </c>
      <c r="AW221" s="379"/>
      <c r="AX221" s="384">
        <f t="shared" si="734"/>
        <v>0</v>
      </c>
      <c r="AY221" s="379"/>
      <c r="AZ221" s="384">
        <f t="shared" si="735"/>
        <v>0</v>
      </c>
      <c r="BA221" s="379"/>
      <c r="BB221" s="384">
        <f t="shared" si="736"/>
        <v>0</v>
      </c>
      <c r="BC221" s="379"/>
      <c r="BD221" s="384">
        <f t="shared" si="737"/>
        <v>0</v>
      </c>
      <c r="BE221" s="379"/>
      <c r="BF221" s="384">
        <f t="shared" si="738"/>
        <v>0</v>
      </c>
      <c r="BG221" s="379"/>
      <c r="BH221" s="384">
        <f t="shared" si="739"/>
        <v>0</v>
      </c>
      <c r="BI221" s="379"/>
      <c r="BJ221" s="384">
        <f t="shared" si="740"/>
        <v>0</v>
      </c>
      <c r="BK221" s="379"/>
      <c r="BL221" s="384">
        <f t="shared" si="741"/>
        <v>0</v>
      </c>
      <c r="BM221" s="379"/>
      <c r="BN221" s="384">
        <f t="shared" si="742"/>
        <v>0</v>
      </c>
      <c r="BO221" s="379"/>
      <c r="BP221" s="384">
        <f t="shared" si="743"/>
        <v>0</v>
      </c>
      <c r="BQ221" s="379"/>
      <c r="BR221" s="384">
        <f t="shared" si="744"/>
        <v>0</v>
      </c>
      <c r="BS221" s="379"/>
      <c r="BT221" s="384">
        <f t="shared" si="745"/>
        <v>0</v>
      </c>
      <c r="BU221" s="379"/>
      <c r="BV221" s="384">
        <f t="shared" si="746"/>
        <v>0</v>
      </c>
      <c r="BW221" s="379"/>
      <c r="BX221" s="384">
        <f t="shared" si="747"/>
        <v>0</v>
      </c>
      <c r="BY221" s="379"/>
      <c r="BZ221" s="384">
        <f t="shared" si="748"/>
        <v>0</v>
      </c>
      <c r="CA221" s="379"/>
      <c r="CB221" s="384">
        <f t="shared" si="749"/>
        <v>0</v>
      </c>
      <c r="CC221" s="379"/>
      <c r="CD221" s="384">
        <f t="shared" si="750"/>
        <v>0</v>
      </c>
      <c r="CE221" s="379"/>
      <c r="CF221" s="384">
        <f t="shared" si="751"/>
        <v>0</v>
      </c>
      <c r="CG221" s="379"/>
      <c r="CH221" s="384">
        <f t="shared" si="752"/>
        <v>0</v>
      </c>
      <c r="CI221" s="379"/>
      <c r="CJ221" s="384">
        <f t="shared" si="753"/>
        <v>0</v>
      </c>
      <c r="CK221" s="379"/>
      <c r="CL221" s="384">
        <f t="shared" si="754"/>
        <v>0</v>
      </c>
      <c r="CM221" s="379"/>
      <c r="CN221" s="384">
        <f t="shared" si="755"/>
        <v>0</v>
      </c>
      <c r="CO221" s="379"/>
      <c r="CP221" s="384">
        <f t="shared" si="756"/>
        <v>0</v>
      </c>
      <c r="CQ221" s="379"/>
      <c r="CR221" s="384">
        <f t="shared" si="757"/>
        <v>0</v>
      </c>
      <c r="CS221" s="379"/>
      <c r="CT221" s="384">
        <f t="shared" si="758"/>
        <v>0</v>
      </c>
      <c r="CU221" s="379"/>
      <c r="CV221" s="384">
        <f t="shared" si="759"/>
        <v>0</v>
      </c>
      <c r="CW221" s="379"/>
      <c r="CX221" s="384">
        <f t="shared" si="760"/>
        <v>0</v>
      </c>
      <c r="CY221" s="379"/>
      <c r="CZ221" s="384">
        <f t="shared" si="761"/>
        <v>0</v>
      </c>
      <c r="DA221" s="379"/>
      <c r="DB221" s="384">
        <f t="shared" si="762"/>
        <v>0</v>
      </c>
      <c r="DC221" s="379"/>
      <c r="DD221" s="384">
        <f t="shared" si="763"/>
        <v>0</v>
      </c>
      <c r="DE221" s="379"/>
      <c r="DF221" s="384">
        <f t="shared" si="764"/>
        <v>0</v>
      </c>
      <c r="DG221" s="379"/>
      <c r="DH221" s="384">
        <f t="shared" si="765"/>
        <v>0</v>
      </c>
      <c r="DI221" s="379"/>
      <c r="DJ221" s="384">
        <f t="shared" si="766"/>
        <v>0</v>
      </c>
      <c r="DK221" s="379"/>
      <c r="DL221" s="384">
        <f t="shared" si="767"/>
        <v>0</v>
      </c>
      <c r="DM221" s="379"/>
      <c r="DN221" s="384">
        <f t="shared" si="768"/>
        <v>0</v>
      </c>
      <c r="DO221" s="379"/>
      <c r="DP221" s="384">
        <f t="shared" si="769"/>
        <v>0</v>
      </c>
      <c r="DQ221" s="379"/>
      <c r="DR221" s="384">
        <f t="shared" si="770"/>
        <v>0</v>
      </c>
      <c r="DS221" s="379"/>
      <c r="DT221" s="384">
        <f t="shared" si="771"/>
        <v>0</v>
      </c>
      <c r="DU221" s="379"/>
      <c r="DV221" s="384">
        <f t="shared" si="772"/>
        <v>0</v>
      </c>
      <c r="DW221" s="379"/>
      <c r="DX221" s="384">
        <f t="shared" si="773"/>
        <v>0</v>
      </c>
      <c r="DY221" s="379"/>
      <c r="DZ221" s="384">
        <f t="shared" si="774"/>
        <v>0</v>
      </c>
      <c r="EA221" s="379"/>
      <c r="EB221" s="384">
        <f t="shared" si="775"/>
        <v>0</v>
      </c>
      <c r="EC221" s="379"/>
      <c r="ED221" s="384">
        <f t="shared" si="776"/>
        <v>0</v>
      </c>
      <c r="EE221" s="379"/>
      <c r="EF221" s="384">
        <f t="shared" si="777"/>
        <v>0</v>
      </c>
      <c r="EG221" s="379"/>
      <c r="EH221" s="384">
        <f t="shared" si="778"/>
        <v>0</v>
      </c>
      <c r="EI221" s="379"/>
      <c r="EJ221" s="384">
        <f t="shared" si="779"/>
        <v>0</v>
      </c>
      <c r="EK221" s="379"/>
      <c r="EL221" s="384">
        <f t="shared" si="780"/>
        <v>0</v>
      </c>
      <c r="EM221" s="379"/>
      <c r="EN221" s="384">
        <f t="shared" si="781"/>
        <v>0</v>
      </c>
      <c r="EO221" s="379"/>
      <c r="EP221" s="384">
        <f t="shared" si="782"/>
        <v>0</v>
      </c>
      <c r="EQ221" s="379"/>
      <c r="ER221" s="384">
        <f t="shared" si="783"/>
        <v>0</v>
      </c>
      <c r="ES221" s="379"/>
      <c r="ET221" s="384">
        <f t="shared" si="784"/>
        <v>0</v>
      </c>
      <c r="EU221" s="379"/>
      <c r="EV221" s="384">
        <f t="shared" si="785"/>
        <v>0</v>
      </c>
      <c r="EW221" s="379"/>
      <c r="EX221" s="384">
        <f t="shared" si="786"/>
        <v>0</v>
      </c>
      <c r="EY221" s="379"/>
      <c r="EZ221" s="384">
        <f t="shared" si="787"/>
        <v>0</v>
      </c>
      <c r="FA221" s="379"/>
      <c r="FB221" s="384">
        <f t="shared" si="788"/>
        <v>0</v>
      </c>
      <c r="FC221" s="379"/>
      <c r="FD221" s="384">
        <f t="shared" si="789"/>
        <v>0</v>
      </c>
      <c r="FE221" s="379"/>
      <c r="FF221" s="384">
        <f t="shared" si="790"/>
        <v>0</v>
      </c>
      <c r="FG221" s="379"/>
      <c r="FH221" s="384">
        <f t="shared" si="791"/>
        <v>0</v>
      </c>
      <c r="FI221" s="379"/>
      <c r="FJ221" s="384">
        <f t="shared" si="792"/>
        <v>0</v>
      </c>
      <c r="FK221" s="379"/>
      <c r="FL221" s="384">
        <f t="shared" si="793"/>
        <v>0</v>
      </c>
      <c r="FM221" s="379"/>
      <c r="FN221" s="384">
        <f t="shared" si="794"/>
        <v>0</v>
      </c>
      <c r="FO221" s="379"/>
      <c r="FP221" s="384">
        <f t="shared" si="795"/>
        <v>0</v>
      </c>
      <c r="FQ221" s="379"/>
      <c r="FR221" s="384">
        <f t="shared" si="796"/>
        <v>0</v>
      </c>
      <c r="FS221" s="379"/>
      <c r="FT221" s="384">
        <f t="shared" si="797"/>
        <v>0</v>
      </c>
      <c r="FU221" s="379"/>
      <c r="FV221" s="384">
        <f t="shared" si="798"/>
        <v>0</v>
      </c>
      <c r="FW221" s="379"/>
      <c r="FX221" s="384">
        <f t="shared" si="799"/>
        <v>0</v>
      </c>
      <c r="FY221" s="379"/>
      <c r="FZ221" s="384">
        <f t="shared" si="800"/>
        <v>0</v>
      </c>
      <c r="GA221" s="379"/>
      <c r="GB221" s="384">
        <f t="shared" si="801"/>
        <v>0</v>
      </c>
      <c r="GC221" s="379"/>
      <c r="GD221" s="384">
        <f t="shared" si="802"/>
        <v>0</v>
      </c>
      <c r="GE221" s="379"/>
      <c r="GF221" s="384">
        <f t="shared" si="803"/>
        <v>0</v>
      </c>
      <c r="GG221" s="379"/>
      <c r="GH221" s="384">
        <f t="shared" si="804"/>
        <v>0</v>
      </c>
      <c r="GI221" s="379"/>
      <c r="GJ221" s="384">
        <f t="shared" si="805"/>
        <v>0</v>
      </c>
      <c r="GK221" s="379"/>
      <c r="GL221" s="384">
        <f t="shared" si="806"/>
        <v>0</v>
      </c>
      <c r="GM221" s="379">
        <v>1</v>
      </c>
      <c r="GN221" s="384">
        <f t="shared" si="807"/>
        <v>5250</v>
      </c>
      <c r="GO221" s="379"/>
      <c r="GP221" s="384">
        <f t="shared" si="808"/>
        <v>0</v>
      </c>
      <c r="GQ221" s="379"/>
      <c r="GR221" s="384">
        <f t="shared" si="809"/>
        <v>0</v>
      </c>
      <c r="GS221" s="379"/>
      <c r="GT221" s="384">
        <f t="shared" si="810"/>
        <v>0</v>
      </c>
      <c r="GU221" s="379"/>
      <c r="GV221" s="384">
        <f t="shared" si="811"/>
        <v>0</v>
      </c>
      <c r="GW221" s="379"/>
      <c r="GX221" s="384">
        <f>GW221*$J221</f>
        <v>0</v>
      </c>
      <c r="GY221" s="379"/>
      <c r="GZ221" s="384">
        <f t="shared" si="812"/>
        <v>0</v>
      </c>
      <c r="HA221" s="379"/>
      <c r="HB221" s="384">
        <f t="shared" si="813"/>
        <v>0</v>
      </c>
      <c r="HC221" s="379"/>
      <c r="HD221" s="384">
        <f t="shared" si="814"/>
        <v>0</v>
      </c>
      <c r="HE221" s="379">
        <v>2</v>
      </c>
      <c r="HF221" s="384">
        <f t="shared" si="815"/>
        <v>10500</v>
      </c>
      <c r="HG221" s="379">
        <v>2</v>
      </c>
      <c r="HH221" s="384">
        <f t="shared" si="816"/>
        <v>10500</v>
      </c>
      <c r="HI221" s="379"/>
      <c r="HJ221" s="384">
        <f t="shared" si="817"/>
        <v>0</v>
      </c>
      <c r="HK221" s="379"/>
      <c r="HL221" s="384">
        <f t="shared" si="690"/>
        <v>0</v>
      </c>
      <c r="HM221" s="379"/>
      <c r="HN221" s="384">
        <f t="shared" si="818"/>
        <v>0</v>
      </c>
      <c r="HO221" s="415"/>
      <c r="HP221" s="384">
        <f t="shared" si="819"/>
        <v>0</v>
      </c>
      <c r="HQ221" s="379"/>
      <c r="HR221" s="384">
        <f t="shared" si="820"/>
        <v>0</v>
      </c>
      <c r="HS221" s="415"/>
      <c r="HT221" s="384">
        <f t="shared" si="821"/>
        <v>0</v>
      </c>
      <c r="HU221" s="379"/>
      <c r="HV221" s="384">
        <f t="shared" si="822"/>
        <v>0</v>
      </c>
      <c r="HW221" s="379"/>
      <c r="HX221" s="384">
        <f t="shared" si="823"/>
        <v>0</v>
      </c>
      <c r="HY221" s="379"/>
      <c r="HZ221" s="384">
        <f t="shared" si="824"/>
        <v>0</v>
      </c>
      <c r="IA221" s="379"/>
      <c r="IB221" s="384">
        <f t="shared" si="825"/>
        <v>0</v>
      </c>
      <c r="IC221" s="379"/>
      <c r="ID221" s="384">
        <f>IC221*$J221</f>
        <v>0</v>
      </c>
      <c r="IE221" s="379"/>
      <c r="IF221" s="384">
        <f t="shared" si="826"/>
        <v>0</v>
      </c>
      <c r="IG221" s="379"/>
      <c r="IH221" s="384">
        <f t="shared" si="827"/>
        <v>0</v>
      </c>
      <c r="II221" s="379"/>
      <c r="IJ221" s="384">
        <f t="shared" si="828"/>
        <v>0</v>
      </c>
      <c r="IK221" s="379"/>
      <c r="IL221" s="384">
        <f t="shared" si="829"/>
        <v>0</v>
      </c>
      <c r="IM221" s="379"/>
      <c r="IN221" s="384">
        <f t="shared" si="830"/>
        <v>0</v>
      </c>
      <c r="IO221" s="379"/>
      <c r="IP221" s="384">
        <f t="shared" si="831"/>
        <v>0</v>
      </c>
      <c r="IQ221" s="379"/>
      <c r="IR221" s="384">
        <f t="shared" si="832"/>
        <v>0</v>
      </c>
      <c r="IS221" s="379"/>
      <c r="IT221" s="384">
        <f t="shared" si="833"/>
        <v>0</v>
      </c>
      <c r="IU221" s="379"/>
      <c r="IV221" s="384">
        <f t="shared" si="834"/>
        <v>0</v>
      </c>
      <c r="IW221" s="379"/>
      <c r="IX221" s="384">
        <f t="shared" si="835"/>
        <v>0</v>
      </c>
      <c r="IY221" s="379"/>
      <c r="IZ221" s="384">
        <f t="shared" si="836"/>
        <v>0</v>
      </c>
      <c r="JA221" s="379"/>
      <c r="JB221" s="384">
        <f t="shared" si="837"/>
        <v>0</v>
      </c>
      <c r="JC221" s="379"/>
      <c r="JD221" s="384">
        <f t="shared" si="838"/>
        <v>0</v>
      </c>
      <c r="JE221" s="379"/>
      <c r="JF221" s="384">
        <f t="shared" si="839"/>
        <v>0</v>
      </c>
      <c r="JG221" s="379"/>
      <c r="JH221" s="384">
        <f t="shared" si="840"/>
        <v>0</v>
      </c>
      <c r="JI221" s="379"/>
      <c r="JJ221" s="384">
        <f t="shared" si="841"/>
        <v>0</v>
      </c>
      <c r="JK221" s="379"/>
      <c r="JL221" s="384">
        <f t="shared" si="842"/>
        <v>0</v>
      </c>
      <c r="JM221" s="379"/>
      <c r="JN221" s="384">
        <f t="shared" si="843"/>
        <v>0</v>
      </c>
      <c r="JO221" s="379"/>
      <c r="JP221" s="384">
        <f t="shared" si="844"/>
        <v>0</v>
      </c>
      <c r="JQ221" s="379"/>
      <c r="JR221" s="384">
        <f t="shared" si="845"/>
        <v>0</v>
      </c>
      <c r="JS221" s="379"/>
      <c r="JT221" s="384">
        <f t="shared" si="846"/>
        <v>0</v>
      </c>
      <c r="JU221" s="379"/>
      <c r="JV221" s="384">
        <f t="shared" si="847"/>
        <v>0</v>
      </c>
      <c r="JW221" s="379"/>
      <c r="JX221" s="384">
        <f t="shared" si="848"/>
        <v>0</v>
      </c>
      <c r="JY221" s="379"/>
      <c r="JZ221" s="384">
        <f>JY221*$J221</f>
        <v>0</v>
      </c>
    </row>
    <row r="222" spans="1:286" s="4" customFormat="1" x14ac:dyDescent="0.25">
      <c r="A222" s="268" t="s">
        <v>342</v>
      </c>
      <c r="B222" s="268" t="s">
        <v>1177</v>
      </c>
      <c r="C222" s="466">
        <v>5000</v>
      </c>
      <c r="D222" s="467"/>
      <c r="E222" s="467"/>
      <c r="F222" s="472"/>
      <c r="G222" s="387">
        <f t="shared" si="720"/>
        <v>250</v>
      </c>
      <c r="H222" s="388">
        <f t="shared" si="584"/>
        <v>5250</v>
      </c>
      <c r="I222" s="513">
        <v>1</v>
      </c>
      <c r="J222" s="390">
        <f t="shared" si="586"/>
        <v>5250</v>
      </c>
      <c r="K222" s="379"/>
      <c r="L222" s="384">
        <f t="shared" si="851"/>
        <v>0</v>
      </c>
      <c r="M222" s="379"/>
      <c r="N222" s="384">
        <f t="shared" si="852"/>
        <v>0</v>
      </c>
      <c r="O222" s="379"/>
      <c r="P222" s="384">
        <f t="shared" si="850"/>
        <v>0</v>
      </c>
      <c r="Q222" s="379"/>
      <c r="R222" s="384">
        <f t="shared" si="849"/>
        <v>0</v>
      </c>
      <c r="S222" s="379"/>
      <c r="T222" s="384">
        <f t="shared" si="721"/>
        <v>0</v>
      </c>
      <c r="U222" s="379"/>
      <c r="V222" s="384">
        <f t="shared" si="722"/>
        <v>0</v>
      </c>
      <c r="W222" s="379"/>
      <c r="X222" s="384">
        <f t="shared" si="723"/>
        <v>0</v>
      </c>
      <c r="Y222" s="379"/>
      <c r="Z222" s="384">
        <f t="shared" si="594"/>
        <v>0</v>
      </c>
      <c r="AA222" s="379"/>
      <c r="AB222" s="384">
        <f t="shared" si="724"/>
        <v>0</v>
      </c>
      <c r="AC222" s="379"/>
      <c r="AD222" s="384">
        <f t="shared" si="725"/>
        <v>0</v>
      </c>
      <c r="AE222" s="379"/>
      <c r="AF222" s="384">
        <f t="shared" si="726"/>
        <v>0</v>
      </c>
      <c r="AG222" s="379"/>
      <c r="AH222" s="384">
        <f t="shared" si="727"/>
        <v>0</v>
      </c>
      <c r="AI222" s="379"/>
      <c r="AJ222" s="384">
        <f t="shared" si="728"/>
        <v>0</v>
      </c>
      <c r="AK222" s="379"/>
      <c r="AL222" s="384">
        <f t="shared" si="729"/>
        <v>0</v>
      </c>
      <c r="AM222" s="379"/>
      <c r="AN222" s="384">
        <f t="shared" si="601"/>
        <v>0</v>
      </c>
      <c r="AO222" s="379"/>
      <c r="AP222" s="384">
        <f t="shared" si="730"/>
        <v>0</v>
      </c>
      <c r="AQ222" s="379"/>
      <c r="AR222" s="384">
        <f t="shared" si="731"/>
        <v>0</v>
      </c>
      <c r="AS222" s="379"/>
      <c r="AT222" s="384">
        <f t="shared" si="732"/>
        <v>0</v>
      </c>
      <c r="AU222" s="379"/>
      <c r="AV222" s="384">
        <f t="shared" si="733"/>
        <v>0</v>
      </c>
      <c r="AW222" s="379"/>
      <c r="AX222" s="384">
        <f t="shared" si="734"/>
        <v>0</v>
      </c>
      <c r="AY222" s="379"/>
      <c r="AZ222" s="384">
        <f t="shared" si="735"/>
        <v>0</v>
      </c>
      <c r="BA222" s="379"/>
      <c r="BB222" s="384">
        <f t="shared" si="736"/>
        <v>0</v>
      </c>
      <c r="BC222" s="379"/>
      <c r="BD222" s="384">
        <f t="shared" si="737"/>
        <v>0</v>
      </c>
      <c r="BE222" s="379"/>
      <c r="BF222" s="384">
        <f t="shared" si="738"/>
        <v>0</v>
      </c>
      <c r="BG222" s="379"/>
      <c r="BH222" s="384">
        <f t="shared" si="739"/>
        <v>0</v>
      </c>
      <c r="BI222" s="379"/>
      <c r="BJ222" s="384">
        <f t="shared" si="740"/>
        <v>0</v>
      </c>
      <c r="BK222" s="379"/>
      <c r="BL222" s="384">
        <f t="shared" si="741"/>
        <v>0</v>
      </c>
      <c r="BM222" s="379"/>
      <c r="BN222" s="384">
        <f t="shared" si="742"/>
        <v>0</v>
      </c>
      <c r="BO222" s="379"/>
      <c r="BP222" s="384">
        <f t="shared" si="743"/>
        <v>0</v>
      </c>
      <c r="BQ222" s="379"/>
      <c r="BR222" s="384">
        <f t="shared" si="744"/>
        <v>0</v>
      </c>
      <c r="BS222" s="379"/>
      <c r="BT222" s="384">
        <f t="shared" si="745"/>
        <v>0</v>
      </c>
      <c r="BU222" s="379"/>
      <c r="BV222" s="384">
        <f t="shared" si="746"/>
        <v>0</v>
      </c>
      <c r="BW222" s="379"/>
      <c r="BX222" s="384">
        <f t="shared" si="747"/>
        <v>0</v>
      </c>
      <c r="BY222" s="379"/>
      <c r="BZ222" s="384">
        <f t="shared" si="748"/>
        <v>0</v>
      </c>
      <c r="CA222" s="379"/>
      <c r="CB222" s="384">
        <f t="shared" si="749"/>
        <v>0</v>
      </c>
      <c r="CC222" s="379"/>
      <c r="CD222" s="384">
        <f t="shared" si="750"/>
        <v>0</v>
      </c>
      <c r="CE222" s="379"/>
      <c r="CF222" s="384">
        <f t="shared" si="751"/>
        <v>0</v>
      </c>
      <c r="CG222" s="379"/>
      <c r="CH222" s="384">
        <f t="shared" si="752"/>
        <v>0</v>
      </c>
      <c r="CI222" s="379"/>
      <c r="CJ222" s="384">
        <f t="shared" si="753"/>
        <v>0</v>
      </c>
      <c r="CK222" s="379"/>
      <c r="CL222" s="384">
        <f t="shared" si="754"/>
        <v>0</v>
      </c>
      <c r="CM222" s="379"/>
      <c r="CN222" s="384">
        <f t="shared" si="755"/>
        <v>0</v>
      </c>
      <c r="CO222" s="379"/>
      <c r="CP222" s="384">
        <f t="shared" si="756"/>
        <v>0</v>
      </c>
      <c r="CQ222" s="379"/>
      <c r="CR222" s="384">
        <f t="shared" si="757"/>
        <v>0</v>
      </c>
      <c r="CS222" s="379"/>
      <c r="CT222" s="384">
        <f t="shared" si="758"/>
        <v>0</v>
      </c>
      <c r="CU222" s="379"/>
      <c r="CV222" s="384">
        <f t="shared" si="759"/>
        <v>0</v>
      </c>
      <c r="CW222" s="379"/>
      <c r="CX222" s="384">
        <f t="shared" si="760"/>
        <v>0</v>
      </c>
      <c r="CY222" s="379"/>
      <c r="CZ222" s="384">
        <f t="shared" si="761"/>
        <v>0</v>
      </c>
      <c r="DA222" s="379"/>
      <c r="DB222" s="384">
        <f t="shared" si="762"/>
        <v>0</v>
      </c>
      <c r="DC222" s="379"/>
      <c r="DD222" s="384">
        <f t="shared" si="763"/>
        <v>0</v>
      </c>
      <c r="DE222" s="379"/>
      <c r="DF222" s="384">
        <f t="shared" si="764"/>
        <v>0</v>
      </c>
      <c r="DG222" s="379"/>
      <c r="DH222" s="384">
        <f t="shared" si="765"/>
        <v>0</v>
      </c>
      <c r="DI222" s="379"/>
      <c r="DJ222" s="384">
        <f t="shared" si="766"/>
        <v>0</v>
      </c>
      <c r="DK222" s="379"/>
      <c r="DL222" s="384">
        <f t="shared" si="767"/>
        <v>0</v>
      </c>
      <c r="DM222" s="379"/>
      <c r="DN222" s="384">
        <f t="shared" si="768"/>
        <v>0</v>
      </c>
      <c r="DO222" s="379"/>
      <c r="DP222" s="384">
        <f t="shared" si="769"/>
        <v>0</v>
      </c>
      <c r="DQ222" s="379"/>
      <c r="DR222" s="384">
        <f t="shared" si="770"/>
        <v>0</v>
      </c>
      <c r="DS222" s="379"/>
      <c r="DT222" s="384">
        <f t="shared" si="771"/>
        <v>0</v>
      </c>
      <c r="DU222" s="379"/>
      <c r="DV222" s="384">
        <f t="shared" si="772"/>
        <v>0</v>
      </c>
      <c r="DW222" s="379"/>
      <c r="DX222" s="384">
        <f t="shared" si="773"/>
        <v>0</v>
      </c>
      <c r="DY222" s="379"/>
      <c r="DZ222" s="384">
        <f t="shared" si="774"/>
        <v>0</v>
      </c>
      <c r="EA222" s="379"/>
      <c r="EB222" s="384">
        <f t="shared" si="775"/>
        <v>0</v>
      </c>
      <c r="EC222" s="379"/>
      <c r="ED222" s="384">
        <f t="shared" si="776"/>
        <v>0</v>
      </c>
      <c r="EE222" s="379"/>
      <c r="EF222" s="384">
        <f t="shared" si="777"/>
        <v>0</v>
      </c>
      <c r="EG222" s="379"/>
      <c r="EH222" s="384">
        <f t="shared" si="778"/>
        <v>0</v>
      </c>
      <c r="EI222" s="379"/>
      <c r="EJ222" s="384">
        <f t="shared" si="779"/>
        <v>0</v>
      </c>
      <c r="EK222" s="379"/>
      <c r="EL222" s="384">
        <f t="shared" si="780"/>
        <v>0</v>
      </c>
      <c r="EM222" s="379"/>
      <c r="EN222" s="384">
        <f t="shared" si="781"/>
        <v>0</v>
      </c>
      <c r="EO222" s="379"/>
      <c r="EP222" s="384">
        <f t="shared" si="782"/>
        <v>0</v>
      </c>
      <c r="EQ222" s="379"/>
      <c r="ER222" s="384">
        <f t="shared" si="783"/>
        <v>0</v>
      </c>
      <c r="ES222" s="379"/>
      <c r="ET222" s="384">
        <f t="shared" si="784"/>
        <v>0</v>
      </c>
      <c r="EU222" s="379"/>
      <c r="EV222" s="384">
        <f t="shared" si="785"/>
        <v>0</v>
      </c>
      <c r="EW222" s="379"/>
      <c r="EX222" s="384">
        <f t="shared" si="786"/>
        <v>0</v>
      </c>
      <c r="EY222" s="379"/>
      <c r="EZ222" s="384">
        <f t="shared" si="787"/>
        <v>0</v>
      </c>
      <c r="FA222" s="379"/>
      <c r="FB222" s="384">
        <f t="shared" si="788"/>
        <v>0</v>
      </c>
      <c r="FC222" s="379"/>
      <c r="FD222" s="384">
        <f t="shared" si="789"/>
        <v>0</v>
      </c>
      <c r="FE222" s="379"/>
      <c r="FF222" s="384">
        <f t="shared" si="790"/>
        <v>0</v>
      </c>
      <c r="FG222" s="379"/>
      <c r="FH222" s="384">
        <f t="shared" si="791"/>
        <v>0</v>
      </c>
      <c r="FI222" s="379"/>
      <c r="FJ222" s="384">
        <f t="shared" si="792"/>
        <v>0</v>
      </c>
      <c r="FK222" s="379"/>
      <c r="FL222" s="384">
        <f t="shared" si="793"/>
        <v>0</v>
      </c>
      <c r="FM222" s="379"/>
      <c r="FN222" s="384">
        <f t="shared" si="794"/>
        <v>0</v>
      </c>
      <c r="FO222" s="379"/>
      <c r="FP222" s="384">
        <f t="shared" si="795"/>
        <v>0</v>
      </c>
      <c r="FQ222" s="379"/>
      <c r="FR222" s="384">
        <f t="shared" si="796"/>
        <v>0</v>
      </c>
      <c r="FS222" s="379"/>
      <c r="FT222" s="384">
        <f t="shared" si="797"/>
        <v>0</v>
      </c>
      <c r="FU222" s="379"/>
      <c r="FV222" s="384">
        <f t="shared" si="798"/>
        <v>0</v>
      </c>
      <c r="FW222" s="379"/>
      <c r="FX222" s="384">
        <f t="shared" si="799"/>
        <v>0</v>
      </c>
      <c r="FY222" s="379"/>
      <c r="FZ222" s="384">
        <f t="shared" si="800"/>
        <v>0</v>
      </c>
      <c r="GA222" s="379"/>
      <c r="GB222" s="384">
        <f t="shared" si="801"/>
        <v>0</v>
      </c>
      <c r="GC222" s="379"/>
      <c r="GD222" s="384">
        <f t="shared" si="802"/>
        <v>0</v>
      </c>
      <c r="GE222" s="379"/>
      <c r="GF222" s="384">
        <f t="shared" si="803"/>
        <v>0</v>
      </c>
      <c r="GG222" s="379"/>
      <c r="GH222" s="384">
        <f t="shared" si="804"/>
        <v>0</v>
      </c>
      <c r="GI222" s="379"/>
      <c r="GJ222" s="384">
        <f t="shared" si="805"/>
        <v>0</v>
      </c>
      <c r="GK222" s="379"/>
      <c r="GL222" s="384">
        <f t="shared" si="806"/>
        <v>0</v>
      </c>
      <c r="GM222" s="379"/>
      <c r="GN222" s="384">
        <f t="shared" si="807"/>
        <v>0</v>
      </c>
      <c r="GO222" s="379">
        <v>1</v>
      </c>
      <c r="GP222" s="384">
        <f t="shared" si="808"/>
        <v>5250</v>
      </c>
      <c r="GQ222" s="379"/>
      <c r="GR222" s="384">
        <f t="shared" si="809"/>
        <v>0</v>
      </c>
      <c r="GS222" s="379"/>
      <c r="GT222" s="384">
        <f t="shared" si="810"/>
        <v>0</v>
      </c>
      <c r="GU222" s="379"/>
      <c r="GV222" s="384">
        <f t="shared" si="811"/>
        <v>0</v>
      </c>
      <c r="GW222" s="379"/>
      <c r="GX222" s="384"/>
      <c r="GY222" s="379"/>
      <c r="GZ222" s="384">
        <f t="shared" si="812"/>
        <v>0</v>
      </c>
      <c r="HA222" s="379"/>
      <c r="HB222" s="384">
        <f t="shared" si="813"/>
        <v>0</v>
      </c>
      <c r="HC222" s="379"/>
      <c r="HD222" s="384">
        <f t="shared" si="814"/>
        <v>0</v>
      </c>
      <c r="HE222" s="379"/>
      <c r="HF222" s="384">
        <f t="shared" si="815"/>
        <v>0</v>
      </c>
      <c r="HG222" s="379"/>
      <c r="HH222" s="384">
        <f t="shared" si="816"/>
        <v>0</v>
      </c>
      <c r="HI222" s="379"/>
      <c r="HJ222" s="384">
        <f t="shared" si="817"/>
        <v>0</v>
      </c>
      <c r="HK222" s="379"/>
      <c r="HL222" s="384">
        <f t="shared" si="690"/>
        <v>0</v>
      </c>
      <c r="HM222" s="379"/>
      <c r="HN222" s="384">
        <f t="shared" si="818"/>
        <v>0</v>
      </c>
      <c r="HO222" s="415"/>
      <c r="HP222" s="384">
        <f t="shared" si="819"/>
        <v>0</v>
      </c>
      <c r="HQ222" s="379"/>
      <c r="HR222" s="384">
        <f t="shared" si="820"/>
        <v>0</v>
      </c>
      <c r="HS222" s="415"/>
      <c r="HT222" s="384">
        <f t="shared" si="821"/>
        <v>0</v>
      </c>
      <c r="HU222" s="379"/>
      <c r="HV222" s="384">
        <f t="shared" si="822"/>
        <v>0</v>
      </c>
      <c r="HW222" s="379"/>
      <c r="HX222" s="384">
        <f t="shared" si="823"/>
        <v>0</v>
      </c>
      <c r="HY222" s="379"/>
      <c r="HZ222" s="384">
        <f t="shared" si="824"/>
        <v>0</v>
      </c>
      <c r="IA222" s="379"/>
      <c r="IB222" s="384">
        <f t="shared" si="825"/>
        <v>0</v>
      </c>
      <c r="IC222" s="379"/>
      <c r="ID222" s="384"/>
      <c r="IE222" s="379"/>
      <c r="IF222" s="384">
        <f t="shared" si="826"/>
        <v>0</v>
      </c>
      <c r="IG222" s="379"/>
      <c r="IH222" s="384">
        <f t="shared" si="827"/>
        <v>0</v>
      </c>
      <c r="II222" s="379"/>
      <c r="IJ222" s="384">
        <f t="shared" si="828"/>
        <v>0</v>
      </c>
      <c r="IK222" s="379"/>
      <c r="IL222" s="384">
        <f t="shared" si="829"/>
        <v>0</v>
      </c>
      <c r="IM222" s="379"/>
      <c r="IN222" s="384">
        <f t="shared" si="830"/>
        <v>0</v>
      </c>
      <c r="IO222" s="379"/>
      <c r="IP222" s="384">
        <f t="shared" si="831"/>
        <v>0</v>
      </c>
      <c r="IQ222" s="379"/>
      <c r="IR222" s="384">
        <f t="shared" si="832"/>
        <v>0</v>
      </c>
      <c r="IS222" s="379"/>
      <c r="IT222" s="384">
        <f t="shared" si="833"/>
        <v>0</v>
      </c>
      <c r="IU222" s="379"/>
      <c r="IV222" s="384">
        <f t="shared" si="834"/>
        <v>0</v>
      </c>
      <c r="IW222" s="379"/>
      <c r="IX222" s="384">
        <f t="shared" si="835"/>
        <v>0</v>
      </c>
      <c r="IY222" s="379"/>
      <c r="IZ222" s="384">
        <f t="shared" si="836"/>
        <v>0</v>
      </c>
      <c r="JA222" s="379"/>
      <c r="JB222" s="384">
        <f t="shared" si="837"/>
        <v>0</v>
      </c>
      <c r="JC222" s="379"/>
      <c r="JD222" s="384">
        <f t="shared" si="838"/>
        <v>0</v>
      </c>
      <c r="JE222" s="379"/>
      <c r="JF222" s="384">
        <f t="shared" si="839"/>
        <v>0</v>
      </c>
      <c r="JG222" s="379"/>
      <c r="JH222" s="384">
        <f t="shared" si="840"/>
        <v>0</v>
      </c>
      <c r="JI222" s="379"/>
      <c r="JJ222" s="384">
        <f t="shared" si="841"/>
        <v>0</v>
      </c>
      <c r="JK222" s="379"/>
      <c r="JL222" s="384">
        <f t="shared" si="842"/>
        <v>0</v>
      </c>
      <c r="JM222" s="379"/>
      <c r="JN222" s="384">
        <f t="shared" si="843"/>
        <v>0</v>
      </c>
      <c r="JO222" s="379"/>
      <c r="JP222" s="384">
        <f t="shared" si="844"/>
        <v>0</v>
      </c>
      <c r="JQ222" s="379"/>
      <c r="JR222" s="384">
        <f t="shared" si="845"/>
        <v>0</v>
      </c>
      <c r="JS222" s="379"/>
      <c r="JT222" s="384">
        <f t="shared" si="846"/>
        <v>0</v>
      </c>
      <c r="JU222" s="379"/>
      <c r="JV222" s="384">
        <f t="shared" si="847"/>
        <v>0</v>
      </c>
      <c r="JW222" s="379"/>
      <c r="JX222" s="384">
        <f t="shared" si="848"/>
        <v>0</v>
      </c>
      <c r="JY222" s="379"/>
      <c r="JZ222" s="384"/>
    </row>
    <row r="223" spans="1:286" s="4" customFormat="1" x14ac:dyDescent="0.25">
      <c r="A223" s="268" t="s">
        <v>342</v>
      </c>
      <c r="B223" s="268" t="s">
        <v>349</v>
      </c>
      <c r="C223" s="466">
        <v>5000</v>
      </c>
      <c r="D223" s="467"/>
      <c r="E223" s="467"/>
      <c r="F223" s="472"/>
      <c r="G223" s="387">
        <f t="shared" si="720"/>
        <v>250</v>
      </c>
      <c r="H223" s="388">
        <f t="shared" si="584"/>
        <v>5250</v>
      </c>
      <c r="I223" s="513">
        <v>1</v>
      </c>
      <c r="J223" s="390">
        <f t="shared" si="586"/>
        <v>5250</v>
      </c>
      <c r="K223" s="379"/>
      <c r="L223" s="384">
        <f t="shared" si="851"/>
        <v>0</v>
      </c>
      <c r="M223" s="379"/>
      <c r="N223" s="384">
        <f t="shared" si="852"/>
        <v>0</v>
      </c>
      <c r="O223" s="379"/>
      <c r="P223" s="384">
        <f t="shared" si="850"/>
        <v>0</v>
      </c>
      <c r="Q223" s="379"/>
      <c r="R223" s="384">
        <f t="shared" si="849"/>
        <v>0</v>
      </c>
      <c r="S223" s="379"/>
      <c r="T223" s="384">
        <f t="shared" si="721"/>
        <v>0</v>
      </c>
      <c r="U223" s="379"/>
      <c r="V223" s="384">
        <f t="shared" si="722"/>
        <v>0</v>
      </c>
      <c r="W223" s="379"/>
      <c r="X223" s="384">
        <f t="shared" si="723"/>
        <v>0</v>
      </c>
      <c r="Y223" s="379"/>
      <c r="Z223" s="384">
        <f t="shared" si="594"/>
        <v>0</v>
      </c>
      <c r="AA223" s="379"/>
      <c r="AB223" s="384">
        <f t="shared" si="724"/>
        <v>0</v>
      </c>
      <c r="AC223" s="379"/>
      <c r="AD223" s="384">
        <f t="shared" si="725"/>
        <v>0</v>
      </c>
      <c r="AE223" s="379"/>
      <c r="AF223" s="384">
        <f t="shared" si="726"/>
        <v>0</v>
      </c>
      <c r="AG223" s="379"/>
      <c r="AH223" s="384">
        <f t="shared" si="727"/>
        <v>0</v>
      </c>
      <c r="AI223" s="379"/>
      <c r="AJ223" s="384">
        <f t="shared" si="728"/>
        <v>0</v>
      </c>
      <c r="AK223" s="379"/>
      <c r="AL223" s="384">
        <f t="shared" si="729"/>
        <v>0</v>
      </c>
      <c r="AM223" s="379"/>
      <c r="AN223" s="384">
        <f t="shared" si="601"/>
        <v>0</v>
      </c>
      <c r="AO223" s="379"/>
      <c r="AP223" s="384">
        <f t="shared" si="730"/>
        <v>0</v>
      </c>
      <c r="AQ223" s="379"/>
      <c r="AR223" s="384">
        <f t="shared" si="731"/>
        <v>0</v>
      </c>
      <c r="AS223" s="379"/>
      <c r="AT223" s="384">
        <f t="shared" si="732"/>
        <v>0</v>
      </c>
      <c r="AU223" s="379"/>
      <c r="AV223" s="384">
        <f t="shared" si="733"/>
        <v>0</v>
      </c>
      <c r="AW223" s="379"/>
      <c r="AX223" s="384">
        <f t="shared" si="734"/>
        <v>0</v>
      </c>
      <c r="AY223" s="379"/>
      <c r="AZ223" s="384">
        <f t="shared" si="735"/>
        <v>0</v>
      </c>
      <c r="BA223" s="379"/>
      <c r="BB223" s="384">
        <f t="shared" si="736"/>
        <v>0</v>
      </c>
      <c r="BC223" s="379"/>
      <c r="BD223" s="384">
        <f t="shared" si="737"/>
        <v>0</v>
      </c>
      <c r="BE223" s="379"/>
      <c r="BF223" s="384">
        <f t="shared" si="738"/>
        <v>0</v>
      </c>
      <c r="BG223" s="379"/>
      <c r="BH223" s="384">
        <f t="shared" si="739"/>
        <v>0</v>
      </c>
      <c r="BI223" s="379"/>
      <c r="BJ223" s="384">
        <f t="shared" si="740"/>
        <v>0</v>
      </c>
      <c r="BK223" s="379"/>
      <c r="BL223" s="384">
        <f t="shared" si="741"/>
        <v>0</v>
      </c>
      <c r="BM223" s="379"/>
      <c r="BN223" s="384">
        <f t="shared" si="742"/>
        <v>0</v>
      </c>
      <c r="BO223" s="379"/>
      <c r="BP223" s="384">
        <f t="shared" si="743"/>
        <v>0</v>
      </c>
      <c r="BQ223" s="379"/>
      <c r="BR223" s="384">
        <f t="shared" si="744"/>
        <v>0</v>
      </c>
      <c r="BS223" s="379"/>
      <c r="BT223" s="384">
        <f t="shared" si="745"/>
        <v>0</v>
      </c>
      <c r="BU223" s="379"/>
      <c r="BV223" s="384">
        <f t="shared" si="746"/>
        <v>0</v>
      </c>
      <c r="BW223" s="379"/>
      <c r="BX223" s="384">
        <f t="shared" si="747"/>
        <v>0</v>
      </c>
      <c r="BY223" s="379"/>
      <c r="BZ223" s="384">
        <f t="shared" si="748"/>
        <v>0</v>
      </c>
      <c r="CA223" s="379"/>
      <c r="CB223" s="384">
        <f t="shared" si="749"/>
        <v>0</v>
      </c>
      <c r="CC223" s="379"/>
      <c r="CD223" s="384">
        <f t="shared" si="750"/>
        <v>0</v>
      </c>
      <c r="CE223" s="379"/>
      <c r="CF223" s="384">
        <f t="shared" si="751"/>
        <v>0</v>
      </c>
      <c r="CG223" s="379"/>
      <c r="CH223" s="384">
        <f t="shared" si="752"/>
        <v>0</v>
      </c>
      <c r="CI223" s="379"/>
      <c r="CJ223" s="384">
        <f t="shared" si="753"/>
        <v>0</v>
      </c>
      <c r="CK223" s="379"/>
      <c r="CL223" s="384">
        <f t="shared" si="754"/>
        <v>0</v>
      </c>
      <c r="CM223" s="379"/>
      <c r="CN223" s="384">
        <f t="shared" si="755"/>
        <v>0</v>
      </c>
      <c r="CO223" s="379"/>
      <c r="CP223" s="384">
        <f t="shared" si="756"/>
        <v>0</v>
      </c>
      <c r="CQ223" s="379"/>
      <c r="CR223" s="384">
        <f t="shared" si="757"/>
        <v>0</v>
      </c>
      <c r="CS223" s="379"/>
      <c r="CT223" s="384">
        <f t="shared" si="758"/>
        <v>0</v>
      </c>
      <c r="CU223" s="379"/>
      <c r="CV223" s="384">
        <f t="shared" si="759"/>
        <v>0</v>
      </c>
      <c r="CW223" s="379"/>
      <c r="CX223" s="384">
        <f t="shared" si="760"/>
        <v>0</v>
      </c>
      <c r="CY223" s="379"/>
      <c r="CZ223" s="384">
        <f t="shared" si="761"/>
        <v>0</v>
      </c>
      <c r="DA223" s="379"/>
      <c r="DB223" s="384">
        <f t="shared" si="762"/>
        <v>0</v>
      </c>
      <c r="DC223" s="379"/>
      <c r="DD223" s="384">
        <f t="shared" si="763"/>
        <v>0</v>
      </c>
      <c r="DE223" s="379"/>
      <c r="DF223" s="384">
        <f t="shared" si="764"/>
        <v>0</v>
      </c>
      <c r="DG223" s="379"/>
      <c r="DH223" s="384">
        <f t="shared" si="765"/>
        <v>0</v>
      </c>
      <c r="DI223" s="379"/>
      <c r="DJ223" s="384">
        <f t="shared" si="766"/>
        <v>0</v>
      </c>
      <c r="DK223" s="379"/>
      <c r="DL223" s="384">
        <f t="shared" si="767"/>
        <v>0</v>
      </c>
      <c r="DM223" s="379"/>
      <c r="DN223" s="384">
        <f t="shared" si="768"/>
        <v>0</v>
      </c>
      <c r="DO223" s="379"/>
      <c r="DP223" s="384">
        <f t="shared" si="769"/>
        <v>0</v>
      </c>
      <c r="DQ223" s="379"/>
      <c r="DR223" s="384">
        <f t="shared" si="770"/>
        <v>0</v>
      </c>
      <c r="DS223" s="379"/>
      <c r="DT223" s="384">
        <f t="shared" si="771"/>
        <v>0</v>
      </c>
      <c r="DU223" s="379"/>
      <c r="DV223" s="384">
        <f t="shared" si="772"/>
        <v>0</v>
      </c>
      <c r="DW223" s="379"/>
      <c r="DX223" s="384">
        <f t="shared" si="773"/>
        <v>0</v>
      </c>
      <c r="DY223" s="379"/>
      <c r="DZ223" s="384">
        <f t="shared" si="774"/>
        <v>0</v>
      </c>
      <c r="EA223" s="379"/>
      <c r="EB223" s="384">
        <f t="shared" si="775"/>
        <v>0</v>
      </c>
      <c r="EC223" s="379"/>
      <c r="ED223" s="384">
        <f t="shared" si="776"/>
        <v>0</v>
      </c>
      <c r="EE223" s="379"/>
      <c r="EF223" s="384">
        <f t="shared" si="777"/>
        <v>0</v>
      </c>
      <c r="EG223" s="379"/>
      <c r="EH223" s="384">
        <f t="shared" si="778"/>
        <v>0</v>
      </c>
      <c r="EI223" s="379"/>
      <c r="EJ223" s="384">
        <f t="shared" si="779"/>
        <v>0</v>
      </c>
      <c r="EK223" s="379"/>
      <c r="EL223" s="384">
        <f t="shared" si="780"/>
        <v>0</v>
      </c>
      <c r="EM223" s="379"/>
      <c r="EN223" s="384">
        <f t="shared" si="781"/>
        <v>0</v>
      </c>
      <c r="EO223" s="379"/>
      <c r="EP223" s="384">
        <f t="shared" si="782"/>
        <v>0</v>
      </c>
      <c r="EQ223" s="379"/>
      <c r="ER223" s="384">
        <f t="shared" si="783"/>
        <v>0</v>
      </c>
      <c r="ES223" s="379"/>
      <c r="ET223" s="384">
        <f t="shared" si="784"/>
        <v>0</v>
      </c>
      <c r="EU223" s="379"/>
      <c r="EV223" s="384">
        <f t="shared" si="785"/>
        <v>0</v>
      </c>
      <c r="EW223" s="379"/>
      <c r="EX223" s="384">
        <f t="shared" si="786"/>
        <v>0</v>
      </c>
      <c r="EY223" s="379"/>
      <c r="EZ223" s="384">
        <f t="shared" si="787"/>
        <v>0</v>
      </c>
      <c r="FA223" s="379"/>
      <c r="FB223" s="384">
        <f t="shared" si="788"/>
        <v>0</v>
      </c>
      <c r="FC223" s="379"/>
      <c r="FD223" s="384">
        <f t="shared" si="789"/>
        <v>0</v>
      </c>
      <c r="FE223" s="379"/>
      <c r="FF223" s="384">
        <f t="shared" si="790"/>
        <v>0</v>
      </c>
      <c r="FG223" s="379"/>
      <c r="FH223" s="384">
        <f t="shared" si="791"/>
        <v>0</v>
      </c>
      <c r="FI223" s="379"/>
      <c r="FJ223" s="384">
        <f t="shared" si="792"/>
        <v>0</v>
      </c>
      <c r="FK223" s="379"/>
      <c r="FL223" s="384">
        <f t="shared" si="793"/>
        <v>0</v>
      </c>
      <c r="FM223" s="379"/>
      <c r="FN223" s="384">
        <f t="shared" si="794"/>
        <v>0</v>
      </c>
      <c r="FO223" s="379"/>
      <c r="FP223" s="384">
        <f t="shared" si="795"/>
        <v>0</v>
      </c>
      <c r="FQ223" s="379"/>
      <c r="FR223" s="384">
        <f t="shared" si="796"/>
        <v>0</v>
      </c>
      <c r="FS223" s="379"/>
      <c r="FT223" s="384">
        <f t="shared" si="797"/>
        <v>0</v>
      </c>
      <c r="FU223" s="379"/>
      <c r="FV223" s="384">
        <f t="shared" si="798"/>
        <v>0</v>
      </c>
      <c r="FW223" s="379"/>
      <c r="FX223" s="384">
        <f t="shared" si="799"/>
        <v>0</v>
      </c>
      <c r="FY223" s="379"/>
      <c r="FZ223" s="384">
        <f t="shared" si="800"/>
        <v>0</v>
      </c>
      <c r="GA223" s="379"/>
      <c r="GB223" s="384">
        <f t="shared" si="801"/>
        <v>0</v>
      </c>
      <c r="GC223" s="379"/>
      <c r="GD223" s="384">
        <f t="shared" si="802"/>
        <v>0</v>
      </c>
      <c r="GE223" s="379"/>
      <c r="GF223" s="384">
        <f t="shared" si="803"/>
        <v>0</v>
      </c>
      <c r="GG223" s="379"/>
      <c r="GH223" s="384">
        <f t="shared" si="804"/>
        <v>0</v>
      </c>
      <c r="GI223" s="379"/>
      <c r="GJ223" s="384">
        <f t="shared" si="805"/>
        <v>0</v>
      </c>
      <c r="GK223" s="379"/>
      <c r="GL223" s="384">
        <f t="shared" si="806"/>
        <v>0</v>
      </c>
      <c r="GM223" s="379"/>
      <c r="GN223" s="384">
        <f t="shared" si="807"/>
        <v>0</v>
      </c>
      <c r="GO223" s="379"/>
      <c r="GP223" s="384">
        <f t="shared" si="808"/>
        <v>0</v>
      </c>
      <c r="GQ223" s="379"/>
      <c r="GR223" s="384">
        <f t="shared" si="809"/>
        <v>0</v>
      </c>
      <c r="GS223" s="379"/>
      <c r="GT223" s="384">
        <f t="shared" si="810"/>
        <v>0</v>
      </c>
      <c r="GU223" s="379"/>
      <c r="GV223" s="384">
        <f t="shared" si="811"/>
        <v>0</v>
      </c>
      <c r="GW223" s="379"/>
      <c r="GX223" s="384">
        <f>GW223*$J223</f>
        <v>0</v>
      </c>
      <c r="GY223" s="379"/>
      <c r="GZ223" s="384">
        <f t="shared" si="812"/>
        <v>0</v>
      </c>
      <c r="HA223" s="379"/>
      <c r="HB223" s="384">
        <f t="shared" si="813"/>
        <v>0</v>
      </c>
      <c r="HC223" s="379"/>
      <c r="HD223" s="384">
        <f t="shared" si="814"/>
        <v>0</v>
      </c>
      <c r="HE223" s="379"/>
      <c r="HF223" s="384">
        <f t="shared" si="815"/>
        <v>0</v>
      </c>
      <c r="HG223" s="379"/>
      <c r="HH223" s="384">
        <f t="shared" si="816"/>
        <v>0</v>
      </c>
      <c r="HI223" s="379"/>
      <c r="HJ223" s="384">
        <f t="shared" si="817"/>
        <v>0</v>
      </c>
      <c r="HK223" s="379"/>
      <c r="HL223" s="384">
        <f t="shared" si="690"/>
        <v>0</v>
      </c>
      <c r="HM223" s="379"/>
      <c r="HN223" s="384">
        <f t="shared" si="818"/>
        <v>0</v>
      </c>
      <c r="HO223" s="415"/>
      <c r="HP223" s="384">
        <f t="shared" si="819"/>
        <v>0</v>
      </c>
      <c r="HQ223" s="379"/>
      <c r="HR223" s="384">
        <f t="shared" si="820"/>
        <v>0</v>
      </c>
      <c r="HS223" s="415"/>
      <c r="HT223" s="384">
        <f t="shared" si="821"/>
        <v>0</v>
      </c>
      <c r="HU223" s="379"/>
      <c r="HV223" s="384">
        <f t="shared" si="822"/>
        <v>0</v>
      </c>
      <c r="HW223" s="379"/>
      <c r="HX223" s="384">
        <f t="shared" si="823"/>
        <v>0</v>
      </c>
      <c r="HY223" s="379"/>
      <c r="HZ223" s="384">
        <f t="shared" si="824"/>
        <v>0</v>
      </c>
      <c r="IA223" s="379"/>
      <c r="IB223" s="384">
        <f t="shared" si="825"/>
        <v>0</v>
      </c>
      <c r="IC223" s="379"/>
      <c r="ID223" s="384">
        <f>IC223*$J223</f>
        <v>0</v>
      </c>
      <c r="IE223" s="379"/>
      <c r="IF223" s="384">
        <f t="shared" si="826"/>
        <v>0</v>
      </c>
      <c r="IG223" s="379"/>
      <c r="IH223" s="384">
        <f t="shared" si="827"/>
        <v>0</v>
      </c>
      <c r="II223" s="379"/>
      <c r="IJ223" s="384">
        <f t="shared" si="828"/>
        <v>0</v>
      </c>
      <c r="IK223" s="379"/>
      <c r="IL223" s="384">
        <f t="shared" si="829"/>
        <v>0</v>
      </c>
      <c r="IM223" s="379"/>
      <c r="IN223" s="384">
        <f t="shared" si="830"/>
        <v>0</v>
      </c>
      <c r="IO223" s="379"/>
      <c r="IP223" s="384">
        <f t="shared" si="831"/>
        <v>0</v>
      </c>
      <c r="IQ223" s="379"/>
      <c r="IR223" s="384">
        <f t="shared" si="832"/>
        <v>0</v>
      </c>
      <c r="IS223" s="379"/>
      <c r="IT223" s="384">
        <f t="shared" si="833"/>
        <v>0</v>
      </c>
      <c r="IU223" s="379"/>
      <c r="IV223" s="384">
        <f t="shared" si="834"/>
        <v>0</v>
      </c>
      <c r="IW223" s="379"/>
      <c r="IX223" s="384">
        <f t="shared" si="835"/>
        <v>0</v>
      </c>
      <c r="IY223" s="379"/>
      <c r="IZ223" s="384">
        <f t="shared" si="836"/>
        <v>0</v>
      </c>
      <c r="JA223" s="379"/>
      <c r="JB223" s="384">
        <f t="shared" si="837"/>
        <v>0</v>
      </c>
      <c r="JC223" s="379"/>
      <c r="JD223" s="384">
        <f t="shared" si="838"/>
        <v>0</v>
      </c>
      <c r="JE223" s="379"/>
      <c r="JF223" s="384">
        <f t="shared" si="839"/>
        <v>0</v>
      </c>
      <c r="JG223" s="379"/>
      <c r="JH223" s="384">
        <f t="shared" si="840"/>
        <v>0</v>
      </c>
      <c r="JI223" s="379"/>
      <c r="JJ223" s="384">
        <f t="shared" si="841"/>
        <v>0</v>
      </c>
      <c r="JK223" s="379"/>
      <c r="JL223" s="384">
        <f t="shared" si="842"/>
        <v>0</v>
      </c>
      <c r="JM223" s="379"/>
      <c r="JN223" s="384">
        <f t="shared" si="843"/>
        <v>0</v>
      </c>
      <c r="JO223" s="379"/>
      <c r="JP223" s="384">
        <f t="shared" si="844"/>
        <v>0</v>
      </c>
      <c r="JQ223" s="379"/>
      <c r="JR223" s="384">
        <f t="shared" si="845"/>
        <v>0</v>
      </c>
      <c r="JS223" s="379"/>
      <c r="JT223" s="384">
        <f t="shared" si="846"/>
        <v>0</v>
      </c>
      <c r="JU223" s="379"/>
      <c r="JV223" s="384">
        <f t="shared" si="847"/>
        <v>0</v>
      </c>
      <c r="JW223" s="379"/>
      <c r="JX223" s="384">
        <f t="shared" si="848"/>
        <v>0</v>
      </c>
      <c r="JY223" s="379"/>
      <c r="JZ223" s="384">
        <f>JY223*$J223</f>
        <v>0</v>
      </c>
    </row>
    <row r="224" spans="1:286" s="4" customFormat="1" x14ac:dyDescent="0.25">
      <c r="A224" s="268" t="s">
        <v>342</v>
      </c>
      <c r="B224" s="518" t="s">
        <v>359</v>
      </c>
      <c r="C224" s="466">
        <v>5352</v>
      </c>
      <c r="D224" s="467"/>
      <c r="E224" s="472"/>
      <c r="F224" s="472"/>
      <c r="G224" s="387">
        <f t="shared" si="720"/>
        <v>267.60000000000002</v>
      </c>
      <c r="H224" s="388">
        <f t="shared" si="584"/>
        <v>5619.6</v>
      </c>
      <c r="I224" s="513">
        <f>20*52</f>
        <v>1040</v>
      </c>
      <c r="J224" s="390">
        <f t="shared" si="586"/>
        <v>5.4034615384615385</v>
      </c>
      <c r="K224" s="379"/>
      <c r="L224" s="384">
        <f t="shared" si="851"/>
        <v>0</v>
      </c>
      <c r="M224" s="379"/>
      <c r="N224" s="384">
        <f t="shared" si="852"/>
        <v>0</v>
      </c>
      <c r="O224" s="379"/>
      <c r="P224" s="384">
        <f t="shared" si="850"/>
        <v>0</v>
      </c>
      <c r="Q224" s="379"/>
      <c r="R224" s="384">
        <f t="shared" si="849"/>
        <v>0</v>
      </c>
      <c r="S224" s="379"/>
      <c r="T224" s="384">
        <f t="shared" si="721"/>
        <v>0</v>
      </c>
      <c r="U224" s="379"/>
      <c r="V224" s="384">
        <f t="shared" si="722"/>
        <v>0</v>
      </c>
      <c r="W224" s="379"/>
      <c r="X224" s="384">
        <f t="shared" si="723"/>
        <v>0</v>
      </c>
      <c r="Y224" s="379"/>
      <c r="Z224" s="384">
        <f t="shared" si="594"/>
        <v>0</v>
      </c>
      <c r="AA224" s="379"/>
      <c r="AB224" s="384">
        <f t="shared" si="724"/>
        <v>0</v>
      </c>
      <c r="AC224" s="379"/>
      <c r="AD224" s="384">
        <f t="shared" si="725"/>
        <v>0</v>
      </c>
      <c r="AE224" s="379"/>
      <c r="AF224" s="384">
        <f t="shared" si="726"/>
        <v>0</v>
      </c>
      <c r="AG224" s="379"/>
      <c r="AH224" s="384">
        <f t="shared" si="727"/>
        <v>0</v>
      </c>
      <c r="AI224" s="379"/>
      <c r="AJ224" s="384">
        <f t="shared" si="728"/>
        <v>0</v>
      </c>
      <c r="AK224" s="379"/>
      <c r="AL224" s="384">
        <f t="shared" si="729"/>
        <v>0</v>
      </c>
      <c r="AM224" s="379"/>
      <c r="AN224" s="384">
        <f t="shared" si="601"/>
        <v>0</v>
      </c>
      <c r="AO224" s="379"/>
      <c r="AP224" s="384">
        <f t="shared" si="730"/>
        <v>0</v>
      </c>
      <c r="AQ224" s="379"/>
      <c r="AR224" s="384">
        <f t="shared" si="731"/>
        <v>0</v>
      </c>
      <c r="AS224" s="379"/>
      <c r="AT224" s="384">
        <f t="shared" si="732"/>
        <v>0</v>
      </c>
      <c r="AU224" s="379"/>
      <c r="AV224" s="384">
        <f t="shared" si="733"/>
        <v>0</v>
      </c>
      <c r="AW224" s="379"/>
      <c r="AX224" s="384">
        <f t="shared" si="734"/>
        <v>0</v>
      </c>
      <c r="AY224" s="379"/>
      <c r="AZ224" s="384">
        <f t="shared" si="735"/>
        <v>0</v>
      </c>
      <c r="BA224" s="379"/>
      <c r="BB224" s="384">
        <f t="shared" si="736"/>
        <v>0</v>
      </c>
      <c r="BC224" s="379"/>
      <c r="BD224" s="384">
        <f t="shared" si="737"/>
        <v>0</v>
      </c>
      <c r="BE224" s="379"/>
      <c r="BF224" s="384">
        <f t="shared" si="738"/>
        <v>0</v>
      </c>
      <c r="BG224" s="379"/>
      <c r="BH224" s="384">
        <f t="shared" si="739"/>
        <v>0</v>
      </c>
      <c r="BI224" s="379"/>
      <c r="BJ224" s="384">
        <f t="shared" si="740"/>
        <v>0</v>
      </c>
      <c r="BK224" s="379"/>
      <c r="BL224" s="384">
        <f t="shared" si="741"/>
        <v>0</v>
      </c>
      <c r="BM224" s="379"/>
      <c r="BN224" s="384">
        <f t="shared" si="742"/>
        <v>0</v>
      </c>
      <c r="BO224" s="379"/>
      <c r="BP224" s="384">
        <f t="shared" si="743"/>
        <v>0</v>
      </c>
      <c r="BQ224" s="379"/>
      <c r="BR224" s="384">
        <f t="shared" si="744"/>
        <v>0</v>
      </c>
      <c r="BS224" s="379"/>
      <c r="BT224" s="384">
        <f t="shared" si="745"/>
        <v>0</v>
      </c>
      <c r="BU224" s="379"/>
      <c r="BV224" s="384">
        <f t="shared" si="746"/>
        <v>0</v>
      </c>
      <c r="BW224" s="379"/>
      <c r="BX224" s="384">
        <f t="shared" si="747"/>
        <v>0</v>
      </c>
      <c r="BY224" s="379"/>
      <c r="BZ224" s="384">
        <f t="shared" si="748"/>
        <v>0</v>
      </c>
      <c r="CA224" s="379"/>
      <c r="CB224" s="384">
        <f t="shared" si="749"/>
        <v>0</v>
      </c>
      <c r="CC224" s="379"/>
      <c r="CD224" s="384">
        <f t="shared" si="750"/>
        <v>0</v>
      </c>
      <c r="CE224" s="379"/>
      <c r="CF224" s="384">
        <f t="shared" si="751"/>
        <v>0</v>
      </c>
      <c r="CG224" s="379"/>
      <c r="CH224" s="384">
        <f t="shared" si="752"/>
        <v>0</v>
      </c>
      <c r="CI224" s="379"/>
      <c r="CJ224" s="384">
        <f t="shared" si="753"/>
        <v>0</v>
      </c>
      <c r="CK224" s="379"/>
      <c r="CL224" s="384">
        <f t="shared" si="754"/>
        <v>0</v>
      </c>
      <c r="CM224" s="379"/>
      <c r="CN224" s="384">
        <f t="shared" si="755"/>
        <v>0</v>
      </c>
      <c r="CO224" s="379"/>
      <c r="CP224" s="384">
        <f t="shared" si="756"/>
        <v>0</v>
      </c>
      <c r="CQ224" s="379"/>
      <c r="CR224" s="384">
        <f t="shared" si="757"/>
        <v>0</v>
      </c>
      <c r="CS224" s="379"/>
      <c r="CT224" s="384">
        <f t="shared" si="758"/>
        <v>0</v>
      </c>
      <c r="CU224" s="379"/>
      <c r="CV224" s="384">
        <f t="shared" si="759"/>
        <v>0</v>
      </c>
      <c r="CW224" s="379"/>
      <c r="CX224" s="384">
        <f t="shared" si="760"/>
        <v>0</v>
      </c>
      <c r="CY224" s="379"/>
      <c r="CZ224" s="384">
        <f t="shared" si="761"/>
        <v>0</v>
      </c>
      <c r="DA224" s="379"/>
      <c r="DB224" s="384">
        <f t="shared" si="762"/>
        <v>0</v>
      </c>
      <c r="DC224" s="379"/>
      <c r="DD224" s="384">
        <f t="shared" si="763"/>
        <v>0</v>
      </c>
      <c r="DE224" s="379"/>
      <c r="DF224" s="384">
        <f t="shared" si="764"/>
        <v>0</v>
      </c>
      <c r="DG224" s="379"/>
      <c r="DH224" s="384">
        <f t="shared" si="765"/>
        <v>0</v>
      </c>
      <c r="DI224" s="379"/>
      <c r="DJ224" s="384">
        <f t="shared" si="766"/>
        <v>0</v>
      </c>
      <c r="DK224" s="379"/>
      <c r="DL224" s="384">
        <f t="shared" si="767"/>
        <v>0</v>
      </c>
      <c r="DM224" s="379"/>
      <c r="DN224" s="384">
        <f t="shared" si="768"/>
        <v>0</v>
      </c>
      <c r="DO224" s="379"/>
      <c r="DP224" s="384">
        <f t="shared" si="769"/>
        <v>0</v>
      </c>
      <c r="DQ224" s="379"/>
      <c r="DR224" s="384">
        <f t="shared" si="770"/>
        <v>0</v>
      </c>
      <c r="DS224" s="379"/>
      <c r="DT224" s="384">
        <f t="shared" si="771"/>
        <v>0</v>
      </c>
      <c r="DU224" s="379"/>
      <c r="DV224" s="384">
        <f t="shared" si="772"/>
        <v>0</v>
      </c>
      <c r="DW224" s="379"/>
      <c r="DX224" s="384">
        <f t="shared" si="773"/>
        <v>0</v>
      </c>
      <c r="DY224" s="379"/>
      <c r="DZ224" s="384">
        <f t="shared" si="774"/>
        <v>0</v>
      </c>
      <c r="EA224" s="379"/>
      <c r="EB224" s="384">
        <f t="shared" si="775"/>
        <v>0</v>
      </c>
      <c r="EC224" s="379"/>
      <c r="ED224" s="384">
        <f t="shared" si="776"/>
        <v>0</v>
      </c>
      <c r="EE224" s="379"/>
      <c r="EF224" s="384">
        <f t="shared" si="777"/>
        <v>0</v>
      </c>
      <c r="EG224" s="379"/>
      <c r="EH224" s="384">
        <f t="shared" si="778"/>
        <v>0</v>
      </c>
      <c r="EI224" s="379"/>
      <c r="EJ224" s="384">
        <f t="shared" si="779"/>
        <v>0</v>
      </c>
      <c r="EK224" s="379"/>
      <c r="EL224" s="384">
        <f t="shared" si="780"/>
        <v>0</v>
      </c>
      <c r="EM224" s="379"/>
      <c r="EN224" s="384">
        <f t="shared" si="781"/>
        <v>0</v>
      </c>
      <c r="EO224" s="379"/>
      <c r="EP224" s="384">
        <f t="shared" si="782"/>
        <v>0</v>
      </c>
      <c r="EQ224" s="379"/>
      <c r="ER224" s="384">
        <f t="shared" si="783"/>
        <v>0</v>
      </c>
      <c r="ES224" s="379"/>
      <c r="ET224" s="384">
        <f t="shared" si="784"/>
        <v>0</v>
      </c>
      <c r="EU224" s="379"/>
      <c r="EV224" s="384">
        <f t="shared" si="785"/>
        <v>0</v>
      </c>
      <c r="EW224" s="379"/>
      <c r="EX224" s="384">
        <f t="shared" si="786"/>
        <v>0</v>
      </c>
      <c r="EY224" s="379"/>
      <c r="EZ224" s="384">
        <f t="shared" si="787"/>
        <v>0</v>
      </c>
      <c r="FA224" s="379"/>
      <c r="FB224" s="384">
        <f t="shared" si="788"/>
        <v>0</v>
      </c>
      <c r="FC224" s="379"/>
      <c r="FD224" s="384">
        <f t="shared" si="789"/>
        <v>0</v>
      </c>
      <c r="FE224" s="379"/>
      <c r="FF224" s="384">
        <f t="shared" si="790"/>
        <v>0</v>
      </c>
      <c r="FG224" s="379"/>
      <c r="FH224" s="384">
        <f t="shared" si="791"/>
        <v>0</v>
      </c>
      <c r="FI224" s="379"/>
      <c r="FJ224" s="384">
        <f t="shared" si="792"/>
        <v>0</v>
      </c>
      <c r="FK224" s="379"/>
      <c r="FL224" s="384">
        <f t="shared" si="793"/>
        <v>0</v>
      </c>
      <c r="FM224" s="379"/>
      <c r="FN224" s="384">
        <f t="shared" si="794"/>
        <v>0</v>
      </c>
      <c r="FO224" s="379"/>
      <c r="FP224" s="384">
        <f t="shared" si="795"/>
        <v>0</v>
      </c>
      <c r="FQ224" s="379"/>
      <c r="FR224" s="384">
        <f t="shared" si="796"/>
        <v>0</v>
      </c>
      <c r="FS224" s="379"/>
      <c r="FT224" s="384">
        <f t="shared" si="797"/>
        <v>0</v>
      </c>
      <c r="FU224" s="379"/>
      <c r="FV224" s="384">
        <f t="shared" si="798"/>
        <v>0</v>
      </c>
      <c r="FW224" s="379"/>
      <c r="FX224" s="384">
        <f t="shared" si="799"/>
        <v>0</v>
      </c>
      <c r="FY224" s="379"/>
      <c r="FZ224" s="384">
        <f t="shared" si="800"/>
        <v>0</v>
      </c>
      <c r="GA224" s="379"/>
      <c r="GB224" s="384">
        <f t="shared" si="801"/>
        <v>0</v>
      </c>
      <c r="GC224" s="379"/>
      <c r="GD224" s="384">
        <f t="shared" si="802"/>
        <v>0</v>
      </c>
      <c r="GE224" s="379"/>
      <c r="GF224" s="384">
        <f t="shared" si="803"/>
        <v>0</v>
      </c>
      <c r="GG224" s="379"/>
      <c r="GH224" s="384">
        <f t="shared" si="804"/>
        <v>0</v>
      </c>
      <c r="GI224" s="379"/>
      <c r="GJ224" s="384">
        <f t="shared" si="805"/>
        <v>0</v>
      </c>
      <c r="GK224" s="379"/>
      <c r="GL224" s="384">
        <f t="shared" si="806"/>
        <v>0</v>
      </c>
      <c r="GM224" s="379"/>
      <c r="GN224" s="384">
        <f t="shared" si="807"/>
        <v>0</v>
      </c>
      <c r="GO224" s="379"/>
      <c r="GP224" s="384">
        <f t="shared" si="808"/>
        <v>0</v>
      </c>
      <c r="GQ224" s="379"/>
      <c r="GR224" s="384">
        <f t="shared" si="809"/>
        <v>0</v>
      </c>
      <c r="GS224" s="379"/>
      <c r="GT224" s="384">
        <f t="shared" si="810"/>
        <v>0</v>
      </c>
      <c r="GU224" s="379"/>
      <c r="GV224" s="384">
        <f t="shared" si="811"/>
        <v>0</v>
      </c>
      <c r="GW224" s="379"/>
      <c r="GX224" s="384">
        <f>GW224*$J224</f>
        <v>0</v>
      </c>
      <c r="GY224" s="379"/>
      <c r="GZ224" s="384">
        <f t="shared" si="812"/>
        <v>0</v>
      </c>
      <c r="HA224" s="379"/>
      <c r="HB224" s="384">
        <f t="shared" si="813"/>
        <v>0</v>
      </c>
      <c r="HC224" s="379"/>
      <c r="HD224" s="384">
        <f t="shared" si="814"/>
        <v>0</v>
      </c>
      <c r="HE224" s="379"/>
      <c r="HF224" s="384">
        <f t="shared" si="815"/>
        <v>0</v>
      </c>
      <c r="HG224" s="379"/>
      <c r="HH224" s="384">
        <f t="shared" si="816"/>
        <v>0</v>
      </c>
      <c r="HI224" s="379"/>
      <c r="HJ224" s="384">
        <f t="shared" si="817"/>
        <v>0</v>
      </c>
      <c r="HK224" s="379"/>
      <c r="HL224" s="384">
        <f t="shared" si="690"/>
        <v>0</v>
      </c>
      <c r="HM224" s="379"/>
      <c r="HN224" s="384">
        <f t="shared" si="818"/>
        <v>0</v>
      </c>
      <c r="HO224" s="415"/>
      <c r="HP224" s="384">
        <f t="shared" si="819"/>
        <v>0</v>
      </c>
      <c r="HQ224" s="379"/>
      <c r="HR224" s="384">
        <f t="shared" si="820"/>
        <v>0</v>
      </c>
      <c r="HS224" s="415"/>
      <c r="HT224" s="384">
        <f t="shared" si="821"/>
        <v>0</v>
      </c>
      <c r="HU224" s="379"/>
      <c r="HV224" s="384">
        <f t="shared" si="822"/>
        <v>0</v>
      </c>
      <c r="HW224" s="379"/>
      <c r="HX224" s="384">
        <f t="shared" si="823"/>
        <v>0</v>
      </c>
      <c r="HY224" s="379"/>
      <c r="HZ224" s="384">
        <f t="shared" si="824"/>
        <v>0</v>
      </c>
      <c r="IA224" s="379"/>
      <c r="IB224" s="384">
        <f t="shared" si="825"/>
        <v>0</v>
      </c>
      <c r="IC224" s="379"/>
      <c r="ID224" s="384">
        <f>IC224*$J224</f>
        <v>0</v>
      </c>
      <c r="IE224" s="379"/>
      <c r="IF224" s="384">
        <f t="shared" si="826"/>
        <v>0</v>
      </c>
      <c r="IG224" s="379"/>
      <c r="IH224" s="384">
        <f t="shared" si="827"/>
        <v>0</v>
      </c>
      <c r="II224" s="379"/>
      <c r="IJ224" s="384">
        <f t="shared" si="828"/>
        <v>0</v>
      </c>
      <c r="IK224" s="379"/>
      <c r="IL224" s="384">
        <f t="shared" si="829"/>
        <v>0</v>
      </c>
      <c r="IM224" s="379"/>
      <c r="IN224" s="384">
        <f t="shared" si="830"/>
        <v>0</v>
      </c>
      <c r="IO224" s="379"/>
      <c r="IP224" s="384">
        <f t="shared" si="831"/>
        <v>0</v>
      </c>
      <c r="IQ224" s="379"/>
      <c r="IR224" s="384">
        <f t="shared" si="832"/>
        <v>0</v>
      </c>
      <c r="IS224" s="379"/>
      <c r="IT224" s="384">
        <f t="shared" si="833"/>
        <v>0</v>
      </c>
      <c r="IU224" s="379"/>
      <c r="IV224" s="384">
        <f t="shared" si="834"/>
        <v>0</v>
      </c>
      <c r="IW224" s="379"/>
      <c r="IX224" s="384">
        <f t="shared" si="835"/>
        <v>0</v>
      </c>
      <c r="IY224" s="379"/>
      <c r="IZ224" s="384">
        <f t="shared" si="836"/>
        <v>0</v>
      </c>
      <c r="JA224" s="379"/>
      <c r="JB224" s="384">
        <f t="shared" si="837"/>
        <v>0</v>
      </c>
      <c r="JC224" s="379"/>
      <c r="JD224" s="384">
        <f t="shared" si="838"/>
        <v>0</v>
      </c>
      <c r="JE224" s="379"/>
      <c r="JF224" s="384">
        <f t="shared" si="839"/>
        <v>0</v>
      </c>
      <c r="JG224" s="379"/>
      <c r="JH224" s="384">
        <f t="shared" si="840"/>
        <v>0</v>
      </c>
      <c r="JI224" s="379"/>
      <c r="JJ224" s="384">
        <f t="shared" si="841"/>
        <v>0</v>
      </c>
      <c r="JK224" s="379"/>
      <c r="JL224" s="384">
        <f t="shared" si="842"/>
        <v>0</v>
      </c>
      <c r="JM224" s="379"/>
      <c r="JN224" s="384">
        <f t="shared" si="843"/>
        <v>0</v>
      </c>
      <c r="JO224" s="379"/>
      <c r="JP224" s="384">
        <f t="shared" si="844"/>
        <v>0</v>
      </c>
      <c r="JQ224" s="379"/>
      <c r="JR224" s="384">
        <f t="shared" si="845"/>
        <v>0</v>
      </c>
      <c r="JS224" s="379"/>
      <c r="JT224" s="384">
        <f t="shared" si="846"/>
        <v>0</v>
      </c>
      <c r="JU224" s="379"/>
      <c r="JV224" s="384">
        <f t="shared" si="847"/>
        <v>0</v>
      </c>
      <c r="JW224" s="379"/>
      <c r="JX224" s="384">
        <f t="shared" si="848"/>
        <v>0</v>
      </c>
      <c r="JY224" s="379"/>
      <c r="JZ224" s="384">
        <f>JY224*$J224</f>
        <v>0</v>
      </c>
    </row>
    <row r="225" spans="1:286" s="4" customFormat="1" x14ac:dyDescent="0.25">
      <c r="A225" s="268" t="s">
        <v>342</v>
      </c>
      <c r="B225" s="268" t="s">
        <v>649</v>
      </c>
      <c r="C225" s="466">
        <v>1100</v>
      </c>
      <c r="D225" s="467"/>
      <c r="E225" s="467"/>
      <c r="F225" s="472"/>
      <c r="G225" s="387">
        <f t="shared" si="720"/>
        <v>55</v>
      </c>
      <c r="H225" s="388">
        <f t="shared" si="584"/>
        <v>1155</v>
      </c>
      <c r="I225" s="513">
        <v>1</v>
      </c>
      <c r="J225" s="390">
        <f t="shared" si="586"/>
        <v>1155</v>
      </c>
      <c r="K225" s="379"/>
      <c r="L225" s="384">
        <f t="shared" si="851"/>
        <v>0</v>
      </c>
      <c r="M225" s="379"/>
      <c r="N225" s="384">
        <f t="shared" si="852"/>
        <v>0</v>
      </c>
      <c r="O225" s="379"/>
      <c r="P225" s="384">
        <f t="shared" si="850"/>
        <v>0</v>
      </c>
      <c r="Q225" s="379"/>
      <c r="R225" s="384">
        <f t="shared" si="849"/>
        <v>0</v>
      </c>
      <c r="S225" s="379"/>
      <c r="T225" s="384">
        <f t="shared" si="721"/>
        <v>0</v>
      </c>
      <c r="U225" s="379"/>
      <c r="V225" s="384">
        <f t="shared" si="722"/>
        <v>0</v>
      </c>
      <c r="W225" s="379"/>
      <c r="X225" s="384">
        <f t="shared" si="723"/>
        <v>0</v>
      </c>
      <c r="Y225" s="379"/>
      <c r="Z225" s="384">
        <f t="shared" si="594"/>
        <v>0</v>
      </c>
      <c r="AA225" s="379"/>
      <c r="AB225" s="384">
        <f t="shared" si="724"/>
        <v>0</v>
      </c>
      <c r="AC225" s="379"/>
      <c r="AD225" s="384">
        <f t="shared" si="725"/>
        <v>0</v>
      </c>
      <c r="AE225" s="379"/>
      <c r="AF225" s="384">
        <f t="shared" si="726"/>
        <v>0</v>
      </c>
      <c r="AG225" s="379"/>
      <c r="AH225" s="384">
        <f t="shared" si="727"/>
        <v>0</v>
      </c>
      <c r="AI225" s="379"/>
      <c r="AJ225" s="384">
        <f t="shared" si="728"/>
        <v>0</v>
      </c>
      <c r="AK225" s="379"/>
      <c r="AL225" s="384">
        <f t="shared" si="729"/>
        <v>0</v>
      </c>
      <c r="AM225" s="379"/>
      <c r="AN225" s="384">
        <f t="shared" si="601"/>
        <v>0</v>
      </c>
      <c r="AO225" s="379"/>
      <c r="AP225" s="384">
        <f t="shared" si="730"/>
        <v>0</v>
      </c>
      <c r="AQ225" s="379"/>
      <c r="AR225" s="384">
        <f t="shared" si="731"/>
        <v>0</v>
      </c>
      <c r="AS225" s="379"/>
      <c r="AT225" s="384">
        <f t="shared" si="732"/>
        <v>0</v>
      </c>
      <c r="AU225" s="379"/>
      <c r="AV225" s="384">
        <f t="shared" si="733"/>
        <v>0</v>
      </c>
      <c r="AW225" s="379"/>
      <c r="AX225" s="384">
        <f t="shared" si="734"/>
        <v>0</v>
      </c>
      <c r="AY225" s="379"/>
      <c r="AZ225" s="384">
        <f t="shared" si="735"/>
        <v>0</v>
      </c>
      <c r="BA225" s="379"/>
      <c r="BB225" s="384">
        <f t="shared" si="736"/>
        <v>0</v>
      </c>
      <c r="BC225" s="379"/>
      <c r="BD225" s="384">
        <f t="shared" si="737"/>
        <v>0</v>
      </c>
      <c r="BE225" s="379"/>
      <c r="BF225" s="384">
        <f t="shared" si="738"/>
        <v>0</v>
      </c>
      <c r="BG225" s="379"/>
      <c r="BH225" s="384">
        <f t="shared" si="739"/>
        <v>0</v>
      </c>
      <c r="BI225" s="379"/>
      <c r="BJ225" s="384">
        <f t="shared" si="740"/>
        <v>0</v>
      </c>
      <c r="BK225" s="379"/>
      <c r="BL225" s="384">
        <f t="shared" si="741"/>
        <v>0</v>
      </c>
      <c r="BM225" s="379"/>
      <c r="BN225" s="384">
        <f t="shared" si="742"/>
        <v>0</v>
      </c>
      <c r="BO225" s="379"/>
      <c r="BP225" s="384">
        <f t="shared" si="743"/>
        <v>0</v>
      </c>
      <c r="BQ225" s="379"/>
      <c r="BR225" s="384">
        <f t="shared" si="744"/>
        <v>0</v>
      </c>
      <c r="BS225" s="379"/>
      <c r="BT225" s="384">
        <f t="shared" si="745"/>
        <v>0</v>
      </c>
      <c r="BU225" s="379"/>
      <c r="BV225" s="384">
        <f t="shared" si="746"/>
        <v>0</v>
      </c>
      <c r="BW225" s="379"/>
      <c r="BX225" s="384">
        <f t="shared" si="747"/>
        <v>0</v>
      </c>
      <c r="BY225" s="379"/>
      <c r="BZ225" s="384">
        <f t="shared" si="748"/>
        <v>0</v>
      </c>
      <c r="CA225" s="379"/>
      <c r="CB225" s="384">
        <f t="shared" si="749"/>
        <v>0</v>
      </c>
      <c r="CC225" s="379"/>
      <c r="CD225" s="384">
        <f t="shared" si="750"/>
        <v>0</v>
      </c>
      <c r="CE225" s="379"/>
      <c r="CF225" s="384">
        <f t="shared" si="751"/>
        <v>0</v>
      </c>
      <c r="CG225" s="379"/>
      <c r="CH225" s="384">
        <f t="shared" si="752"/>
        <v>0</v>
      </c>
      <c r="CI225" s="379"/>
      <c r="CJ225" s="384">
        <f t="shared" si="753"/>
        <v>0</v>
      </c>
      <c r="CK225" s="379"/>
      <c r="CL225" s="384">
        <f t="shared" si="754"/>
        <v>0</v>
      </c>
      <c r="CM225" s="379"/>
      <c r="CN225" s="384">
        <f t="shared" si="755"/>
        <v>0</v>
      </c>
      <c r="CO225" s="379"/>
      <c r="CP225" s="384">
        <f t="shared" si="756"/>
        <v>0</v>
      </c>
      <c r="CQ225" s="379"/>
      <c r="CR225" s="384">
        <f t="shared" si="757"/>
        <v>0</v>
      </c>
      <c r="CS225" s="379"/>
      <c r="CT225" s="384">
        <f t="shared" si="758"/>
        <v>0</v>
      </c>
      <c r="CU225" s="379"/>
      <c r="CV225" s="384">
        <f t="shared" si="759"/>
        <v>0</v>
      </c>
      <c r="CW225" s="379"/>
      <c r="CX225" s="384">
        <f t="shared" si="760"/>
        <v>0</v>
      </c>
      <c r="CY225" s="379"/>
      <c r="CZ225" s="384">
        <f t="shared" si="761"/>
        <v>0</v>
      </c>
      <c r="DA225" s="379"/>
      <c r="DB225" s="384">
        <f t="shared" si="762"/>
        <v>0</v>
      </c>
      <c r="DC225" s="379"/>
      <c r="DD225" s="384">
        <f t="shared" si="763"/>
        <v>0</v>
      </c>
      <c r="DE225" s="379"/>
      <c r="DF225" s="384">
        <f t="shared" si="764"/>
        <v>0</v>
      </c>
      <c r="DG225" s="379"/>
      <c r="DH225" s="384">
        <f t="shared" si="765"/>
        <v>0</v>
      </c>
      <c r="DI225" s="379"/>
      <c r="DJ225" s="384">
        <f t="shared" si="766"/>
        <v>0</v>
      </c>
      <c r="DK225" s="379"/>
      <c r="DL225" s="384">
        <f t="shared" si="767"/>
        <v>0</v>
      </c>
      <c r="DM225" s="379"/>
      <c r="DN225" s="384">
        <f t="shared" si="768"/>
        <v>0</v>
      </c>
      <c r="DO225" s="379"/>
      <c r="DP225" s="384">
        <f t="shared" si="769"/>
        <v>0</v>
      </c>
      <c r="DQ225" s="379"/>
      <c r="DR225" s="384">
        <f t="shared" si="770"/>
        <v>0</v>
      </c>
      <c r="DS225" s="379"/>
      <c r="DT225" s="384">
        <f t="shared" si="771"/>
        <v>0</v>
      </c>
      <c r="DU225" s="379"/>
      <c r="DV225" s="384">
        <f t="shared" si="772"/>
        <v>0</v>
      </c>
      <c r="DW225" s="379"/>
      <c r="DX225" s="384">
        <f t="shared" si="773"/>
        <v>0</v>
      </c>
      <c r="DY225" s="379"/>
      <c r="DZ225" s="384">
        <f t="shared" si="774"/>
        <v>0</v>
      </c>
      <c r="EA225" s="379"/>
      <c r="EB225" s="384">
        <f t="shared" si="775"/>
        <v>0</v>
      </c>
      <c r="EC225" s="379"/>
      <c r="ED225" s="384">
        <f t="shared" si="776"/>
        <v>0</v>
      </c>
      <c r="EE225" s="379"/>
      <c r="EF225" s="384">
        <f t="shared" si="777"/>
        <v>0</v>
      </c>
      <c r="EG225" s="379"/>
      <c r="EH225" s="384">
        <f t="shared" si="778"/>
        <v>0</v>
      </c>
      <c r="EI225" s="379"/>
      <c r="EJ225" s="384">
        <f t="shared" si="779"/>
        <v>0</v>
      </c>
      <c r="EK225" s="379"/>
      <c r="EL225" s="384">
        <f t="shared" si="780"/>
        <v>0</v>
      </c>
      <c r="EM225" s="379"/>
      <c r="EN225" s="384">
        <f t="shared" si="781"/>
        <v>0</v>
      </c>
      <c r="EO225" s="379"/>
      <c r="EP225" s="384">
        <f t="shared" si="782"/>
        <v>0</v>
      </c>
      <c r="EQ225" s="379"/>
      <c r="ER225" s="384">
        <f t="shared" si="783"/>
        <v>0</v>
      </c>
      <c r="ES225" s="379"/>
      <c r="ET225" s="384">
        <f t="shared" si="784"/>
        <v>0</v>
      </c>
      <c r="EU225" s="379"/>
      <c r="EV225" s="384">
        <f t="shared" si="785"/>
        <v>0</v>
      </c>
      <c r="EW225" s="379"/>
      <c r="EX225" s="384">
        <f t="shared" si="786"/>
        <v>0</v>
      </c>
      <c r="EY225" s="379"/>
      <c r="EZ225" s="384">
        <f t="shared" si="787"/>
        <v>0</v>
      </c>
      <c r="FA225" s="379"/>
      <c r="FB225" s="384">
        <f t="shared" si="788"/>
        <v>0</v>
      </c>
      <c r="FC225" s="379"/>
      <c r="FD225" s="384">
        <f t="shared" si="789"/>
        <v>0</v>
      </c>
      <c r="FE225" s="379"/>
      <c r="FF225" s="384">
        <f t="shared" si="790"/>
        <v>0</v>
      </c>
      <c r="FG225" s="379"/>
      <c r="FH225" s="384">
        <f t="shared" si="791"/>
        <v>0</v>
      </c>
      <c r="FI225" s="379"/>
      <c r="FJ225" s="384">
        <f t="shared" si="792"/>
        <v>0</v>
      </c>
      <c r="FK225" s="379"/>
      <c r="FL225" s="384">
        <f t="shared" si="793"/>
        <v>0</v>
      </c>
      <c r="FM225" s="379"/>
      <c r="FN225" s="384">
        <f t="shared" si="794"/>
        <v>0</v>
      </c>
      <c r="FO225" s="379"/>
      <c r="FP225" s="384">
        <f t="shared" si="795"/>
        <v>0</v>
      </c>
      <c r="FQ225" s="379"/>
      <c r="FR225" s="384">
        <f t="shared" si="796"/>
        <v>0</v>
      </c>
      <c r="FS225" s="379"/>
      <c r="FT225" s="384">
        <f t="shared" si="797"/>
        <v>0</v>
      </c>
      <c r="FU225" s="379"/>
      <c r="FV225" s="384">
        <f t="shared" si="798"/>
        <v>0</v>
      </c>
      <c r="FW225" s="379"/>
      <c r="FX225" s="384">
        <f t="shared" si="799"/>
        <v>0</v>
      </c>
      <c r="FY225" s="379"/>
      <c r="FZ225" s="384">
        <f t="shared" si="800"/>
        <v>0</v>
      </c>
      <c r="GA225" s="379">
        <v>1</v>
      </c>
      <c r="GB225" s="384">
        <f t="shared" si="801"/>
        <v>1155</v>
      </c>
      <c r="GC225" s="379">
        <v>2</v>
      </c>
      <c r="GD225" s="384">
        <f t="shared" si="802"/>
        <v>2310</v>
      </c>
      <c r="GE225" s="379"/>
      <c r="GF225" s="384">
        <f t="shared" si="803"/>
        <v>0</v>
      </c>
      <c r="GG225" s="379"/>
      <c r="GH225" s="384">
        <f t="shared" si="804"/>
        <v>0</v>
      </c>
      <c r="GI225" s="379"/>
      <c r="GJ225" s="384">
        <f t="shared" si="805"/>
        <v>0</v>
      </c>
      <c r="GK225" s="379"/>
      <c r="GL225" s="384">
        <f t="shared" si="806"/>
        <v>0</v>
      </c>
      <c r="GM225" s="379">
        <v>0</v>
      </c>
      <c r="GN225" s="384">
        <f t="shared" si="807"/>
        <v>0</v>
      </c>
      <c r="GO225" s="379">
        <v>0</v>
      </c>
      <c r="GP225" s="384">
        <f t="shared" si="808"/>
        <v>0</v>
      </c>
      <c r="GQ225" s="379"/>
      <c r="GR225" s="384">
        <f t="shared" si="809"/>
        <v>0</v>
      </c>
      <c r="GS225" s="379"/>
      <c r="GT225" s="384">
        <f t="shared" si="810"/>
        <v>0</v>
      </c>
      <c r="GU225" s="379"/>
      <c r="GV225" s="384">
        <f t="shared" si="811"/>
        <v>0</v>
      </c>
      <c r="GW225" s="379"/>
      <c r="GX225" s="384">
        <f>GW225*$J225</f>
        <v>0</v>
      </c>
      <c r="GY225" s="379"/>
      <c r="GZ225" s="384">
        <f t="shared" si="812"/>
        <v>0</v>
      </c>
      <c r="HA225" s="379"/>
      <c r="HB225" s="384">
        <f t="shared" si="813"/>
        <v>0</v>
      </c>
      <c r="HC225" s="379"/>
      <c r="HD225" s="384">
        <f t="shared" si="814"/>
        <v>0</v>
      </c>
      <c r="HE225" s="379"/>
      <c r="HF225" s="384">
        <f t="shared" si="815"/>
        <v>0</v>
      </c>
      <c r="HG225" s="379"/>
      <c r="HH225" s="384">
        <f t="shared" si="816"/>
        <v>0</v>
      </c>
      <c r="HI225" s="379"/>
      <c r="HJ225" s="384">
        <f t="shared" si="817"/>
        <v>0</v>
      </c>
      <c r="HK225" s="379"/>
      <c r="HL225" s="384">
        <f t="shared" si="690"/>
        <v>0</v>
      </c>
      <c r="HM225" s="379"/>
      <c r="HN225" s="384">
        <f t="shared" si="818"/>
        <v>0</v>
      </c>
      <c r="HO225" s="415"/>
      <c r="HP225" s="384">
        <f t="shared" si="819"/>
        <v>0</v>
      </c>
      <c r="HQ225" s="379"/>
      <c r="HR225" s="384">
        <f t="shared" si="820"/>
        <v>0</v>
      </c>
      <c r="HS225" s="415"/>
      <c r="HT225" s="384">
        <f t="shared" si="821"/>
        <v>0</v>
      </c>
      <c r="HU225" s="379"/>
      <c r="HV225" s="384">
        <f t="shared" si="822"/>
        <v>0</v>
      </c>
      <c r="HW225" s="379"/>
      <c r="HX225" s="384">
        <f t="shared" si="823"/>
        <v>0</v>
      </c>
      <c r="HY225" s="379"/>
      <c r="HZ225" s="384">
        <f t="shared" si="824"/>
        <v>0</v>
      </c>
      <c r="IA225" s="379"/>
      <c r="IB225" s="384">
        <f t="shared" si="825"/>
        <v>0</v>
      </c>
      <c r="IC225" s="379"/>
      <c r="ID225" s="384">
        <f>IC225*$J225</f>
        <v>0</v>
      </c>
      <c r="IE225" s="379"/>
      <c r="IF225" s="384">
        <f t="shared" si="826"/>
        <v>0</v>
      </c>
      <c r="IG225" s="379"/>
      <c r="IH225" s="384">
        <f t="shared" si="827"/>
        <v>0</v>
      </c>
      <c r="II225" s="379"/>
      <c r="IJ225" s="384">
        <f t="shared" si="828"/>
        <v>0</v>
      </c>
      <c r="IK225" s="379"/>
      <c r="IL225" s="384">
        <f t="shared" si="829"/>
        <v>0</v>
      </c>
      <c r="IM225" s="379"/>
      <c r="IN225" s="384">
        <f t="shared" si="830"/>
        <v>0</v>
      </c>
      <c r="IO225" s="379"/>
      <c r="IP225" s="384">
        <f t="shared" si="831"/>
        <v>0</v>
      </c>
      <c r="IQ225" s="379"/>
      <c r="IR225" s="384">
        <f t="shared" si="832"/>
        <v>0</v>
      </c>
      <c r="IS225" s="379"/>
      <c r="IT225" s="384">
        <f t="shared" si="833"/>
        <v>0</v>
      </c>
      <c r="IU225" s="379"/>
      <c r="IV225" s="384">
        <f t="shared" si="834"/>
        <v>0</v>
      </c>
      <c r="IW225" s="379"/>
      <c r="IX225" s="384">
        <f t="shared" si="835"/>
        <v>0</v>
      </c>
      <c r="IY225" s="379"/>
      <c r="IZ225" s="384">
        <f t="shared" si="836"/>
        <v>0</v>
      </c>
      <c r="JA225" s="379"/>
      <c r="JB225" s="384">
        <f t="shared" si="837"/>
        <v>0</v>
      </c>
      <c r="JC225" s="379"/>
      <c r="JD225" s="384">
        <f t="shared" si="838"/>
        <v>0</v>
      </c>
      <c r="JE225" s="379"/>
      <c r="JF225" s="384">
        <f t="shared" si="839"/>
        <v>0</v>
      </c>
      <c r="JG225" s="379"/>
      <c r="JH225" s="384">
        <f t="shared" si="840"/>
        <v>0</v>
      </c>
      <c r="JI225" s="379"/>
      <c r="JJ225" s="384">
        <f t="shared" si="841"/>
        <v>0</v>
      </c>
      <c r="JK225" s="379"/>
      <c r="JL225" s="384">
        <f t="shared" si="842"/>
        <v>0</v>
      </c>
      <c r="JM225" s="379"/>
      <c r="JN225" s="384">
        <f t="shared" si="843"/>
        <v>0</v>
      </c>
      <c r="JO225" s="379"/>
      <c r="JP225" s="384">
        <f t="shared" si="844"/>
        <v>0</v>
      </c>
      <c r="JQ225" s="379"/>
      <c r="JR225" s="384">
        <f t="shared" si="845"/>
        <v>0</v>
      </c>
      <c r="JS225" s="379"/>
      <c r="JT225" s="384">
        <f t="shared" si="846"/>
        <v>0</v>
      </c>
      <c r="JU225" s="379"/>
      <c r="JV225" s="384">
        <f t="shared" si="847"/>
        <v>0</v>
      </c>
      <c r="JW225" s="379"/>
      <c r="JX225" s="384">
        <f t="shared" si="848"/>
        <v>0</v>
      </c>
      <c r="JY225" s="379"/>
      <c r="JZ225" s="384">
        <f>JY225*$J225</f>
        <v>0</v>
      </c>
    </row>
    <row r="226" spans="1:286" s="4" customFormat="1" x14ac:dyDescent="0.25">
      <c r="A226" s="268" t="s">
        <v>342</v>
      </c>
      <c r="B226" s="268" t="s">
        <v>1115</v>
      </c>
      <c r="C226" s="466">
        <v>27077</v>
      </c>
      <c r="D226" s="467">
        <v>23408</v>
      </c>
      <c r="E226" s="467">
        <v>45626</v>
      </c>
      <c r="F226" s="472">
        <v>27076.95</v>
      </c>
      <c r="G226" s="387">
        <f t="shared" si="720"/>
        <v>1539.849375</v>
      </c>
      <c r="H226" s="388">
        <f t="shared" si="584"/>
        <v>32336.836875000001</v>
      </c>
      <c r="I226" s="513">
        <v>6000</v>
      </c>
      <c r="J226" s="390">
        <f t="shared" si="586"/>
        <v>5.3894728125000002</v>
      </c>
      <c r="K226" s="379"/>
      <c r="L226" s="384">
        <f t="shared" si="851"/>
        <v>0</v>
      </c>
      <c r="M226" s="379"/>
      <c r="N226" s="384">
        <f t="shared" si="852"/>
        <v>0</v>
      </c>
      <c r="O226" s="379"/>
      <c r="P226" s="384">
        <f t="shared" si="850"/>
        <v>0</v>
      </c>
      <c r="Q226" s="379"/>
      <c r="R226" s="384">
        <f t="shared" si="849"/>
        <v>0</v>
      </c>
      <c r="S226" s="379"/>
      <c r="T226" s="384"/>
      <c r="U226" s="379"/>
      <c r="V226" s="384"/>
      <c r="W226" s="379"/>
      <c r="X226" s="384"/>
      <c r="Y226" s="379"/>
      <c r="Z226" s="384">
        <f t="shared" si="594"/>
        <v>0</v>
      </c>
      <c r="AA226" s="379"/>
      <c r="AB226" s="384"/>
      <c r="AC226" s="379"/>
      <c r="AD226" s="384"/>
      <c r="AE226" s="379"/>
      <c r="AF226" s="384"/>
      <c r="AG226" s="379"/>
      <c r="AH226" s="384"/>
      <c r="AI226" s="379"/>
      <c r="AJ226" s="384"/>
      <c r="AK226" s="379"/>
      <c r="AL226" s="384"/>
      <c r="AM226" s="379"/>
      <c r="AN226" s="384">
        <f t="shared" si="601"/>
        <v>0</v>
      </c>
      <c r="AO226" s="379"/>
      <c r="AP226" s="384"/>
      <c r="AQ226" s="379"/>
      <c r="AR226" s="384"/>
      <c r="AS226" s="379"/>
      <c r="AT226" s="384"/>
      <c r="AU226" s="379"/>
      <c r="AV226" s="384"/>
      <c r="AW226" s="379"/>
      <c r="AX226" s="384"/>
      <c r="AY226" s="379"/>
      <c r="AZ226" s="384"/>
      <c r="BA226" s="379"/>
      <c r="BB226" s="384"/>
      <c r="BC226" s="379"/>
      <c r="BD226" s="384"/>
      <c r="BE226" s="379"/>
      <c r="BF226" s="384"/>
      <c r="BG226" s="379"/>
      <c r="BH226" s="384"/>
      <c r="BI226" s="379"/>
      <c r="BJ226" s="384"/>
      <c r="BK226" s="379"/>
      <c r="BL226" s="384"/>
      <c r="BM226" s="379"/>
      <c r="BN226" s="384"/>
      <c r="BO226" s="379"/>
      <c r="BP226" s="384"/>
      <c r="BQ226" s="379"/>
      <c r="BR226" s="384"/>
      <c r="BS226" s="379"/>
      <c r="BT226" s="384"/>
      <c r="BU226" s="379"/>
      <c r="BV226" s="384"/>
      <c r="BW226" s="379"/>
      <c r="BX226" s="384"/>
      <c r="BY226" s="379"/>
      <c r="BZ226" s="384"/>
      <c r="CA226" s="379"/>
      <c r="CB226" s="384"/>
      <c r="CC226" s="379"/>
      <c r="CD226" s="384"/>
      <c r="CE226" s="379"/>
      <c r="CF226" s="384"/>
      <c r="CG226" s="379"/>
      <c r="CH226" s="384"/>
      <c r="CI226" s="379"/>
      <c r="CJ226" s="384"/>
      <c r="CK226" s="379"/>
      <c r="CL226" s="384"/>
      <c r="CM226" s="379"/>
      <c r="CN226" s="384"/>
      <c r="CO226" s="379"/>
      <c r="CP226" s="384"/>
      <c r="CQ226" s="379"/>
      <c r="CR226" s="384"/>
      <c r="CS226" s="379"/>
      <c r="CT226" s="384"/>
      <c r="CU226" s="379"/>
      <c r="CV226" s="384"/>
      <c r="CW226" s="379"/>
      <c r="CX226" s="384"/>
      <c r="CY226" s="379"/>
      <c r="CZ226" s="384"/>
      <c r="DA226" s="379"/>
      <c r="DB226" s="384"/>
      <c r="DC226" s="379"/>
      <c r="DD226" s="384"/>
      <c r="DE226" s="379"/>
      <c r="DF226" s="384"/>
      <c r="DG226" s="379"/>
      <c r="DH226" s="384"/>
      <c r="DI226" s="379"/>
      <c r="DJ226" s="384"/>
      <c r="DK226" s="379"/>
      <c r="DL226" s="384"/>
      <c r="DM226" s="379"/>
      <c r="DN226" s="384"/>
      <c r="DO226" s="379"/>
      <c r="DP226" s="384"/>
      <c r="DQ226" s="379"/>
      <c r="DR226" s="384"/>
      <c r="DS226" s="379"/>
      <c r="DT226" s="384"/>
      <c r="DU226" s="379"/>
      <c r="DV226" s="384"/>
      <c r="DW226" s="379"/>
      <c r="DX226" s="384"/>
      <c r="DY226" s="379"/>
      <c r="DZ226" s="384"/>
      <c r="EA226" s="379"/>
      <c r="EB226" s="384"/>
      <c r="EC226" s="379"/>
      <c r="ED226" s="384"/>
      <c r="EE226" s="379"/>
      <c r="EF226" s="384"/>
      <c r="EG226" s="379"/>
      <c r="EH226" s="384"/>
      <c r="EI226" s="379"/>
      <c r="EJ226" s="384"/>
      <c r="EK226" s="379"/>
      <c r="EL226" s="384"/>
      <c r="EM226" s="379"/>
      <c r="EN226" s="384"/>
      <c r="EO226" s="379"/>
      <c r="EP226" s="384"/>
      <c r="EQ226" s="379"/>
      <c r="ER226" s="384"/>
      <c r="ES226" s="379"/>
      <c r="ET226" s="384"/>
      <c r="EU226" s="379"/>
      <c r="EV226" s="384"/>
      <c r="EW226" s="379"/>
      <c r="EX226" s="384"/>
      <c r="EY226" s="379"/>
      <c r="EZ226" s="384"/>
      <c r="FA226" s="379"/>
      <c r="FB226" s="384"/>
      <c r="FC226" s="379"/>
      <c r="FD226" s="384"/>
      <c r="FE226" s="379"/>
      <c r="FF226" s="384"/>
      <c r="FG226" s="379"/>
      <c r="FH226" s="384"/>
      <c r="FI226" s="379"/>
      <c r="FJ226" s="384"/>
      <c r="FK226" s="379"/>
      <c r="FL226" s="384"/>
      <c r="FM226" s="379"/>
      <c r="FN226" s="384"/>
      <c r="FO226" s="379"/>
      <c r="FP226" s="384"/>
      <c r="FQ226" s="379"/>
      <c r="FR226" s="384"/>
      <c r="FS226" s="379"/>
      <c r="FT226" s="384"/>
      <c r="FU226" s="379"/>
      <c r="FV226" s="384"/>
      <c r="FW226" s="379"/>
      <c r="FX226" s="384"/>
      <c r="FY226" s="379"/>
      <c r="FZ226" s="384"/>
      <c r="GA226" s="379"/>
      <c r="GB226" s="384"/>
      <c r="GC226" s="379"/>
      <c r="GD226" s="384"/>
      <c r="GE226" s="379"/>
      <c r="GF226" s="384"/>
      <c r="GG226" s="379"/>
      <c r="GH226" s="384"/>
      <c r="GI226" s="379"/>
      <c r="GJ226" s="384"/>
      <c r="GK226" s="379"/>
      <c r="GL226" s="384"/>
      <c r="GM226" s="379"/>
      <c r="GN226" s="384"/>
      <c r="GO226" s="379"/>
      <c r="GP226" s="384"/>
      <c r="GQ226" s="379"/>
      <c r="GR226" s="384"/>
      <c r="GS226" s="379"/>
      <c r="GT226" s="384"/>
      <c r="GU226" s="379"/>
      <c r="GV226" s="384"/>
      <c r="GW226" s="379"/>
      <c r="GX226" s="384"/>
      <c r="GY226" s="379"/>
      <c r="GZ226" s="384"/>
      <c r="HA226" s="379"/>
      <c r="HB226" s="384"/>
      <c r="HC226" s="379"/>
      <c r="HD226" s="384"/>
      <c r="HE226" s="379">
        <v>1</v>
      </c>
      <c r="HF226" s="384">
        <f t="shared" si="815"/>
        <v>5.3894728125000002</v>
      </c>
      <c r="HG226" s="379">
        <v>1</v>
      </c>
      <c r="HH226" s="384">
        <f t="shared" si="816"/>
        <v>5.3894728125000002</v>
      </c>
      <c r="HI226" s="379"/>
      <c r="HJ226" s="384">
        <f t="shared" si="817"/>
        <v>0</v>
      </c>
      <c r="HK226" s="379"/>
      <c r="HL226" s="384">
        <f t="shared" si="690"/>
        <v>0</v>
      </c>
      <c r="HM226" s="379"/>
      <c r="HN226" s="384"/>
      <c r="HO226" s="415"/>
      <c r="HP226" s="384"/>
      <c r="HQ226" s="379"/>
      <c r="HR226" s="384"/>
      <c r="HS226" s="415"/>
      <c r="HT226" s="384"/>
      <c r="HU226" s="379"/>
      <c r="HV226" s="384"/>
      <c r="HW226" s="379"/>
      <c r="HX226" s="384"/>
      <c r="HY226" s="379"/>
      <c r="HZ226" s="384"/>
      <c r="IA226" s="379"/>
      <c r="IB226" s="384"/>
      <c r="IC226" s="379"/>
      <c r="ID226" s="384"/>
      <c r="IE226" s="379"/>
      <c r="IF226" s="384"/>
      <c r="IG226" s="379"/>
      <c r="IH226" s="384"/>
      <c r="II226" s="379"/>
      <c r="IJ226" s="384"/>
      <c r="IK226" s="379"/>
      <c r="IL226" s="384"/>
      <c r="IM226" s="379"/>
      <c r="IN226" s="384"/>
      <c r="IO226" s="379"/>
      <c r="IP226" s="384"/>
      <c r="IQ226" s="379"/>
      <c r="IR226" s="384"/>
      <c r="IS226" s="379"/>
      <c r="IT226" s="384"/>
      <c r="IU226" s="379"/>
      <c r="IV226" s="384"/>
      <c r="IW226" s="379"/>
      <c r="IX226" s="384"/>
      <c r="IY226" s="379"/>
      <c r="IZ226" s="384"/>
      <c r="JA226" s="379"/>
      <c r="JB226" s="384"/>
      <c r="JC226" s="379"/>
      <c r="JD226" s="384"/>
      <c r="JE226" s="379"/>
      <c r="JF226" s="384"/>
      <c r="JG226" s="379"/>
      <c r="JH226" s="384"/>
      <c r="JI226" s="379"/>
      <c r="JJ226" s="384"/>
      <c r="JK226" s="379"/>
      <c r="JL226" s="384"/>
      <c r="JM226" s="379"/>
      <c r="JN226" s="384"/>
      <c r="JO226" s="379"/>
      <c r="JP226" s="384"/>
      <c r="JQ226" s="379"/>
      <c r="JR226" s="384"/>
      <c r="JS226" s="379"/>
      <c r="JT226" s="384"/>
      <c r="JU226" s="379"/>
      <c r="JV226" s="384"/>
      <c r="JW226" s="379"/>
      <c r="JX226" s="384"/>
      <c r="JY226" s="379"/>
      <c r="JZ226" s="384"/>
    </row>
    <row r="227" spans="1:286" s="4" customFormat="1" x14ac:dyDescent="0.25">
      <c r="A227" s="268" t="s">
        <v>342</v>
      </c>
      <c r="B227" s="354" t="s">
        <v>357</v>
      </c>
      <c r="C227" s="467">
        <v>12000</v>
      </c>
      <c r="D227" s="472">
        <v>7020</v>
      </c>
      <c r="E227" s="467"/>
      <c r="F227" s="472"/>
      <c r="G227" s="387">
        <f t="shared" si="720"/>
        <v>475.5</v>
      </c>
      <c r="H227" s="388">
        <f t="shared" si="584"/>
        <v>9985.5</v>
      </c>
      <c r="I227" s="513">
        <v>8</v>
      </c>
      <c r="J227" s="391">
        <f t="shared" si="586"/>
        <v>1248.1875</v>
      </c>
      <c r="K227" s="379"/>
      <c r="L227" s="384">
        <f t="shared" si="851"/>
        <v>0</v>
      </c>
      <c r="M227" s="379"/>
      <c r="N227" s="384">
        <f t="shared" si="852"/>
        <v>0</v>
      </c>
      <c r="O227" s="379"/>
      <c r="P227" s="384">
        <f t="shared" si="850"/>
        <v>0</v>
      </c>
      <c r="Q227" s="379"/>
      <c r="R227" s="384">
        <f t="shared" si="849"/>
        <v>0</v>
      </c>
      <c r="S227" s="379"/>
      <c r="T227" s="384">
        <f>S227*$J227</f>
        <v>0</v>
      </c>
      <c r="U227" s="379"/>
      <c r="V227" s="384">
        <f>U227*$J227</f>
        <v>0</v>
      </c>
      <c r="W227" s="379"/>
      <c r="X227" s="384">
        <f>W227*$J227</f>
        <v>0</v>
      </c>
      <c r="Y227" s="379"/>
      <c r="Z227" s="384">
        <f t="shared" si="594"/>
        <v>0</v>
      </c>
      <c r="AA227" s="379"/>
      <c r="AB227" s="384">
        <f>AA227*$J227</f>
        <v>0</v>
      </c>
      <c r="AC227" s="379"/>
      <c r="AD227" s="384">
        <f>AC227*$J227</f>
        <v>0</v>
      </c>
      <c r="AE227" s="379"/>
      <c r="AF227" s="384">
        <f>AE227*$J227</f>
        <v>0</v>
      </c>
      <c r="AG227" s="379"/>
      <c r="AH227" s="384">
        <f>AG227*$J227</f>
        <v>0</v>
      </c>
      <c r="AI227" s="379"/>
      <c r="AJ227" s="384">
        <f>AI227*$J227</f>
        <v>0</v>
      </c>
      <c r="AK227" s="379"/>
      <c r="AL227" s="384">
        <f>AK227*$J227</f>
        <v>0</v>
      </c>
      <c r="AM227" s="379"/>
      <c r="AN227" s="384">
        <f t="shared" si="601"/>
        <v>0</v>
      </c>
      <c r="AO227" s="379"/>
      <c r="AP227" s="384">
        <f>AO227*$J227</f>
        <v>0</v>
      </c>
      <c r="AQ227" s="379"/>
      <c r="AR227" s="384">
        <f>AQ227*$J227</f>
        <v>0</v>
      </c>
      <c r="AS227" s="379"/>
      <c r="AT227" s="384">
        <f>AS227*$J227</f>
        <v>0</v>
      </c>
      <c r="AU227" s="379"/>
      <c r="AV227" s="384">
        <f>AU227*$J227</f>
        <v>0</v>
      </c>
      <c r="AW227" s="379"/>
      <c r="AX227" s="384">
        <f>AW227*$J227</f>
        <v>0</v>
      </c>
      <c r="AY227" s="379"/>
      <c r="AZ227" s="384">
        <f>AY227*$J227</f>
        <v>0</v>
      </c>
      <c r="BA227" s="379"/>
      <c r="BB227" s="384">
        <f>BA227*$J227</f>
        <v>0</v>
      </c>
      <c r="BC227" s="379"/>
      <c r="BD227" s="384">
        <f>BC227*$J227</f>
        <v>0</v>
      </c>
      <c r="BE227" s="379"/>
      <c r="BF227" s="384">
        <f>BE227*$J227</f>
        <v>0</v>
      </c>
      <c r="BG227" s="379"/>
      <c r="BH227" s="384">
        <f>BG227*$J227</f>
        <v>0</v>
      </c>
      <c r="BI227" s="379"/>
      <c r="BJ227" s="384">
        <f>BI227*$J227</f>
        <v>0</v>
      </c>
      <c r="BK227" s="379"/>
      <c r="BL227" s="384">
        <f>BK227*$J227</f>
        <v>0</v>
      </c>
      <c r="BM227" s="379"/>
      <c r="BN227" s="384">
        <f>BM227*$J227</f>
        <v>0</v>
      </c>
      <c r="BO227" s="379"/>
      <c r="BP227" s="384">
        <f>BO227*$J227</f>
        <v>0</v>
      </c>
      <c r="BQ227" s="379"/>
      <c r="BR227" s="384">
        <f>BQ227*$J227</f>
        <v>0</v>
      </c>
      <c r="BS227" s="379"/>
      <c r="BT227" s="384">
        <f>BS227*$J227</f>
        <v>0</v>
      </c>
      <c r="BU227" s="379"/>
      <c r="BV227" s="384">
        <f>BU227*$J227</f>
        <v>0</v>
      </c>
      <c r="BW227" s="379"/>
      <c r="BX227" s="384">
        <f>BW227*$J227</f>
        <v>0</v>
      </c>
      <c r="BY227" s="379"/>
      <c r="BZ227" s="384">
        <f>BY227*$J227</f>
        <v>0</v>
      </c>
      <c r="CA227" s="379"/>
      <c r="CB227" s="384">
        <f>CA227*$J227</f>
        <v>0</v>
      </c>
      <c r="CC227" s="379"/>
      <c r="CD227" s="384">
        <f>CC227*$J227</f>
        <v>0</v>
      </c>
      <c r="CE227" s="379"/>
      <c r="CF227" s="384">
        <f>CE227*$J227</f>
        <v>0</v>
      </c>
      <c r="CG227" s="379"/>
      <c r="CH227" s="384">
        <f>CG227*$J227</f>
        <v>0</v>
      </c>
      <c r="CI227" s="379"/>
      <c r="CJ227" s="384">
        <f>CI227*$J227</f>
        <v>0</v>
      </c>
      <c r="CK227" s="379"/>
      <c r="CL227" s="384">
        <f>CK227*$J227</f>
        <v>0</v>
      </c>
      <c r="CM227" s="379"/>
      <c r="CN227" s="384">
        <f>CM227*$J227</f>
        <v>0</v>
      </c>
      <c r="CO227" s="379"/>
      <c r="CP227" s="384">
        <f>CO227*$J227</f>
        <v>0</v>
      </c>
      <c r="CQ227" s="379"/>
      <c r="CR227" s="384">
        <f>CQ227*$J227</f>
        <v>0</v>
      </c>
      <c r="CS227" s="379"/>
      <c r="CT227" s="384">
        <f>CS227*$J227</f>
        <v>0</v>
      </c>
      <c r="CU227" s="379"/>
      <c r="CV227" s="384">
        <f>CU227*$J227</f>
        <v>0</v>
      </c>
      <c r="CW227" s="379"/>
      <c r="CX227" s="384">
        <f>CW227*$J227</f>
        <v>0</v>
      </c>
      <c r="CY227" s="379"/>
      <c r="CZ227" s="384">
        <f>CY227*$J227</f>
        <v>0</v>
      </c>
      <c r="DA227" s="379"/>
      <c r="DB227" s="384">
        <f>DA227*$J227</f>
        <v>0</v>
      </c>
      <c r="DC227" s="379"/>
      <c r="DD227" s="384">
        <f>DC227*$J227</f>
        <v>0</v>
      </c>
      <c r="DE227" s="379"/>
      <c r="DF227" s="384">
        <f>DE227*$J227</f>
        <v>0</v>
      </c>
      <c r="DG227" s="379"/>
      <c r="DH227" s="384">
        <f>DG227*$J227</f>
        <v>0</v>
      </c>
      <c r="DI227" s="379"/>
      <c r="DJ227" s="384">
        <f>DI227*$J227</f>
        <v>0</v>
      </c>
      <c r="DK227" s="379"/>
      <c r="DL227" s="384">
        <f>DK227*$J227</f>
        <v>0</v>
      </c>
      <c r="DM227" s="379"/>
      <c r="DN227" s="384">
        <f>DM227*$J227</f>
        <v>0</v>
      </c>
      <c r="DO227" s="379"/>
      <c r="DP227" s="384">
        <f>DO227*$J227</f>
        <v>0</v>
      </c>
      <c r="DQ227" s="379"/>
      <c r="DR227" s="384">
        <f>DQ227*$J227</f>
        <v>0</v>
      </c>
      <c r="DS227" s="379"/>
      <c r="DT227" s="384">
        <f>DS227*$J227</f>
        <v>0</v>
      </c>
      <c r="DU227" s="379"/>
      <c r="DV227" s="384">
        <f>DU227*$J227</f>
        <v>0</v>
      </c>
      <c r="DW227" s="379"/>
      <c r="DX227" s="384">
        <f>DW227*$J227</f>
        <v>0</v>
      </c>
      <c r="DY227" s="379"/>
      <c r="DZ227" s="384">
        <f>DY227*$J227</f>
        <v>0</v>
      </c>
      <c r="EA227" s="379"/>
      <c r="EB227" s="384">
        <f>EA227*$J227</f>
        <v>0</v>
      </c>
      <c r="EC227" s="379"/>
      <c r="ED227" s="384">
        <f>EC227*$J227</f>
        <v>0</v>
      </c>
      <c r="EE227" s="379"/>
      <c r="EF227" s="384">
        <f>EE227*$J227</f>
        <v>0</v>
      </c>
      <c r="EG227" s="379"/>
      <c r="EH227" s="384">
        <f>EG227*$J227</f>
        <v>0</v>
      </c>
      <c r="EI227" s="379"/>
      <c r="EJ227" s="384">
        <f>EI227*$J227</f>
        <v>0</v>
      </c>
      <c r="EK227" s="379"/>
      <c r="EL227" s="384">
        <f>EK227*$J227</f>
        <v>0</v>
      </c>
      <c r="EM227" s="379"/>
      <c r="EN227" s="384">
        <f>EM227*$J227</f>
        <v>0</v>
      </c>
      <c r="EO227" s="379"/>
      <c r="EP227" s="384">
        <f>EO227*$J227</f>
        <v>0</v>
      </c>
      <c r="EQ227" s="379"/>
      <c r="ER227" s="384">
        <f>EQ227*$J227</f>
        <v>0</v>
      </c>
      <c r="ES227" s="379"/>
      <c r="ET227" s="384">
        <f>ES227*$J227</f>
        <v>0</v>
      </c>
      <c r="EU227" s="379"/>
      <c r="EV227" s="384">
        <f>EU227*$J227</f>
        <v>0</v>
      </c>
      <c r="EW227" s="379"/>
      <c r="EX227" s="384">
        <f>EW227*$J227</f>
        <v>0</v>
      </c>
      <c r="EY227" s="379"/>
      <c r="EZ227" s="384">
        <f>EY227*$J227</f>
        <v>0</v>
      </c>
      <c r="FA227" s="379"/>
      <c r="FB227" s="384">
        <f>FA227*$J227</f>
        <v>0</v>
      </c>
      <c r="FC227" s="379"/>
      <c r="FD227" s="384">
        <f>FC227*$J227</f>
        <v>0</v>
      </c>
      <c r="FE227" s="379"/>
      <c r="FF227" s="384">
        <f>FE227*$J227</f>
        <v>0</v>
      </c>
      <c r="FG227" s="379"/>
      <c r="FH227" s="384">
        <f>FG227*$J227</f>
        <v>0</v>
      </c>
      <c r="FI227" s="379"/>
      <c r="FJ227" s="384">
        <f>FI227*$J227</f>
        <v>0</v>
      </c>
      <c r="FK227" s="379"/>
      <c r="FL227" s="384">
        <f>FK227*$J227</f>
        <v>0</v>
      </c>
      <c r="FM227" s="379"/>
      <c r="FN227" s="384">
        <f>FM227*$J227</f>
        <v>0</v>
      </c>
      <c r="FO227" s="379"/>
      <c r="FP227" s="384">
        <f>FO227*$J227</f>
        <v>0</v>
      </c>
      <c r="FQ227" s="379"/>
      <c r="FR227" s="384">
        <f>FQ227*$J227</f>
        <v>0</v>
      </c>
      <c r="FS227" s="379"/>
      <c r="FT227" s="384">
        <f>FS227*$J227</f>
        <v>0</v>
      </c>
      <c r="FU227" s="379"/>
      <c r="FV227" s="384">
        <f>FU227*$J227</f>
        <v>0</v>
      </c>
      <c r="FW227" s="379"/>
      <c r="FX227" s="384">
        <f>FW227*$J227</f>
        <v>0</v>
      </c>
      <c r="FY227" s="379"/>
      <c r="FZ227" s="384">
        <f>FY227*$J227</f>
        <v>0</v>
      </c>
      <c r="GA227" s="379"/>
      <c r="GB227" s="384">
        <f>GA227*$J227</f>
        <v>0</v>
      </c>
      <c r="GC227" s="379"/>
      <c r="GD227" s="384">
        <f>GC227*$J227</f>
        <v>0</v>
      </c>
      <c r="GE227" s="379"/>
      <c r="GF227" s="384">
        <f>GE227*$J227</f>
        <v>0</v>
      </c>
      <c r="GG227" s="379"/>
      <c r="GH227" s="384">
        <f>GG227*$J227</f>
        <v>0</v>
      </c>
      <c r="GI227" s="379"/>
      <c r="GJ227" s="384">
        <f>GI227*$J227</f>
        <v>0</v>
      </c>
      <c r="GK227" s="379"/>
      <c r="GL227" s="384">
        <f>GK227*$J227</f>
        <v>0</v>
      </c>
      <c r="GM227" s="379">
        <v>0</v>
      </c>
      <c r="GN227" s="384">
        <f>GM227*$J227</f>
        <v>0</v>
      </c>
      <c r="GO227" s="379">
        <v>0</v>
      </c>
      <c r="GP227" s="384">
        <f>GO227*$J227</f>
        <v>0</v>
      </c>
      <c r="GQ227" s="379"/>
      <c r="GR227" s="384">
        <f>GQ227*$J227</f>
        <v>0</v>
      </c>
      <c r="GS227" s="379"/>
      <c r="GT227" s="384">
        <f>GS227*$J227</f>
        <v>0</v>
      </c>
      <c r="GU227" s="379"/>
      <c r="GV227" s="384">
        <f>GU227*$J227</f>
        <v>0</v>
      </c>
      <c r="GW227" s="379"/>
      <c r="GX227" s="384">
        <f>GW227*$J227</f>
        <v>0</v>
      </c>
      <c r="GY227" s="379"/>
      <c r="GZ227" s="384">
        <f>GY227*$J227</f>
        <v>0</v>
      </c>
      <c r="HA227" s="379"/>
      <c r="HB227" s="384">
        <f>HA227*$J227</f>
        <v>0</v>
      </c>
      <c r="HC227" s="379"/>
      <c r="HD227" s="384">
        <f>HC227*$J227</f>
        <v>0</v>
      </c>
      <c r="HE227" s="379"/>
      <c r="HF227" s="384">
        <f t="shared" si="815"/>
        <v>0</v>
      </c>
      <c r="HG227" s="379"/>
      <c r="HH227" s="384">
        <f t="shared" si="816"/>
        <v>0</v>
      </c>
      <c r="HI227" s="379"/>
      <c r="HJ227" s="384">
        <f t="shared" si="817"/>
        <v>0</v>
      </c>
      <c r="HK227" s="379"/>
      <c r="HL227" s="384">
        <f t="shared" si="690"/>
        <v>0</v>
      </c>
      <c r="HM227" s="379"/>
      <c r="HN227" s="384">
        <f>HM227*$J227</f>
        <v>0</v>
      </c>
      <c r="HO227" s="415"/>
      <c r="HP227" s="384">
        <f>HO227*$J227</f>
        <v>0</v>
      </c>
      <c r="HQ227" s="379"/>
      <c r="HR227" s="384">
        <f>HQ227*$J227</f>
        <v>0</v>
      </c>
      <c r="HS227" s="415"/>
      <c r="HT227" s="384">
        <f>HS227*$J227</f>
        <v>0</v>
      </c>
      <c r="HU227" s="379"/>
      <c r="HV227" s="384">
        <f>HU227*$J227</f>
        <v>0</v>
      </c>
      <c r="HW227" s="379"/>
      <c r="HX227" s="384">
        <f>HW227*$J227</f>
        <v>0</v>
      </c>
      <c r="HY227" s="379"/>
      <c r="HZ227" s="384">
        <f>HY227*$J227</f>
        <v>0</v>
      </c>
      <c r="IA227" s="379"/>
      <c r="IB227" s="384">
        <f>IA227*$J227</f>
        <v>0</v>
      </c>
      <c r="IC227" s="379"/>
      <c r="ID227" s="384">
        <f>IC227*$J227</f>
        <v>0</v>
      </c>
      <c r="IE227" s="379"/>
      <c r="IF227" s="384">
        <f>IE227*$J227</f>
        <v>0</v>
      </c>
      <c r="IG227" s="379"/>
      <c r="IH227" s="384">
        <f>IG227*$J227</f>
        <v>0</v>
      </c>
      <c r="II227" s="379"/>
      <c r="IJ227" s="384">
        <f>II227*$J227</f>
        <v>0</v>
      </c>
      <c r="IK227" s="379"/>
      <c r="IL227" s="384">
        <f>IK227*$J227</f>
        <v>0</v>
      </c>
      <c r="IM227" s="379"/>
      <c r="IN227" s="384">
        <f>IM227*$J227</f>
        <v>0</v>
      </c>
      <c r="IO227" s="379"/>
      <c r="IP227" s="384">
        <f>IO227*$J227</f>
        <v>0</v>
      </c>
      <c r="IQ227" s="379"/>
      <c r="IR227" s="384">
        <f>IQ227*$J227</f>
        <v>0</v>
      </c>
      <c r="IS227" s="379"/>
      <c r="IT227" s="384">
        <f>IS227*$J227</f>
        <v>0</v>
      </c>
      <c r="IU227" s="379"/>
      <c r="IV227" s="384">
        <f>IU227*$J227</f>
        <v>0</v>
      </c>
      <c r="IW227" s="379">
        <v>1</v>
      </c>
      <c r="IX227" s="384">
        <f>IW227*$J227</f>
        <v>1248.1875</v>
      </c>
      <c r="IY227" s="379"/>
      <c r="IZ227" s="384">
        <f>IY227*$J227</f>
        <v>0</v>
      </c>
      <c r="JA227" s="379"/>
      <c r="JB227" s="384">
        <f>JA227*$J227</f>
        <v>0</v>
      </c>
      <c r="JC227" s="379"/>
      <c r="JD227" s="384">
        <f>JC227*$J227</f>
        <v>0</v>
      </c>
      <c r="JE227" s="379"/>
      <c r="JF227" s="384">
        <f>JE227*$J227</f>
        <v>0</v>
      </c>
      <c r="JG227" s="379"/>
      <c r="JH227" s="384">
        <f>JG227*$J227</f>
        <v>0</v>
      </c>
      <c r="JI227" s="379"/>
      <c r="JJ227" s="384">
        <f>JI227*$J227</f>
        <v>0</v>
      </c>
      <c r="JK227" s="379"/>
      <c r="JL227" s="384">
        <f>JK227*$J227</f>
        <v>0</v>
      </c>
      <c r="JM227" s="379"/>
      <c r="JN227" s="384">
        <f>JM227*$J227</f>
        <v>0</v>
      </c>
      <c r="JO227" s="379"/>
      <c r="JP227" s="384">
        <f>JO227*$J227</f>
        <v>0</v>
      </c>
      <c r="JQ227" s="379"/>
      <c r="JR227" s="384">
        <f>JQ227*$J227</f>
        <v>0</v>
      </c>
      <c r="JS227" s="379"/>
      <c r="JT227" s="384">
        <f>JS227*$J227</f>
        <v>0</v>
      </c>
      <c r="JU227" s="379"/>
      <c r="JV227" s="384">
        <f>JU227*$J227</f>
        <v>0</v>
      </c>
      <c r="JW227" s="379"/>
      <c r="JX227" s="384">
        <f>JW227*$J227</f>
        <v>0</v>
      </c>
      <c r="JY227" s="379"/>
      <c r="JZ227" s="384">
        <f>JY227*$J227</f>
        <v>0</v>
      </c>
    </row>
    <row r="228" spans="1:286" s="4" customFormat="1" x14ac:dyDescent="0.25">
      <c r="A228" s="268" t="s">
        <v>342</v>
      </c>
      <c r="B228" s="354" t="s">
        <v>345</v>
      </c>
      <c r="C228" s="466">
        <v>475</v>
      </c>
      <c r="D228" s="467"/>
      <c r="E228" s="467"/>
      <c r="F228" s="472"/>
      <c r="G228" s="387">
        <f t="shared" si="720"/>
        <v>23.75</v>
      </c>
      <c r="H228" s="388">
        <f t="shared" si="584"/>
        <v>498.75</v>
      </c>
      <c r="I228" s="513">
        <v>1</v>
      </c>
      <c r="J228" s="391">
        <f t="shared" si="586"/>
        <v>498.75</v>
      </c>
      <c r="K228" s="379"/>
      <c r="L228" s="384">
        <f t="shared" si="851"/>
        <v>0</v>
      </c>
      <c r="M228" s="379"/>
      <c r="N228" s="384">
        <f t="shared" si="852"/>
        <v>0</v>
      </c>
      <c r="O228" s="379"/>
      <c r="P228" s="384">
        <f t="shared" si="850"/>
        <v>0</v>
      </c>
      <c r="Q228" s="379"/>
      <c r="R228" s="384">
        <f t="shared" si="849"/>
        <v>0</v>
      </c>
      <c r="S228" s="379"/>
      <c r="T228" s="384">
        <f>S228*$J228</f>
        <v>0</v>
      </c>
      <c r="U228" s="379"/>
      <c r="V228" s="384">
        <f>U228*$J228</f>
        <v>0</v>
      </c>
      <c r="W228" s="379"/>
      <c r="X228" s="384">
        <f>W228*$J228</f>
        <v>0</v>
      </c>
      <c r="Y228" s="379"/>
      <c r="Z228" s="384">
        <f t="shared" si="594"/>
        <v>0</v>
      </c>
      <c r="AA228" s="379"/>
      <c r="AB228" s="384">
        <f>AA228*$J228</f>
        <v>0</v>
      </c>
      <c r="AC228" s="379"/>
      <c r="AD228" s="384">
        <f>AC228*$J228</f>
        <v>0</v>
      </c>
      <c r="AE228" s="379"/>
      <c r="AF228" s="384">
        <f>AE228*$J228</f>
        <v>0</v>
      </c>
      <c r="AG228" s="379"/>
      <c r="AH228" s="384">
        <f>AG228*$J228</f>
        <v>0</v>
      </c>
      <c r="AI228" s="379"/>
      <c r="AJ228" s="384">
        <f>AI228*$J228</f>
        <v>0</v>
      </c>
      <c r="AK228" s="379"/>
      <c r="AL228" s="384">
        <f>AK228*$J228</f>
        <v>0</v>
      </c>
      <c r="AM228" s="379"/>
      <c r="AN228" s="384">
        <f t="shared" si="601"/>
        <v>0</v>
      </c>
      <c r="AO228" s="379"/>
      <c r="AP228" s="384">
        <f>AO228*$J228</f>
        <v>0</v>
      </c>
      <c r="AQ228" s="379"/>
      <c r="AR228" s="384">
        <f>AQ228*$J228</f>
        <v>0</v>
      </c>
      <c r="AS228" s="379"/>
      <c r="AT228" s="384">
        <f>AS228*$J228</f>
        <v>0</v>
      </c>
      <c r="AU228" s="379"/>
      <c r="AV228" s="384">
        <f>AU228*$J228</f>
        <v>0</v>
      </c>
      <c r="AW228" s="379"/>
      <c r="AX228" s="384">
        <f>AW228*$J228</f>
        <v>0</v>
      </c>
      <c r="AY228" s="379"/>
      <c r="AZ228" s="384">
        <f>AY228*$J228</f>
        <v>0</v>
      </c>
      <c r="BA228" s="379"/>
      <c r="BB228" s="384">
        <f>BA228*$J228</f>
        <v>0</v>
      </c>
      <c r="BC228" s="379"/>
      <c r="BD228" s="384">
        <f>BC228*$J228</f>
        <v>0</v>
      </c>
      <c r="BE228" s="379"/>
      <c r="BF228" s="384">
        <f>BE228*$J228</f>
        <v>0</v>
      </c>
      <c r="BG228" s="379"/>
      <c r="BH228" s="384">
        <f>BG228*$J228</f>
        <v>0</v>
      </c>
      <c r="BI228" s="379"/>
      <c r="BJ228" s="384">
        <f>BI228*$J228</f>
        <v>0</v>
      </c>
      <c r="BK228" s="379"/>
      <c r="BL228" s="384">
        <f>BK228*$J228</f>
        <v>0</v>
      </c>
      <c r="BM228" s="379"/>
      <c r="BN228" s="384">
        <f>BM228*$J228</f>
        <v>0</v>
      </c>
      <c r="BO228" s="379"/>
      <c r="BP228" s="384">
        <f>BO228*$J228</f>
        <v>0</v>
      </c>
      <c r="BQ228" s="379"/>
      <c r="BR228" s="384">
        <f>BQ228*$J228</f>
        <v>0</v>
      </c>
      <c r="BS228" s="379"/>
      <c r="BT228" s="384">
        <f>BS228*$J228</f>
        <v>0</v>
      </c>
      <c r="BU228" s="379"/>
      <c r="BV228" s="384">
        <f>BU228*$J228</f>
        <v>0</v>
      </c>
      <c r="BW228" s="379"/>
      <c r="BX228" s="384">
        <f>BW228*$J228</f>
        <v>0</v>
      </c>
      <c r="BY228" s="379"/>
      <c r="BZ228" s="384">
        <f>BY228*$J228</f>
        <v>0</v>
      </c>
      <c r="CA228" s="379"/>
      <c r="CB228" s="384">
        <f>CA228*$J228</f>
        <v>0</v>
      </c>
      <c r="CC228" s="379"/>
      <c r="CD228" s="384">
        <f>CC228*$J228</f>
        <v>0</v>
      </c>
      <c r="CE228" s="379"/>
      <c r="CF228" s="384">
        <f>CE228*$J228</f>
        <v>0</v>
      </c>
      <c r="CG228" s="379"/>
      <c r="CH228" s="384">
        <f>CG228*$J228</f>
        <v>0</v>
      </c>
      <c r="CI228" s="379"/>
      <c r="CJ228" s="384">
        <f>CI228*$J228</f>
        <v>0</v>
      </c>
      <c r="CK228" s="379"/>
      <c r="CL228" s="384">
        <f>CK228*$J228</f>
        <v>0</v>
      </c>
      <c r="CM228" s="379"/>
      <c r="CN228" s="384">
        <f>CM228*$J228</f>
        <v>0</v>
      </c>
      <c r="CO228" s="379"/>
      <c r="CP228" s="384">
        <f>CO228*$J228</f>
        <v>0</v>
      </c>
      <c r="CQ228" s="379"/>
      <c r="CR228" s="384">
        <f>CQ228*$J228</f>
        <v>0</v>
      </c>
      <c r="CS228" s="379"/>
      <c r="CT228" s="384">
        <f>CS228*$J228</f>
        <v>0</v>
      </c>
      <c r="CU228" s="379"/>
      <c r="CV228" s="384">
        <f>CU228*$J228</f>
        <v>0</v>
      </c>
      <c r="CW228" s="379"/>
      <c r="CX228" s="384">
        <f>CW228*$J228</f>
        <v>0</v>
      </c>
      <c r="CY228" s="379"/>
      <c r="CZ228" s="384">
        <f>CY228*$J228</f>
        <v>0</v>
      </c>
      <c r="DA228" s="379"/>
      <c r="DB228" s="384">
        <f>DA228*$J228</f>
        <v>0</v>
      </c>
      <c r="DC228" s="379"/>
      <c r="DD228" s="384">
        <f>DC228*$J228</f>
        <v>0</v>
      </c>
      <c r="DE228" s="379"/>
      <c r="DF228" s="384">
        <f>DE228*$J228</f>
        <v>0</v>
      </c>
      <c r="DG228" s="379"/>
      <c r="DH228" s="384">
        <f>DG228*$J228</f>
        <v>0</v>
      </c>
      <c r="DI228" s="379"/>
      <c r="DJ228" s="384">
        <f>DI228*$J228</f>
        <v>0</v>
      </c>
      <c r="DK228" s="379"/>
      <c r="DL228" s="384">
        <f>DK228*$J228</f>
        <v>0</v>
      </c>
      <c r="DM228" s="379"/>
      <c r="DN228" s="384">
        <f>DM228*$J228</f>
        <v>0</v>
      </c>
      <c r="DO228" s="379"/>
      <c r="DP228" s="384">
        <f>DO228*$J228</f>
        <v>0</v>
      </c>
      <c r="DQ228" s="379"/>
      <c r="DR228" s="384">
        <f>DQ228*$J228</f>
        <v>0</v>
      </c>
      <c r="DS228" s="379"/>
      <c r="DT228" s="384">
        <f>DS228*$J228</f>
        <v>0</v>
      </c>
      <c r="DU228" s="379"/>
      <c r="DV228" s="384">
        <f>DU228*$J228</f>
        <v>0</v>
      </c>
      <c r="DW228" s="379"/>
      <c r="DX228" s="384">
        <f>DW228*$J228</f>
        <v>0</v>
      </c>
      <c r="DY228" s="379"/>
      <c r="DZ228" s="384">
        <f>DY228*$J228</f>
        <v>0</v>
      </c>
      <c r="EA228" s="379"/>
      <c r="EB228" s="384">
        <f>EA228*$J228</f>
        <v>0</v>
      </c>
      <c r="EC228" s="379"/>
      <c r="ED228" s="384">
        <f>EC228*$J228</f>
        <v>0</v>
      </c>
      <c r="EE228" s="379"/>
      <c r="EF228" s="384">
        <f>EE228*$J228</f>
        <v>0</v>
      </c>
      <c r="EG228" s="379"/>
      <c r="EH228" s="384">
        <f>EG228*$J228</f>
        <v>0</v>
      </c>
      <c r="EI228" s="379"/>
      <c r="EJ228" s="384">
        <f>EI228*$J228</f>
        <v>0</v>
      </c>
      <c r="EK228" s="379"/>
      <c r="EL228" s="384">
        <f>EK228*$J228</f>
        <v>0</v>
      </c>
      <c r="EM228" s="379"/>
      <c r="EN228" s="384">
        <f>EM228*$J228</f>
        <v>0</v>
      </c>
      <c r="EO228" s="379"/>
      <c r="EP228" s="384">
        <f>EO228*$J228</f>
        <v>0</v>
      </c>
      <c r="EQ228" s="379"/>
      <c r="ER228" s="384">
        <f>EQ228*$J228</f>
        <v>0</v>
      </c>
      <c r="ES228" s="379"/>
      <c r="ET228" s="384">
        <f>ES228*$J228</f>
        <v>0</v>
      </c>
      <c r="EU228" s="379"/>
      <c r="EV228" s="384">
        <f>EU228*$J228</f>
        <v>0</v>
      </c>
      <c r="EW228" s="379"/>
      <c r="EX228" s="384">
        <f>EW228*$J228</f>
        <v>0</v>
      </c>
      <c r="EY228" s="379"/>
      <c r="EZ228" s="384">
        <f>EY228*$J228</f>
        <v>0</v>
      </c>
      <c r="FA228" s="379"/>
      <c r="FB228" s="384">
        <f>FA228*$J228</f>
        <v>0</v>
      </c>
      <c r="FC228" s="379"/>
      <c r="FD228" s="384">
        <f>FC228*$J228</f>
        <v>0</v>
      </c>
      <c r="FE228" s="379"/>
      <c r="FF228" s="384">
        <f>FE228*$J228</f>
        <v>0</v>
      </c>
      <c r="FG228" s="379"/>
      <c r="FH228" s="384">
        <f>FG228*$J228</f>
        <v>0</v>
      </c>
      <c r="FI228" s="379"/>
      <c r="FJ228" s="384">
        <f>FI228*$J228</f>
        <v>0</v>
      </c>
      <c r="FK228" s="379"/>
      <c r="FL228" s="384">
        <f>FK228*$J228</f>
        <v>0</v>
      </c>
      <c r="FM228" s="379"/>
      <c r="FN228" s="384">
        <f>FM228*$J228</f>
        <v>0</v>
      </c>
      <c r="FO228" s="379"/>
      <c r="FP228" s="384">
        <f>FO228*$J228</f>
        <v>0</v>
      </c>
      <c r="FQ228" s="379"/>
      <c r="FR228" s="384">
        <f>FQ228*$J228</f>
        <v>0</v>
      </c>
      <c r="FS228" s="379"/>
      <c r="FT228" s="384">
        <f>FS228*$J228</f>
        <v>0</v>
      </c>
      <c r="FU228" s="379"/>
      <c r="FV228" s="384">
        <f>FU228*$J228</f>
        <v>0</v>
      </c>
      <c r="FW228" s="379"/>
      <c r="FX228" s="384">
        <f>FW228*$J228</f>
        <v>0</v>
      </c>
      <c r="FY228" s="379"/>
      <c r="FZ228" s="384">
        <f>FY228*$J228</f>
        <v>0</v>
      </c>
      <c r="GA228" s="379"/>
      <c r="GB228" s="384">
        <f>GA228*$J228</f>
        <v>0</v>
      </c>
      <c r="GC228" s="379"/>
      <c r="GD228" s="384">
        <f>GC228*$J228</f>
        <v>0</v>
      </c>
      <c r="GE228" s="379"/>
      <c r="GF228" s="384">
        <f>GE228*$J228</f>
        <v>0</v>
      </c>
      <c r="GG228" s="379"/>
      <c r="GH228" s="384">
        <f>GG228*$J228</f>
        <v>0</v>
      </c>
      <c r="GI228" s="379"/>
      <c r="GJ228" s="384">
        <f>GI228*$J228</f>
        <v>0</v>
      </c>
      <c r="GK228" s="379"/>
      <c r="GL228" s="384">
        <f>GK228*$J228</f>
        <v>0</v>
      </c>
      <c r="GM228" s="379"/>
      <c r="GN228" s="384">
        <f>GM228*$J228</f>
        <v>0</v>
      </c>
      <c r="GO228" s="379"/>
      <c r="GP228" s="384">
        <f>GO228*$J228</f>
        <v>0</v>
      </c>
      <c r="GQ228" s="379">
        <v>1</v>
      </c>
      <c r="GR228" s="384">
        <f>GQ228*$J228</f>
        <v>498.75</v>
      </c>
      <c r="GS228" s="379"/>
      <c r="GT228" s="384">
        <f>GS228*$J228</f>
        <v>0</v>
      </c>
      <c r="GU228" s="379"/>
      <c r="GV228" s="384">
        <f>GU228*$J228</f>
        <v>0</v>
      </c>
      <c r="GW228" s="379"/>
      <c r="GX228" s="384">
        <f>GW228*$J228</f>
        <v>0</v>
      </c>
      <c r="GY228" s="379"/>
      <c r="GZ228" s="384">
        <f>GY228*$J228</f>
        <v>0</v>
      </c>
      <c r="HA228" s="379"/>
      <c r="HB228" s="384">
        <f>HA228*$J228</f>
        <v>0</v>
      </c>
      <c r="HC228" s="379"/>
      <c r="HD228" s="384">
        <f>HC228*$J228</f>
        <v>0</v>
      </c>
      <c r="HE228" s="379"/>
      <c r="HF228" s="384">
        <f t="shared" si="815"/>
        <v>0</v>
      </c>
      <c r="HG228" s="379"/>
      <c r="HH228" s="384">
        <f t="shared" si="816"/>
        <v>0</v>
      </c>
      <c r="HI228" s="379"/>
      <c r="HJ228" s="384">
        <f t="shared" si="817"/>
        <v>0</v>
      </c>
      <c r="HK228" s="379"/>
      <c r="HL228" s="384">
        <f t="shared" si="690"/>
        <v>0</v>
      </c>
      <c r="HM228" s="379"/>
      <c r="HN228" s="384">
        <f>HM228*$J228</f>
        <v>0</v>
      </c>
      <c r="HO228" s="415"/>
      <c r="HP228" s="384">
        <f>HO228*$J228</f>
        <v>0</v>
      </c>
      <c r="HQ228" s="379"/>
      <c r="HR228" s="384">
        <f>HQ228*$J228</f>
        <v>0</v>
      </c>
      <c r="HS228" s="415"/>
      <c r="HT228" s="384">
        <f>HS228*$J228</f>
        <v>0</v>
      </c>
      <c r="HU228" s="379"/>
      <c r="HV228" s="384">
        <f>HU228*$J228</f>
        <v>0</v>
      </c>
      <c r="HW228" s="379"/>
      <c r="HX228" s="384">
        <f>HW228*$J228</f>
        <v>0</v>
      </c>
      <c r="HY228" s="379"/>
      <c r="HZ228" s="384">
        <f>HY228*$J228</f>
        <v>0</v>
      </c>
      <c r="IA228" s="379"/>
      <c r="IB228" s="384">
        <f>IA228*$J228</f>
        <v>0</v>
      </c>
      <c r="IC228" s="379"/>
      <c r="ID228" s="384">
        <f>IC228*$J228</f>
        <v>0</v>
      </c>
      <c r="IE228" s="379"/>
      <c r="IF228" s="384">
        <f>IE228*$J228</f>
        <v>0</v>
      </c>
      <c r="IG228" s="379"/>
      <c r="IH228" s="384">
        <f>IG228*$J228</f>
        <v>0</v>
      </c>
      <c r="II228" s="379"/>
      <c r="IJ228" s="384">
        <f>II228*$J228</f>
        <v>0</v>
      </c>
      <c r="IK228" s="379"/>
      <c r="IL228" s="384">
        <f>IK228*$J228</f>
        <v>0</v>
      </c>
      <c r="IM228" s="379"/>
      <c r="IN228" s="384">
        <f>IM228*$J228</f>
        <v>0</v>
      </c>
      <c r="IO228" s="379"/>
      <c r="IP228" s="384">
        <f>IO228*$J228</f>
        <v>0</v>
      </c>
      <c r="IQ228" s="379"/>
      <c r="IR228" s="384">
        <f>IQ228*$J228</f>
        <v>0</v>
      </c>
      <c r="IS228" s="379"/>
      <c r="IT228" s="384">
        <f>IS228*$J228</f>
        <v>0</v>
      </c>
      <c r="IU228" s="379"/>
      <c r="IV228" s="384">
        <f>IU228*$J228</f>
        <v>0</v>
      </c>
      <c r="IW228" s="379"/>
      <c r="IX228" s="384">
        <f>IW228*$J228</f>
        <v>0</v>
      </c>
      <c r="IY228" s="379"/>
      <c r="IZ228" s="384">
        <f>IY228*$J228</f>
        <v>0</v>
      </c>
      <c r="JA228" s="379"/>
      <c r="JB228" s="384">
        <f>JA228*$J228</f>
        <v>0</v>
      </c>
      <c r="JC228" s="379"/>
      <c r="JD228" s="384">
        <f>JC228*$J228</f>
        <v>0</v>
      </c>
      <c r="JE228" s="379"/>
      <c r="JF228" s="384">
        <f>JE228*$J228</f>
        <v>0</v>
      </c>
      <c r="JG228" s="379"/>
      <c r="JH228" s="384">
        <f>JG228*$J228</f>
        <v>0</v>
      </c>
      <c r="JI228" s="379"/>
      <c r="JJ228" s="384">
        <f>JI228*$J228</f>
        <v>0</v>
      </c>
      <c r="JK228" s="379"/>
      <c r="JL228" s="384">
        <f>JK228*$J228</f>
        <v>0</v>
      </c>
      <c r="JM228" s="379"/>
      <c r="JN228" s="384">
        <f>JM228*$J228</f>
        <v>0</v>
      </c>
      <c r="JO228" s="379"/>
      <c r="JP228" s="384">
        <f>JO228*$J228</f>
        <v>0</v>
      </c>
      <c r="JQ228" s="379"/>
      <c r="JR228" s="384">
        <f>JQ228*$J228</f>
        <v>0</v>
      </c>
      <c r="JS228" s="379"/>
      <c r="JT228" s="384">
        <f>JS228*$J228</f>
        <v>0</v>
      </c>
      <c r="JU228" s="379"/>
      <c r="JV228" s="384">
        <f>JU228*$J228</f>
        <v>0</v>
      </c>
      <c r="JW228" s="379"/>
      <c r="JX228" s="384">
        <f>JW228*$J228</f>
        <v>0</v>
      </c>
      <c r="JY228" s="379"/>
      <c r="JZ228" s="384">
        <f>JY228*$J228</f>
        <v>0</v>
      </c>
    </row>
    <row r="229" spans="1:286" s="4" customFormat="1" x14ac:dyDescent="0.25">
      <c r="A229" s="268" t="s">
        <v>342</v>
      </c>
      <c r="B229" s="354" t="s">
        <v>346</v>
      </c>
      <c r="C229" s="466">
        <v>8995</v>
      </c>
      <c r="D229" s="467"/>
      <c r="E229" s="467"/>
      <c r="F229" s="472"/>
      <c r="G229" s="387">
        <f t="shared" si="720"/>
        <v>449.75</v>
      </c>
      <c r="H229" s="388">
        <f t="shared" si="584"/>
        <v>9444.75</v>
      </c>
      <c r="I229" s="513">
        <v>1</v>
      </c>
      <c r="J229" s="391">
        <f t="shared" si="586"/>
        <v>9444.75</v>
      </c>
      <c r="K229" s="379"/>
      <c r="L229" s="384">
        <f t="shared" ref="L229:L249" si="853">K229*$J229</f>
        <v>0</v>
      </c>
      <c r="M229" s="379"/>
      <c r="N229" s="384">
        <f t="shared" si="852"/>
        <v>0</v>
      </c>
      <c r="O229" s="379"/>
      <c r="P229" s="384">
        <f t="shared" si="850"/>
        <v>0</v>
      </c>
      <c r="Q229" s="379"/>
      <c r="R229" s="384">
        <f t="shared" si="849"/>
        <v>0</v>
      </c>
      <c r="S229" s="379"/>
      <c r="T229" s="384">
        <f>S229*$J229</f>
        <v>0</v>
      </c>
      <c r="U229" s="379"/>
      <c r="V229" s="384">
        <f>U229*$J229</f>
        <v>0</v>
      </c>
      <c r="W229" s="379"/>
      <c r="X229" s="384">
        <f>W229*$J229</f>
        <v>0</v>
      </c>
      <c r="Y229" s="379"/>
      <c r="Z229" s="384">
        <f t="shared" si="594"/>
        <v>0</v>
      </c>
      <c r="AA229" s="379"/>
      <c r="AB229" s="384">
        <f>AA229*$J229</f>
        <v>0</v>
      </c>
      <c r="AC229" s="379"/>
      <c r="AD229" s="384">
        <f>AC229*$J229</f>
        <v>0</v>
      </c>
      <c r="AE229" s="379"/>
      <c r="AF229" s="384">
        <f>AE229*$J229</f>
        <v>0</v>
      </c>
      <c r="AG229" s="379"/>
      <c r="AH229" s="384">
        <f>AG229*$J229</f>
        <v>0</v>
      </c>
      <c r="AI229" s="379"/>
      <c r="AJ229" s="384">
        <f>AI229*$J229</f>
        <v>0</v>
      </c>
      <c r="AK229" s="379"/>
      <c r="AL229" s="384">
        <f>AK229*$J229</f>
        <v>0</v>
      </c>
      <c r="AM229" s="379"/>
      <c r="AN229" s="384">
        <f t="shared" si="601"/>
        <v>0</v>
      </c>
      <c r="AO229" s="379"/>
      <c r="AP229" s="384">
        <f>AO229*$J229</f>
        <v>0</v>
      </c>
      <c r="AQ229" s="379"/>
      <c r="AR229" s="384">
        <f>AQ229*$J229</f>
        <v>0</v>
      </c>
      <c r="AS229" s="379"/>
      <c r="AT229" s="384">
        <f>AS229*$J229</f>
        <v>0</v>
      </c>
      <c r="AU229" s="379"/>
      <c r="AV229" s="384">
        <f>AU229*$J229</f>
        <v>0</v>
      </c>
      <c r="AW229" s="379"/>
      <c r="AX229" s="384">
        <f>AW229*$J229</f>
        <v>0</v>
      </c>
      <c r="AY229" s="379"/>
      <c r="AZ229" s="384">
        <f>AY229*$J229</f>
        <v>0</v>
      </c>
      <c r="BA229" s="379"/>
      <c r="BB229" s="384">
        <f>BA229*$J229</f>
        <v>0</v>
      </c>
      <c r="BC229" s="379"/>
      <c r="BD229" s="384">
        <f>BC229*$J229</f>
        <v>0</v>
      </c>
      <c r="BE229" s="379"/>
      <c r="BF229" s="384">
        <f>BE229*$J229</f>
        <v>0</v>
      </c>
      <c r="BG229" s="379"/>
      <c r="BH229" s="384">
        <f>BG229*$J229</f>
        <v>0</v>
      </c>
      <c r="BI229" s="379"/>
      <c r="BJ229" s="384">
        <f>BI229*$J229</f>
        <v>0</v>
      </c>
      <c r="BK229" s="379"/>
      <c r="BL229" s="384">
        <f>BK229*$J229</f>
        <v>0</v>
      </c>
      <c r="BM229" s="379"/>
      <c r="BN229" s="384">
        <f>BM229*$J229</f>
        <v>0</v>
      </c>
      <c r="BO229" s="379"/>
      <c r="BP229" s="384">
        <f>BO229*$J229</f>
        <v>0</v>
      </c>
      <c r="BQ229" s="379"/>
      <c r="BR229" s="384">
        <f>BQ229*$J229</f>
        <v>0</v>
      </c>
      <c r="BS229" s="379"/>
      <c r="BT229" s="384">
        <f>BS229*$J229</f>
        <v>0</v>
      </c>
      <c r="BU229" s="379"/>
      <c r="BV229" s="384">
        <f>BU229*$J229</f>
        <v>0</v>
      </c>
      <c r="BW229" s="379"/>
      <c r="BX229" s="384">
        <f>BW229*$J229</f>
        <v>0</v>
      </c>
      <c r="BY229" s="379"/>
      <c r="BZ229" s="384">
        <f>BY229*$J229</f>
        <v>0</v>
      </c>
      <c r="CA229" s="379"/>
      <c r="CB229" s="384">
        <f>CA229*$J229</f>
        <v>0</v>
      </c>
      <c r="CC229" s="379"/>
      <c r="CD229" s="384">
        <f>CC229*$J229</f>
        <v>0</v>
      </c>
      <c r="CE229" s="379"/>
      <c r="CF229" s="384">
        <f>CE229*$J229</f>
        <v>0</v>
      </c>
      <c r="CG229" s="379"/>
      <c r="CH229" s="384">
        <f>CG229*$J229</f>
        <v>0</v>
      </c>
      <c r="CI229" s="379"/>
      <c r="CJ229" s="384">
        <f>CI229*$J229</f>
        <v>0</v>
      </c>
      <c r="CK229" s="379"/>
      <c r="CL229" s="384">
        <f>CK229*$J229</f>
        <v>0</v>
      </c>
      <c r="CM229" s="379"/>
      <c r="CN229" s="384">
        <f>CM229*$J229</f>
        <v>0</v>
      </c>
      <c r="CO229" s="379"/>
      <c r="CP229" s="384">
        <f>CO229*$J229</f>
        <v>0</v>
      </c>
      <c r="CQ229" s="379"/>
      <c r="CR229" s="384">
        <f>CQ229*$J229</f>
        <v>0</v>
      </c>
      <c r="CS229" s="379"/>
      <c r="CT229" s="384">
        <f>CS229*$J229</f>
        <v>0</v>
      </c>
      <c r="CU229" s="379"/>
      <c r="CV229" s="384">
        <f>CU229*$J229</f>
        <v>0</v>
      </c>
      <c r="CW229" s="379"/>
      <c r="CX229" s="384">
        <f>CW229*$J229</f>
        <v>0</v>
      </c>
      <c r="CY229" s="379"/>
      <c r="CZ229" s="384">
        <f>CY229*$J229</f>
        <v>0</v>
      </c>
      <c r="DA229" s="379"/>
      <c r="DB229" s="384">
        <f>DA229*$J229</f>
        <v>0</v>
      </c>
      <c r="DC229" s="379"/>
      <c r="DD229" s="384">
        <f>DC229*$J229</f>
        <v>0</v>
      </c>
      <c r="DE229" s="379"/>
      <c r="DF229" s="384">
        <f>DE229*$J229</f>
        <v>0</v>
      </c>
      <c r="DG229" s="379"/>
      <c r="DH229" s="384">
        <f>DG229*$J229</f>
        <v>0</v>
      </c>
      <c r="DI229" s="379"/>
      <c r="DJ229" s="384">
        <f>DI229*$J229</f>
        <v>0</v>
      </c>
      <c r="DK229" s="379"/>
      <c r="DL229" s="384">
        <f>DK229*$J229</f>
        <v>0</v>
      </c>
      <c r="DM229" s="379"/>
      <c r="DN229" s="384">
        <f>DM229*$J229</f>
        <v>0</v>
      </c>
      <c r="DO229" s="379"/>
      <c r="DP229" s="384">
        <f>DO229*$J229</f>
        <v>0</v>
      </c>
      <c r="DQ229" s="379"/>
      <c r="DR229" s="384">
        <f>DQ229*$J229</f>
        <v>0</v>
      </c>
      <c r="DS229" s="379"/>
      <c r="DT229" s="384">
        <f>DS229*$J229</f>
        <v>0</v>
      </c>
      <c r="DU229" s="379"/>
      <c r="DV229" s="384">
        <f>DU229*$J229</f>
        <v>0</v>
      </c>
      <c r="DW229" s="379"/>
      <c r="DX229" s="384">
        <f>DW229*$J229</f>
        <v>0</v>
      </c>
      <c r="DY229" s="379"/>
      <c r="DZ229" s="384">
        <f>DY229*$J229</f>
        <v>0</v>
      </c>
      <c r="EA229" s="379"/>
      <c r="EB229" s="384">
        <f>EA229*$J229</f>
        <v>0</v>
      </c>
      <c r="EC229" s="379"/>
      <c r="ED229" s="384">
        <f>EC229*$J229</f>
        <v>0</v>
      </c>
      <c r="EE229" s="379"/>
      <c r="EF229" s="384">
        <f>EE229*$J229</f>
        <v>0</v>
      </c>
      <c r="EG229" s="379"/>
      <c r="EH229" s="384">
        <f>EG229*$J229</f>
        <v>0</v>
      </c>
      <c r="EI229" s="379"/>
      <c r="EJ229" s="384">
        <f>EI229*$J229</f>
        <v>0</v>
      </c>
      <c r="EK229" s="379"/>
      <c r="EL229" s="384">
        <f>EK229*$J229</f>
        <v>0</v>
      </c>
      <c r="EM229" s="379"/>
      <c r="EN229" s="384">
        <f>EM229*$J229</f>
        <v>0</v>
      </c>
      <c r="EO229" s="379"/>
      <c r="EP229" s="384">
        <f>EO229*$J229</f>
        <v>0</v>
      </c>
      <c r="EQ229" s="379"/>
      <c r="ER229" s="384">
        <f>EQ229*$J229</f>
        <v>0</v>
      </c>
      <c r="ES229" s="379"/>
      <c r="ET229" s="384">
        <f>ES229*$J229</f>
        <v>0</v>
      </c>
      <c r="EU229" s="379"/>
      <c r="EV229" s="384">
        <f>EU229*$J229</f>
        <v>0</v>
      </c>
      <c r="EW229" s="379"/>
      <c r="EX229" s="384">
        <f>EW229*$J229</f>
        <v>0</v>
      </c>
      <c r="EY229" s="379"/>
      <c r="EZ229" s="384">
        <f>EY229*$J229</f>
        <v>0</v>
      </c>
      <c r="FA229" s="379"/>
      <c r="FB229" s="384">
        <f>FA229*$J229</f>
        <v>0</v>
      </c>
      <c r="FC229" s="379"/>
      <c r="FD229" s="384">
        <f>FC229*$J229</f>
        <v>0</v>
      </c>
      <c r="FE229" s="379"/>
      <c r="FF229" s="384">
        <f>FE229*$J229</f>
        <v>0</v>
      </c>
      <c r="FG229" s="379"/>
      <c r="FH229" s="384">
        <f>FG229*$J229</f>
        <v>0</v>
      </c>
      <c r="FI229" s="379"/>
      <c r="FJ229" s="384">
        <f>FI229*$J229</f>
        <v>0</v>
      </c>
      <c r="FK229" s="379"/>
      <c r="FL229" s="384">
        <f>FK229*$J229</f>
        <v>0</v>
      </c>
      <c r="FM229" s="379"/>
      <c r="FN229" s="384">
        <f>FM229*$J229</f>
        <v>0</v>
      </c>
      <c r="FO229" s="379"/>
      <c r="FP229" s="384">
        <f>FO229*$J229</f>
        <v>0</v>
      </c>
      <c r="FQ229" s="379"/>
      <c r="FR229" s="384">
        <f>FQ229*$J229</f>
        <v>0</v>
      </c>
      <c r="FS229" s="379"/>
      <c r="FT229" s="384">
        <f>FS229*$J229</f>
        <v>0</v>
      </c>
      <c r="FU229" s="379"/>
      <c r="FV229" s="384">
        <f>FU229*$J229</f>
        <v>0</v>
      </c>
      <c r="FW229" s="379"/>
      <c r="FX229" s="384">
        <f>FW229*$J229</f>
        <v>0</v>
      </c>
      <c r="FY229" s="379"/>
      <c r="FZ229" s="384">
        <f>FY229*$J229</f>
        <v>0</v>
      </c>
      <c r="GA229" s="379"/>
      <c r="GB229" s="384">
        <f>GA229*$J229</f>
        <v>0</v>
      </c>
      <c r="GC229" s="379"/>
      <c r="GD229" s="384">
        <f>GC229*$J229</f>
        <v>0</v>
      </c>
      <c r="GE229" s="379"/>
      <c r="GF229" s="384">
        <f>GE229*$J229</f>
        <v>0</v>
      </c>
      <c r="GG229" s="379"/>
      <c r="GH229" s="384">
        <f>GG229*$J229</f>
        <v>0</v>
      </c>
      <c r="GI229" s="379"/>
      <c r="GJ229" s="384">
        <f>GI229*$J229</f>
        <v>0</v>
      </c>
      <c r="GK229" s="379"/>
      <c r="GL229" s="384">
        <f>GK229*$J229</f>
        <v>0</v>
      </c>
      <c r="GM229" s="379"/>
      <c r="GN229" s="384">
        <f>GM229*$J229</f>
        <v>0</v>
      </c>
      <c r="GO229" s="379"/>
      <c r="GP229" s="384">
        <f>GO229*$J229</f>
        <v>0</v>
      </c>
      <c r="GQ229" s="379"/>
      <c r="GR229" s="384">
        <f>GQ229*$J229</f>
        <v>0</v>
      </c>
      <c r="GS229" s="379">
        <v>1</v>
      </c>
      <c r="GT229" s="384">
        <f>GS229*$J229</f>
        <v>9444.75</v>
      </c>
      <c r="GU229" s="379"/>
      <c r="GV229" s="384">
        <f>GU229*$J229</f>
        <v>0</v>
      </c>
      <c r="GW229" s="379"/>
      <c r="GX229" s="384">
        <f>GW229*$J229</f>
        <v>0</v>
      </c>
      <c r="GY229" s="379"/>
      <c r="GZ229" s="384">
        <f>GY229*$J229</f>
        <v>0</v>
      </c>
      <c r="HA229" s="379"/>
      <c r="HB229" s="384">
        <f>HA229*$J229</f>
        <v>0</v>
      </c>
      <c r="HC229" s="379"/>
      <c r="HD229" s="384">
        <f>HC229*$J229</f>
        <v>0</v>
      </c>
      <c r="HE229" s="379"/>
      <c r="HF229" s="384">
        <f t="shared" si="815"/>
        <v>0</v>
      </c>
      <c r="HG229" s="379"/>
      <c r="HH229" s="384">
        <f t="shared" si="816"/>
        <v>0</v>
      </c>
      <c r="HI229" s="379"/>
      <c r="HJ229" s="384">
        <f t="shared" si="817"/>
        <v>0</v>
      </c>
      <c r="HK229" s="379"/>
      <c r="HL229" s="384">
        <f t="shared" si="690"/>
        <v>0</v>
      </c>
      <c r="HM229" s="379"/>
      <c r="HN229" s="384">
        <f>HM229*$J229</f>
        <v>0</v>
      </c>
      <c r="HO229" s="415"/>
      <c r="HP229" s="384">
        <f>HO229*$J229</f>
        <v>0</v>
      </c>
      <c r="HQ229" s="379"/>
      <c r="HR229" s="384">
        <f>HQ229*$J229</f>
        <v>0</v>
      </c>
      <c r="HS229" s="415"/>
      <c r="HT229" s="384">
        <f>HS229*$J229</f>
        <v>0</v>
      </c>
      <c r="HU229" s="379"/>
      <c r="HV229" s="384">
        <f>HU229*$J229</f>
        <v>0</v>
      </c>
      <c r="HW229" s="379"/>
      <c r="HX229" s="384">
        <f>HW229*$J229</f>
        <v>0</v>
      </c>
      <c r="HY229" s="379"/>
      <c r="HZ229" s="384">
        <f>HY229*$J229</f>
        <v>0</v>
      </c>
      <c r="IA229" s="379"/>
      <c r="IB229" s="384">
        <f>IA229*$J229</f>
        <v>0</v>
      </c>
      <c r="IC229" s="379"/>
      <c r="ID229" s="384">
        <f>IC229*$J229</f>
        <v>0</v>
      </c>
      <c r="IE229" s="379"/>
      <c r="IF229" s="384">
        <f>IE229*$J229</f>
        <v>0</v>
      </c>
      <c r="IG229" s="379"/>
      <c r="IH229" s="384">
        <f>IG229*$J229</f>
        <v>0</v>
      </c>
      <c r="II229" s="379"/>
      <c r="IJ229" s="384">
        <f>II229*$J229</f>
        <v>0</v>
      </c>
      <c r="IK229" s="379"/>
      <c r="IL229" s="384">
        <f>IK229*$J229</f>
        <v>0</v>
      </c>
      <c r="IM229" s="379"/>
      <c r="IN229" s="384">
        <f>IM229*$J229</f>
        <v>0</v>
      </c>
      <c r="IO229" s="379"/>
      <c r="IP229" s="384">
        <f>IO229*$J229</f>
        <v>0</v>
      </c>
      <c r="IQ229" s="379"/>
      <c r="IR229" s="384">
        <f>IQ229*$J229</f>
        <v>0</v>
      </c>
      <c r="IS229" s="379"/>
      <c r="IT229" s="384">
        <f>IS229*$J229</f>
        <v>0</v>
      </c>
      <c r="IU229" s="379"/>
      <c r="IV229" s="384">
        <f>IU229*$J229</f>
        <v>0</v>
      </c>
      <c r="IW229" s="379"/>
      <c r="IX229" s="384">
        <f>IW229*$J229</f>
        <v>0</v>
      </c>
      <c r="IY229" s="379"/>
      <c r="IZ229" s="384">
        <f>IY229*$J229</f>
        <v>0</v>
      </c>
      <c r="JA229" s="379"/>
      <c r="JB229" s="384">
        <f>JA229*$J229</f>
        <v>0</v>
      </c>
      <c r="JC229" s="379"/>
      <c r="JD229" s="384">
        <f>JC229*$J229</f>
        <v>0</v>
      </c>
      <c r="JE229" s="379"/>
      <c r="JF229" s="384">
        <f>JE229*$J229</f>
        <v>0</v>
      </c>
      <c r="JG229" s="379"/>
      <c r="JH229" s="384">
        <f>JG229*$J229</f>
        <v>0</v>
      </c>
      <c r="JI229" s="379"/>
      <c r="JJ229" s="384">
        <f>JI229*$J229</f>
        <v>0</v>
      </c>
      <c r="JK229" s="379"/>
      <c r="JL229" s="384">
        <f>JK229*$J229</f>
        <v>0</v>
      </c>
      <c r="JM229" s="379"/>
      <c r="JN229" s="384">
        <f>JM229*$J229</f>
        <v>0</v>
      </c>
      <c r="JO229" s="379"/>
      <c r="JP229" s="384">
        <f>JO229*$J229</f>
        <v>0</v>
      </c>
      <c r="JQ229" s="379"/>
      <c r="JR229" s="384">
        <f>JQ229*$J229</f>
        <v>0</v>
      </c>
      <c r="JS229" s="379"/>
      <c r="JT229" s="384">
        <f>JS229*$J229</f>
        <v>0</v>
      </c>
      <c r="JU229" s="379"/>
      <c r="JV229" s="384">
        <f>JU229*$J229</f>
        <v>0</v>
      </c>
      <c r="JW229" s="379"/>
      <c r="JX229" s="384">
        <f>JW229*$J229</f>
        <v>0</v>
      </c>
      <c r="JY229" s="379"/>
      <c r="JZ229" s="384">
        <f>JY229*$J229</f>
        <v>0</v>
      </c>
    </row>
    <row r="230" spans="1:286" s="4" customFormat="1" x14ac:dyDescent="0.25">
      <c r="A230" s="268" t="s">
        <v>342</v>
      </c>
      <c r="B230" s="359" t="s">
        <v>354</v>
      </c>
      <c r="C230" s="466">
        <v>9000</v>
      </c>
      <c r="D230" s="467"/>
      <c r="E230" s="467"/>
      <c r="F230" s="472"/>
      <c r="G230" s="387">
        <f t="shared" si="720"/>
        <v>450</v>
      </c>
      <c r="H230" s="388">
        <f t="shared" si="584"/>
        <v>9450</v>
      </c>
      <c r="I230" s="513">
        <v>23</v>
      </c>
      <c r="J230" s="391">
        <f t="shared" si="586"/>
        <v>410.86956521739131</v>
      </c>
      <c r="K230" s="379"/>
      <c r="L230" s="384">
        <f t="shared" si="853"/>
        <v>0</v>
      </c>
      <c r="M230" s="379"/>
      <c r="N230" s="384">
        <f t="shared" si="852"/>
        <v>0</v>
      </c>
      <c r="O230" s="379"/>
      <c r="P230" s="384">
        <f t="shared" ref="P230:P259" si="854">O230*$J230</f>
        <v>0</v>
      </c>
      <c r="Q230" s="379"/>
      <c r="R230" s="384">
        <f t="shared" si="849"/>
        <v>0</v>
      </c>
      <c r="S230" s="379"/>
      <c r="T230" s="384">
        <f>S230*$J230</f>
        <v>0</v>
      </c>
      <c r="U230" s="379"/>
      <c r="V230" s="384">
        <f>U230*$J230</f>
        <v>0</v>
      </c>
      <c r="W230" s="379"/>
      <c r="X230" s="384">
        <f>W230*$J230</f>
        <v>0</v>
      </c>
      <c r="Y230" s="379"/>
      <c r="Z230" s="384">
        <f t="shared" si="594"/>
        <v>0</v>
      </c>
      <c r="AA230" s="379"/>
      <c r="AB230" s="384">
        <f>AA230*$J230</f>
        <v>0</v>
      </c>
      <c r="AC230" s="379"/>
      <c r="AD230" s="384">
        <f>AC230*$J230</f>
        <v>0</v>
      </c>
      <c r="AE230" s="379"/>
      <c r="AF230" s="384">
        <f>AE230*$J230</f>
        <v>0</v>
      </c>
      <c r="AG230" s="379"/>
      <c r="AH230" s="384">
        <f>AG230*$J230</f>
        <v>0</v>
      </c>
      <c r="AI230" s="379"/>
      <c r="AJ230" s="384">
        <f>AI230*$J230</f>
        <v>0</v>
      </c>
      <c r="AK230" s="379"/>
      <c r="AL230" s="384">
        <f>AK230*$J230</f>
        <v>0</v>
      </c>
      <c r="AM230" s="379"/>
      <c r="AN230" s="384">
        <f t="shared" si="601"/>
        <v>0</v>
      </c>
      <c r="AO230" s="379"/>
      <c r="AP230" s="384">
        <f>AO230*$J230</f>
        <v>0</v>
      </c>
      <c r="AQ230" s="379"/>
      <c r="AR230" s="384">
        <f>AQ230*$J230</f>
        <v>0</v>
      </c>
      <c r="AS230" s="379"/>
      <c r="AT230" s="384">
        <f>AS230*$J230</f>
        <v>0</v>
      </c>
      <c r="AU230" s="379"/>
      <c r="AV230" s="384">
        <f>AU230*$J230</f>
        <v>0</v>
      </c>
      <c r="AW230" s="379"/>
      <c r="AX230" s="384">
        <f>AW230*$J230</f>
        <v>0</v>
      </c>
      <c r="AY230" s="379"/>
      <c r="AZ230" s="384">
        <f>AY230*$J230</f>
        <v>0</v>
      </c>
      <c r="BA230" s="379"/>
      <c r="BB230" s="384">
        <f>BA230*$J230</f>
        <v>0</v>
      </c>
      <c r="BC230" s="379"/>
      <c r="BD230" s="384">
        <f>BC230*$J230</f>
        <v>0</v>
      </c>
      <c r="BE230" s="379"/>
      <c r="BF230" s="384">
        <f>BE230*$J230</f>
        <v>0</v>
      </c>
      <c r="BG230" s="379"/>
      <c r="BH230" s="384">
        <f>BG230*$J230</f>
        <v>0</v>
      </c>
      <c r="BI230" s="379"/>
      <c r="BJ230" s="384">
        <f>BI230*$J230</f>
        <v>0</v>
      </c>
      <c r="BK230" s="379"/>
      <c r="BL230" s="384">
        <f>BK230*$J230</f>
        <v>0</v>
      </c>
      <c r="BM230" s="379"/>
      <c r="BN230" s="384">
        <f>BM230*$J230</f>
        <v>0</v>
      </c>
      <c r="BO230" s="379"/>
      <c r="BP230" s="384">
        <f>BO230*$J230</f>
        <v>0</v>
      </c>
      <c r="BQ230" s="379"/>
      <c r="BR230" s="384">
        <f>BQ230*$J230</f>
        <v>0</v>
      </c>
      <c r="BS230" s="379"/>
      <c r="BT230" s="384">
        <f>BS230*$J230</f>
        <v>0</v>
      </c>
      <c r="BU230" s="379"/>
      <c r="BV230" s="384">
        <f>BU230*$J230</f>
        <v>0</v>
      </c>
      <c r="BW230" s="379"/>
      <c r="BX230" s="384">
        <f>BW230*$J230</f>
        <v>0</v>
      </c>
      <c r="BY230" s="379"/>
      <c r="BZ230" s="384">
        <f>BY230*$J230</f>
        <v>0</v>
      </c>
      <c r="CA230" s="379"/>
      <c r="CB230" s="384">
        <f>CA230*$J230</f>
        <v>0</v>
      </c>
      <c r="CC230" s="379"/>
      <c r="CD230" s="384">
        <f>CC230*$J230</f>
        <v>0</v>
      </c>
      <c r="CE230" s="379"/>
      <c r="CF230" s="384">
        <f>CE230*$J230</f>
        <v>0</v>
      </c>
      <c r="CG230" s="379"/>
      <c r="CH230" s="384">
        <f>CG230*$J230</f>
        <v>0</v>
      </c>
      <c r="CI230" s="379"/>
      <c r="CJ230" s="384">
        <f>CI230*$J230</f>
        <v>0</v>
      </c>
      <c r="CK230" s="379"/>
      <c r="CL230" s="384">
        <f>CK230*$J230</f>
        <v>0</v>
      </c>
      <c r="CM230" s="379"/>
      <c r="CN230" s="384">
        <f>CM230*$J230</f>
        <v>0</v>
      </c>
      <c r="CO230" s="379"/>
      <c r="CP230" s="384">
        <f>CO230*$J230</f>
        <v>0</v>
      </c>
      <c r="CQ230" s="379"/>
      <c r="CR230" s="384">
        <f>CQ230*$J230</f>
        <v>0</v>
      </c>
      <c r="CS230" s="379"/>
      <c r="CT230" s="384">
        <f>CS230*$J230</f>
        <v>0</v>
      </c>
      <c r="CU230" s="379"/>
      <c r="CV230" s="384">
        <f>CU230*$J230</f>
        <v>0</v>
      </c>
      <c r="CW230" s="379"/>
      <c r="CX230" s="384">
        <f>CW230*$J230</f>
        <v>0</v>
      </c>
      <c r="CY230" s="379"/>
      <c r="CZ230" s="384">
        <f>CY230*$J230</f>
        <v>0</v>
      </c>
      <c r="DA230" s="379"/>
      <c r="DB230" s="384">
        <f>DA230*$J230</f>
        <v>0</v>
      </c>
      <c r="DC230" s="379"/>
      <c r="DD230" s="384">
        <f>DC230*$J230</f>
        <v>0</v>
      </c>
      <c r="DE230" s="379"/>
      <c r="DF230" s="384">
        <f>DE230*$J230</f>
        <v>0</v>
      </c>
      <c r="DG230" s="379"/>
      <c r="DH230" s="384">
        <f>DG230*$J230</f>
        <v>0</v>
      </c>
      <c r="DI230" s="379"/>
      <c r="DJ230" s="384">
        <f>DI230*$J230</f>
        <v>0</v>
      </c>
      <c r="DK230" s="379"/>
      <c r="DL230" s="384">
        <f>DK230*$J230</f>
        <v>0</v>
      </c>
      <c r="DM230" s="379"/>
      <c r="DN230" s="384">
        <f>DM230*$J230</f>
        <v>0</v>
      </c>
      <c r="DO230" s="379"/>
      <c r="DP230" s="384">
        <f>DO230*$J230</f>
        <v>0</v>
      </c>
      <c r="DQ230" s="379"/>
      <c r="DR230" s="384">
        <f>DQ230*$J230</f>
        <v>0</v>
      </c>
      <c r="DS230" s="379"/>
      <c r="DT230" s="384">
        <f>DS230*$J230</f>
        <v>0</v>
      </c>
      <c r="DU230" s="379"/>
      <c r="DV230" s="384">
        <f>DU230*$J230</f>
        <v>0</v>
      </c>
      <c r="DW230" s="379"/>
      <c r="DX230" s="384">
        <f>DW230*$J230</f>
        <v>0</v>
      </c>
      <c r="DY230" s="379"/>
      <c r="DZ230" s="384">
        <f>DY230*$J230</f>
        <v>0</v>
      </c>
      <c r="EA230" s="379"/>
      <c r="EB230" s="384">
        <f>EA230*$J230</f>
        <v>0</v>
      </c>
      <c r="EC230" s="379"/>
      <c r="ED230" s="384">
        <f>EC230*$J230</f>
        <v>0</v>
      </c>
      <c r="EE230" s="379"/>
      <c r="EF230" s="384">
        <f>EE230*$J230</f>
        <v>0</v>
      </c>
      <c r="EG230" s="379"/>
      <c r="EH230" s="384">
        <f>EG230*$J230</f>
        <v>0</v>
      </c>
      <c r="EI230" s="379"/>
      <c r="EJ230" s="384">
        <f>EI230*$J230</f>
        <v>0</v>
      </c>
      <c r="EK230" s="379"/>
      <c r="EL230" s="384">
        <f>EK230*$J230</f>
        <v>0</v>
      </c>
      <c r="EM230" s="379"/>
      <c r="EN230" s="384">
        <f>EM230*$J230</f>
        <v>0</v>
      </c>
      <c r="EO230" s="379"/>
      <c r="EP230" s="384">
        <f>EO230*$J230</f>
        <v>0</v>
      </c>
      <c r="EQ230" s="379"/>
      <c r="ER230" s="384">
        <f>EQ230*$J230</f>
        <v>0</v>
      </c>
      <c r="ES230" s="379"/>
      <c r="ET230" s="384">
        <f>ES230*$J230</f>
        <v>0</v>
      </c>
      <c r="EU230" s="379"/>
      <c r="EV230" s="384">
        <f>EU230*$J230</f>
        <v>0</v>
      </c>
      <c r="EW230" s="379"/>
      <c r="EX230" s="384">
        <f>EW230*$J230</f>
        <v>0</v>
      </c>
      <c r="EY230" s="379"/>
      <c r="EZ230" s="384">
        <f>EY230*$J230</f>
        <v>0</v>
      </c>
      <c r="FA230" s="379"/>
      <c r="FB230" s="384">
        <f>FA230*$J230</f>
        <v>0</v>
      </c>
      <c r="FC230" s="379"/>
      <c r="FD230" s="384">
        <f>FC230*$J230</f>
        <v>0</v>
      </c>
      <c r="FE230" s="379"/>
      <c r="FF230" s="384">
        <f>FE230*$J230</f>
        <v>0</v>
      </c>
      <c r="FG230" s="379"/>
      <c r="FH230" s="384">
        <f>FG230*$J230</f>
        <v>0</v>
      </c>
      <c r="FI230" s="379"/>
      <c r="FJ230" s="384">
        <f>FI230*$J230</f>
        <v>0</v>
      </c>
      <c r="FK230" s="379"/>
      <c r="FL230" s="384">
        <f>FK230*$J230</f>
        <v>0</v>
      </c>
      <c r="FM230" s="379"/>
      <c r="FN230" s="384">
        <f>FM230*$J230</f>
        <v>0</v>
      </c>
      <c r="FO230" s="379"/>
      <c r="FP230" s="384">
        <f>FO230*$J230</f>
        <v>0</v>
      </c>
      <c r="FQ230" s="379"/>
      <c r="FR230" s="384">
        <f>FQ230*$J230</f>
        <v>0</v>
      </c>
      <c r="FS230" s="379"/>
      <c r="FT230" s="384">
        <f>FS230*$J230</f>
        <v>0</v>
      </c>
      <c r="FU230" s="379"/>
      <c r="FV230" s="384">
        <f>FU230*$J230</f>
        <v>0</v>
      </c>
      <c r="FW230" s="379"/>
      <c r="FX230" s="384">
        <f>FW230*$J230</f>
        <v>0</v>
      </c>
      <c r="FY230" s="379"/>
      <c r="FZ230" s="384">
        <f>FY230*$J230</f>
        <v>0</v>
      </c>
      <c r="GA230" s="379"/>
      <c r="GB230" s="384">
        <f>GA230*$J230</f>
        <v>0</v>
      </c>
      <c r="GC230" s="379"/>
      <c r="GD230" s="384">
        <f>GC230*$J230</f>
        <v>0</v>
      </c>
      <c r="GE230" s="379"/>
      <c r="GF230" s="384">
        <f>GE230*$J230</f>
        <v>0</v>
      </c>
      <c r="GG230" s="379"/>
      <c r="GH230" s="384">
        <f>GG230*$J230</f>
        <v>0</v>
      </c>
      <c r="GI230" s="379"/>
      <c r="GJ230" s="384">
        <f>GI230*$J230</f>
        <v>0</v>
      </c>
      <c r="GK230" s="379"/>
      <c r="GL230" s="384">
        <f>GK230*$J230</f>
        <v>0</v>
      </c>
      <c r="GM230" s="379">
        <v>0</v>
      </c>
      <c r="GN230" s="384">
        <f>GM230*$J230</f>
        <v>0</v>
      </c>
      <c r="GO230" s="379">
        <v>0</v>
      </c>
      <c r="GP230" s="384">
        <f>GO230*$J230</f>
        <v>0</v>
      </c>
      <c r="GQ230" s="379"/>
      <c r="GR230" s="384">
        <f>GQ230*$J230</f>
        <v>0</v>
      </c>
      <c r="GS230" s="379"/>
      <c r="GT230" s="384">
        <f>GS230*$J230</f>
        <v>0</v>
      </c>
      <c r="GU230" s="379"/>
      <c r="GV230" s="384">
        <f>GU230*$J230</f>
        <v>0</v>
      </c>
      <c r="GW230" s="379"/>
      <c r="GX230" s="384">
        <f>GW230*$J230</f>
        <v>0</v>
      </c>
      <c r="GY230" s="379"/>
      <c r="GZ230" s="384">
        <f>GY230*$J230</f>
        <v>0</v>
      </c>
      <c r="HA230" s="379"/>
      <c r="HB230" s="384">
        <f>HA230*$J230</f>
        <v>0</v>
      </c>
      <c r="HC230" s="379"/>
      <c r="HD230" s="384">
        <f>HC230*$J230</f>
        <v>0</v>
      </c>
      <c r="HE230" s="379"/>
      <c r="HF230" s="384">
        <f t="shared" si="815"/>
        <v>0</v>
      </c>
      <c r="HG230" s="379"/>
      <c r="HH230" s="384">
        <f t="shared" si="816"/>
        <v>0</v>
      </c>
      <c r="HI230" s="379"/>
      <c r="HJ230" s="384">
        <f t="shared" si="817"/>
        <v>0</v>
      </c>
      <c r="HK230" s="379"/>
      <c r="HL230" s="384">
        <f t="shared" si="690"/>
        <v>0</v>
      </c>
      <c r="HM230" s="379"/>
      <c r="HN230" s="384">
        <f>HM230*$J230</f>
        <v>0</v>
      </c>
      <c r="HO230" s="415"/>
      <c r="HP230" s="384">
        <f>HO230*$J230</f>
        <v>0</v>
      </c>
      <c r="HQ230" s="379"/>
      <c r="HR230" s="384">
        <f>HQ230*$J230</f>
        <v>0</v>
      </c>
      <c r="HS230" s="415"/>
      <c r="HT230" s="384">
        <f>HS230*$J230</f>
        <v>0</v>
      </c>
      <c r="HU230" s="379"/>
      <c r="HV230" s="384">
        <f>HU230*$J230</f>
        <v>0</v>
      </c>
      <c r="HW230" s="379"/>
      <c r="HX230" s="384">
        <f>HW230*$J230</f>
        <v>0</v>
      </c>
      <c r="HY230" s="379"/>
      <c r="HZ230" s="384">
        <f>HY230*$J230</f>
        <v>0</v>
      </c>
      <c r="IA230" s="379"/>
      <c r="IB230" s="384">
        <f>IA230*$J230</f>
        <v>0</v>
      </c>
      <c r="IC230" s="379"/>
      <c r="ID230" s="384">
        <f>IC230*$J230</f>
        <v>0</v>
      </c>
      <c r="IE230" s="379"/>
      <c r="IF230" s="384">
        <f>IE230*$J230</f>
        <v>0</v>
      </c>
      <c r="IG230" s="379"/>
      <c r="IH230" s="384">
        <f>IG230*$J230</f>
        <v>0</v>
      </c>
      <c r="II230" s="379"/>
      <c r="IJ230" s="384">
        <f>II230*$J230</f>
        <v>0</v>
      </c>
      <c r="IK230" s="379"/>
      <c r="IL230" s="384">
        <f>IK230*$J230</f>
        <v>0</v>
      </c>
      <c r="IM230" s="379"/>
      <c r="IN230" s="384">
        <f>IM230*$J230</f>
        <v>0</v>
      </c>
      <c r="IO230" s="379"/>
      <c r="IP230" s="384">
        <f>IO230*$J230</f>
        <v>0</v>
      </c>
      <c r="IQ230" s="379"/>
      <c r="IR230" s="384">
        <f>IQ230*$J230</f>
        <v>0</v>
      </c>
      <c r="IS230" s="379"/>
      <c r="IT230" s="384">
        <f>IS230*$J230</f>
        <v>0</v>
      </c>
      <c r="IU230" s="379"/>
      <c r="IV230" s="384">
        <f>IU230*$J230</f>
        <v>0</v>
      </c>
      <c r="IW230" s="379"/>
      <c r="IX230" s="384">
        <f>IW230*$J230</f>
        <v>0</v>
      </c>
      <c r="IY230" s="379"/>
      <c r="IZ230" s="384">
        <f>IY230*$J230</f>
        <v>0</v>
      </c>
      <c r="JA230" s="379"/>
      <c r="JB230" s="384">
        <f>JA230*$J230</f>
        <v>0</v>
      </c>
      <c r="JC230" s="379"/>
      <c r="JD230" s="384">
        <f>JC230*$J230</f>
        <v>0</v>
      </c>
      <c r="JE230" s="379"/>
      <c r="JF230" s="384">
        <f>JE230*$J230</f>
        <v>0</v>
      </c>
      <c r="JG230" s="379"/>
      <c r="JH230" s="384">
        <f>JG230*$J230</f>
        <v>0</v>
      </c>
      <c r="JI230" s="379"/>
      <c r="JJ230" s="384">
        <f>JI230*$J230</f>
        <v>0</v>
      </c>
      <c r="JK230" s="379"/>
      <c r="JL230" s="384">
        <f>JK230*$J230</f>
        <v>0</v>
      </c>
      <c r="JM230" s="379"/>
      <c r="JN230" s="384">
        <f>JM230*$J230</f>
        <v>0</v>
      </c>
      <c r="JO230" s="379"/>
      <c r="JP230" s="384">
        <f>JO230*$J230</f>
        <v>0</v>
      </c>
      <c r="JQ230" s="379"/>
      <c r="JR230" s="384">
        <f>JQ230*$J230</f>
        <v>0</v>
      </c>
      <c r="JS230" s="379"/>
      <c r="JT230" s="384">
        <f>JS230*$J230</f>
        <v>0</v>
      </c>
      <c r="JU230" s="379"/>
      <c r="JV230" s="384">
        <f>JU230*$J230</f>
        <v>0</v>
      </c>
      <c r="JW230" s="379"/>
      <c r="JX230" s="384">
        <f>JW230*$J230</f>
        <v>0</v>
      </c>
      <c r="JY230" s="379"/>
      <c r="JZ230" s="384">
        <f>JY230*$J230</f>
        <v>0</v>
      </c>
    </row>
    <row r="231" spans="1:286" s="4" customFormat="1" x14ac:dyDescent="0.25">
      <c r="A231" s="268" t="s">
        <v>342</v>
      </c>
      <c r="B231" s="360" t="s">
        <v>524</v>
      </c>
      <c r="C231" s="466">
        <v>24750</v>
      </c>
      <c r="D231" s="467"/>
      <c r="E231" s="467"/>
      <c r="F231" s="472"/>
      <c r="G231" s="387">
        <f t="shared" si="720"/>
        <v>1237.5</v>
      </c>
      <c r="H231" s="388">
        <f t="shared" si="584"/>
        <v>25987.5</v>
      </c>
      <c r="I231" s="513">
        <v>35</v>
      </c>
      <c r="J231" s="391">
        <f t="shared" si="586"/>
        <v>742.5</v>
      </c>
      <c r="K231" s="379"/>
      <c r="L231" s="384">
        <f t="shared" si="853"/>
        <v>0</v>
      </c>
      <c r="M231" s="379"/>
      <c r="N231" s="384">
        <f t="shared" ref="N231:N253" si="855">M231*$J231</f>
        <v>0</v>
      </c>
      <c r="O231" s="379"/>
      <c r="P231" s="384">
        <f t="shared" si="854"/>
        <v>0</v>
      </c>
      <c r="Q231" s="379"/>
      <c r="R231" s="384">
        <f>Q231*$J231</f>
        <v>0</v>
      </c>
      <c r="S231" s="379"/>
      <c r="T231" s="384">
        <f>S231*$J231</f>
        <v>0</v>
      </c>
      <c r="U231" s="379"/>
      <c r="V231" s="384">
        <f>U231*$J231</f>
        <v>0</v>
      </c>
      <c r="W231" s="379"/>
      <c r="X231" s="384">
        <f>W231*$J231</f>
        <v>0</v>
      </c>
      <c r="Y231" s="379"/>
      <c r="Z231" s="384">
        <f t="shared" si="594"/>
        <v>0</v>
      </c>
      <c r="AA231" s="379"/>
      <c r="AB231" s="384">
        <f>AA231*$J231</f>
        <v>0</v>
      </c>
      <c r="AC231" s="379"/>
      <c r="AD231" s="384">
        <f>AC231*$J231</f>
        <v>0</v>
      </c>
      <c r="AE231" s="379"/>
      <c r="AF231" s="384">
        <f>AE231*$J231</f>
        <v>0</v>
      </c>
      <c r="AG231" s="379"/>
      <c r="AH231" s="384">
        <f>AG231*$J231</f>
        <v>0</v>
      </c>
      <c r="AI231" s="379"/>
      <c r="AJ231" s="384">
        <f>AI231*$J231</f>
        <v>0</v>
      </c>
      <c r="AK231" s="379"/>
      <c r="AL231" s="384">
        <f>AK231*$J231</f>
        <v>0</v>
      </c>
      <c r="AM231" s="379"/>
      <c r="AN231" s="384">
        <f t="shared" si="601"/>
        <v>0</v>
      </c>
      <c r="AO231" s="379"/>
      <c r="AP231" s="384">
        <f>AO231*$J231</f>
        <v>0</v>
      </c>
      <c r="AQ231" s="379"/>
      <c r="AR231" s="384">
        <f>AQ231*$J231</f>
        <v>0</v>
      </c>
      <c r="AS231" s="379"/>
      <c r="AT231" s="384">
        <f>AS231*$J231</f>
        <v>0</v>
      </c>
      <c r="AU231" s="379"/>
      <c r="AV231" s="384">
        <f>AU231*$J231</f>
        <v>0</v>
      </c>
      <c r="AW231" s="379"/>
      <c r="AX231" s="384">
        <f>AW231*$J231</f>
        <v>0</v>
      </c>
      <c r="AY231" s="379"/>
      <c r="AZ231" s="384">
        <f>AY231*$J231</f>
        <v>0</v>
      </c>
      <c r="BA231" s="379"/>
      <c r="BB231" s="384">
        <f>BA231*$J231</f>
        <v>0</v>
      </c>
      <c r="BC231" s="379"/>
      <c r="BD231" s="384">
        <f>BC231*$J231</f>
        <v>0</v>
      </c>
      <c r="BE231" s="379"/>
      <c r="BF231" s="384">
        <f>BE231*$J231</f>
        <v>0</v>
      </c>
      <c r="BG231" s="379"/>
      <c r="BH231" s="384">
        <f>BG231*$J231</f>
        <v>0</v>
      </c>
      <c r="BI231" s="379"/>
      <c r="BJ231" s="384">
        <f>BI231*$J231</f>
        <v>0</v>
      </c>
      <c r="BK231" s="379"/>
      <c r="BL231" s="384">
        <f>BK231*$J231</f>
        <v>0</v>
      </c>
      <c r="BM231" s="379"/>
      <c r="BN231" s="384">
        <f>BM231*$J231</f>
        <v>0</v>
      </c>
      <c r="BO231" s="379"/>
      <c r="BP231" s="384">
        <f>BO231*$J231</f>
        <v>0</v>
      </c>
      <c r="BQ231" s="379"/>
      <c r="BR231" s="384">
        <f>BQ231*$J231</f>
        <v>0</v>
      </c>
      <c r="BS231" s="379"/>
      <c r="BT231" s="384">
        <f>BS231*$J231</f>
        <v>0</v>
      </c>
      <c r="BU231" s="379"/>
      <c r="BV231" s="384">
        <f>BU231*$J231</f>
        <v>0</v>
      </c>
      <c r="BW231" s="379"/>
      <c r="BX231" s="384">
        <f>BW231*$J231</f>
        <v>0</v>
      </c>
      <c r="BY231" s="379"/>
      <c r="BZ231" s="384">
        <f>BY231*$J231</f>
        <v>0</v>
      </c>
      <c r="CA231" s="379"/>
      <c r="CB231" s="384">
        <f>CA231*$J231</f>
        <v>0</v>
      </c>
      <c r="CC231" s="379"/>
      <c r="CD231" s="384">
        <f>CC231*$J231</f>
        <v>0</v>
      </c>
      <c r="CE231" s="379"/>
      <c r="CF231" s="384">
        <f>CE231*$J231</f>
        <v>0</v>
      </c>
      <c r="CG231" s="379"/>
      <c r="CH231" s="384">
        <f>CG231*$J231</f>
        <v>0</v>
      </c>
      <c r="CI231" s="379"/>
      <c r="CJ231" s="384">
        <f>CI231*$J231</f>
        <v>0</v>
      </c>
      <c r="CK231" s="379"/>
      <c r="CL231" s="384">
        <f>CK231*$J231</f>
        <v>0</v>
      </c>
      <c r="CM231" s="379"/>
      <c r="CN231" s="384">
        <f>CM231*$J231</f>
        <v>0</v>
      </c>
      <c r="CO231" s="379"/>
      <c r="CP231" s="384">
        <f>CO231*$J231</f>
        <v>0</v>
      </c>
      <c r="CQ231" s="379"/>
      <c r="CR231" s="384">
        <f>CQ231*$J231</f>
        <v>0</v>
      </c>
      <c r="CS231" s="379"/>
      <c r="CT231" s="384">
        <f>CS231*$J231</f>
        <v>0</v>
      </c>
      <c r="CU231" s="379"/>
      <c r="CV231" s="384">
        <f>CU231*$J231</f>
        <v>0</v>
      </c>
      <c r="CW231" s="379"/>
      <c r="CX231" s="384">
        <f>CW231*$J231</f>
        <v>0</v>
      </c>
      <c r="CY231" s="379"/>
      <c r="CZ231" s="384">
        <f>CY231*$J231</f>
        <v>0</v>
      </c>
      <c r="DA231" s="379"/>
      <c r="DB231" s="384">
        <f>DA231*$J231</f>
        <v>0</v>
      </c>
      <c r="DC231" s="379"/>
      <c r="DD231" s="384">
        <f>DC231*$J231</f>
        <v>0</v>
      </c>
      <c r="DE231" s="379"/>
      <c r="DF231" s="384">
        <f>DE231*$J231</f>
        <v>0</v>
      </c>
      <c r="DG231" s="379"/>
      <c r="DH231" s="384">
        <f>DG231*$J231</f>
        <v>0</v>
      </c>
      <c r="DI231" s="379"/>
      <c r="DJ231" s="384">
        <f>DI231*$J231</f>
        <v>0</v>
      </c>
      <c r="DK231" s="379"/>
      <c r="DL231" s="384">
        <f>DK231*$J231</f>
        <v>0</v>
      </c>
      <c r="DM231" s="379"/>
      <c r="DN231" s="384">
        <f>DM231*$J231</f>
        <v>0</v>
      </c>
      <c r="DO231" s="379"/>
      <c r="DP231" s="384">
        <f>DO231*$J231</f>
        <v>0</v>
      </c>
      <c r="DQ231" s="379"/>
      <c r="DR231" s="384">
        <f>DQ231*$J231</f>
        <v>0</v>
      </c>
      <c r="DS231" s="379"/>
      <c r="DT231" s="384">
        <f>DS231*$J231</f>
        <v>0</v>
      </c>
      <c r="DU231" s="379"/>
      <c r="DV231" s="384">
        <f>DU231*$J231</f>
        <v>0</v>
      </c>
      <c r="DW231" s="379"/>
      <c r="DX231" s="384">
        <f>DW231*$J231</f>
        <v>0</v>
      </c>
      <c r="DY231" s="379"/>
      <c r="DZ231" s="384">
        <f>DY231*$J231</f>
        <v>0</v>
      </c>
      <c r="EA231" s="379"/>
      <c r="EB231" s="384">
        <f>EA231*$J231</f>
        <v>0</v>
      </c>
      <c r="EC231" s="379"/>
      <c r="ED231" s="384">
        <f>EC231*$J231</f>
        <v>0</v>
      </c>
      <c r="EE231" s="379"/>
      <c r="EF231" s="384">
        <f>EE231*$J231</f>
        <v>0</v>
      </c>
      <c r="EG231" s="379"/>
      <c r="EH231" s="384">
        <f>EG231*$J231</f>
        <v>0</v>
      </c>
      <c r="EI231" s="379"/>
      <c r="EJ231" s="384">
        <f>EI231*$J231</f>
        <v>0</v>
      </c>
      <c r="EK231" s="379"/>
      <c r="EL231" s="384">
        <f>EK231*$J231</f>
        <v>0</v>
      </c>
      <c r="EM231" s="379"/>
      <c r="EN231" s="384">
        <f>EM231*$J231</f>
        <v>0</v>
      </c>
      <c r="EO231" s="379"/>
      <c r="EP231" s="384">
        <f>EO231*$J231</f>
        <v>0</v>
      </c>
      <c r="EQ231" s="379"/>
      <c r="ER231" s="384">
        <f>EQ231*$J231</f>
        <v>0</v>
      </c>
      <c r="ES231" s="379"/>
      <c r="ET231" s="384">
        <f>ES231*$J231</f>
        <v>0</v>
      </c>
      <c r="EU231" s="379"/>
      <c r="EV231" s="384">
        <f>EU231*$J231</f>
        <v>0</v>
      </c>
      <c r="EW231" s="379"/>
      <c r="EX231" s="384">
        <f>EW231*$J231</f>
        <v>0</v>
      </c>
      <c r="EY231" s="379"/>
      <c r="EZ231" s="384">
        <f>EY231*$J231</f>
        <v>0</v>
      </c>
      <c r="FA231" s="379"/>
      <c r="FB231" s="384">
        <f>FA231*$J231</f>
        <v>0</v>
      </c>
      <c r="FC231" s="379"/>
      <c r="FD231" s="384">
        <f>FC231*$J231</f>
        <v>0</v>
      </c>
      <c r="FE231" s="379"/>
      <c r="FF231" s="384">
        <f>FE231*$J231</f>
        <v>0</v>
      </c>
      <c r="FG231" s="379"/>
      <c r="FH231" s="384">
        <f>FG231*$J231</f>
        <v>0</v>
      </c>
      <c r="FI231" s="379"/>
      <c r="FJ231" s="384">
        <f>FI231*$J231</f>
        <v>0</v>
      </c>
      <c r="FK231" s="379"/>
      <c r="FL231" s="384">
        <f>FK231*$J231</f>
        <v>0</v>
      </c>
      <c r="FM231" s="379"/>
      <c r="FN231" s="384">
        <f>FM231*$J231</f>
        <v>0</v>
      </c>
      <c r="FO231" s="379"/>
      <c r="FP231" s="384">
        <f>FO231*$J231</f>
        <v>0</v>
      </c>
      <c r="FQ231" s="379"/>
      <c r="FR231" s="384">
        <f>FQ231*$J231</f>
        <v>0</v>
      </c>
      <c r="FS231" s="379"/>
      <c r="FT231" s="384">
        <f>FS231*$J231</f>
        <v>0</v>
      </c>
      <c r="FU231" s="379"/>
      <c r="FV231" s="384">
        <f>FU231*$J231</f>
        <v>0</v>
      </c>
      <c r="FW231" s="379"/>
      <c r="FX231" s="384">
        <f>FW231*$J231</f>
        <v>0</v>
      </c>
      <c r="FY231" s="379"/>
      <c r="FZ231" s="384">
        <f>FY231*$J231</f>
        <v>0</v>
      </c>
      <c r="GA231" s="379"/>
      <c r="GB231" s="384">
        <f>GA231*$J231</f>
        <v>0</v>
      </c>
      <c r="GC231" s="379"/>
      <c r="GD231" s="384">
        <f>GC231*$J231</f>
        <v>0</v>
      </c>
      <c r="GE231" s="379"/>
      <c r="GF231" s="384">
        <f>GE231*$J231</f>
        <v>0</v>
      </c>
      <c r="GG231" s="379"/>
      <c r="GH231" s="384">
        <f>GG231*$J231</f>
        <v>0</v>
      </c>
      <c r="GI231" s="379"/>
      <c r="GJ231" s="384">
        <f>GI231*$J231</f>
        <v>0</v>
      </c>
      <c r="GK231" s="379"/>
      <c r="GL231" s="384">
        <f>GK231*$J231</f>
        <v>0</v>
      </c>
      <c r="GM231" s="379">
        <v>0</v>
      </c>
      <c r="GN231" s="384">
        <f>GM231*$J231</f>
        <v>0</v>
      </c>
      <c r="GO231" s="379">
        <v>0</v>
      </c>
      <c r="GP231" s="384">
        <f>GO231*$J231</f>
        <v>0</v>
      </c>
      <c r="GQ231" s="379"/>
      <c r="GR231" s="384">
        <f>GQ231*$J231</f>
        <v>0</v>
      </c>
      <c r="GS231" s="379"/>
      <c r="GT231" s="384">
        <f>GS231*$J231</f>
        <v>0</v>
      </c>
      <c r="GU231" s="379"/>
      <c r="GV231" s="384">
        <f>GU231*$J231</f>
        <v>0</v>
      </c>
      <c r="GW231" s="379"/>
      <c r="GX231" s="384">
        <f>GW231*$J231</f>
        <v>0</v>
      </c>
      <c r="GY231" s="379"/>
      <c r="GZ231" s="384">
        <f>GY231*$J231</f>
        <v>0</v>
      </c>
      <c r="HA231" s="379"/>
      <c r="HB231" s="384">
        <f>HA231*$J231</f>
        <v>0</v>
      </c>
      <c r="HC231" s="379"/>
      <c r="HD231" s="384">
        <f>HC231*$J231</f>
        <v>0</v>
      </c>
      <c r="HE231" s="379"/>
      <c r="HF231" s="384">
        <f t="shared" si="815"/>
        <v>0</v>
      </c>
      <c r="HG231" s="379"/>
      <c r="HH231" s="384">
        <f t="shared" si="816"/>
        <v>0</v>
      </c>
      <c r="HI231" s="379"/>
      <c r="HJ231" s="384">
        <f t="shared" si="817"/>
        <v>0</v>
      </c>
      <c r="HK231" s="379"/>
      <c r="HL231" s="384">
        <f t="shared" si="690"/>
        <v>0</v>
      </c>
      <c r="HM231" s="379"/>
      <c r="HN231" s="384">
        <f>HM231*$J231</f>
        <v>0</v>
      </c>
      <c r="HO231" s="415"/>
      <c r="HP231" s="384">
        <f>HO231*$J231</f>
        <v>0</v>
      </c>
      <c r="HQ231" s="379"/>
      <c r="HR231" s="384">
        <f>HQ231*$J231</f>
        <v>0</v>
      </c>
      <c r="HS231" s="415"/>
      <c r="HT231" s="384">
        <f>HS231*$J231</f>
        <v>0</v>
      </c>
      <c r="HU231" s="379"/>
      <c r="HV231" s="384">
        <f>HU231*$J231</f>
        <v>0</v>
      </c>
      <c r="HW231" s="379"/>
      <c r="HX231" s="384">
        <f>HW231*$J231</f>
        <v>0</v>
      </c>
      <c r="HY231" s="379"/>
      <c r="HZ231" s="384">
        <f>HY231*$J231</f>
        <v>0</v>
      </c>
      <c r="IA231" s="379"/>
      <c r="IB231" s="384">
        <f>IA231*$J231</f>
        <v>0</v>
      </c>
      <c r="IC231" s="379"/>
      <c r="ID231" s="384">
        <f>IC231*$J231</f>
        <v>0</v>
      </c>
      <c r="IE231" s="379"/>
      <c r="IF231" s="384">
        <f>IE231*$J231</f>
        <v>0</v>
      </c>
      <c r="IG231" s="379"/>
      <c r="IH231" s="384">
        <f>IG231*$J231</f>
        <v>0</v>
      </c>
      <c r="II231" s="379"/>
      <c r="IJ231" s="384">
        <f>II231*$J231</f>
        <v>0</v>
      </c>
      <c r="IK231" s="379"/>
      <c r="IL231" s="384">
        <f>IK231*$J231</f>
        <v>0</v>
      </c>
      <c r="IM231" s="379"/>
      <c r="IN231" s="384">
        <f>IM231*$J231</f>
        <v>0</v>
      </c>
      <c r="IO231" s="379"/>
      <c r="IP231" s="384">
        <f>IO231*$J231</f>
        <v>0</v>
      </c>
      <c r="IQ231" s="379"/>
      <c r="IR231" s="384">
        <f>IQ231*$J231</f>
        <v>0</v>
      </c>
      <c r="IS231" s="379"/>
      <c r="IT231" s="384">
        <f>IS231*$J231</f>
        <v>0</v>
      </c>
      <c r="IU231" s="379"/>
      <c r="IV231" s="384">
        <f>IU231*$J231</f>
        <v>0</v>
      </c>
      <c r="IW231" s="379"/>
      <c r="IX231" s="384">
        <f>IW231*$J231</f>
        <v>0</v>
      </c>
      <c r="IY231" s="379"/>
      <c r="IZ231" s="384">
        <f>IY231*$J231</f>
        <v>0</v>
      </c>
      <c r="JA231" s="379"/>
      <c r="JB231" s="384">
        <f>JA231*$J231</f>
        <v>0</v>
      </c>
      <c r="JC231" s="379"/>
      <c r="JD231" s="384">
        <f>JC231*$J231</f>
        <v>0</v>
      </c>
      <c r="JE231" s="379"/>
      <c r="JF231" s="384">
        <f>JE231*$J231</f>
        <v>0</v>
      </c>
      <c r="JG231" s="379"/>
      <c r="JH231" s="384">
        <f>JG231*$J231</f>
        <v>0</v>
      </c>
      <c r="JI231" s="379"/>
      <c r="JJ231" s="384">
        <f>JI231*$J231</f>
        <v>0</v>
      </c>
      <c r="JK231" s="379"/>
      <c r="JL231" s="384">
        <f>JK231*$J231</f>
        <v>0</v>
      </c>
      <c r="JM231" s="379"/>
      <c r="JN231" s="384">
        <f>JM231*$J231</f>
        <v>0</v>
      </c>
      <c r="JO231" s="379"/>
      <c r="JP231" s="384">
        <f>JO231*$J231</f>
        <v>0</v>
      </c>
      <c r="JQ231" s="379"/>
      <c r="JR231" s="384">
        <f>JQ231*$J231</f>
        <v>0</v>
      </c>
      <c r="JS231" s="379"/>
      <c r="JT231" s="384">
        <f>JS231*$J231</f>
        <v>0</v>
      </c>
      <c r="JU231" s="379"/>
      <c r="JV231" s="384">
        <f>JU231*$J231</f>
        <v>0</v>
      </c>
      <c r="JW231" s="379"/>
      <c r="JX231" s="384">
        <f>JW231*$J231</f>
        <v>0</v>
      </c>
      <c r="JY231" s="379"/>
      <c r="JZ231" s="384">
        <f>JY231*$J231</f>
        <v>0</v>
      </c>
    </row>
    <row r="232" spans="1:286" s="4" customFormat="1" x14ac:dyDescent="0.25">
      <c r="A232" s="268" t="s">
        <v>342</v>
      </c>
      <c r="B232" s="359" t="s">
        <v>1128</v>
      </c>
      <c r="C232" s="499">
        <v>94240</v>
      </c>
      <c r="D232" s="500">
        <v>60000</v>
      </c>
      <c r="E232" s="500">
        <v>75000</v>
      </c>
      <c r="F232" s="498"/>
      <c r="G232" s="387">
        <f t="shared" si="720"/>
        <v>3820.6666666666665</v>
      </c>
      <c r="H232" s="388">
        <f t="shared" si="584"/>
        <v>80234</v>
      </c>
      <c r="I232" s="516">
        <v>1</v>
      </c>
      <c r="J232" s="401">
        <f t="shared" si="586"/>
        <v>80234</v>
      </c>
      <c r="K232" s="382"/>
      <c r="L232" s="384">
        <f t="shared" si="853"/>
        <v>0</v>
      </c>
      <c r="M232" s="382"/>
      <c r="N232" s="384">
        <f t="shared" si="855"/>
        <v>0</v>
      </c>
      <c r="O232" s="382">
        <v>0</v>
      </c>
      <c r="P232" s="384">
        <f t="shared" si="854"/>
        <v>0</v>
      </c>
      <c r="Q232" s="382"/>
      <c r="R232" s="384">
        <v>0</v>
      </c>
      <c r="S232" s="382"/>
      <c r="T232" s="384">
        <v>0</v>
      </c>
      <c r="U232" s="382"/>
      <c r="V232" s="384">
        <v>0</v>
      </c>
      <c r="W232" s="382"/>
      <c r="X232" s="384">
        <v>0</v>
      </c>
      <c r="Y232" s="382"/>
      <c r="Z232" s="384">
        <f t="shared" si="594"/>
        <v>0</v>
      </c>
      <c r="AA232" s="382"/>
      <c r="AB232" s="384">
        <v>0</v>
      </c>
      <c r="AC232" s="382"/>
      <c r="AD232" s="384">
        <v>0</v>
      </c>
      <c r="AE232" s="382"/>
      <c r="AF232" s="384">
        <v>0</v>
      </c>
      <c r="AG232" s="382"/>
      <c r="AH232" s="384">
        <v>0</v>
      </c>
      <c r="AI232" s="382"/>
      <c r="AJ232" s="384">
        <v>0</v>
      </c>
      <c r="AK232" s="382"/>
      <c r="AL232" s="384">
        <v>0</v>
      </c>
      <c r="AM232" s="382"/>
      <c r="AN232" s="384">
        <f t="shared" si="601"/>
        <v>0</v>
      </c>
      <c r="AO232" s="382"/>
      <c r="AP232" s="384">
        <v>0</v>
      </c>
      <c r="AQ232" s="382"/>
      <c r="AR232" s="384">
        <v>0</v>
      </c>
      <c r="AS232" s="382"/>
      <c r="AT232" s="384">
        <v>0</v>
      </c>
      <c r="AU232" s="382"/>
      <c r="AV232" s="384">
        <v>0</v>
      </c>
      <c r="AW232" s="382"/>
      <c r="AX232" s="384">
        <v>0</v>
      </c>
      <c r="AY232" s="382"/>
      <c r="AZ232" s="384">
        <v>0</v>
      </c>
      <c r="BA232" s="382"/>
      <c r="BB232" s="384">
        <v>0</v>
      </c>
      <c r="BC232" s="382"/>
      <c r="BD232" s="384">
        <v>0</v>
      </c>
      <c r="BE232" s="382"/>
      <c r="BF232" s="384">
        <v>0</v>
      </c>
      <c r="BG232" s="382"/>
      <c r="BH232" s="384">
        <v>0</v>
      </c>
      <c r="BI232" s="382"/>
      <c r="BJ232" s="384">
        <v>0</v>
      </c>
      <c r="BK232" s="382"/>
      <c r="BL232" s="384">
        <v>0</v>
      </c>
      <c r="BM232" s="382"/>
      <c r="BN232" s="384">
        <v>0</v>
      </c>
      <c r="BO232" s="382"/>
      <c r="BP232" s="384">
        <v>0</v>
      </c>
      <c r="BQ232" s="382"/>
      <c r="BR232" s="384">
        <v>0</v>
      </c>
      <c r="BS232" s="382"/>
      <c r="BT232" s="384">
        <v>0</v>
      </c>
      <c r="BU232" s="382"/>
      <c r="BV232" s="384">
        <v>0</v>
      </c>
      <c r="BW232" s="382"/>
      <c r="BX232" s="384">
        <v>0</v>
      </c>
      <c r="BY232" s="382"/>
      <c r="BZ232" s="384">
        <v>0</v>
      </c>
      <c r="CA232" s="382"/>
      <c r="CB232" s="384">
        <v>0</v>
      </c>
      <c r="CC232" s="382"/>
      <c r="CD232" s="384">
        <v>0</v>
      </c>
      <c r="CE232" s="382"/>
      <c r="CF232" s="384"/>
      <c r="CG232" s="382"/>
      <c r="CH232" s="384"/>
      <c r="CI232" s="382"/>
      <c r="CJ232" s="384"/>
      <c r="CK232" s="382"/>
      <c r="CL232" s="384"/>
      <c r="CM232" s="382"/>
      <c r="CN232" s="384"/>
      <c r="CO232" s="382"/>
      <c r="CP232" s="384"/>
      <c r="CQ232" s="382"/>
      <c r="CR232" s="384"/>
      <c r="CS232" s="382"/>
      <c r="CT232" s="384"/>
      <c r="CU232" s="382"/>
      <c r="CV232" s="384"/>
      <c r="CW232" s="382"/>
      <c r="CX232" s="384"/>
      <c r="CY232" s="382"/>
      <c r="CZ232" s="384"/>
      <c r="DA232" s="382"/>
      <c r="DB232" s="384"/>
      <c r="DC232" s="382"/>
      <c r="DD232" s="384"/>
      <c r="DE232" s="382"/>
      <c r="DF232" s="384"/>
      <c r="DG232" s="382"/>
      <c r="DH232" s="384"/>
      <c r="DI232" s="382"/>
      <c r="DJ232" s="384"/>
      <c r="DK232" s="382"/>
      <c r="DL232" s="384"/>
      <c r="DM232" s="382"/>
      <c r="DN232" s="384"/>
      <c r="DO232" s="382"/>
      <c r="DP232" s="384"/>
      <c r="DQ232" s="382"/>
      <c r="DR232" s="384"/>
      <c r="DS232" s="382"/>
      <c r="DT232" s="384"/>
      <c r="DU232" s="382"/>
      <c r="DV232" s="384"/>
      <c r="DW232" s="382"/>
      <c r="DX232" s="384"/>
      <c r="DY232" s="382"/>
      <c r="DZ232" s="384"/>
      <c r="EA232" s="382"/>
      <c r="EB232" s="384"/>
      <c r="EC232" s="382"/>
      <c r="ED232" s="384"/>
      <c r="EE232" s="382"/>
      <c r="EF232" s="384"/>
      <c r="EG232" s="382"/>
      <c r="EH232" s="384"/>
      <c r="EI232" s="382"/>
      <c r="EJ232" s="384"/>
      <c r="EK232" s="382"/>
      <c r="EL232" s="384"/>
      <c r="EM232" s="382"/>
      <c r="EN232" s="384"/>
      <c r="EO232" s="382"/>
      <c r="EP232" s="384"/>
      <c r="EQ232" s="382"/>
      <c r="ER232" s="384"/>
      <c r="ES232" s="382"/>
      <c r="ET232" s="384"/>
      <c r="EU232" s="382"/>
      <c r="EV232" s="384"/>
      <c r="EW232" s="382"/>
      <c r="EX232" s="384"/>
      <c r="EY232" s="382"/>
      <c r="EZ232" s="384"/>
      <c r="FA232" s="382"/>
      <c r="FB232" s="384"/>
      <c r="FC232" s="382"/>
      <c r="FD232" s="384"/>
      <c r="FE232" s="382"/>
      <c r="FF232" s="384"/>
      <c r="FG232" s="382"/>
      <c r="FH232" s="384"/>
      <c r="FI232" s="382"/>
      <c r="FJ232" s="384"/>
      <c r="FK232" s="382"/>
      <c r="FL232" s="384"/>
      <c r="FM232" s="382"/>
      <c r="FN232" s="384"/>
      <c r="FO232" s="382"/>
      <c r="FP232" s="384"/>
      <c r="FQ232" s="382"/>
      <c r="FR232" s="384"/>
      <c r="FS232" s="382"/>
      <c r="FT232" s="384"/>
      <c r="FU232" s="382"/>
      <c r="FV232" s="384"/>
      <c r="FW232" s="382"/>
      <c r="FX232" s="384"/>
      <c r="FY232" s="382"/>
      <c r="FZ232" s="384"/>
      <c r="GA232" s="382"/>
      <c r="GB232" s="384"/>
      <c r="GC232" s="382"/>
      <c r="GD232" s="384"/>
      <c r="GE232" s="382"/>
      <c r="GF232" s="384"/>
      <c r="GG232" s="382"/>
      <c r="GH232" s="384"/>
      <c r="GI232" s="382"/>
      <c r="GJ232" s="384"/>
      <c r="GK232" s="382"/>
      <c r="GL232" s="384"/>
      <c r="GM232" s="382"/>
      <c r="GN232" s="384"/>
      <c r="GO232" s="382"/>
      <c r="GP232" s="384"/>
      <c r="GQ232" s="382"/>
      <c r="GR232" s="384"/>
      <c r="GS232" s="382"/>
      <c r="GT232" s="384"/>
      <c r="GU232" s="382"/>
      <c r="GV232" s="384"/>
      <c r="GW232" s="382"/>
      <c r="GX232" s="384"/>
      <c r="GY232" s="382"/>
      <c r="GZ232" s="384"/>
      <c r="HA232" s="382"/>
      <c r="HB232" s="384"/>
      <c r="HC232" s="382"/>
      <c r="HD232" s="384"/>
      <c r="HE232" s="382">
        <v>0</v>
      </c>
      <c r="HF232" s="384">
        <f t="shared" si="815"/>
        <v>0</v>
      </c>
      <c r="HG232" s="382">
        <v>1</v>
      </c>
      <c r="HH232" s="384">
        <f t="shared" si="816"/>
        <v>80234</v>
      </c>
      <c r="HI232" s="382">
        <v>0</v>
      </c>
      <c r="HJ232" s="384">
        <f t="shared" si="817"/>
        <v>0</v>
      </c>
      <c r="HK232" s="382"/>
      <c r="HL232" s="384">
        <f t="shared" si="690"/>
        <v>0</v>
      </c>
      <c r="HM232" s="382"/>
      <c r="HN232" s="384"/>
      <c r="HO232" s="426"/>
      <c r="HP232" s="384"/>
      <c r="HQ232" s="382"/>
      <c r="HR232" s="384"/>
      <c r="HS232" s="426"/>
      <c r="HT232" s="384"/>
      <c r="HU232" s="382"/>
      <c r="HV232" s="384"/>
      <c r="HW232" s="382"/>
      <c r="HX232" s="384"/>
      <c r="HY232" s="382"/>
      <c r="HZ232" s="384"/>
      <c r="IA232" s="382"/>
      <c r="IB232" s="384"/>
      <c r="IC232" s="382"/>
      <c r="ID232" s="384"/>
      <c r="IE232" s="382"/>
      <c r="IF232" s="384"/>
      <c r="IG232" s="382"/>
      <c r="IH232" s="384"/>
      <c r="II232" s="382"/>
      <c r="IJ232" s="384"/>
      <c r="IK232" s="382"/>
      <c r="IL232" s="384"/>
      <c r="IM232" s="382"/>
      <c r="IN232" s="384"/>
      <c r="IO232" s="382"/>
      <c r="IP232" s="384"/>
      <c r="IQ232" s="382"/>
      <c r="IR232" s="384"/>
      <c r="IS232" s="382"/>
      <c r="IT232" s="384"/>
      <c r="IU232" s="382"/>
      <c r="IV232" s="384"/>
      <c r="IW232" s="382"/>
      <c r="IX232" s="384"/>
      <c r="IY232" s="382"/>
      <c r="IZ232" s="384"/>
      <c r="JA232" s="382"/>
      <c r="JB232" s="384"/>
      <c r="JC232" s="382"/>
      <c r="JD232" s="384"/>
      <c r="JE232" s="382"/>
      <c r="JF232" s="384"/>
      <c r="JG232" s="382"/>
      <c r="JH232" s="384"/>
      <c r="JI232" s="382"/>
      <c r="JJ232" s="384"/>
      <c r="JK232" s="382"/>
      <c r="JL232" s="384"/>
      <c r="JM232" s="382"/>
      <c r="JN232" s="384"/>
      <c r="JO232" s="382"/>
      <c r="JP232" s="384"/>
      <c r="JQ232" s="382"/>
      <c r="JR232" s="384"/>
      <c r="JS232" s="382"/>
      <c r="JT232" s="384"/>
      <c r="JU232" s="382"/>
      <c r="JV232" s="384"/>
      <c r="JW232" s="382"/>
      <c r="JX232" s="384"/>
      <c r="JY232" s="382"/>
      <c r="JZ232" s="384"/>
    </row>
    <row r="233" spans="1:286" s="4" customFormat="1" x14ac:dyDescent="0.25">
      <c r="A233" s="268" t="s">
        <v>342</v>
      </c>
      <c r="B233" s="354" t="s">
        <v>343</v>
      </c>
      <c r="C233" s="499">
        <v>4500</v>
      </c>
      <c r="D233" s="499"/>
      <c r="E233" s="499"/>
      <c r="F233" s="499"/>
      <c r="G233" s="387">
        <f t="shared" si="720"/>
        <v>225</v>
      </c>
      <c r="H233" s="388">
        <f t="shared" si="584"/>
        <v>4725</v>
      </c>
      <c r="I233" s="516">
        <v>1</v>
      </c>
      <c r="J233" s="401">
        <f t="shared" si="586"/>
        <v>4725</v>
      </c>
      <c r="K233" s="382"/>
      <c r="L233" s="384">
        <f t="shared" si="853"/>
        <v>0</v>
      </c>
      <c r="M233" s="382"/>
      <c r="N233" s="384">
        <f t="shared" si="855"/>
        <v>0</v>
      </c>
      <c r="O233" s="382"/>
      <c r="P233" s="384">
        <f t="shared" si="854"/>
        <v>0</v>
      </c>
      <c r="Q233" s="382"/>
      <c r="R233" s="384">
        <f t="shared" ref="R233:R255" si="856">Q233*$J233</f>
        <v>0</v>
      </c>
      <c r="S233" s="382"/>
      <c r="T233" s="384">
        <f t="shared" ref="T233:T238" si="857">S233*$J233</f>
        <v>0</v>
      </c>
      <c r="U233" s="382"/>
      <c r="V233" s="384">
        <f t="shared" ref="V233:V238" si="858">U233*$J233</f>
        <v>0</v>
      </c>
      <c r="W233" s="382"/>
      <c r="X233" s="384">
        <f t="shared" ref="X233:X238" si="859">W233*$J233</f>
        <v>0</v>
      </c>
      <c r="Y233" s="382"/>
      <c r="Z233" s="384">
        <f t="shared" si="594"/>
        <v>0</v>
      </c>
      <c r="AA233" s="382"/>
      <c r="AB233" s="384">
        <f t="shared" ref="AB233:AB238" si="860">AA233*$J233</f>
        <v>0</v>
      </c>
      <c r="AC233" s="382"/>
      <c r="AD233" s="384">
        <f t="shared" ref="AD233:AD238" si="861">AC233*$J233</f>
        <v>0</v>
      </c>
      <c r="AE233" s="382"/>
      <c r="AF233" s="384">
        <f t="shared" ref="AF233:AF238" si="862">AE233*$J233</f>
        <v>0</v>
      </c>
      <c r="AG233" s="382"/>
      <c r="AH233" s="384">
        <f t="shared" ref="AH233:AH238" si="863">AG233*$J233</f>
        <v>0</v>
      </c>
      <c r="AI233" s="382"/>
      <c r="AJ233" s="384">
        <f t="shared" ref="AJ233:AJ238" si="864">AI233*$J233</f>
        <v>0</v>
      </c>
      <c r="AK233" s="382"/>
      <c r="AL233" s="384">
        <f t="shared" ref="AL233:AL238" si="865">AK233*$J233</f>
        <v>0</v>
      </c>
      <c r="AM233" s="382"/>
      <c r="AN233" s="384">
        <f t="shared" si="601"/>
        <v>0</v>
      </c>
      <c r="AO233" s="382"/>
      <c r="AP233" s="384">
        <f t="shared" ref="AP233:AP238" si="866">AO233*$J233</f>
        <v>0</v>
      </c>
      <c r="AQ233" s="382"/>
      <c r="AR233" s="384">
        <f t="shared" ref="AR233:AR238" si="867">AQ233*$J233</f>
        <v>0</v>
      </c>
      <c r="AS233" s="382"/>
      <c r="AT233" s="384">
        <f t="shared" ref="AT233:AT238" si="868">AS233*$J233</f>
        <v>0</v>
      </c>
      <c r="AU233" s="382"/>
      <c r="AV233" s="384">
        <f t="shared" ref="AV233:AV238" si="869">AU233*$J233</f>
        <v>0</v>
      </c>
      <c r="AW233" s="382"/>
      <c r="AX233" s="384">
        <f t="shared" ref="AX233:AX238" si="870">AW233*$J233</f>
        <v>0</v>
      </c>
      <c r="AY233" s="382"/>
      <c r="AZ233" s="384">
        <f t="shared" ref="AZ233:AZ238" si="871">AY233*$J233</f>
        <v>0</v>
      </c>
      <c r="BA233" s="382"/>
      <c r="BB233" s="384">
        <f t="shared" ref="BB233:BB238" si="872">BA233*$J233</f>
        <v>0</v>
      </c>
      <c r="BC233" s="382"/>
      <c r="BD233" s="384">
        <f t="shared" ref="BD233:BD238" si="873">BC233*$J233</f>
        <v>0</v>
      </c>
      <c r="BE233" s="382"/>
      <c r="BF233" s="384">
        <f t="shared" ref="BF233:BF238" si="874">BE233*$J233</f>
        <v>0</v>
      </c>
      <c r="BG233" s="382"/>
      <c r="BH233" s="384">
        <f t="shared" ref="BH233:BH238" si="875">BG233*$J233</f>
        <v>0</v>
      </c>
      <c r="BI233" s="382"/>
      <c r="BJ233" s="384">
        <f t="shared" ref="BJ233:BJ238" si="876">BI233*$J233</f>
        <v>0</v>
      </c>
      <c r="BK233" s="382"/>
      <c r="BL233" s="384">
        <f t="shared" ref="BL233:BL238" si="877">BK233*$J233</f>
        <v>0</v>
      </c>
      <c r="BM233" s="382"/>
      <c r="BN233" s="384">
        <f t="shared" ref="BN233:BN238" si="878">BM233*$J233</f>
        <v>0</v>
      </c>
      <c r="BO233" s="382"/>
      <c r="BP233" s="384">
        <f t="shared" ref="BP233:BP238" si="879">BO233*$J233</f>
        <v>0</v>
      </c>
      <c r="BQ233" s="382"/>
      <c r="BR233" s="384">
        <f t="shared" ref="BR233:BR238" si="880">BQ233*$J233</f>
        <v>0</v>
      </c>
      <c r="BS233" s="382"/>
      <c r="BT233" s="384">
        <f t="shared" ref="BT233:BT238" si="881">BS233*$J233</f>
        <v>0</v>
      </c>
      <c r="BU233" s="382"/>
      <c r="BV233" s="384">
        <f t="shared" ref="BV233:BV238" si="882">BU233*$J233</f>
        <v>0</v>
      </c>
      <c r="BW233" s="382"/>
      <c r="BX233" s="384">
        <f t="shared" ref="BX233:BX238" si="883">BW233*$J233</f>
        <v>0</v>
      </c>
      <c r="BY233" s="382"/>
      <c r="BZ233" s="384">
        <f t="shared" ref="BZ233:BZ238" si="884">BY233*$J233</f>
        <v>0</v>
      </c>
      <c r="CA233" s="382"/>
      <c r="CB233" s="384">
        <f t="shared" ref="CB233:CB238" si="885">CA233*$J233</f>
        <v>0</v>
      </c>
      <c r="CC233" s="382"/>
      <c r="CD233" s="384">
        <f t="shared" ref="CD233:CD238" si="886">CC233*$J233</f>
        <v>0</v>
      </c>
      <c r="CE233" s="382"/>
      <c r="CF233" s="384">
        <f t="shared" ref="CF233:CF238" si="887">CE233*$J233</f>
        <v>0</v>
      </c>
      <c r="CG233" s="382"/>
      <c r="CH233" s="384">
        <f t="shared" ref="CH233:CH238" si="888">CG233*$J233</f>
        <v>0</v>
      </c>
      <c r="CI233" s="382"/>
      <c r="CJ233" s="384">
        <f t="shared" ref="CJ233:CJ238" si="889">CI233*$J233</f>
        <v>0</v>
      </c>
      <c r="CK233" s="382"/>
      <c r="CL233" s="384">
        <f t="shared" ref="CL233:CL238" si="890">CK233*$J233</f>
        <v>0</v>
      </c>
      <c r="CM233" s="382"/>
      <c r="CN233" s="384">
        <f t="shared" ref="CN233:CN238" si="891">CM233*$J233</f>
        <v>0</v>
      </c>
      <c r="CO233" s="382"/>
      <c r="CP233" s="384">
        <f t="shared" ref="CP233:CP238" si="892">CO233*$J233</f>
        <v>0</v>
      </c>
      <c r="CQ233" s="382"/>
      <c r="CR233" s="384">
        <f t="shared" ref="CR233:CR238" si="893">CQ233*$J233</f>
        <v>0</v>
      </c>
      <c r="CS233" s="382"/>
      <c r="CT233" s="384">
        <f t="shared" ref="CT233:CT238" si="894">CS233*$J233</f>
        <v>0</v>
      </c>
      <c r="CU233" s="382"/>
      <c r="CV233" s="384">
        <f t="shared" ref="CV233:CV238" si="895">CU233*$J233</f>
        <v>0</v>
      </c>
      <c r="CW233" s="382"/>
      <c r="CX233" s="384">
        <f t="shared" ref="CX233:CX238" si="896">CW233*$J233</f>
        <v>0</v>
      </c>
      <c r="CY233" s="382"/>
      <c r="CZ233" s="384">
        <f t="shared" ref="CZ233:CZ238" si="897">CY233*$J233</f>
        <v>0</v>
      </c>
      <c r="DA233" s="382"/>
      <c r="DB233" s="384">
        <f t="shared" ref="DB233:DB238" si="898">DA233*$J233</f>
        <v>0</v>
      </c>
      <c r="DC233" s="382"/>
      <c r="DD233" s="384">
        <f t="shared" ref="DD233:DD238" si="899">DC233*$J233</f>
        <v>0</v>
      </c>
      <c r="DE233" s="382"/>
      <c r="DF233" s="384">
        <f t="shared" ref="DF233:DF238" si="900">DE233*$J233</f>
        <v>0</v>
      </c>
      <c r="DG233" s="382"/>
      <c r="DH233" s="384">
        <f t="shared" ref="DH233:DH238" si="901">DG233*$J233</f>
        <v>0</v>
      </c>
      <c r="DI233" s="382"/>
      <c r="DJ233" s="384">
        <f t="shared" ref="DJ233:DJ238" si="902">DI233*$J233</f>
        <v>0</v>
      </c>
      <c r="DK233" s="382"/>
      <c r="DL233" s="384">
        <f t="shared" ref="DL233:DL238" si="903">DK233*$J233</f>
        <v>0</v>
      </c>
      <c r="DM233" s="382"/>
      <c r="DN233" s="384">
        <f t="shared" ref="DN233:DN238" si="904">DM233*$J233</f>
        <v>0</v>
      </c>
      <c r="DO233" s="382"/>
      <c r="DP233" s="384">
        <f t="shared" ref="DP233:DP238" si="905">DO233*$J233</f>
        <v>0</v>
      </c>
      <c r="DQ233" s="382"/>
      <c r="DR233" s="384">
        <f t="shared" ref="DR233:DR238" si="906">DQ233*$J233</f>
        <v>0</v>
      </c>
      <c r="DS233" s="382"/>
      <c r="DT233" s="384">
        <f t="shared" ref="DT233:DT238" si="907">DS233*$J233</f>
        <v>0</v>
      </c>
      <c r="DU233" s="382"/>
      <c r="DV233" s="384">
        <f t="shared" ref="DV233:DV238" si="908">DU233*$J233</f>
        <v>0</v>
      </c>
      <c r="DW233" s="382"/>
      <c r="DX233" s="384">
        <f t="shared" ref="DX233:DX238" si="909">DW233*$J233</f>
        <v>0</v>
      </c>
      <c r="DY233" s="382"/>
      <c r="DZ233" s="384">
        <f t="shared" ref="DZ233:DZ238" si="910">DY233*$J233</f>
        <v>0</v>
      </c>
      <c r="EA233" s="382"/>
      <c r="EB233" s="384">
        <f t="shared" ref="EB233:EB238" si="911">EA233*$J233</f>
        <v>0</v>
      </c>
      <c r="EC233" s="382"/>
      <c r="ED233" s="384">
        <f t="shared" ref="ED233:ED238" si="912">EC233*$J233</f>
        <v>0</v>
      </c>
      <c r="EE233" s="382"/>
      <c r="EF233" s="384">
        <f t="shared" ref="EF233:EF238" si="913">EE233*$J233</f>
        <v>0</v>
      </c>
      <c r="EG233" s="382"/>
      <c r="EH233" s="384">
        <f t="shared" ref="EH233:EH238" si="914">EG233*$J233</f>
        <v>0</v>
      </c>
      <c r="EI233" s="382"/>
      <c r="EJ233" s="384">
        <f t="shared" ref="EJ233:EJ238" si="915">EI233*$J233</f>
        <v>0</v>
      </c>
      <c r="EK233" s="382"/>
      <c r="EL233" s="384">
        <f t="shared" ref="EL233:EL238" si="916">EK233*$J233</f>
        <v>0</v>
      </c>
      <c r="EM233" s="382"/>
      <c r="EN233" s="384">
        <f t="shared" ref="EN233:EN238" si="917">EM233*$J233</f>
        <v>0</v>
      </c>
      <c r="EO233" s="382"/>
      <c r="EP233" s="384">
        <f t="shared" ref="EP233:EP238" si="918">EO233*$J233</f>
        <v>0</v>
      </c>
      <c r="EQ233" s="382"/>
      <c r="ER233" s="384">
        <f t="shared" ref="ER233:ER238" si="919">EQ233*$J233</f>
        <v>0</v>
      </c>
      <c r="ES233" s="382"/>
      <c r="ET233" s="384">
        <f t="shared" ref="ET233:ET238" si="920">ES233*$J233</f>
        <v>0</v>
      </c>
      <c r="EU233" s="382"/>
      <c r="EV233" s="384">
        <f t="shared" ref="EV233:EV238" si="921">EU233*$J233</f>
        <v>0</v>
      </c>
      <c r="EW233" s="382"/>
      <c r="EX233" s="384">
        <f t="shared" ref="EX233:EX238" si="922">EW233*$J233</f>
        <v>0</v>
      </c>
      <c r="EY233" s="382"/>
      <c r="EZ233" s="384">
        <f t="shared" ref="EZ233:EZ238" si="923">EY233*$J233</f>
        <v>0</v>
      </c>
      <c r="FA233" s="382"/>
      <c r="FB233" s="384">
        <f t="shared" ref="FB233:FB238" si="924">FA233*$J233</f>
        <v>0</v>
      </c>
      <c r="FC233" s="382"/>
      <c r="FD233" s="384">
        <f t="shared" ref="FD233:FD238" si="925">FC233*$J233</f>
        <v>0</v>
      </c>
      <c r="FE233" s="382"/>
      <c r="FF233" s="384">
        <f t="shared" ref="FF233:FF238" si="926">FE233*$J233</f>
        <v>0</v>
      </c>
      <c r="FG233" s="382"/>
      <c r="FH233" s="384">
        <f t="shared" ref="FH233:FH238" si="927">FG233*$J233</f>
        <v>0</v>
      </c>
      <c r="FI233" s="382"/>
      <c r="FJ233" s="384">
        <f t="shared" ref="FJ233:FJ238" si="928">FI233*$J233</f>
        <v>0</v>
      </c>
      <c r="FK233" s="382"/>
      <c r="FL233" s="384">
        <f t="shared" ref="FL233:FL238" si="929">FK233*$J233</f>
        <v>0</v>
      </c>
      <c r="FM233" s="382"/>
      <c r="FN233" s="384">
        <f t="shared" ref="FN233:FN238" si="930">FM233*$J233</f>
        <v>0</v>
      </c>
      <c r="FO233" s="382"/>
      <c r="FP233" s="384">
        <f t="shared" ref="FP233:FP238" si="931">FO233*$J233</f>
        <v>0</v>
      </c>
      <c r="FQ233" s="382"/>
      <c r="FR233" s="384">
        <f t="shared" ref="FR233:FR238" si="932">FQ233*$J233</f>
        <v>0</v>
      </c>
      <c r="FS233" s="382"/>
      <c r="FT233" s="384">
        <f t="shared" ref="FT233:FT238" si="933">FS233*$J233</f>
        <v>0</v>
      </c>
      <c r="FU233" s="382"/>
      <c r="FV233" s="384">
        <f t="shared" ref="FV233:FV238" si="934">FU233*$J233</f>
        <v>0</v>
      </c>
      <c r="FW233" s="382"/>
      <c r="FX233" s="384">
        <f t="shared" ref="FX233:FX238" si="935">FW233*$J233</f>
        <v>0</v>
      </c>
      <c r="FY233" s="382"/>
      <c r="FZ233" s="384">
        <f t="shared" ref="FZ233:FZ238" si="936">FY233*$J233</f>
        <v>0</v>
      </c>
      <c r="GA233" s="382"/>
      <c r="GB233" s="384">
        <f t="shared" ref="GB233:GB238" si="937">GA233*$J233</f>
        <v>0</v>
      </c>
      <c r="GC233" s="382"/>
      <c r="GD233" s="384">
        <f t="shared" ref="GD233:GD238" si="938">GC233*$J233</f>
        <v>0</v>
      </c>
      <c r="GE233" s="382"/>
      <c r="GF233" s="384">
        <f t="shared" ref="GF233:GF238" si="939">GE233*$J233</f>
        <v>0</v>
      </c>
      <c r="GG233" s="382"/>
      <c r="GH233" s="384">
        <f t="shared" ref="GH233:GH238" si="940">GG233*$J233</f>
        <v>0</v>
      </c>
      <c r="GI233" s="382"/>
      <c r="GJ233" s="384">
        <f t="shared" ref="GJ233:GJ238" si="941">GI233*$J233</f>
        <v>0</v>
      </c>
      <c r="GK233" s="382"/>
      <c r="GL233" s="384">
        <f t="shared" ref="GL233:GL238" si="942">GK233*$J233</f>
        <v>0</v>
      </c>
      <c r="GM233" s="382">
        <v>0</v>
      </c>
      <c r="GN233" s="384">
        <f t="shared" ref="GN233:GN238" si="943">GM233*$J233</f>
        <v>0</v>
      </c>
      <c r="GO233" s="382">
        <v>0</v>
      </c>
      <c r="GP233" s="384">
        <f t="shared" ref="GP233:GP238" si="944">GO233*$J233</f>
        <v>0</v>
      </c>
      <c r="GQ233" s="382"/>
      <c r="GR233" s="384">
        <f t="shared" ref="GR233:GR238" si="945">GQ233*$J233</f>
        <v>0</v>
      </c>
      <c r="GS233" s="382"/>
      <c r="GT233" s="384">
        <f t="shared" ref="GT233:GT238" si="946">GS233*$J233</f>
        <v>0</v>
      </c>
      <c r="GU233" s="382"/>
      <c r="GV233" s="384">
        <f t="shared" ref="GV233:GV238" si="947">GU233*$J233</f>
        <v>0</v>
      </c>
      <c r="GW233" s="382"/>
      <c r="GX233" s="384">
        <f t="shared" ref="GX233:GX238" si="948">GW233*$J233</f>
        <v>0</v>
      </c>
      <c r="GY233" s="382"/>
      <c r="GZ233" s="384">
        <f t="shared" ref="GZ233:GZ238" si="949">GY233*$J233</f>
        <v>0</v>
      </c>
      <c r="HA233" s="382"/>
      <c r="HB233" s="384">
        <f t="shared" ref="HB233:HB238" si="950">HA233*$J233</f>
        <v>0</v>
      </c>
      <c r="HC233" s="382"/>
      <c r="HD233" s="384">
        <f t="shared" ref="HD233:HD238" si="951">HC233*$J233</f>
        <v>0</v>
      </c>
      <c r="HE233" s="382">
        <v>1</v>
      </c>
      <c r="HF233" s="384">
        <f t="shared" si="815"/>
        <v>4725</v>
      </c>
      <c r="HG233" s="382"/>
      <c r="HH233" s="384">
        <f t="shared" si="816"/>
        <v>0</v>
      </c>
      <c r="HI233" s="382"/>
      <c r="HJ233" s="384">
        <f t="shared" si="817"/>
        <v>0</v>
      </c>
      <c r="HK233" s="382"/>
      <c r="HL233" s="384">
        <f t="shared" si="690"/>
        <v>0</v>
      </c>
      <c r="HM233" s="382"/>
      <c r="HN233" s="384">
        <f t="shared" ref="HN233:HN238" si="952">HM233*$J233</f>
        <v>0</v>
      </c>
      <c r="HO233" s="426"/>
      <c r="HP233" s="384">
        <f t="shared" ref="HP233:HP241" si="953">HO233*$J233</f>
        <v>0</v>
      </c>
      <c r="HQ233" s="382"/>
      <c r="HR233" s="384">
        <f t="shared" ref="HR233:HR238" si="954">HQ233*$J233</f>
        <v>0</v>
      </c>
      <c r="HS233" s="426"/>
      <c r="HT233" s="384">
        <f t="shared" ref="HT233:HT238" si="955">HS233*$J233</f>
        <v>0</v>
      </c>
      <c r="HU233" s="382"/>
      <c r="HV233" s="384">
        <f t="shared" ref="HV233:HV238" si="956">HU233*$J233</f>
        <v>0</v>
      </c>
      <c r="HW233" s="382"/>
      <c r="HX233" s="384">
        <f t="shared" ref="HX233:HX238" si="957">HW233*$J233</f>
        <v>0</v>
      </c>
      <c r="HY233" s="382"/>
      <c r="HZ233" s="384">
        <f t="shared" ref="HZ233:HZ238" si="958">HY233*$J233</f>
        <v>0</v>
      </c>
      <c r="IA233" s="382"/>
      <c r="IB233" s="384">
        <f t="shared" ref="IB233:IB238" si="959">IA233*$J233</f>
        <v>0</v>
      </c>
      <c r="IC233" s="382"/>
      <c r="ID233" s="384">
        <f t="shared" ref="ID233:ID238" si="960">IC233*$J233</f>
        <v>0</v>
      </c>
      <c r="IE233" s="382"/>
      <c r="IF233" s="384">
        <f t="shared" ref="IF233:IF238" si="961">IE233*$J233</f>
        <v>0</v>
      </c>
      <c r="IG233" s="382"/>
      <c r="IH233" s="384">
        <f t="shared" ref="IH233:IH238" si="962">IG233*$J233</f>
        <v>0</v>
      </c>
      <c r="II233" s="382"/>
      <c r="IJ233" s="384">
        <f t="shared" ref="IJ233:IJ238" si="963">II233*$J233</f>
        <v>0</v>
      </c>
      <c r="IK233" s="382"/>
      <c r="IL233" s="384">
        <f t="shared" ref="IL233:IL238" si="964">IK233*$J233</f>
        <v>0</v>
      </c>
      <c r="IM233" s="382"/>
      <c r="IN233" s="384">
        <f t="shared" ref="IN233:IN238" si="965">IM233*$J233</f>
        <v>0</v>
      </c>
      <c r="IO233" s="382"/>
      <c r="IP233" s="384">
        <f t="shared" ref="IP233:IP238" si="966">IO233*$J233</f>
        <v>0</v>
      </c>
      <c r="IQ233" s="382"/>
      <c r="IR233" s="384">
        <f t="shared" ref="IR233:IR238" si="967">IQ233*$J233</f>
        <v>0</v>
      </c>
      <c r="IS233" s="382"/>
      <c r="IT233" s="384">
        <f t="shared" ref="IT233:IT238" si="968">IS233*$J233</f>
        <v>0</v>
      </c>
      <c r="IU233" s="382"/>
      <c r="IV233" s="384">
        <f t="shared" ref="IV233:IV238" si="969">IU233*$J233</f>
        <v>0</v>
      </c>
      <c r="IW233" s="382"/>
      <c r="IX233" s="384">
        <f t="shared" ref="IX233:IX238" si="970">IW233*$J233</f>
        <v>0</v>
      </c>
      <c r="IY233" s="382"/>
      <c r="IZ233" s="384">
        <f t="shared" ref="IZ233:IZ238" si="971">IY233*$J233</f>
        <v>0</v>
      </c>
      <c r="JA233" s="382"/>
      <c r="JB233" s="384">
        <f t="shared" ref="JB233:JB238" si="972">JA233*$J233</f>
        <v>0</v>
      </c>
      <c r="JC233" s="382"/>
      <c r="JD233" s="384">
        <f t="shared" ref="JD233:JD238" si="973">JC233*$J233</f>
        <v>0</v>
      </c>
      <c r="JE233" s="382"/>
      <c r="JF233" s="384">
        <f t="shared" ref="JF233:JF238" si="974">JE233*$J233</f>
        <v>0</v>
      </c>
      <c r="JG233" s="382"/>
      <c r="JH233" s="384">
        <f t="shared" ref="JH233:JH238" si="975">JG233*$J233</f>
        <v>0</v>
      </c>
      <c r="JI233" s="382"/>
      <c r="JJ233" s="384">
        <f t="shared" ref="JJ233:JJ238" si="976">JI233*$J233</f>
        <v>0</v>
      </c>
      <c r="JK233" s="382"/>
      <c r="JL233" s="384">
        <f t="shared" ref="JL233:JL238" si="977">JK233*$J233</f>
        <v>0</v>
      </c>
      <c r="JM233" s="382"/>
      <c r="JN233" s="384">
        <f t="shared" ref="JN233:JN238" si="978">JM233*$J233</f>
        <v>0</v>
      </c>
      <c r="JO233" s="382"/>
      <c r="JP233" s="384">
        <f t="shared" ref="JP233:JP238" si="979">JO233*$J233</f>
        <v>0</v>
      </c>
      <c r="JQ233" s="382"/>
      <c r="JR233" s="384">
        <f t="shared" ref="JR233:JR238" si="980">JQ233*$J233</f>
        <v>0</v>
      </c>
      <c r="JS233" s="382"/>
      <c r="JT233" s="384">
        <f t="shared" ref="JT233:JT238" si="981">JS233*$J233</f>
        <v>0</v>
      </c>
      <c r="JU233" s="382"/>
      <c r="JV233" s="384">
        <f t="shared" ref="JV233:JV238" si="982">JU233*$J233</f>
        <v>0</v>
      </c>
      <c r="JW233" s="382"/>
      <c r="JX233" s="384">
        <f t="shared" ref="JX233:JX238" si="983">JW233*$J233</f>
        <v>0</v>
      </c>
      <c r="JY233" s="382"/>
      <c r="JZ233" s="384">
        <f t="shared" ref="JZ233:JZ238" si="984">JY233*$J233</f>
        <v>0</v>
      </c>
    </row>
    <row r="234" spans="1:286" s="4" customFormat="1" x14ac:dyDescent="0.25">
      <c r="A234" s="268" t="s">
        <v>342</v>
      </c>
      <c r="B234" s="358" t="s">
        <v>344</v>
      </c>
      <c r="C234" s="466">
        <v>87500</v>
      </c>
      <c r="D234" s="467"/>
      <c r="E234" s="467"/>
      <c r="F234" s="472"/>
      <c r="G234" s="387">
        <f t="shared" si="720"/>
        <v>4375</v>
      </c>
      <c r="H234" s="388">
        <f t="shared" si="584"/>
        <v>91875</v>
      </c>
      <c r="I234" s="513">
        <v>1</v>
      </c>
      <c r="J234" s="390">
        <f t="shared" si="586"/>
        <v>91875</v>
      </c>
      <c r="K234" s="379"/>
      <c r="L234" s="384">
        <f t="shared" si="853"/>
        <v>0</v>
      </c>
      <c r="M234" s="379"/>
      <c r="N234" s="384">
        <f t="shared" si="855"/>
        <v>0</v>
      </c>
      <c r="O234" s="379"/>
      <c r="P234" s="384">
        <f t="shared" si="854"/>
        <v>0</v>
      </c>
      <c r="Q234" s="379"/>
      <c r="R234" s="384">
        <f t="shared" si="856"/>
        <v>0</v>
      </c>
      <c r="S234" s="379"/>
      <c r="T234" s="384">
        <f t="shared" si="857"/>
        <v>0</v>
      </c>
      <c r="U234" s="379"/>
      <c r="V234" s="384">
        <f t="shared" si="858"/>
        <v>0</v>
      </c>
      <c r="W234" s="379"/>
      <c r="X234" s="384">
        <f t="shared" si="859"/>
        <v>0</v>
      </c>
      <c r="Y234" s="379"/>
      <c r="Z234" s="384">
        <f t="shared" si="594"/>
        <v>0</v>
      </c>
      <c r="AA234" s="379"/>
      <c r="AB234" s="384">
        <f t="shared" si="860"/>
        <v>0</v>
      </c>
      <c r="AC234" s="379"/>
      <c r="AD234" s="384">
        <f t="shared" si="861"/>
        <v>0</v>
      </c>
      <c r="AE234" s="379"/>
      <c r="AF234" s="384">
        <f t="shared" si="862"/>
        <v>0</v>
      </c>
      <c r="AG234" s="379"/>
      <c r="AH234" s="384">
        <f t="shared" si="863"/>
        <v>0</v>
      </c>
      <c r="AI234" s="379"/>
      <c r="AJ234" s="384">
        <f t="shared" si="864"/>
        <v>0</v>
      </c>
      <c r="AK234" s="379"/>
      <c r="AL234" s="384">
        <f t="shared" si="865"/>
        <v>0</v>
      </c>
      <c r="AM234" s="379"/>
      <c r="AN234" s="384">
        <f t="shared" si="601"/>
        <v>0</v>
      </c>
      <c r="AO234" s="379"/>
      <c r="AP234" s="384">
        <f t="shared" si="866"/>
        <v>0</v>
      </c>
      <c r="AQ234" s="379"/>
      <c r="AR234" s="384">
        <f t="shared" si="867"/>
        <v>0</v>
      </c>
      <c r="AS234" s="379"/>
      <c r="AT234" s="384">
        <f t="shared" si="868"/>
        <v>0</v>
      </c>
      <c r="AU234" s="379"/>
      <c r="AV234" s="384">
        <f t="shared" si="869"/>
        <v>0</v>
      </c>
      <c r="AW234" s="379"/>
      <c r="AX234" s="384">
        <f t="shared" si="870"/>
        <v>0</v>
      </c>
      <c r="AY234" s="379"/>
      <c r="AZ234" s="384">
        <f t="shared" si="871"/>
        <v>0</v>
      </c>
      <c r="BA234" s="379"/>
      <c r="BB234" s="384">
        <f t="shared" si="872"/>
        <v>0</v>
      </c>
      <c r="BC234" s="379"/>
      <c r="BD234" s="384">
        <f t="shared" si="873"/>
        <v>0</v>
      </c>
      <c r="BE234" s="379"/>
      <c r="BF234" s="384">
        <f t="shared" si="874"/>
        <v>0</v>
      </c>
      <c r="BG234" s="379"/>
      <c r="BH234" s="384">
        <f t="shared" si="875"/>
        <v>0</v>
      </c>
      <c r="BI234" s="379"/>
      <c r="BJ234" s="384">
        <f t="shared" si="876"/>
        <v>0</v>
      </c>
      <c r="BK234" s="379"/>
      <c r="BL234" s="384">
        <f t="shared" si="877"/>
        <v>0</v>
      </c>
      <c r="BM234" s="379"/>
      <c r="BN234" s="384">
        <f t="shared" si="878"/>
        <v>0</v>
      </c>
      <c r="BO234" s="379"/>
      <c r="BP234" s="384">
        <f t="shared" si="879"/>
        <v>0</v>
      </c>
      <c r="BQ234" s="379"/>
      <c r="BR234" s="384">
        <f t="shared" si="880"/>
        <v>0</v>
      </c>
      <c r="BS234" s="379"/>
      <c r="BT234" s="384">
        <f t="shared" si="881"/>
        <v>0</v>
      </c>
      <c r="BU234" s="379"/>
      <c r="BV234" s="384">
        <f t="shared" si="882"/>
        <v>0</v>
      </c>
      <c r="BW234" s="379"/>
      <c r="BX234" s="384">
        <f t="shared" si="883"/>
        <v>0</v>
      </c>
      <c r="BY234" s="379"/>
      <c r="BZ234" s="384">
        <f t="shared" si="884"/>
        <v>0</v>
      </c>
      <c r="CA234" s="379"/>
      <c r="CB234" s="384">
        <f t="shared" si="885"/>
        <v>0</v>
      </c>
      <c r="CC234" s="379"/>
      <c r="CD234" s="384">
        <f t="shared" si="886"/>
        <v>0</v>
      </c>
      <c r="CE234" s="379"/>
      <c r="CF234" s="384">
        <f t="shared" si="887"/>
        <v>0</v>
      </c>
      <c r="CG234" s="379"/>
      <c r="CH234" s="384">
        <f t="shared" si="888"/>
        <v>0</v>
      </c>
      <c r="CI234" s="379"/>
      <c r="CJ234" s="384">
        <f t="shared" si="889"/>
        <v>0</v>
      </c>
      <c r="CK234" s="379"/>
      <c r="CL234" s="384">
        <f t="shared" si="890"/>
        <v>0</v>
      </c>
      <c r="CM234" s="379"/>
      <c r="CN234" s="384">
        <f t="shared" si="891"/>
        <v>0</v>
      </c>
      <c r="CO234" s="379"/>
      <c r="CP234" s="384">
        <f t="shared" si="892"/>
        <v>0</v>
      </c>
      <c r="CQ234" s="379"/>
      <c r="CR234" s="384">
        <f t="shared" si="893"/>
        <v>0</v>
      </c>
      <c r="CS234" s="379"/>
      <c r="CT234" s="384">
        <f t="shared" si="894"/>
        <v>0</v>
      </c>
      <c r="CU234" s="379"/>
      <c r="CV234" s="384">
        <f t="shared" si="895"/>
        <v>0</v>
      </c>
      <c r="CW234" s="379"/>
      <c r="CX234" s="384">
        <f t="shared" si="896"/>
        <v>0</v>
      </c>
      <c r="CY234" s="379"/>
      <c r="CZ234" s="384">
        <f t="shared" si="897"/>
        <v>0</v>
      </c>
      <c r="DA234" s="379"/>
      <c r="DB234" s="384">
        <f t="shared" si="898"/>
        <v>0</v>
      </c>
      <c r="DC234" s="379"/>
      <c r="DD234" s="384">
        <f t="shared" si="899"/>
        <v>0</v>
      </c>
      <c r="DE234" s="379"/>
      <c r="DF234" s="384">
        <f t="shared" si="900"/>
        <v>0</v>
      </c>
      <c r="DG234" s="379"/>
      <c r="DH234" s="384">
        <f t="shared" si="901"/>
        <v>0</v>
      </c>
      <c r="DI234" s="379"/>
      <c r="DJ234" s="384">
        <f t="shared" si="902"/>
        <v>0</v>
      </c>
      <c r="DK234" s="379"/>
      <c r="DL234" s="384">
        <f t="shared" si="903"/>
        <v>0</v>
      </c>
      <c r="DM234" s="379"/>
      <c r="DN234" s="384">
        <f t="shared" si="904"/>
        <v>0</v>
      </c>
      <c r="DO234" s="379"/>
      <c r="DP234" s="384">
        <f t="shared" si="905"/>
        <v>0</v>
      </c>
      <c r="DQ234" s="379"/>
      <c r="DR234" s="384">
        <f t="shared" si="906"/>
        <v>0</v>
      </c>
      <c r="DS234" s="379"/>
      <c r="DT234" s="384">
        <f t="shared" si="907"/>
        <v>0</v>
      </c>
      <c r="DU234" s="379"/>
      <c r="DV234" s="384">
        <f t="shared" si="908"/>
        <v>0</v>
      </c>
      <c r="DW234" s="379"/>
      <c r="DX234" s="384">
        <f t="shared" si="909"/>
        <v>0</v>
      </c>
      <c r="DY234" s="379"/>
      <c r="DZ234" s="384">
        <f t="shared" si="910"/>
        <v>0</v>
      </c>
      <c r="EA234" s="379"/>
      <c r="EB234" s="384">
        <f t="shared" si="911"/>
        <v>0</v>
      </c>
      <c r="EC234" s="379"/>
      <c r="ED234" s="384">
        <f t="shared" si="912"/>
        <v>0</v>
      </c>
      <c r="EE234" s="379"/>
      <c r="EF234" s="384">
        <f t="shared" si="913"/>
        <v>0</v>
      </c>
      <c r="EG234" s="379"/>
      <c r="EH234" s="384">
        <f t="shared" si="914"/>
        <v>0</v>
      </c>
      <c r="EI234" s="379"/>
      <c r="EJ234" s="384">
        <f t="shared" si="915"/>
        <v>0</v>
      </c>
      <c r="EK234" s="379"/>
      <c r="EL234" s="384">
        <f t="shared" si="916"/>
        <v>0</v>
      </c>
      <c r="EM234" s="379"/>
      <c r="EN234" s="384">
        <f t="shared" si="917"/>
        <v>0</v>
      </c>
      <c r="EO234" s="379"/>
      <c r="EP234" s="384">
        <f t="shared" si="918"/>
        <v>0</v>
      </c>
      <c r="EQ234" s="379"/>
      <c r="ER234" s="384">
        <f t="shared" si="919"/>
        <v>0</v>
      </c>
      <c r="ES234" s="379"/>
      <c r="ET234" s="384">
        <f t="shared" si="920"/>
        <v>0</v>
      </c>
      <c r="EU234" s="379"/>
      <c r="EV234" s="384">
        <f t="shared" si="921"/>
        <v>0</v>
      </c>
      <c r="EW234" s="379"/>
      <c r="EX234" s="384">
        <f t="shared" si="922"/>
        <v>0</v>
      </c>
      <c r="EY234" s="379"/>
      <c r="EZ234" s="384">
        <f t="shared" si="923"/>
        <v>0</v>
      </c>
      <c r="FA234" s="379"/>
      <c r="FB234" s="384">
        <f t="shared" si="924"/>
        <v>0</v>
      </c>
      <c r="FC234" s="379"/>
      <c r="FD234" s="384">
        <f t="shared" si="925"/>
        <v>0</v>
      </c>
      <c r="FE234" s="379"/>
      <c r="FF234" s="384">
        <f t="shared" si="926"/>
        <v>0</v>
      </c>
      <c r="FG234" s="379"/>
      <c r="FH234" s="384">
        <f t="shared" si="927"/>
        <v>0</v>
      </c>
      <c r="FI234" s="379"/>
      <c r="FJ234" s="384">
        <f t="shared" si="928"/>
        <v>0</v>
      </c>
      <c r="FK234" s="379"/>
      <c r="FL234" s="384">
        <f t="shared" si="929"/>
        <v>0</v>
      </c>
      <c r="FM234" s="379"/>
      <c r="FN234" s="384">
        <f t="shared" si="930"/>
        <v>0</v>
      </c>
      <c r="FO234" s="379"/>
      <c r="FP234" s="384">
        <f t="shared" si="931"/>
        <v>0</v>
      </c>
      <c r="FQ234" s="379"/>
      <c r="FR234" s="384">
        <f t="shared" si="932"/>
        <v>0</v>
      </c>
      <c r="FS234" s="379"/>
      <c r="FT234" s="384">
        <f t="shared" si="933"/>
        <v>0</v>
      </c>
      <c r="FU234" s="379"/>
      <c r="FV234" s="384">
        <f t="shared" si="934"/>
        <v>0</v>
      </c>
      <c r="FW234" s="379"/>
      <c r="FX234" s="384">
        <f t="shared" si="935"/>
        <v>0</v>
      </c>
      <c r="FY234" s="379"/>
      <c r="FZ234" s="384">
        <f t="shared" si="936"/>
        <v>0</v>
      </c>
      <c r="GA234" s="379"/>
      <c r="GB234" s="384">
        <f t="shared" si="937"/>
        <v>0</v>
      </c>
      <c r="GC234" s="379"/>
      <c r="GD234" s="384">
        <f t="shared" si="938"/>
        <v>0</v>
      </c>
      <c r="GE234" s="379"/>
      <c r="GF234" s="384">
        <f t="shared" si="939"/>
        <v>0</v>
      </c>
      <c r="GG234" s="379"/>
      <c r="GH234" s="384">
        <f t="shared" si="940"/>
        <v>0</v>
      </c>
      <c r="GI234" s="379"/>
      <c r="GJ234" s="384">
        <f t="shared" si="941"/>
        <v>0</v>
      </c>
      <c r="GK234" s="379"/>
      <c r="GL234" s="384">
        <f t="shared" si="942"/>
        <v>0</v>
      </c>
      <c r="GM234" s="379"/>
      <c r="GN234" s="384">
        <f t="shared" si="943"/>
        <v>0</v>
      </c>
      <c r="GO234" s="379">
        <v>0</v>
      </c>
      <c r="GP234" s="384">
        <f t="shared" si="944"/>
        <v>0</v>
      </c>
      <c r="GQ234" s="379"/>
      <c r="GR234" s="384">
        <f t="shared" si="945"/>
        <v>0</v>
      </c>
      <c r="GS234" s="379"/>
      <c r="GT234" s="384">
        <f t="shared" si="946"/>
        <v>0</v>
      </c>
      <c r="GU234" s="379"/>
      <c r="GV234" s="384">
        <f t="shared" si="947"/>
        <v>0</v>
      </c>
      <c r="GW234" s="379"/>
      <c r="GX234" s="384">
        <f t="shared" si="948"/>
        <v>0</v>
      </c>
      <c r="GY234" s="379"/>
      <c r="GZ234" s="384">
        <f t="shared" si="949"/>
        <v>0</v>
      </c>
      <c r="HA234" s="379"/>
      <c r="HB234" s="384">
        <f t="shared" si="950"/>
        <v>0</v>
      </c>
      <c r="HC234" s="379"/>
      <c r="HD234" s="384">
        <f t="shared" si="951"/>
        <v>0</v>
      </c>
      <c r="HE234" s="379"/>
      <c r="HF234" s="384">
        <f t="shared" si="815"/>
        <v>0</v>
      </c>
      <c r="HG234" s="379"/>
      <c r="HH234" s="384">
        <f t="shared" si="816"/>
        <v>0</v>
      </c>
      <c r="HI234" s="379"/>
      <c r="HJ234" s="384">
        <f t="shared" si="817"/>
        <v>0</v>
      </c>
      <c r="HK234" s="379"/>
      <c r="HL234" s="384">
        <f t="shared" si="690"/>
        <v>0</v>
      </c>
      <c r="HM234" s="379"/>
      <c r="HN234" s="384">
        <f t="shared" si="952"/>
        <v>0</v>
      </c>
      <c r="HO234" s="415"/>
      <c r="HP234" s="384">
        <f t="shared" si="953"/>
        <v>0</v>
      </c>
      <c r="HQ234" s="379"/>
      <c r="HR234" s="384">
        <f t="shared" si="954"/>
        <v>0</v>
      </c>
      <c r="HS234" s="415"/>
      <c r="HT234" s="384">
        <f t="shared" si="955"/>
        <v>0</v>
      </c>
      <c r="HU234" s="379"/>
      <c r="HV234" s="384">
        <f t="shared" si="956"/>
        <v>0</v>
      </c>
      <c r="HW234" s="379"/>
      <c r="HX234" s="384">
        <f t="shared" si="957"/>
        <v>0</v>
      </c>
      <c r="HY234" s="379"/>
      <c r="HZ234" s="384">
        <f t="shared" si="958"/>
        <v>0</v>
      </c>
      <c r="IA234" s="379"/>
      <c r="IB234" s="384">
        <f t="shared" si="959"/>
        <v>0</v>
      </c>
      <c r="IC234" s="379"/>
      <c r="ID234" s="384">
        <f t="shared" si="960"/>
        <v>0</v>
      </c>
      <c r="IE234" s="379"/>
      <c r="IF234" s="384">
        <f t="shared" si="961"/>
        <v>0</v>
      </c>
      <c r="IG234" s="379"/>
      <c r="IH234" s="384">
        <f t="shared" si="962"/>
        <v>0</v>
      </c>
      <c r="II234" s="379"/>
      <c r="IJ234" s="384">
        <f t="shared" si="963"/>
        <v>0</v>
      </c>
      <c r="IK234" s="379"/>
      <c r="IL234" s="384">
        <f t="shared" si="964"/>
        <v>0</v>
      </c>
      <c r="IM234" s="379"/>
      <c r="IN234" s="384">
        <f t="shared" si="965"/>
        <v>0</v>
      </c>
      <c r="IO234" s="379"/>
      <c r="IP234" s="384">
        <f t="shared" si="966"/>
        <v>0</v>
      </c>
      <c r="IQ234" s="379"/>
      <c r="IR234" s="384">
        <f t="shared" si="967"/>
        <v>0</v>
      </c>
      <c r="IS234" s="379"/>
      <c r="IT234" s="384">
        <f t="shared" si="968"/>
        <v>0</v>
      </c>
      <c r="IU234" s="379"/>
      <c r="IV234" s="384">
        <f t="shared" si="969"/>
        <v>0</v>
      </c>
      <c r="IW234" s="379"/>
      <c r="IX234" s="384">
        <f t="shared" si="970"/>
        <v>0</v>
      </c>
      <c r="IY234" s="379"/>
      <c r="IZ234" s="384">
        <f t="shared" si="971"/>
        <v>0</v>
      </c>
      <c r="JA234" s="379"/>
      <c r="JB234" s="384">
        <f t="shared" si="972"/>
        <v>0</v>
      </c>
      <c r="JC234" s="379"/>
      <c r="JD234" s="384">
        <f t="shared" si="973"/>
        <v>0</v>
      </c>
      <c r="JE234" s="379"/>
      <c r="JF234" s="384">
        <f t="shared" si="974"/>
        <v>0</v>
      </c>
      <c r="JG234" s="379"/>
      <c r="JH234" s="384">
        <f t="shared" si="975"/>
        <v>0</v>
      </c>
      <c r="JI234" s="379"/>
      <c r="JJ234" s="384">
        <f t="shared" si="976"/>
        <v>0</v>
      </c>
      <c r="JK234" s="379"/>
      <c r="JL234" s="384">
        <f t="shared" si="977"/>
        <v>0</v>
      </c>
      <c r="JM234" s="379"/>
      <c r="JN234" s="384">
        <f t="shared" si="978"/>
        <v>0</v>
      </c>
      <c r="JO234" s="379"/>
      <c r="JP234" s="384">
        <f t="shared" si="979"/>
        <v>0</v>
      </c>
      <c r="JQ234" s="379"/>
      <c r="JR234" s="384">
        <f t="shared" si="980"/>
        <v>0</v>
      </c>
      <c r="JS234" s="379"/>
      <c r="JT234" s="384">
        <f t="shared" si="981"/>
        <v>0</v>
      </c>
      <c r="JU234" s="379"/>
      <c r="JV234" s="384">
        <f t="shared" si="982"/>
        <v>0</v>
      </c>
      <c r="JW234" s="379"/>
      <c r="JX234" s="384">
        <f t="shared" si="983"/>
        <v>0</v>
      </c>
      <c r="JY234" s="379"/>
      <c r="JZ234" s="384">
        <f t="shared" si="984"/>
        <v>0</v>
      </c>
    </row>
    <row r="235" spans="1:286" s="4" customFormat="1" x14ac:dyDescent="0.25">
      <c r="A235" s="268" t="s">
        <v>342</v>
      </c>
      <c r="B235" s="354" t="s">
        <v>355</v>
      </c>
      <c r="C235" s="479">
        <v>50</v>
      </c>
      <c r="D235" s="467"/>
      <c r="E235" s="474"/>
      <c r="F235" s="503"/>
      <c r="G235" s="387">
        <f t="shared" si="720"/>
        <v>2.5</v>
      </c>
      <c r="H235" s="388">
        <f t="shared" si="584"/>
        <v>52.5</v>
      </c>
      <c r="I235" s="513">
        <v>5</v>
      </c>
      <c r="J235" s="391">
        <f t="shared" si="586"/>
        <v>10.5</v>
      </c>
      <c r="K235" s="379"/>
      <c r="L235" s="384">
        <f t="shared" si="853"/>
        <v>0</v>
      </c>
      <c r="M235" s="379"/>
      <c r="N235" s="384">
        <f t="shared" si="855"/>
        <v>0</v>
      </c>
      <c r="O235" s="379"/>
      <c r="P235" s="384">
        <f t="shared" si="854"/>
        <v>0</v>
      </c>
      <c r="Q235" s="379"/>
      <c r="R235" s="384">
        <f t="shared" si="856"/>
        <v>0</v>
      </c>
      <c r="S235" s="379"/>
      <c r="T235" s="384">
        <f t="shared" si="857"/>
        <v>0</v>
      </c>
      <c r="U235" s="379"/>
      <c r="V235" s="384">
        <f t="shared" si="858"/>
        <v>0</v>
      </c>
      <c r="W235" s="379"/>
      <c r="X235" s="384">
        <f t="shared" si="859"/>
        <v>0</v>
      </c>
      <c r="Y235" s="379"/>
      <c r="Z235" s="384">
        <f t="shared" si="594"/>
        <v>0</v>
      </c>
      <c r="AA235" s="379"/>
      <c r="AB235" s="384">
        <f t="shared" si="860"/>
        <v>0</v>
      </c>
      <c r="AC235" s="379"/>
      <c r="AD235" s="384">
        <f t="shared" si="861"/>
        <v>0</v>
      </c>
      <c r="AE235" s="379"/>
      <c r="AF235" s="384">
        <f t="shared" si="862"/>
        <v>0</v>
      </c>
      <c r="AG235" s="379"/>
      <c r="AH235" s="384">
        <f t="shared" si="863"/>
        <v>0</v>
      </c>
      <c r="AI235" s="379"/>
      <c r="AJ235" s="384">
        <f t="shared" si="864"/>
        <v>0</v>
      </c>
      <c r="AK235" s="379"/>
      <c r="AL235" s="384">
        <f t="shared" si="865"/>
        <v>0</v>
      </c>
      <c r="AM235" s="379"/>
      <c r="AN235" s="384">
        <f t="shared" si="601"/>
        <v>0</v>
      </c>
      <c r="AO235" s="379"/>
      <c r="AP235" s="384">
        <f t="shared" si="866"/>
        <v>0</v>
      </c>
      <c r="AQ235" s="379"/>
      <c r="AR235" s="384">
        <f t="shared" si="867"/>
        <v>0</v>
      </c>
      <c r="AS235" s="379"/>
      <c r="AT235" s="384">
        <f t="shared" si="868"/>
        <v>0</v>
      </c>
      <c r="AU235" s="379"/>
      <c r="AV235" s="384">
        <f t="shared" si="869"/>
        <v>0</v>
      </c>
      <c r="AW235" s="379"/>
      <c r="AX235" s="384">
        <f t="shared" si="870"/>
        <v>0</v>
      </c>
      <c r="AY235" s="379"/>
      <c r="AZ235" s="384">
        <f t="shared" si="871"/>
        <v>0</v>
      </c>
      <c r="BA235" s="379"/>
      <c r="BB235" s="384">
        <f t="shared" si="872"/>
        <v>0</v>
      </c>
      <c r="BC235" s="379"/>
      <c r="BD235" s="384">
        <f t="shared" si="873"/>
        <v>0</v>
      </c>
      <c r="BE235" s="379"/>
      <c r="BF235" s="384">
        <f t="shared" si="874"/>
        <v>0</v>
      </c>
      <c r="BG235" s="379"/>
      <c r="BH235" s="384">
        <f t="shared" si="875"/>
        <v>0</v>
      </c>
      <c r="BI235" s="379"/>
      <c r="BJ235" s="384">
        <f t="shared" si="876"/>
        <v>0</v>
      </c>
      <c r="BK235" s="379"/>
      <c r="BL235" s="384">
        <f t="shared" si="877"/>
        <v>0</v>
      </c>
      <c r="BM235" s="379"/>
      <c r="BN235" s="384">
        <f t="shared" si="878"/>
        <v>0</v>
      </c>
      <c r="BO235" s="379"/>
      <c r="BP235" s="384">
        <f t="shared" si="879"/>
        <v>0</v>
      </c>
      <c r="BQ235" s="379"/>
      <c r="BR235" s="384">
        <f t="shared" si="880"/>
        <v>0</v>
      </c>
      <c r="BS235" s="379"/>
      <c r="BT235" s="384">
        <f t="shared" si="881"/>
        <v>0</v>
      </c>
      <c r="BU235" s="379"/>
      <c r="BV235" s="384">
        <f t="shared" si="882"/>
        <v>0</v>
      </c>
      <c r="BW235" s="379"/>
      <c r="BX235" s="384">
        <f t="shared" si="883"/>
        <v>0</v>
      </c>
      <c r="BY235" s="379"/>
      <c r="BZ235" s="384">
        <f t="shared" si="884"/>
        <v>0</v>
      </c>
      <c r="CA235" s="379"/>
      <c r="CB235" s="384">
        <f t="shared" si="885"/>
        <v>0</v>
      </c>
      <c r="CC235" s="379"/>
      <c r="CD235" s="384">
        <f t="shared" si="886"/>
        <v>0</v>
      </c>
      <c r="CE235" s="379"/>
      <c r="CF235" s="384">
        <f t="shared" si="887"/>
        <v>0</v>
      </c>
      <c r="CG235" s="379"/>
      <c r="CH235" s="384">
        <f t="shared" si="888"/>
        <v>0</v>
      </c>
      <c r="CI235" s="379"/>
      <c r="CJ235" s="384">
        <f t="shared" si="889"/>
        <v>0</v>
      </c>
      <c r="CK235" s="379"/>
      <c r="CL235" s="384">
        <f t="shared" si="890"/>
        <v>0</v>
      </c>
      <c r="CM235" s="379"/>
      <c r="CN235" s="384">
        <f t="shared" si="891"/>
        <v>0</v>
      </c>
      <c r="CO235" s="379"/>
      <c r="CP235" s="384">
        <f t="shared" si="892"/>
        <v>0</v>
      </c>
      <c r="CQ235" s="379"/>
      <c r="CR235" s="384">
        <f t="shared" si="893"/>
        <v>0</v>
      </c>
      <c r="CS235" s="379"/>
      <c r="CT235" s="384">
        <f t="shared" si="894"/>
        <v>0</v>
      </c>
      <c r="CU235" s="379"/>
      <c r="CV235" s="384">
        <f t="shared" si="895"/>
        <v>0</v>
      </c>
      <c r="CW235" s="379"/>
      <c r="CX235" s="384">
        <f t="shared" si="896"/>
        <v>0</v>
      </c>
      <c r="CY235" s="379"/>
      <c r="CZ235" s="384">
        <f t="shared" si="897"/>
        <v>0</v>
      </c>
      <c r="DA235" s="379"/>
      <c r="DB235" s="384">
        <f t="shared" si="898"/>
        <v>0</v>
      </c>
      <c r="DC235" s="379"/>
      <c r="DD235" s="384">
        <f t="shared" si="899"/>
        <v>0</v>
      </c>
      <c r="DE235" s="379"/>
      <c r="DF235" s="384">
        <f t="shared" si="900"/>
        <v>0</v>
      </c>
      <c r="DG235" s="379"/>
      <c r="DH235" s="384">
        <f t="shared" si="901"/>
        <v>0</v>
      </c>
      <c r="DI235" s="379"/>
      <c r="DJ235" s="384">
        <f t="shared" si="902"/>
        <v>0</v>
      </c>
      <c r="DK235" s="379"/>
      <c r="DL235" s="384">
        <f t="shared" si="903"/>
        <v>0</v>
      </c>
      <c r="DM235" s="379"/>
      <c r="DN235" s="384">
        <f t="shared" si="904"/>
        <v>0</v>
      </c>
      <c r="DO235" s="379"/>
      <c r="DP235" s="384">
        <f t="shared" si="905"/>
        <v>0</v>
      </c>
      <c r="DQ235" s="379"/>
      <c r="DR235" s="384">
        <f t="shared" si="906"/>
        <v>0</v>
      </c>
      <c r="DS235" s="379"/>
      <c r="DT235" s="384">
        <f t="shared" si="907"/>
        <v>0</v>
      </c>
      <c r="DU235" s="379"/>
      <c r="DV235" s="384">
        <f t="shared" si="908"/>
        <v>0</v>
      </c>
      <c r="DW235" s="379"/>
      <c r="DX235" s="384">
        <f t="shared" si="909"/>
        <v>0</v>
      </c>
      <c r="DY235" s="379"/>
      <c r="DZ235" s="384">
        <f t="shared" si="910"/>
        <v>0</v>
      </c>
      <c r="EA235" s="379"/>
      <c r="EB235" s="384">
        <f t="shared" si="911"/>
        <v>0</v>
      </c>
      <c r="EC235" s="379"/>
      <c r="ED235" s="384">
        <f t="shared" si="912"/>
        <v>0</v>
      </c>
      <c r="EE235" s="379"/>
      <c r="EF235" s="384">
        <f t="shared" si="913"/>
        <v>0</v>
      </c>
      <c r="EG235" s="379"/>
      <c r="EH235" s="384">
        <f t="shared" si="914"/>
        <v>0</v>
      </c>
      <c r="EI235" s="379"/>
      <c r="EJ235" s="384">
        <f t="shared" si="915"/>
        <v>0</v>
      </c>
      <c r="EK235" s="379"/>
      <c r="EL235" s="384">
        <f t="shared" si="916"/>
        <v>0</v>
      </c>
      <c r="EM235" s="379"/>
      <c r="EN235" s="384">
        <f t="shared" si="917"/>
        <v>0</v>
      </c>
      <c r="EO235" s="379"/>
      <c r="EP235" s="384">
        <f t="shared" si="918"/>
        <v>0</v>
      </c>
      <c r="EQ235" s="379"/>
      <c r="ER235" s="384">
        <f t="shared" si="919"/>
        <v>0</v>
      </c>
      <c r="ES235" s="379"/>
      <c r="ET235" s="384">
        <f t="shared" si="920"/>
        <v>0</v>
      </c>
      <c r="EU235" s="379"/>
      <c r="EV235" s="384">
        <f t="shared" si="921"/>
        <v>0</v>
      </c>
      <c r="EW235" s="379"/>
      <c r="EX235" s="384">
        <f t="shared" si="922"/>
        <v>0</v>
      </c>
      <c r="EY235" s="379"/>
      <c r="EZ235" s="384">
        <f t="shared" si="923"/>
        <v>0</v>
      </c>
      <c r="FA235" s="379"/>
      <c r="FB235" s="384">
        <f t="shared" si="924"/>
        <v>0</v>
      </c>
      <c r="FC235" s="379"/>
      <c r="FD235" s="384">
        <f t="shared" si="925"/>
        <v>0</v>
      </c>
      <c r="FE235" s="379"/>
      <c r="FF235" s="384">
        <f t="shared" si="926"/>
        <v>0</v>
      </c>
      <c r="FG235" s="379"/>
      <c r="FH235" s="384">
        <f t="shared" si="927"/>
        <v>0</v>
      </c>
      <c r="FI235" s="379"/>
      <c r="FJ235" s="384">
        <f t="shared" si="928"/>
        <v>0</v>
      </c>
      <c r="FK235" s="379"/>
      <c r="FL235" s="384">
        <f t="shared" si="929"/>
        <v>0</v>
      </c>
      <c r="FM235" s="379"/>
      <c r="FN235" s="384">
        <f t="shared" si="930"/>
        <v>0</v>
      </c>
      <c r="FO235" s="379"/>
      <c r="FP235" s="384">
        <f t="shared" si="931"/>
        <v>0</v>
      </c>
      <c r="FQ235" s="379"/>
      <c r="FR235" s="384">
        <f t="shared" si="932"/>
        <v>0</v>
      </c>
      <c r="FS235" s="379"/>
      <c r="FT235" s="384">
        <f t="shared" si="933"/>
        <v>0</v>
      </c>
      <c r="FU235" s="379"/>
      <c r="FV235" s="384">
        <f t="shared" si="934"/>
        <v>0</v>
      </c>
      <c r="FW235" s="379"/>
      <c r="FX235" s="384">
        <f t="shared" si="935"/>
        <v>0</v>
      </c>
      <c r="FY235" s="379"/>
      <c r="FZ235" s="384">
        <f t="shared" si="936"/>
        <v>0</v>
      </c>
      <c r="GA235" s="379"/>
      <c r="GB235" s="384">
        <f t="shared" si="937"/>
        <v>0</v>
      </c>
      <c r="GC235" s="379"/>
      <c r="GD235" s="384">
        <f t="shared" si="938"/>
        <v>0</v>
      </c>
      <c r="GE235" s="379"/>
      <c r="GF235" s="384">
        <f t="shared" si="939"/>
        <v>0</v>
      </c>
      <c r="GG235" s="379"/>
      <c r="GH235" s="384">
        <f t="shared" si="940"/>
        <v>0</v>
      </c>
      <c r="GI235" s="379"/>
      <c r="GJ235" s="384">
        <f t="shared" si="941"/>
        <v>0</v>
      </c>
      <c r="GK235" s="379"/>
      <c r="GL235" s="384">
        <f t="shared" si="942"/>
        <v>0</v>
      </c>
      <c r="GM235" s="379">
        <v>2</v>
      </c>
      <c r="GN235" s="384">
        <f t="shared" si="943"/>
        <v>21</v>
      </c>
      <c r="GO235" s="379">
        <v>2</v>
      </c>
      <c r="GP235" s="384">
        <f t="shared" si="944"/>
        <v>21</v>
      </c>
      <c r="GQ235" s="379"/>
      <c r="GR235" s="384">
        <f t="shared" si="945"/>
        <v>0</v>
      </c>
      <c r="GS235" s="379"/>
      <c r="GT235" s="384">
        <f t="shared" si="946"/>
        <v>0</v>
      </c>
      <c r="GU235" s="379"/>
      <c r="GV235" s="384">
        <f t="shared" si="947"/>
        <v>0</v>
      </c>
      <c r="GW235" s="379"/>
      <c r="GX235" s="384">
        <f t="shared" si="948"/>
        <v>0</v>
      </c>
      <c r="GY235" s="379"/>
      <c r="GZ235" s="384">
        <f t="shared" si="949"/>
        <v>0</v>
      </c>
      <c r="HA235" s="379"/>
      <c r="HB235" s="384">
        <f t="shared" si="950"/>
        <v>0</v>
      </c>
      <c r="HC235" s="379"/>
      <c r="HD235" s="384">
        <f t="shared" si="951"/>
        <v>0</v>
      </c>
      <c r="HE235" s="379"/>
      <c r="HF235" s="384">
        <f t="shared" si="815"/>
        <v>0</v>
      </c>
      <c r="HG235" s="379"/>
      <c r="HH235" s="384">
        <f t="shared" si="816"/>
        <v>0</v>
      </c>
      <c r="HI235" s="379">
        <v>0</v>
      </c>
      <c r="HJ235" s="384">
        <f t="shared" si="817"/>
        <v>0</v>
      </c>
      <c r="HK235" s="379"/>
      <c r="HL235" s="384">
        <f t="shared" si="690"/>
        <v>0</v>
      </c>
      <c r="HM235" s="379"/>
      <c r="HN235" s="384">
        <f t="shared" si="952"/>
        <v>0</v>
      </c>
      <c r="HO235" s="415"/>
      <c r="HP235" s="384">
        <f t="shared" si="953"/>
        <v>0</v>
      </c>
      <c r="HQ235" s="379"/>
      <c r="HR235" s="384">
        <f t="shared" si="954"/>
        <v>0</v>
      </c>
      <c r="HS235" s="415"/>
      <c r="HT235" s="384">
        <f t="shared" si="955"/>
        <v>0</v>
      </c>
      <c r="HU235" s="379"/>
      <c r="HV235" s="384">
        <f t="shared" si="956"/>
        <v>0</v>
      </c>
      <c r="HW235" s="379"/>
      <c r="HX235" s="384">
        <f t="shared" si="957"/>
        <v>0</v>
      </c>
      <c r="HY235" s="379"/>
      <c r="HZ235" s="384">
        <f t="shared" si="958"/>
        <v>0</v>
      </c>
      <c r="IA235" s="379"/>
      <c r="IB235" s="384">
        <f t="shared" si="959"/>
        <v>0</v>
      </c>
      <c r="IC235" s="379"/>
      <c r="ID235" s="384">
        <f t="shared" si="960"/>
        <v>0</v>
      </c>
      <c r="IE235" s="379"/>
      <c r="IF235" s="384">
        <f t="shared" si="961"/>
        <v>0</v>
      </c>
      <c r="IG235" s="379"/>
      <c r="IH235" s="384">
        <f t="shared" si="962"/>
        <v>0</v>
      </c>
      <c r="II235" s="379"/>
      <c r="IJ235" s="384">
        <f t="shared" si="963"/>
        <v>0</v>
      </c>
      <c r="IK235" s="379"/>
      <c r="IL235" s="384">
        <f t="shared" si="964"/>
        <v>0</v>
      </c>
      <c r="IM235" s="379"/>
      <c r="IN235" s="384">
        <f t="shared" si="965"/>
        <v>0</v>
      </c>
      <c r="IO235" s="379"/>
      <c r="IP235" s="384">
        <f t="shared" si="966"/>
        <v>0</v>
      </c>
      <c r="IQ235" s="379"/>
      <c r="IR235" s="384">
        <f t="shared" si="967"/>
        <v>0</v>
      </c>
      <c r="IS235" s="379"/>
      <c r="IT235" s="384">
        <f t="shared" si="968"/>
        <v>0</v>
      </c>
      <c r="IU235" s="379"/>
      <c r="IV235" s="384">
        <f t="shared" si="969"/>
        <v>0</v>
      </c>
      <c r="IW235" s="379"/>
      <c r="IX235" s="384">
        <f t="shared" si="970"/>
        <v>0</v>
      </c>
      <c r="IY235" s="379"/>
      <c r="IZ235" s="384">
        <f t="shared" si="971"/>
        <v>0</v>
      </c>
      <c r="JA235" s="379"/>
      <c r="JB235" s="384">
        <f t="shared" si="972"/>
        <v>0</v>
      </c>
      <c r="JC235" s="379"/>
      <c r="JD235" s="384">
        <f t="shared" si="973"/>
        <v>0</v>
      </c>
      <c r="JE235" s="379"/>
      <c r="JF235" s="384">
        <f t="shared" si="974"/>
        <v>0</v>
      </c>
      <c r="JG235" s="379"/>
      <c r="JH235" s="384">
        <f t="shared" si="975"/>
        <v>0</v>
      </c>
      <c r="JI235" s="379"/>
      <c r="JJ235" s="384">
        <f t="shared" si="976"/>
        <v>0</v>
      </c>
      <c r="JK235" s="379"/>
      <c r="JL235" s="384">
        <f t="shared" si="977"/>
        <v>0</v>
      </c>
      <c r="JM235" s="379"/>
      <c r="JN235" s="384">
        <f t="shared" si="978"/>
        <v>0</v>
      </c>
      <c r="JO235" s="379"/>
      <c r="JP235" s="384">
        <f t="shared" si="979"/>
        <v>0</v>
      </c>
      <c r="JQ235" s="379"/>
      <c r="JR235" s="384">
        <f t="shared" si="980"/>
        <v>0</v>
      </c>
      <c r="JS235" s="379"/>
      <c r="JT235" s="384">
        <f t="shared" si="981"/>
        <v>0</v>
      </c>
      <c r="JU235" s="379"/>
      <c r="JV235" s="384">
        <f t="shared" si="982"/>
        <v>0</v>
      </c>
      <c r="JW235" s="379"/>
      <c r="JX235" s="384">
        <f t="shared" si="983"/>
        <v>0</v>
      </c>
      <c r="JY235" s="379"/>
      <c r="JZ235" s="384">
        <f t="shared" si="984"/>
        <v>0</v>
      </c>
    </row>
    <row r="236" spans="1:286" customFormat="1" x14ac:dyDescent="0.25">
      <c r="A236" s="268" t="s">
        <v>342</v>
      </c>
      <c r="B236" s="354" t="s">
        <v>356</v>
      </c>
      <c r="C236" s="504">
        <v>22800</v>
      </c>
      <c r="D236" s="467"/>
      <c r="E236" s="505"/>
      <c r="F236" s="506"/>
      <c r="G236" s="387">
        <f t="shared" si="720"/>
        <v>1140</v>
      </c>
      <c r="H236" s="388">
        <f t="shared" si="584"/>
        <v>23940</v>
      </c>
      <c r="I236" s="513">
        <v>55</v>
      </c>
      <c r="J236" s="396">
        <f t="shared" si="586"/>
        <v>435.27272727272725</v>
      </c>
      <c r="K236" s="379"/>
      <c r="L236" s="384">
        <f t="shared" si="853"/>
        <v>0</v>
      </c>
      <c r="M236" s="379"/>
      <c r="N236" s="384">
        <f t="shared" si="855"/>
        <v>0</v>
      </c>
      <c r="O236" s="379"/>
      <c r="P236" s="384">
        <f t="shared" si="854"/>
        <v>0</v>
      </c>
      <c r="Q236" s="379"/>
      <c r="R236" s="384">
        <f t="shared" si="856"/>
        <v>0</v>
      </c>
      <c r="S236" s="379"/>
      <c r="T236" s="384">
        <f t="shared" si="857"/>
        <v>0</v>
      </c>
      <c r="U236" s="379"/>
      <c r="V236" s="384">
        <f t="shared" si="858"/>
        <v>0</v>
      </c>
      <c r="W236" s="379"/>
      <c r="X236" s="384">
        <f t="shared" si="859"/>
        <v>0</v>
      </c>
      <c r="Y236" s="379"/>
      <c r="Z236" s="384">
        <f t="shared" si="594"/>
        <v>0</v>
      </c>
      <c r="AA236" s="379"/>
      <c r="AB236" s="384">
        <f t="shared" si="860"/>
        <v>0</v>
      </c>
      <c r="AC236" s="379"/>
      <c r="AD236" s="384">
        <f t="shared" si="861"/>
        <v>0</v>
      </c>
      <c r="AE236" s="379"/>
      <c r="AF236" s="384">
        <f t="shared" si="862"/>
        <v>0</v>
      </c>
      <c r="AG236" s="379"/>
      <c r="AH236" s="384">
        <f t="shared" si="863"/>
        <v>0</v>
      </c>
      <c r="AI236" s="379"/>
      <c r="AJ236" s="384">
        <f t="shared" si="864"/>
        <v>0</v>
      </c>
      <c r="AK236" s="379"/>
      <c r="AL236" s="384">
        <f t="shared" si="865"/>
        <v>0</v>
      </c>
      <c r="AM236" s="379"/>
      <c r="AN236" s="384">
        <f t="shared" si="601"/>
        <v>0</v>
      </c>
      <c r="AO236" s="379"/>
      <c r="AP236" s="384">
        <f t="shared" si="866"/>
        <v>0</v>
      </c>
      <c r="AQ236" s="379"/>
      <c r="AR236" s="384">
        <f t="shared" si="867"/>
        <v>0</v>
      </c>
      <c r="AS236" s="379"/>
      <c r="AT236" s="384">
        <f t="shared" si="868"/>
        <v>0</v>
      </c>
      <c r="AU236" s="379"/>
      <c r="AV236" s="384">
        <f t="shared" si="869"/>
        <v>0</v>
      </c>
      <c r="AW236" s="379"/>
      <c r="AX236" s="384">
        <f t="shared" si="870"/>
        <v>0</v>
      </c>
      <c r="AY236" s="379"/>
      <c r="AZ236" s="384">
        <f t="shared" si="871"/>
        <v>0</v>
      </c>
      <c r="BA236" s="379"/>
      <c r="BB236" s="384">
        <f t="shared" si="872"/>
        <v>0</v>
      </c>
      <c r="BC236" s="379"/>
      <c r="BD236" s="384">
        <f t="shared" si="873"/>
        <v>0</v>
      </c>
      <c r="BE236" s="379"/>
      <c r="BF236" s="384">
        <f t="shared" si="874"/>
        <v>0</v>
      </c>
      <c r="BG236" s="379"/>
      <c r="BH236" s="384">
        <f t="shared" si="875"/>
        <v>0</v>
      </c>
      <c r="BI236" s="379"/>
      <c r="BJ236" s="384">
        <f t="shared" si="876"/>
        <v>0</v>
      </c>
      <c r="BK236" s="379"/>
      <c r="BL236" s="384">
        <f t="shared" si="877"/>
        <v>0</v>
      </c>
      <c r="BM236" s="379"/>
      <c r="BN236" s="384">
        <f t="shared" si="878"/>
        <v>0</v>
      </c>
      <c r="BO236" s="379"/>
      <c r="BP236" s="384">
        <f t="shared" si="879"/>
        <v>0</v>
      </c>
      <c r="BQ236" s="379"/>
      <c r="BR236" s="384">
        <f t="shared" si="880"/>
        <v>0</v>
      </c>
      <c r="BS236" s="379"/>
      <c r="BT236" s="384">
        <f t="shared" si="881"/>
        <v>0</v>
      </c>
      <c r="BU236" s="379"/>
      <c r="BV236" s="384">
        <f t="shared" si="882"/>
        <v>0</v>
      </c>
      <c r="BW236" s="379"/>
      <c r="BX236" s="384">
        <f t="shared" si="883"/>
        <v>0</v>
      </c>
      <c r="BY236" s="379"/>
      <c r="BZ236" s="384">
        <f t="shared" si="884"/>
        <v>0</v>
      </c>
      <c r="CA236" s="379"/>
      <c r="CB236" s="384">
        <f t="shared" si="885"/>
        <v>0</v>
      </c>
      <c r="CC236" s="379"/>
      <c r="CD236" s="384">
        <f t="shared" si="886"/>
        <v>0</v>
      </c>
      <c r="CE236" s="379"/>
      <c r="CF236" s="384">
        <f t="shared" si="887"/>
        <v>0</v>
      </c>
      <c r="CG236" s="379"/>
      <c r="CH236" s="384">
        <f t="shared" si="888"/>
        <v>0</v>
      </c>
      <c r="CI236" s="379"/>
      <c r="CJ236" s="384">
        <f t="shared" si="889"/>
        <v>0</v>
      </c>
      <c r="CK236" s="379"/>
      <c r="CL236" s="384">
        <f t="shared" si="890"/>
        <v>0</v>
      </c>
      <c r="CM236" s="379"/>
      <c r="CN236" s="384">
        <f t="shared" si="891"/>
        <v>0</v>
      </c>
      <c r="CO236" s="379"/>
      <c r="CP236" s="384">
        <f t="shared" si="892"/>
        <v>0</v>
      </c>
      <c r="CQ236" s="379"/>
      <c r="CR236" s="384">
        <f t="shared" si="893"/>
        <v>0</v>
      </c>
      <c r="CS236" s="379"/>
      <c r="CT236" s="384">
        <f t="shared" si="894"/>
        <v>0</v>
      </c>
      <c r="CU236" s="379"/>
      <c r="CV236" s="384">
        <f t="shared" si="895"/>
        <v>0</v>
      </c>
      <c r="CW236" s="379"/>
      <c r="CX236" s="384">
        <f t="shared" si="896"/>
        <v>0</v>
      </c>
      <c r="CY236" s="379"/>
      <c r="CZ236" s="384">
        <f t="shared" si="897"/>
        <v>0</v>
      </c>
      <c r="DA236" s="379"/>
      <c r="DB236" s="384">
        <f t="shared" si="898"/>
        <v>0</v>
      </c>
      <c r="DC236" s="379"/>
      <c r="DD236" s="384">
        <f t="shared" si="899"/>
        <v>0</v>
      </c>
      <c r="DE236" s="379"/>
      <c r="DF236" s="384">
        <f t="shared" si="900"/>
        <v>0</v>
      </c>
      <c r="DG236" s="379"/>
      <c r="DH236" s="384">
        <f t="shared" si="901"/>
        <v>0</v>
      </c>
      <c r="DI236" s="379"/>
      <c r="DJ236" s="384">
        <f t="shared" si="902"/>
        <v>0</v>
      </c>
      <c r="DK236" s="379"/>
      <c r="DL236" s="384">
        <f t="shared" si="903"/>
        <v>0</v>
      </c>
      <c r="DM236" s="379"/>
      <c r="DN236" s="384">
        <f t="shared" si="904"/>
        <v>0</v>
      </c>
      <c r="DO236" s="379"/>
      <c r="DP236" s="384">
        <f t="shared" si="905"/>
        <v>0</v>
      </c>
      <c r="DQ236" s="379"/>
      <c r="DR236" s="384">
        <f t="shared" si="906"/>
        <v>0</v>
      </c>
      <c r="DS236" s="379"/>
      <c r="DT236" s="384">
        <f t="shared" si="907"/>
        <v>0</v>
      </c>
      <c r="DU236" s="379"/>
      <c r="DV236" s="384">
        <f t="shared" si="908"/>
        <v>0</v>
      </c>
      <c r="DW236" s="379"/>
      <c r="DX236" s="384">
        <f t="shared" si="909"/>
        <v>0</v>
      </c>
      <c r="DY236" s="379"/>
      <c r="DZ236" s="384">
        <f t="shared" si="910"/>
        <v>0</v>
      </c>
      <c r="EA236" s="379"/>
      <c r="EB236" s="384">
        <f t="shared" si="911"/>
        <v>0</v>
      </c>
      <c r="EC236" s="379"/>
      <c r="ED236" s="384">
        <f t="shared" si="912"/>
        <v>0</v>
      </c>
      <c r="EE236" s="379"/>
      <c r="EF236" s="384">
        <f t="shared" si="913"/>
        <v>0</v>
      </c>
      <c r="EG236" s="379"/>
      <c r="EH236" s="384">
        <f t="shared" si="914"/>
        <v>0</v>
      </c>
      <c r="EI236" s="379"/>
      <c r="EJ236" s="384">
        <f t="shared" si="915"/>
        <v>0</v>
      </c>
      <c r="EK236" s="379"/>
      <c r="EL236" s="384">
        <f t="shared" si="916"/>
        <v>0</v>
      </c>
      <c r="EM236" s="379"/>
      <c r="EN236" s="384">
        <f t="shared" si="917"/>
        <v>0</v>
      </c>
      <c r="EO236" s="379"/>
      <c r="EP236" s="384">
        <f t="shared" si="918"/>
        <v>0</v>
      </c>
      <c r="EQ236" s="379"/>
      <c r="ER236" s="384">
        <f t="shared" si="919"/>
        <v>0</v>
      </c>
      <c r="ES236" s="379"/>
      <c r="ET236" s="384">
        <f t="shared" si="920"/>
        <v>0</v>
      </c>
      <c r="EU236" s="379"/>
      <c r="EV236" s="384">
        <f t="shared" si="921"/>
        <v>0</v>
      </c>
      <c r="EW236" s="379"/>
      <c r="EX236" s="384">
        <f t="shared" si="922"/>
        <v>0</v>
      </c>
      <c r="EY236" s="379"/>
      <c r="EZ236" s="384">
        <f t="shared" si="923"/>
        <v>0</v>
      </c>
      <c r="FA236" s="379"/>
      <c r="FB236" s="384">
        <f t="shared" si="924"/>
        <v>0</v>
      </c>
      <c r="FC236" s="379"/>
      <c r="FD236" s="384">
        <f t="shared" si="925"/>
        <v>0</v>
      </c>
      <c r="FE236" s="379"/>
      <c r="FF236" s="384">
        <f t="shared" si="926"/>
        <v>0</v>
      </c>
      <c r="FG236" s="379"/>
      <c r="FH236" s="384">
        <f t="shared" si="927"/>
        <v>0</v>
      </c>
      <c r="FI236" s="379"/>
      <c r="FJ236" s="384">
        <f t="shared" si="928"/>
        <v>0</v>
      </c>
      <c r="FK236" s="379"/>
      <c r="FL236" s="384">
        <f t="shared" si="929"/>
        <v>0</v>
      </c>
      <c r="FM236" s="379"/>
      <c r="FN236" s="384">
        <f t="shared" si="930"/>
        <v>0</v>
      </c>
      <c r="FO236" s="379"/>
      <c r="FP236" s="384">
        <f t="shared" si="931"/>
        <v>0</v>
      </c>
      <c r="FQ236" s="379"/>
      <c r="FR236" s="384">
        <f t="shared" si="932"/>
        <v>0</v>
      </c>
      <c r="FS236" s="379"/>
      <c r="FT236" s="384">
        <f t="shared" si="933"/>
        <v>0</v>
      </c>
      <c r="FU236" s="379"/>
      <c r="FV236" s="384">
        <f t="shared" si="934"/>
        <v>0</v>
      </c>
      <c r="FW236" s="379"/>
      <c r="FX236" s="384">
        <f t="shared" si="935"/>
        <v>0</v>
      </c>
      <c r="FY236" s="379"/>
      <c r="FZ236" s="384">
        <f t="shared" si="936"/>
        <v>0</v>
      </c>
      <c r="GA236" s="379"/>
      <c r="GB236" s="384">
        <f t="shared" si="937"/>
        <v>0</v>
      </c>
      <c r="GC236" s="379"/>
      <c r="GD236" s="384">
        <f t="shared" si="938"/>
        <v>0</v>
      </c>
      <c r="GE236" s="379"/>
      <c r="GF236" s="384">
        <f t="shared" si="939"/>
        <v>0</v>
      </c>
      <c r="GG236" s="379"/>
      <c r="GH236" s="384">
        <f t="shared" si="940"/>
        <v>0</v>
      </c>
      <c r="GI236" s="379"/>
      <c r="GJ236" s="384">
        <f t="shared" si="941"/>
        <v>0</v>
      </c>
      <c r="GK236" s="379"/>
      <c r="GL236" s="384">
        <f t="shared" si="942"/>
        <v>0</v>
      </c>
      <c r="GM236" s="379">
        <v>2</v>
      </c>
      <c r="GN236" s="384">
        <f t="shared" si="943"/>
        <v>870.5454545454545</v>
      </c>
      <c r="GO236" s="379">
        <v>2</v>
      </c>
      <c r="GP236" s="384">
        <f t="shared" si="944"/>
        <v>870.5454545454545</v>
      </c>
      <c r="GQ236" s="379"/>
      <c r="GR236" s="384">
        <f t="shared" si="945"/>
        <v>0</v>
      </c>
      <c r="GS236" s="379"/>
      <c r="GT236" s="384">
        <f t="shared" si="946"/>
        <v>0</v>
      </c>
      <c r="GU236" s="379"/>
      <c r="GV236" s="384">
        <f t="shared" si="947"/>
        <v>0</v>
      </c>
      <c r="GW236" s="379"/>
      <c r="GX236" s="384">
        <f t="shared" si="948"/>
        <v>0</v>
      </c>
      <c r="GY236" s="379"/>
      <c r="GZ236" s="384">
        <f t="shared" si="949"/>
        <v>0</v>
      </c>
      <c r="HA236" s="379"/>
      <c r="HB236" s="384">
        <f t="shared" si="950"/>
        <v>0</v>
      </c>
      <c r="HC236" s="379"/>
      <c r="HD236" s="384">
        <f t="shared" si="951"/>
        <v>0</v>
      </c>
      <c r="HE236" s="379"/>
      <c r="HF236" s="384">
        <f t="shared" si="815"/>
        <v>0</v>
      </c>
      <c r="HG236" s="379"/>
      <c r="HH236" s="384">
        <f t="shared" si="816"/>
        <v>0</v>
      </c>
      <c r="HI236" s="379"/>
      <c r="HJ236" s="384"/>
      <c r="HK236" s="379">
        <v>0</v>
      </c>
      <c r="HL236" s="384">
        <f t="shared" si="690"/>
        <v>0</v>
      </c>
      <c r="HM236" s="379"/>
      <c r="HN236" s="384">
        <f t="shared" si="952"/>
        <v>0</v>
      </c>
      <c r="HO236" s="415"/>
      <c r="HP236" s="384">
        <f t="shared" si="953"/>
        <v>0</v>
      </c>
      <c r="HQ236" s="379"/>
      <c r="HR236" s="384">
        <f t="shared" si="954"/>
        <v>0</v>
      </c>
      <c r="HS236" s="415"/>
      <c r="HT236" s="384">
        <f t="shared" si="955"/>
        <v>0</v>
      </c>
      <c r="HU236" s="379"/>
      <c r="HV236" s="384">
        <f t="shared" si="956"/>
        <v>0</v>
      </c>
      <c r="HW236" s="379"/>
      <c r="HX236" s="384">
        <f t="shared" si="957"/>
        <v>0</v>
      </c>
      <c r="HY236" s="379"/>
      <c r="HZ236" s="384">
        <f t="shared" si="958"/>
        <v>0</v>
      </c>
      <c r="IA236" s="379"/>
      <c r="IB236" s="384">
        <f t="shared" si="959"/>
        <v>0</v>
      </c>
      <c r="IC236" s="379"/>
      <c r="ID236" s="384">
        <f t="shared" si="960"/>
        <v>0</v>
      </c>
      <c r="IE236" s="379"/>
      <c r="IF236" s="384">
        <f t="shared" si="961"/>
        <v>0</v>
      </c>
      <c r="IG236" s="379"/>
      <c r="IH236" s="384">
        <f t="shared" si="962"/>
        <v>0</v>
      </c>
      <c r="II236" s="379"/>
      <c r="IJ236" s="384">
        <f t="shared" si="963"/>
        <v>0</v>
      </c>
      <c r="IK236" s="379"/>
      <c r="IL236" s="384">
        <f t="shared" si="964"/>
        <v>0</v>
      </c>
      <c r="IM236" s="379"/>
      <c r="IN236" s="384">
        <f t="shared" si="965"/>
        <v>0</v>
      </c>
      <c r="IO236" s="379"/>
      <c r="IP236" s="384">
        <f t="shared" si="966"/>
        <v>0</v>
      </c>
      <c r="IQ236" s="379"/>
      <c r="IR236" s="384">
        <f t="shared" si="967"/>
        <v>0</v>
      </c>
      <c r="IS236" s="379"/>
      <c r="IT236" s="384">
        <f t="shared" si="968"/>
        <v>0</v>
      </c>
      <c r="IU236" s="379"/>
      <c r="IV236" s="384">
        <f t="shared" si="969"/>
        <v>0</v>
      </c>
      <c r="IW236" s="379"/>
      <c r="IX236" s="384">
        <f t="shared" si="970"/>
        <v>0</v>
      </c>
      <c r="IY236" s="379"/>
      <c r="IZ236" s="384">
        <f t="shared" si="971"/>
        <v>0</v>
      </c>
      <c r="JA236" s="379"/>
      <c r="JB236" s="384">
        <f t="shared" si="972"/>
        <v>0</v>
      </c>
      <c r="JC236" s="379"/>
      <c r="JD236" s="384">
        <f t="shared" si="973"/>
        <v>0</v>
      </c>
      <c r="JE236" s="379"/>
      <c r="JF236" s="384">
        <f t="shared" si="974"/>
        <v>0</v>
      </c>
      <c r="JG236" s="379"/>
      <c r="JH236" s="384">
        <f t="shared" si="975"/>
        <v>0</v>
      </c>
      <c r="JI236" s="379"/>
      <c r="JJ236" s="384">
        <f t="shared" si="976"/>
        <v>0</v>
      </c>
      <c r="JK236" s="379"/>
      <c r="JL236" s="384">
        <f t="shared" si="977"/>
        <v>0</v>
      </c>
      <c r="JM236" s="379"/>
      <c r="JN236" s="384">
        <f t="shared" si="978"/>
        <v>0</v>
      </c>
      <c r="JO236" s="379"/>
      <c r="JP236" s="384">
        <f t="shared" si="979"/>
        <v>0</v>
      </c>
      <c r="JQ236" s="379"/>
      <c r="JR236" s="384">
        <f t="shared" si="980"/>
        <v>0</v>
      </c>
      <c r="JS236" s="379"/>
      <c r="JT236" s="384">
        <f t="shared" si="981"/>
        <v>0</v>
      </c>
      <c r="JU236" s="379"/>
      <c r="JV236" s="384">
        <f t="shared" si="982"/>
        <v>0</v>
      </c>
      <c r="JW236" s="379"/>
      <c r="JX236" s="384">
        <f t="shared" si="983"/>
        <v>0</v>
      </c>
      <c r="JY236" s="379"/>
      <c r="JZ236" s="384">
        <f t="shared" si="984"/>
        <v>0</v>
      </c>
    </row>
    <row r="237" spans="1:286" customFormat="1" x14ac:dyDescent="0.25">
      <c r="A237" s="268" t="s">
        <v>342</v>
      </c>
      <c r="B237" s="358" t="s">
        <v>353</v>
      </c>
      <c r="C237" s="468">
        <v>6900</v>
      </c>
      <c r="D237" s="467"/>
      <c r="E237" s="469"/>
      <c r="F237" s="478"/>
      <c r="G237" s="387">
        <f t="shared" si="720"/>
        <v>345</v>
      </c>
      <c r="H237" s="388">
        <f t="shared" si="584"/>
        <v>7245</v>
      </c>
      <c r="I237" s="513">
        <v>84</v>
      </c>
      <c r="J237" s="391">
        <f t="shared" si="586"/>
        <v>86.25</v>
      </c>
      <c r="K237" s="379"/>
      <c r="L237" s="384">
        <f t="shared" si="853"/>
        <v>0</v>
      </c>
      <c r="M237" s="379"/>
      <c r="N237" s="384">
        <f t="shared" si="855"/>
        <v>0</v>
      </c>
      <c r="O237" s="379"/>
      <c r="P237" s="384">
        <f t="shared" si="854"/>
        <v>0</v>
      </c>
      <c r="Q237" s="379"/>
      <c r="R237" s="384">
        <f t="shared" si="856"/>
        <v>0</v>
      </c>
      <c r="S237" s="379"/>
      <c r="T237" s="384">
        <f t="shared" si="857"/>
        <v>0</v>
      </c>
      <c r="U237" s="379"/>
      <c r="V237" s="384">
        <f t="shared" si="858"/>
        <v>0</v>
      </c>
      <c r="W237" s="379"/>
      <c r="X237" s="384">
        <f t="shared" si="859"/>
        <v>0</v>
      </c>
      <c r="Y237" s="379"/>
      <c r="Z237" s="384">
        <f t="shared" si="594"/>
        <v>0</v>
      </c>
      <c r="AA237" s="379"/>
      <c r="AB237" s="384">
        <f t="shared" si="860"/>
        <v>0</v>
      </c>
      <c r="AC237" s="379"/>
      <c r="AD237" s="384">
        <f t="shared" si="861"/>
        <v>0</v>
      </c>
      <c r="AE237" s="379"/>
      <c r="AF237" s="384">
        <f t="shared" si="862"/>
        <v>0</v>
      </c>
      <c r="AG237" s="379"/>
      <c r="AH237" s="384">
        <f t="shared" si="863"/>
        <v>0</v>
      </c>
      <c r="AI237" s="379"/>
      <c r="AJ237" s="384">
        <f t="shared" si="864"/>
        <v>0</v>
      </c>
      <c r="AK237" s="379"/>
      <c r="AL237" s="384">
        <f t="shared" si="865"/>
        <v>0</v>
      </c>
      <c r="AM237" s="379"/>
      <c r="AN237" s="384">
        <f t="shared" si="601"/>
        <v>0</v>
      </c>
      <c r="AO237" s="379"/>
      <c r="AP237" s="384">
        <f t="shared" si="866"/>
        <v>0</v>
      </c>
      <c r="AQ237" s="379"/>
      <c r="AR237" s="384">
        <f t="shared" si="867"/>
        <v>0</v>
      </c>
      <c r="AS237" s="379"/>
      <c r="AT237" s="384">
        <f t="shared" si="868"/>
        <v>0</v>
      </c>
      <c r="AU237" s="379"/>
      <c r="AV237" s="384">
        <f t="shared" si="869"/>
        <v>0</v>
      </c>
      <c r="AW237" s="379"/>
      <c r="AX237" s="384">
        <f t="shared" si="870"/>
        <v>0</v>
      </c>
      <c r="AY237" s="379"/>
      <c r="AZ237" s="384">
        <f t="shared" si="871"/>
        <v>0</v>
      </c>
      <c r="BA237" s="379"/>
      <c r="BB237" s="384">
        <f t="shared" si="872"/>
        <v>0</v>
      </c>
      <c r="BC237" s="379"/>
      <c r="BD237" s="384">
        <f t="shared" si="873"/>
        <v>0</v>
      </c>
      <c r="BE237" s="379"/>
      <c r="BF237" s="384">
        <f t="shared" si="874"/>
        <v>0</v>
      </c>
      <c r="BG237" s="379"/>
      <c r="BH237" s="384">
        <f t="shared" si="875"/>
        <v>0</v>
      </c>
      <c r="BI237" s="379"/>
      <c r="BJ237" s="384">
        <f t="shared" si="876"/>
        <v>0</v>
      </c>
      <c r="BK237" s="379"/>
      <c r="BL237" s="384">
        <f t="shared" si="877"/>
        <v>0</v>
      </c>
      <c r="BM237" s="379"/>
      <c r="BN237" s="384">
        <f t="shared" si="878"/>
        <v>0</v>
      </c>
      <c r="BO237" s="379"/>
      <c r="BP237" s="384">
        <f t="shared" si="879"/>
        <v>0</v>
      </c>
      <c r="BQ237" s="379"/>
      <c r="BR237" s="384">
        <f t="shared" si="880"/>
        <v>0</v>
      </c>
      <c r="BS237" s="379"/>
      <c r="BT237" s="384">
        <f t="shared" si="881"/>
        <v>0</v>
      </c>
      <c r="BU237" s="379"/>
      <c r="BV237" s="384">
        <f t="shared" si="882"/>
        <v>0</v>
      </c>
      <c r="BW237" s="379"/>
      <c r="BX237" s="384">
        <f t="shared" si="883"/>
        <v>0</v>
      </c>
      <c r="BY237" s="379"/>
      <c r="BZ237" s="384">
        <f t="shared" si="884"/>
        <v>0</v>
      </c>
      <c r="CA237" s="379"/>
      <c r="CB237" s="384">
        <f t="shared" si="885"/>
        <v>0</v>
      </c>
      <c r="CC237" s="379"/>
      <c r="CD237" s="384">
        <f t="shared" si="886"/>
        <v>0</v>
      </c>
      <c r="CE237" s="379"/>
      <c r="CF237" s="384">
        <f t="shared" si="887"/>
        <v>0</v>
      </c>
      <c r="CG237" s="379"/>
      <c r="CH237" s="384">
        <f t="shared" si="888"/>
        <v>0</v>
      </c>
      <c r="CI237" s="379"/>
      <c r="CJ237" s="384">
        <f t="shared" si="889"/>
        <v>0</v>
      </c>
      <c r="CK237" s="379"/>
      <c r="CL237" s="384">
        <f t="shared" si="890"/>
        <v>0</v>
      </c>
      <c r="CM237" s="379"/>
      <c r="CN237" s="384">
        <f t="shared" si="891"/>
        <v>0</v>
      </c>
      <c r="CO237" s="379"/>
      <c r="CP237" s="384">
        <f t="shared" si="892"/>
        <v>0</v>
      </c>
      <c r="CQ237" s="379"/>
      <c r="CR237" s="384">
        <f t="shared" si="893"/>
        <v>0</v>
      </c>
      <c r="CS237" s="379"/>
      <c r="CT237" s="384">
        <f t="shared" si="894"/>
        <v>0</v>
      </c>
      <c r="CU237" s="379"/>
      <c r="CV237" s="384">
        <f t="shared" si="895"/>
        <v>0</v>
      </c>
      <c r="CW237" s="379"/>
      <c r="CX237" s="384">
        <f t="shared" si="896"/>
        <v>0</v>
      </c>
      <c r="CY237" s="379"/>
      <c r="CZ237" s="384">
        <f t="shared" si="897"/>
        <v>0</v>
      </c>
      <c r="DA237" s="379"/>
      <c r="DB237" s="384">
        <f t="shared" si="898"/>
        <v>0</v>
      </c>
      <c r="DC237" s="379"/>
      <c r="DD237" s="384">
        <f t="shared" si="899"/>
        <v>0</v>
      </c>
      <c r="DE237" s="379"/>
      <c r="DF237" s="384">
        <f t="shared" si="900"/>
        <v>0</v>
      </c>
      <c r="DG237" s="379"/>
      <c r="DH237" s="384">
        <f t="shared" si="901"/>
        <v>0</v>
      </c>
      <c r="DI237" s="379"/>
      <c r="DJ237" s="384">
        <f t="shared" si="902"/>
        <v>0</v>
      </c>
      <c r="DK237" s="379"/>
      <c r="DL237" s="384">
        <f t="shared" si="903"/>
        <v>0</v>
      </c>
      <c r="DM237" s="379"/>
      <c r="DN237" s="384">
        <f t="shared" si="904"/>
        <v>0</v>
      </c>
      <c r="DO237" s="379"/>
      <c r="DP237" s="384">
        <f t="shared" si="905"/>
        <v>0</v>
      </c>
      <c r="DQ237" s="379"/>
      <c r="DR237" s="384">
        <f t="shared" si="906"/>
        <v>0</v>
      </c>
      <c r="DS237" s="379"/>
      <c r="DT237" s="384">
        <f t="shared" si="907"/>
        <v>0</v>
      </c>
      <c r="DU237" s="379"/>
      <c r="DV237" s="384">
        <f t="shared" si="908"/>
        <v>0</v>
      </c>
      <c r="DW237" s="379"/>
      <c r="DX237" s="384">
        <f t="shared" si="909"/>
        <v>0</v>
      </c>
      <c r="DY237" s="379"/>
      <c r="DZ237" s="384">
        <f t="shared" si="910"/>
        <v>0</v>
      </c>
      <c r="EA237" s="379"/>
      <c r="EB237" s="384">
        <f t="shared" si="911"/>
        <v>0</v>
      </c>
      <c r="EC237" s="379"/>
      <c r="ED237" s="384">
        <f t="shared" si="912"/>
        <v>0</v>
      </c>
      <c r="EE237" s="379"/>
      <c r="EF237" s="384">
        <f t="shared" si="913"/>
        <v>0</v>
      </c>
      <c r="EG237" s="379"/>
      <c r="EH237" s="384">
        <f t="shared" si="914"/>
        <v>0</v>
      </c>
      <c r="EI237" s="379"/>
      <c r="EJ237" s="384">
        <f t="shared" si="915"/>
        <v>0</v>
      </c>
      <c r="EK237" s="379"/>
      <c r="EL237" s="384">
        <f t="shared" si="916"/>
        <v>0</v>
      </c>
      <c r="EM237" s="379"/>
      <c r="EN237" s="384">
        <f t="shared" si="917"/>
        <v>0</v>
      </c>
      <c r="EO237" s="379"/>
      <c r="EP237" s="384">
        <f t="shared" si="918"/>
        <v>0</v>
      </c>
      <c r="EQ237" s="379"/>
      <c r="ER237" s="384">
        <f t="shared" si="919"/>
        <v>0</v>
      </c>
      <c r="ES237" s="379"/>
      <c r="ET237" s="384">
        <f t="shared" si="920"/>
        <v>0</v>
      </c>
      <c r="EU237" s="379"/>
      <c r="EV237" s="384">
        <f t="shared" si="921"/>
        <v>0</v>
      </c>
      <c r="EW237" s="379"/>
      <c r="EX237" s="384">
        <f t="shared" si="922"/>
        <v>0</v>
      </c>
      <c r="EY237" s="379"/>
      <c r="EZ237" s="384">
        <f t="shared" si="923"/>
        <v>0</v>
      </c>
      <c r="FA237" s="379"/>
      <c r="FB237" s="384">
        <f t="shared" si="924"/>
        <v>0</v>
      </c>
      <c r="FC237" s="379"/>
      <c r="FD237" s="384">
        <f t="shared" si="925"/>
        <v>0</v>
      </c>
      <c r="FE237" s="379"/>
      <c r="FF237" s="384">
        <f t="shared" si="926"/>
        <v>0</v>
      </c>
      <c r="FG237" s="379"/>
      <c r="FH237" s="384">
        <f t="shared" si="927"/>
        <v>0</v>
      </c>
      <c r="FI237" s="379"/>
      <c r="FJ237" s="384">
        <f t="shared" si="928"/>
        <v>0</v>
      </c>
      <c r="FK237" s="379"/>
      <c r="FL237" s="384">
        <f t="shared" si="929"/>
        <v>0</v>
      </c>
      <c r="FM237" s="379"/>
      <c r="FN237" s="384">
        <f t="shared" si="930"/>
        <v>0</v>
      </c>
      <c r="FO237" s="379"/>
      <c r="FP237" s="384">
        <f t="shared" si="931"/>
        <v>0</v>
      </c>
      <c r="FQ237" s="379"/>
      <c r="FR237" s="384">
        <f t="shared" si="932"/>
        <v>0</v>
      </c>
      <c r="FS237" s="379"/>
      <c r="FT237" s="384">
        <f t="shared" si="933"/>
        <v>0</v>
      </c>
      <c r="FU237" s="379"/>
      <c r="FV237" s="384">
        <f t="shared" si="934"/>
        <v>0</v>
      </c>
      <c r="FW237" s="379"/>
      <c r="FX237" s="384">
        <f t="shared" si="935"/>
        <v>0</v>
      </c>
      <c r="FY237" s="379"/>
      <c r="FZ237" s="384">
        <f t="shared" si="936"/>
        <v>0</v>
      </c>
      <c r="GA237" s="379"/>
      <c r="GB237" s="384">
        <f t="shared" si="937"/>
        <v>0</v>
      </c>
      <c r="GC237" s="379"/>
      <c r="GD237" s="384">
        <f t="shared" si="938"/>
        <v>0</v>
      </c>
      <c r="GE237" s="379"/>
      <c r="GF237" s="384">
        <f t="shared" si="939"/>
        <v>0</v>
      </c>
      <c r="GG237" s="379"/>
      <c r="GH237" s="384">
        <f t="shared" si="940"/>
        <v>0</v>
      </c>
      <c r="GI237" s="379"/>
      <c r="GJ237" s="384">
        <f t="shared" si="941"/>
        <v>0</v>
      </c>
      <c r="GK237" s="379"/>
      <c r="GL237" s="384">
        <f t="shared" si="942"/>
        <v>0</v>
      </c>
      <c r="GM237" s="379">
        <v>1</v>
      </c>
      <c r="GN237" s="384">
        <f t="shared" si="943"/>
        <v>86.25</v>
      </c>
      <c r="GO237" s="379">
        <v>1</v>
      </c>
      <c r="GP237" s="384">
        <f t="shared" si="944"/>
        <v>86.25</v>
      </c>
      <c r="GQ237" s="379"/>
      <c r="GR237" s="384">
        <f t="shared" si="945"/>
        <v>0</v>
      </c>
      <c r="GS237" s="379"/>
      <c r="GT237" s="384">
        <f t="shared" si="946"/>
        <v>0</v>
      </c>
      <c r="GU237" s="379"/>
      <c r="GV237" s="384">
        <f t="shared" si="947"/>
        <v>0</v>
      </c>
      <c r="GW237" s="379"/>
      <c r="GX237" s="384">
        <f t="shared" si="948"/>
        <v>0</v>
      </c>
      <c r="GY237" s="379"/>
      <c r="GZ237" s="384">
        <f t="shared" si="949"/>
        <v>0</v>
      </c>
      <c r="HA237" s="379"/>
      <c r="HB237" s="384">
        <f t="shared" si="950"/>
        <v>0</v>
      </c>
      <c r="HC237" s="379"/>
      <c r="HD237" s="384">
        <f t="shared" si="951"/>
        <v>0</v>
      </c>
      <c r="HE237" s="379">
        <v>20</v>
      </c>
      <c r="HF237" s="384">
        <f t="shared" si="815"/>
        <v>1725</v>
      </c>
      <c r="HG237" s="379">
        <v>20</v>
      </c>
      <c r="HH237" s="384">
        <f t="shared" si="816"/>
        <v>1725</v>
      </c>
      <c r="HI237" s="379"/>
      <c r="HJ237" s="384">
        <f t="shared" ref="HJ237:HJ264" si="985">HI237*$J237</f>
        <v>0</v>
      </c>
      <c r="HK237" s="379"/>
      <c r="HL237" s="384">
        <f t="shared" si="690"/>
        <v>0</v>
      </c>
      <c r="HM237" s="379"/>
      <c r="HN237" s="384">
        <f t="shared" si="952"/>
        <v>0</v>
      </c>
      <c r="HO237" s="415"/>
      <c r="HP237" s="384">
        <f t="shared" si="953"/>
        <v>0</v>
      </c>
      <c r="HQ237" s="379"/>
      <c r="HR237" s="384">
        <f t="shared" si="954"/>
        <v>0</v>
      </c>
      <c r="HS237" s="415"/>
      <c r="HT237" s="384">
        <f t="shared" si="955"/>
        <v>0</v>
      </c>
      <c r="HU237" s="379"/>
      <c r="HV237" s="384">
        <f t="shared" si="956"/>
        <v>0</v>
      </c>
      <c r="HW237" s="379"/>
      <c r="HX237" s="384">
        <f t="shared" si="957"/>
        <v>0</v>
      </c>
      <c r="HY237" s="379"/>
      <c r="HZ237" s="384">
        <f t="shared" si="958"/>
        <v>0</v>
      </c>
      <c r="IA237" s="379"/>
      <c r="IB237" s="384">
        <f t="shared" si="959"/>
        <v>0</v>
      </c>
      <c r="IC237" s="379"/>
      <c r="ID237" s="384">
        <f t="shared" si="960"/>
        <v>0</v>
      </c>
      <c r="IE237" s="379"/>
      <c r="IF237" s="384">
        <f t="shared" si="961"/>
        <v>0</v>
      </c>
      <c r="IG237" s="379"/>
      <c r="IH237" s="384">
        <f t="shared" si="962"/>
        <v>0</v>
      </c>
      <c r="II237" s="379"/>
      <c r="IJ237" s="384">
        <f t="shared" si="963"/>
        <v>0</v>
      </c>
      <c r="IK237" s="379"/>
      <c r="IL237" s="384">
        <f t="shared" si="964"/>
        <v>0</v>
      </c>
      <c r="IM237" s="379"/>
      <c r="IN237" s="384">
        <f t="shared" si="965"/>
        <v>0</v>
      </c>
      <c r="IO237" s="379"/>
      <c r="IP237" s="384">
        <f t="shared" si="966"/>
        <v>0</v>
      </c>
      <c r="IQ237" s="379"/>
      <c r="IR237" s="384">
        <f t="shared" si="967"/>
        <v>0</v>
      </c>
      <c r="IS237" s="379"/>
      <c r="IT237" s="384">
        <f t="shared" si="968"/>
        <v>0</v>
      </c>
      <c r="IU237" s="379"/>
      <c r="IV237" s="384">
        <f t="shared" si="969"/>
        <v>0</v>
      </c>
      <c r="IW237" s="379"/>
      <c r="IX237" s="384">
        <f t="shared" si="970"/>
        <v>0</v>
      </c>
      <c r="IY237" s="379"/>
      <c r="IZ237" s="384">
        <f t="shared" si="971"/>
        <v>0</v>
      </c>
      <c r="JA237" s="379"/>
      <c r="JB237" s="384">
        <f t="shared" si="972"/>
        <v>0</v>
      </c>
      <c r="JC237" s="379"/>
      <c r="JD237" s="384">
        <f t="shared" si="973"/>
        <v>0</v>
      </c>
      <c r="JE237" s="379"/>
      <c r="JF237" s="384">
        <f t="shared" si="974"/>
        <v>0</v>
      </c>
      <c r="JG237" s="379"/>
      <c r="JH237" s="384">
        <f t="shared" si="975"/>
        <v>0</v>
      </c>
      <c r="JI237" s="379"/>
      <c r="JJ237" s="384">
        <f t="shared" si="976"/>
        <v>0</v>
      </c>
      <c r="JK237" s="379"/>
      <c r="JL237" s="384">
        <f t="shared" si="977"/>
        <v>0</v>
      </c>
      <c r="JM237" s="379"/>
      <c r="JN237" s="384">
        <f t="shared" si="978"/>
        <v>0</v>
      </c>
      <c r="JO237" s="379"/>
      <c r="JP237" s="384">
        <f t="shared" si="979"/>
        <v>0</v>
      </c>
      <c r="JQ237" s="379"/>
      <c r="JR237" s="384">
        <f t="shared" si="980"/>
        <v>0</v>
      </c>
      <c r="JS237" s="379"/>
      <c r="JT237" s="384">
        <f t="shared" si="981"/>
        <v>0</v>
      </c>
      <c r="JU237" s="379"/>
      <c r="JV237" s="384">
        <f t="shared" si="982"/>
        <v>0</v>
      </c>
      <c r="JW237" s="379"/>
      <c r="JX237" s="384">
        <f t="shared" si="983"/>
        <v>0</v>
      </c>
      <c r="JY237" s="379"/>
      <c r="JZ237" s="384">
        <f t="shared" si="984"/>
        <v>0</v>
      </c>
    </row>
    <row r="238" spans="1:286" customFormat="1" x14ac:dyDescent="0.25">
      <c r="A238" s="268" t="s">
        <v>342</v>
      </c>
      <c r="B238" s="354" t="s">
        <v>695</v>
      </c>
      <c r="C238" s="468">
        <v>15200</v>
      </c>
      <c r="D238" s="467"/>
      <c r="E238" s="469"/>
      <c r="F238" s="478"/>
      <c r="G238" s="387">
        <f t="shared" si="720"/>
        <v>760</v>
      </c>
      <c r="H238" s="388">
        <f t="shared" si="584"/>
        <v>15960</v>
      </c>
      <c r="I238" s="513">
        <v>30</v>
      </c>
      <c r="J238" s="391">
        <f t="shared" si="586"/>
        <v>532</v>
      </c>
      <c r="K238" s="379"/>
      <c r="L238" s="384">
        <f t="shared" si="853"/>
        <v>0</v>
      </c>
      <c r="M238" s="379"/>
      <c r="N238" s="384">
        <f t="shared" si="855"/>
        <v>0</v>
      </c>
      <c r="O238" s="379"/>
      <c r="P238" s="384">
        <f t="shared" si="854"/>
        <v>0</v>
      </c>
      <c r="Q238" s="379"/>
      <c r="R238" s="384">
        <f t="shared" si="856"/>
        <v>0</v>
      </c>
      <c r="S238" s="379"/>
      <c r="T238" s="384">
        <f t="shared" si="857"/>
        <v>0</v>
      </c>
      <c r="U238" s="379"/>
      <c r="V238" s="384">
        <f t="shared" si="858"/>
        <v>0</v>
      </c>
      <c r="W238" s="379"/>
      <c r="X238" s="384">
        <f t="shared" si="859"/>
        <v>0</v>
      </c>
      <c r="Y238" s="379"/>
      <c r="Z238" s="384">
        <f t="shared" si="594"/>
        <v>0</v>
      </c>
      <c r="AA238" s="379"/>
      <c r="AB238" s="384">
        <f t="shared" si="860"/>
        <v>0</v>
      </c>
      <c r="AC238" s="379"/>
      <c r="AD238" s="384">
        <f t="shared" si="861"/>
        <v>0</v>
      </c>
      <c r="AE238" s="379"/>
      <c r="AF238" s="384">
        <f t="shared" si="862"/>
        <v>0</v>
      </c>
      <c r="AG238" s="379"/>
      <c r="AH238" s="384">
        <f t="shared" si="863"/>
        <v>0</v>
      </c>
      <c r="AI238" s="379"/>
      <c r="AJ238" s="384">
        <f t="shared" si="864"/>
        <v>0</v>
      </c>
      <c r="AK238" s="379"/>
      <c r="AL238" s="384">
        <f t="shared" si="865"/>
        <v>0</v>
      </c>
      <c r="AM238" s="379"/>
      <c r="AN238" s="384">
        <f t="shared" si="601"/>
        <v>0</v>
      </c>
      <c r="AO238" s="379"/>
      <c r="AP238" s="384">
        <f t="shared" si="866"/>
        <v>0</v>
      </c>
      <c r="AQ238" s="379"/>
      <c r="AR238" s="384">
        <f t="shared" si="867"/>
        <v>0</v>
      </c>
      <c r="AS238" s="379"/>
      <c r="AT238" s="384">
        <f t="shared" si="868"/>
        <v>0</v>
      </c>
      <c r="AU238" s="379"/>
      <c r="AV238" s="384">
        <f t="shared" si="869"/>
        <v>0</v>
      </c>
      <c r="AW238" s="379"/>
      <c r="AX238" s="384">
        <f t="shared" si="870"/>
        <v>0</v>
      </c>
      <c r="AY238" s="379"/>
      <c r="AZ238" s="384">
        <f t="shared" si="871"/>
        <v>0</v>
      </c>
      <c r="BA238" s="379"/>
      <c r="BB238" s="384">
        <f t="shared" si="872"/>
        <v>0</v>
      </c>
      <c r="BC238" s="379"/>
      <c r="BD238" s="384">
        <f t="shared" si="873"/>
        <v>0</v>
      </c>
      <c r="BE238" s="379"/>
      <c r="BF238" s="384">
        <f t="shared" si="874"/>
        <v>0</v>
      </c>
      <c r="BG238" s="379"/>
      <c r="BH238" s="384">
        <f t="shared" si="875"/>
        <v>0</v>
      </c>
      <c r="BI238" s="379"/>
      <c r="BJ238" s="384">
        <f t="shared" si="876"/>
        <v>0</v>
      </c>
      <c r="BK238" s="379"/>
      <c r="BL238" s="384">
        <f t="shared" si="877"/>
        <v>0</v>
      </c>
      <c r="BM238" s="379"/>
      <c r="BN238" s="384">
        <f t="shared" si="878"/>
        <v>0</v>
      </c>
      <c r="BO238" s="379"/>
      <c r="BP238" s="384">
        <f t="shared" si="879"/>
        <v>0</v>
      </c>
      <c r="BQ238" s="379"/>
      <c r="BR238" s="384">
        <f t="shared" si="880"/>
        <v>0</v>
      </c>
      <c r="BS238" s="379"/>
      <c r="BT238" s="384">
        <f t="shared" si="881"/>
        <v>0</v>
      </c>
      <c r="BU238" s="379"/>
      <c r="BV238" s="384">
        <f t="shared" si="882"/>
        <v>0</v>
      </c>
      <c r="BW238" s="379"/>
      <c r="BX238" s="384">
        <f t="shared" si="883"/>
        <v>0</v>
      </c>
      <c r="BY238" s="379"/>
      <c r="BZ238" s="384">
        <f t="shared" si="884"/>
        <v>0</v>
      </c>
      <c r="CA238" s="379"/>
      <c r="CB238" s="384">
        <f t="shared" si="885"/>
        <v>0</v>
      </c>
      <c r="CC238" s="379"/>
      <c r="CD238" s="384">
        <f t="shared" si="886"/>
        <v>0</v>
      </c>
      <c r="CE238" s="379"/>
      <c r="CF238" s="384">
        <f t="shared" si="887"/>
        <v>0</v>
      </c>
      <c r="CG238" s="379"/>
      <c r="CH238" s="384">
        <f t="shared" si="888"/>
        <v>0</v>
      </c>
      <c r="CI238" s="379"/>
      <c r="CJ238" s="384">
        <f t="shared" si="889"/>
        <v>0</v>
      </c>
      <c r="CK238" s="379"/>
      <c r="CL238" s="384">
        <f t="shared" si="890"/>
        <v>0</v>
      </c>
      <c r="CM238" s="379"/>
      <c r="CN238" s="384">
        <f t="shared" si="891"/>
        <v>0</v>
      </c>
      <c r="CO238" s="379"/>
      <c r="CP238" s="384">
        <f t="shared" si="892"/>
        <v>0</v>
      </c>
      <c r="CQ238" s="379"/>
      <c r="CR238" s="384">
        <f t="shared" si="893"/>
        <v>0</v>
      </c>
      <c r="CS238" s="379"/>
      <c r="CT238" s="384">
        <f t="shared" si="894"/>
        <v>0</v>
      </c>
      <c r="CU238" s="379"/>
      <c r="CV238" s="384">
        <f t="shared" si="895"/>
        <v>0</v>
      </c>
      <c r="CW238" s="379"/>
      <c r="CX238" s="384">
        <f t="shared" si="896"/>
        <v>0</v>
      </c>
      <c r="CY238" s="379"/>
      <c r="CZ238" s="384">
        <f t="shared" si="897"/>
        <v>0</v>
      </c>
      <c r="DA238" s="379"/>
      <c r="DB238" s="384">
        <f t="shared" si="898"/>
        <v>0</v>
      </c>
      <c r="DC238" s="379"/>
      <c r="DD238" s="384">
        <f t="shared" si="899"/>
        <v>0</v>
      </c>
      <c r="DE238" s="379"/>
      <c r="DF238" s="384">
        <f t="shared" si="900"/>
        <v>0</v>
      </c>
      <c r="DG238" s="379"/>
      <c r="DH238" s="384">
        <f t="shared" si="901"/>
        <v>0</v>
      </c>
      <c r="DI238" s="379"/>
      <c r="DJ238" s="384">
        <f t="shared" si="902"/>
        <v>0</v>
      </c>
      <c r="DK238" s="379"/>
      <c r="DL238" s="384">
        <f t="shared" si="903"/>
        <v>0</v>
      </c>
      <c r="DM238" s="379"/>
      <c r="DN238" s="384">
        <f t="shared" si="904"/>
        <v>0</v>
      </c>
      <c r="DO238" s="379"/>
      <c r="DP238" s="384">
        <f t="shared" si="905"/>
        <v>0</v>
      </c>
      <c r="DQ238" s="379"/>
      <c r="DR238" s="384">
        <f t="shared" si="906"/>
        <v>0</v>
      </c>
      <c r="DS238" s="379"/>
      <c r="DT238" s="384">
        <f t="shared" si="907"/>
        <v>0</v>
      </c>
      <c r="DU238" s="379"/>
      <c r="DV238" s="384">
        <f t="shared" si="908"/>
        <v>0</v>
      </c>
      <c r="DW238" s="379"/>
      <c r="DX238" s="384">
        <f t="shared" si="909"/>
        <v>0</v>
      </c>
      <c r="DY238" s="379"/>
      <c r="DZ238" s="384">
        <f t="shared" si="910"/>
        <v>0</v>
      </c>
      <c r="EA238" s="379"/>
      <c r="EB238" s="384">
        <f t="shared" si="911"/>
        <v>0</v>
      </c>
      <c r="EC238" s="379"/>
      <c r="ED238" s="384">
        <f t="shared" si="912"/>
        <v>0</v>
      </c>
      <c r="EE238" s="379"/>
      <c r="EF238" s="384">
        <f t="shared" si="913"/>
        <v>0</v>
      </c>
      <c r="EG238" s="379"/>
      <c r="EH238" s="384">
        <f t="shared" si="914"/>
        <v>0</v>
      </c>
      <c r="EI238" s="379"/>
      <c r="EJ238" s="384">
        <f t="shared" si="915"/>
        <v>0</v>
      </c>
      <c r="EK238" s="379"/>
      <c r="EL238" s="384">
        <f t="shared" si="916"/>
        <v>0</v>
      </c>
      <c r="EM238" s="379"/>
      <c r="EN238" s="384">
        <f t="shared" si="917"/>
        <v>0</v>
      </c>
      <c r="EO238" s="379"/>
      <c r="EP238" s="384">
        <f t="shared" si="918"/>
        <v>0</v>
      </c>
      <c r="EQ238" s="379"/>
      <c r="ER238" s="384">
        <f t="shared" si="919"/>
        <v>0</v>
      </c>
      <c r="ES238" s="379"/>
      <c r="ET238" s="384">
        <f t="shared" si="920"/>
        <v>0</v>
      </c>
      <c r="EU238" s="379"/>
      <c r="EV238" s="384">
        <f t="shared" si="921"/>
        <v>0</v>
      </c>
      <c r="EW238" s="379"/>
      <c r="EX238" s="384">
        <f t="shared" si="922"/>
        <v>0</v>
      </c>
      <c r="EY238" s="379"/>
      <c r="EZ238" s="384">
        <f t="shared" si="923"/>
        <v>0</v>
      </c>
      <c r="FA238" s="379"/>
      <c r="FB238" s="384">
        <f t="shared" si="924"/>
        <v>0</v>
      </c>
      <c r="FC238" s="379"/>
      <c r="FD238" s="384">
        <f t="shared" si="925"/>
        <v>0</v>
      </c>
      <c r="FE238" s="379"/>
      <c r="FF238" s="384">
        <f t="shared" si="926"/>
        <v>0</v>
      </c>
      <c r="FG238" s="379"/>
      <c r="FH238" s="384">
        <f t="shared" si="927"/>
        <v>0</v>
      </c>
      <c r="FI238" s="379"/>
      <c r="FJ238" s="384">
        <f t="shared" si="928"/>
        <v>0</v>
      </c>
      <c r="FK238" s="379"/>
      <c r="FL238" s="384">
        <f t="shared" si="929"/>
        <v>0</v>
      </c>
      <c r="FM238" s="379"/>
      <c r="FN238" s="384">
        <f t="shared" si="930"/>
        <v>0</v>
      </c>
      <c r="FO238" s="379"/>
      <c r="FP238" s="384">
        <f t="shared" si="931"/>
        <v>0</v>
      </c>
      <c r="FQ238" s="379"/>
      <c r="FR238" s="384">
        <f t="shared" si="932"/>
        <v>0</v>
      </c>
      <c r="FS238" s="379"/>
      <c r="FT238" s="384">
        <f t="shared" si="933"/>
        <v>0</v>
      </c>
      <c r="FU238" s="379"/>
      <c r="FV238" s="384">
        <f t="shared" si="934"/>
        <v>0</v>
      </c>
      <c r="FW238" s="379"/>
      <c r="FX238" s="384">
        <f t="shared" si="935"/>
        <v>0</v>
      </c>
      <c r="FY238" s="379"/>
      <c r="FZ238" s="384">
        <f t="shared" si="936"/>
        <v>0</v>
      </c>
      <c r="GA238" s="379"/>
      <c r="GB238" s="384">
        <f t="shared" si="937"/>
        <v>0</v>
      </c>
      <c r="GC238" s="379"/>
      <c r="GD238" s="384">
        <f t="shared" si="938"/>
        <v>0</v>
      </c>
      <c r="GE238" s="379"/>
      <c r="GF238" s="384">
        <f t="shared" si="939"/>
        <v>0</v>
      </c>
      <c r="GG238" s="379"/>
      <c r="GH238" s="384">
        <f t="shared" si="940"/>
        <v>0</v>
      </c>
      <c r="GI238" s="379"/>
      <c r="GJ238" s="384">
        <f t="shared" si="941"/>
        <v>0</v>
      </c>
      <c r="GK238" s="379"/>
      <c r="GL238" s="384">
        <f t="shared" si="942"/>
        <v>0</v>
      </c>
      <c r="GM238" s="379"/>
      <c r="GN238" s="384">
        <f t="shared" si="943"/>
        <v>0</v>
      </c>
      <c r="GO238" s="379"/>
      <c r="GP238" s="384">
        <f t="shared" si="944"/>
        <v>0</v>
      </c>
      <c r="GQ238" s="379"/>
      <c r="GR238" s="384">
        <f t="shared" si="945"/>
        <v>0</v>
      </c>
      <c r="GS238" s="379"/>
      <c r="GT238" s="384">
        <f t="shared" si="946"/>
        <v>0</v>
      </c>
      <c r="GU238" s="379"/>
      <c r="GV238" s="384">
        <f t="shared" si="947"/>
        <v>0</v>
      </c>
      <c r="GW238" s="379"/>
      <c r="GX238" s="384">
        <f t="shared" si="948"/>
        <v>0</v>
      </c>
      <c r="GY238" s="379"/>
      <c r="GZ238" s="384">
        <f t="shared" si="949"/>
        <v>0</v>
      </c>
      <c r="HA238" s="379"/>
      <c r="HB238" s="384">
        <f t="shared" si="950"/>
        <v>0</v>
      </c>
      <c r="HC238" s="379"/>
      <c r="HD238" s="384">
        <f t="shared" si="951"/>
        <v>0</v>
      </c>
      <c r="HE238" s="379"/>
      <c r="HF238" s="384">
        <f t="shared" si="815"/>
        <v>0</v>
      </c>
      <c r="HG238" s="379"/>
      <c r="HH238" s="384">
        <f t="shared" si="816"/>
        <v>0</v>
      </c>
      <c r="HI238" s="379"/>
      <c r="HJ238" s="384">
        <f t="shared" si="985"/>
        <v>0</v>
      </c>
      <c r="HK238" s="379"/>
      <c r="HL238" s="384">
        <f t="shared" si="690"/>
        <v>0</v>
      </c>
      <c r="HM238" s="379"/>
      <c r="HN238" s="384">
        <f t="shared" si="952"/>
        <v>0</v>
      </c>
      <c r="HO238" s="415"/>
      <c r="HP238" s="384">
        <f t="shared" si="953"/>
        <v>0</v>
      </c>
      <c r="HQ238" s="379"/>
      <c r="HR238" s="384">
        <f t="shared" si="954"/>
        <v>0</v>
      </c>
      <c r="HS238" s="415"/>
      <c r="HT238" s="384">
        <f t="shared" si="955"/>
        <v>0</v>
      </c>
      <c r="HU238" s="379"/>
      <c r="HV238" s="384">
        <f t="shared" si="956"/>
        <v>0</v>
      </c>
      <c r="HW238" s="379"/>
      <c r="HX238" s="384">
        <f t="shared" si="957"/>
        <v>0</v>
      </c>
      <c r="HY238" s="379"/>
      <c r="HZ238" s="384">
        <f t="shared" si="958"/>
        <v>0</v>
      </c>
      <c r="IA238" s="379"/>
      <c r="IB238" s="384">
        <f t="shared" si="959"/>
        <v>0</v>
      </c>
      <c r="IC238" s="379"/>
      <c r="ID238" s="384">
        <f t="shared" si="960"/>
        <v>0</v>
      </c>
      <c r="IE238" s="379"/>
      <c r="IF238" s="384">
        <f t="shared" si="961"/>
        <v>0</v>
      </c>
      <c r="IG238" s="379"/>
      <c r="IH238" s="384">
        <f t="shared" si="962"/>
        <v>0</v>
      </c>
      <c r="II238" s="379"/>
      <c r="IJ238" s="384">
        <f t="shared" si="963"/>
        <v>0</v>
      </c>
      <c r="IK238" s="379"/>
      <c r="IL238" s="384">
        <f t="shared" si="964"/>
        <v>0</v>
      </c>
      <c r="IM238" s="379"/>
      <c r="IN238" s="384">
        <f t="shared" si="965"/>
        <v>0</v>
      </c>
      <c r="IO238" s="379"/>
      <c r="IP238" s="384">
        <f t="shared" si="966"/>
        <v>0</v>
      </c>
      <c r="IQ238" s="379"/>
      <c r="IR238" s="384">
        <f t="shared" si="967"/>
        <v>0</v>
      </c>
      <c r="IS238" s="379"/>
      <c r="IT238" s="384">
        <f t="shared" si="968"/>
        <v>0</v>
      </c>
      <c r="IU238" s="379"/>
      <c r="IV238" s="384">
        <f t="shared" si="969"/>
        <v>0</v>
      </c>
      <c r="IW238" s="379"/>
      <c r="IX238" s="384">
        <f t="shared" si="970"/>
        <v>0</v>
      </c>
      <c r="IY238" s="379"/>
      <c r="IZ238" s="384">
        <f t="shared" si="971"/>
        <v>0</v>
      </c>
      <c r="JA238" s="379"/>
      <c r="JB238" s="384">
        <f t="shared" si="972"/>
        <v>0</v>
      </c>
      <c r="JC238" s="379"/>
      <c r="JD238" s="384">
        <f t="shared" si="973"/>
        <v>0</v>
      </c>
      <c r="JE238" s="379"/>
      <c r="JF238" s="384">
        <f t="shared" si="974"/>
        <v>0</v>
      </c>
      <c r="JG238" s="379"/>
      <c r="JH238" s="384">
        <f t="shared" si="975"/>
        <v>0</v>
      </c>
      <c r="JI238" s="379"/>
      <c r="JJ238" s="384">
        <f t="shared" si="976"/>
        <v>0</v>
      </c>
      <c r="JK238" s="379"/>
      <c r="JL238" s="384">
        <f t="shared" si="977"/>
        <v>0</v>
      </c>
      <c r="JM238" s="379"/>
      <c r="JN238" s="384">
        <f t="shared" si="978"/>
        <v>0</v>
      </c>
      <c r="JO238" s="379"/>
      <c r="JP238" s="384">
        <f t="shared" si="979"/>
        <v>0</v>
      </c>
      <c r="JQ238" s="379"/>
      <c r="JR238" s="384">
        <f t="shared" si="980"/>
        <v>0</v>
      </c>
      <c r="JS238" s="379"/>
      <c r="JT238" s="384">
        <f t="shared" si="981"/>
        <v>0</v>
      </c>
      <c r="JU238" s="379"/>
      <c r="JV238" s="384">
        <f t="shared" si="982"/>
        <v>0</v>
      </c>
      <c r="JW238" s="379"/>
      <c r="JX238" s="384">
        <f t="shared" si="983"/>
        <v>0</v>
      </c>
      <c r="JY238" s="379"/>
      <c r="JZ238" s="384">
        <f t="shared" si="984"/>
        <v>0</v>
      </c>
    </row>
    <row r="239" spans="1:286" customFormat="1" x14ac:dyDescent="0.25">
      <c r="A239" s="268" t="s">
        <v>342</v>
      </c>
      <c r="B239" s="354" t="s">
        <v>1116</v>
      </c>
      <c r="C239" s="468">
        <v>24251</v>
      </c>
      <c r="D239" s="467">
        <v>13376</v>
      </c>
      <c r="E239" s="469">
        <v>39560</v>
      </c>
      <c r="F239" s="478"/>
      <c r="G239" s="387">
        <f t="shared" si="720"/>
        <v>1286.45</v>
      </c>
      <c r="H239" s="388">
        <f t="shared" si="584"/>
        <v>27015.45</v>
      </c>
      <c r="I239" s="513">
        <v>6000</v>
      </c>
      <c r="J239" s="391">
        <f t="shared" si="586"/>
        <v>4.5025750000000002</v>
      </c>
      <c r="K239" s="379"/>
      <c r="L239" s="384">
        <f t="shared" si="853"/>
        <v>0</v>
      </c>
      <c r="M239" s="379"/>
      <c r="N239" s="384">
        <f t="shared" si="855"/>
        <v>0</v>
      </c>
      <c r="O239" s="379"/>
      <c r="P239" s="384">
        <f t="shared" si="854"/>
        <v>0</v>
      </c>
      <c r="Q239" s="379"/>
      <c r="R239" s="384">
        <f t="shared" si="856"/>
        <v>0</v>
      </c>
      <c r="S239" s="379"/>
      <c r="T239" s="384"/>
      <c r="U239" s="379"/>
      <c r="V239" s="384"/>
      <c r="W239" s="379"/>
      <c r="X239" s="384"/>
      <c r="Y239" s="379"/>
      <c r="Z239" s="384">
        <f t="shared" si="594"/>
        <v>0</v>
      </c>
      <c r="AA239" s="379"/>
      <c r="AB239" s="384"/>
      <c r="AC239" s="379"/>
      <c r="AD239" s="384"/>
      <c r="AE239" s="379"/>
      <c r="AF239" s="384"/>
      <c r="AG239" s="379"/>
      <c r="AH239" s="384"/>
      <c r="AI239" s="379"/>
      <c r="AJ239" s="384"/>
      <c r="AK239" s="379"/>
      <c r="AL239" s="384"/>
      <c r="AM239" s="379"/>
      <c r="AN239" s="384">
        <f t="shared" si="601"/>
        <v>0</v>
      </c>
      <c r="AO239" s="379"/>
      <c r="AP239" s="384"/>
      <c r="AQ239" s="379"/>
      <c r="AR239" s="384"/>
      <c r="AS239" s="379"/>
      <c r="AT239" s="384"/>
      <c r="AU239" s="379"/>
      <c r="AV239" s="384"/>
      <c r="AW239" s="379"/>
      <c r="AX239" s="384"/>
      <c r="AY239" s="379"/>
      <c r="AZ239" s="384"/>
      <c r="BA239" s="379"/>
      <c r="BB239" s="384"/>
      <c r="BC239" s="379"/>
      <c r="BD239" s="384"/>
      <c r="BE239" s="379"/>
      <c r="BF239" s="384"/>
      <c r="BG239" s="379"/>
      <c r="BH239" s="384"/>
      <c r="BI239" s="379"/>
      <c r="BJ239" s="384"/>
      <c r="BK239" s="379"/>
      <c r="BL239" s="384"/>
      <c r="BM239" s="379"/>
      <c r="BN239" s="384"/>
      <c r="BO239" s="379"/>
      <c r="BP239" s="384"/>
      <c r="BQ239" s="379"/>
      <c r="BR239" s="384"/>
      <c r="BS239" s="379"/>
      <c r="BT239" s="384"/>
      <c r="BU239" s="379"/>
      <c r="BV239" s="384"/>
      <c r="BW239" s="379"/>
      <c r="BX239" s="384"/>
      <c r="BY239" s="379"/>
      <c r="BZ239" s="384"/>
      <c r="CA239" s="379"/>
      <c r="CB239" s="384"/>
      <c r="CC239" s="379"/>
      <c r="CD239" s="384"/>
      <c r="CE239" s="379"/>
      <c r="CF239" s="384"/>
      <c r="CG239" s="379"/>
      <c r="CH239" s="384"/>
      <c r="CI239" s="379"/>
      <c r="CJ239" s="384"/>
      <c r="CK239" s="379"/>
      <c r="CL239" s="384"/>
      <c r="CM239" s="379"/>
      <c r="CN239" s="384"/>
      <c r="CO239" s="379"/>
      <c r="CP239" s="384"/>
      <c r="CQ239" s="379"/>
      <c r="CR239" s="384"/>
      <c r="CS239" s="379"/>
      <c r="CT239" s="384"/>
      <c r="CU239" s="379"/>
      <c r="CV239" s="384"/>
      <c r="CW239" s="379"/>
      <c r="CX239" s="384"/>
      <c r="CY239" s="379"/>
      <c r="CZ239" s="384"/>
      <c r="DA239" s="379"/>
      <c r="DB239" s="384"/>
      <c r="DC239" s="379"/>
      <c r="DD239" s="384"/>
      <c r="DE239" s="379"/>
      <c r="DF239" s="384"/>
      <c r="DG239" s="379"/>
      <c r="DH239" s="384"/>
      <c r="DI239" s="379"/>
      <c r="DJ239" s="384"/>
      <c r="DK239" s="379"/>
      <c r="DL239" s="384"/>
      <c r="DM239" s="379"/>
      <c r="DN239" s="384"/>
      <c r="DO239" s="379"/>
      <c r="DP239" s="384"/>
      <c r="DQ239" s="379"/>
      <c r="DR239" s="384"/>
      <c r="DS239" s="379"/>
      <c r="DT239" s="384"/>
      <c r="DU239" s="379"/>
      <c r="DV239" s="384"/>
      <c r="DW239" s="379"/>
      <c r="DX239" s="384"/>
      <c r="DY239" s="379"/>
      <c r="DZ239" s="384"/>
      <c r="EA239" s="379"/>
      <c r="EB239" s="384"/>
      <c r="EC239" s="379"/>
      <c r="ED239" s="384"/>
      <c r="EE239" s="379"/>
      <c r="EF239" s="384"/>
      <c r="EG239" s="379"/>
      <c r="EH239" s="384"/>
      <c r="EI239" s="379"/>
      <c r="EJ239" s="384"/>
      <c r="EK239" s="379"/>
      <c r="EL239" s="384"/>
      <c r="EM239" s="379"/>
      <c r="EN239" s="384"/>
      <c r="EO239" s="379"/>
      <c r="EP239" s="384"/>
      <c r="EQ239" s="379"/>
      <c r="ER239" s="384"/>
      <c r="ES239" s="379"/>
      <c r="ET239" s="384"/>
      <c r="EU239" s="379"/>
      <c r="EV239" s="384"/>
      <c r="EW239" s="379"/>
      <c r="EX239" s="384"/>
      <c r="EY239" s="379"/>
      <c r="EZ239" s="384"/>
      <c r="FA239" s="379"/>
      <c r="FB239" s="384"/>
      <c r="FC239" s="379"/>
      <c r="FD239" s="384"/>
      <c r="FE239" s="379"/>
      <c r="FF239" s="384"/>
      <c r="FG239" s="379"/>
      <c r="FH239" s="384"/>
      <c r="FI239" s="379"/>
      <c r="FJ239" s="384"/>
      <c r="FK239" s="379"/>
      <c r="FL239" s="384"/>
      <c r="FM239" s="379"/>
      <c r="FN239" s="384"/>
      <c r="FO239" s="379"/>
      <c r="FP239" s="384"/>
      <c r="FQ239" s="379"/>
      <c r="FR239" s="384"/>
      <c r="FS239" s="379"/>
      <c r="FT239" s="384"/>
      <c r="FU239" s="379"/>
      <c r="FV239" s="384"/>
      <c r="FW239" s="379"/>
      <c r="FX239" s="384"/>
      <c r="FY239" s="379"/>
      <c r="FZ239" s="384"/>
      <c r="GA239" s="379"/>
      <c r="GB239" s="384"/>
      <c r="GC239" s="379"/>
      <c r="GD239" s="384"/>
      <c r="GE239" s="379"/>
      <c r="GF239" s="384"/>
      <c r="GG239" s="379"/>
      <c r="GH239" s="384"/>
      <c r="GI239" s="379"/>
      <c r="GJ239" s="384"/>
      <c r="GK239" s="379"/>
      <c r="GL239" s="384"/>
      <c r="GM239" s="379"/>
      <c r="GN239" s="384"/>
      <c r="GO239" s="379"/>
      <c r="GP239" s="384"/>
      <c r="GQ239" s="379"/>
      <c r="GR239" s="384"/>
      <c r="GS239" s="379"/>
      <c r="GT239" s="384"/>
      <c r="GU239" s="379"/>
      <c r="GV239" s="384"/>
      <c r="GW239" s="379"/>
      <c r="GX239" s="384"/>
      <c r="GY239" s="379"/>
      <c r="GZ239" s="384"/>
      <c r="HA239" s="379"/>
      <c r="HB239" s="384"/>
      <c r="HC239" s="379"/>
      <c r="HD239" s="384"/>
      <c r="HE239" s="379">
        <v>1</v>
      </c>
      <c r="HF239" s="384">
        <f t="shared" si="815"/>
        <v>4.5025750000000002</v>
      </c>
      <c r="HG239" s="379">
        <v>1</v>
      </c>
      <c r="HH239" s="384">
        <f t="shared" si="816"/>
        <v>4.5025750000000002</v>
      </c>
      <c r="HI239" s="379"/>
      <c r="HJ239" s="384">
        <f t="shared" si="985"/>
        <v>0</v>
      </c>
      <c r="HK239" s="379"/>
      <c r="HL239" s="384">
        <f t="shared" si="690"/>
        <v>0</v>
      </c>
      <c r="HM239" s="379"/>
      <c r="HN239" s="384"/>
      <c r="HO239" s="415"/>
      <c r="HP239" s="384">
        <f t="shared" si="953"/>
        <v>0</v>
      </c>
      <c r="HQ239" s="379"/>
      <c r="HR239" s="384"/>
      <c r="HS239" s="415"/>
      <c r="HT239" s="384"/>
      <c r="HU239" s="379"/>
      <c r="HV239" s="384"/>
      <c r="HW239" s="379"/>
      <c r="HX239" s="384"/>
      <c r="HY239" s="379"/>
      <c r="HZ239" s="384"/>
      <c r="IA239" s="379"/>
      <c r="IB239" s="384"/>
      <c r="IC239" s="379"/>
      <c r="ID239" s="384"/>
      <c r="IE239" s="379"/>
      <c r="IF239" s="384"/>
      <c r="IG239" s="379"/>
      <c r="IH239" s="384"/>
      <c r="II239" s="379"/>
      <c r="IJ239" s="384"/>
      <c r="IK239" s="379"/>
      <c r="IL239" s="384"/>
      <c r="IM239" s="379"/>
      <c r="IN239" s="384"/>
      <c r="IO239" s="379"/>
      <c r="IP239" s="384"/>
      <c r="IQ239" s="379"/>
      <c r="IR239" s="384"/>
      <c r="IS239" s="379"/>
      <c r="IT239" s="384"/>
      <c r="IU239" s="379"/>
      <c r="IV239" s="384"/>
      <c r="IW239" s="379"/>
      <c r="IX239" s="384"/>
      <c r="IY239" s="379"/>
      <c r="IZ239" s="384"/>
      <c r="JA239" s="379"/>
      <c r="JB239" s="384"/>
      <c r="JC239" s="379"/>
      <c r="JD239" s="384"/>
      <c r="JE239" s="379"/>
      <c r="JF239" s="384"/>
      <c r="JG239" s="379"/>
      <c r="JH239" s="384"/>
      <c r="JI239" s="379"/>
      <c r="JJ239" s="384"/>
      <c r="JK239" s="379"/>
      <c r="JL239" s="384"/>
      <c r="JM239" s="379"/>
      <c r="JN239" s="384"/>
      <c r="JO239" s="379"/>
      <c r="JP239" s="384"/>
      <c r="JQ239" s="379"/>
      <c r="JR239" s="384"/>
      <c r="JS239" s="379"/>
      <c r="JT239" s="384"/>
      <c r="JU239" s="379"/>
      <c r="JV239" s="384"/>
      <c r="JW239" s="379"/>
      <c r="JX239" s="384"/>
      <c r="JY239" s="379"/>
      <c r="JZ239" s="384"/>
    </row>
    <row r="240" spans="1:286" customFormat="1" x14ac:dyDescent="0.25">
      <c r="A240" s="268" t="s">
        <v>342</v>
      </c>
      <c r="B240" s="358" t="s">
        <v>1114</v>
      </c>
      <c r="C240" s="469">
        <v>25118</v>
      </c>
      <c r="D240" s="467">
        <v>9424</v>
      </c>
      <c r="E240" s="469"/>
      <c r="F240" s="478"/>
      <c r="G240" s="387">
        <f t="shared" si="720"/>
        <v>863.55000000000007</v>
      </c>
      <c r="H240" s="388">
        <f t="shared" si="584"/>
        <v>18134.55</v>
      </c>
      <c r="I240" s="513">
        <v>6000</v>
      </c>
      <c r="J240" s="391">
        <f t="shared" si="586"/>
        <v>3.0224249999999997</v>
      </c>
      <c r="K240" s="379"/>
      <c r="L240" s="384">
        <f t="shared" si="853"/>
        <v>0</v>
      </c>
      <c r="M240" s="379"/>
      <c r="N240" s="384">
        <f t="shared" si="855"/>
        <v>0</v>
      </c>
      <c r="O240" s="379"/>
      <c r="P240" s="384">
        <f t="shared" si="854"/>
        <v>0</v>
      </c>
      <c r="Q240" s="379"/>
      <c r="R240" s="384">
        <f t="shared" si="856"/>
        <v>0</v>
      </c>
      <c r="S240" s="379"/>
      <c r="T240" s="384"/>
      <c r="U240" s="379"/>
      <c r="V240" s="384"/>
      <c r="W240" s="379"/>
      <c r="X240" s="384"/>
      <c r="Y240" s="379"/>
      <c r="Z240" s="384">
        <f t="shared" si="594"/>
        <v>0</v>
      </c>
      <c r="AA240" s="379"/>
      <c r="AB240" s="384"/>
      <c r="AC240" s="379"/>
      <c r="AD240" s="384"/>
      <c r="AE240" s="379"/>
      <c r="AF240" s="384"/>
      <c r="AG240" s="379"/>
      <c r="AH240" s="384"/>
      <c r="AI240" s="379"/>
      <c r="AJ240" s="384"/>
      <c r="AK240" s="379"/>
      <c r="AL240" s="384"/>
      <c r="AM240" s="379"/>
      <c r="AN240" s="384">
        <f t="shared" si="601"/>
        <v>0</v>
      </c>
      <c r="AO240" s="379"/>
      <c r="AP240" s="384"/>
      <c r="AQ240" s="379"/>
      <c r="AR240" s="384"/>
      <c r="AS240" s="379"/>
      <c r="AT240" s="384"/>
      <c r="AU240" s="379"/>
      <c r="AV240" s="384"/>
      <c r="AW240" s="379"/>
      <c r="AX240" s="384"/>
      <c r="AY240" s="379"/>
      <c r="AZ240" s="384"/>
      <c r="BA240" s="379"/>
      <c r="BB240" s="384"/>
      <c r="BC240" s="379"/>
      <c r="BD240" s="384"/>
      <c r="BE240" s="379"/>
      <c r="BF240" s="384"/>
      <c r="BG240" s="379"/>
      <c r="BH240" s="384"/>
      <c r="BI240" s="379"/>
      <c r="BJ240" s="384"/>
      <c r="BK240" s="379"/>
      <c r="BL240" s="384"/>
      <c r="BM240" s="379"/>
      <c r="BN240" s="384"/>
      <c r="BO240" s="379"/>
      <c r="BP240" s="384"/>
      <c r="BQ240" s="379"/>
      <c r="BR240" s="384"/>
      <c r="BS240" s="379"/>
      <c r="BT240" s="384"/>
      <c r="BU240" s="379"/>
      <c r="BV240" s="384"/>
      <c r="BW240" s="379"/>
      <c r="BX240" s="384"/>
      <c r="BY240" s="379"/>
      <c r="BZ240" s="384"/>
      <c r="CA240" s="379"/>
      <c r="CB240" s="384"/>
      <c r="CC240" s="379"/>
      <c r="CD240" s="384"/>
      <c r="CE240" s="379"/>
      <c r="CF240" s="384"/>
      <c r="CG240" s="379"/>
      <c r="CH240" s="384"/>
      <c r="CI240" s="379"/>
      <c r="CJ240" s="384"/>
      <c r="CK240" s="379"/>
      <c r="CL240" s="384"/>
      <c r="CM240" s="379"/>
      <c r="CN240" s="384"/>
      <c r="CO240" s="379"/>
      <c r="CP240" s="384"/>
      <c r="CQ240" s="379"/>
      <c r="CR240" s="384"/>
      <c r="CS240" s="379"/>
      <c r="CT240" s="384"/>
      <c r="CU240" s="379"/>
      <c r="CV240" s="384"/>
      <c r="CW240" s="379"/>
      <c r="CX240" s="384"/>
      <c r="CY240" s="379"/>
      <c r="CZ240" s="384"/>
      <c r="DA240" s="379"/>
      <c r="DB240" s="384"/>
      <c r="DC240" s="379"/>
      <c r="DD240" s="384"/>
      <c r="DE240" s="379"/>
      <c r="DF240" s="384"/>
      <c r="DG240" s="379"/>
      <c r="DH240" s="384"/>
      <c r="DI240" s="379"/>
      <c r="DJ240" s="384"/>
      <c r="DK240" s="379"/>
      <c r="DL240" s="384"/>
      <c r="DM240" s="379"/>
      <c r="DN240" s="384"/>
      <c r="DO240" s="379"/>
      <c r="DP240" s="384"/>
      <c r="DQ240" s="379"/>
      <c r="DR240" s="384"/>
      <c r="DS240" s="379"/>
      <c r="DT240" s="384"/>
      <c r="DU240" s="379"/>
      <c r="DV240" s="384"/>
      <c r="DW240" s="379"/>
      <c r="DX240" s="384"/>
      <c r="DY240" s="379"/>
      <c r="DZ240" s="384"/>
      <c r="EA240" s="379"/>
      <c r="EB240" s="384"/>
      <c r="EC240" s="379"/>
      <c r="ED240" s="384"/>
      <c r="EE240" s="379"/>
      <c r="EF240" s="384"/>
      <c r="EG240" s="379"/>
      <c r="EH240" s="384"/>
      <c r="EI240" s="379"/>
      <c r="EJ240" s="384"/>
      <c r="EK240" s="379"/>
      <c r="EL240" s="384"/>
      <c r="EM240" s="379"/>
      <c r="EN240" s="384"/>
      <c r="EO240" s="379"/>
      <c r="EP240" s="384"/>
      <c r="EQ240" s="379"/>
      <c r="ER240" s="384"/>
      <c r="ES240" s="379"/>
      <c r="ET240" s="384"/>
      <c r="EU240" s="379"/>
      <c r="EV240" s="384"/>
      <c r="EW240" s="379"/>
      <c r="EX240" s="384"/>
      <c r="EY240" s="379"/>
      <c r="EZ240" s="384"/>
      <c r="FA240" s="379"/>
      <c r="FB240" s="384"/>
      <c r="FC240" s="379"/>
      <c r="FD240" s="384"/>
      <c r="FE240" s="379"/>
      <c r="FF240" s="384"/>
      <c r="FG240" s="379"/>
      <c r="FH240" s="384"/>
      <c r="FI240" s="379"/>
      <c r="FJ240" s="384"/>
      <c r="FK240" s="379"/>
      <c r="FL240" s="384"/>
      <c r="FM240" s="379"/>
      <c r="FN240" s="384"/>
      <c r="FO240" s="379"/>
      <c r="FP240" s="384"/>
      <c r="FQ240" s="379"/>
      <c r="FR240" s="384"/>
      <c r="FS240" s="379"/>
      <c r="FT240" s="384"/>
      <c r="FU240" s="379"/>
      <c r="FV240" s="384"/>
      <c r="FW240" s="379"/>
      <c r="FX240" s="384"/>
      <c r="FY240" s="379"/>
      <c r="FZ240" s="384"/>
      <c r="GA240" s="379"/>
      <c r="GB240" s="384"/>
      <c r="GC240" s="379"/>
      <c r="GD240" s="384"/>
      <c r="GE240" s="379"/>
      <c r="GF240" s="384"/>
      <c r="GG240" s="379"/>
      <c r="GH240" s="384"/>
      <c r="GI240" s="379"/>
      <c r="GJ240" s="384"/>
      <c r="GK240" s="379"/>
      <c r="GL240" s="384"/>
      <c r="GM240" s="379"/>
      <c r="GN240" s="384"/>
      <c r="GO240" s="379"/>
      <c r="GP240" s="384"/>
      <c r="GQ240" s="379"/>
      <c r="GR240" s="384"/>
      <c r="GS240" s="379"/>
      <c r="GT240" s="384"/>
      <c r="GU240" s="379"/>
      <c r="GV240" s="384"/>
      <c r="GW240" s="379"/>
      <c r="GX240" s="384"/>
      <c r="GY240" s="379"/>
      <c r="GZ240" s="384"/>
      <c r="HA240" s="379"/>
      <c r="HB240" s="384"/>
      <c r="HC240" s="379"/>
      <c r="HD240" s="384"/>
      <c r="HE240" s="379">
        <v>1</v>
      </c>
      <c r="HF240" s="384">
        <f t="shared" si="815"/>
        <v>3.0224249999999997</v>
      </c>
      <c r="HG240" s="379">
        <v>1</v>
      </c>
      <c r="HH240" s="384">
        <f t="shared" si="816"/>
        <v>3.0224249999999997</v>
      </c>
      <c r="HI240" s="379"/>
      <c r="HJ240" s="384">
        <f t="shared" si="985"/>
        <v>0</v>
      </c>
      <c r="HK240" s="379"/>
      <c r="HL240" s="384">
        <f t="shared" si="690"/>
        <v>0</v>
      </c>
      <c r="HM240" s="379"/>
      <c r="HN240" s="384"/>
      <c r="HO240" s="415"/>
      <c r="HP240" s="384">
        <f t="shared" si="953"/>
        <v>0</v>
      </c>
      <c r="HQ240" s="379"/>
      <c r="HR240" s="384"/>
      <c r="HS240" s="415"/>
      <c r="HT240" s="384"/>
      <c r="HU240" s="379"/>
      <c r="HV240" s="384"/>
      <c r="HW240" s="379"/>
      <c r="HX240" s="384"/>
      <c r="HY240" s="379"/>
      <c r="HZ240" s="384"/>
      <c r="IA240" s="379"/>
      <c r="IB240" s="384"/>
      <c r="IC240" s="379"/>
      <c r="ID240" s="384"/>
      <c r="IE240" s="379"/>
      <c r="IF240" s="384"/>
      <c r="IG240" s="379"/>
      <c r="IH240" s="384"/>
      <c r="II240" s="379"/>
      <c r="IJ240" s="384"/>
      <c r="IK240" s="379"/>
      <c r="IL240" s="384"/>
      <c r="IM240" s="379"/>
      <c r="IN240" s="384"/>
      <c r="IO240" s="379"/>
      <c r="IP240" s="384"/>
      <c r="IQ240" s="379"/>
      <c r="IR240" s="384"/>
      <c r="IS240" s="379"/>
      <c r="IT240" s="384"/>
      <c r="IU240" s="379"/>
      <c r="IV240" s="384"/>
      <c r="IW240" s="379"/>
      <c r="IX240" s="384"/>
      <c r="IY240" s="379"/>
      <c r="IZ240" s="384"/>
      <c r="JA240" s="379"/>
      <c r="JB240" s="384"/>
      <c r="JC240" s="379"/>
      <c r="JD240" s="384"/>
      <c r="JE240" s="379"/>
      <c r="JF240" s="384"/>
      <c r="JG240" s="379"/>
      <c r="JH240" s="384"/>
      <c r="JI240" s="379"/>
      <c r="JJ240" s="384"/>
      <c r="JK240" s="379"/>
      <c r="JL240" s="384"/>
      <c r="JM240" s="379"/>
      <c r="JN240" s="384"/>
      <c r="JO240" s="379"/>
      <c r="JP240" s="384"/>
      <c r="JQ240" s="379"/>
      <c r="JR240" s="384"/>
      <c r="JS240" s="379"/>
      <c r="JT240" s="384"/>
      <c r="JU240" s="379"/>
      <c r="JV240" s="384"/>
      <c r="JW240" s="379"/>
      <c r="JX240" s="384"/>
      <c r="JY240" s="379"/>
      <c r="JZ240" s="384"/>
    </row>
    <row r="241" spans="1:286" customFormat="1" x14ac:dyDescent="0.25">
      <c r="A241" s="268" t="s">
        <v>342</v>
      </c>
      <c r="B241" s="268" t="s">
        <v>1117</v>
      </c>
      <c r="C241" s="478">
        <v>86303.02</v>
      </c>
      <c r="D241" s="467">
        <v>57760</v>
      </c>
      <c r="E241" s="469">
        <v>69025</v>
      </c>
      <c r="F241" s="478"/>
      <c r="G241" s="387">
        <f t="shared" si="720"/>
        <v>3551.4670000000006</v>
      </c>
      <c r="H241" s="388">
        <f t="shared" si="584"/>
        <v>74580.807000000015</v>
      </c>
      <c r="I241" s="513">
        <v>1200</v>
      </c>
      <c r="J241" s="391">
        <f t="shared" si="586"/>
        <v>62.150672500000013</v>
      </c>
      <c r="K241" s="379"/>
      <c r="L241" s="384">
        <f t="shared" si="853"/>
        <v>0</v>
      </c>
      <c r="M241" s="379"/>
      <c r="N241" s="384">
        <f t="shared" si="855"/>
        <v>0</v>
      </c>
      <c r="O241" s="379"/>
      <c r="P241" s="384">
        <f t="shared" si="854"/>
        <v>0</v>
      </c>
      <c r="Q241" s="379"/>
      <c r="R241" s="384">
        <f t="shared" si="856"/>
        <v>0</v>
      </c>
      <c r="S241" s="379"/>
      <c r="T241" s="384"/>
      <c r="U241" s="379"/>
      <c r="V241" s="384"/>
      <c r="W241" s="379"/>
      <c r="X241" s="384"/>
      <c r="Y241" s="379"/>
      <c r="Z241" s="384">
        <f t="shared" si="594"/>
        <v>0</v>
      </c>
      <c r="AA241" s="379"/>
      <c r="AB241" s="384"/>
      <c r="AC241" s="379"/>
      <c r="AD241" s="384"/>
      <c r="AE241" s="379"/>
      <c r="AF241" s="384"/>
      <c r="AG241" s="379"/>
      <c r="AH241" s="384"/>
      <c r="AI241" s="379"/>
      <c r="AJ241" s="384"/>
      <c r="AK241" s="379"/>
      <c r="AL241" s="384"/>
      <c r="AM241" s="379"/>
      <c r="AN241" s="384">
        <f t="shared" si="601"/>
        <v>0</v>
      </c>
      <c r="AO241" s="379"/>
      <c r="AP241" s="384"/>
      <c r="AQ241" s="379"/>
      <c r="AR241" s="384"/>
      <c r="AS241" s="379"/>
      <c r="AT241" s="384"/>
      <c r="AU241" s="379"/>
      <c r="AV241" s="384"/>
      <c r="AW241" s="379"/>
      <c r="AX241" s="384"/>
      <c r="AY241" s="379"/>
      <c r="AZ241" s="384"/>
      <c r="BA241" s="379"/>
      <c r="BB241" s="384"/>
      <c r="BC241" s="379"/>
      <c r="BD241" s="384"/>
      <c r="BE241" s="379"/>
      <c r="BF241" s="384"/>
      <c r="BG241" s="379"/>
      <c r="BH241" s="384"/>
      <c r="BI241" s="379"/>
      <c r="BJ241" s="384"/>
      <c r="BK241" s="379"/>
      <c r="BL241" s="384"/>
      <c r="BM241" s="379"/>
      <c r="BN241" s="384"/>
      <c r="BO241" s="379"/>
      <c r="BP241" s="384"/>
      <c r="BQ241" s="379"/>
      <c r="BR241" s="384"/>
      <c r="BS241" s="379"/>
      <c r="BT241" s="384"/>
      <c r="BU241" s="379"/>
      <c r="BV241" s="384"/>
      <c r="BW241" s="379"/>
      <c r="BX241" s="384"/>
      <c r="BY241" s="379"/>
      <c r="BZ241" s="384"/>
      <c r="CA241" s="379"/>
      <c r="CB241" s="384"/>
      <c r="CC241" s="379"/>
      <c r="CD241" s="384"/>
      <c r="CE241" s="379"/>
      <c r="CF241" s="384"/>
      <c r="CG241" s="379"/>
      <c r="CH241" s="384"/>
      <c r="CI241" s="379"/>
      <c r="CJ241" s="384"/>
      <c r="CK241" s="379"/>
      <c r="CL241" s="384"/>
      <c r="CM241" s="379"/>
      <c r="CN241" s="384"/>
      <c r="CO241" s="379"/>
      <c r="CP241" s="384"/>
      <c r="CQ241" s="379"/>
      <c r="CR241" s="384"/>
      <c r="CS241" s="379"/>
      <c r="CT241" s="384"/>
      <c r="CU241" s="379"/>
      <c r="CV241" s="384"/>
      <c r="CW241" s="379"/>
      <c r="CX241" s="384"/>
      <c r="CY241" s="379"/>
      <c r="CZ241" s="384"/>
      <c r="DA241" s="379"/>
      <c r="DB241" s="384"/>
      <c r="DC241" s="379"/>
      <c r="DD241" s="384"/>
      <c r="DE241" s="379"/>
      <c r="DF241" s="384"/>
      <c r="DG241" s="379"/>
      <c r="DH241" s="384"/>
      <c r="DI241" s="379"/>
      <c r="DJ241" s="384"/>
      <c r="DK241" s="379"/>
      <c r="DL241" s="384"/>
      <c r="DM241" s="379"/>
      <c r="DN241" s="384"/>
      <c r="DO241" s="379"/>
      <c r="DP241" s="384"/>
      <c r="DQ241" s="379"/>
      <c r="DR241" s="384"/>
      <c r="DS241" s="379"/>
      <c r="DT241" s="384"/>
      <c r="DU241" s="379"/>
      <c r="DV241" s="384"/>
      <c r="DW241" s="379"/>
      <c r="DX241" s="384"/>
      <c r="DY241" s="379"/>
      <c r="DZ241" s="384"/>
      <c r="EA241" s="379"/>
      <c r="EB241" s="384"/>
      <c r="EC241" s="379"/>
      <c r="ED241" s="384"/>
      <c r="EE241" s="379"/>
      <c r="EF241" s="384"/>
      <c r="EG241" s="379"/>
      <c r="EH241" s="384"/>
      <c r="EI241" s="379"/>
      <c r="EJ241" s="384"/>
      <c r="EK241" s="379"/>
      <c r="EL241" s="384"/>
      <c r="EM241" s="379"/>
      <c r="EN241" s="384"/>
      <c r="EO241" s="379"/>
      <c r="EP241" s="384"/>
      <c r="EQ241" s="379"/>
      <c r="ER241" s="384"/>
      <c r="ES241" s="379"/>
      <c r="ET241" s="384"/>
      <c r="EU241" s="379"/>
      <c r="EV241" s="384"/>
      <c r="EW241" s="379"/>
      <c r="EX241" s="384"/>
      <c r="EY241" s="379"/>
      <c r="EZ241" s="384"/>
      <c r="FA241" s="379"/>
      <c r="FB241" s="384"/>
      <c r="FC241" s="379"/>
      <c r="FD241" s="384"/>
      <c r="FE241" s="379"/>
      <c r="FF241" s="384"/>
      <c r="FG241" s="379"/>
      <c r="FH241" s="384"/>
      <c r="FI241" s="379"/>
      <c r="FJ241" s="384"/>
      <c r="FK241" s="379"/>
      <c r="FL241" s="384"/>
      <c r="FM241" s="379"/>
      <c r="FN241" s="384"/>
      <c r="FO241" s="379"/>
      <c r="FP241" s="384"/>
      <c r="FQ241" s="379"/>
      <c r="FR241" s="384"/>
      <c r="FS241" s="379"/>
      <c r="FT241" s="384"/>
      <c r="FU241" s="379"/>
      <c r="FV241" s="384"/>
      <c r="FW241" s="379"/>
      <c r="FX241" s="384"/>
      <c r="FY241" s="379"/>
      <c r="FZ241" s="384"/>
      <c r="GA241" s="379"/>
      <c r="GB241" s="384"/>
      <c r="GC241" s="379"/>
      <c r="GD241" s="384"/>
      <c r="GE241" s="379"/>
      <c r="GF241" s="384"/>
      <c r="GG241" s="379"/>
      <c r="GH241" s="384"/>
      <c r="GI241" s="379"/>
      <c r="GJ241" s="384"/>
      <c r="GK241" s="379"/>
      <c r="GL241" s="384"/>
      <c r="GM241" s="379"/>
      <c r="GN241" s="384"/>
      <c r="GO241" s="379"/>
      <c r="GP241" s="384"/>
      <c r="GQ241" s="379"/>
      <c r="GR241" s="384"/>
      <c r="GS241" s="379"/>
      <c r="GT241" s="384"/>
      <c r="GU241" s="379"/>
      <c r="GV241" s="384"/>
      <c r="GW241" s="379"/>
      <c r="GX241" s="384"/>
      <c r="GY241" s="379"/>
      <c r="GZ241" s="384"/>
      <c r="HA241" s="379"/>
      <c r="HB241" s="384"/>
      <c r="HC241" s="379"/>
      <c r="HD241" s="384"/>
      <c r="HE241" s="379">
        <v>1</v>
      </c>
      <c r="HF241" s="384">
        <f t="shared" si="815"/>
        <v>62.150672500000013</v>
      </c>
      <c r="HG241" s="379">
        <v>1</v>
      </c>
      <c r="HH241" s="384">
        <f t="shared" si="816"/>
        <v>62.150672500000013</v>
      </c>
      <c r="HI241" s="379"/>
      <c r="HJ241" s="384">
        <f t="shared" si="985"/>
        <v>0</v>
      </c>
      <c r="HK241" s="379"/>
      <c r="HL241" s="384">
        <f t="shared" si="690"/>
        <v>0</v>
      </c>
      <c r="HM241" s="379"/>
      <c r="HN241" s="384"/>
      <c r="HO241" s="415"/>
      <c r="HP241" s="384">
        <f t="shared" si="953"/>
        <v>0</v>
      </c>
      <c r="HQ241" s="379"/>
      <c r="HR241" s="384"/>
      <c r="HS241" s="415"/>
      <c r="HT241" s="384"/>
      <c r="HU241" s="379"/>
      <c r="HV241" s="384"/>
      <c r="HW241" s="379"/>
      <c r="HX241" s="384"/>
      <c r="HY241" s="379"/>
      <c r="HZ241" s="384"/>
      <c r="IA241" s="379"/>
      <c r="IB241" s="384"/>
      <c r="IC241" s="379"/>
      <c r="ID241" s="384"/>
      <c r="IE241" s="379"/>
      <c r="IF241" s="384"/>
      <c r="IG241" s="379"/>
      <c r="IH241" s="384"/>
      <c r="II241" s="379"/>
      <c r="IJ241" s="384"/>
      <c r="IK241" s="379"/>
      <c r="IL241" s="384"/>
      <c r="IM241" s="379"/>
      <c r="IN241" s="384"/>
      <c r="IO241" s="379"/>
      <c r="IP241" s="384"/>
      <c r="IQ241" s="379"/>
      <c r="IR241" s="384"/>
      <c r="IS241" s="379"/>
      <c r="IT241" s="384"/>
      <c r="IU241" s="379"/>
      <c r="IV241" s="384"/>
      <c r="IW241" s="379"/>
      <c r="IX241" s="384"/>
      <c r="IY241" s="379"/>
      <c r="IZ241" s="384"/>
      <c r="JA241" s="379"/>
      <c r="JB241" s="384"/>
      <c r="JC241" s="379"/>
      <c r="JD241" s="384"/>
      <c r="JE241" s="379"/>
      <c r="JF241" s="384"/>
      <c r="JG241" s="379"/>
      <c r="JH241" s="384"/>
      <c r="JI241" s="379"/>
      <c r="JJ241" s="384"/>
      <c r="JK241" s="379"/>
      <c r="JL241" s="384"/>
      <c r="JM241" s="379"/>
      <c r="JN241" s="384"/>
      <c r="JO241" s="379"/>
      <c r="JP241" s="384"/>
      <c r="JQ241" s="379"/>
      <c r="JR241" s="384"/>
      <c r="JS241" s="379"/>
      <c r="JT241" s="384"/>
      <c r="JU241" s="379"/>
      <c r="JV241" s="384"/>
      <c r="JW241" s="379"/>
      <c r="JX241" s="384"/>
      <c r="JY241" s="379"/>
      <c r="JZ241" s="384"/>
    </row>
    <row r="242" spans="1:286" customFormat="1" x14ac:dyDescent="0.25">
      <c r="A242" s="268" t="s">
        <v>342</v>
      </c>
      <c r="B242" s="358" t="s">
        <v>581</v>
      </c>
      <c r="C242" s="468">
        <v>33000</v>
      </c>
      <c r="D242" s="467"/>
      <c r="E242" s="469"/>
      <c r="F242" s="478"/>
      <c r="G242" s="387">
        <f t="shared" si="720"/>
        <v>1650</v>
      </c>
      <c r="H242" s="388">
        <f t="shared" si="584"/>
        <v>34650</v>
      </c>
      <c r="I242" s="513">
        <v>40</v>
      </c>
      <c r="J242" s="391">
        <f t="shared" si="586"/>
        <v>866.25</v>
      </c>
      <c r="K242" s="379"/>
      <c r="L242" s="384">
        <f t="shared" si="853"/>
        <v>0</v>
      </c>
      <c r="M242" s="379"/>
      <c r="N242" s="384">
        <f t="shared" si="855"/>
        <v>0</v>
      </c>
      <c r="O242" s="379"/>
      <c r="P242" s="384">
        <f t="shared" si="854"/>
        <v>0</v>
      </c>
      <c r="Q242" s="379"/>
      <c r="R242" s="384">
        <f t="shared" si="856"/>
        <v>0</v>
      </c>
      <c r="S242" s="379"/>
      <c r="T242" s="384">
        <f>S242*$J242</f>
        <v>0</v>
      </c>
      <c r="U242" s="379"/>
      <c r="V242" s="384">
        <f>U242*$J242</f>
        <v>0</v>
      </c>
      <c r="W242" s="379"/>
      <c r="X242" s="384">
        <f>W242*$J242</f>
        <v>0</v>
      </c>
      <c r="Y242" s="379"/>
      <c r="Z242" s="384">
        <f t="shared" si="594"/>
        <v>0</v>
      </c>
      <c r="AA242" s="379"/>
      <c r="AB242" s="384">
        <f>AA242*$J242</f>
        <v>0</v>
      </c>
      <c r="AC242" s="379"/>
      <c r="AD242" s="384">
        <f>AC242*$J242</f>
        <v>0</v>
      </c>
      <c r="AE242" s="379"/>
      <c r="AF242" s="384">
        <f>AE242*$J242</f>
        <v>0</v>
      </c>
      <c r="AG242" s="379"/>
      <c r="AH242" s="384">
        <f>AG242*$J242</f>
        <v>0</v>
      </c>
      <c r="AI242" s="379"/>
      <c r="AJ242" s="384">
        <f>AI242*$J242</f>
        <v>0</v>
      </c>
      <c r="AK242" s="379"/>
      <c r="AL242" s="384">
        <f>AK242*$J242</f>
        <v>0</v>
      </c>
      <c r="AM242" s="379"/>
      <c r="AN242" s="384">
        <f t="shared" si="601"/>
        <v>0</v>
      </c>
      <c r="AO242" s="379"/>
      <c r="AP242" s="384">
        <f>AO242*$J242</f>
        <v>0</v>
      </c>
      <c r="AQ242" s="379"/>
      <c r="AR242" s="384">
        <f>AQ242*$J242</f>
        <v>0</v>
      </c>
      <c r="AS242" s="379"/>
      <c r="AT242" s="384">
        <f>AS242*$J242</f>
        <v>0</v>
      </c>
      <c r="AU242" s="379"/>
      <c r="AV242" s="384">
        <f>AU242*$J242</f>
        <v>0</v>
      </c>
      <c r="AW242" s="379"/>
      <c r="AX242" s="384">
        <f>AW242*$J242</f>
        <v>0</v>
      </c>
      <c r="AY242" s="379"/>
      <c r="AZ242" s="384">
        <f>AY242*$J242</f>
        <v>0</v>
      </c>
      <c r="BA242" s="379"/>
      <c r="BB242" s="384">
        <f>BA242*$J242</f>
        <v>0</v>
      </c>
      <c r="BC242" s="379"/>
      <c r="BD242" s="384">
        <f>BC242*$J242</f>
        <v>0</v>
      </c>
      <c r="BE242" s="379"/>
      <c r="BF242" s="384">
        <f>BE242*$J242</f>
        <v>0</v>
      </c>
      <c r="BG242" s="379"/>
      <c r="BH242" s="384">
        <f>BG242*$J242</f>
        <v>0</v>
      </c>
      <c r="BI242" s="379"/>
      <c r="BJ242" s="384">
        <f>BI242*$J242</f>
        <v>0</v>
      </c>
      <c r="BK242" s="379"/>
      <c r="BL242" s="384">
        <f>BK242*$J242</f>
        <v>0</v>
      </c>
      <c r="BM242" s="379"/>
      <c r="BN242" s="384">
        <f>BM242*$J242</f>
        <v>0</v>
      </c>
      <c r="BO242" s="379"/>
      <c r="BP242" s="384">
        <f>BO242*$J242</f>
        <v>0</v>
      </c>
      <c r="BQ242" s="379"/>
      <c r="BR242" s="384">
        <f>BQ242*$J242</f>
        <v>0</v>
      </c>
      <c r="BS242" s="379"/>
      <c r="BT242" s="384">
        <f>BS242*$J242</f>
        <v>0</v>
      </c>
      <c r="BU242" s="379"/>
      <c r="BV242" s="384">
        <f>BU242*$J242</f>
        <v>0</v>
      </c>
      <c r="BW242" s="379"/>
      <c r="BX242" s="384">
        <f>BW242*$J242</f>
        <v>0</v>
      </c>
      <c r="BY242" s="379"/>
      <c r="BZ242" s="384">
        <f>BY242*$J242</f>
        <v>0</v>
      </c>
      <c r="CA242" s="379"/>
      <c r="CB242" s="384">
        <f>CA242*$J242</f>
        <v>0</v>
      </c>
      <c r="CC242" s="379"/>
      <c r="CD242" s="384">
        <f>CC242*$J242</f>
        <v>0</v>
      </c>
      <c r="CE242" s="379"/>
      <c r="CF242" s="384">
        <f>CE242*$J242</f>
        <v>0</v>
      </c>
      <c r="CG242" s="379"/>
      <c r="CH242" s="384">
        <f>CG242*$J242</f>
        <v>0</v>
      </c>
      <c r="CI242" s="379"/>
      <c r="CJ242" s="384">
        <f>CI242*$J242</f>
        <v>0</v>
      </c>
      <c r="CK242" s="379"/>
      <c r="CL242" s="384">
        <f>CK242*$J242</f>
        <v>0</v>
      </c>
      <c r="CM242" s="379"/>
      <c r="CN242" s="384">
        <f>CM242*$J242</f>
        <v>0</v>
      </c>
      <c r="CO242" s="379"/>
      <c r="CP242" s="384">
        <f>CO242*$J242</f>
        <v>0</v>
      </c>
      <c r="CQ242" s="379"/>
      <c r="CR242" s="384">
        <f>CQ242*$J242</f>
        <v>0</v>
      </c>
      <c r="CS242" s="379"/>
      <c r="CT242" s="384">
        <f>CS242*$J242</f>
        <v>0</v>
      </c>
      <c r="CU242" s="379"/>
      <c r="CV242" s="384">
        <f>CU242*$J242</f>
        <v>0</v>
      </c>
      <c r="CW242" s="379"/>
      <c r="CX242" s="384">
        <f>CW242*$J242</f>
        <v>0</v>
      </c>
      <c r="CY242" s="379"/>
      <c r="CZ242" s="384">
        <f>CY242*$J242</f>
        <v>0</v>
      </c>
      <c r="DA242" s="379"/>
      <c r="DB242" s="384">
        <f>DA242*$J242</f>
        <v>0</v>
      </c>
      <c r="DC242" s="379"/>
      <c r="DD242" s="384">
        <f>DC242*$J242</f>
        <v>0</v>
      </c>
      <c r="DE242" s="379"/>
      <c r="DF242" s="384">
        <f>DE242*$J242</f>
        <v>0</v>
      </c>
      <c r="DG242" s="379"/>
      <c r="DH242" s="384">
        <f>DG242*$J242</f>
        <v>0</v>
      </c>
      <c r="DI242" s="379"/>
      <c r="DJ242" s="384">
        <f>DI242*$J242</f>
        <v>0</v>
      </c>
      <c r="DK242" s="379"/>
      <c r="DL242" s="384">
        <f>DK242*$J242</f>
        <v>0</v>
      </c>
      <c r="DM242" s="379"/>
      <c r="DN242" s="384">
        <f>DM242*$J242</f>
        <v>0</v>
      </c>
      <c r="DO242" s="379"/>
      <c r="DP242" s="384">
        <f>DO242*$J242</f>
        <v>0</v>
      </c>
      <c r="DQ242" s="379"/>
      <c r="DR242" s="384">
        <f>DQ242*$J242</f>
        <v>0</v>
      </c>
      <c r="DS242" s="379"/>
      <c r="DT242" s="384">
        <f>DS242*$J242</f>
        <v>0</v>
      </c>
      <c r="DU242" s="379"/>
      <c r="DV242" s="384">
        <f>DU242*$J242</f>
        <v>0</v>
      </c>
      <c r="DW242" s="379"/>
      <c r="DX242" s="384">
        <f>DW242*$J242</f>
        <v>0</v>
      </c>
      <c r="DY242" s="379"/>
      <c r="DZ242" s="384">
        <f>DY242*$J242</f>
        <v>0</v>
      </c>
      <c r="EA242" s="379"/>
      <c r="EB242" s="384">
        <f>EA242*$J242</f>
        <v>0</v>
      </c>
      <c r="EC242" s="379"/>
      <c r="ED242" s="384">
        <f>EC242*$J242</f>
        <v>0</v>
      </c>
      <c r="EE242" s="379"/>
      <c r="EF242" s="384">
        <f>EE242*$J242</f>
        <v>0</v>
      </c>
      <c r="EG242" s="379"/>
      <c r="EH242" s="384">
        <f>EG242*$J242</f>
        <v>0</v>
      </c>
      <c r="EI242" s="379"/>
      <c r="EJ242" s="384">
        <f>EI242*$J242</f>
        <v>0</v>
      </c>
      <c r="EK242" s="379"/>
      <c r="EL242" s="384">
        <f>EK242*$J242</f>
        <v>0</v>
      </c>
      <c r="EM242" s="379"/>
      <c r="EN242" s="384">
        <f>EM242*$J242</f>
        <v>0</v>
      </c>
      <c r="EO242" s="379"/>
      <c r="EP242" s="384">
        <f>EO242*$J242</f>
        <v>0</v>
      </c>
      <c r="EQ242" s="379"/>
      <c r="ER242" s="384">
        <f>EQ242*$J242</f>
        <v>0</v>
      </c>
      <c r="ES242" s="379"/>
      <c r="ET242" s="384">
        <f>ES242*$J242</f>
        <v>0</v>
      </c>
      <c r="EU242" s="379"/>
      <c r="EV242" s="384">
        <f>EU242*$J242</f>
        <v>0</v>
      </c>
      <c r="EW242" s="379"/>
      <c r="EX242" s="384">
        <f>EW242*$J242</f>
        <v>0</v>
      </c>
      <c r="EY242" s="379"/>
      <c r="EZ242" s="384">
        <f>EY242*$J242</f>
        <v>0</v>
      </c>
      <c r="FA242" s="379"/>
      <c r="FB242" s="384">
        <f>FA242*$J242</f>
        <v>0</v>
      </c>
      <c r="FC242" s="379"/>
      <c r="FD242" s="384">
        <f>FC242*$J242</f>
        <v>0</v>
      </c>
      <c r="FE242" s="379"/>
      <c r="FF242" s="384">
        <f>FE242*$J242</f>
        <v>0</v>
      </c>
      <c r="FG242" s="379"/>
      <c r="FH242" s="384">
        <f>FG242*$J242</f>
        <v>0</v>
      </c>
      <c r="FI242" s="379"/>
      <c r="FJ242" s="384">
        <f>FI242*$J242</f>
        <v>0</v>
      </c>
      <c r="FK242" s="379"/>
      <c r="FL242" s="384">
        <f>FK242*$J242</f>
        <v>0</v>
      </c>
      <c r="FM242" s="379"/>
      <c r="FN242" s="384">
        <f>FM242*$J242</f>
        <v>0</v>
      </c>
      <c r="FO242" s="379"/>
      <c r="FP242" s="384">
        <f>FO242*$J242</f>
        <v>0</v>
      </c>
      <c r="FQ242" s="379"/>
      <c r="FR242" s="384">
        <f>FQ242*$J242</f>
        <v>0</v>
      </c>
      <c r="FS242" s="379"/>
      <c r="FT242" s="384">
        <f>FS242*$J242</f>
        <v>0</v>
      </c>
      <c r="FU242" s="379"/>
      <c r="FV242" s="384">
        <f>FU242*$J242</f>
        <v>0</v>
      </c>
      <c r="FW242" s="379"/>
      <c r="FX242" s="384">
        <f>FW242*$J242</f>
        <v>0</v>
      </c>
      <c r="FY242" s="379"/>
      <c r="FZ242" s="384">
        <f>FY242*$J242</f>
        <v>0</v>
      </c>
      <c r="GA242" s="379"/>
      <c r="GB242" s="384">
        <f>GA242*$J242</f>
        <v>0</v>
      </c>
      <c r="GC242" s="379"/>
      <c r="GD242" s="384">
        <f>GC242*$J242</f>
        <v>0</v>
      </c>
      <c r="GE242" s="379"/>
      <c r="GF242" s="384">
        <f>GE242*$J242</f>
        <v>0</v>
      </c>
      <c r="GG242" s="379"/>
      <c r="GH242" s="384">
        <f>GG242*$J242</f>
        <v>0</v>
      </c>
      <c r="GI242" s="379"/>
      <c r="GJ242" s="384">
        <f>GI242*$J242</f>
        <v>0</v>
      </c>
      <c r="GK242" s="379"/>
      <c r="GL242" s="384">
        <f>GK242*$J242</f>
        <v>0</v>
      </c>
      <c r="GM242" s="379">
        <v>0</v>
      </c>
      <c r="GN242" s="384">
        <f>GM242*$J242</f>
        <v>0</v>
      </c>
      <c r="GO242" s="379">
        <v>0</v>
      </c>
      <c r="GP242" s="384">
        <f>GO242*$J242</f>
        <v>0</v>
      </c>
      <c r="GQ242" s="379">
        <v>1</v>
      </c>
      <c r="GR242" s="384">
        <f>GQ242*$J242</f>
        <v>866.25</v>
      </c>
      <c r="GS242" s="379">
        <v>1</v>
      </c>
      <c r="GT242" s="384">
        <f>GS242*$J242</f>
        <v>866.25</v>
      </c>
      <c r="GU242" s="379"/>
      <c r="GV242" s="384">
        <f>GU242*$J242</f>
        <v>0</v>
      </c>
      <c r="GW242" s="379"/>
      <c r="GX242" s="384">
        <f>GW242*$J242</f>
        <v>0</v>
      </c>
      <c r="GY242" s="379"/>
      <c r="GZ242" s="384">
        <f>GY242*$J242</f>
        <v>0</v>
      </c>
      <c r="HA242" s="379"/>
      <c r="HB242" s="384">
        <f>HA242*$J242</f>
        <v>0</v>
      </c>
      <c r="HC242" s="379"/>
      <c r="HD242" s="384">
        <f>HC242*$J242</f>
        <v>0</v>
      </c>
      <c r="HE242" s="379">
        <v>24</v>
      </c>
      <c r="HF242" s="384">
        <f t="shared" si="815"/>
        <v>20790</v>
      </c>
      <c r="HG242" s="379">
        <v>24</v>
      </c>
      <c r="HH242" s="384">
        <f t="shared" si="816"/>
        <v>20790</v>
      </c>
      <c r="HI242" s="379"/>
      <c r="HJ242" s="384">
        <f t="shared" si="985"/>
        <v>0</v>
      </c>
      <c r="HK242" s="379"/>
      <c r="HL242" s="384">
        <f t="shared" si="690"/>
        <v>0</v>
      </c>
      <c r="HM242" s="379"/>
      <c r="HN242" s="384">
        <f>HM242*$J242</f>
        <v>0</v>
      </c>
      <c r="HO242" s="415"/>
      <c r="HP242" s="384">
        <f>HO242*$J242</f>
        <v>0</v>
      </c>
      <c r="HQ242" s="379"/>
      <c r="HR242" s="384">
        <f>HQ242*$J242</f>
        <v>0</v>
      </c>
      <c r="HS242" s="415"/>
      <c r="HT242" s="384">
        <f>HS242*$J242</f>
        <v>0</v>
      </c>
      <c r="HU242" s="379"/>
      <c r="HV242" s="384">
        <f>HU242*$J242</f>
        <v>0</v>
      </c>
      <c r="HW242" s="379"/>
      <c r="HX242" s="384">
        <f>HW242*$J242</f>
        <v>0</v>
      </c>
      <c r="HY242" s="379"/>
      <c r="HZ242" s="384">
        <f>HY242*$J242</f>
        <v>0</v>
      </c>
      <c r="IA242" s="379"/>
      <c r="IB242" s="384">
        <f>IA242*$J242</f>
        <v>0</v>
      </c>
      <c r="IC242" s="379"/>
      <c r="ID242" s="384">
        <f>IC242*$J242</f>
        <v>0</v>
      </c>
      <c r="IE242" s="379"/>
      <c r="IF242" s="384">
        <f>IE242*$J242</f>
        <v>0</v>
      </c>
      <c r="IG242" s="379"/>
      <c r="IH242" s="384">
        <f>IG242*$J242</f>
        <v>0</v>
      </c>
      <c r="II242" s="379"/>
      <c r="IJ242" s="384">
        <f>II242*$J242</f>
        <v>0</v>
      </c>
      <c r="IK242" s="379"/>
      <c r="IL242" s="384">
        <f>IK242*$J242</f>
        <v>0</v>
      </c>
      <c r="IM242" s="379"/>
      <c r="IN242" s="384">
        <f>IM242*$J242</f>
        <v>0</v>
      </c>
      <c r="IO242" s="379"/>
      <c r="IP242" s="384">
        <f>IO242*$J242</f>
        <v>0</v>
      </c>
      <c r="IQ242" s="379"/>
      <c r="IR242" s="384">
        <f>IQ242*$J242</f>
        <v>0</v>
      </c>
      <c r="IS242" s="379"/>
      <c r="IT242" s="384">
        <f>IS242*$J242</f>
        <v>0</v>
      </c>
      <c r="IU242" s="379"/>
      <c r="IV242" s="384">
        <f>IU242*$J242</f>
        <v>0</v>
      </c>
      <c r="IW242" s="379"/>
      <c r="IX242" s="384">
        <f>IW242*$J242</f>
        <v>0</v>
      </c>
      <c r="IY242" s="379"/>
      <c r="IZ242" s="384">
        <f>IY242*$J242</f>
        <v>0</v>
      </c>
      <c r="JA242" s="379"/>
      <c r="JB242" s="384">
        <f>JA242*$J242</f>
        <v>0</v>
      </c>
      <c r="JC242" s="379"/>
      <c r="JD242" s="384">
        <f>JC242*$J242</f>
        <v>0</v>
      </c>
      <c r="JE242" s="379"/>
      <c r="JF242" s="384">
        <f>JE242*$J242</f>
        <v>0</v>
      </c>
      <c r="JG242" s="379"/>
      <c r="JH242" s="384">
        <f>JG242*$J242</f>
        <v>0</v>
      </c>
      <c r="JI242" s="379"/>
      <c r="JJ242" s="384">
        <f>JI242*$J242</f>
        <v>0</v>
      </c>
      <c r="JK242" s="379"/>
      <c r="JL242" s="384">
        <f>JK242*$J242</f>
        <v>0</v>
      </c>
      <c r="JM242" s="379"/>
      <c r="JN242" s="384">
        <f>JM242*$J242</f>
        <v>0</v>
      </c>
      <c r="JO242" s="379"/>
      <c r="JP242" s="384">
        <f>JO242*$J242</f>
        <v>0</v>
      </c>
      <c r="JQ242" s="379"/>
      <c r="JR242" s="384">
        <f>JQ242*$J242</f>
        <v>0</v>
      </c>
      <c r="JS242" s="379"/>
      <c r="JT242" s="384">
        <f>JS242*$J242</f>
        <v>0</v>
      </c>
      <c r="JU242" s="379"/>
      <c r="JV242" s="384">
        <f>JU242*$J242</f>
        <v>0</v>
      </c>
      <c r="JW242" s="379"/>
      <c r="JX242" s="384">
        <f>JW242*$J242</f>
        <v>0</v>
      </c>
      <c r="JY242" s="379"/>
      <c r="JZ242" s="384">
        <f>JY242*$J242</f>
        <v>0</v>
      </c>
    </row>
    <row r="243" spans="1:286" customFormat="1" x14ac:dyDescent="0.25">
      <c r="A243" s="268" t="s">
        <v>342</v>
      </c>
      <c r="B243" s="358" t="s">
        <v>358</v>
      </c>
      <c r="C243" s="468">
        <v>13880</v>
      </c>
      <c r="D243" s="507"/>
      <c r="E243" s="469"/>
      <c r="F243" s="478"/>
      <c r="G243" s="387">
        <f t="shared" si="720"/>
        <v>694</v>
      </c>
      <c r="H243" s="388">
        <f t="shared" si="584"/>
        <v>14574</v>
      </c>
      <c r="I243" s="513">
        <v>1</v>
      </c>
      <c r="J243" s="391">
        <f t="shared" si="586"/>
        <v>14574</v>
      </c>
      <c r="K243" s="379"/>
      <c r="L243" s="384">
        <f t="shared" si="853"/>
        <v>0</v>
      </c>
      <c r="M243" s="379"/>
      <c r="N243" s="384">
        <f t="shared" si="855"/>
        <v>0</v>
      </c>
      <c r="O243" s="379"/>
      <c r="P243" s="384">
        <f t="shared" si="854"/>
        <v>0</v>
      </c>
      <c r="Q243" s="379"/>
      <c r="R243" s="384">
        <f t="shared" si="856"/>
        <v>0</v>
      </c>
      <c r="S243" s="379"/>
      <c r="T243" s="384">
        <f>S243*$J243</f>
        <v>0</v>
      </c>
      <c r="U243" s="379"/>
      <c r="V243" s="384">
        <f>U243*$J243</f>
        <v>0</v>
      </c>
      <c r="W243" s="379"/>
      <c r="X243" s="384">
        <f>W243*$J243</f>
        <v>0</v>
      </c>
      <c r="Y243" s="379"/>
      <c r="Z243" s="384">
        <f t="shared" si="594"/>
        <v>0</v>
      </c>
      <c r="AA243" s="379"/>
      <c r="AB243" s="384">
        <f>AA243*$J243</f>
        <v>0</v>
      </c>
      <c r="AC243" s="379"/>
      <c r="AD243" s="384">
        <f>AC243*$J243</f>
        <v>0</v>
      </c>
      <c r="AE243" s="379"/>
      <c r="AF243" s="384">
        <f>AE243*$J243</f>
        <v>0</v>
      </c>
      <c r="AG243" s="379"/>
      <c r="AH243" s="384">
        <f>AG243*$J243</f>
        <v>0</v>
      </c>
      <c r="AI243" s="379"/>
      <c r="AJ243" s="384">
        <f>AI243*$J243</f>
        <v>0</v>
      </c>
      <c r="AK243" s="379"/>
      <c r="AL243" s="384">
        <f>AK243*$J243</f>
        <v>0</v>
      </c>
      <c r="AM243" s="379"/>
      <c r="AN243" s="384">
        <f t="shared" si="601"/>
        <v>0</v>
      </c>
      <c r="AO243" s="379"/>
      <c r="AP243" s="384">
        <f>AO243*$J243</f>
        <v>0</v>
      </c>
      <c r="AQ243" s="379"/>
      <c r="AR243" s="384">
        <f>AQ243*$J243</f>
        <v>0</v>
      </c>
      <c r="AS243" s="379"/>
      <c r="AT243" s="384">
        <f>AS243*$J243</f>
        <v>0</v>
      </c>
      <c r="AU243" s="379"/>
      <c r="AV243" s="384">
        <f>AU243*$J243</f>
        <v>0</v>
      </c>
      <c r="AW243" s="379"/>
      <c r="AX243" s="384">
        <f>AW243*$J243</f>
        <v>0</v>
      </c>
      <c r="AY243" s="379"/>
      <c r="AZ243" s="384">
        <f>AY243*$J243</f>
        <v>0</v>
      </c>
      <c r="BA243" s="379"/>
      <c r="BB243" s="384">
        <f>BA243*$J243</f>
        <v>0</v>
      </c>
      <c r="BC243" s="379"/>
      <c r="BD243" s="384">
        <f>BC243*$J243</f>
        <v>0</v>
      </c>
      <c r="BE243" s="379"/>
      <c r="BF243" s="384">
        <f>BE243*$J243</f>
        <v>0</v>
      </c>
      <c r="BG243" s="379"/>
      <c r="BH243" s="384">
        <f>BG243*$J243</f>
        <v>0</v>
      </c>
      <c r="BI243" s="379"/>
      <c r="BJ243" s="384">
        <f>BI243*$J243</f>
        <v>0</v>
      </c>
      <c r="BK243" s="379"/>
      <c r="BL243" s="384">
        <f>BK243*$J243</f>
        <v>0</v>
      </c>
      <c r="BM243" s="379"/>
      <c r="BN243" s="384">
        <f>BM243*$J243</f>
        <v>0</v>
      </c>
      <c r="BO243" s="379"/>
      <c r="BP243" s="384">
        <f>BO243*$J243</f>
        <v>0</v>
      </c>
      <c r="BQ243" s="379"/>
      <c r="BR243" s="384">
        <f>BQ243*$J243</f>
        <v>0</v>
      </c>
      <c r="BS243" s="379"/>
      <c r="BT243" s="384">
        <f>BS243*$J243</f>
        <v>0</v>
      </c>
      <c r="BU243" s="379"/>
      <c r="BV243" s="384">
        <f>BU243*$J243</f>
        <v>0</v>
      </c>
      <c r="BW243" s="379"/>
      <c r="BX243" s="384">
        <f>BW243*$J243</f>
        <v>0</v>
      </c>
      <c r="BY243" s="379"/>
      <c r="BZ243" s="384">
        <f>BY243*$J243</f>
        <v>0</v>
      </c>
      <c r="CA243" s="379"/>
      <c r="CB243" s="384">
        <f>CA243*$J243</f>
        <v>0</v>
      </c>
      <c r="CC243" s="379"/>
      <c r="CD243" s="384">
        <f>CC243*$J243</f>
        <v>0</v>
      </c>
      <c r="CE243" s="379"/>
      <c r="CF243" s="384">
        <f>CE243*$J243</f>
        <v>0</v>
      </c>
      <c r="CG243" s="379"/>
      <c r="CH243" s="384">
        <f>CG243*$J243</f>
        <v>0</v>
      </c>
      <c r="CI243" s="379"/>
      <c r="CJ243" s="384">
        <f>CI243*$J243</f>
        <v>0</v>
      </c>
      <c r="CK243" s="379"/>
      <c r="CL243" s="384">
        <f>CK243*$J243</f>
        <v>0</v>
      </c>
      <c r="CM243" s="379"/>
      <c r="CN243" s="384">
        <f>CM243*$J243</f>
        <v>0</v>
      </c>
      <c r="CO243" s="379"/>
      <c r="CP243" s="384">
        <f>CO243*$J243</f>
        <v>0</v>
      </c>
      <c r="CQ243" s="379"/>
      <c r="CR243" s="384">
        <f>CQ243*$J243</f>
        <v>0</v>
      </c>
      <c r="CS243" s="379"/>
      <c r="CT243" s="384">
        <f>CS243*$J243</f>
        <v>0</v>
      </c>
      <c r="CU243" s="379"/>
      <c r="CV243" s="384">
        <f>CU243*$J243</f>
        <v>0</v>
      </c>
      <c r="CW243" s="379"/>
      <c r="CX243" s="384">
        <f>CW243*$J243</f>
        <v>0</v>
      </c>
      <c r="CY243" s="379"/>
      <c r="CZ243" s="384">
        <f>CY243*$J243</f>
        <v>0</v>
      </c>
      <c r="DA243" s="379"/>
      <c r="DB243" s="384">
        <f>DA243*$J243</f>
        <v>0</v>
      </c>
      <c r="DC243" s="379"/>
      <c r="DD243" s="384">
        <f>DC243*$J243</f>
        <v>0</v>
      </c>
      <c r="DE243" s="379"/>
      <c r="DF243" s="384">
        <f>DE243*$J243</f>
        <v>0</v>
      </c>
      <c r="DG243" s="379"/>
      <c r="DH243" s="384">
        <f>DG243*$J243</f>
        <v>0</v>
      </c>
      <c r="DI243" s="379"/>
      <c r="DJ243" s="384">
        <f>DI243*$J243</f>
        <v>0</v>
      </c>
      <c r="DK243" s="379"/>
      <c r="DL243" s="384">
        <f>DK243*$J243</f>
        <v>0</v>
      </c>
      <c r="DM243" s="379"/>
      <c r="DN243" s="384">
        <f>DM243*$J243</f>
        <v>0</v>
      </c>
      <c r="DO243" s="379"/>
      <c r="DP243" s="384">
        <f>DO243*$J243</f>
        <v>0</v>
      </c>
      <c r="DQ243" s="379"/>
      <c r="DR243" s="384">
        <f>DQ243*$J243</f>
        <v>0</v>
      </c>
      <c r="DS243" s="379"/>
      <c r="DT243" s="384">
        <f>DS243*$J243</f>
        <v>0</v>
      </c>
      <c r="DU243" s="379"/>
      <c r="DV243" s="384">
        <f>DU243*$J243</f>
        <v>0</v>
      </c>
      <c r="DW243" s="379"/>
      <c r="DX243" s="384">
        <f>DW243*$J243</f>
        <v>0</v>
      </c>
      <c r="DY243" s="379"/>
      <c r="DZ243" s="384">
        <f>DY243*$J243</f>
        <v>0</v>
      </c>
      <c r="EA243" s="379"/>
      <c r="EB243" s="384">
        <f>EA243*$J243</f>
        <v>0</v>
      </c>
      <c r="EC243" s="379"/>
      <c r="ED243" s="384">
        <f>EC243*$J243</f>
        <v>0</v>
      </c>
      <c r="EE243" s="379"/>
      <c r="EF243" s="384">
        <f>EE243*$J243</f>
        <v>0</v>
      </c>
      <c r="EG243" s="379"/>
      <c r="EH243" s="384">
        <f>EG243*$J243</f>
        <v>0</v>
      </c>
      <c r="EI243" s="379"/>
      <c r="EJ243" s="384">
        <f>EI243*$J243</f>
        <v>0</v>
      </c>
      <c r="EK243" s="379"/>
      <c r="EL243" s="384">
        <f>EK243*$J243</f>
        <v>0</v>
      </c>
      <c r="EM243" s="379"/>
      <c r="EN243" s="384">
        <f>EM243*$J243</f>
        <v>0</v>
      </c>
      <c r="EO243" s="379"/>
      <c r="EP243" s="384">
        <f>EO243*$J243</f>
        <v>0</v>
      </c>
      <c r="EQ243" s="379"/>
      <c r="ER243" s="384">
        <f>EQ243*$J243</f>
        <v>0</v>
      </c>
      <c r="ES243" s="379"/>
      <c r="ET243" s="384">
        <f>ES243*$J243</f>
        <v>0</v>
      </c>
      <c r="EU243" s="379"/>
      <c r="EV243" s="384">
        <f>EU243*$J243</f>
        <v>0</v>
      </c>
      <c r="EW243" s="379"/>
      <c r="EX243" s="384">
        <f>EW243*$J243</f>
        <v>0</v>
      </c>
      <c r="EY243" s="379"/>
      <c r="EZ243" s="384">
        <f>EY243*$J243</f>
        <v>0</v>
      </c>
      <c r="FA243" s="379"/>
      <c r="FB243" s="384">
        <f>FA243*$J243</f>
        <v>0</v>
      </c>
      <c r="FC243" s="379"/>
      <c r="FD243" s="384">
        <f>FC243*$J243</f>
        <v>0</v>
      </c>
      <c r="FE243" s="379"/>
      <c r="FF243" s="384">
        <f>FE243*$J243</f>
        <v>0</v>
      </c>
      <c r="FG243" s="379"/>
      <c r="FH243" s="384">
        <f>FG243*$J243</f>
        <v>0</v>
      </c>
      <c r="FI243" s="379"/>
      <c r="FJ243" s="384">
        <f>FI243*$J243</f>
        <v>0</v>
      </c>
      <c r="FK243" s="379"/>
      <c r="FL243" s="384">
        <f>FK243*$J243</f>
        <v>0</v>
      </c>
      <c r="FM243" s="379"/>
      <c r="FN243" s="384">
        <f>FM243*$J243</f>
        <v>0</v>
      </c>
      <c r="FO243" s="379"/>
      <c r="FP243" s="384">
        <f>FO243*$J243</f>
        <v>0</v>
      </c>
      <c r="FQ243" s="379"/>
      <c r="FR243" s="384">
        <f>FQ243*$J243</f>
        <v>0</v>
      </c>
      <c r="FS243" s="379"/>
      <c r="FT243" s="384">
        <f>FS243*$J243</f>
        <v>0</v>
      </c>
      <c r="FU243" s="379"/>
      <c r="FV243" s="384">
        <f>FU243*$J243</f>
        <v>0</v>
      </c>
      <c r="FW243" s="379"/>
      <c r="FX243" s="384">
        <f>FW243*$J243</f>
        <v>0</v>
      </c>
      <c r="FY243" s="379"/>
      <c r="FZ243" s="384">
        <f>FY243*$J243</f>
        <v>0</v>
      </c>
      <c r="GA243" s="379"/>
      <c r="GB243" s="384">
        <f>GA243*$J243</f>
        <v>0</v>
      </c>
      <c r="GC243" s="379"/>
      <c r="GD243" s="384">
        <f>GC243*$J243</f>
        <v>0</v>
      </c>
      <c r="GE243" s="379"/>
      <c r="GF243" s="384">
        <f>GE243*$J243</f>
        <v>0</v>
      </c>
      <c r="GG243" s="379"/>
      <c r="GH243" s="384">
        <f>GG243*$J243</f>
        <v>0</v>
      </c>
      <c r="GI243" s="379"/>
      <c r="GJ243" s="384">
        <f>GI243*$J243</f>
        <v>0</v>
      </c>
      <c r="GK243" s="379"/>
      <c r="GL243" s="384">
        <f>GK243*$J243</f>
        <v>0</v>
      </c>
      <c r="GM243" s="379">
        <v>0</v>
      </c>
      <c r="GN243" s="384">
        <f>GM243*$J243</f>
        <v>0</v>
      </c>
      <c r="GO243" s="379">
        <v>0</v>
      </c>
      <c r="GP243" s="384">
        <f>GO243*$J243</f>
        <v>0</v>
      </c>
      <c r="GQ243" s="379"/>
      <c r="GR243" s="384">
        <f>GQ243*$J243</f>
        <v>0</v>
      </c>
      <c r="GS243" s="379"/>
      <c r="GT243" s="384">
        <f>GS243*$J243</f>
        <v>0</v>
      </c>
      <c r="GU243" s="379"/>
      <c r="GV243" s="384">
        <f>GU243*$J243</f>
        <v>0</v>
      </c>
      <c r="GW243" s="379"/>
      <c r="GX243" s="384">
        <f>GW243*$J243</f>
        <v>0</v>
      </c>
      <c r="GY243" s="379"/>
      <c r="GZ243" s="384">
        <f>GY243*$J243</f>
        <v>0</v>
      </c>
      <c r="HA243" s="379"/>
      <c r="HB243" s="384">
        <f>HA243*$J243</f>
        <v>0</v>
      </c>
      <c r="HC243" s="379"/>
      <c r="HD243" s="384">
        <f>HC243*$J243</f>
        <v>0</v>
      </c>
      <c r="HE243" s="379"/>
      <c r="HF243" s="384">
        <f t="shared" si="815"/>
        <v>0</v>
      </c>
      <c r="HG243" s="379"/>
      <c r="HH243" s="384">
        <f t="shared" si="816"/>
        <v>0</v>
      </c>
      <c r="HI243" s="379"/>
      <c r="HJ243" s="384">
        <f t="shared" si="985"/>
        <v>0</v>
      </c>
      <c r="HK243" s="379"/>
      <c r="HL243" s="384">
        <f t="shared" si="690"/>
        <v>0</v>
      </c>
      <c r="HM243" s="379"/>
      <c r="HN243" s="384">
        <f>HM243*$J243</f>
        <v>0</v>
      </c>
      <c r="HO243" s="415"/>
      <c r="HP243" s="384">
        <f>HO243*$J243</f>
        <v>0</v>
      </c>
      <c r="HQ243" s="379"/>
      <c r="HR243" s="384">
        <f>HQ243*$J243</f>
        <v>0</v>
      </c>
      <c r="HS243" s="415"/>
      <c r="HT243" s="384">
        <f>HS243*$J243</f>
        <v>0</v>
      </c>
      <c r="HU243" s="379"/>
      <c r="HV243" s="384">
        <f>HU243*$J243</f>
        <v>0</v>
      </c>
      <c r="HW243" s="379"/>
      <c r="HX243" s="384">
        <f>HW243*$J243</f>
        <v>0</v>
      </c>
      <c r="HY243" s="379"/>
      <c r="HZ243" s="384">
        <f>HY243*$J243</f>
        <v>0</v>
      </c>
      <c r="IA243" s="379"/>
      <c r="IB243" s="384">
        <f>IA243*$J243</f>
        <v>0</v>
      </c>
      <c r="IC243" s="379"/>
      <c r="ID243" s="384">
        <f>IC243*$J243</f>
        <v>0</v>
      </c>
      <c r="IE243" s="379"/>
      <c r="IF243" s="384">
        <f>IE243*$J243</f>
        <v>0</v>
      </c>
      <c r="IG243" s="379"/>
      <c r="IH243" s="384">
        <f>IG243*$J243</f>
        <v>0</v>
      </c>
      <c r="II243" s="379"/>
      <c r="IJ243" s="384">
        <f>II243*$J243</f>
        <v>0</v>
      </c>
      <c r="IK243" s="379"/>
      <c r="IL243" s="384">
        <f>IK243*$J243</f>
        <v>0</v>
      </c>
      <c r="IM243" s="379"/>
      <c r="IN243" s="384">
        <f>IM243*$J243</f>
        <v>0</v>
      </c>
      <c r="IO243" s="379"/>
      <c r="IP243" s="384">
        <f>IO243*$J243</f>
        <v>0</v>
      </c>
      <c r="IQ243" s="379"/>
      <c r="IR243" s="384">
        <f>IQ243*$J243</f>
        <v>0</v>
      </c>
      <c r="IS243" s="379"/>
      <c r="IT243" s="384">
        <f>IS243*$J243</f>
        <v>0</v>
      </c>
      <c r="IU243" s="379"/>
      <c r="IV243" s="384">
        <f>IU243*$J243</f>
        <v>0</v>
      </c>
      <c r="IW243" s="379"/>
      <c r="IX243" s="384">
        <f>IW243*$J243</f>
        <v>0</v>
      </c>
      <c r="IY243" s="379"/>
      <c r="IZ243" s="384">
        <f>IY243*$J243</f>
        <v>0</v>
      </c>
      <c r="JA243" s="379"/>
      <c r="JB243" s="384">
        <f>JA243*$J243</f>
        <v>0</v>
      </c>
      <c r="JC243" s="379"/>
      <c r="JD243" s="384">
        <f>JC243*$J243</f>
        <v>0</v>
      </c>
      <c r="JE243" s="379"/>
      <c r="JF243" s="384">
        <f>JE243*$J243</f>
        <v>0</v>
      </c>
      <c r="JG243" s="379"/>
      <c r="JH243" s="384">
        <f>JG243*$J243</f>
        <v>0</v>
      </c>
      <c r="JI243" s="379"/>
      <c r="JJ243" s="384">
        <f>JI243*$J243</f>
        <v>0</v>
      </c>
      <c r="JK243" s="379"/>
      <c r="JL243" s="384">
        <f>JK243*$J243</f>
        <v>0</v>
      </c>
      <c r="JM243" s="379"/>
      <c r="JN243" s="384">
        <f>JM243*$J243</f>
        <v>0</v>
      </c>
      <c r="JO243" s="379"/>
      <c r="JP243" s="384">
        <f>JO243*$J243</f>
        <v>0</v>
      </c>
      <c r="JQ243" s="379"/>
      <c r="JR243" s="384">
        <f>JQ243*$J243</f>
        <v>0</v>
      </c>
      <c r="JS243" s="379"/>
      <c r="JT243" s="384">
        <f>JS243*$J243</f>
        <v>0</v>
      </c>
      <c r="JU243" s="379"/>
      <c r="JV243" s="384">
        <f>JU243*$J243</f>
        <v>0</v>
      </c>
      <c r="JW243" s="379"/>
      <c r="JX243" s="384">
        <f>JW243*$J243</f>
        <v>0</v>
      </c>
      <c r="JY243" s="379"/>
      <c r="JZ243" s="384">
        <f>JY243*$J243</f>
        <v>0</v>
      </c>
    </row>
    <row r="244" spans="1:286" customFormat="1" x14ac:dyDescent="0.25">
      <c r="A244" s="268" t="s">
        <v>342</v>
      </c>
      <c r="B244" s="268" t="s">
        <v>1113</v>
      </c>
      <c r="C244" s="508">
        <v>38408</v>
      </c>
      <c r="D244" s="467">
        <v>16112</v>
      </c>
      <c r="E244" s="508"/>
      <c r="F244" s="478"/>
      <c r="G244" s="387">
        <f t="shared" si="720"/>
        <v>1363</v>
      </c>
      <c r="H244" s="388">
        <f t="shared" si="584"/>
        <v>28623</v>
      </c>
      <c r="I244" s="513">
        <v>1200</v>
      </c>
      <c r="J244" s="391">
        <f t="shared" si="586"/>
        <v>23.852499999999999</v>
      </c>
      <c r="K244" s="379"/>
      <c r="L244" s="384">
        <f t="shared" si="853"/>
        <v>0</v>
      </c>
      <c r="M244" s="379"/>
      <c r="N244" s="384">
        <f t="shared" si="855"/>
        <v>0</v>
      </c>
      <c r="O244" s="379"/>
      <c r="P244" s="384">
        <f t="shared" si="854"/>
        <v>0</v>
      </c>
      <c r="Q244" s="379"/>
      <c r="R244" s="384">
        <f t="shared" si="856"/>
        <v>0</v>
      </c>
      <c r="S244" s="379"/>
      <c r="T244" s="384"/>
      <c r="U244" s="379"/>
      <c r="V244" s="384"/>
      <c r="W244" s="379"/>
      <c r="X244" s="384"/>
      <c r="Y244" s="379"/>
      <c r="Z244" s="384">
        <f t="shared" si="594"/>
        <v>0</v>
      </c>
      <c r="AA244" s="379"/>
      <c r="AB244" s="384"/>
      <c r="AC244" s="379"/>
      <c r="AD244" s="384"/>
      <c r="AE244" s="379"/>
      <c r="AF244" s="384"/>
      <c r="AG244" s="379"/>
      <c r="AH244" s="384"/>
      <c r="AI244" s="379"/>
      <c r="AJ244" s="384"/>
      <c r="AK244" s="379"/>
      <c r="AL244" s="384"/>
      <c r="AM244" s="379"/>
      <c r="AN244" s="384">
        <f t="shared" si="601"/>
        <v>0</v>
      </c>
      <c r="AO244" s="379"/>
      <c r="AP244" s="384"/>
      <c r="AQ244" s="379"/>
      <c r="AR244" s="384"/>
      <c r="AS244" s="379"/>
      <c r="AT244" s="384"/>
      <c r="AU244" s="379"/>
      <c r="AV244" s="384"/>
      <c r="AW244" s="379"/>
      <c r="AX244" s="384"/>
      <c r="AY244" s="379"/>
      <c r="AZ244" s="384"/>
      <c r="BA244" s="379"/>
      <c r="BB244" s="384"/>
      <c r="BC244" s="379"/>
      <c r="BD244" s="384"/>
      <c r="BE244" s="379"/>
      <c r="BF244" s="384"/>
      <c r="BG244" s="379"/>
      <c r="BH244" s="384"/>
      <c r="BI244" s="379"/>
      <c r="BJ244" s="384"/>
      <c r="BK244" s="379"/>
      <c r="BL244" s="384"/>
      <c r="BM244" s="379"/>
      <c r="BN244" s="384"/>
      <c r="BO244" s="379"/>
      <c r="BP244" s="384"/>
      <c r="BQ244" s="379"/>
      <c r="BR244" s="384"/>
      <c r="BS244" s="379"/>
      <c r="BT244" s="384"/>
      <c r="BU244" s="379"/>
      <c r="BV244" s="384"/>
      <c r="BW244" s="379"/>
      <c r="BX244" s="384"/>
      <c r="BY244" s="379"/>
      <c r="BZ244" s="384"/>
      <c r="CA244" s="379"/>
      <c r="CB244" s="384"/>
      <c r="CC244" s="379"/>
      <c r="CD244" s="384"/>
      <c r="CE244" s="379"/>
      <c r="CF244" s="384"/>
      <c r="CG244" s="379"/>
      <c r="CH244" s="384"/>
      <c r="CI244" s="379"/>
      <c r="CJ244" s="384"/>
      <c r="CK244" s="379"/>
      <c r="CL244" s="384"/>
      <c r="CM244" s="379"/>
      <c r="CN244" s="384"/>
      <c r="CO244" s="379"/>
      <c r="CP244" s="384"/>
      <c r="CQ244" s="379"/>
      <c r="CR244" s="384"/>
      <c r="CS244" s="379"/>
      <c r="CT244" s="384"/>
      <c r="CU244" s="379"/>
      <c r="CV244" s="384"/>
      <c r="CW244" s="379"/>
      <c r="CX244" s="384"/>
      <c r="CY244" s="379"/>
      <c r="CZ244" s="384"/>
      <c r="DA244" s="379"/>
      <c r="DB244" s="384"/>
      <c r="DC244" s="379"/>
      <c r="DD244" s="384"/>
      <c r="DE244" s="379"/>
      <c r="DF244" s="384"/>
      <c r="DG244" s="379"/>
      <c r="DH244" s="384"/>
      <c r="DI244" s="379"/>
      <c r="DJ244" s="384"/>
      <c r="DK244" s="379"/>
      <c r="DL244" s="384"/>
      <c r="DM244" s="379"/>
      <c r="DN244" s="384"/>
      <c r="DO244" s="379"/>
      <c r="DP244" s="384"/>
      <c r="DQ244" s="379"/>
      <c r="DR244" s="384"/>
      <c r="DS244" s="379"/>
      <c r="DT244" s="384"/>
      <c r="DU244" s="379"/>
      <c r="DV244" s="384"/>
      <c r="DW244" s="379"/>
      <c r="DX244" s="384"/>
      <c r="DY244" s="379"/>
      <c r="DZ244" s="384"/>
      <c r="EA244" s="379"/>
      <c r="EB244" s="384"/>
      <c r="EC244" s="379"/>
      <c r="ED244" s="384"/>
      <c r="EE244" s="379"/>
      <c r="EF244" s="384"/>
      <c r="EG244" s="379"/>
      <c r="EH244" s="384"/>
      <c r="EI244" s="379"/>
      <c r="EJ244" s="384"/>
      <c r="EK244" s="379"/>
      <c r="EL244" s="384"/>
      <c r="EM244" s="379"/>
      <c r="EN244" s="384"/>
      <c r="EO244" s="379"/>
      <c r="EP244" s="384"/>
      <c r="EQ244" s="379"/>
      <c r="ER244" s="384"/>
      <c r="ES244" s="379"/>
      <c r="ET244" s="384"/>
      <c r="EU244" s="379"/>
      <c r="EV244" s="384"/>
      <c r="EW244" s="379"/>
      <c r="EX244" s="384"/>
      <c r="EY244" s="379"/>
      <c r="EZ244" s="384"/>
      <c r="FA244" s="379"/>
      <c r="FB244" s="384"/>
      <c r="FC244" s="379"/>
      <c r="FD244" s="384"/>
      <c r="FE244" s="379"/>
      <c r="FF244" s="384"/>
      <c r="FG244" s="379"/>
      <c r="FH244" s="384"/>
      <c r="FI244" s="379"/>
      <c r="FJ244" s="384"/>
      <c r="FK244" s="379"/>
      <c r="FL244" s="384"/>
      <c r="FM244" s="379"/>
      <c r="FN244" s="384"/>
      <c r="FO244" s="379"/>
      <c r="FP244" s="384"/>
      <c r="FQ244" s="379"/>
      <c r="FR244" s="384"/>
      <c r="FS244" s="379"/>
      <c r="FT244" s="384"/>
      <c r="FU244" s="379"/>
      <c r="FV244" s="384"/>
      <c r="FW244" s="379"/>
      <c r="FX244" s="384"/>
      <c r="FY244" s="379"/>
      <c r="FZ244" s="384"/>
      <c r="GA244" s="379"/>
      <c r="GB244" s="384"/>
      <c r="GC244" s="379"/>
      <c r="GD244" s="384"/>
      <c r="GE244" s="379"/>
      <c r="GF244" s="384"/>
      <c r="GG244" s="379"/>
      <c r="GH244" s="384"/>
      <c r="GI244" s="379"/>
      <c r="GJ244" s="384"/>
      <c r="GK244" s="379"/>
      <c r="GL244" s="384"/>
      <c r="GM244" s="379"/>
      <c r="GN244" s="384"/>
      <c r="GO244" s="379"/>
      <c r="GP244" s="384"/>
      <c r="GQ244" s="379"/>
      <c r="GR244" s="384"/>
      <c r="GS244" s="379"/>
      <c r="GT244" s="384"/>
      <c r="GU244" s="379"/>
      <c r="GV244" s="384"/>
      <c r="GW244" s="379"/>
      <c r="GX244" s="384"/>
      <c r="GY244" s="379"/>
      <c r="GZ244" s="384"/>
      <c r="HA244" s="379"/>
      <c r="HB244" s="384"/>
      <c r="HC244" s="379"/>
      <c r="HD244" s="384"/>
      <c r="HE244" s="379">
        <v>1</v>
      </c>
      <c r="HF244" s="384">
        <f t="shared" si="815"/>
        <v>23.852499999999999</v>
      </c>
      <c r="HG244" s="379">
        <v>1</v>
      </c>
      <c r="HH244" s="384">
        <f t="shared" si="816"/>
        <v>23.852499999999999</v>
      </c>
      <c r="HI244" s="379"/>
      <c r="HJ244" s="384">
        <f t="shared" si="985"/>
        <v>0</v>
      </c>
      <c r="HK244" s="379"/>
      <c r="HL244" s="384">
        <f t="shared" si="690"/>
        <v>0</v>
      </c>
      <c r="HM244" s="379"/>
      <c r="HN244" s="384"/>
      <c r="HO244" s="415"/>
      <c r="HP244" s="384"/>
      <c r="HQ244" s="379"/>
      <c r="HR244" s="384"/>
      <c r="HS244" s="415"/>
      <c r="HT244" s="384"/>
      <c r="HU244" s="379"/>
      <c r="HV244" s="384"/>
      <c r="HW244" s="379"/>
      <c r="HX244" s="384"/>
      <c r="HY244" s="379"/>
      <c r="HZ244" s="384"/>
      <c r="IA244" s="379"/>
      <c r="IB244" s="384"/>
      <c r="IC244" s="379"/>
      <c r="ID244" s="384"/>
      <c r="IE244" s="379"/>
      <c r="IF244" s="384"/>
      <c r="IG244" s="379"/>
      <c r="IH244" s="384"/>
      <c r="II244" s="379"/>
      <c r="IJ244" s="384"/>
      <c r="IK244" s="379"/>
      <c r="IL244" s="384"/>
      <c r="IM244" s="379"/>
      <c r="IN244" s="384"/>
      <c r="IO244" s="379"/>
      <c r="IP244" s="384"/>
      <c r="IQ244" s="379"/>
      <c r="IR244" s="384"/>
      <c r="IS244" s="379"/>
      <c r="IT244" s="384"/>
      <c r="IU244" s="379"/>
      <c r="IV244" s="384"/>
      <c r="IW244" s="379"/>
      <c r="IX244" s="384"/>
      <c r="IY244" s="379"/>
      <c r="IZ244" s="384"/>
      <c r="JA244" s="379"/>
      <c r="JB244" s="384"/>
      <c r="JC244" s="379"/>
      <c r="JD244" s="384"/>
      <c r="JE244" s="379"/>
      <c r="JF244" s="384"/>
      <c r="JG244" s="379"/>
      <c r="JH244" s="384"/>
      <c r="JI244" s="379"/>
      <c r="JJ244" s="384"/>
      <c r="JK244" s="379"/>
      <c r="JL244" s="384"/>
      <c r="JM244" s="379"/>
      <c r="JN244" s="384"/>
      <c r="JO244" s="379"/>
      <c r="JP244" s="384"/>
      <c r="JQ244" s="379"/>
      <c r="JR244" s="384"/>
      <c r="JS244" s="379"/>
      <c r="JT244" s="384"/>
      <c r="JU244" s="379"/>
      <c r="JV244" s="384"/>
      <c r="JW244" s="379"/>
      <c r="JX244" s="384"/>
      <c r="JY244" s="379"/>
      <c r="JZ244" s="384"/>
    </row>
    <row r="245" spans="1:286" customFormat="1" x14ac:dyDescent="0.25">
      <c r="A245" s="268" t="s">
        <v>342</v>
      </c>
      <c r="B245" s="268" t="s">
        <v>348</v>
      </c>
      <c r="C245" s="468">
        <v>23600</v>
      </c>
      <c r="D245" s="467"/>
      <c r="E245" s="508"/>
      <c r="F245" s="478"/>
      <c r="G245" s="387">
        <f t="shared" si="720"/>
        <v>1180</v>
      </c>
      <c r="H245" s="388">
        <f t="shared" si="584"/>
        <v>24780</v>
      </c>
      <c r="I245" s="513">
        <v>1000</v>
      </c>
      <c r="J245" s="391">
        <f t="shared" si="586"/>
        <v>24.78</v>
      </c>
      <c r="K245" s="379"/>
      <c r="L245" s="384">
        <f t="shared" si="853"/>
        <v>0</v>
      </c>
      <c r="M245" s="379"/>
      <c r="N245" s="384">
        <f t="shared" si="855"/>
        <v>0</v>
      </c>
      <c r="O245" s="379"/>
      <c r="P245" s="384">
        <f t="shared" si="854"/>
        <v>0</v>
      </c>
      <c r="Q245" s="379"/>
      <c r="R245" s="384">
        <f t="shared" si="856"/>
        <v>0</v>
      </c>
      <c r="S245" s="379"/>
      <c r="T245" s="384">
        <f t="shared" ref="T245:T265" si="986">S245*$J245</f>
        <v>0</v>
      </c>
      <c r="U245" s="379"/>
      <c r="V245" s="384">
        <f t="shared" ref="V245:V264" si="987">U245*$J245</f>
        <v>0</v>
      </c>
      <c r="W245" s="379"/>
      <c r="X245" s="384">
        <f t="shared" ref="X245:X265" si="988">W245*$J245</f>
        <v>0</v>
      </c>
      <c r="Y245" s="379"/>
      <c r="Z245" s="384">
        <f t="shared" si="594"/>
        <v>0</v>
      </c>
      <c r="AA245" s="379"/>
      <c r="AB245" s="384">
        <f t="shared" ref="AB245:AB265" si="989">AA245*$J245</f>
        <v>0</v>
      </c>
      <c r="AC245" s="379"/>
      <c r="AD245" s="384">
        <f t="shared" ref="AD245:AD265" si="990">AC245*$J245</f>
        <v>0</v>
      </c>
      <c r="AE245" s="379"/>
      <c r="AF245" s="384">
        <f t="shared" ref="AF245:AF265" si="991">AE245*$J245</f>
        <v>0</v>
      </c>
      <c r="AG245" s="379"/>
      <c r="AH245" s="384">
        <f t="shared" ref="AH245:AH265" si="992">AG245*$J245</f>
        <v>0</v>
      </c>
      <c r="AI245" s="379"/>
      <c r="AJ245" s="384">
        <f t="shared" ref="AJ245:AJ265" si="993">AI245*$J245</f>
        <v>0</v>
      </c>
      <c r="AK245" s="379"/>
      <c r="AL245" s="384">
        <f t="shared" ref="AL245:AL265" si="994">AK245*$J245</f>
        <v>0</v>
      </c>
      <c r="AM245" s="379"/>
      <c r="AN245" s="384">
        <f t="shared" si="601"/>
        <v>0</v>
      </c>
      <c r="AO245" s="379"/>
      <c r="AP245" s="384">
        <f t="shared" ref="AP245:AP265" si="995">AO245*$J245</f>
        <v>0</v>
      </c>
      <c r="AQ245" s="379"/>
      <c r="AR245" s="384">
        <f t="shared" ref="AR245:AR265" si="996">AQ245*$J245</f>
        <v>0</v>
      </c>
      <c r="AS245" s="379"/>
      <c r="AT245" s="384">
        <f t="shared" ref="AT245:AT265" si="997">AS245*$J245</f>
        <v>0</v>
      </c>
      <c r="AU245" s="379"/>
      <c r="AV245" s="384">
        <f t="shared" ref="AV245:AV265" si="998">AU245*$J245</f>
        <v>0</v>
      </c>
      <c r="AW245" s="379"/>
      <c r="AX245" s="384">
        <f t="shared" ref="AX245:AX265" si="999">AW245*$J245</f>
        <v>0</v>
      </c>
      <c r="AY245" s="379"/>
      <c r="AZ245" s="384">
        <f t="shared" ref="AZ245:AZ265" si="1000">AY245*$J245</f>
        <v>0</v>
      </c>
      <c r="BA245" s="379"/>
      <c r="BB245" s="384">
        <f t="shared" ref="BB245:BB265" si="1001">BA245*$J245</f>
        <v>0</v>
      </c>
      <c r="BC245" s="379"/>
      <c r="BD245" s="384">
        <f t="shared" ref="BD245:BD265" si="1002">BC245*$J245</f>
        <v>0</v>
      </c>
      <c r="BE245" s="379"/>
      <c r="BF245" s="384">
        <f t="shared" ref="BF245:BF265" si="1003">BE245*$J245</f>
        <v>0</v>
      </c>
      <c r="BG245" s="379"/>
      <c r="BH245" s="384">
        <f t="shared" ref="BH245:BH265" si="1004">BG245*$J245</f>
        <v>0</v>
      </c>
      <c r="BI245" s="379"/>
      <c r="BJ245" s="384">
        <f t="shared" ref="BJ245:BJ265" si="1005">BI245*$J245</f>
        <v>0</v>
      </c>
      <c r="BK245" s="379"/>
      <c r="BL245" s="384">
        <f t="shared" ref="BL245:BL265" si="1006">BK245*$J245</f>
        <v>0</v>
      </c>
      <c r="BM245" s="379"/>
      <c r="BN245" s="384">
        <f t="shared" ref="BN245:BN265" si="1007">BM245*$J245</f>
        <v>0</v>
      </c>
      <c r="BO245" s="379"/>
      <c r="BP245" s="384">
        <f t="shared" ref="BP245:BP265" si="1008">BO245*$J245</f>
        <v>0</v>
      </c>
      <c r="BQ245" s="379"/>
      <c r="BR245" s="384">
        <f t="shared" ref="BR245:BR265" si="1009">BQ245*$J245</f>
        <v>0</v>
      </c>
      <c r="BS245" s="379"/>
      <c r="BT245" s="384">
        <f t="shared" ref="BT245:BT265" si="1010">BS245*$J245</f>
        <v>0</v>
      </c>
      <c r="BU245" s="379"/>
      <c r="BV245" s="384">
        <f t="shared" ref="BV245:BV265" si="1011">BU245*$J245</f>
        <v>0</v>
      </c>
      <c r="BW245" s="379"/>
      <c r="BX245" s="384">
        <f t="shared" ref="BX245:BX265" si="1012">BW245*$J245</f>
        <v>0</v>
      </c>
      <c r="BY245" s="379"/>
      <c r="BZ245" s="384">
        <f t="shared" ref="BZ245:BZ265" si="1013">BY245*$J245</f>
        <v>0</v>
      </c>
      <c r="CA245" s="379"/>
      <c r="CB245" s="384">
        <f t="shared" ref="CB245:CB265" si="1014">CA245*$J245</f>
        <v>0</v>
      </c>
      <c r="CC245" s="379"/>
      <c r="CD245" s="384">
        <f t="shared" ref="CD245:CD265" si="1015">CC245*$J245</f>
        <v>0</v>
      </c>
      <c r="CE245" s="379"/>
      <c r="CF245" s="384">
        <f t="shared" ref="CF245:CF264" si="1016">CE245*$J245</f>
        <v>0</v>
      </c>
      <c r="CG245" s="379"/>
      <c r="CH245" s="384">
        <f t="shared" ref="CH245:CH264" si="1017">CG245*$J245</f>
        <v>0</v>
      </c>
      <c r="CI245" s="379"/>
      <c r="CJ245" s="384">
        <f t="shared" ref="CJ245:CJ264" si="1018">CI245*$J245</f>
        <v>0</v>
      </c>
      <c r="CK245" s="379"/>
      <c r="CL245" s="384">
        <f t="shared" ref="CL245:CL264" si="1019">CK245*$J245</f>
        <v>0</v>
      </c>
      <c r="CM245" s="379"/>
      <c r="CN245" s="384">
        <f t="shared" ref="CN245:CN264" si="1020">CM245*$J245</f>
        <v>0</v>
      </c>
      <c r="CO245" s="379"/>
      <c r="CP245" s="384">
        <f t="shared" ref="CP245:CP264" si="1021">CO245*$J245</f>
        <v>0</v>
      </c>
      <c r="CQ245" s="379"/>
      <c r="CR245" s="384">
        <f t="shared" ref="CR245:CR264" si="1022">CQ245*$J245</f>
        <v>0</v>
      </c>
      <c r="CS245" s="379"/>
      <c r="CT245" s="384">
        <f t="shared" ref="CT245:CT264" si="1023">CS245*$J245</f>
        <v>0</v>
      </c>
      <c r="CU245" s="379"/>
      <c r="CV245" s="384">
        <f t="shared" ref="CV245:CV264" si="1024">CU245*$J245</f>
        <v>0</v>
      </c>
      <c r="CW245" s="379"/>
      <c r="CX245" s="384">
        <f t="shared" ref="CX245:CX264" si="1025">CW245*$J245</f>
        <v>0</v>
      </c>
      <c r="CY245" s="379"/>
      <c r="CZ245" s="384">
        <f t="shared" ref="CZ245:CZ265" si="1026">CY245*$J245</f>
        <v>0</v>
      </c>
      <c r="DA245" s="379"/>
      <c r="DB245" s="384">
        <f t="shared" ref="DB245:DB265" si="1027">DA245*$J245</f>
        <v>0</v>
      </c>
      <c r="DC245" s="379"/>
      <c r="DD245" s="384">
        <f t="shared" ref="DD245:DD264" si="1028">DC245*$J245</f>
        <v>0</v>
      </c>
      <c r="DE245" s="379"/>
      <c r="DF245" s="384">
        <f t="shared" ref="DF245:DF264" si="1029">DE245*$J245</f>
        <v>0</v>
      </c>
      <c r="DG245" s="379"/>
      <c r="DH245" s="384">
        <f t="shared" ref="DH245:DH264" si="1030">DG245*$J245</f>
        <v>0</v>
      </c>
      <c r="DI245" s="379"/>
      <c r="DJ245" s="384">
        <f t="shared" ref="DJ245:DJ264" si="1031">DI245*$J245</f>
        <v>0</v>
      </c>
      <c r="DK245" s="379"/>
      <c r="DL245" s="384">
        <f t="shared" ref="DL245:DL264" si="1032">DK245*$J245</f>
        <v>0</v>
      </c>
      <c r="DM245" s="379"/>
      <c r="DN245" s="384">
        <f t="shared" ref="DN245:DN264" si="1033">DM245*$J245</f>
        <v>0</v>
      </c>
      <c r="DO245" s="379"/>
      <c r="DP245" s="384">
        <f t="shared" ref="DP245:DP264" si="1034">DO245*$J245</f>
        <v>0</v>
      </c>
      <c r="DQ245" s="379"/>
      <c r="DR245" s="384">
        <f t="shared" ref="DR245:DR264" si="1035">DQ245*$J245</f>
        <v>0</v>
      </c>
      <c r="DS245" s="379"/>
      <c r="DT245" s="384">
        <f t="shared" ref="DT245:DT264" si="1036">DS245*$J245</f>
        <v>0</v>
      </c>
      <c r="DU245" s="379"/>
      <c r="DV245" s="384">
        <f t="shared" ref="DV245:DV264" si="1037">DU245*$J245</f>
        <v>0</v>
      </c>
      <c r="DW245" s="379"/>
      <c r="DX245" s="384">
        <f t="shared" ref="DX245:DX264" si="1038">DW245*$J245</f>
        <v>0</v>
      </c>
      <c r="DY245" s="379"/>
      <c r="DZ245" s="384">
        <f t="shared" ref="DZ245:DZ264" si="1039">DY245*$J245</f>
        <v>0</v>
      </c>
      <c r="EA245" s="379"/>
      <c r="EB245" s="384">
        <f t="shared" ref="EB245:EB264" si="1040">EA245*$J245</f>
        <v>0</v>
      </c>
      <c r="EC245" s="379"/>
      <c r="ED245" s="384">
        <f t="shared" ref="ED245:ED264" si="1041">EC245*$J245</f>
        <v>0</v>
      </c>
      <c r="EE245" s="379"/>
      <c r="EF245" s="384">
        <f t="shared" ref="EF245:EF264" si="1042">EE245*$J245</f>
        <v>0</v>
      </c>
      <c r="EG245" s="379"/>
      <c r="EH245" s="384">
        <f t="shared" ref="EH245:EH264" si="1043">EG245*$J245</f>
        <v>0</v>
      </c>
      <c r="EI245" s="379"/>
      <c r="EJ245" s="384">
        <f t="shared" ref="EJ245:EJ264" si="1044">EI245*$J245</f>
        <v>0</v>
      </c>
      <c r="EK245" s="379"/>
      <c r="EL245" s="384">
        <f t="shared" ref="EL245:EL264" si="1045">EK245*$J245</f>
        <v>0</v>
      </c>
      <c r="EM245" s="379"/>
      <c r="EN245" s="384">
        <f t="shared" ref="EN245:EN264" si="1046">EM245*$J245</f>
        <v>0</v>
      </c>
      <c r="EO245" s="379"/>
      <c r="EP245" s="384">
        <f t="shared" ref="EP245:EP264" si="1047">EO245*$J245</f>
        <v>0</v>
      </c>
      <c r="EQ245" s="379"/>
      <c r="ER245" s="384">
        <f t="shared" ref="ER245:ER264" si="1048">EQ245*$J245</f>
        <v>0</v>
      </c>
      <c r="ES245" s="379"/>
      <c r="ET245" s="384">
        <f t="shared" ref="ET245:ET264" si="1049">ES245*$J245</f>
        <v>0</v>
      </c>
      <c r="EU245" s="379"/>
      <c r="EV245" s="384">
        <f t="shared" ref="EV245:EV264" si="1050">EU245*$J245</f>
        <v>0</v>
      </c>
      <c r="EW245" s="379"/>
      <c r="EX245" s="384">
        <f t="shared" ref="EX245:EX264" si="1051">EW245*$J245</f>
        <v>0</v>
      </c>
      <c r="EY245" s="379"/>
      <c r="EZ245" s="384">
        <f t="shared" ref="EZ245:EZ264" si="1052">EY245*$J245</f>
        <v>0</v>
      </c>
      <c r="FA245" s="379"/>
      <c r="FB245" s="384">
        <f t="shared" ref="FB245:FB264" si="1053">FA245*$J245</f>
        <v>0</v>
      </c>
      <c r="FC245" s="379"/>
      <c r="FD245" s="384">
        <f t="shared" ref="FD245:FD264" si="1054">FC245*$J245</f>
        <v>0</v>
      </c>
      <c r="FE245" s="379"/>
      <c r="FF245" s="384">
        <f t="shared" ref="FF245:FF264" si="1055">FE245*$J245</f>
        <v>0</v>
      </c>
      <c r="FG245" s="379"/>
      <c r="FH245" s="384">
        <f t="shared" ref="FH245:FH264" si="1056">FG245*$J245</f>
        <v>0</v>
      </c>
      <c r="FI245" s="379"/>
      <c r="FJ245" s="384">
        <f t="shared" ref="FJ245:FJ264" si="1057">FI245*$J245</f>
        <v>0</v>
      </c>
      <c r="FK245" s="379"/>
      <c r="FL245" s="384">
        <f t="shared" ref="FL245:FL264" si="1058">FK245*$J245</f>
        <v>0</v>
      </c>
      <c r="FM245" s="379"/>
      <c r="FN245" s="384">
        <f t="shared" ref="FN245:FN264" si="1059">FM245*$J245</f>
        <v>0</v>
      </c>
      <c r="FO245" s="379"/>
      <c r="FP245" s="384">
        <f t="shared" ref="FP245:FP264" si="1060">FO245*$J245</f>
        <v>0</v>
      </c>
      <c r="FQ245" s="379"/>
      <c r="FR245" s="384">
        <f t="shared" ref="FR245:FR264" si="1061">FQ245*$J245</f>
        <v>0</v>
      </c>
      <c r="FS245" s="379"/>
      <c r="FT245" s="384">
        <f t="shared" ref="FT245:FT264" si="1062">FS245*$J245</f>
        <v>0</v>
      </c>
      <c r="FU245" s="379"/>
      <c r="FV245" s="384">
        <f t="shared" ref="FV245:FV264" si="1063">FU245*$J245</f>
        <v>0</v>
      </c>
      <c r="FW245" s="379"/>
      <c r="FX245" s="384">
        <f t="shared" ref="FX245:FX264" si="1064">FW245*$J245</f>
        <v>0</v>
      </c>
      <c r="FY245" s="379"/>
      <c r="FZ245" s="384">
        <f t="shared" ref="FZ245:FZ264" si="1065">FY245*$J245</f>
        <v>0</v>
      </c>
      <c r="GA245" s="379"/>
      <c r="GB245" s="384">
        <f t="shared" ref="GB245:GB264" si="1066">GA245*$J245</f>
        <v>0</v>
      </c>
      <c r="GC245" s="379"/>
      <c r="GD245" s="384">
        <f t="shared" ref="GD245:GD264" si="1067">GC245*$J245</f>
        <v>0</v>
      </c>
      <c r="GE245" s="379"/>
      <c r="GF245" s="384">
        <f t="shared" ref="GF245:GF264" si="1068">GE245*$J245</f>
        <v>0</v>
      </c>
      <c r="GG245" s="379"/>
      <c r="GH245" s="384">
        <f t="shared" ref="GH245:GH264" si="1069">GG245*$J245</f>
        <v>0</v>
      </c>
      <c r="GI245" s="379"/>
      <c r="GJ245" s="384">
        <f t="shared" ref="GJ245:GJ264" si="1070">GI245*$J245</f>
        <v>0</v>
      </c>
      <c r="GK245" s="379"/>
      <c r="GL245" s="384">
        <f t="shared" ref="GL245:GL264" si="1071">GK245*$J245</f>
        <v>0</v>
      </c>
      <c r="GM245" s="379">
        <v>0</v>
      </c>
      <c r="GN245" s="384">
        <f t="shared" ref="GN245:GN264" si="1072">GM245*$J245</f>
        <v>0</v>
      </c>
      <c r="GO245" s="379">
        <v>0</v>
      </c>
      <c r="GP245" s="384">
        <f t="shared" ref="GP245:GP264" si="1073">GO245*$J245</f>
        <v>0</v>
      </c>
      <c r="GQ245" s="379"/>
      <c r="GR245" s="384">
        <f t="shared" ref="GR245:GR264" si="1074">GQ245*$J245</f>
        <v>0</v>
      </c>
      <c r="GS245" s="379"/>
      <c r="GT245" s="384">
        <f t="shared" ref="GT245:GT264" si="1075">GS245*$J245</f>
        <v>0</v>
      </c>
      <c r="GU245" s="379"/>
      <c r="GV245" s="384">
        <f t="shared" ref="GV245:GV264" si="1076">GU245*$J245</f>
        <v>0</v>
      </c>
      <c r="GW245" s="379"/>
      <c r="GX245" s="384">
        <f t="shared" ref="GX245:GX264" si="1077">GW245*$J245</f>
        <v>0</v>
      </c>
      <c r="GY245" s="379"/>
      <c r="GZ245" s="384">
        <f t="shared" ref="GZ245:GZ264" si="1078">GY245*$J245</f>
        <v>0</v>
      </c>
      <c r="HA245" s="379"/>
      <c r="HB245" s="384">
        <f t="shared" ref="HB245:HB264" si="1079">HA245*$J245</f>
        <v>0</v>
      </c>
      <c r="HC245" s="379"/>
      <c r="HD245" s="384">
        <f t="shared" ref="HD245:HD264" si="1080">HC245*$J245</f>
        <v>0</v>
      </c>
      <c r="HE245" s="379"/>
      <c r="HF245" s="384">
        <f t="shared" si="815"/>
        <v>0</v>
      </c>
      <c r="HG245" s="379"/>
      <c r="HH245" s="384">
        <f t="shared" si="816"/>
        <v>0</v>
      </c>
      <c r="HI245" s="379"/>
      <c r="HJ245" s="384">
        <f t="shared" si="985"/>
        <v>0</v>
      </c>
      <c r="HK245" s="379"/>
      <c r="HL245" s="384">
        <f t="shared" si="690"/>
        <v>0</v>
      </c>
      <c r="HM245" s="379"/>
      <c r="HN245" s="384">
        <f t="shared" ref="HN245:HN264" si="1081">HM245*$J245</f>
        <v>0</v>
      </c>
      <c r="HO245" s="415"/>
      <c r="HP245" s="384">
        <f t="shared" ref="HP245:HP264" si="1082">HO245*$J245</f>
        <v>0</v>
      </c>
      <c r="HQ245" s="379"/>
      <c r="HR245" s="384">
        <f t="shared" ref="HR245:HR264" si="1083">HQ245*$J245</f>
        <v>0</v>
      </c>
      <c r="HS245" s="415"/>
      <c r="HT245" s="384">
        <f t="shared" ref="HT245:HT264" si="1084">HS245*$J245</f>
        <v>0</v>
      </c>
      <c r="HU245" s="379"/>
      <c r="HV245" s="384">
        <f t="shared" ref="HV245:HV264" si="1085">HU245*$J245</f>
        <v>0</v>
      </c>
      <c r="HW245" s="379"/>
      <c r="HX245" s="384">
        <f t="shared" ref="HX245:HX264" si="1086">HW245*$J245</f>
        <v>0</v>
      </c>
      <c r="HY245" s="379"/>
      <c r="HZ245" s="384">
        <f t="shared" ref="HZ245:HZ264" si="1087">HY245*$J245</f>
        <v>0</v>
      </c>
      <c r="IA245" s="379"/>
      <c r="IB245" s="384">
        <f t="shared" ref="IB245:IB264" si="1088">IA245*$J245</f>
        <v>0</v>
      </c>
      <c r="IC245" s="379"/>
      <c r="ID245" s="384">
        <f t="shared" ref="ID245:ID264" si="1089">IC245*$J245</f>
        <v>0</v>
      </c>
      <c r="IE245" s="379"/>
      <c r="IF245" s="384">
        <f t="shared" ref="IF245:IF264" si="1090">IE245*$J245</f>
        <v>0</v>
      </c>
      <c r="IG245" s="379"/>
      <c r="IH245" s="384">
        <f t="shared" ref="IH245:IH264" si="1091">IG245*$J245</f>
        <v>0</v>
      </c>
      <c r="II245" s="379"/>
      <c r="IJ245" s="384">
        <f t="shared" ref="IJ245:IJ264" si="1092">II245*$J245</f>
        <v>0</v>
      </c>
      <c r="IK245" s="379"/>
      <c r="IL245" s="384">
        <f t="shared" ref="IL245:IL264" si="1093">IK245*$J245</f>
        <v>0</v>
      </c>
      <c r="IM245" s="379"/>
      <c r="IN245" s="384">
        <f t="shared" ref="IN245:IN264" si="1094">IM245*$J245</f>
        <v>0</v>
      </c>
      <c r="IO245" s="379"/>
      <c r="IP245" s="384">
        <f t="shared" ref="IP245:IP264" si="1095">IO245*$J245</f>
        <v>0</v>
      </c>
      <c r="IQ245" s="379"/>
      <c r="IR245" s="384">
        <f t="shared" ref="IR245:IR264" si="1096">IQ245*$J245</f>
        <v>0</v>
      </c>
      <c r="IS245" s="379"/>
      <c r="IT245" s="384">
        <f t="shared" ref="IT245:IT264" si="1097">IS245*$J245</f>
        <v>0</v>
      </c>
      <c r="IU245" s="379"/>
      <c r="IV245" s="384">
        <f t="shared" ref="IV245:IV264" si="1098">IU245*$J245</f>
        <v>0</v>
      </c>
      <c r="IW245" s="379"/>
      <c r="IX245" s="384">
        <f>IW245*$J245</f>
        <v>0</v>
      </c>
      <c r="IY245" s="379"/>
      <c r="IZ245" s="384">
        <f t="shared" ref="IZ245:IZ264" si="1099">IY245*$J245</f>
        <v>0</v>
      </c>
      <c r="JA245" s="379"/>
      <c r="JB245" s="384">
        <f t="shared" ref="JB245:JB264" si="1100">JA245*$J245</f>
        <v>0</v>
      </c>
      <c r="JC245" s="379"/>
      <c r="JD245" s="384">
        <f t="shared" ref="JD245:JD264" si="1101">JC245*$J245</f>
        <v>0</v>
      </c>
      <c r="JE245" s="379"/>
      <c r="JF245" s="384">
        <f t="shared" ref="JF245:JF264" si="1102">JE245*$J245</f>
        <v>0</v>
      </c>
      <c r="JG245" s="379"/>
      <c r="JH245" s="384">
        <f t="shared" ref="JH245:JH264" si="1103">JG245*$J245</f>
        <v>0</v>
      </c>
      <c r="JI245" s="379"/>
      <c r="JJ245" s="384">
        <f t="shared" ref="JJ245:JJ264" si="1104">JI245*$J245</f>
        <v>0</v>
      </c>
      <c r="JK245" s="379"/>
      <c r="JL245" s="384">
        <f t="shared" ref="JL245:JL264" si="1105">JK245*$J245</f>
        <v>0</v>
      </c>
      <c r="JM245" s="379"/>
      <c r="JN245" s="384">
        <f t="shared" ref="JN245:JN264" si="1106">JM245*$J245</f>
        <v>0</v>
      </c>
      <c r="JO245" s="379"/>
      <c r="JP245" s="384">
        <f t="shared" ref="JP245:JP264" si="1107">JO245*$J245</f>
        <v>0</v>
      </c>
      <c r="JQ245" s="379"/>
      <c r="JR245" s="384">
        <f t="shared" ref="JR245:JR264" si="1108">JQ245*$J245</f>
        <v>0</v>
      </c>
      <c r="JS245" s="379"/>
      <c r="JT245" s="384">
        <f t="shared" ref="JT245:JT264" si="1109">JS245*$J245</f>
        <v>0</v>
      </c>
      <c r="JU245" s="379"/>
      <c r="JV245" s="384">
        <f t="shared" ref="JV245:JV264" si="1110">JU245*$J245</f>
        <v>0</v>
      </c>
      <c r="JW245" s="379"/>
      <c r="JX245" s="384">
        <f t="shared" ref="JX245:JX264" si="1111">JW245*$J245</f>
        <v>0</v>
      </c>
      <c r="JY245" s="379"/>
      <c r="JZ245" s="384">
        <f t="shared" ref="JZ245:JZ264" si="1112">JY245*$J245</f>
        <v>0</v>
      </c>
    </row>
    <row r="246" spans="1:286" customFormat="1" x14ac:dyDescent="0.25">
      <c r="A246" s="355" t="s">
        <v>342</v>
      </c>
      <c r="B246" s="355" t="s">
        <v>347</v>
      </c>
      <c r="C246" s="468">
        <v>600</v>
      </c>
      <c r="D246" s="467"/>
      <c r="E246" s="469"/>
      <c r="F246" s="478"/>
      <c r="G246" s="387">
        <f t="shared" si="720"/>
        <v>30</v>
      </c>
      <c r="H246" s="388">
        <f t="shared" si="584"/>
        <v>630</v>
      </c>
      <c r="I246" s="513">
        <v>1</v>
      </c>
      <c r="J246" s="391">
        <f t="shared" si="586"/>
        <v>630</v>
      </c>
      <c r="K246" s="379"/>
      <c r="L246" s="384">
        <f t="shared" si="853"/>
        <v>0</v>
      </c>
      <c r="M246" s="379"/>
      <c r="N246" s="384">
        <f t="shared" si="855"/>
        <v>0</v>
      </c>
      <c r="O246" s="379"/>
      <c r="P246" s="384">
        <f t="shared" si="854"/>
        <v>0</v>
      </c>
      <c r="Q246" s="379"/>
      <c r="R246" s="384">
        <f t="shared" si="856"/>
        <v>0</v>
      </c>
      <c r="S246" s="379"/>
      <c r="T246" s="384">
        <f t="shared" si="986"/>
        <v>0</v>
      </c>
      <c r="U246" s="379"/>
      <c r="V246" s="384">
        <f t="shared" si="987"/>
        <v>0</v>
      </c>
      <c r="W246" s="379"/>
      <c r="X246" s="384">
        <f t="shared" si="988"/>
        <v>0</v>
      </c>
      <c r="Y246" s="379"/>
      <c r="Z246" s="384">
        <f t="shared" si="594"/>
        <v>0</v>
      </c>
      <c r="AA246" s="379"/>
      <c r="AB246" s="384">
        <f t="shared" si="989"/>
        <v>0</v>
      </c>
      <c r="AC246" s="379"/>
      <c r="AD246" s="384">
        <f t="shared" si="990"/>
        <v>0</v>
      </c>
      <c r="AE246" s="379"/>
      <c r="AF246" s="384">
        <f t="shared" si="991"/>
        <v>0</v>
      </c>
      <c r="AG246" s="379"/>
      <c r="AH246" s="384">
        <f t="shared" si="992"/>
        <v>0</v>
      </c>
      <c r="AI246" s="379"/>
      <c r="AJ246" s="384">
        <f t="shared" si="993"/>
        <v>0</v>
      </c>
      <c r="AK246" s="379"/>
      <c r="AL246" s="384">
        <f t="shared" si="994"/>
        <v>0</v>
      </c>
      <c r="AM246" s="379"/>
      <c r="AN246" s="384">
        <f t="shared" si="601"/>
        <v>0</v>
      </c>
      <c r="AO246" s="379"/>
      <c r="AP246" s="384">
        <f t="shared" si="995"/>
        <v>0</v>
      </c>
      <c r="AQ246" s="379"/>
      <c r="AR246" s="384">
        <f t="shared" si="996"/>
        <v>0</v>
      </c>
      <c r="AS246" s="379"/>
      <c r="AT246" s="384">
        <f t="shared" si="997"/>
        <v>0</v>
      </c>
      <c r="AU246" s="379"/>
      <c r="AV246" s="384">
        <f t="shared" si="998"/>
        <v>0</v>
      </c>
      <c r="AW246" s="379"/>
      <c r="AX246" s="384">
        <f t="shared" si="999"/>
        <v>0</v>
      </c>
      <c r="AY246" s="379"/>
      <c r="AZ246" s="384">
        <f t="shared" si="1000"/>
        <v>0</v>
      </c>
      <c r="BA246" s="379"/>
      <c r="BB246" s="384">
        <f t="shared" si="1001"/>
        <v>0</v>
      </c>
      <c r="BC246" s="379"/>
      <c r="BD246" s="384">
        <f t="shared" si="1002"/>
        <v>0</v>
      </c>
      <c r="BE246" s="379"/>
      <c r="BF246" s="384">
        <f t="shared" si="1003"/>
        <v>0</v>
      </c>
      <c r="BG246" s="379"/>
      <c r="BH246" s="384">
        <f t="shared" si="1004"/>
        <v>0</v>
      </c>
      <c r="BI246" s="379"/>
      <c r="BJ246" s="384">
        <f t="shared" si="1005"/>
        <v>0</v>
      </c>
      <c r="BK246" s="379"/>
      <c r="BL246" s="384">
        <f t="shared" si="1006"/>
        <v>0</v>
      </c>
      <c r="BM246" s="379"/>
      <c r="BN246" s="384">
        <f t="shared" si="1007"/>
        <v>0</v>
      </c>
      <c r="BO246" s="379"/>
      <c r="BP246" s="384">
        <f t="shared" si="1008"/>
        <v>0</v>
      </c>
      <c r="BQ246" s="379"/>
      <c r="BR246" s="384">
        <f t="shared" si="1009"/>
        <v>0</v>
      </c>
      <c r="BS246" s="379"/>
      <c r="BT246" s="384">
        <f t="shared" si="1010"/>
        <v>0</v>
      </c>
      <c r="BU246" s="379"/>
      <c r="BV246" s="384">
        <f t="shared" si="1011"/>
        <v>0</v>
      </c>
      <c r="BW246" s="379"/>
      <c r="BX246" s="384">
        <f t="shared" si="1012"/>
        <v>0</v>
      </c>
      <c r="BY246" s="379"/>
      <c r="BZ246" s="384">
        <f t="shared" si="1013"/>
        <v>0</v>
      </c>
      <c r="CA246" s="379"/>
      <c r="CB246" s="384">
        <f t="shared" si="1014"/>
        <v>0</v>
      </c>
      <c r="CC246" s="379"/>
      <c r="CD246" s="384">
        <f t="shared" si="1015"/>
        <v>0</v>
      </c>
      <c r="CE246" s="379"/>
      <c r="CF246" s="384">
        <f t="shared" si="1016"/>
        <v>0</v>
      </c>
      <c r="CG246" s="379"/>
      <c r="CH246" s="384">
        <f t="shared" si="1017"/>
        <v>0</v>
      </c>
      <c r="CI246" s="379"/>
      <c r="CJ246" s="384">
        <f t="shared" si="1018"/>
        <v>0</v>
      </c>
      <c r="CK246" s="379"/>
      <c r="CL246" s="384">
        <f t="shared" si="1019"/>
        <v>0</v>
      </c>
      <c r="CM246" s="379"/>
      <c r="CN246" s="384">
        <f t="shared" si="1020"/>
        <v>0</v>
      </c>
      <c r="CO246" s="379"/>
      <c r="CP246" s="384">
        <f t="shared" si="1021"/>
        <v>0</v>
      </c>
      <c r="CQ246" s="379"/>
      <c r="CR246" s="384">
        <f t="shared" si="1022"/>
        <v>0</v>
      </c>
      <c r="CS246" s="379"/>
      <c r="CT246" s="384">
        <f t="shared" si="1023"/>
        <v>0</v>
      </c>
      <c r="CU246" s="379"/>
      <c r="CV246" s="384">
        <f t="shared" si="1024"/>
        <v>0</v>
      </c>
      <c r="CW246" s="379"/>
      <c r="CX246" s="384">
        <f t="shared" si="1025"/>
        <v>0</v>
      </c>
      <c r="CY246" s="379"/>
      <c r="CZ246" s="384">
        <f t="shared" si="1026"/>
        <v>0</v>
      </c>
      <c r="DA246" s="379"/>
      <c r="DB246" s="384">
        <f t="shared" si="1027"/>
        <v>0</v>
      </c>
      <c r="DC246" s="379"/>
      <c r="DD246" s="384">
        <f t="shared" si="1028"/>
        <v>0</v>
      </c>
      <c r="DE246" s="379"/>
      <c r="DF246" s="384">
        <f t="shared" si="1029"/>
        <v>0</v>
      </c>
      <c r="DG246" s="379"/>
      <c r="DH246" s="384">
        <f t="shared" si="1030"/>
        <v>0</v>
      </c>
      <c r="DI246" s="379"/>
      <c r="DJ246" s="384">
        <f t="shared" si="1031"/>
        <v>0</v>
      </c>
      <c r="DK246" s="379"/>
      <c r="DL246" s="384">
        <f t="shared" si="1032"/>
        <v>0</v>
      </c>
      <c r="DM246" s="379"/>
      <c r="DN246" s="384">
        <f t="shared" si="1033"/>
        <v>0</v>
      </c>
      <c r="DO246" s="379"/>
      <c r="DP246" s="384">
        <f t="shared" si="1034"/>
        <v>0</v>
      </c>
      <c r="DQ246" s="379"/>
      <c r="DR246" s="384">
        <f t="shared" si="1035"/>
        <v>0</v>
      </c>
      <c r="DS246" s="379"/>
      <c r="DT246" s="384">
        <f t="shared" si="1036"/>
        <v>0</v>
      </c>
      <c r="DU246" s="379"/>
      <c r="DV246" s="384">
        <f t="shared" si="1037"/>
        <v>0</v>
      </c>
      <c r="DW246" s="379"/>
      <c r="DX246" s="384">
        <f t="shared" si="1038"/>
        <v>0</v>
      </c>
      <c r="DY246" s="379"/>
      <c r="DZ246" s="384">
        <f t="shared" si="1039"/>
        <v>0</v>
      </c>
      <c r="EA246" s="379"/>
      <c r="EB246" s="384">
        <f t="shared" si="1040"/>
        <v>0</v>
      </c>
      <c r="EC246" s="379"/>
      <c r="ED246" s="384">
        <f t="shared" si="1041"/>
        <v>0</v>
      </c>
      <c r="EE246" s="379"/>
      <c r="EF246" s="384">
        <f t="shared" si="1042"/>
        <v>0</v>
      </c>
      <c r="EG246" s="379"/>
      <c r="EH246" s="384">
        <f t="shared" si="1043"/>
        <v>0</v>
      </c>
      <c r="EI246" s="379"/>
      <c r="EJ246" s="384">
        <f t="shared" si="1044"/>
        <v>0</v>
      </c>
      <c r="EK246" s="379"/>
      <c r="EL246" s="384">
        <f t="shared" si="1045"/>
        <v>0</v>
      </c>
      <c r="EM246" s="379"/>
      <c r="EN246" s="384">
        <f t="shared" si="1046"/>
        <v>0</v>
      </c>
      <c r="EO246" s="379"/>
      <c r="EP246" s="384">
        <f t="shared" si="1047"/>
        <v>0</v>
      </c>
      <c r="EQ246" s="379"/>
      <c r="ER246" s="384">
        <f t="shared" si="1048"/>
        <v>0</v>
      </c>
      <c r="ES246" s="379"/>
      <c r="ET246" s="384">
        <f t="shared" si="1049"/>
        <v>0</v>
      </c>
      <c r="EU246" s="379"/>
      <c r="EV246" s="384">
        <f t="shared" si="1050"/>
        <v>0</v>
      </c>
      <c r="EW246" s="379"/>
      <c r="EX246" s="384">
        <f t="shared" si="1051"/>
        <v>0</v>
      </c>
      <c r="EY246" s="379"/>
      <c r="EZ246" s="384">
        <f t="shared" si="1052"/>
        <v>0</v>
      </c>
      <c r="FA246" s="379"/>
      <c r="FB246" s="384">
        <f t="shared" si="1053"/>
        <v>0</v>
      </c>
      <c r="FC246" s="379"/>
      <c r="FD246" s="384">
        <f t="shared" si="1054"/>
        <v>0</v>
      </c>
      <c r="FE246" s="379"/>
      <c r="FF246" s="384">
        <f t="shared" si="1055"/>
        <v>0</v>
      </c>
      <c r="FG246" s="379"/>
      <c r="FH246" s="384">
        <f t="shared" si="1056"/>
        <v>0</v>
      </c>
      <c r="FI246" s="379"/>
      <c r="FJ246" s="384">
        <f t="shared" si="1057"/>
        <v>0</v>
      </c>
      <c r="FK246" s="379"/>
      <c r="FL246" s="384">
        <f t="shared" si="1058"/>
        <v>0</v>
      </c>
      <c r="FM246" s="379"/>
      <c r="FN246" s="384">
        <f t="shared" si="1059"/>
        <v>0</v>
      </c>
      <c r="FO246" s="379"/>
      <c r="FP246" s="384">
        <f t="shared" si="1060"/>
        <v>0</v>
      </c>
      <c r="FQ246" s="379"/>
      <c r="FR246" s="384">
        <f t="shared" si="1061"/>
        <v>0</v>
      </c>
      <c r="FS246" s="379"/>
      <c r="FT246" s="384">
        <f t="shared" si="1062"/>
        <v>0</v>
      </c>
      <c r="FU246" s="379"/>
      <c r="FV246" s="384">
        <f t="shared" si="1063"/>
        <v>0</v>
      </c>
      <c r="FW246" s="379"/>
      <c r="FX246" s="384">
        <f t="shared" si="1064"/>
        <v>0</v>
      </c>
      <c r="FY246" s="379"/>
      <c r="FZ246" s="384">
        <f t="shared" si="1065"/>
        <v>0</v>
      </c>
      <c r="GA246" s="379"/>
      <c r="GB246" s="384">
        <f t="shared" si="1066"/>
        <v>0</v>
      </c>
      <c r="GC246" s="379"/>
      <c r="GD246" s="384">
        <f t="shared" si="1067"/>
        <v>0</v>
      </c>
      <c r="GE246" s="379"/>
      <c r="GF246" s="384">
        <f t="shared" si="1068"/>
        <v>0</v>
      </c>
      <c r="GG246" s="379"/>
      <c r="GH246" s="384">
        <f t="shared" si="1069"/>
        <v>0</v>
      </c>
      <c r="GI246" s="379"/>
      <c r="GJ246" s="384">
        <f t="shared" si="1070"/>
        <v>0</v>
      </c>
      <c r="GK246" s="379"/>
      <c r="GL246" s="384">
        <f t="shared" si="1071"/>
        <v>0</v>
      </c>
      <c r="GM246" s="379">
        <v>0</v>
      </c>
      <c r="GN246" s="384">
        <f t="shared" si="1072"/>
        <v>0</v>
      </c>
      <c r="GO246" s="379">
        <v>0</v>
      </c>
      <c r="GP246" s="384">
        <f t="shared" si="1073"/>
        <v>0</v>
      </c>
      <c r="GQ246" s="379"/>
      <c r="GR246" s="384">
        <f t="shared" si="1074"/>
        <v>0</v>
      </c>
      <c r="GS246" s="379"/>
      <c r="GT246" s="384">
        <f t="shared" si="1075"/>
        <v>0</v>
      </c>
      <c r="GU246" s="379"/>
      <c r="GV246" s="384">
        <f t="shared" si="1076"/>
        <v>0</v>
      </c>
      <c r="GW246" s="379"/>
      <c r="GX246" s="384">
        <f t="shared" si="1077"/>
        <v>0</v>
      </c>
      <c r="GY246" s="379"/>
      <c r="GZ246" s="384">
        <f t="shared" si="1078"/>
        <v>0</v>
      </c>
      <c r="HA246" s="379"/>
      <c r="HB246" s="384">
        <f t="shared" si="1079"/>
        <v>0</v>
      </c>
      <c r="HC246" s="379"/>
      <c r="HD246" s="384">
        <f t="shared" si="1080"/>
        <v>0</v>
      </c>
      <c r="HE246" s="379">
        <v>4</v>
      </c>
      <c r="HF246" s="384">
        <f t="shared" si="815"/>
        <v>2520</v>
      </c>
      <c r="HG246" s="379">
        <v>4</v>
      </c>
      <c r="HH246" s="384">
        <f t="shared" si="816"/>
        <v>2520</v>
      </c>
      <c r="HI246" s="379"/>
      <c r="HJ246" s="384">
        <f t="shared" si="985"/>
        <v>0</v>
      </c>
      <c r="HK246" s="379"/>
      <c r="HL246" s="384">
        <f t="shared" si="690"/>
        <v>0</v>
      </c>
      <c r="HM246" s="379"/>
      <c r="HN246" s="384">
        <f t="shared" si="1081"/>
        <v>0</v>
      </c>
      <c r="HO246" s="415"/>
      <c r="HP246" s="384">
        <f t="shared" si="1082"/>
        <v>0</v>
      </c>
      <c r="HQ246" s="379"/>
      <c r="HR246" s="384">
        <f t="shared" si="1083"/>
        <v>0</v>
      </c>
      <c r="HS246" s="415"/>
      <c r="HT246" s="384">
        <f t="shared" si="1084"/>
        <v>0</v>
      </c>
      <c r="HU246" s="379"/>
      <c r="HV246" s="384">
        <f t="shared" si="1085"/>
        <v>0</v>
      </c>
      <c r="HW246" s="379"/>
      <c r="HX246" s="384">
        <f t="shared" si="1086"/>
        <v>0</v>
      </c>
      <c r="HY246" s="379"/>
      <c r="HZ246" s="384">
        <f t="shared" si="1087"/>
        <v>0</v>
      </c>
      <c r="IA246" s="379"/>
      <c r="IB246" s="384">
        <f t="shared" si="1088"/>
        <v>0</v>
      </c>
      <c r="IC246" s="379"/>
      <c r="ID246" s="384">
        <f t="shared" si="1089"/>
        <v>0</v>
      </c>
      <c r="IE246" s="379"/>
      <c r="IF246" s="384">
        <f t="shared" si="1090"/>
        <v>0</v>
      </c>
      <c r="IG246" s="379"/>
      <c r="IH246" s="384">
        <f t="shared" si="1091"/>
        <v>0</v>
      </c>
      <c r="II246" s="379"/>
      <c r="IJ246" s="384">
        <f t="shared" si="1092"/>
        <v>0</v>
      </c>
      <c r="IK246" s="379"/>
      <c r="IL246" s="384">
        <f t="shared" si="1093"/>
        <v>0</v>
      </c>
      <c r="IM246" s="379"/>
      <c r="IN246" s="384">
        <f t="shared" si="1094"/>
        <v>0</v>
      </c>
      <c r="IO246" s="379"/>
      <c r="IP246" s="384">
        <f t="shared" si="1095"/>
        <v>0</v>
      </c>
      <c r="IQ246" s="379"/>
      <c r="IR246" s="384">
        <f t="shared" si="1096"/>
        <v>0</v>
      </c>
      <c r="IS246" s="379"/>
      <c r="IT246" s="384">
        <f t="shared" si="1097"/>
        <v>0</v>
      </c>
      <c r="IU246" s="379"/>
      <c r="IV246" s="384">
        <f t="shared" si="1098"/>
        <v>0</v>
      </c>
      <c r="IW246" s="379"/>
      <c r="IX246" s="384">
        <f>IW246*$J246</f>
        <v>0</v>
      </c>
      <c r="IY246" s="379"/>
      <c r="IZ246" s="384">
        <f t="shared" si="1099"/>
        <v>0</v>
      </c>
      <c r="JA246" s="379"/>
      <c r="JB246" s="384">
        <f t="shared" si="1100"/>
        <v>0</v>
      </c>
      <c r="JC246" s="379"/>
      <c r="JD246" s="384">
        <f t="shared" si="1101"/>
        <v>0</v>
      </c>
      <c r="JE246" s="379"/>
      <c r="JF246" s="384">
        <f t="shared" si="1102"/>
        <v>0</v>
      </c>
      <c r="JG246" s="379"/>
      <c r="JH246" s="384">
        <f t="shared" si="1103"/>
        <v>0</v>
      </c>
      <c r="JI246" s="379"/>
      <c r="JJ246" s="384">
        <f t="shared" si="1104"/>
        <v>0</v>
      </c>
      <c r="JK246" s="379"/>
      <c r="JL246" s="384">
        <f t="shared" si="1105"/>
        <v>0</v>
      </c>
      <c r="JM246" s="379"/>
      <c r="JN246" s="384">
        <f t="shared" si="1106"/>
        <v>0</v>
      </c>
      <c r="JO246" s="379"/>
      <c r="JP246" s="384">
        <f t="shared" si="1107"/>
        <v>0</v>
      </c>
      <c r="JQ246" s="379"/>
      <c r="JR246" s="384">
        <f t="shared" si="1108"/>
        <v>0</v>
      </c>
      <c r="JS246" s="379"/>
      <c r="JT246" s="384">
        <f t="shared" si="1109"/>
        <v>0</v>
      </c>
      <c r="JU246" s="379"/>
      <c r="JV246" s="384">
        <f t="shared" si="1110"/>
        <v>0</v>
      </c>
      <c r="JW246" s="379"/>
      <c r="JX246" s="384">
        <f t="shared" si="1111"/>
        <v>0</v>
      </c>
      <c r="JY246" s="379"/>
      <c r="JZ246" s="384">
        <f t="shared" si="1112"/>
        <v>0</v>
      </c>
    </row>
    <row r="247" spans="1:286" customFormat="1" x14ac:dyDescent="0.25">
      <c r="A247" s="268" t="s">
        <v>411</v>
      </c>
      <c r="B247" s="358" t="s">
        <v>1069</v>
      </c>
      <c r="C247" s="468">
        <v>0</v>
      </c>
      <c r="D247" s="467"/>
      <c r="E247" s="469"/>
      <c r="F247" s="478"/>
      <c r="G247" s="387">
        <f t="shared" si="720"/>
        <v>0</v>
      </c>
      <c r="H247" s="388">
        <f t="shared" si="584"/>
        <v>0</v>
      </c>
      <c r="I247" s="513">
        <v>1</v>
      </c>
      <c r="J247" s="391">
        <f t="shared" si="586"/>
        <v>0</v>
      </c>
      <c r="K247" s="379"/>
      <c r="L247" s="384">
        <f t="shared" si="853"/>
        <v>0</v>
      </c>
      <c r="M247" s="379"/>
      <c r="N247" s="384">
        <f t="shared" si="855"/>
        <v>0</v>
      </c>
      <c r="O247" s="379"/>
      <c r="P247" s="384">
        <f t="shared" si="854"/>
        <v>0</v>
      </c>
      <c r="Q247" s="379"/>
      <c r="R247" s="384">
        <f t="shared" si="856"/>
        <v>0</v>
      </c>
      <c r="S247" s="379"/>
      <c r="T247" s="384">
        <f t="shared" si="986"/>
        <v>0</v>
      </c>
      <c r="U247" s="379"/>
      <c r="V247" s="384">
        <f t="shared" si="987"/>
        <v>0</v>
      </c>
      <c r="W247" s="379"/>
      <c r="X247" s="384">
        <f t="shared" si="988"/>
        <v>0</v>
      </c>
      <c r="Y247" s="379"/>
      <c r="Z247" s="384">
        <f t="shared" si="594"/>
        <v>0</v>
      </c>
      <c r="AA247" s="379"/>
      <c r="AB247" s="384">
        <f t="shared" si="989"/>
        <v>0</v>
      </c>
      <c r="AC247" s="379"/>
      <c r="AD247" s="384">
        <f t="shared" si="990"/>
        <v>0</v>
      </c>
      <c r="AE247" s="379"/>
      <c r="AF247" s="384">
        <f t="shared" si="991"/>
        <v>0</v>
      </c>
      <c r="AG247" s="379"/>
      <c r="AH247" s="384">
        <f t="shared" si="992"/>
        <v>0</v>
      </c>
      <c r="AI247" s="379"/>
      <c r="AJ247" s="384">
        <f t="shared" si="993"/>
        <v>0</v>
      </c>
      <c r="AK247" s="379"/>
      <c r="AL247" s="384">
        <f t="shared" si="994"/>
        <v>0</v>
      </c>
      <c r="AM247" s="379"/>
      <c r="AN247" s="384">
        <f t="shared" si="601"/>
        <v>0</v>
      </c>
      <c r="AO247" s="379"/>
      <c r="AP247" s="384">
        <f t="shared" si="995"/>
        <v>0</v>
      </c>
      <c r="AQ247" s="379"/>
      <c r="AR247" s="384">
        <f t="shared" si="996"/>
        <v>0</v>
      </c>
      <c r="AS247" s="379"/>
      <c r="AT247" s="384">
        <f t="shared" si="997"/>
        <v>0</v>
      </c>
      <c r="AU247" s="379"/>
      <c r="AV247" s="384">
        <f t="shared" si="998"/>
        <v>0</v>
      </c>
      <c r="AW247" s="379"/>
      <c r="AX247" s="384">
        <f t="shared" si="999"/>
        <v>0</v>
      </c>
      <c r="AY247" s="379"/>
      <c r="AZ247" s="384">
        <f t="shared" si="1000"/>
        <v>0</v>
      </c>
      <c r="BA247" s="379"/>
      <c r="BB247" s="384">
        <f t="shared" si="1001"/>
        <v>0</v>
      </c>
      <c r="BC247" s="379"/>
      <c r="BD247" s="384">
        <f t="shared" si="1002"/>
        <v>0</v>
      </c>
      <c r="BE247" s="379"/>
      <c r="BF247" s="384">
        <f t="shared" si="1003"/>
        <v>0</v>
      </c>
      <c r="BG247" s="379"/>
      <c r="BH247" s="384">
        <f t="shared" si="1004"/>
        <v>0</v>
      </c>
      <c r="BI247" s="379"/>
      <c r="BJ247" s="384">
        <f t="shared" si="1005"/>
        <v>0</v>
      </c>
      <c r="BK247" s="379"/>
      <c r="BL247" s="384">
        <f t="shared" si="1006"/>
        <v>0</v>
      </c>
      <c r="BM247" s="379"/>
      <c r="BN247" s="384">
        <f t="shared" si="1007"/>
        <v>0</v>
      </c>
      <c r="BO247" s="379"/>
      <c r="BP247" s="384">
        <f t="shared" si="1008"/>
        <v>0</v>
      </c>
      <c r="BQ247" s="379"/>
      <c r="BR247" s="384">
        <f t="shared" si="1009"/>
        <v>0</v>
      </c>
      <c r="BS247" s="379"/>
      <c r="BT247" s="384">
        <f t="shared" si="1010"/>
        <v>0</v>
      </c>
      <c r="BU247" s="379"/>
      <c r="BV247" s="384">
        <f t="shared" si="1011"/>
        <v>0</v>
      </c>
      <c r="BW247" s="379"/>
      <c r="BX247" s="384">
        <f t="shared" si="1012"/>
        <v>0</v>
      </c>
      <c r="BY247" s="379"/>
      <c r="BZ247" s="384">
        <f t="shared" si="1013"/>
        <v>0</v>
      </c>
      <c r="CA247" s="379"/>
      <c r="CB247" s="384">
        <f t="shared" si="1014"/>
        <v>0</v>
      </c>
      <c r="CC247" s="379"/>
      <c r="CD247" s="384">
        <f t="shared" si="1015"/>
        <v>0</v>
      </c>
      <c r="CE247" s="379"/>
      <c r="CF247" s="384">
        <f t="shared" si="1016"/>
        <v>0</v>
      </c>
      <c r="CG247" s="379"/>
      <c r="CH247" s="384">
        <f t="shared" si="1017"/>
        <v>0</v>
      </c>
      <c r="CI247" s="379"/>
      <c r="CJ247" s="384">
        <f t="shared" si="1018"/>
        <v>0</v>
      </c>
      <c r="CK247" s="379"/>
      <c r="CL247" s="384">
        <f t="shared" si="1019"/>
        <v>0</v>
      </c>
      <c r="CM247" s="379"/>
      <c r="CN247" s="384">
        <f t="shared" si="1020"/>
        <v>0</v>
      </c>
      <c r="CO247" s="379"/>
      <c r="CP247" s="384">
        <f t="shared" si="1021"/>
        <v>0</v>
      </c>
      <c r="CQ247" s="379"/>
      <c r="CR247" s="384">
        <f t="shared" si="1022"/>
        <v>0</v>
      </c>
      <c r="CS247" s="379"/>
      <c r="CT247" s="384">
        <f t="shared" si="1023"/>
        <v>0</v>
      </c>
      <c r="CU247" s="379"/>
      <c r="CV247" s="384">
        <f t="shared" si="1024"/>
        <v>0</v>
      </c>
      <c r="CW247" s="379"/>
      <c r="CX247" s="384">
        <f t="shared" si="1025"/>
        <v>0</v>
      </c>
      <c r="CY247" s="379"/>
      <c r="CZ247" s="384">
        <f t="shared" si="1026"/>
        <v>0</v>
      </c>
      <c r="DA247" s="379"/>
      <c r="DB247" s="384">
        <f t="shared" si="1027"/>
        <v>0</v>
      </c>
      <c r="DC247" s="379"/>
      <c r="DD247" s="384">
        <f t="shared" si="1028"/>
        <v>0</v>
      </c>
      <c r="DE247" s="379"/>
      <c r="DF247" s="384">
        <f t="shared" si="1029"/>
        <v>0</v>
      </c>
      <c r="DG247" s="379"/>
      <c r="DH247" s="384">
        <f t="shared" si="1030"/>
        <v>0</v>
      </c>
      <c r="DI247" s="379"/>
      <c r="DJ247" s="384">
        <f t="shared" si="1031"/>
        <v>0</v>
      </c>
      <c r="DK247" s="379"/>
      <c r="DL247" s="384">
        <f t="shared" si="1032"/>
        <v>0</v>
      </c>
      <c r="DM247" s="379"/>
      <c r="DN247" s="384">
        <f t="shared" si="1033"/>
        <v>0</v>
      </c>
      <c r="DO247" s="379"/>
      <c r="DP247" s="384">
        <f t="shared" si="1034"/>
        <v>0</v>
      </c>
      <c r="DQ247" s="379"/>
      <c r="DR247" s="384">
        <f t="shared" si="1035"/>
        <v>0</v>
      </c>
      <c r="DS247" s="379"/>
      <c r="DT247" s="384">
        <f t="shared" si="1036"/>
        <v>0</v>
      </c>
      <c r="DU247" s="379"/>
      <c r="DV247" s="384">
        <f t="shared" si="1037"/>
        <v>0</v>
      </c>
      <c r="DW247" s="379"/>
      <c r="DX247" s="384">
        <f t="shared" si="1038"/>
        <v>0</v>
      </c>
      <c r="DY247" s="379"/>
      <c r="DZ247" s="384">
        <f t="shared" si="1039"/>
        <v>0</v>
      </c>
      <c r="EA247" s="379"/>
      <c r="EB247" s="384">
        <f t="shared" si="1040"/>
        <v>0</v>
      </c>
      <c r="EC247" s="379"/>
      <c r="ED247" s="384">
        <f t="shared" si="1041"/>
        <v>0</v>
      </c>
      <c r="EE247" s="379"/>
      <c r="EF247" s="384">
        <f t="shared" si="1042"/>
        <v>0</v>
      </c>
      <c r="EG247" s="379">
        <v>1</v>
      </c>
      <c r="EH247" s="384">
        <f t="shared" si="1043"/>
        <v>0</v>
      </c>
      <c r="EI247" s="379"/>
      <c r="EJ247" s="384">
        <f t="shared" si="1044"/>
        <v>0</v>
      </c>
      <c r="EK247" s="379"/>
      <c r="EL247" s="384">
        <f t="shared" si="1045"/>
        <v>0</v>
      </c>
      <c r="EM247" s="379">
        <v>1</v>
      </c>
      <c r="EN247" s="384">
        <f t="shared" si="1046"/>
        <v>0</v>
      </c>
      <c r="EO247" s="379"/>
      <c r="EP247" s="384">
        <f t="shared" si="1047"/>
        <v>0</v>
      </c>
      <c r="EQ247" s="379"/>
      <c r="ER247" s="384">
        <f t="shared" si="1048"/>
        <v>0</v>
      </c>
      <c r="ES247" s="379"/>
      <c r="ET247" s="384">
        <f t="shared" si="1049"/>
        <v>0</v>
      </c>
      <c r="EU247" s="379"/>
      <c r="EV247" s="384">
        <f t="shared" si="1050"/>
        <v>0</v>
      </c>
      <c r="EW247" s="379"/>
      <c r="EX247" s="384">
        <f t="shared" si="1051"/>
        <v>0</v>
      </c>
      <c r="EY247" s="379"/>
      <c r="EZ247" s="384">
        <f t="shared" si="1052"/>
        <v>0</v>
      </c>
      <c r="FA247" s="379"/>
      <c r="FB247" s="384">
        <f t="shared" si="1053"/>
        <v>0</v>
      </c>
      <c r="FC247" s="379"/>
      <c r="FD247" s="384">
        <f t="shared" si="1054"/>
        <v>0</v>
      </c>
      <c r="FE247" s="379"/>
      <c r="FF247" s="384">
        <f t="shared" si="1055"/>
        <v>0</v>
      </c>
      <c r="FG247" s="379"/>
      <c r="FH247" s="384">
        <f t="shared" si="1056"/>
        <v>0</v>
      </c>
      <c r="FI247" s="379"/>
      <c r="FJ247" s="384">
        <f t="shared" si="1057"/>
        <v>0</v>
      </c>
      <c r="FK247" s="379"/>
      <c r="FL247" s="384">
        <f t="shared" si="1058"/>
        <v>0</v>
      </c>
      <c r="FM247" s="379"/>
      <c r="FN247" s="384">
        <f t="shared" si="1059"/>
        <v>0</v>
      </c>
      <c r="FO247" s="379"/>
      <c r="FP247" s="384">
        <f t="shared" si="1060"/>
        <v>0</v>
      </c>
      <c r="FQ247" s="379"/>
      <c r="FR247" s="384">
        <f t="shared" si="1061"/>
        <v>0</v>
      </c>
      <c r="FS247" s="379"/>
      <c r="FT247" s="384">
        <f t="shared" si="1062"/>
        <v>0</v>
      </c>
      <c r="FU247" s="379"/>
      <c r="FV247" s="384">
        <f t="shared" si="1063"/>
        <v>0</v>
      </c>
      <c r="FW247" s="379"/>
      <c r="FX247" s="384">
        <f t="shared" si="1064"/>
        <v>0</v>
      </c>
      <c r="FY247" s="379"/>
      <c r="FZ247" s="384">
        <f t="shared" si="1065"/>
        <v>0</v>
      </c>
      <c r="GA247" s="379"/>
      <c r="GB247" s="384">
        <f t="shared" si="1066"/>
        <v>0</v>
      </c>
      <c r="GC247" s="379"/>
      <c r="GD247" s="384">
        <f t="shared" si="1067"/>
        <v>0</v>
      </c>
      <c r="GE247" s="379"/>
      <c r="GF247" s="384">
        <f t="shared" si="1068"/>
        <v>0</v>
      </c>
      <c r="GG247" s="379"/>
      <c r="GH247" s="384">
        <f t="shared" si="1069"/>
        <v>0</v>
      </c>
      <c r="GI247" s="379"/>
      <c r="GJ247" s="384">
        <f t="shared" si="1070"/>
        <v>0</v>
      </c>
      <c r="GK247" s="379"/>
      <c r="GL247" s="384">
        <f t="shared" si="1071"/>
        <v>0</v>
      </c>
      <c r="GM247" s="379"/>
      <c r="GN247" s="384">
        <f t="shared" si="1072"/>
        <v>0</v>
      </c>
      <c r="GO247" s="379"/>
      <c r="GP247" s="384">
        <f t="shared" si="1073"/>
        <v>0</v>
      </c>
      <c r="GQ247" s="379"/>
      <c r="GR247" s="384">
        <f t="shared" si="1074"/>
        <v>0</v>
      </c>
      <c r="GS247" s="379"/>
      <c r="GT247" s="384">
        <f t="shared" si="1075"/>
        <v>0</v>
      </c>
      <c r="GU247" s="379"/>
      <c r="GV247" s="384">
        <f t="shared" si="1076"/>
        <v>0</v>
      </c>
      <c r="GW247" s="379"/>
      <c r="GX247" s="384">
        <f t="shared" si="1077"/>
        <v>0</v>
      </c>
      <c r="GY247" s="379"/>
      <c r="GZ247" s="384">
        <f t="shared" si="1078"/>
        <v>0</v>
      </c>
      <c r="HA247" s="379"/>
      <c r="HB247" s="384">
        <f t="shared" si="1079"/>
        <v>0</v>
      </c>
      <c r="HC247" s="379"/>
      <c r="HD247" s="384">
        <f t="shared" si="1080"/>
        <v>0</v>
      </c>
      <c r="HE247" s="379"/>
      <c r="HF247" s="384">
        <f t="shared" si="815"/>
        <v>0</v>
      </c>
      <c r="HG247" s="379"/>
      <c r="HH247" s="384">
        <f t="shared" si="816"/>
        <v>0</v>
      </c>
      <c r="HI247" s="379"/>
      <c r="HJ247" s="384">
        <f t="shared" si="985"/>
        <v>0</v>
      </c>
      <c r="HK247" s="379"/>
      <c r="HL247" s="384">
        <f t="shared" si="690"/>
        <v>0</v>
      </c>
      <c r="HM247" s="379"/>
      <c r="HN247" s="384">
        <f t="shared" si="1081"/>
        <v>0</v>
      </c>
      <c r="HO247" s="415"/>
      <c r="HP247" s="384">
        <f t="shared" si="1082"/>
        <v>0</v>
      </c>
      <c r="HQ247" s="379"/>
      <c r="HR247" s="384">
        <f t="shared" si="1083"/>
        <v>0</v>
      </c>
      <c r="HS247" s="415"/>
      <c r="HT247" s="384">
        <f t="shared" si="1084"/>
        <v>0</v>
      </c>
      <c r="HU247" s="379"/>
      <c r="HV247" s="384">
        <f t="shared" si="1085"/>
        <v>0</v>
      </c>
      <c r="HW247" s="379"/>
      <c r="HX247" s="384">
        <f t="shared" si="1086"/>
        <v>0</v>
      </c>
      <c r="HY247" s="379"/>
      <c r="HZ247" s="384">
        <f t="shared" si="1087"/>
        <v>0</v>
      </c>
      <c r="IA247" s="379"/>
      <c r="IB247" s="384">
        <f t="shared" si="1088"/>
        <v>0</v>
      </c>
      <c r="IC247" s="379"/>
      <c r="ID247" s="384">
        <f t="shared" si="1089"/>
        <v>0</v>
      </c>
      <c r="IE247" s="379"/>
      <c r="IF247" s="384">
        <f t="shared" si="1090"/>
        <v>0</v>
      </c>
      <c r="IG247" s="379"/>
      <c r="IH247" s="384">
        <f t="shared" si="1091"/>
        <v>0</v>
      </c>
      <c r="II247" s="379"/>
      <c r="IJ247" s="384">
        <f t="shared" si="1092"/>
        <v>0</v>
      </c>
      <c r="IK247" s="379"/>
      <c r="IL247" s="384">
        <f t="shared" si="1093"/>
        <v>0</v>
      </c>
      <c r="IM247" s="379"/>
      <c r="IN247" s="384">
        <f t="shared" si="1094"/>
        <v>0</v>
      </c>
      <c r="IO247" s="379"/>
      <c r="IP247" s="384">
        <f t="shared" si="1095"/>
        <v>0</v>
      </c>
      <c r="IQ247" s="379"/>
      <c r="IR247" s="384">
        <f t="shared" si="1096"/>
        <v>0</v>
      </c>
      <c r="IS247" s="379"/>
      <c r="IT247" s="384">
        <f t="shared" si="1097"/>
        <v>0</v>
      </c>
      <c r="IU247" s="379"/>
      <c r="IV247" s="384">
        <f t="shared" si="1098"/>
        <v>0</v>
      </c>
      <c r="IW247" s="379"/>
      <c r="IX247" s="384">
        <f>IW247*$J247</f>
        <v>0</v>
      </c>
      <c r="IY247" s="379"/>
      <c r="IZ247" s="384">
        <f t="shared" si="1099"/>
        <v>0</v>
      </c>
      <c r="JA247" s="379"/>
      <c r="JB247" s="384">
        <f t="shared" si="1100"/>
        <v>0</v>
      </c>
      <c r="JC247" s="379"/>
      <c r="JD247" s="384">
        <f t="shared" si="1101"/>
        <v>0</v>
      </c>
      <c r="JE247" s="379"/>
      <c r="JF247" s="384">
        <f t="shared" si="1102"/>
        <v>0</v>
      </c>
      <c r="JG247" s="379"/>
      <c r="JH247" s="384">
        <f t="shared" si="1103"/>
        <v>0</v>
      </c>
      <c r="JI247" s="379"/>
      <c r="JJ247" s="384">
        <f t="shared" si="1104"/>
        <v>0</v>
      </c>
      <c r="JK247" s="379"/>
      <c r="JL247" s="384">
        <f t="shared" si="1105"/>
        <v>0</v>
      </c>
      <c r="JM247" s="379"/>
      <c r="JN247" s="384">
        <f t="shared" si="1106"/>
        <v>0</v>
      </c>
      <c r="JO247" s="379"/>
      <c r="JP247" s="384">
        <f t="shared" si="1107"/>
        <v>0</v>
      </c>
      <c r="JQ247" s="379"/>
      <c r="JR247" s="384">
        <f t="shared" si="1108"/>
        <v>0</v>
      </c>
      <c r="JS247" s="379"/>
      <c r="JT247" s="384">
        <f t="shared" si="1109"/>
        <v>0</v>
      </c>
      <c r="JU247" s="379"/>
      <c r="JV247" s="384">
        <f t="shared" si="1110"/>
        <v>0</v>
      </c>
      <c r="JW247" s="379"/>
      <c r="JX247" s="384">
        <f t="shared" si="1111"/>
        <v>0</v>
      </c>
      <c r="JY247" s="379"/>
      <c r="JZ247" s="384">
        <f t="shared" si="1112"/>
        <v>0</v>
      </c>
    </row>
    <row r="248" spans="1:286" customFormat="1" x14ac:dyDescent="0.25">
      <c r="A248" s="268" t="s">
        <v>411</v>
      </c>
      <c r="B248" s="268" t="s">
        <v>556</v>
      </c>
      <c r="C248" s="492">
        <v>0</v>
      </c>
      <c r="D248" s="467"/>
      <c r="E248" s="492"/>
      <c r="F248" s="478"/>
      <c r="G248" s="387">
        <f t="shared" si="720"/>
        <v>0</v>
      </c>
      <c r="H248" s="388">
        <f t="shared" si="584"/>
        <v>0</v>
      </c>
      <c r="I248" s="513">
        <v>1</v>
      </c>
      <c r="J248" s="391">
        <f t="shared" si="586"/>
        <v>0</v>
      </c>
      <c r="K248" s="379"/>
      <c r="L248" s="384">
        <f t="shared" si="853"/>
        <v>0</v>
      </c>
      <c r="M248" s="379"/>
      <c r="N248" s="384">
        <f t="shared" si="855"/>
        <v>0</v>
      </c>
      <c r="O248" s="379"/>
      <c r="P248" s="384">
        <f t="shared" si="854"/>
        <v>0</v>
      </c>
      <c r="Q248" s="379"/>
      <c r="R248" s="384">
        <f t="shared" si="856"/>
        <v>0</v>
      </c>
      <c r="S248" s="379"/>
      <c r="T248" s="384">
        <f t="shared" si="986"/>
        <v>0</v>
      </c>
      <c r="U248" s="379"/>
      <c r="V248" s="384">
        <f t="shared" si="987"/>
        <v>0</v>
      </c>
      <c r="W248" s="379"/>
      <c r="X248" s="384">
        <f t="shared" si="988"/>
        <v>0</v>
      </c>
      <c r="Y248" s="379"/>
      <c r="Z248" s="384">
        <f t="shared" si="594"/>
        <v>0</v>
      </c>
      <c r="AA248" s="379"/>
      <c r="AB248" s="384">
        <f t="shared" si="989"/>
        <v>0</v>
      </c>
      <c r="AC248" s="379"/>
      <c r="AD248" s="384">
        <f t="shared" si="990"/>
        <v>0</v>
      </c>
      <c r="AE248" s="379"/>
      <c r="AF248" s="384">
        <f t="shared" si="991"/>
        <v>0</v>
      </c>
      <c r="AG248" s="379"/>
      <c r="AH248" s="384">
        <f t="shared" si="992"/>
        <v>0</v>
      </c>
      <c r="AI248" s="379"/>
      <c r="AJ248" s="384">
        <f t="shared" si="993"/>
        <v>0</v>
      </c>
      <c r="AK248" s="379"/>
      <c r="AL248" s="384">
        <f t="shared" si="994"/>
        <v>0</v>
      </c>
      <c r="AM248" s="379"/>
      <c r="AN248" s="384">
        <f t="shared" si="601"/>
        <v>0</v>
      </c>
      <c r="AO248" s="379"/>
      <c r="AP248" s="384">
        <f t="shared" si="995"/>
        <v>0</v>
      </c>
      <c r="AQ248" s="379"/>
      <c r="AR248" s="384">
        <f t="shared" si="996"/>
        <v>0</v>
      </c>
      <c r="AS248" s="379"/>
      <c r="AT248" s="384">
        <f t="shared" si="997"/>
        <v>0</v>
      </c>
      <c r="AU248" s="379"/>
      <c r="AV248" s="384">
        <f t="shared" si="998"/>
        <v>0</v>
      </c>
      <c r="AW248" s="379"/>
      <c r="AX248" s="384">
        <f t="shared" si="999"/>
        <v>0</v>
      </c>
      <c r="AY248" s="379"/>
      <c r="AZ248" s="384">
        <f t="shared" si="1000"/>
        <v>0</v>
      </c>
      <c r="BA248" s="379"/>
      <c r="BB248" s="384">
        <f t="shared" si="1001"/>
        <v>0</v>
      </c>
      <c r="BC248" s="379"/>
      <c r="BD248" s="384">
        <f t="shared" si="1002"/>
        <v>0</v>
      </c>
      <c r="BE248" s="379"/>
      <c r="BF248" s="384">
        <f t="shared" si="1003"/>
        <v>0</v>
      </c>
      <c r="BG248" s="379"/>
      <c r="BH248" s="384">
        <f t="shared" si="1004"/>
        <v>0</v>
      </c>
      <c r="BI248" s="379"/>
      <c r="BJ248" s="384">
        <f t="shared" si="1005"/>
        <v>0</v>
      </c>
      <c r="BK248" s="379"/>
      <c r="BL248" s="384">
        <f t="shared" si="1006"/>
        <v>0</v>
      </c>
      <c r="BM248" s="379"/>
      <c r="BN248" s="384">
        <f t="shared" si="1007"/>
        <v>0</v>
      </c>
      <c r="BO248" s="379"/>
      <c r="BP248" s="384">
        <f t="shared" si="1008"/>
        <v>0</v>
      </c>
      <c r="BQ248" s="379"/>
      <c r="BR248" s="384">
        <f t="shared" si="1009"/>
        <v>0</v>
      </c>
      <c r="BS248" s="379"/>
      <c r="BT248" s="384">
        <f t="shared" si="1010"/>
        <v>0</v>
      </c>
      <c r="BU248" s="379"/>
      <c r="BV248" s="384">
        <f t="shared" si="1011"/>
        <v>0</v>
      </c>
      <c r="BW248" s="379"/>
      <c r="BX248" s="384">
        <f t="shared" si="1012"/>
        <v>0</v>
      </c>
      <c r="BY248" s="379"/>
      <c r="BZ248" s="384">
        <f t="shared" si="1013"/>
        <v>0</v>
      </c>
      <c r="CA248" s="379"/>
      <c r="CB248" s="384">
        <f t="shared" si="1014"/>
        <v>0</v>
      </c>
      <c r="CC248" s="379"/>
      <c r="CD248" s="384">
        <f t="shared" si="1015"/>
        <v>0</v>
      </c>
      <c r="CE248" s="379"/>
      <c r="CF248" s="384">
        <f t="shared" si="1016"/>
        <v>0</v>
      </c>
      <c r="CG248" s="379"/>
      <c r="CH248" s="384">
        <f t="shared" si="1017"/>
        <v>0</v>
      </c>
      <c r="CI248" s="379"/>
      <c r="CJ248" s="384">
        <f t="shared" si="1018"/>
        <v>0</v>
      </c>
      <c r="CK248" s="379"/>
      <c r="CL248" s="384">
        <f t="shared" si="1019"/>
        <v>0</v>
      </c>
      <c r="CM248" s="379"/>
      <c r="CN248" s="384">
        <f t="shared" si="1020"/>
        <v>0</v>
      </c>
      <c r="CO248" s="379"/>
      <c r="CP248" s="384">
        <f t="shared" si="1021"/>
        <v>0</v>
      </c>
      <c r="CQ248" s="379"/>
      <c r="CR248" s="384">
        <f t="shared" si="1022"/>
        <v>0</v>
      </c>
      <c r="CS248" s="379"/>
      <c r="CT248" s="384">
        <f t="shared" si="1023"/>
        <v>0</v>
      </c>
      <c r="CU248" s="379"/>
      <c r="CV248" s="384">
        <f t="shared" si="1024"/>
        <v>0</v>
      </c>
      <c r="CW248" s="379"/>
      <c r="CX248" s="384">
        <f t="shared" si="1025"/>
        <v>0</v>
      </c>
      <c r="CY248" s="379"/>
      <c r="CZ248" s="384">
        <f t="shared" si="1026"/>
        <v>0</v>
      </c>
      <c r="DA248" s="379"/>
      <c r="DB248" s="384">
        <f t="shared" si="1027"/>
        <v>0</v>
      </c>
      <c r="DC248" s="379"/>
      <c r="DD248" s="384">
        <f t="shared" si="1028"/>
        <v>0</v>
      </c>
      <c r="DE248" s="379"/>
      <c r="DF248" s="384">
        <f t="shared" si="1029"/>
        <v>0</v>
      </c>
      <c r="DG248" s="379"/>
      <c r="DH248" s="384">
        <f t="shared" si="1030"/>
        <v>0</v>
      </c>
      <c r="DI248" s="379"/>
      <c r="DJ248" s="384">
        <f t="shared" si="1031"/>
        <v>0</v>
      </c>
      <c r="DK248" s="379"/>
      <c r="DL248" s="384">
        <f t="shared" si="1032"/>
        <v>0</v>
      </c>
      <c r="DM248" s="379"/>
      <c r="DN248" s="384">
        <f t="shared" si="1033"/>
        <v>0</v>
      </c>
      <c r="DO248" s="379"/>
      <c r="DP248" s="384">
        <f t="shared" si="1034"/>
        <v>0</v>
      </c>
      <c r="DQ248" s="379"/>
      <c r="DR248" s="384">
        <f t="shared" si="1035"/>
        <v>0</v>
      </c>
      <c r="DS248" s="379"/>
      <c r="DT248" s="384">
        <f t="shared" si="1036"/>
        <v>0</v>
      </c>
      <c r="DU248" s="379"/>
      <c r="DV248" s="384">
        <f t="shared" si="1037"/>
        <v>0</v>
      </c>
      <c r="DW248" s="379"/>
      <c r="DX248" s="384">
        <f t="shared" si="1038"/>
        <v>0</v>
      </c>
      <c r="DY248" s="379"/>
      <c r="DZ248" s="384">
        <f t="shared" si="1039"/>
        <v>0</v>
      </c>
      <c r="EA248" s="379"/>
      <c r="EB248" s="384">
        <f t="shared" si="1040"/>
        <v>0</v>
      </c>
      <c r="EC248" s="379"/>
      <c r="ED248" s="384">
        <f t="shared" si="1041"/>
        <v>0</v>
      </c>
      <c r="EE248" s="379"/>
      <c r="EF248" s="384">
        <f t="shared" si="1042"/>
        <v>0</v>
      </c>
      <c r="EG248" s="379">
        <v>1</v>
      </c>
      <c r="EH248" s="384">
        <f t="shared" si="1043"/>
        <v>0</v>
      </c>
      <c r="EI248" s="379"/>
      <c r="EJ248" s="384">
        <f t="shared" si="1044"/>
        <v>0</v>
      </c>
      <c r="EK248" s="379"/>
      <c r="EL248" s="384">
        <f t="shared" si="1045"/>
        <v>0</v>
      </c>
      <c r="EM248" s="379">
        <v>1</v>
      </c>
      <c r="EN248" s="384">
        <f t="shared" si="1046"/>
        <v>0</v>
      </c>
      <c r="EO248" s="379"/>
      <c r="EP248" s="384">
        <f t="shared" si="1047"/>
        <v>0</v>
      </c>
      <c r="EQ248" s="379"/>
      <c r="ER248" s="384">
        <f t="shared" si="1048"/>
        <v>0</v>
      </c>
      <c r="ES248" s="379"/>
      <c r="ET248" s="384">
        <f t="shared" si="1049"/>
        <v>0</v>
      </c>
      <c r="EU248" s="379"/>
      <c r="EV248" s="384">
        <f t="shared" si="1050"/>
        <v>0</v>
      </c>
      <c r="EW248" s="379"/>
      <c r="EX248" s="384">
        <f t="shared" si="1051"/>
        <v>0</v>
      </c>
      <c r="EY248" s="379"/>
      <c r="EZ248" s="384">
        <f t="shared" si="1052"/>
        <v>0</v>
      </c>
      <c r="FA248" s="379"/>
      <c r="FB248" s="384">
        <f t="shared" si="1053"/>
        <v>0</v>
      </c>
      <c r="FC248" s="379"/>
      <c r="FD248" s="384">
        <f t="shared" si="1054"/>
        <v>0</v>
      </c>
      <c r="FE248" s="379"/>
      <c r="FF248" s="384">
        <f t="shared" si="1055"/>
        <v>0</v>
      </c>
      <c r="FG248" s="379"/>
      <c r="FH248" s="384">
        <f t="shared" si="1056"/>
        <v>0</v>
      </c>
      <c r="FI248" s="379"/>
      <c r="FJ248" s="384">
        <f t="shared" si="1057"/>
        <v>0</v>
      </c>
      <c r="FK248" s="379"/>
      <c r="FL248" s="384">
        <f t="shared" si="1058"/>
        <v>0</v>
      </c>
      <c r="FM248" s="379"/>
      <c r="FN248" s="384">
        <f t="shared" si="1059"/>
        <v>0</v>
      </c>
      <c r="FO248" s="379"/>
      <c r="FP248" s="384">
        <f t="shared" si="1060"/>
        <v>0</v>
      </c>
      <c r="FQ248" s="379"/>
      <c r="FR248" s="384">
        <f t="shared" si="1061"/>
        <v>0</v>
      </c>
      <c r="FS248" s="379"/>
      <c r="FT248" s="384">
        <f t="shared" si="1062"/>
        <v>0</v>
      </c>
      <c r="FU248" s="379"/>
      <c r="FV248" s="384">
        <f t="shared" si="1063"/>
        <v>0</v>
      </c>
      <c r="FW248" s="379"/>
      <c r="FX248" s="384">
        <f t="shared" si="1064"/>
        <v>0</v>
      </c>
      <c r="FY248" s="379"/>
      <c r="FZ248" s="384">
        <f t="shared" si="1065"/>
        <v>0</v>
      </c>
      <c r="GA248" s="379"/>
      <c r="GB248" s="384">
        <f t="shared" si="1066"/>
        <v>0</v>
      </c>
      <c r="GC248" s="379"/>
      <c r="GD248" s="384">
        <f t="shared" si="1067"/>
        <v>0</v>
      </c>
      <c r="GE248" s="379"/>
      <c r="GF248" s="384">
        <f t="shared" si="1068"/>
        <v>0</v>
      </c>
      <c r="GG248" s="379"/>
      <c r="GH248" s="384">
        <f t="shared" si="1069"/>
        <v>0</v>
      </c>
      <c r="GI248" s="379"/>
      <c r="GJ248" s="384">
        <f t="shared" si="1070"/>
        <v>0</v>
      </c>
      <c r="GK248" s="379"/>
      <c r="GL248" s="384">
        <f t="shared" si="1071"/>
        <v>0</v>
      </c>
      <c r="GM248" s="379"/>
      <c r="GN248" s="384">
        <f t="shared" si="1072"/>
        <v>0</v>
      </c>
      <c r="GO248" s="379"/>
      <c r="GP248" s="384">
        <f t="shared" si="1073"/>
        <v>0</v>
      </c>
      <c r="GQ248" s="379"/>
      <c r="GR248" s="384">
        <f t="shared" si="1074"/>
        <v>0</v>
      </c>
      <c r="GS248" s="379"/>
      <c r="GT248" s="384">
        <f t="shared" si="1075"/>
        <v>0</v>
      </c>
      <c r="GU248" s="379"/>
      <c r="GV248" s="384">
        <f t="shared" si="1076"/>
        <v>0</v>
      </c>
      <c r="GW248" s="379"/>
      <c r="GX248" s="384">
        <f t="shared" si="1077"/>
        <v>0</v>
      </c>
      <c r="GY248" s="379"/>
      <c r="GZ248" s="384">
        <f t="shared" si="1078"/>
        <v>0</v>
      </c>
      <c r="HA248" s="379"/>
      <c r="HB248" s="384">
        <f t="shared" si="1079"/>
        <v>0</v>
      </c>
      <c r="HC248" s="379"/>
      <c r="HD248" s="384">
        <f t="shared" si="1080"/>
        <v>0</v>
      </c>
      <c r="HE248" s="379"/>
      <c r="HF248" s="384">
        <f t="shared" si="815"/>
        <v>0</v>
      </c>
      <c r="HG248" s="379"/>
      <c r="HH248" s="384">
        <f t="shared" si="816"/>
        <v>0</v>
      </c>
      <c r="HI248" s="379"/>
      <c r="HJ248" s="384">
        <f t="shared" si="985"/>
        <v>0</v>
      </c>
      <c r="HK248" s="379"/>
      <c r="HL248" s="384">
        <f t="shared" si="690"/>
        <v>0</v>
      </c>
      <c r="HM248" s="379"/>
      <c r="HN248" s="384">
        <f t="shared" si="1081"/>
        <v>0</v>
      </c>
      <c r="HO248" s="415"/>
      <c r="HP248" s="384">
        <f t="shared" si="1082"/>
        <v>0</v>
      </c>
      <c r="HQ248" s="379"/>
      <c r="HR248" s="384">
        <f t="shared" si="1083"/>
        <v>0</v>
      </c>
      <c r="HS248" s="415"/>
      <c r="HT248" s="384">
        <f t="shared" si="1084"/>
        <v>0</v>
      </c>
      <c r="HU248" s="379"/>
      <c r="HV248" s="384">
        <f t="shared" si="1085"/>
        <v>0</v>
      </c>
      <c r="HW248" s="379"/>
      <c r="HX248" s="384">
        <f t="shared" si="1086"/>
        <v>0</v>
      </c>
      <c r="HY248" s="379"/>
      <c r="HZ248" s="384">
        <f t="shared" si="1087"/>
        <v>0</v>
      </c>
      <c r="IA248" s="379"/>
      <c r="IB248" s="384">
        <f t="shared" si="1088"/>
        <v>0</v>
      </c>
      <c r="IC248" s="379"/>
      <c r="ID248" s="384">
        <f t="shared" si="1089"/>
        <v>0</v>
      </c>
      <c r="IE248" s="379"/>
      <c r="IF248" s="384">
        <f t="shared" si="1090"/>
        <v>0</v>
      </c>
      <c r="IG248" s="379"/>
      <c r="IH248" s="384">
        <f t="shared" si="1091"/>
        <v>0</v>
      </c>
      <c r="II248" s="379"/>
      <c r="IJ248" s="384">
        <f t="shared" si="1092"/>
        <v>0</v>
      </c>
      <c r="IK248" s="379"/>
      <c r="IL248" s="384">
        <f t="shared" si="1093"/>
        <v>0</v>
      </c>
      <c r="IM248" s="379"/>
      <c r="IN248" s="384">
        <f t="shared" si="1094"/>
        <v>0</v>
      </c>
      <c r="IO248" s="379"/>
      <c r="IP248" s="384">
        <f t="shared" si="1095"/>
        <v>0</v>
      </c>
      <c r="IQ248" s="379"/>
      <c r="IR248" s="384">
        <f t="shared" si="1096"/>
        <v>0</v>
      </c>
      <c r="IS248" s="379"/>
      <c r="IT248" s="384">
        <f t="shared" si="1097"/>
        <v>0</v>
      </c>
      <c r="IU248" s="379"/>
      <c r="IV248" s="384">
        <f t="shared" si="1098"/>
        <v>0</v>
      </c>
      <c r="IW248" s="379"/>
      <c r="IX248" s="384">
        <f>IW248*$J248</f>
        <v>0</v>
      </c>
      <c r="IY248" s="379"/>
      <c r="IZ248" s="384">
        <f t="shared" si="1099"/>
        <v>0</v>
      </c>
      <c r="JA248" s="379"/>
      <c r="JB248" s="384">
        <f t="shared" si="1100"/>
        <v>0</v>
      </c>
      <c r="JC248" s="379"/>
      <c r="JD248" s="384">
        <f t="shared" si="1101"/>
        <v>0</v>
      </c>
      <c r="JE248" s="379"/>
      <c r="JF248" s="384">
        <f t="shared" si="1102"/>
        <v>0</v>
      </c>
      <c r="JG248" s="379"/>
      <c r="JH248" s="384">
        <f t="shared" si="1103"/>
        <v>0</v>
      </c>
      <c r="JI248" s="379"/>
      <c r="JJ248" s="384">
        <f t="shared" si="1104"/>
        <v>0</v>
      </c>
      <c r="JK248" s="379"/>
      <c r="JL248" s="384">
        <f t="shared" si="1105"/>
        <v>0</v>
      </c>
      <c r="JM248" s="379"/>
      <c r="JN248" s="384">
        <f t="shared" si="1106"/>
        <v>0</v>
      </c>
      <c r="JO248" s="379"/>
      <c r="JP248" s="384">
        <f t="shared" si="1107"/>
        <v>0</v>
      </c>
      <c r="JQ248" s="379"/>
      <c r="JR248" s="384">
        <f t="shared" si="1108"/>
        <v>0</v>
      </c>
      <c r="JS248" s="379"/>
      <c r="JT248" s="384">
        <f t="shared" si="1109"/>
        <v>0</v>
      </c>
      <c r="JU248" s="379"/>
      <c r="JV248" s="384">
        <f t="shared" si="1110"/>
        <v>0</v>
      </c>
      <c r="JW248" s="379"/>
      <c r="JX248" s="384">
        <f t="shared" si="1111"/>
        <v>0</v>
      </c>
      <c r="JY248" s="379"/>
      <c r="JZ248" s="384">
        <f t="shared" si="1112"/>
        <v>0</v>
      </c>
    </row>
    <row r="249" spans="1:286" customFormat="1" ht="15" customHeight="1" x14ac:dyDescent="0.25">
      <c r="A249" s="268" t="s">
        <v>411</v>
      </c>
      <c r="B249" s="268" t="s">
        <v>504</v>
      </c>
      <c r="C249" s="478">
        <v>46800</v>
      </c>
      <c r="D249" s="467"/>
      <c r="E249" s="492"/>
      <c r="F249" s="478"/>
      <c r="G249" s="387">
        <v>0</v>
      </c>
      <c r="H249" s="388">
        <f t="shared" si="584"/>
        <v>46800</v>
      </c>
      <c r="I249" s="513">
        <v>1</v>
      </c>
      <c r="J249" s="391">
        <f t="shared" si="586"/>
        <v>46800</v>
      </c>
      <c r="K249" s="379"/>
      <c r="L249" s="384">
        <f t="shared" si="853"/>
        <v>0</v>
      </c>
      <c r="M249" s="379"/>
      <c r="N249" s="384">
        <f t="shared" si="855"/>
        <v>0</v>
      </c>
      <c r="O249" s="379"/>
      <c r="P249" s="384">
        <f t="shared" si="854"/>
        <v>0</v>
      </c>
      <c r="Q249" s="379"/>
      <c r="R249" s="384">
        <f t="shared" si="856"/>
        <v>0</v>
      </c>
      <c r="S249" s="379"/>
      <c r="T249" s="384">
        <f t="shared" si="986"/>
        <v>0</v>
      </c>
      <c r="U249" s="379"/>
      <c r="V249" s="384">
        <f t="shared" si="987"/>
        <v>0</v>
      </c>
      <c r="W249" s="379"/>
      <c r="X249" s="384">
        <f t="shared" si="988"/>
        <v>0</v>
      </c>
      <c r="Y249" s="379"/>
      <c r="Z249" s="384">
        <f t="shared" si="594"/>
        <v>0</v>
      </c>
      <c r="AA249" s="379"/>
      <c r="AB249" s="384">
        <f t="shared" si="989"/>
        <v>0</v>
      </c>
      <c r="AC249" s="379"/>
      <c r="AD249" s="384">
        <f t="shared" si="990"/>
        <v>0</v>
      </c>
      <c r="AE249" s="379"/>
      <c r="AF249" s="384">
        <f t="shared" si="991"/>
        <v>0</v>
      </c>
      <c r="AG249" s="379"/>
      <c r="AH249" s="384">
        <f t="shared" si="992"/>
        <v>0</v>
      </c>
      <c r="AI249" s="379"/>
      <c r="AJ249" s="384">
        <f t="shared" si="993"/>
        <v>0</v>
      </c>
      <c r="AK249" s="379"/>
      <c r="AL249" s="384">
        <f t="shared" si="994"/>
        <v>0</v>
      </c>
      <c r="AM249" s="379"/>
      <c r="AN249" s="384">
        <f t="shared" si="601"/>
        <v>0</v>
      </c>
      <c r="AO249" s="379"/>
      <c r="AP249" s="384">
        <f t="shared" si="995"/>
        <v>0</v>
      </c>
      <c r="AQ249" s="379"/>
      <c r="AR249" s="384">
        <f t="shared" si="996"/>
        <v>0</v>
      </c>
      <c r="AS249" s="379"/>
      <c r="AT249" s="384">
        <f t="shared" si="997"/>
        <v>0</v>
      </c>
      <c r="AU249" s="379"/>
      <c r="AV249" s="384">
        <f t="shared" si="998"/>
        <v>0</v>
      </c>
      <c r="AW249" s="379"/>
      <c r="AX249" s="384">
        <f t="shared" si="999"/>
        <v>0</v>
      </c>
      <c r="AY249" s="379"/>
      <c r="AZ249" s="384">
        <f t="shared" si="1000"/>
        <v>0</v>
      </c>
      <c r="BA249" s="379"/>
      <c r="BB249" s="384">
        <f t="shared" si="1001"/>
        <v>0</v>
      </c>
      <c r="BC249" s="379"/>
      <c r="BD249" s="384">
        <f t="shared" si="1002"/>
        <v>0</v>
      </c>
      <c r="BE249" s="379"/>
      <c r="BF249" s="384">
        <f t="shared" si="1003"/>
        <v>0</v>
      </c>
      <c r="BG249" s="379"/>
      <c r="BH249" s="384">
        <f t="shared" si="1004"/>
        <v>0</v>
      </c>
      <c r="BI249" s="379"/>
      <c r="BJ249" s="384">
        <f t="shared" si="1005"/>
        <v>0</v>
      </c>
      <c r="BK249" s="379"/>
      <c r="BL249" s="384">
        <f t="shared" si="1006"/>
        <v>0</v>
      </c>
      <c r="BM249" s="379"/>
      <c r="BN249" s="384">
        <f t="shared" si="1007"/>
        <v>0</v>
      </c>
      <c r="BO249" s="379"/>
      <c r="BP249" s="384">
        <f t="shared" si="1008"/>
        <v>0</v>
      </c>
      <c r="BQ249" s="379"/>
      <c r="BR249" s="384">
        <f t="shared" si="1009"/>
        <v>0</v>
      </c>
      <c r="BS249" s="379"/>
      <c r="BT249" s="384">
        <f t="shared" si="1010"/>
        <v>0</v>
      </c>
      <c r="BU249" s="379"/>
      <c r="BV249" s="384">
        <f t="shared" si="1011"/>
        <v>0</v>
      </c>
      <c r="BW249" s="379"/>
      <c r="BX249" s="384">
        <f t="shared" si="1012"/>
        <v>0</v>
      </c>
      <c r="BY249" s="379"/>
      <c r="BZ249" s="384">
        <f t="shared" si="1013"/>
        <v>0</v>
      </c>
      <c r="CA249" s="379"/>
      <c r="CB249" s="384">
        <f t="shared" si="1014"/>
        <v>0</v>
      </c>
      <c r="CC249" s="379"/>
      <c r="CD249" s="384">
        <f t="shared" si="1015"/>
        <v>0</v>
      </c>
      <c r="CE249" s="379"/>
      <c r="CF249" s="384">
        <f t="shared" si="1016"/>
        <v>0</v>
      </c>
      <c r="CG249" s="379"/>
      <c r="CH249" s="384">
        <f t="shared" si="1017"/>
        <v>0</v>
      </c>
      <c r="CI249" s="379"/>
      <c r="CJ249" s="384">
        <f t="shared" si="1018"/>
        <v>0</v>
      </c>
      <c r="CK249" s="379"/>
      <c r="CL249" s="384">
        <f t="shared" si="1019"/>
        <v>0</v>
      </c>
      <c r="CM249" s="379"/>
      <c r="CN249" s="384">
        <f t="shared" si="1020"/>
        <v>0</v>
      </c>
      <c r="CO249" s="379"/>
      <c r="CP249" s="384">
        <f t="shared" si="1021"/>
        <v>0</v>
      </c>
      <c r="CQ249" s="379"/>
      <c r="CR249" s="384">
        <f t="shared" si="1022"/>
        <v>0</v>
      </c>
      <c r="CS249" s="379"/>
      <c r="CT249" s="384">
        <f t="shared" si="1023"/>
        <v>0</v>
      </c>
      <c r="CU249" s="379"/>
      <c r="CV249" s="384">
        <f t="shared" si="1024"/>
        <v>0</v>
      </c>
      <c r="CW249" s="379"/>
      <c r="CX249" s="384">
        <f t="shared" si="1025"/>
        <v>0</v>
      </c>
      <c r="CY249" s="379"/>
      <c r="CZ249" s="384">
        <f t="shared" si="1026"/>
        <v>0</v>
      </c>
      <c r="DA249" s="379"/>
      <c r="DB249" s="384">
        <f t="shared" si="1027"/>
        <v>0</v>
      </c>
      <c r="DC249" s="379"/>
      <c r="DD249" s="384">
        <f t="shared" si="1028"/>
        <v>0</v>
      </c>
      <c r="DE249" s="379"/>
      <c r="DF249" s="384">
        <f t="shared" si="1029"/>
        <v>0</v>
      </c>
      <c r="DG249" s="379"/>
      <c r="DH249" s="384">
        <f t="shared" si="1030"/>
        <v>0</v>
      </c>
      <c r="DI249" s="379"/>
      <c r="DJ249" s="384">
        <f t="shared" si="1031"/>
        <v>0</v>
      </c>
      <c r="DK249" s="379"/>
      <c r="DL249" s="384">
        <f t="shared" si="1032"/>
        <v>0</v>
      </c>
      <c r="DM249" s="379"/>
      <c r="DN249" s="384">
        <f t="shared" si="1033"/>
        <v>0</v>
      </c>
      <c r="DO249" s="379"/>
      <c r="DP249" s="384">
        <f t="shared" ref="DP249:DP252" si="1113">DO249*$J249</f>
        <v>0</v>
      </c>
      <c r="DQ249" s="379"/>
      <c r="DR249" s="384">
        <f t="shared" ref="DR249:DR252" si="1114">DQ249*$J249</f>
        <v>0</v>
      </c>
      <c r="DS249" s="379"/>
      <c r="DT249" s="384">
        <f t="shared" ref="DT249:DT252" si="1115">DS249*$J249</f>
        <v>0</v>
      </c>
      <c r="DU249" s="379"/>
      <c r="DV249" s="384">
        <f t="shared" ref="DV249:DV252" si="1116">DU249*$J249</f>
        <v>0</v>
      </c>
      <c r="DW249" s="379"/>
      <c r="DX249" s="384">
        <f t="shared" ref="DX249:DX252" si="1117">DW249*$J249</f>
        <v>0</v>
      </c>
      <c r="DY249" s="379"/>
      <c r="DZ249" s="384">
        <f t="shared" ref="DZ249:DZ252" si="1118">DY249*$J249</f>
        <v>0</v>
      </c>
      <c r="EA249" s="379"/>
      <c r="EB249" s="384">
        <f t="shared" ref="EB249:EB252" si="1119">EA249*$J249</f>
        <v>0</v>
      </c>
      <c r="EC249" s="379"/>
      <c r="ED249" s="384">
        <f t="shared" si="1041"/>
        <v>0</v>
      </c>
      <c r="EE249" s="379"/>
      <c r="EF249" s="384">
        <f t="shared" si="1042"/>
        <v>0</v>
      </c>
      <c r="EG249" s="379"/>
      <c r="EH249" s="384">
        <f t="shared" si="1043"/>
        <v>0</v>
      </c>
      <c r="EI249" s="379"/>
      <c r="EJ249" s="384">
        <f t="shared" si="1044"/>
        <v>0</v>
      </c>
      <c r="EK249" s="379"/>
      <c r="EL249" s="384">
        <f t="shared" si="1045"/>
        <v>0</v>
      </c>
      <c r="EM249" s="379"/>
      <c r="EN249" s="384">
        <f t="shared" si="1046"/>
        <v>0</v>
      </c>
      <c r="EO249" s="379"/>
      <c r="EP249" s="384">
        <f t="shared" si="1047"/>
        <v>0</v>
      </c>
      <c r="EQ249" s="379"/>
      <c r="ER249" s="384">
        <f t="shared" si="1048"/>
        <v>0</v>
      </c>
      <c r="ES249" s="379"/>
      <c r="ET249" s="384">
        <f t="shared" si="1049"/>
        <v>0</v>
      </c>
      <c r="EU249" s="379"/>
      <c r="EV249" s="384">
        <f t="shared" si="1050"/>
        <v>0</v>
      </c>
      <c r="EW249" s="379"/>
      <c r="EX249" s="384">
        <f t="shared" si="1051"/>
        <v>0</v>
      </c>
      <c r="EY249" s="379"/>
      <c r="EZ249" s="384">
        <f t="shared" si="1052"/>
        <v>0</v>
      </c>
      <c r="FA249" s="379"/>
      <c r="FB249" s="384">
        <f t="shared" si="1053"/>
        <v>0</v>
      </c>
      <c r="FC249" s="379"/>
      <c r="FD249" s="384">
        <f t="shared" si="1054"/>
        <v>0</v>
      </c>
      <c r="FE249" s="379"/>
      <c r="FF249" s="384">
        <f t="shared" si="1055"/>
        <v>0</v>
      </c>
      <c r="FG249" s="379"/>
      <c r="FH249" s="384">
        <f t="shared" si="1056"/>
        <v>0</v>
      </c>
      <c r="FI249" s="379"/>
      <c r="FJ249" s="384">
        <f t="shared" si="1057"/>
        <v>0</v>
      </c>
      <c r="FK249" s="379"/>
      <c r="FL249" s="384">
        <f t="shared" si="1058"/>
        <v>0</v>
      </c>
      <c r="FM249" s="379"/>
      <c r="FN249" s="384">
        <f t="shared" si="1059"/>
        <v>0</v>
      </c>
      <c r="FO249" s="379"/>
      <c r="FP249" s="384">
        <f t="shared" si="1060"/>
        <v>0</v>
      </c>
      <c r="FQ249" s="379"/>
      <c r="FR249" s="384">
        <f t="shared" si="1061"/>
        <v>0</v>
      </c>
      <c r="FS249" s="379"/>
      <c r="FT249" s="384">
        <f t="shared" si="1062"/>
        <v>0</v>
      </c>
      <c r="FU249" s="379"/>
      <c r="FV249" s="384">
        <f t="shared" si="1063"/>
        <v>0</v>
      </c>
      <c r="FW249" s="379"/>
      <c r="FX249" s="384">
        <f t="shared" si="1064"/>
        <v>0</v>
      </c>
      <c r="FY249" s="379"/>
      <c r="FZ249" s="384">
        <f t="shared" si="1065"/>
        <v>0</v>
      </c>
      <c r="GA249" s="379"/>
      <c r="GB249" s="384">
        <f t="shared" si="1066"/>
        <v>0</v>
      </c>
      <c r="GC249" s="379"/>
      <c r="GD249" s="384">
        <f t="shared" si="1067"/>
        <v>0</v>
      </c>
      <c r="GE249" s="379"/>
      <c r="GF249" s="384">
        <f t="shared" si="1068"/>
        <v>0</v>
      </c>
      <c r="GG249" s="379"/>
      <c r="GH249" s="384">
        <f t="shared" si="1069"/>
        <v>0</v>
      </c>
      <c r="GI249" s="379"/>
      <c r="GJ249" s="384">
        <f t="shared" si="1070"/>
        <v>0</v>
      </c>
      <c r="GK249" s="379"/>
      <c r="GL249" s="384">
        <f t="shared" si="1071"/>
        <v>0</v>
      </c>
      <c r="GM249" s="379"/>
      <c r="GN249" s="384">
        <f t="shared" si="1072"/>
        <v>0</v>
      </c>
      <c r="GO249" s="379"/>
      <c r="GP249" s="384">
        <f t="shared" si="1073"/>
        <v>0</v>
      </c>
      <c r="GQ249" s="379"/>
      <c r="GR249" s="384">
        <f t="shared" si="1074"/>
        <v>0</v>
      </c>
      <c r="GS249" s="379"/>
      <c r="GT249" s="384">
        <f t="shared" si="1075"/>
        <v>0</v>
      </c>
      <c r="GU249" s="379"/>
      <c r="GV249" s="384">
        <f t="shared" si="1076"/>
        <v>0</v>
      </c>
      <c r="GW249" s="379"/>
      <c r="GX249" s="384">
        <f t="shared" si="1077"/>
        <v>0</v>
      </c>
      <c r="GY249" s="379"/>
      <c r="GZ249" s="384">
        <f t="shared" si="1078"/>
        <v>0</v>
      </c>
      <c r="HA249" s="379"/>
      <c r="HB249" s="384">
        <f t="shared" si="1079"/>
        <v>0</v>
      </c>
      <c r="HC249" s="379"/>
      <c r="HD249" s="384">
        <f t="shared" si="1080"/>
        <v>0</v>
      </c>
      <c r="HE249" s="379"/>
      <c r="HF249" s="384">
        <f t="shared" si="815"/>
        <v>0</v>
      </c>
      <c r="HG249" s="379"/>
      <c r="HH249" s="384">
        <f t="shared" si="816"/>
        <v>0</v>
      </c>
      <c r="HI249" s="379"/>
      <c r="HJ249" s="384">
        <f t="shared" si="985"/>
        <v>0</v>
      </c>
      <c r="HK249" s="379"/>
      <c r="HL249" s="384">
        <f t="shared" si="690"/>
        <v>0</v>
      </c>
      <c r="HM249" s="379"/>
      <c r="HN249" s="384">
        <f t="shared" si="1081"/>
        <v>0</v>
      </c>
      <c r="HO249" s="415"/>
      <c r="HP249" s="384">
        <f t="shared" si="1082"/>
        <v>0</v>
      </c>
      <c r="HQ249" s="379"/>
      <c r="HR249" s="384">
        <f t="shared" si="1083"/>
        <v>0</v>
      </c>
      <c r="HS249" s="415"/>
      <c r="HT249" s="384">
        <f t="shared" si="1084"/>
        <v>0</v>
      </c>
      <c r="HU249" s="379"/>
      <c r="HV249" s="384">
        <f t="shared" si="1085"/>
        <v>0</v>
      </c>
      <c r="HW249" s="379"/>
      <c r="HX249" s="384">
        <f t="shared" si="1086"/>
        <v>0</v>
      </c>
      <c r="HY249" s="379"/>
      <c r="HZ249" s="384">
        <f t="shared" si="1087"/>
        <v>0</v>
      </c>
      <c r="IA249" s="379"/>
      <c r="IB249" s="384">
        <f t="shared" si="1088"/>
        <v>0</v>
      </c>
      <c r="IC249" s="379"/>
      <c r="ID249" s="384">
        <f t="shared" si="1089"/>
        <v>0</v>
      </c>
      <c r="IE249" s="379">
        <v>1</v>
      </c>
      <c r="IF249" s="384">
        <f t="shared" si="1090"/>
        <v>46800</v>
      </c>
      <c r="IG249" s="379"/>
      <c r="IH249" s="384">
        <f t="shared" si="1091"/>
        <v>0</v>
      </c>
      <c r="II249" s="379"/>
      <c r="IJ249" s="384">
        <f t="shared" si="1092"/>
        <v>0</v>
      </c>
      <c r="IK249" s="379"/>
      <c r="IL249" s="384">
        <f t="shared" si="1093"/>
        <v>0</v>
      </c>
      <c r="IM249" s="379"/>
      <c r="IN249" s="384">
        <f t="shared" si="1094"/>
        <v>0</v>
      </c>
      <c r="IO249" s="379"/>
      <c r="IP249" s="384">
        <f t="shared" si="1095"/>
        <v>0</v>
      </c>
      <c r="IQ249" s="379"/>
      <c r="IR249" s="384">
        <f t="shared" si="1096"/>
        <v>0</v>
      </c>
      <c r="IS249" s="379"/>
      <c r="IT249" s="384">
        <f t="shared" si="1097"/>
        <v>0</v>
      </c>
      <c r="IU249" s="379"/>
      <c r="IV249" s="384">
        <f t="shared" si="1098"/>
        <v>0</v>
      </c>
      <c r="IW249" s="379"/>
      <c r="IX249" s="384">
        <f>IW249*$J249</f>
        <v>0</v>
      </c>
      <c r="IY249" s="379"/>
      <c r="IZ249" s="384">
        <f t="shared" si="1099"/>
        <v>0</v>
      </c>
      <c r="JA249" s="379"/>
      <c r="JB249" s="384">
        <f t="shared" si="1100"/>
        <v>0</v>
      </c>
      <c r="JC249" s="379"/>
      <c r="JD249" s="384">
        <f t="shared" si="1101"/>
        <v>0</v>
      </c>
      <c r="JE249" s="379"/>
      <c r="JF249" s="384">
        <f t="shared" si="1102"/>
        <v>0</v>
      </c>
      <c r="JG249" s="379"/>
      <c r="JH249" s="384">
        <f t="shared" si="1103"/>
        <v>0</v>
      </c>
      <c r="JI249" s="379"/>
      <c r="JJ249" s="384">
        <f t="shared" si="1104"/>
        <v>0</v>
      </c>
      <c r="JK249" s="379"/>
      <c r="JL249" s="384">
        <f t="shared" si="1105"/>
        <v>0</v>
      </c>
      <c r="JM249" s="379"/>
      <c r="JN249" s="384">
        <f t="shared" si="1106"/>
        <v>0</v>
      </c>
      <c r="JO249" s="379"/>
      <c r="JP249" s="384">
        <f t="shared" si="1107"/>
        <v>0</v>
      </c>
      <c r="JQ249" s="379"/>
      <c r="JR249" s="384">
        <f t="shared" si="1108"/>
        <v>0</v>
      </c>
      <c r="JS249" s="379"/>
      <c r="JT249" s="384">
        <f t="shared" si="1109"/>
        <v>0</v>
      </c>
      <c r="JU249" s="379"/>
      <c r="JV249" s="384">
        <f t="shared" si="1110"/>
        <v>0</v>
      </c>
      <c r="JW249" s="379"/>
      <c r="JX249" s="384">
        <f t="shared" si="1111"/>
        <v>0</v>
      </c>
      <c r="JY249" s="379"/>
      <c r="JZ249" s="384">
        <f t="shared" si="1112"/>
        <v>0</v>
      </c>
    </row>
    <row r="250" spans="1:286" customFormat="1" ht="15" customHeight="1" x14ac:dyDescent="0.25">
      <c r="A250" s="412" t="s">
        <v>411</v>
      </c>
      <c r="B250" s="412" t="s">
        <v>554</v>
      </c>
      <c r="C250" s="492">
        <f>1959*D$1</f>
        <v>1047183.45</v>
      </c>
      <c r="D250" s="467">
        <f>5050*D$1</f>
        <v>2699477.5</v>
      </c>
      <c r="E250" s="492">
        <f>450*D$1</f>
        <v>240547.49999999997</v>
      </c>
      <c r="F250" s="478"/>
      <c r="G250" s="414">
        <v>0</v>
      </c>
      <c r="H250" s="388">
        <f t="shared" si="584"/>
        <v>1329069.4833333334</v>
      </c>
      <c r="I250" s="517">
        <v>24</v>
      </c>
      <c r="J250" s="417">
        <f t="shared" si="586"/>
        <v>55377.895138888889</v>
      </c>
      <c r="K250" s="418"/>
      <c r="L250" s="384">
        <f t="shared" ref="L250:L265" si="1120">K250*$J250</f>
        <v>0</v>
      </c>
      <c r="M250" s="379"/>
      <c r="N250" s="384">
        <f t="shared" si="855"/>
        <v>0</v>
      </c>
      <c r="O250" s="379"/>
      <c r="P250" s="384">
        <f t="shared" si="854"/>
        <v>0</v>
      </c>
      <c r="Q250" s="379"/>
      <c r="R250" s="384">
        <f t="shared" si="856"/>
        <v>0</v>
      </c>
      <c r="S250" s="379"/>
      <c r="T250" s="384">
        <f t="shared" ref="T250" si="1121">S250*$J250</f>
        <v>0</v>
      </c>
      <c r="U250" s="379"/>
      <c r="V250" s="384">
        <f t="shared" ref="V250" si="1122">U250*$J250</f>
        <v>0</v>
      </c>
      <c r="W250" s="379"/>
      <c r="X250" s="384">
        <f t="shared" ref="X250" si="1123">W250*$J250</f>
        <v>0</v>
      </c>
      <c r="Y250" s="379"/>
      <c r="Z250" s="384">
        <f t="shared" si="594"/>
        <v>0</v>
      </c>
      <c r="AA250" s="379"/>
      <c r="AB250" s="384">
        <f t="shared" ref="AB250" si="1124">AA250*$J250</f>
        <v>0</v>
      </c>
      <c r="AC250" s="379"/>
      <c r="AD250" s="384">
        <f t="shared" ref="AD250" si="1125">AC250*$J250</f>
        <v>0</v>
      </c>
      <c r="AE250" s="379"/>
      <c r="AF250" s="384">
        <f t="shared" ref="AF250" si="1126">AE250*$J250</f>
        <v>0</v>
      </c>
      <c r="AG250" s="379"/>
      <c r="AH250" s="384">
        <f t="shared" ref="AH250" si="1127">AG250*$J250</f>
        <v>0</v>
      </c>
      <c r="AI250" s="379"/>
      <c r="AJ250" s="384">
        <f t="shared" ref="AJ250" si="1128">AI250*$J250</f>
        <v>0</v>
      </c>
      <c r="AK250" s="379"/>
      <c r="AL250" s="384">
        <f t="shared" ref="AL250" si="1129">AK250*$J250</f>
        <v>0</v>
      </c>
      <c r="AM250" s="379"/>
      <c r="AN250" s="384">
        <f t="shared" ref="AN250" si="1130">AM250*$J250</f>
        <v>0</v>
      </c>
      <c r="AO250" s="379"/>
      <c r="AP250" s="384">
        <f t="shared" ref="AP250" si="1131">AO250*$J250</f>
        <v>0</v>
      </c>
      <c r="AQ250" s="379"/>
      <c r="AR250" s="384">
        <f t="shared" ref="AR250" si="1132">AQ250*$J250</f>
        <v>0</v>
      </c>
      <c r="AS250" s="379"/>
      <c r="AT250" s="384">
        <f t="shared" ref="AT250" si="1133">AS250*$J250</f>
        <v>0</v>
      </c>
      <c r="AU250" s="379"/>
      <c r="AV250" s="384">
        <f t="shared" ref="AV250" si="1134">AU250*$J250</f>
        <v>0</v>
      </c>
      <c r="AW250" s="379"/>
      <c r="AX250" s="384">
        <f t="shared" ref="AX250" si="1135">AW250*$J250</f>
        <v>0</v>
      </c>
      <c r="AY250" s="379"/>
      <c r="AZ250" s="384">
        <f t="shared" ref="AZ250" si="1136">AY250*$J250</f>
        <v>0</v>
      </c>
      <c r="BA250" s="379"/>
      <c r="BB250" s="384">
        <f t="shared" ref="BB250" si="1137">BA250*$J250</f>
        <v>0</v>
      </c>
      <c r="BC250" s="379"/>
      <c r="BD250" s="384">
        <f t="shared" ref="BD250" si="1138">BC250*$J250</f>
        <v>0</v>
      </c>
      <c r="BE250" s="379"/>
      <c r="BF250" s="384">
        <f t="shared" ref="BF250" si="1139">BE250*$J250</f>
        <v>0</v>
      </c>
      <c r="BG250" s="379"/>
      <c r="BH250" s="384">
        <f t="shared" ref="BH250" si="1140">BG250*$J250</f>
        <v>0</v>
      </c>
      <c r="BI250" s="379"/>
      <c r="BJ250" s="384">
        <f t="shared" ref="BJ250" si="1141">BI250*$J250</f>
        <v>0</v>
      </c>
      <c r="BK250" s="379"/>
      <c r="BL250" s="384">
        <f t="shared" ref="BL250" si="1142">BK250*$J250</f>
        <v>0</v>
      </c>
      <c r="BM250" s="379"/>
      <c r="BN250" s="384">
        <f t="shared" ref="BN250" si="1143">BM250*$J250</f>
        <v>0</v>
      </c>
      <c r="BO250" s="379"/>
      <c r="BP250" s="384">
        <f t="shared" ref="BP250" si="1144">BO250*$J250</f>
        <v>0</v>
      </c>
      <c r="BQ250" s="379"/>
      <c r="BR250" s="384">
        <f t="shared" ref="BR250" si="1145">BQ250*$J250</f>
        <v>0</v>
      </c>
      <c r="BS250" s="418">
        <v>0.5</v>
      </c>
      <c r="BT250" s="422">
        <f t="shared" si="1010"/>
        <v>27688.947569444445</v>
      </c>
      <c r="BU250" s="379"/>
      <c r="BV250" s="384">
        <f t="shared" ref="BV250" si="1146">BU250*$J250</f>
        <v>0</v>
      </c>
      <c r="BW250" s="379"/>
      <c r="BX250" s="384">
        <f t="shared" ref="BX250" si="1147">BW250*$J250</f>
        <v>0</v>
      </c>
      <c r="BY250" s="379"/>
      <c r="BZ250" s="384">
        <f t="shared" ref="BZ250" si="1148">BY250*$J250</f>
        <v>0</v>
      </c>
      <c r="CA250" s="418">
        <v>0.5</v>
      </c>
      <c r="CB250" s="416">
        <f t="shared" si="1014"/>
        <v>27688.947569444445</v>
      </c>
      <c r="CC250" s="415"/>
      <c r="CD250" s="416">
        <f t="shared" si="1015"/>
        <v>0</v>
      </c>
      <c r="CE250" s="415"/>
      <c r="CF250" s="416">
        <f t="shared" si="1016"/>
        <v>0</v>
      </c>
      <c r="CG250" s="415"/>
      <c r="CH250" s="416">
        <f t="shared" si="1017"/>
        <v>0</v>
      </c>
      <c r="CI250" s="415"/>
      <c r="CJ250" s="416">
        <f t="shared" si="1018"/>
        <v>0</v>
      </c>
      <c r="CK250" s="415"/>
      <c r="CL250" s="416">
        <f t="shared" si="1019"/>
        <v>0</v>
      </c>
      <c r="CM250" s="415">
        <v>1</v>
      </c>
      <c r="CN250" s="416">
        <f t="shared" si="1020"/>
        <v>55377.895138888889</v>
      </c>
      <c r="CO250" s="415"/>
      <c r="CP250" s="416">
        <f t="shared" si="1021"/>
        <v>0</v>
      </c>
      <c r="CQ250" s="415"/>
      <c r="CR250" s="416">
        <f t="shared" si="1022"/>
        <v>0</v>
      </c>
      <c r="CS250" s="415"/>
      <c r="CT250" s="416">
        <f t="shared" si="1023"/>
        <v>0</v>
      </c>
      <c r="CU250" s="415"/>
      <c r="CV250" s="416">
        <f t="shared" si="1024"/>
        <v>0</v>
      </c>
      <c r="CW250" s="415"/>
      <c r="CX250" s="416">
        <f t="shared" si="1025"/>
        <v>0</v>
      </c>
      <c r="CY250" s="415"/>
      <c r="CZ250" s="416">
        <f t="shared" si="1026"/>
        <v>0</v>
      </c>
      <c r="DA250" s="415"/>
      <c r="DB250" s="416">
        <f t="shared" si="1027"/>
        <v>0</v>
      </c>
      <c r="DC250" s="415"/>
      <c r="DD250" s="416">
        <f t="shared" si="1028"/>
        <v>0</v>
      </c>
      <c r="DE250" s="415"/>
      <c r="DF250" s="416">
        <f t="shared" si="1029"/>
        <v>0</v>
      </c>
      <c r="DG250" s="415"/>
      <c r="DH250" s="416">
        <f t="shared" si="1030"/>
        <v>0</v>
      </c>
      <c r="DI250" s="415"/>
      <c r="DJ250" s="416">
        <f t="shared" si="1031"/>
        <v>0</v>
      </c>
      <c r="DK250" s="415"/>
      <c r="DL250" s="416">
        <f t="shared" si="1032"/>
        <v>0</v>
      </c>
      <c r="DM250" s="415"/>
      <c r="DN250" s="416">
        <f t="shared" si="1033"/>
        <v>0</v>
      </c>
      <c r="DO250" s="415"/>
      <c r="DP250" s="384">
        <f t="shared" si="1113"/>
        <v>0</v>
      </c>
      <c r="DQ250" s="379"/>
      <c r="DR250" s="384">
        <f t="shared" si="1114"/>
        <v>0</v>
      </c>
      <c r="DS250" s="379"/>
      <c r="DT250" s="384">
        <f t="shared" si="1115"/>
        <v>0</v>
      </c>
      <c r="DU250" s="379"/>
      <c r="DV250" s="384">
        <f t="shared" si="1116"/>
        <v>0</v>
      </c>
      <c r="DW250" s="379"/>
      <c r="DX250" s="384">
        <f t="shared" si="1117"/>
        <v>0</v>
      </c>
      <c r="DY250" s="379"/>
      <c r="DZ250" s="384">
        <f t="shared" si="1118"/>
        <v>0</v>
      </c>
      <c r="EA250" s="379"/>
      <c r="EB250" s="384">
        <f t="shared" si="1119"/>
        <v>0</v>
      </c>
      <c r="EC250" s="379"/>
      <c r="ED250" s="384">
        <f t="shared" ref="ED250" si="1149">EC250*$J250</f>
        <v>0</v>
      </c>
      <c r="EE250" s="379"/>
      <c r="EF250" s="384">
        <f t="shared" ref="EF250" si="1150">EE250*$J250</f>
        <v>0</v>
      </c>
      <c r="EG250" s="418">
        <v>1</v>
      </c>
      <c r="EH250" s="384">
        <f t="shared" ref="EH250:EH251" si="1151">EG250*$J250</f>
        <v>55377.895138888889</v>
      </c>
      <c r="EI250" s="379"/>
      <c r="EJ250" s="384">
        <f t="shared" ref="EJ250:EJ251" si="1152">EI250*$J250</f>
        <v>0</v>
      </c>
      <c r="EK250" s="379"/>
      <c r="EL250" s="384">
        <f t="shared" ref="EL250:EL251" si="1153">EK250*$J250</f>
        <v>0</v>
      </c>
      <c r="EM250" s="418">
        <v>1</v>
      </c>
      <c r="EN250" s="384">
        <f t="shared" si="1046"/>
        <v>55377.895138888889</v>
      </c>
      <c r="EO250" s="418">
        <v>1</v>
      </c>
      <c r="EP250" s="384">
        <f t="shared" si="1047"/>
        <v>55377.895138888889</v>
      </c>
      <c r="EQ250" s="418">
        <v>1</v>
      </c>
      <c r="ER250" s="384">
        <f t="shared" si="1048"/>
        <v>55377.895138888889</v>
      </c>
      <c r="ES250" s="418">
        <v>1</v>
      </c>
      <c r="ET250" s="384">
        <f t="shared" si="1049"/>
        <v>55377.895138888889</v>
      </c>
      <c r="EU250" s="418">
        <v>1</v>
      </c>
      <c r="EV250" s="384">
        <f t="shared" si="1050"/>
        <v>55377.895138888889</v>
      </c>
      <c r="EW250" s="418">
        <v>1</v>
      </c>
      <c r="EX250" s="384">
        <f t="shared" si="1051"/>
        <v>55377.895138888889</v>
      </c>
      <c r="EY250" s="418">
        <v>1</v>
      </c>
      <c r="EZ250" s="416">
        <f t="shared" si="1052"/>
        <v>55377.895138888889</v>
      </c>
      <c r="FA250" s="415">
        <v>1</v>
      </c>
      <c r="FB250" s="416">
        <f t="shared" si="1053"/>
        <v>55377.895138888889</v>
      </c>
      <c r="FC250" s="415">
        <v>1</v>
      </c>
      <c r="FD250" s="416">
        <f t="shared" si="1054"/>
        <v>55377.895138888889</v>
      </c>
      <c r="FE250" s="415">
        <v>1</v>
      </c>
      <c r="FF250" s="416">
        <f t="shared" si="1055"/>
        <v>55377.895138888889</v>
      </c>
      <c r="FG250" s="415">
        <v>0.5</v>
      </c>
      <c r="FH250" s="416">
        <f t="shared" si="1056"/>
        <v>27688.947569444445</v>
      </c>
      <c r="FI250" s="415">
        <v>1</v>
      </c>
      <c r="FJ250" s="416">
        <f t="shared" si="1057"/>
        <v>55377.895138888889</v>
      </c>
      <c r="FK250" s="415">
        <v>1</v>
      </c>
      <c r="FL250" s="416">
        <f t="shared" si="1058"/>
        <v>55377.895138888889</v>
      </c>
      <c r="FM250" s="415">
        <v>1</v>
      </c>
      <c r="FN250" s="416">
        <f t="shared" si="1059"/>
        <v>55377.895138888889</v>
      </c>
      <c r="FO250" s="379"/>
      <c r="FP250" s="384">
        <f t="shared" ref="FP250" si="1154">FO250*$J250</f>
        <v>0</v>
      </c>
      <c r="FQ250" s="379"/>
      <c r="FR250" s="384">
        <f t="shared" ref="FR250" si="1155">FQ250*$J250</f>
        <v>0</v>
      </c>
      <c r="FS250" s="379"/>
      <c r="FT250" s="384">
        <f t="shared" ref="FT250" si="1156">FS250*$J250</f>
        <v>0</v>
      </c>
      <c r="FU250" s="379"/>
      <c r="FV250" s="384">
        <f t="shared" ref="FV250" si="1157">FU250*$J250</f>
        <v>0</v>
      </c>
      <c r="FW250" s="379"/>
      <c r="FX250" s="384">
        <f t="shared" ref="FX250" si="1158">FW250*$J250</f>
        <v>0</v>
      </c>
      <c r="FY250" s="379"/>
      <c r="FZ250" s="384">
        <f t="shared" ref="FZ250" si="1159">FY250*$J250</f>
        <v>0</v>
      </c>
      <c r="GA250" s="379"/>
      <c r="GB250" s="384">
        <f t="shared" ref="GB250" si="1160">GA250*$J250</f>
        <v>0</v>
      </c>
      <c r="GC250" s="379"/>
      <c r="GD250" s="384">
        <f t="shared" ref="GD250" si="1161">GC250*$J250</f>
        <v>0</v>
      </c>
      <c r="GE250" s="379"/>
      <c r="GF250" s="384">
        <f t="shared" ref="GF250" si="1162">GE250*$J250</f>
        <v>0</v>
      </c>
      <c r="GG250" s="379"/>
      <c r="GH250" s="384">
        <f t="shared" ref="GH250" si="1163">GG250*$J250</f>
        <v>0</v>
      </c>
      <c r="GI250" s="379"/>
      <c r="GJ250" s="384">
        <f t="shared" ref="GJ250" si="1164">GI250*$J250</f>
        <v>0</v>
      </c>
      <c r="GK250" s="379"/>
      <c r="GL250" s="384">
        <f t="shared" ref="GL250:GL251" si="1165">GK250*$J250</f>
        <v>0</v>
      </c>
      <c r="GM250" s="379"/>
      <c r="GN250" s="384">
        <f t="shared" ref="GN250:GN251" si="1166">GM250*$J250</f>
        <v>0</v>
      </c>
      <c r="GO250" s="379"/>
      <c r="GP250" s="384">
        <f t="shared" ref="GP250:GP251" si="1167">GO250*$J250</f>
        <v>0</v>
      </c>
      <c r="GQ250" s="379"/>
      <c r="GR250" s="384">
        <f t="shared" ref="GR250:GR251" si="1168">GQ250*$J250</f>
        <v>0</v>
      </c>
      <c r="GS250" s="379"/>
      <c r="GT250" s="384">
        <f t="shared" ref="GT250:GT251" si="1169">GS250*$J250</f>
        <v>0</v>
      </c>
      <c r="GU250" s="379"/>
      <c r="GV250" s="384">
        <f t="shared" ref="GV250:GV251" si="1170">GU250*$J250</f>
        <v>0</v>
      </c>
      <c r="GW250" s="418">
        <v>0.5</v>
      </c>
      <c r="GX250" s="422">
        <f t="shared" si="1077"/>
        <v>27688.947569444445</v>
      </c>
      <c r="GY250" s="379"/>
      <c r="GZ250" s="384">
        <f t="shared" ref="GZ250:GZ251" si="1171">GY250*$J250</f>
        <v>0</v>
      </c>
      <c r="HA250" s="379"/>
      <c r="HB250" s="384">
        <f t="shared" ref="HB250:HB251" si="1172">HA250*$J250</f>
        <v>0</v>
      </c>
      <c r="HC250" s="379"/>
      <c r="HD250" s="384">
        <f t="shared" ref="HD250:HD251" si="1173">HC250*$J250</f>
        <v>0</v>
      </c>
      <c r="HE250" s="418">
        <v>0.5</v>
      </c>
      <c r="HF250" s="422">
        <f t="shared" si="815"/>
        <v>27688.947569444445</v>
      </c>
      <c r="HG250" s="418">
        <v>0.5</v>
      </c>
      <c r="HH250" s="422">
        <f t="shared" si="816"/>
        <v>27688.947569444445</v>
      </c>
      <c r="HI250" s="379"/>
      <c r="HJ250" s="384">
        <f t="shared" ref="HJ250:HJ253" si="1174">HI250*$J250</f>
        <v>0</v>
      </c>
      <c r="HK250" s="379"/>
      <c r="HL250" s="384">
        <f t="shared" ref="HL250:HL253" si="1175">HK250*$J250</f>
        <v>0</v>
      </c>
      <c r="HM250" s="379"/>
      <c r="HN250" s="384">
        <f t="shared" ref="HN250:HN253" si="1176">HM250*$J250</f>
        <v>0</v>
      </c>
      <c r="HO250" s="415"/>
      <c r="HP250" s="416">
        <f t="shared" si="1082"/>
        <v>0</v>
      </c>
      <c r="HQ250" s="415"/>
      <c r="HR250" s="416">
        <f t="shared" si="1083"/>
        <v>0</v>
      </c>
      <c r="HS250" s="415"/>
      <c r="HT250" s="416">
        <f t="shared" si="1084"/>
        <v>0</v>
      </c>
      <c r="HU250" s="415"/>
      <c r="HV250" s="416">
        <f t="shared" si="1085"/>
        <v>0</v>
      </c>
      <c r="HW250" s="415"/>
      <c r="HX250" s="416">
        <f t="shared" si="1086"/>
        <v>0</v>
      </c>
      <c r="HY250" s="415"/>
      <c r="HZ250" s="416">
        <f t="shared" si="1087"/>
        <v>0</v>
      </c>
      <c r="IA250" s="415"/>
      <c r="IB250" s="416">
        <f t="shared" si="1088"/>
        <v>0</v>
      </c>
      <c r="IC250" s="415"/>
      <c r="ID250" s="416">
        <f t="shared" si="1089"/>
        <v>0</v>
      </c>
      <c r="IE250" s="415"/>
      <c r="IF250" s="416">
        <f t="shared" si="1090"/>
        <v>0</v>
      </c>
      <c r="IG250" s="415"/>
      <c r="IH250" s="416">
        <f t="shared" si="1091"/>
        <v>0</v>
      </c>
      <c r="II250" s="415">
        <v>0.5</v>
      </c>
      <c r="IJ250" s="416">
        <f t="shared" si="1092"/>
        <v>27688.947569444445</v>
      </c>
      <c r="IK250" s="415">
        <v>0.5</v>
      </c>
      <c r="IL250" s="416">
        <f t="shared" si="1093"/>
        <v>27688.947569444445</v>
      </c>
      <c r="IM250" s="415">
        <v>0.5</v>
      </c>
      <c r="IN250" s="416">
        <f t="shared" si="1094"/>
        <v>27688.947569444445</v>
      </c>
      <c r="IO250" s="415"/>
      <c r="IP250" s="416">
        <f t="shared" si="1095"/>
        <v>0</v>
      </c>
      <c r="IQ250" s="415"/>
      <c r="IR250" s="416">
        <f t="shared" si="1096"/>
        <v>0</v>
      </c>
      <c r="IS250" s="415"/>
      <c r="IT250" s="416">
        <f t="shared" si="1097"/>
        <v>0</v>
      </c>
      <c r="IU250" s="415"/>
      <c r="IV250" s="416">
        <f t="shared" si="1098"/>
        <v>0</v>
      </c>
      <c r="IW250" s="415"/>
      <c r="IX250" s="416"/>
      <c r="IY250" s="415">
        <v>0.5</v>
      </c>
      <c r="IZ250" s="416">
        <f t="shared" si="1099"/>
        <v>27688.947569444445</v>
      </c>
      <c r="JA250" s="415"/>
      <c r="JB250" s="416">
        <f t="shared" si="1100"/>
        <v>0</v>
      </c>
      <c r="JC250" s="415">
        <v>0.5</v>
      </c>
      <c r="JD250" s="416">
        <f t="shared" si="1101"/>
        <v>27688.947569444445</v>
      </c>
      <c r="JE250" s="415">
        <v>0.5</v>
      </c>
      <c r="JF250" s="416">
        <f t="shared" si="1102"/>
        <v>27688.947569444445</v>
      </c>
      <c r="JG250" s="415">
        <v>0.5</v>
      </c>
      <c r="JH250" s="416">
        <f t="shared" si="1103"/>
        <v>27688.947569444445</v>
      </c>
      <c r="JI250" s="415"/>
      <c r="JJ250" s="416">
        <f t="shared" si="1104"/>
        <v>0</v>
      </c>
      <c r="JK250" s="415">
        <v>0.5</v>
      </c>
      <c r="JL250" s="416">
        <f t="shared" si="1105"/>
        <v>27688.947569444445</v>
      </c>
      <c r="JM250" s="415">
        <v>0.5</v>
      </c>
      <c r="JN250" s="416">
        <f t="shared" si="1106"/>
        <v>27688.947569444445</v>
      </c>
      <c r="JO250" s="415">
        <v>0.5</v>
      </c>
      <c r="JP250" s="416">
        <f t="shared" si="1107"/>
        <v>27688.947569444445</v>
      </c>
      <c r="JQ250" s="415"/>
      <c r="JR250" s="416">
        <f t="shared" si="1108"/>
        <v>0</v>
      </c>
      <c r="JS250" s="415"/>
      <c r="JT250" s="416">
        <f t="shared" si="1109"/>
        <v>0</v>
      </c>
      <c r="JU250" s="415"/>
      <c r="JV250" s="416">
        <f t="shared" si="1110"/>
        <v>0</v>
      </c>
      <c r="JW250" s="415">
        <v>0.5</v>
      </c>
      <c r="JX250" s="416">
        <f t="shared" si="1111"/>
        <v>27688.947569444445</v>
      </c>
      <c r="JY250" s="415"/>
      <c r="JZ250" s="416">
        <f t="shared" si="1112"/>
        <v>0</v>
      </c>
    </row>
    <row r="251" spans="1:286" s="4" customFormat="1" x14ac:dyDescent="0.25">
      <c r="A251" s="355" t="s">
        <v>411</v>
      </c>
      <c r="B251" s="355" t="s">
        <v>527</v>
      </c>
      <c r="C251" s="504">
        <v>615</v>
      </c>
      <c r="D251" s="467"/>
      <c r="E251" s="505"/>
      <c r="F251" s="506"/>
      <c r="G251" s="387">
        <v>0</v>
      </c>
      <c r="H251" s="388">
        <f t="shared" si="584"/>
        <v>615</v>
      </c>
      <c r="I251" s="513">
        <v>1</v>
      </c>
      <c r="J251" s="391">
        <f t="shared" si="586"/>
        <v>615</v>
      </c>
      <c r="K251" s="379"/>
      <c r="L251" s="384">
        <f t="shared" si="1120"/>
        <v>0</v>
      </c>
      <c r="M251" s="379"/>
      <c r="N251" s="384">
        <f t="shared" si="855"/>
        <v>0</v>
      </c>
      <c r="O251" s="379"/>
      <c r="P251" s="384">
        <f t="shared" si="854"/>
        <v>0</v>
      </c>
      <c r="Q251" s="379">
        <v>1</v>
      </c>
      <c r="R251" s="384">
        <f t="shared" si="856"/>
        <v>615</v>
      </c>
      <c r="S251" s="379"/>
      <c r="T251" s="384">
        <f t="shared" si="986"/>
        <v>0</v>
      </c>
      <c r="U251" s="379"/>
      <c r="V251" s="384">
        <f t="shared" si="987"/>
        <v>0</v>
      </c>
      <c r="W251" s="379"/>
      <c r="X251" s="384">
        <f t="shared" si="988"/>
        <v>0</v>
      </c>
      <c r="Y251" s="379"/>
      <c r="Z251" s="384">
        <f t="shared" si="594"/>
        <v>0</v>
      </c>
      <c r="AA251" s="379"/>
      <c r="AB251" s="384">
        <f t="shared" si="989"/>
        <v>0</v>
      </c>
      <c r="AC251" s="379"/>
      <c r="AD251" s="384">
        <f t="shared" si="990"/>
        <v>0</v>
      </c>
      <c r="AE251" s="379">
        <v>1</v>
      </c>
      <c r="AF251" s="384">
        <f t="shared" si="991"/>
        <v>615</v>
      </c>
      <c r="AG251" s="379"/>
      <c r="AH251" s="384">
        <f t="shared" si="992"/>
        <v>0</v>
      </c>
      <c r="AI251" s="379"/>
      <c r="AJ251" s="384">
        <f t="shared" si="993"/>
        <v>0</v>
      </c>
      <c r="AK251" s="379"/>
      <c r="AL251" s="384">
        <f t="shared" si="994"/>
        <v>0</v>
      </c>
      <c r="AM251" s="379"/>
      <c r="AN251" s="384">
        <f t="shared" si="601"/>
        <v>0</v>
      </c>
      <c r="AO251" s="379"/>
      <c r="AP251" s="384">
        <f t="shared" si="995"/>
        <v>0</v>
      </c>
      <c r="AQ251" s="379"/>
      <c r="AR251" s="384">
        <f t="shared" si="996"/>
        <v>0</v>
      </c>
      <c r="AS251" s="379"/>
      <c r="AT251" s="384">
        <f t="shared" si="997"/>
        <v>0</v>
      </c>
      <c r="AU251" s="379"/>
      <c r="AV251" s="384">
        <f t="shared" si="998"/>
        <v>0</v>
      </c>
      <c r="AW251" s="379"/>
      <c r="AX251" s="384">
        <f t="shared" si="999"/>
        <v>0</v>
      </c>
      <c r="AY251" s="379"/>
      <c r="AZ251" s="384">
        <f t="shared" si="1000"/>
        <v>0</v>
      </c>
      <c r="BA251" s="379"/>
      <c r="BB251" s="384">
        <f t="shared" si="1001"/>
        <v>0</v>
      </c>
      <c r="BC251" s="379"/>
      <c r="BD251" s="384">
        <f t="shared" si="1002"/>
        <v>0</v>
      </c>
      <c r="BE251" s="379"/>
      <c r="BF251" s="384">
        <f t="shared" si="1003"/>
        <v>0</v>
      </c>
      <c r="BG251" s="379"/>
      <c r="BH251" s="384">
        <f t="shared" si="1004"/>
        <v>0</v>
      </c>
      <c r="BI251" s="379"/>
      <c r="BJ251" s="384">
        <f t="shared" si="1005"/>
        <v>0</v>
      </c>
      <c r="BK251" s="379"/>
      <c r="BL251" s="384">
        <f t="shared" si="1006"/>
        <v>0</v>
      </c>
      <c r="BM251" s="379"/>
      <c r="BN251" s="384">
        <f t="shared" si="1007"/>
        <v>0</v>
      </c>
      <c r="BO251" s="379"/>
      <c r="BP251" s="384">
        <f t="shared" si="1008"/>
        <v>0</v>
      </c>
      <c r="BQ251" s="379"/>
      <c r="BR251" s="384">
        <f t="shared" si="1009"/>
        <v>0</v>
      </c>
      <c r="BS251" s="379"/>
      <c r="BT251" s="384">
        <f t="shared" si="1010"/>
        <v>0</v>
      </c>
      <c r="BU251" s="379"/>
      <c r="BV251" s="384">
        <f t="shared" si="1011"/>
        <v>0</v>
      </c>
      <c r="BW251" s="379"/>
      <c r="BX251" s="384">
        <f t="shared" si="1012"/>
        <v>0</v>
      </c>
      <c r="BY251" s="379"/>
      <c r="BZ251" s="384">
        <f t="shared" si="1013"/>
        <v>0</v>
      </c>
      <c r="CA251" s="379"/>
      <c r="CB251" s="384">
        <f t="shared" si="1014"/>
        <v>0</v>
      </c>
      <c r="CC251" s="379"/>
      <c r="CD251" s="384">
        <f t="shared" si="1015"/>
        <v>0</v>
      </c>
      <c r="CE251" s="379"/>
      <c r="CF251" s="384">
        <f t="shared" si="1016"/>
        <v>0</v>
      </c>
      <c r="CG251" s="379"/>
      <c r="CH251" s="384">
        <f t="shared" si="1017"/>
        <v>0</v>
      </c>
      <c r="CI251" s="379"/>
      <c r="CJ251" s="384">
        <f t="shared" si="1018"/>
        <v>0</v>
      </c>
      <c r="CK251" s="379"/>
      <c r="CL251" s="384">
        <f t="shared" si="1019"/>
        <v>0</v>
      </c>
      <c r="CM251" s="379"/>
      <c r="CN251" s="384">
        <f t="shared" si="1020"/>
        <v>0</v>
      </c>
      <c r="CO251" s="379"/>
      <c r="CP251" s="384">
        <f t="shared" si="1021"/>
        <v>0</v>
      </c>
      <c r="CQ251" s="379"/>
      <c r="CR251" s="384">
        <f t="shared" si="1022"/>
        <v>0</v>
      </c>
      <c r="CS251" s="379"/>
      <c r="CT251" s="384">
        <f t="shared" si="1023"/>
        <v>0</v>
      </c>
      <c r="CU251" s="379"/>
      <c r="CV251" s="384">
        <f t="shared" si="1024"/>
        <v>0</v>
      </c>
      <c r="CW251" s="379"/>
      <c r="CX251" s="384">
        <f t="shared" si="1025"/>
        <v>0</v>
      </c>
      <c r="CY251" s="379"/>
      <c r="CZ251" s="384">
        <f t="shared" si="1026"/>
        <v>0</v>
      </c>
      <c r="DA251" s="379"/>
      <c r="DB251" s="384">
        <f t="shared" si="1027"/>
        <v>0</v>
      </c>
      <c r="DC251" s="379"/>
      <c r="DD251" s="384">
        <f t="shared" si="1028"/>
        <v>0</v>
      </c>
      <c r="DE251" s="379"/>
      <c r="DF251" s="384">
        <f t="shared" si="1029"/>
        <v>0</v>
      </c>
      <c r="DG251" s="379"/>
      <c r="DH251" s="384">
        <f t="shared" si="1030"/>
        <v>0</v>
      </c>
      <c r="DI251" s="379"/>
      <c r="DJ251" s="384">
        <f t="shared" si="1031"/>
        <v>0</v>
      </c>
      <c r="DK251" s="379"/>
      <c r="DL251" s="384">
        <f t="shared" si="1032"/>
        <v>0</v>
      </c>
      <c r="DM251" s="379"/>
      <c r="DN251" s="384">
        <f t="shared" si="1033"/>
        <v>0</v>
      </c>
      <c r="DO251" s="379"/>
      <c r="DP251" s="384">
        <f t="shared" si="1113"/>
        <v>0</v>
      </c>
      <c r="DQ251" s="379"/>
      <c r="DR251" s="384">
        <f t="shared" si="1114"/>
        <v>0</v>
      </c>
      <c r="DS251" s="379"/>
      <c r="DT251" s="384">
        <f t="shared" si="1115"/>
        <v>0</v>
      </c>
      <c r="DU251" s="379"/>
      <c r="DV251" s="384">
        <f t="shared" si="1116"/>
        <v>0</v>
      </c>
      <c r="DW251" s="379"/>
      <c r="DX251" s="384">
        <f t="shared" si="1117"/>
        <v>0</v>
      </c>
      <c r="DY251" s="379"/>
      <c r="DZ251" s="384">
        <f t="shared" si="1118"/>
        <v>0</v>
      </c>
      <c r="EA251" s="379"/>
      <c r="EB251" s="384">
        <f t="shared" si="1119"/>
        <v>0</v>
      </c>
      <c r="EC251" s="379"/>
      <c r="ED251" s="384">
        <f t="shared" si="1041"/>
        <v>0</v>
      </c>
      <c r="EE251" s="379"/>
      <c r="EF251" s="384">
        <f t="shared" si="1042"/>
        <v>0</v>
      </c>
      <c r="EG251" s="379"/>
      <c r="EH251" s="384">
        <f t="shared" si="1151"/>
        <v>0</v>
      </c>
      <c r="EI251" s="379"/>
      <c r="EJ251" s="384">
        <f t="shared" si="1152"/>
        <v>0</v>
      </c>
      <c r="EK251" s="379"/>
      <c r="EL251" s="384">
        <f t="shared" si="1153"/>
        <v>0</v>
      </c>
      <c r="EM251" s="379"/>
      <c r="EN251" s="384">
        <f t="shared" si="1046"/>
        <v>0</v>
      </c>
      <c r="EO251" s="379"/>
      <c r="EP251" s="384">
        <f t="shared" si="1047"/>
        <v>0</v>
      </c>
      <c r="EQ251" s="379"/>
      <c r="ER251" s="384">
        <f t="shared" si="1048"/>
        <v>0</v>
      </c>
      <c r="ES251" s="379"/>
      <c r="ET251" s="384">
        <f t="shared" si="1049"/>
        <v>0</v>
      </c>
      <c r="EU251" s="379"/>
      <c r="EV251" s="384">
        <f t="shared" si="1050"/>
        <v>0</v>
      </c>
      <c r="EW251" s="379"/>
      <c r="EX251" s="384">
        <f t="shared" si="1051"/>
        <v>0</v>
      </c>
      <c r="EY251" s="379"/>
      <c r="EZ251" s="384">
        <f t="shared" si="1052"/>
        <v>0</v>
      </c>
      <c r="FA251" s="379"/>
      <c r="FB251" s="384">
        <f t="shared" si="1053"/>
        <v>0</v>
      </c>
      <c r="FC251" s="379"/>
      <c r="FD251" s="384">
        <f t="shared" si="1054"/>
        <v>0</v>
      </c>
      <c r="FE251" s="379"/>
      <c r="FF251" s="384">
        <f t="shared" si="1055"/>
        <v>0</v>
      </c>
      <c r="FG251" s="379"/>
      <c r="FH251" s="384">
        <f t="shared" si="1056"/>
        <v>0</v>
      </c>
      <c r="FI251" s="379"/>
      <c r="FJ251" s="384">
        <f t="shared" si="1057"/>
        <v>0</v>
      </c>
      <c r="FK251" s="379"/>
      <c r="FL251" s="384">
        <f t="shared" si="1058"/>
        <v>0</v>
      </c>
      <c r="FM251" s="379"/>
      <c r="FN251" s="384">
        <f t="shared" si="1059"/>
        <v>0</v>
      </c>
      <c r="FO251" s="379"/>
      <c r="FP251" s="384">
        <f t="shared" si="1060"/>
        <v>0</v>
      </c>
      <c r="FQ251" s="379"/>
      <c r="FR251" s="384">
        <f t="shared" si="1061"/>
        <v>0</v>
      </c>
      <c r="FS251" s="379"/>
      <c r="FT251" s="384">
        <f t="shared" si="1062"/>
        <v>0</v>
      </c>
      <c r="FU251" s="379"/>
      <c r="FV251" s="384">
        <f t="shared" si="1063"/>
        <v>0</v>
      </c>
      <c r="FW251" s="379"/>
      <c r="FX251" s="384">
        <f t="shared" si="1064"/>
        <v>0</v>
      </c>
      <c r="FY251" s="379"/>
      <c r="FZ251" s="384">
        <f t="shared" si="1065"/>
        <v>0</v>
      </c>
      <c r="GA251" s="379"/>
      <c r="GB251" s="384">
        <f t="shared" si="1066"/>
        <v>0</v>
      </c>
      <c r="GC251" s="379"/>
      <c r="GD251" s="384">
        <f t="shared" si="1067"/>
        <v>0</v>
      </c>
      <c r="GE251" s="379"/>
      <c r="GF251" s="384">
        <f t="shared" si="1068"/>
        <v>0</v>
      </c>
      <c r="GG251" s="379"/>
      <c r="GH251" s="384">
        <f t="shared" si="1069"/>
        <v>0</v>
      </c>
      <c r="GI251" s="379"/>
      <c r="GJ251" s="384">
        <f t="shared" si="1070"/>
        <v>0</v>
      </c>
      <c r="GK251" s="379"/>
      <c r="GL251" s="384">
        <f t="shared" si="1165"/>
        <v>0</v>
      </c>
      <c r="GM251" s="379"/>
      <c r="GN251" s="384">
        <f t="shared" si="1166"/>
        <v>0</v>
      </c>
      <c r="GO251" s="379"/>
      <c r="GP251" s="384">
        <f t="shared" si="1167"/>
        <v>0</v>
      </c>
      <c r="GQ251" s="379"/>
      <c r="GR251" s="384">
        <f t="shared" si="1168"/>
        <v>0</v>
      </c>
      <c r="GS251" s="379"/>
      <c r="GT251" s="384">
        <f t="shared" si="1169"/>
        <v>0</v>
      </c>
      <c r="GU251" s="379"/>
      <c r="GV251" s="384">
        <f t="shared" si="1170"/>
        <v>0</v>
      </c>
      <c r="GW251" s="379"/>
      <c r="GX251" s="384">
        <f t="shared" si="1077"/>
        <v>0</v>
      </c>
      <c r="GY251" s="379"/>
      <c r="GZ251" s="384">
        <f t="shared" si="1171"/>
        <v>0</v>
      </c>
      <c r="HA251" s="379"/>
      <c r="HB251" s="384">
        <f t="shared" si="1172"/>
        <v>0</v>
      </c>
      <c r="HC251" s="379"/>
      <c r="HD251" s="384">
        <f t="shared" si="1173"/>
        <v>0</v>
      </c>
      <c r="HE251" s="379"/>
      <c r="HF251" s="384">
        <f t="shared" si="815"/>
        <v>0</v>
      </c>
      <c r="HG251" s="379"/>
      <c r="HH251" s="384">
        <f t="shared" si="816"/>
        <v>0</v>
      </c>
      <c r="HI251" s="379"/>
      <c r="HJ251" s="384">
        <f t="shared" si="1174"/>
        <v>0</v>
      </c>
      <c r="HK251" s="379"/>
      <c r="HL251" s="384">
        <f t="shared" si="1175"/>
        <v>0</v>
      </c>
      <c r="HM251" s="379"/>
      <c r="HN251" s="384">
        <f t="shared" si="1176"/>
        <v>0</v>
      </c>
      <c r="HO251" s="415"/>
      <c r="HP251" s="384">
        <f t="shared" si="1082"/>
        <v>0</v>
      </c>
      <c r="HQ251" s="379"/>
      <c r="HR251" s="384">
        <f t="shared" si="1083"/>
        <v>0</v>
      </c>
      <c r="HS251" s="415"/>
      <c r="HT251" s="384">
        <f t="shared" si="1084"/>
        <v>0</v>
      </c>
      <c r="HU251" s="379"/>
      <c r="HV251" s="384">
        <f t="shared" si="1085"/>
        <v>0</v>
      </c>
      <c r="HW251" s="379"/>
      <c r="HX251" s="384">
        <f t="shared" si="1086"/>
        <v>0</v>
      </c>
      <c r="HY251" s="379"/>
      <c r="HZ251" s="384">
        <f t="shared" si="1087"/>
        <v>0</v>
      </c>
      <c r="IA251" s="379"/>
      <c r="IB251" s="384">
        <f t="shared" si="1088"/>
        <v>0</v>
      </c>
      <c r="IC251" s="379"/>
      <c r="ID251" s="384">
        <f t="shared" si="1089"/>
        <v>0</v>
      </c>
      <c r="IE251" s="379"/>
      <c r="IF251" s="384">
        <f t="shared" si="1090"/>
        <v>0</v>
      </c>
      <c r="IG251" s="379"/>
      <c r="IH251" s="384">
        <f t="shared" si="1091"/>
        <v>0</v>
      </c>
      <c r="II251" s="379"/>
      <c r="IJ251" s="384">
        <f t="shared" si="1092"/>
        <v>0</v>
      </c>
      <c r="IK251" s="379"/>
      <c r="IL251" s="384">
        <f t="shared" si="1093"/>
        <v>0</v>
      </c>
      <c r="IM251" s="379"/>
      <c r="IN251" s="384">
        <f t="shared" si="1094"/>
        <v>0</v>
      </c>
      <c r="IO251" s="379"/>
      <c r="IP251" s="384">
        <f t="shared" si="1095"/>
        <v>0</v>
      </c>
      <c r="IQ251" s="379"/>
      <c r="IR251" s="384">
        <f t="shared" si="1096"/>
        <v>0</v>
      </c>
      <c r="IS251" s="379"/>
      <c r="IT251" s="384">
        <f t="shared" si="1097"/>
        <v>0</v>
      </c>
      <c r="IU251" s="379"/>
      <c r="IV251" s="384">
        <f t="shared" si="1098"/>
        <v>0</v>
      </c>
      <c r="IW251" s="379"/>
      <c r="IX251" s="384">
        <f t="shared" ref="IX251:IX264" si="1177">IW251*$J251</f>
        <v>0</v>
      </c>
      <c r="IY251" s="379"/>
      <c r="IZ251" s="384">
        <f t="shared" si="1099"/>
        <v>0</v>
      </c>
      <c r="JA251" s="379"/>
      <c r="JB251" s="384">
        <f t="shared" si="1100"/>
        <v>0</v>
      </c>
      <c r="JC251" s="379"/>
      <c r="JD251" s="384">
        <f t="shared" si="1101"/>
        <v>0</v>
      </c>
      <c r="JE251" s="379"/>
      <c r="JF251" s="384">
        <f t="shared" si="1102"/>
        <v>0</v>
      </c>
      <c r="JG251" s="379"/>
      <c r="JH251" s="384">
        <f t="shared" si="1103"/>
        <v>0</v>
      </c>
      <c r="JI251" s="379"/>
      <c r="JJ251" s="384">
        <f t="shared" si="1104"/>
        <v>0</v>
      </c>
      <c r="JK251" s="379"/>
      <c r="JL251" s="384">
        <f t="shared" si="1105"/>
        <v>0</v>
      </c>
      <c r="JM251" s="379"/>
      <c r="JN251" s="384">
        <f t="shared" si="1106"/>
        <v>0</v>
      </c>
      <c r="JO251" s="379"/>
      <c r="JP251" s="384">
        <f t="shared" si="1107"/>
        <v>0</v>
      </c>
      <c r="JQ251" s="379"/>
      <c r="JR251" s="384">
        <f t="shared" si="1108"/>
        <v>0</v>
      </c>
      <c r="JS251" s="379"/>
      <c r="JT251" s="384">
        <f t="shared" si="1109"/>
        <v>0</v>
      </c>
      <c r="JU251" s="379"/>
      <c r="JV251" s="384">
        <f t="shared" si="1110"/>
        <v>0</v>
      </c>
      <c r="JW251" s="379"/>
      <c r="JX251" s="384">
        <f t="shared" si="1111"/>
        <v>0</v>
      </c>
      <c r="JY251" s="379"/>
      <c r="JZ251" s="384">
        <f t="shared" si="1112"/>
        <v>0</v>
      </c>
    </row>
    <row r="252" spans="1:286" s="4" customFormat="1" x14ac:dyDescent="0.25">
      <c r="A252" s="268" t="s">
        <v>334</v>
      </c>
      <c r="B252" s="358" t="s">
        <v>1178</v>
      </c>
      <c r="C252" s="468">
        <v>32000</v>
      </c>
      <c r="D252" s="467">
        <v>35000</v>
      </c>
      <c r="E252" s="469"/>
      <c r="F252" s="478"/>
      <c r="G252" s="387">
        <v>0</v>
      </c>
      <c r="H252" s="388">
        <f t="shared" si="584"/>
        <v>33500</v>
      </c>
      <c r="I252" s="513">
        <v>1</v>
      </c>
      <c r="J252" s="391">
        <f t="shared" si="586"/>
        <v>33500</v>
      </c>
      <c r="K252" s="379"/>
      <c r="L252" s="384">
        <f t="shared" si="1120"/>
        <v>0</v>
      </c>
      <c r="M252" s="379"/>
      <c r="N252" s="384">
        <f t="shared" si="855"/>
        <v>0</v>
      </c>
      <c r="O252" s="379"/>
      <c r="P252" s="384">
        <f t="shared" si="854"/>
        <v>0</v>
      </c>
      <c r="Q252" s="379"/>
      <c r="R252" s="384">
        <f t="shared" si="856"/>
        <v>0</v>
      </c>
      <c r="S252" s="379"/>
      <c r="T252" s="384">
        <f t="shared" si="986"/>
        <v>0</v>
      </c>
      <c r="U252" s="379"/>
      <c r="V252" s="384">
        <f t="shared" si="987"/>
        <v>0</v>
      </c>
      <c r="W252" s="379"/>
      <c r="X252" s="384">
        <f t="shared" si="988"/>
        <v>0</v>
      </c>
      <c r="Y252" s="379"/>
      <c r="Z252" s="384">
        <f t="shared" si="594"/>
        <v>0</v>
      </c>
      <c r="AA252" s="379"/>
      <c r="AB252" s="384">
        <f t="shared" si="989"/>
        <v>0</v>
      </c>
      <c r="AC252" s="379"/>
      <c r="AD252" s="384">
        <f t="shared" si="990"/>
        <v>0</v>
      </c>
      <c r="AE252" s="379"/>
      <c r="AF252" s="384">
        <f t="shared" si="991"/>
        <v>0</v>
      </c>
      <c r="AG252" s="379"/>
      <c r="AH252" s="384">
        <f t="shared" si="992"/>
        <v>0</v>
      </c>
      <c r="AI252" s="379"/>
      <c r="AJ252" s="384">
        <f t="shared" si="993"/>
        <v>0</v>
      </c>
      <c r="AK252" s="379"/>
      <c r="AL252" s="384">
        <f t="shared" si="994"/>
        <v>0</v>
      </c>
      <c r="AM252" s="379"/>
      <c r="AN252" s="384">
        <f t="shared" si="601"/>
        <v>0</v>
      </c>
      <c r="AO252" s="379">
        <v>1</v>
      </c>
      <c r="AP252" s="384">
        <f t="shared" si="995"/>
        <v>33500</v>
      </c>
      <c r="AQ252" s="379"/>
      <c r="AR252" s="384">
        <f t="shared" si="996"/>
        <v>0</v>
      </c>
      <c r="AS252" s="379"/>
      <c r="AT252" s="384">
        <f t="shared" si="997"/>
        <v>0</v>
      </c>
      <c r="AU252" s="379"/>
      <c r="AV252" s="384">
        <f t="shared" si="998"/>
        <v>0</v>
      </c>
      <c r="AW252" s="379"/>
      <c r="AX252" s="384">
        <f t="shared" si="999"/>
        <v>0</v>
      </c>
      <c r="AY252" s="379"/>
      <c r="AZ252" s="384">
        <f t="shared" si="1000"/>
        <v>0</v>
      </c>
      <c r="BA252" s="379"/>
      <c r="BB252" s="384">
        <f t="shared" si="1001"/>
        <v>0</v>
      </c>
      <c r="BC252" s="379"/>
      <c r="BD252" s="384">
        <f t="shared" si="1002"/>
        <v>0</v>
      </c>
      <c r="BE252" s="379"/>
      <c r="BF252" s="384">
        <f t="shared" si="1003"/>
        <v>0</v>
      </c>
      <c r="BG252" s="379"/>
      <c r="BH252" s="384">
        <f t="shared" si="1004"/>
        <v>0</v>
      </c>
      <c r="BI252" s="379"/>
      <c r="BJ252" s="384">
        <f t="shared" si="1005"/>
        <v>0</v>
      </c>
      <c r="BK252" s="379"/>
      <c r="BL252" s="384">
        <f t="shared" si="1006"/>
        <v>0</v>
      </c>
      <c r="BM252" s="379"/>
      <c r="BN252" s="384">
        <f t="shared" si="1007"/>
        <v>0</v>
      </c>
      <c r="BO252" s="379"/>
      <c r="BP252" s="384">
        <f t="shared" si="1008"/>
        <v>0</v>
      </c>
      <c r="BQ252" s="379"/>
      <c r="BR252" s="384">
        <f t="shared" si="1009"/>
        <v>0</v>
      </c>
      <c r="BS252" s="379"/>
      <c r="BT252" s="384">
        <f t="shared" si="1010"/>
        <v>0</v>
      </c>
      <c r="BU252" s="379"/>
      <c r="BV252" s="384">
        <f t="shared" si="1011"/>
        <v>0</v>
      </c>
      <c r="BW252" s="379"/>
      <c r="BX252" s="384">
        <f t="shared" si="1012"/>
        <v>0</v>
      </c>
      <c r="BY252" s="379"/>
      <c r="BZ252" s="384">
        <f t="shared" si="1013"/>
        <v>0</v>
      </c>
      <c r="CA252" s="379"/>
      <c r="CB252" s="384">
        <f t="shared" si="1014"/>
        <v>0</v>
      </c>
      <c r="CC252" s="379"/>
      <c r="CD252" s="384">
        <f t="shared" si="1015"/>
        <v>0</v>
      </c>
      <c r="CE252" s="379"/>
      <c r="CF252" s="384">
        <f t="shared" si="1016"/>
        <v>0</v>
      </c>
      <c r="CG252" s="379"/>
      <c r="CH252" s="384">
        <f t="shared" si="1017"/>
        <v>0</v>
      </c>
      <c r="CI252" s="379"/>
      <c r="CJ252" s="384">
        <f t="shared" si="1018"/>
        <v>0</v>
      </c>
      <c r="CK252" s="379"/>
      <c r="CL252" s="384">
        <f t="shared" si="1019"/>
        <v>0</v>
      </c>
      <c r="CM252" s="379"/>
      <c r="CN252" s="384">
        <f t="shared" si="1020"/>
        <v>0</v>
      </c>
      <c r="CO252" s="379"/>
      <c r="CP252" s="384">
        <f t="shared" si="1021"/>
        <v>0</v>
      </c>
      <c r="CQ252" s="379"/>
      <c r="CR252" s="384">
        <f t="shared" si="1022"/>
        <v>0</v>
      </c>
      <c r="CS252" s="379"/>
      <c r="CT252" s="384">
        <f t="shared" si="1023"/>
        <v>0</v>
      </c>
      <c r="CU252" s="379"/>
      <c r="CV252" s="384">
        <f t="shared" si="1024"/>
        <v>0</v>
      </c>
      <c r="CW252" s="379"/>
      <c r="CX252" s="384">
        <f t="shared" si="1025"/>
        <v>0</v>
      </c>
      <c r="CY252" s="379"/>
      <c r="CZ252" s="384">
        <f t="shared" si="1026"/>
        <v>0</v>
      </c>
      <c r="DA252" s="379"/>
      <c r="DB252" s="384">
        <f t="shared" si="1027"/>
        <v>0</v>
      </c>
      <c r="DC252" s="379"/>
      <c r="DD252" s="384">
        <f t="shared" si="1028"/>
        <v>0</v>
      </c>
      <c r="DE252" s="379"/>
      <c r="DF252" s="384">
        <f t="shared" si="1029"/>
        <v>0</v>
      </c>
      <c r="DG252" s="379"/>
      <c r="DH252" s="384">
        <f t="shared" si="1030"/>
        <v>0</v>
      </c>
      <c r="DI252" s="379"/>
      <c r="DJ252" s="384">
        <f t="shared" si="1031"/>
        <v>0</v>
      </c>
      <c r="DK252" s="379"/>
      <c r="DL252" s="384">
        <f t="shared" si="1032"/>
        <v>0</v>
      </c>
      <c r="DM252" s="379"/>
      <c r="DN252" s="384">
        <f t="shared" si="1033"/>
        <v>0</v>
      </c>
      <c r="DO252" s="379"/>
      <c r="DP252" s="384">
        <f t="shared" si="1113"/>
        <v>0</v>
      </c>
      <c r="DQ252" s="379"/>
      <c r="DR252" s="384">
        <f t="shared" si="1114"/>
        <v>0</v>
      </c>
      <c r="DS252" s="379"/>
      <c r="DT252" s="384">
        <f t="shared" si="1115"/>
        <v>0</v>
      </c>
      <c r="DU252" s="379"/>
      <c r="DV252" s="384">
        <f t="shared" si="1116"/>
        <v>0</v>
      </c>
      <c r="DW252" s="379"/>
      <c r="DX252" s="384">
        <f t="shared" si="1117"/>
        <v>0</v>
      </c>
      <c r="DY252" s="379"/>
      <c r="DZ252" s="384">
        <f t="shared" si="1118"/>
        <v>0</v>
      </c>
      <c r="EA252" s="379"/>
      <c r="EB252" s="384">
        <f t="shared" si="1119"/>
        <v>0</v>
      </c>
      <c r="EC252" s="379"/>
      <c r="ED252" s="384">
        <f t="shared" si="1041"/>
        <v>0</v>
      </c>
      <c r="EE252" s="379"/>
      <c r="EF252" s="384">
        <f t="shared" si="1042"/>
        <v>0</v>
      </c>
      <c r="EG252" s="379"/>
      <c r="EH252" s="384">
        <f t="shared" si="1043"/>
        <v>0</v>
      </c>
      <c r="EI252" s="379"/>
      <c r="EJ252" s="384">
        <f t="shared" si="1044"/>
        <v>0</v>
      </c>
      <c r="EK252" s="379"/>
      <c r="EL252" s="384">
        <f t="shared" si="1045"/>
        <v>0</v>
      </c>
      <c r="EM252" s="379"/>
      <c r="EN252" s="384">
        <f t="shared" si="1046"/>
        <v>0</v>
      </c>
      <c r="EO252" s="379"/>
      <c r="EP252" s="384">
        <f t="shared" si="1047"/>
        <v>0</v>
      </c>
      <c r="EQ252" s="379"/>
      <c r="ER252" s="384">
        <f t="shared" si="1048"/>
        <v>0</v>
      </c>
      <c r="ES252" s="379"/>
      <c r="ET252" s="384">
        <f t="shared" si="1049"/>
        <v>0</v>
      </c>
      <c r="EU252" s="379"/>
      <c r="EV252" s="384">
        <f t="shared" si="1050"/>
        <v>0</v>
      </c>
      <c r="EW252" s="379"/>
      <c r="EX252" s="384">
        <f t="shared" si="1051"/>
        <v>0</v>
      </c>
      <c r="EY252" s="379"/>
      <c r="EZ252" s="384">
        <f t="shared" si="1052"/>
        <v>0</v>
      </c>
      <c r="FA252" s="379"/>
      <c r="FB252" s="384">
        <f t="shared" si="1053"/>
        <v>0</v>
      </c>
      <c r="FC252" s="379"/>
      <c r="FD252" s="384">
        <f t="shared" si="1054"/>
        <v>0</v>
      </c>
      <c r="FE252" s="379"/>
      <c r="FF252" s="384">
        <f t="shared" si="1055"/>
        <v>0</v>
      </c>
      <c r="FG252" s="379"/>
      <c r="FH252" s="384">
        <f t="shared" si="1056"/>
        <v>0</v>
      </c>
      <c r="FI252" s="379"/>
      <c r="FJ252" s="384">
        <f t="shared" si="1057"/>
        <v>0</v>
      </c>
      <c r="FK252" s="379"/>
      <c r="FL252" s="384">
        <f t="shared" si="1058"/>
        <v>0</v>
      </c>
      <c r="FM252" s="379"/>
      <c r="FN252" s="384">
        <f t="shared" si="1059"/>
        <v>0</v>
      </c>
      <c r="FO252" s="379"/>
      <c r="FP252" s="384">
        <f t="shared" si="1060"/>
        <v>0</v>
      </c>
      <c r="FQ252" s="379"/>
      <c r="FR252" s="384">
        <f t="shared" si="1061"/>
        <v>0</v>
      </c>
      <c r="FS252" s="379"/>
      <c r="FT252" s="384">
        <f t="shared" si="1062"/>
        <v>0</v>
      </c>
      <c r="FU252" s="379"/>
      <c r="FV252" s="384">
        <f t="shared" si="1063"/>
        <v>0</v>
      </c>
      <c r="FW252" s="379"/>
      <c r="FX252" s="384">
        <f t="shared" si="1064"/>
        <v>0</v>
      </c>
      <c r="FY252" s="379"/>
      <c r="FZ252" s="384">
        <f t="shared" si="1065"/>
        <v>0</v>
      </c>
      <c r="GA252" s="379"/>
      <c r="GB252" s="384">
        <f t="shared" si="1066"/>
        <v>0</v>
      </c>
      <c r="GC252" s="379"/>
      <c r="GD252" s="384">
        <f t="shared" si="1067"/>
        <v>0</v>
      </c>
      <c r="GE252" s="379"/>
      <c r="GF252" s="384">
        <f t="shared" si="1068"/>
        <v>0</v>
      </c>
      <c r="GG252" s="379"/>
      <c r="GH252" s="384">
        <f t="shared" si="1069"/>
        <v>0</v>
      </c>
      <c r="GI252" s="379"/>
      <c r="GJ252" s="384">
        <f t="shared" si="1070"/>
        <v>0</v>
      </c>
      <c r="GK252" s="379"/>
      <c r="GL252" s="384">
        <f t="shared" si="1071"/>
        <v>0</v>
      </c>
      <c r="GM252" s="379"/>
      <c r="GN252" s="384">
        <f t="shared" si="1072"/>
        <v>0</v>
      </c>
      <c r="GO252" s="379"/>
      <c r="GP252" s="384">
        <f t="shared" si="1073"/>
        <v>0</v>
      </c>
      <c r="GQ252" s="379"/>
      <c r="GR252" s="384">
        <f t="shared" si="1074"/>
        <v>0</v>
      </c>
      <c r="GS252" s="379"/>
      <c r="GT252" s="384">
        <f t="shared" si="1075"/>
        <v>0</v>
      </c>
      <c r="GU252" s="379"/>
      <c r="GV252" s="384">
        <f t="shared" si="1076"/>
        <v>0</v>
      </c>
      <c r="GW252" s="379"/>
      <c r="GX252" s="384">
        <f t="shared" si="1077"/>
        <v>0</v>
      </c>
      <c r="GY252" s="379"/>
      <c r="GZ252" s="384">
        <f t="shared" si="1078"/>
        <v>0</v>
      </c>
      <c r="HA252" s="379"/>
      <c r="HB252" s="384">
        <f t="shared" si="1079"/>
        <v>0</v>
      </c>
      <c r="HC252" s="379"/>
      <c r="HD252" s="384">
        <f t="shared" si="1080"/>
        <v>0</v>
      </c>
      <c r="HE252" s="379"/>
      <c r="HF252" s="384">
        <f t="shared" si="815"/>
        <v>0</v>
      </c>
      <c r="HG252" s="379"/>
      <c r="HH252" s="384">
        <f t="shared" si="816"/>
        <v>0</v>
      </c>
      <c r="HI252" s="379"/>
      <c r="HJ252" s="384">
        <f t="shared" si="1174"/>
        <v>0</v>
      </c>
      <c r="HK252" s="379"/>
      <c r="HL252" s="384">
        <f t="shared" si="1175"/>
        <v>0</v>
      </c>
      <c r="HM252" s="379"/>
      <c r="HN252" s="384">
        <f t="shared" si="1176"/>
        <v>0</v>
      </c>
      <c r="HO252" s="415"/>
      <c r="HP252" s="384">
        <f t="shared" si="1082"/>
        <v>0</v>
      </c>
      <c r="HQ252" s="379"/>
      <c r="HR252" s="384">
        <f t="shared" si="1083"/>
        <v>0</v>
      </c>
      <c r="HS252" s="415"/>
      <c r="HT252" s="384">
        <f t="shared" si="1084"/>
        <v>0</v>
      </c>
      <c r="HU252" s="379"/>
      <c r="HV252" s="384">
        <f t="shared" si="1085"/>
        <v>0</v>
      </c>
      <c r="HW252" s="379"/>
      <c r="HX252" s="384">
        <f t="shared" si="1086"/>
        <v>0</v>
      </c>
      <c r="HY252" s="379"/>
      <c r="HZ252" s="384">
        <f t="shared" si="1087"/>
        <v>0</v>
      </c>
      <c r="IA252" s="379"/>
      <c r="IB252" s="384">
        <f t="shared" si="1088"/>
        <v>0</v>
      </c>
      <c r="IC252" s="379"/>
      <c r="ID252" s="384">
        <f t="shared" si="1089"/>
        <v>0</v>
      </c>
      <c r="IE252" s="379"/>
      <c r="IF252" s="384">
        <f t="shared" si="1090"/>
        <v>0</v>
      </c>
      <c r="IG252" s="379"/>
      <c r="IH252" s="384">
        <f t="shared" si="1091"/>
        <v>0</v>
      </c>
      <c r="II252" s="379"/>
      <c r="IJ252" s="384">
        <f t="shared" si="1092"/>
        <v>0</v>
      </c>
      <c r="IK252" s="379"/>
      <c r="IL252" s="384">
        <f t="shared" si="1093"/>
        <v>0</v>
      </c>
      <c r="IM252" s="379"/>
      <c r="IN252" s="384">
        <f t="shared" si="1094"/>
        <v>0</v>
      </c>
      <c r="IO252" s="379"/>
      <c r="IP252" s="384">
        <f t="shared" si="1095"/>
        <v>0</v>
      </c>
      <c r="IQ252" s="379"/>
      <c r="IR252" s="384">
        <f t="shared" si="1096"/>
        <v>0</v>
      </c>
      <c r="IS252" s="379"/>
      <c r="IT252" s="384">
        <f t="shared" si="1097"/>
        <v>0</v>
      </c>
      <c r="IU252" s="379"/>
      <c r="IV252" s="384">
        <f t="shared" si="1098"/>
        <v>0</v>
      </c>
      <c r="IW252" s="379"/>
      <c r="IX252" s="384">
        <f t="shared" si="1177"/>
        <v>0</v>
      </c>
      <c r="IY252" s="379"/>
      <c r="IZ252" s="384">
        <f t="shared" si="1099"/>
        <v>0</v>
      </c>
      <c r="JA252" s="379"/>
      <c r="JB252" s="384">
        <f t="shared" si="1100"/>
        <v>0</v>
      </c>
      <c r="JC252" s="379"/>
      <c r="JD252" s="384">
        <f t="shared" si="1101"/>
        <v>0</v>
      </c>
      <c r="JE252" s="379"/>
      <c r="JF252" s="384">
        <f t="shared" si="1102"/>
        <v>0</v>
      </c>
      <c r="JG252" s="379"/>
      <c r="JH252" s="384">
        <f t="shared" si="1103"/>
        <v>0</v>
      </c>
      <c r="JI252" s="379"/>
      <c r="JJ252" s="384">
        <f t="shared" si="1104"/>
        <v>0</v>
      </c>
      <c r="JK252" s="379"/>
      <c r="JL252" s="384">
        <f t="shared" si="1105"/>
        <v>0</v>
      </c>
      <c r="JM252" s="379"/>
      <c r="JN252" s="384">
        <f t="shared" si="1106"/>
        <v>0</v>
      </c>
      <c r="JO252" s="379"/>
      <c r="JP252" s="384">
        <f t="shared" si="1107"/>
        <v>0</v>
      </c>
      <c r="JQ252" s="379"/>
      <c r="JR252" s="384">
        <f t="shared" si="1108"/>
        <v>0</v>
      </c>
      <c r="JS252" s="379"/>
      <c r="JT252" s="384">
        <f t="shared" si="1109"/>
        <v>0</v>
      </c>
      <c r="JU252" s="379"/>
      <c r="JV252" s="384">
        <f t="shared" si="1110"/>
        <v>0</v>
      </c>
      <c r="JW252" s="379"/>
      <c r="JX252" s="384">
        <f t="shared" si="1111"/>
        <v>0</v>
      </c>
      <c r="JY252" s="379"/>
      <c r="JZ252" s="384">
        <f t="shared" si="1112"/>
        <v>0</v>
      </c>
    </row>
    <row r="253" spans="1:286" s="4" customFormat="1" x14ac:dyDescent="0.25">
      <c r="A253" s="268" t="s">
        <v>334</v>
      </c>
      <c r="B253" s="268" t="s">
        <v>341</v>
      </c>
      <c r="C253" s="467">
        <v>10920</v>
      </c>
      <c r="D253" s="467"/>
      <c r="E253" s="469"/>
      <c r="F253" s="478"/>
      <c r="G253" s="387">
        <f t="shared" ref="G253:G258" si="1178">+AVERAGE(C253:F253)*5%</f>
        <v>546</v>
      </c>
      <c r="H253" s="388">
        <f t="shared" si="584"/>
        <v>11466</v>
      </c>
      <c r="I253" s="513">
        <v>30</v>
      </c>
      <c r="J253" s="391">
        <f t="shared" si="586"/>
        <v>382.2</v>
      </c>
      <c r="K253" s="379"/>
      <c r="L253" s="384">
        <f t="shared" si="1120"/>
        <v>0</v>
      </c>
      <c r="M253" s="379"/>
      <c r="N253" s="384">
        <f t="shared" si="855"/>
        <v>0</v>
      </c>
      <c r="O253" s="379"/>
      <c r="P253" s="384">
        <f t="shared" si="854"/>
        <v>0</v>
      </c>
      <c r="Q253" s="379"/>
      <c r="R253" s="384">
        <f t="shared" si="856"/>
        <v>0</v>
      </c>
      <c r="S253" s="379">
        <v>1</v>
      </c>
      <c r="T253" s="384">
        <f t="shared" si="986"/>
        <v>382.2</v>
      </c>
      <c r="U253" s="379"/>
      <c r="V253" s="384">
        <f t="shared" si="987"/>
        <v>0</v>
      </c>
      <c r="W253" s="379">
        <v>1</v>
      </c>
      <c r="X253" s="384">
        <f t="shared" si="988"/>
        <v>382.2</v>
      </c>
      <c r="Y253" s="379"/>
      <c r="Z253" s="384">
        <f t="shared" si="594"/>
        <v>0</v>
      </c>
      <c r="AA253" s="379"/>
      <c r="AB253" s="384">
        <f t="shared" si="989"/>
        <v>0</v>
      </c>
      <c r="AC253" s="379"/>
      <c r="AD253" s="384">
        <f t="shared" si="990"/>
        <v>0</v>
      </c>
      <c r="AE253" s="379"/>
      <c r="AF253" s="384">
        <f t="shared" si="991"/>
        <v>0</v>
      </c>
      <c r="AG253" s="379"/>
      <c r="AH253" s="384">
        <f t="shared" si="992"/>
        <v>0</v>
      </c>
      <c r="AI253" s="379"/>
      <c r="AJ253" s="384">
        <f t="shared" si="993"/>
        <v>0</v>
      </c>
      <c r="AK253" s="379"/>
      <c r="AL253" s="384">
        <f t="shared" si="994"/>
        <v>0</v>
      </c>
      <c r="AM253" s="379"/>
      <c r="AN253" s="384">
        <f t="shared" si="601"/>
        <v>0</v>
      </c>
      <c r="AO253" s="379"/>
      <c r="AP253" s="384">
        <f t="shared" si="995"/>
        <v>0</v>
      </c>
      <c r="AQ253" s="379"/>
      <c r="AR253" s="384">
        <f t="shared" si="996"/>
        <v>0</v>
      </c>
      <c r="AS253" s="379">
        <v>1</v>
      </c>
      <c r="AT253" s="384">
        <f t="shared" si="997"/>
        <v>382.2</v>
      </c>
      <c r="AU253" s="379"/>
      <c r="AV253" s="384">
        <f t="shared" si="998"/>
        <v>0</v>
      </c>
      <c r="AW253" s="379">
        <v>1</v>
      </c>
      <c r="AX253" s="384">
        <f t="shared" si="999"/>
        <v>382.2</v>
      </c>
      <c r="AY253" s="379"/>
      <c r="AZ253" s="384">
        <f t="shared" si="1000"/>
        <v>0</v>
      </c>
      <c r="BA253" s="379"/>
      <c r="BB253" s="384">
        <f t="shared" si="1001"/>
        <v>0</v>
      </c>
      <c r="BC253" s="379"/>
      <c r="BD253" s="384">
        <f t="shared" si="1002"/>
        <v>0</v>
      </c>
      <c r="BE253" s="379"/>
      <c r="BF253" s="384">
        <f t="shared" si="1003"/>
        <v>0</v>
      </c>
      <c r="BG253" s="379"/>
      <c r="BH253" s="384">
        <f t="shared" si="1004"/>
        <v>0</v>
      </c>
      <c r="BI253" s="379">
        <v>1</v>
      </c>
      <c r="BJ253" s="384">
        <f t="shared" si="1005"/>
        <v>382.2</v>
      </c>
      <c r="BK253" s="379">
        <v>1</v>
      </c>
      <c r="BL253" s="384">
        <f t="shared" si="1006"/>
        <v>382.2</v>
      </c>
      <c r="BM253" s="379"/>
      <c r="BN253" s="384">
        <f t="shared" si="1007"/>
        <v>0</v>
      </c>
      <c r="BO253" s="379">
        <v>5</v>
      </c>
      <c r="BP253" s="384">
        <f t="shared" si="1008"/>
        <v>1911</v>
      </c>
      <c r="BQ253" s="379">
        <v>5</v>
      </c>
      <c r="BR253" s="384">
        <f t="shared" si="1009"/>
        <v>1911</v>
      </c>
      <c r="BS253" s="379">
        <v>6</v>
      </c>
      <c r="BT253" s="384">
        <f t="shared" si="1010"/>
        <v>2293.1999999999998</v>
      </c>
      <c r="BU253" s="379">
        <v>2</v>
      </c>
      <c r="BV253" s="384">
        <f t="shared" si="1011"/>
        <v>764.4</v>
      </c>
      <c r="BW253" s="379">
        <v>3</v>
      </c>
      <c r="BX253" s="384">
        <f t="shared" si="1012"/>
        <v>1146.5999999999999</v>
      </c>
      <c r="BY253" s="379">
        <v>2</v>
      </c>
      <c r="BZ253" s="384">
        <f t="shared" si="1013"/>
        <v>764.4</v>
      </c>
      <c r="CA253" s="379">
        <v>4</v>
      </c>
      <c r="CB253" s="384">
        <f t="shared" si="1014"/>
        <v>1528.8</v>
      </c>
      <c r="CC253" s="379">
        <v>2</v>
      </c>
      <c r="CD253" s="384">
        <f t="shared" si="1015"/>
        <v>764.4</v>
      </c>
      <c r="CE253" s="379">
        <v>2</v>
      </c>
      <c r="CF253" s="384">
        <f t="shared" si="1016"/>
        <v>764.4</v>
      </c>
      <c r="CG253" s="379">
        <v>2</v>
      </c>
      <c r="CH253" s="384">
        <f t="shared" si="1017"/>
        <v>764.4</v>
      </c>
      <c r="CI253" s="379">
        <v>2</v>
      </c>
      <c r="CJ253" s="384">
        <f t="shared" si="1018"/>
        <v>764.4</v>
      </c>
      <c r="CK253" s="379">
        <v>2</v>
      </c>
      <c r="CL253" s="384">
        <f t="shared" si="1019"/>
        <v>764.4</v>
      </c>
      <c r="CM253" s="379">
        <v>2</v>
      </c>
      <c r="CN253" s="384">
        <f t="shared" si="1020"/>
        <v>764.4</v>
      </c>
      <c r="CO253" s="379">
        <v>1</v>
      </c>
      <c r="CP253" s="384">
        <f t="shared" si="1021"/>
        <v>382.2</v>
      </c>
      <c r="CQ253" s="379">
        <v>2</v>
      </c>
      <c r="CR253" s="384">
        <f t="shared" si="1022"/>
        <v>764.4</v>
      </c>
      <c r="CS253" s="379">
        <v>2</v>
      </c>
      <c r="CT253" s="384">
        <f t="shared" si="1023"/>
        <v>764.4</v>
      </c>
      <c r="CU253" s="379">
        <v>2</v>
      </c>
      <c r="CV253" s="384">
        <f t="shared" si="1024"/>
        <v>764.4</v>
      </c>
      <c r="CW253" s="379">
        <v>2</v>
      </c>
      <c r="CX253" s="384">
        <f t="shared" si="1025"/>
        <v>764.4</v>
      </c>
      <c r="CY253" s="379"/>
      <c r="CZ253" s="384">
        <f t="shared" si="1026"/>
        <v>0</v>
      </c>
      <c r="DA253" s="379">
        <v>3</v>
      </c>
      <c r="DB253" s="384">
        <f t="shared" si="1027"/>
        <v>1146.5999999999999</v>
      </c>
      <c r="DC253" s="379">
        <v>2</v>
      </c>
      <c r="DD253" s="384">
        <f t="shared" si="1028"/>
        <v>764.4</v>
      </c>
      <c r="DE253" s="379"/>
      <c r="DF253" s="384">
        <f t="shared" si="1029"/>
        <v>0</v>
      </c>
      <c r="DG253" s="379"/>
      <c r="DH253" s="384">
        <f t="shared" si="1030"/>
        <v>0</v>
      </c>
      <c r="DI253" s="379"/>
      <c r="DJ253" s="384">
        <f t="shared" si="1031"/>
        <v>0</v>
      </c>
      <c r="DK253" s="379"/>
      <c r="DL253" s="384">
        <f t="shared" si="1032"/>
        <v>0</v>
      </c>
      <c r="DM253" s="379"/>
      <c r="DN253" s="384">
        <f t="shared" si="1033"/>
        <v>0</v>
      </c>
      <c r="DO253" s="379"/>
      <c r="DP253" s="384">
        <f t="shared" si="1034"/>
        <v>0</v>
      </c>
      <c r="DQ253" s="379"/>
      <c r="DR253" s="384">
        <f t="shared" si="1035"/>
        <v>0</v>
      </c>
      <c r="DS253" s="379"/>
      <c r="DT253" s="384">
        <f t="shared" si="1036"/>
        <v>0</v>
      </c>
      <c r="DU253" s="379"/>
      <c r="DV253" s="384">
        <f t="shared" si="1037"/>
        <v>0</v>
      </c>
      <c r="DW253" s="379"/>
      <c r="DX253" s="384">
        <f t="shared" si="1038"/>
        <v>0</v>
      </c>
      <c r="DY253" s="379"/>
      <c r="DZ253" s="384">
        <f t="shared" si="1039"/>
        <v>0</v>
      </c>
      <c r="EA253" s="379"/>
      <c r="EB253" s="384">
        <f t="shared" si="1040"/>
        <v>0</v>
      </c>
      <c r="EC253" s="379"/>
      <c r="ED253" s="384">
        <f t="shared" si="1041"/>
        <v>0</v>
      </c>
      <c r="EE253" s="379"/>
      <c r="EF253" s="384">
        <f t="shared" si="1042"/>
        <v>0</v>
      </c>
      <c r="EG253" s="379">
        <v>3</v>
      </c>
      <c r="EH253" s="384">
        <f t="shared" si="1043"/>
        <v>1146.5999999999999</v>
      </c>
      <c r="EI253" s="379">
        <v>1</v>
      </c>
      <c r="EJ253" s="384">
        <f t="shared" si="1044"/>
        <v>382.2</v>
      </c>
      <c r="EK253" s="379"/>
      <c r="EL253" s="384">
        <f t="shared" si="1045"/>
        <v>0</v>
      </c>
      <c r="EM253" s="379">
        <v>3</v>
      </c>
      <c r="EN253" s="384">
        <f t="shared" si="1046"/>
        <v>1146.5999999999999</v>
      </c>
      <c r="EO253" s="379">
        <v>2</v>
      </c>
      <c r="EP253" s="384">
        <f t="shared" si="1047"/>
        <v>764.4</v>
      </c>
      <c r="EQ253" s="379">
        <v>5</v>
      </c>
      <c r="ER253" s="384">
        <f t="shared" si="1048"/>
        <v>1911</v>
      </c>
      <c r="ES253" s="379">
        <v>5</v>
      </c>
      <c r="ET253" s="384">
        <f t="shared" si="1049"/>
        <v>1911</v>
      </c>
      <c r="EU253" s="379">
        <v>5</v>
      </c>
      <c r="EV253" s="384">
        <f t="shared" si="1050"/>
        <v>1911</v>
      </c>
      <c r="EW253" s="379">
        <v>5</v>
      </c>
      <c r="EX253" s="384">
        <f t="shared" si="1051"/>
        <v>1911</v>
      </c>
      <c r="EY253" s="379">
        <v>5</v>
      </c>
      <c r="EZ253" s="384">
        <f t="shared" si="1052"/>
        <v>1911</v>
      </c>
      <c r="FA253" s="379">
        <v>5</v>
      </c>
      <c r="FB253" s="384">
        <f t="shared" si="1053"/>
        <v>1911</v>
      </c>
      <c r="FC253" s="379">
        <v>5</v>
      </c>
      <c r="FD253" s="384">
        <f t="shared" si="1054"/>
        <v>1911</v>
      </c>
      <c r="FE253" s="379">
        <v>5</v>
      </c>
      <c r="FF253" s="384">
        <f t="shared" si="1055"/>
        <v>1911</v>
      </c>
      <c r="FG253" s="379">
        <v>3</v>
      </c>
      <c r="FH253" s="384">
        <f t="shared" si="1056"/>
        <v>1146.5999999999999</v>
      </c>
      <c r="FI253" s="379">
        <v>4</v>
      </c>
      <c r="FJ253" s="384">
        <f t="shared" si="1057"/>
        <v>1528.8</v>
      </c>
      <c r="FK253" s="379">
        <v>4</v>
      </c>
      <c r="FL253" s="384">
        <f t="shared" si="1058"/>
        <v>1528.8</v>
      </c>
      <c r="FM253" s="379">
        <v>4</v>
      </c>
      <c r="FN253" s="384">
        <f t="shared" si="1059"/>
        <v>1528.8</v>
      </c>
      <c r="FO253" s="379"/>
      <c r="FP253" s="384">
        <f t="shared" si="1060"/>
        <v>0</v>
      </c>
      <c r="FQ253" s="379"/>
      <c r="FR253" s="384">
        <f t="shared" si="1061"/>
        <v>0</v>
      </c>
      <c r="FS253" s="379"/>
      <c r="FT253" s="384">
        <f t="shared" si="1062"/>
        <v>0</v>
      </c>
      <c r="FU253" s="379"/>
      <c r="FV253" s="384">
        <f t="shared" si="1063"/>
        <v>0</v>
      </c>
      <c r="FW253" s="379">
        <v>1</v>
      </c>
      <c r="FX253" s="384">
        <f t="shared" si="1064"/>
        <v>382.2</v>
      </c>
      <c r="FY253" s="379">
        <v>1</v>
      </c>
      <c r="FZ253" s="384">
        <f t="shared" si="1065"/>
        <v>382.2</v>
      </c>
      <c r="GA253" s="379">
        <v>1</v>
      </c>
      <c r="GB253" s="384">
        <f t="shared" si="1066"/>
        <v>382.2</v>
      </c>
      <c r="GC253" s="379">
        <v>1</v>
      </c>
      <c r="GD253" s="384">
        <f t="shared" si="1067"/>
        <v>382.2</v>
      </c>
      <c r="GE253" s="379"/>
      <c r="GF253" s="384">
        <f t="shared" si="1068"/>
        <v>0</v>
      </c>
      <c r="GG253" s="379"/>
      <c r="GH253" s="384">
        <f t="shared" si="1069"/>
        <v>0</v>
      </c>
      <c r="GI253" s="379"/>
      <c r="GJ253" s="384">
        <f t="shared" si="1070"/>
        <v>0</v>
      </c>
      <c r="GK253" s="379"/>
      <c r="GL253" s="384">
        <f t="shared" si="1071"/>
        <v>0</v>
      </c>
      <c r="GM253" s="379"/>
      <c r="GN253" s="384">
        <f t="shared" si="1072"/>
        <v>0</v>
      </c>
      <c r="GO253" s="379"/>
      <c r="GP253" s="384">
        <f t="shared" si="1073"/>
        <v>0</v>
      </c>
      <c r="GQ253" s="379"/>
      <c r="GR253" s="384">
        <f t="shared" si="1074"/>
        <v>0</v>
      </c>
      <c r="GS253" s="379"/>
      <c r="GT253" s="384">
        <f t="shared" si="1075"/>
        <v>0</v>
      </c>
      <c r="GU253" s="379"/>
      <c r="GV253" s="384">
        <f t="shared" si="1076"/>
        <v>0</v>
      </c>
      <c r="GW253" s="379"/>
      <c r="GX253" s="384">
        <f t="shared" si="1077"/>
        <v>0</v>
      </c>
      <c r="GY253" s="379"/>
      <c r="GZ253" s="384">
        <f t="shared" si="1078"/>
        <v>0</v>
      </c>
      <c r="HA253" s="379"/>
      <c r="HB253" s="384">
        <f t="shared" si="1079"/>
        <v>0</v>
      </c>
      <c r="HC253" s="379"/>
      <c r="HD253" s="384">
        <f t="shared" si="1080"/>
        <v>0</v>
      </c>
      <c r="HE253" s="379"/>
      <c r="HF253" s="384">
        <f t="shared" si="815"/>
        <v>0</v>
      </c>
      <c r="HG253" s="379"/>
      <c r="HH253" s="384">
        <f t="shared" si="816"/>
        <v>0</v>
      </c>
      <c r="HI253" s="379"/>
      <c r="HJ253" s="384">
        <f t="shared" si="1174"/>
        <v>0</v>
      </c>
      <c r="HK253" s="379"/>
      <c r="HL253" s="384">
        <f t="shared" si="1175"/>
        <v>0</v>
      </c>
      <c r="HM253" s="379"/>
      <c r="HN253" s="384">
        <f t="shared" si="1176"/>
        <v>0</v>
      </c>
      <c r="HO253" s="415"/>
      <c r="HP253" s="384">
        <f t="shared" si="1082"/>
        <v>0</v>
      </c>
      <c r="HQ253" s="379"/>
      <c r="HR253" s="384">
        <f t="shared" si="1083"/>
        <v>0</v>
      </c>
      <c r="HS253" s="415"/>
      <c r="HT253" s="384">
        <f t="shared" si="1084"/>
        <v>0</v>
      </c>
      <c r="HU253" s="379">
        <v>1</v>
      </c>
      <c r="HV253" s="384">
        <f t="shared" si="1085"/>
        <v>382.2</v>
      </c>
      <c r="HW253" s="379">
        <v>1</v>
      </c>
      <c r="HX253" s="384">
        <f t="shared" si="1086"/>
        <v>382.2</v>
      </c>
      <c r="HY253" s="379">
        <v>1</v>
      </c>
      <c r="HZ253" s="384">
        <f t="shared" si="1087"/>
        <v>382.2</v>
      </c>
      <c r="IA253" s="379">
        <v>1</v>
      </c>
      <c r="IB253" s="384">
        <f t="shared" si="1088"/>
        <v>382.2</v>
      </c>
      <c r="IC253" s="379">
        <v>2</v>
      </c>
      <c r="ID253" s="384">
        <f t="shared" si="1089"/>
        <v>764.4</v>
      </c>
      <c r="IE253" s="379"/>
      <c r="IF253" s="384">
        <f t="shared" si="1090"/>
        <v>0</v>
      </c>
      <c r="IG253" s="379"/>
      <c r="IH253" s="384">
        <f t="shared" si="1091"/>
        <v>0</v>
      </c>
      <c r="II253" s="379">
        <v>1</v>
      </c>
      <c r="IJ253" s="384">
        <f t="shared" si="1092"/>
        <v>382.2</v>
      </c>
      <c r="IK253" s="379"/>
      <c r="IL253" s="384">
        <f t="shared" si="1093"/>
        <v>0</v>
      </c>
      <c r="IM253" s="379"/>
      <c r="IN253" s="384">
        <f t="shared" si="1094"/>
        <v>0</v>
      </c>
      <c r="IO253" s="379"/>
      <c r="IP253" s="384">
        <f t="shared" si="1095"/>
        <v>0</v>
      </c>
      <c r="IQ253" s="379"/>
      <c r="IR253" s="384">
        <f t="shared" si="1096"/>
        <v>0</v>
      </c>
      <c r="IS253" s="379"/>
      <c r="IT253" s="384">
        <f t="shared" si="1097"/>
        <v>0</v>
      </c>
      <c r="IU253" s="379"/>
      <c r="IV253" s="384">
        <f t="shared" si="1098"/>
        <v>0</v>
      </c>
      <c r="IW253" s="379">
        <v>1</v>
      </c>
      <c r="IX253" s="384">
        <f t="shared" si="1177"/>
        <v>382.2</v>
      </c>
      <c r="IY253" s="379">
        <v>1</v>
      </c>
      <c r="IZ253" s="384">
        <f t="shared" si="1099"/>
        <v>382.2</v>
      </c>
      <c r="JA253" s="379">
        <v>1</v>
      </c>
      <c r="JB253" s="384">
        <f t="shared" si="1100"/>
        <v>382.2</v>
      </c>
      <c r="JC253" s="379"/>
      <c r="JD253" s="384">
        <f t="shared" si="1101"/>
        <v>0</v>
      </c>
      <c r="JE253" s="379">
        <v>1</v>
      </c>
      <c r="JF253" s="384">
        <f t="shared" si="1102"/>
        <v>382.2</v>
      </c>
      <c r="JG253" s="379">
        <v>1</v>
      </c>
      <c r="JH253" s="384">
        <f t="shared" si="1103"/>
        <v>382.2</v>
      </c>
      <c r="JI253" s="379">
        <v>1</v>
      </c>
      <c r="JJ253" s="384">
        <f t="shared" si="1104"/>
        <v>382.2</v>
      </c>
      <c r="JK253" s="379"/>
      <c r="JL253" s="384">
        <f t="shared" si="1105"/>
        <v>0</v>
      </c>
      <c r="JM253" s="379">
        <v>1</v>
      </c>
      <c r="JN253" s="384">
        <f t="shared" si="1106"/>
        <v>382.2</v>
      </c>
      <c r="JO253" s="379">
        <v>1</v>
      </c>
      <c r="JP253" s="384">
        <f t="shared" si="1107"/>
        <v>382.2</v>
      </c>
      <c r="JQ253" s="379"/>
      <c r="JR253" s="384">
        <f t="shared" si="1108"/>
        <v>0</v>
      </c>
      <c r="JS253" s="379"/>
      <c r="JT253" s="384">
        <f t="shared" si="1109"/>
        <v>0</v>
      </c>
      <c r="JU253" s="379"/>
      <c r="JV253" s="384">
        <f t="shared" si="1110"/>
        <v>0</v>
      </c>
      <c r="JW253" s="379">
        <v>4</v>
      </c>
      <c r="JX253" s="384">
        <f t="shared" si="1111"/>
        <v>1528.8</v>
      </c>
      <c r="JY253" s="379">
        <v>1</v>
      </c>
      <c r="JZ253" s="384">
        <f t="shared" si="1112"/>
        <v>382.2</v>
      </c>
    </row>
    <row r="254" spans="1:286" s="317" customFormat="1" ht="15" customHeight="1" x14ac:dyDescent="0.25">
      <c r="A254" s="268" t="s">
        <v>334</v>
      </c>
      <c r="B254" s="268" t="s">
        <v>340</v>
      </c>
      <c r="C254" s="467">
        <v>11200</v>
      </c>
      <c r="D254" s="467"/>
      <c r="E254" s="492"/>
      <c r="F254" s="478"/>
      <c r="G254" s="387">
        <f t="shared" si="1178"/>
        <v>560</v>
      </c>
      <c r="H254" s="388">
        <f t="shared" si="584"/>
        <v>11760</v>
      </c>
      <c r="I254" s="513">
        <v>30</v>
      </c>
      <c r="J254" s="391">
        <f t="shared" si="586"/>
        <v>392</v>
      </c>
      <c r="K254" s="379"/>
      <c r="L254" s="384">
        <f t="shared" si="1120"/>
        <v>0</v>
      </c>
      <c r="M254" s="379"/>
      <c r="N254" s="384">
        <f t="shared" ref="N254:N265" si="1179">M254*$J254</f>
        <v>0</v>
      </c>
      <c r="O254" s="379"/>
      <c r="P254" s="384">
        <f t="shared" si="854"/>
        <v>0</v>
      </c>
      <c r="Q254" s="379"/>
      <c r="R254" s="384">
        <f t="shared" si="856"/>
        <v>0</v>
      </c>
      <c r="S254" s="379">
        <v>1</v>
      </c>
      <c r="T254" s="384">
        <f t="shared" si="986"/>
        <v>392</v>
      </c>
      <c r="U254" s="379"/>
      <c r="V254" s="384">
        <f t="shared" si="987"/>
        <v>0</v>
      </c>
      <c r="W254" s="379">
        <v>1</v>
      </c>
      <c r="X254" s="384">
        <f t="shared" si="988"/>
        <v>392</v>
      </c>
      <c r="Y254" s="379"/>
      <c r="Z254" s="384">
        <f t="shared" si="594"/>
        <v>0</v>
      </c>
      <c r="AA254" s="379"/>
      <c r="AB254" s="384">
        <f t="shared" si="989"/>
        <v>0</v>
      </c>
      <c r="AC254" s="379"/>
      <c r="AD254" s="384">
        <f t="shared" si="990"/>
        <v>0</v>
      </c>
      <c r="AE254" s="379"/>
      <c r="AF254" s="384">
        <f t="shared" si="991"/>
        <v>0</v>
      </c>
      <c r="AG254" s="379"/>
      <c r="AH254" s="384">
        <f t="shared" si="992"/>
        <v>0</v>
      </c>
      <c r="AI254" s="379"/>
      <c r="AJ254" s="384">
        <f t="shared" si="993"/>
        <v>0</v>
      </c>
      <c r="AK254" s="379"/>
      <c r="AL254" s="384">
        <f t="shared" si="994"/>
        <v>0</v>
      </c>
      <c r="AM254" s="379"/>
      <c r="AN254" s="384">
        <f t="shared" si="601"/>
        <v>0</v>
      </c>
      <c r="AO254" s="379"/>
      <c r="AP254" s="384">
        <f t="shared" si="995"/>
        <v>0</v>
      </c>
      <c r="AQ254" s="379"/>
      <c r="AR254" s="384">
        <f t="shared" si="996"/>
        <v>0</v>
      </c>
      <c r="AS254" s="379">
        <v>1</v>
      </c>
      <c r="AT254" s="384">
        <f t="shared" si="997"/>
        <v>392</v>
      </c>
      <c r="AU254" s="379"/>
      <c r="AV254" s="384">
        <f t="shared" si="998"/>
        <v>0</v>
      </c>
      <c r="AW254" s="379">
        <v>1</v>
      </c>
      <c r="AX254" s="384">
        <f t="shared" si="999"/>
        <v>392</v>
      </c>
      <c r="AY254" s="379"/>
      <c r="AZ254" s="384">
        <f t="shared" si="1000"/>
        <v>0</v>
      </c>
      <c r="BA254" s="379"/>
      <c r="BB254" s="384">
        <f t="shared" si="1001"/>
        <v>0</v>
      </c>
      <c r="BC254" s="379"/>
      <c r="BD254" s="384">
        <f t="shared" si="1002"/>
        <v>0</v>
      </c>
      <c r="BE254" s="379"/>
      <c r="BF254" s="384">
        <f t="shared" si="1003"/>
        <v>0</v>
      </c>
      <c r="BG254" s="379"/>
      <c r="BH254" s="384">
        <f t="shared" si="1004"/>
        <v>0</v>
      </c>
      <c r="BI254" s="379">
        <v>1</v>
      </c>
      <c r="BJ254" s="384">
        <f t="shared" si="1005"/>
        <v>392</v>
      </c>
      <c r="BK254" s="379">
        <v>1</v>
      </c>
      <c r="BL254" s="384">
        <f t="shared" si="1006"/>
        <v>392</v>
      </c>
      <c r="BM254" s="379"/>
      <c r="BN254" s="384">
        <f t="shared" si="1007"/>
        <v>0</v>
      </c>
      <c r="BO254" s="379">
        <v>5</v>
      </c>
      <c r="BP254" s="384">
        <f t="shared" si="1008"/>
        <v>1960</v>
      </c>
      <c r="BQ254" s="379">
        <v>5</v>
      </c>
      <c r="BR254" s="384">
        <f t="shared" si="1009"/>
        <v>1960</v>
      </c>
      <c r="BS254" s="379">
        <v>6</v>
      </c>
      <c r="BT254" s="384">
        <f t="shared" si="1010"/>
        <v>2352</v>
      </c>
      <c r="BU254" s="379">
        <v>2</v>
      </c>
      <c r="BV254" s="384">
        <f t="shared" si="1011"/>
        <v>784</v>
      </c>
      <c r="BW254" s="379">
        <v>3</v>
      </c>
      <c r="BX254" s="384">
        <f t="shared" si="1012"/>
        <v>1176</v>
      </c>
      <c r="BY254" s="379">
        <v>2</v>
      </c>
      <c r="BZ254" s="384">
        <f t="shared" si="1013"/>
        <v>784</v>
      </c>
      <c r="CA254" s="379">
        <v>4</v>
      </c>
      <c r="CB254" s="384">
        <f t="shared" si="1014"/>
        <v>1568</v>
      </c>
      <c r="CC254" s="379">
        <v>2</v>
      </c>
      <c r="CD254" s="384">
        <f t="shared" si="1015"/>
        <v>784</v>
      </c>
      <c r="CE254" s="379">
        <v>2</v>
      </c>
      <c r="CF254" s="384">
        <f t="shared" si="1016"/>
        <v>784</v>
      </c>
      <c r="CG254" s="379">
        <v>2</v>
      </c>
      <c r="CH254" s="384">
        <f t="shared" si="1017"/>
        <v>784</v>
      </c>
      <c r="CI254" s="379">
        <v>2</v>
      </c>
      <c r="CJ254" s="384">
        <f t="shared" si="1018"/>
        <v>784</v>
      </c>
      <c r="CK254" s="379">
        <v>2</v>
      </c>
      <c r="CL254" s="384">
        <f t="shared" si="1019"/>
        <v>784</v>
      </c>
      <c r="CM254" s="379">
        <v>2</v>
      </c>
      <c r="CN254" s="384">
        <f t="shared" si="1020"/>
        <v>784</v>
      </c>
      <c r="CO254" s="379">
        <v>1</v>
      </c>
      <c r="CP254" s="384">
        <f t="shared" si="1021"/>
        <v>392</v>
      </c>
      <c r="CQ254" s="379">
        <v>2</v>
      </c>
      <c r="CR254" s="384">
        <f t="shared" si="1022"/>
        <v>784</v>
      </c>
      <c r="CS254" s="379">
        <v>2</v>
      </c>
      <c r="CT254" s="384">
        <f t="shared" si="1023"/>
        <v>784</v>
      </c>
      <c r="CU254" s="379">
        <v>2</v>
      </c>
      <c r="CV254" s="384">
        <f t="shared" si="1024"/>
        <v>784</v>
      </c>
      <c r="CW254" s="379">
        <v>2</v>
      </c>
      <c r="CX254" s="384">
        <f t="shared" si="1025"/>
        <v>784</v>
      </c>
      <c r="CY254" s="379"/>
      <c r="CZ254" s="384">
        <f t="shared" si="1026"/>
        <v>0</v>
      </c>
      <c r="DA254" s="379">
        <v>3</v>
      </c>
      <c r="DB254" s="384">
        <f t="shared" si="1027"/>
        <v>1176</v>
      </c>
      <c r="DC254" s="379">
        <v>2</v>
      </c>
      <c r="DD254" s="384">
        <f t="shared" si="1028"/>
        <v>784</v>
      </c>
      <c r="DE254" s="379"/>
      <c r="DF254" s="384">
        <f t="shared" si="1029"/>
        <v>0</v>
      </c>
      <c r="DG254" s="379"/>
      <c r="DH254" s="384">
        <f t="shared" si="1030"/>
        <v>0</v>
      </c>
      <c r="DI254" s="379"/>
      <c r="DJ254" s="384">
        <f t="shared" si="1031"/>
        <v>0</v>
      </c>
      <c r="DK254" s="379"/>
      <c r="DL254" s="384">
        <f t="shared" si="1032"/>
        <v>0</v>
      </c>
      <c r="DM254" s="379"/>
      <c r="DN254" s="384">
        <f t="shared" si="1033"/>
        <v>0</v>
      </c>
      <c r="DO254" s="379"/>
      <c r="DP254" s="384">
        <f t="shared" si="1034"/>
        <v>0</v>
      </c>
      <c r="DQ254" s="379"/>
      <c r="DR254" s="384">
        <f t="shared" si="1035"/>
        <v>0</v>
      </c>
      <c r="DS254" s="379"/>
      <c r="DT254" s="384">
        <f t="shared" si="1036"/>
        <v>0</v>
      </c>
      <c r="DU254" s="379"/>
      <c r="DV254" s="384">
        <f t="shared" si="1037"/>
        <v>0</v>
      </c>
      <c r="DW254" s="379"/>
      <c r="DX254" s="384">
        <f t="shared" si="1038"/>
        <v>0</v>
      </c>
      <c r="DY254" s="379"/>
      <c r="DZ254" s="384">
        <f t="shared" si="1039"/>
        <v>0</v>
      </c>
      <c r="EA254" s="379"/>
      <c r="EB254" s="384">
        <f t="shared" si="1040"/>
        <v>0</v>
      </c>
      <c r="EC254" s="379"/>
      <c r="ED254" s="384">
        <f t="shared" si="1041"/>
        <v>0</v>
      </c>
      <c r="EE254" s="379"/>
      <c r="EF254" s="384">
        <f t="shared" si="1042"/>
        <v>0</v>
      </c>
      <c r="EG254" s="379">
        <v>3</v>
      </c>
      <c r="EH254" s="384">
        <f t="shared" si="1043"/>
        <v>1176</v>
      </c>
      <c r="EI254" s="379">
        <v>1</v>
      </c>
      <c r="EJ254" s="384">
        <f t="shared" si="1044"/>
        <v>392</v>
      </c>
      <c r="EK254" s="379"/>
      <c r="EL254" s="384">
        <f t="shared" si="1045"/>
        <v>0</v>
      </c>
      <c r="EM254" s="379">
        <v>3</v>
      </c>
      <c r="EN254" s="384">
        <f t="shared" si="1046"/>
        <v>1176</v>
      </c>
      <c r="EO254" s="379">
        <v>2</v>
      </c>
      <c r="EP254" s="384">
        <f t="shared" si="1047"/>
        <v>784</v>
      </c>
      <c r="EQ254" s="379">
        <v>5</v>
      </c>
      <c r="ER254" s="384">
        <f t="shared" si="1048"/>
        <v>1960</v>
      </c>
      <c r="ES254" s="379">
        <v>5</v>
      </c>
      <c r="ET254" s="384">
        <f t="shared" si="1049"/>
        <v>1960</v>
      </c>
      <c r="EU254" s="379">
        <v>5</v>
      </c>
      <c r="EV254" s="384">
        <f t="shared" si="1050"/>
        <v>1960</v>
      </c>
      <c r="EW254" s="379">
        <v>5</v>
      </c>
      <c r="EX254" s="384">
        <f t="shared" si="1051"/>
        <v>1960</v>
      </c>
      <c r="EY254" s="379">
        <v>5</v>
      </c>
      <c r="EZ254" s="384">
        <f t="shared" si="1052"/>
        <v>1960</v>
      </c>
      <c r="FA254" s="379">
        <v>5</v>
      </c>
      <c r="FB254" s="384">
        <f t="shared" si="1053"/>
        <v>1960</v>
      </c>
      <c r="FC254" s="379">
        <v>5</v>
      </c>
      <c r="FD254" s="384">
        <f t="shared" si="1054"/>
        <v>1960</v>
      </c>
      <c r="FE254" s="379">
        <v>5</v>
      </c>
      <c r="FF254" s="384">
        <f t="shared" si="1055"/>
        <v>1960</v>
      </c>
      <c r="FG254" s="379">
        <v>3</v>
      </c>
      <c r="FH254" s="384">
        <f t="shared" si="1056"/>
        <v>1176</v>
      </c>
      <c r="FI254" s="379">
        <v>4</v>
      </c>
      <c r="FJ254" s="384">
        <f t="shared" si="1057"/>
        <v>1568</v>
      </c>
      <c r="FK254" s="379">
        <v>4</v>
      </c>
      <c r="FL254" s="384">
        <f t="shared" si="1058"/>
        <v>1568</v>
      </c>
      <c r="FM254" s="379">
        <v>4</v>
      </c>
      <c r="FN254" s="384">
        <f t="shared" si="1059"/>
        <v>1568</v>
      </c>
      <c r="FO254" s="379"/>
      <c r="FP254" s="384">
        <f t="shared" si="1060"/>
        <v>0</v>
      </c>
      <c r="FQ254" s="379"/>
      <c r="FR254" s="384">
        <f t="shared" si="1061"/>
        <v>0</v>
      </c>
      <c r="FS254" s="379"/>
      <c r="FT254" s="384">
        <f t="shared" si="1062"/>
        <v>0</v>
      </c>
      <c r="FU254" s="379"/>
      <c r="FV254" s="384">
        <f t="shared" si="1063"/>
        <v>0</v>
      </c>
      <c r="FW254" s="379">
        <v>1</v>
      </c>
      <c r="FX254" s="384">
        <f t="shared" si="1064"/>
        <v>392</v>
      </c>
      <c r="FY254" s="379">
        <v>1</v>
      </c>
      <c r="FZ254" s="384">
        <f t="shared" si="1065"/>
        <v>392</v>
      </c>
      <c r="GA254" s="379">
        <v>1</v>
      </c>
      <c r="GB254" s="384">
        <f t="shared" si="1066"/>
        <v>392</v>
      </c>
      <c r="GC254" s="379">
        <v>1</v>
      </c>
      <c r="GD254" s="384">
        <f t="shared" si="1067"/>
        <v>392</v>
      </c>
      <c r="GE254" s="379"/>
      <c r="GF254" s="384">
        <f t="shared" si="1068"/>
        <v>0</v>
      </c>
      <c r="GG254" s="379"/>
      <c r="GH254" s="384">
        <f t="shared" si="1069"/>
        <v>0</v>
      </c>
      <c r="GI254" s="379"/>
      <c r="GJ254" s="384">
        <f t="shared" si="1070"/>
        <v>0</v>
      </c>
      <c r="GK254" s="379"/>
      <c r="GL254" s="384">
        <f t="shared" si="1071"/>
        <v>0</v>
      </c>
      <c r="GM254" s="379"/>
      <c r="GN254" s="384">
        <f t="shared" si="1072"/>
        <v>0</v>
      </c>
      <c r="GO254" s="379"/>
      <c r="GP254" s="384">
        <f t="shared" si="1073"/>
        <v>0</v>
      </c>
      <c r="GQ254" s="379"/>
      <c r="GR254" s="384">
        <f t="shared" si="1074"/>
        <v>0</v>
      </c>
      <c r="GS254" s="379"/>
      <c r="GT254" s="384">
        <f t="shared" si="1075"/>
        <v>0</v>
      </c>
      <c r="GU254" s="379"/>
      <c r="GV254" s="384">
        <f t="shared" si="1076"/>
        <v>0</v>
      </c>
      <c r="GW254" s="379"/>
      <c r="GX254" s="384">
        <f t="shared" si="1077"/>
        <v>0</v>
      </c>
      <c r="GY254" s="379"/>
      <c r="GZ254" s="384">
        <f t="shared" si="1078"/>
        <v>0</v>
      </c>
      <c r="HA254" s="379"/>
      <c r="HB254" s="384">
        <f t="shared" si="1079"/>
        <v>0</v>
      </c>
      <c r="HC254" s="379"/>
      <c r="HD254" s="384">
        <f t="shared" si="1080"/>
        <v>0</v>
      </c>
      <c r="HE254" s="379"/>
      <c r="HF254" s="384">
        <f t="shared" si="815"/>
        <v>0</v>
      </c>
      <c r="HG254" s="379"/>
      <c r="HH254" s="384">
        <f t="shared" si="816"/>
        <v>0</v>
      </c>
      <c r="HI254" s="379"/>
      <c r="HJ254" s="384">
        <f t="shared" si="985"/>
        <v>0</v>
      </c>
      <c r="HK254" s="379"/>
      <c r="HL254" s="384">
        <f t="shared" si="690"/>
        <v>0</v>
      </c>
      <c r="HM254" s="379"/>
      <c r="HN254" s="384">
        <f t="shared" si="1081"/>
        <v>0</v>
      </c>
      <c r="HO254" s="415"/>
      <c r="HP254" s="384">
        <f t="shared" si="1082"/>
        <v>0</v>
      </c>
      <c r="HQ254" s="379"/>
      <c r="HR254" s="384">
        <f t="shared" si="1083"/>
        <v>0</v>
      </c>
      <c r="HS254" s="415"/>
      <c r="HT254" s="384">
        <f t="shared" si="1084"/>
        <v>0</v>
      </c>
      <c r="HU254" s="379">
        <v>1</v>
      </c>
      <c r="HV254" s="384">
        <f t="shared" si="1085"/>
        <v>392</v>
      </c>
      <c r="HW254" s="379">
        <v>1</v>
      </c>
      <c r="HX254" s="384">
        <f t="shared" si="1086"/>
        <v>392</v>
      </c>
      <c r="HY254" s="379">
        <v>1</v>
      </c>
      <c r="HZ254" s="384">
        <f t="shared" si="1087"/>
        <v>392</v>
      </c>
      <c r="IA254" s="379">
        <v>1</v>
      </c>
      <c r="IB254" s="384">
        <f t="shared" si="1088"/>
        <v>392</v>
      </c>
      <c r="IC254" s="379">
        <v>2</v>
      </c>
      <c r="ID254" s="384">
        <f t="shared" si="1089"/>
        <v>784</v>
      </c>
      <c r="IE254" s="379"/>
      <c r="IF254" s="384">
        <f t="shared" si="1090"/>
        <v>0</v>
      </c>
      <c r="IG254" s="379"/>
      <c r="IH254" s="384">
        <f t="shared" si="1091"/>
        <v>0</v>
      </c>
      <c r="II254" s="379">
        <v>1</v>
      </c>
      <c r="IJ254" s="384">
        <f t="shared" si="1092"/>
        <v>392</v>
      </c>
      <c r="IK254" s="379"/>
      <c r="IL254" s="384">
        <f t="shared" si="1093"/>
        <v>0</v>
      </c>
      <c r="IM254" s="379"/>
      <c r="IN254" s="384">
        <f t="shared" si="1094"/>
        <v>0</v>
      </c>
      <c r="IO254" s="379"/>
      <c r="IP254" s="384">
        <f t="shared" si="1095"/>
        <v>0</v>
      </c>
      <c r="IQ254" s="379"/>
      <c r="IR254" s="384">
        <f t="shared" si="1096"/>
        <v>0</v>
      </c>
      <c r="IS254" s="379"/>
      <c r="IT254" s="384">
        <f t="shared" si="1097"/>
        <v>0</v>
      </c>
      <c r="IU254" s="379"/>
      <c r="IV254" s="384">
        <f t="shared" si="1098"/>
        <v>0</v>
      </c>
      <c r="IW254" s="379">
        <v>1</v>
      </c>
      <c r="IX254" s="384">
        <f t="shared" si="1177"/>
        <v>392</v>
      </c>
      <c r="IY254" s="379">
        <v>1</v>
      </c>
      <c r="IZ254" s="384">
        <f t="shared" si="1099"/>
        <v>392</v>
      </c>
      <c r="JA254" s="379">
        <v>1</v>
      </c>
      <c r="JB254" s="384">
        <f t="shared" si="1100"/>
        <v>392</v>
      </c>
      <c r="JC254" s="379"/>
      <c r="JD254" s="384">
        <f t="shared" si="1101"/>
        <v>0</v>
      </c>
      <c r="JE254" s="379">
        <v>1</v>
      </c>
      <c r="JF254" s="384">
        <f t="shared" si="1102"/>
        <v>392</v>
      </c>
      <c r="JG254" s="379">
        <v>1</v>
      </c>
      <c r="JH254" s="384">
        <f t="shared" si="1103"/>
        <v>392</v>
      </c>
      <c r="JI254" s="379">
        <v>1</v>
      </c>
      <c r="JJ254" s="384">
        <f t="shared" si="1104"/>
        <v>392</v>
      </c>
      <c r="JK254" s="379"/>
      <c r="JL254" s="384">
        <f t="shared" si="1105"/>
        <v>0</v>
      </c>
      <c r="JM254" s="379">
        <v>1</v>
      </c>
      <c r="JN254" s="384">
        <f t="shared" si="1106"/>
        <v>392</v>
      </c>
      <c r="JO254" s="379">
        <v>1</v>
      </c>
      <c r="JP254" s="384">
        <f t="shared" si="1107"/>
        <v>392</v>
      </c>
      <c r="JQ254" s="379"/>
      <c r="JR254" s="384">
        <f t="shared" si="1108"/>
        <v>0</v>
      </c>
      <c r="JS254" s="379"/>
      <c r="JT254" s="384">
        <f t="shared" si="1109"/>
        <v>0</v>
      </c>
      <c r="JU254" s="379"/>
      <c r="JV254" s="384">
        <f t="shared" si="1110"/>
        <v>0</v>
      </c>
      <c r="JW254" s="379">
        <v>4</v>
      </c>
      <c r="JX254" s="384">
        <f t="shared" si="1111"/>
        <v>1568</v>
      </c>
      <c r="JY254" s="379">
        <v>1</v>
      </c>
      <c r="JZ254" s="384">
        <f t="shared" si="1112"/>
        <v>392</v>
      </c>
    </row>
    <row r="255" spans="1:286" s="317" customFormat="1" x14ac:dyDescent="0.25">
      <c r="A255" s="268" t="s">
        <v>334</v>
      </c>
      <c r="B255" s="268" t="s">
        <v>481</v>
      </c>
      <c r="C255" s="468">
        <v>608</v>
      </c>
      <c r="D255" s="467">
        <v>718</v>
      </c>
      <c r="E255" s="492"/>
      <c r="F255" s="478"/>
      <c r="G255" s="387">
        <f t="shared" si="1178"/>
        <v>33.15</v>
      </c>
      <c r="H255" s="388">
        <f t="shared" si="584"/>
        <v>696.15</v>
      </c>
      <c r="I255" s="513">
        <v>12</v>
      </c>
      <c r="J255" s="391">
        <f t="shared" si="586"/>
        <v>58.012499999999996</v>
      </c>
      <c r="K255" s="379"/>
      <c r="L255" s="384">
        <f t="shared" si="1120"/>
        <v>0</v>
      </c>
      <c r="M255" s="379"/>
      <c r="N255" s="384">
        <f t="shared" si="1179"/>
        <v>0</v>
      </c>
      <c r="O255" s="379"/>
      <c r="P255" s="384">
        <f t="shared" si="854"/>
        <v>0</v>
      </c>
      <c r="Q255" s="379"/>
      <c r="R255" s="384">
        <f t="shared" si="856"/>
        <v>0</v>
      </c>
      <c r="S255" s="379">
        <v>1</v>
      </c>
      <c r="T255" s="384">
        <f t="shared" si="986"/>
        <v>58.012499999999996</v>
      </c>
      <c r="U255" s="379"/>
      <c r="V255" s="384">
        <f t="shared" si="987"/>
        <v>0</v>
      </c>
      <c r="W255" s="379">
        <v>1</v>
      </c>
      <c r="X255" s="384">
        <f t="shared" si="988"/>
        <v>58.012499999999996</v>
      </c>
      <c r="Y255" s="379"/>
      <c r="Z255" s="384">
        <f t="shared" si="594"/>
        <v>0</v>
      </c>
      <c r="AA255" s="379"/>
      <c r="AB255" s="384">
        <f t="shared" si="989"/>
        <v>0</v>
      </c>
      <c r="AC255" s="379"/>
      <c r="AD255" s="384">
        <f t="shared" si="990"/>
        <v>0</v>
      </c>
      <c r="AE255" s="379"/>
      <c r="AF255" s="384">
        <f t="shared" si="991"/>
        <v>0</v>
      </c>
      <c r="AG255" s="379"/>
      <c r="AH255" s="384">
        <f t="shared" si="992"/>
        <v>0</v>
      </c>
      <c r="AI255" s="379"/>
      <c r="AJ255" s="384">
        <f t="shared" si="993"/>
        <v>0</v>
      </c>
      <c r="AK255" s="379"/>
      <c r="AL255" s="384">
        <f t="shared" si="994"/>
        <v>0</v>
      </c>
      <c r="AM255" s="379"/>
      <c r="AN255" s="384">
        <f t="shared" si="601"/>
        <v>0</v>
      </c>
      <c r="AO255" s="379"/>
      <c r="AP255" s="384">
        <f t="shared" si="995"/>
        <v>0</v>
      </c>
      <c r="AQ255" s="379"/>
      <c r="AR255" s="384">
        <f t="shared" si="996"/>
        <v>0</v>
      </c>
      <c r="AS255" s="379">
        <v>1</v>
      </c>
      <c r="AT255" s="384">
        <f t="shared" si="997"/>
        <v>58.012499999999996</v>
      </c>
      <c r="AU255" s="379"/>
      <c r="AV255" s="384">
        <f t="shared" si="998"/>
        <v>0</v>
      </c>
      <c r="AW255" s="379">
        <v>1</v>
      </c>
      <c r="AX255" s="384">
        <f t="shared" si="999"/>
        <v>58.012499999999996</v>
      </c>
      <c r="AY255" s="379"/>
      <c r="AZ255" s="384">
        <f t="shared" si="1000"/>
        <v>0</v>
      </c>
      <c r="BA255" s="379"/>
      <c r="BB255" s="384">
        <f t="shared" si="1001"/>
        <v>0</v>
      </c>
      <c r="BC255" s="379"/>
      <c r="BD255" s="384">
        <f t="shared" si="1002"/>
        <v>0</v>
      </c>
      <c r="BE255" s="379"/>
      <c r="BF255" s="384">
        <f t="shared" si="1003"/>
        <v>0</v>
      </c>
      <c r="BG255" s="379"/>
      <c r="BH255" s="384">
        <f t="shared" si="1004"/>
        <v>0</v>
      </c>
      <c r="BI255" s="379">
        <v>1</v>
      </c>
      <c r="BJ255" s="384">
        <f t="shared" si="1005"/>
        <v>58.012499999999996</v>
      </c>
      <c r="BK255" s="379">
        <v>1</v>
      </c>
      <c r="BL255" s="384">
        <f t="shared" si="1006"/>
        <v>58.012499999999996</v>
      </c>
      <c r="BM255" s="379"/>
      <c r="BN255" s="384">
        <f t="shared" si="1007"/>
        <v>0</v>
      </c>
      <c r="BO255" s="379">
        <v>5</v>
      </c>
      <c r="BP255" s="384">
        <f t="shared" si="1008"/>
        <v>290.0625</v>
      </c>
      <c r="BQ255" s="379">
        <v>5</v>
      </c>
      <c r="BR255" s="384">
        <f t="shared" si="1009"/>
        <v>290.0625</v>
      </c>
      <c r="BS255" s="379">
        <v>6</v>
      </c>
      <c r="BT255" s="384">
        <f t="shared" si="1010"/>
        <v>348.07499999999999</v>
      </c>
      <c r="BU255" s="379">
        <v>2</v>
      </c>
      <c r="BV255" s="384">
        <f t="shared" si="1011"/>
        <v>116.02499999999999</v>
      </c>
      <c r="BW255" s="379">
        <v>3</v>
      </c>
      <c r="BX255" s="384">
        <f t="shared" si="1012"/>
        <v>174.03749999999999</v>
      </c>
      <c r="BY255" s="379">
        <v>2</v>
      </c>
      <c r="BZ255" s="384">
        <f t="shared" si="1013"/>
        <v>116.02499999999999</v>
      </c>
      <c r="CA255" s="379">
        <v>4</v>
      </c>
      <c r="CB255" s="384">
        <f t="shared" si="1014"/>
        <v>232.04999999999998</v>
      </c>
      <c r="CC255" s="379">
        <v>2</v>
      </c>
      <c r="CD255" s="384">
        <f t="shared" si="1015"/>
        <v>116.02499999999999</v>
      </c>
      <c r="CE255" s="379">
        <v>2</v>
      </c>
      <c r="CF255" s="384">
        <f t="shared" si="1016"/>
        <v>116.02499999999999</v>
      </c>
      <c r="CG255" s="379">
        <v>2</v>
      </c>
      <c r="CH255" s="384">
        <f t="shared" si="1017"/>
        <v>116.02499999999999</v>
      </c>
      <c r="CI255" s="379">
        <v>2</v>
      </c>
      <c r="CJ255" s="384">
        <f t="shared" si="1018"/>
        <v>116.02499999999999</v>
      </c>
      <c r="CK255" s="379">
        <v>2</v>
      </c>
      <c r="CL255" s="384">
        <f t="shared" si="1019"/>
        <v>116.02499999999999</v>
      </c>
      <c r="CM255" s="379">
        <v>2</v>
      </c>
      <c r="CN255" s="384">
        <f t="shared" si="1020"/>
        <v>116.02499999999999</v>
      </c>
      <c r="CO255" s="379">
        <v>1</v>
      </c>
      <c r="CP255" s="384">
        <f t="shared" si="1021"/>
        <v>58.012499999999996</v>
      </c>
      <c r="CQ255" s="379">
        <v>2</v>
      </c>
      <c r="CR255" s="384">
        <f t="shared" si="1022"/>
        <v>116.02499999999999</v>
      </c>
      <c r="CS255" s="379">
        <v>2</v>
      </c>
      <c r="CT255" s="384">
        <f t="shared" si="1023"/>
        <v>116.02499999999999</v>
      </c>
      <c r="CU255" s="379">
        <v>2</v>
      </c>
      <c r="CV255" s="384">
        <f t="shared" si="1024"/>
        <v>116.02499999999999</v>
      </c>
      <c r="CW255" s="379">
        <v>2</v>
      </c>
      <c r="CX255" s="384">
        <f t="shared" si="1025"/>
        <v>116.02499999999999</v>
      </c>
      <c r="CY255" s="379"/>
      <c r="CZ255" s="384">
        <f t="shared" si="1026"/>
        <v>0</v>
      </c>
      <c r="DA255" s="379">
        <v>3</v>
      </c>
      <c r="DB255" s="384">
        <f t="shared" si="1027"/>
        <v>174.03749999999999</v>
      </c>
      <c r="DC255" s="379">
        <v>2</v>
      </c>
      <c r="DD255" s="384">
        <f t="shared" si="1028"/>
        <v>116.02499999999999</v>
      </c>
      <c r="DE255" s="379"/>
      <c r="DF255" s="384">
        <f t="shared" si="1029"/>
        <v>0</v>
      </c>
      <c r="DG255" s="379"/>
      <c r="DH255" s="384">
        <f t="shared" si="1030"/>
        <v>0</v>
      </c>
      <c r="DI255" s="379"/>
      <c r="DJ255" s="384">
        <f t="shared" si="1031"/>
        <v>0</v>
      </c>
      <c r="DK255" s="379"/>
      <c r="DL255" s="384">
        <f t="shared" si="1032"/>
        <v>0</v>
      </c>
      <c r="DM255" s="379"/>
      <c r="DN255" s="384">
        <f t="shared" si="1033"/>
        <v>0</v>
      </c>
      <c r="DO255" s="379"/>
      <c r="DP255" s="384">
        <f t="shared" si="1034"/>
        <v>0</v>
      </c>
      <c r="DQ255" s="379"/>
      <c r="DR255" s="384">
        <f t="shared" si="1035"/>
        <v>0</v>
      </c>
      <c r="DS255" s="379"/>
      <c r="DT255" s="384">
        <f t="shared" si="1036"/>
        <v>0</v>
      </c>
      <c r="DU255" s="379"/>
      <c r="DV255" s="384">
        <f t="shared" si="1037"/>
        <v>0</v>
      </c>
      <c r="DW255" s="379"/>
      <c r="DX255" s="384">
        <f t="shared" si="1038"/>
        <v>0</v>
      </c>
      <c r="DY255" s="379"/>
      <c r="DZ255" s="384">
        <f t="shared" si="1039"/>
        <v>0</v>
      </c>
      <c r="EA255" s="379"/>
      <c r="EB255" s="384">
        <f t="shared" si="1040"/>
        <v>0</v>
      </c>
      <c r="EC255" s="379"/>
      <c r="ED255" s="384">
        <f t="shared" si="1041"/>
        <v>0</v>
      </c>
      <c r="EE255" s="379"/>
      <c r="EF255" s="384">
        <f t="shared" si="1042"/>
        <v>0</v>
      </c>
      <c r="EG255" s="379">
        <v>3</v>
      </c>
      <c r="EH255" s="384">
        <f t="shared" si="1043"/>
        <v>174.03749999999999</v>
      </c>
      <c r="EI255" s="379">
        <v>1</v>
      </c>
      <c r="EJ255" s="384">
        <f t="shared" si="1044"/>
        <v>58.012499999999996</v>
      </c>
      <c r="EK255" s="379"/>
      <c r="EL255" s="384">
        <f t="shared" si="1045"/>
        <v>0</v>
      </c>
      <c r="EM255" s="379">
        <v>3</v>
      </c>
      <c r="EN255" s="384">
        <f t="shared" si="1046"/>
        <v>174.03749999999999</v>
      </c>
      <c r="EO255" s="379">
        <v>2</v>
      </c>
      <c r="EP255" s="384">
        <f t="shared" si="1047"/>
        <v>116.02499999999999</v>
      </c>
      <c r="EQ255" s="379">
        <v>5</v>
      </c>
      <c r="ER255" s="384">
        <f t="shared" si="1048"/>
        <v>290.0625</v>
      </c>
      <c r="ES255" s="379">
        <v>5</v>
      </c>
      <c r="ET255" s="384">
        <f t="shared" si="1049"/>
        <v>290.0625</v>
      </c>
      <c r="EU255" s="379">
        <v>5</v>
      </c>
      <c r="EV255" s="384">
        <f t="shared" si="1050"/>
        <v>290.0625</v>
      </c>
      <c r="EW255" s="379">
        <v>5</v>
      </c>
      <c r="EX255" s="384">
        <f t="shared" si="1051"/>
        <v>290.0625</v>
      </c>
      <c r="EY255" s="379">
        <v>5</v>
      </c>
      <c r="EZ255" s="384">
        <f t="shared" si="1052"/>
        <v>290.0625</v>
      </c>
      <c r="FA255" s="379">
        <v>5</v>
      </c>
      <c r="FB255" s="384">
        <f t="shared" si="1053"/>
        <v>290.0625</v>
      </c>
      <c r="FC255" s="379">
        <v>5</v>
      </c>
      <c r="FD255" s="384">
        <f t="shared" si="1054"/>
        <v>290.0625</v>
      </c>
      <c r="FE255" s="379">
        <v>5</v>
      </c>
      <c r="FF255" s="384">
        <f t="shared" si="1055"/>
        <v>290.0625</v>
      </c>
      <c r="FG255" s="379">
        <v>3</v>
      </c>
      <c r="FH255" s="384">
        <f t="shared" si="1056"/>
        <v>174.03749999999999</v>
      </c>
      <c r="FI255" s="379">
        <v>4</v>
      </c>
      <c r="FJ255" s="384">
        <f t="shared" si="1057"/>
        <v>232.04999999999998</v>
      </c>
      <c r="FK255" s="379">
        <v>4</v>
      </c>
      <c r="FL255" s="384">
        <f t="shared" si="1058"/>
        <v>232.04999999999998</v>
      </c>
      <c r="FM255" s="379">
        <v>4</v>
      </c>
      <c r="FN255" s="384">
        <f t="shared" si="1059"/>
        <v>232.04999999999998</v>
      </c>
      <c r="FO255" s="379"/>
      <c r="FP255" s="384">
        <f t="shared" si="1060"/>
        <v>0</v>
      </c>
      <c r="FQ255" s="379"/>
      <c r="FR255" s="384">
        <f t="shared" si="1061"/>
        <v>0</v>
      </c>
      <c r="FS255" s="379"/>
      <c r="FT255" s="384">
        <f t="shared" si="1062"/>
        <v>0</v>
      </c>
      <c r="FU255" s="379"/>
      <c r="FV255" s="384">
        <f t="shared" si="1063"/>
        <v>0</v>
      </c>
      <c r="FW255" s="379">
        <v>1</v>
      </c>
      <c r="FX255" s="384">
        <f t="shared" si="1064"/>
        <v>58.012499999999996</v>
      </c>
      <c r="FY255" s="379">
        <v>1</v>
      </c>
      <c r="FZ255" s="384">
        <f t="shared" si="1065"/>
        <v>58.012499999999996</v>
      </c>
      <c r="GA255" s="379">
        <v>1</v>
      </c>
      <c r="GB255" s="384">
        <f t="shared" si="1066"/>
        <v>58.012499999999996</v>
      </c>
      <c r="GC255" s="379">
        <v>1</v>
      </c>
      <c r="GD255" s="384">
        <f t="shared" si="1067"/>
        <v>58.012499999999996</v>
      </c>
      <c r="GE255" s="379"/>
      <c r="GF255" s="384">
        <f t="shared" si="1068"/>
        <v>0</v>
      </c>
      <c r="GG255" s="379"/>
      <c r="GH255" s="384">
        <f t="shared" si="1069"/>
        <v>0</v>
      </c>
      <c r="GI255" s="379"/>
      <c r="GJ255" s="384">
        <f t="shared" si="1070"/>
        <v>0</v>
      </c>
      <c r="GK255" s="379"/>
      <c r="GL255" s="384">
        <f t="shared" si="1071"/>
        <v>0</v>
      </c>
      <c r="GM255" s="379"/>
      <c r="GN255" s="384">
        <f t="shared" si="1072"/>
        <v>0</v>
      </c>
      <c r="GO255" s="379"/>
      <c r="GP255" s="384">
        <f t="shared" si="1073"/>
        <v>0</v>
      </c>
      <c r="GQ255" s="379"/>
      <c r="GR255" s="384">
        <f t="shared" si="1074"/>
        <v>0</v>
      </c>
      <c r="GS255" s="379"/>
      <c r="GT255" s="384">
        <f t="shared" si="1075"/>
        <v>0</v>
      </c>
      <c r="GU255" s="379"/>
      <c r="GV255" s="384">
        <f t="shared" si="1076"/>
        <v>0</v>
      </c>
      <c r="GW255" s="379"/>
      <c r="GX255" s="384">
        <f t="shared" si="1077"/>
        <v>0</v>
      </c>
      <c r="GY255" s="379"/>
      <c r="GZ255" s="384">
        <f t="shared" si="1078"/>
        <v>0</v>
      </c>
      <c r="HA255" s="379"/>
      <c r="HB255" s="384">
        <f t="shared" si="1079"/>
        <v>0</v>
      </c>
      <c r="HC255" s="379"/>
      <c r="HD255" s="384">
        <f t="shared" si="1080"/>
        <v>0</v>
      </c>
      <c r="HE255" s="379"/>
      <c r="HF255" s="384">
        <f t="shared" si="815"/>
        <v>0</v>
      </c>
      <c r="HG255" s="379"/>
      <c r="HH255" s="384">
        <f t="shared" si="816"/>
        <v>0</v>
      </c>
      <c r="HI255" s="379"/>
      <c r="HJ255" s="384">
        <f t="shared" si="985"/>
        <v>0</v>
      </c>
      <c r="HK255" s="379"/>
      <c r="HL255" s="384">
        <f t="shared" si="690"/>
        <v>0</v>
      </c>
      <c r="HM255" s="379"/>
      <c r="HN255" s="384">
        <f t="shared" si="1081"/>
        <v>0</v>
      </c>
      <c r="HO255" s="415"/>
      <c r="HP255" s="384">
        <f t="shared" si="1082"/>
        <v>0</v>
      </c>
      <c r="HQ255" s="379"/>
      <c r="HR255" s="384">
        <f t="shared" si="1083"/>
        <v>0</v>
      </c>
      <c r="HS255" s="415"/>
      <c r="HT255" s="384">
        <f t="shared" si="1084"/>
        <v>0</v>
      </c>
      <c r="HU255" s="379">
        <v>1</v>
      </c>
      <c r="HV255" s="384">
        <f t="shared" si="1085"/>
        <v>58.012499999999996</v>
      </c>
      <c r="HW255" s="379">
        <v>1</v>
      </c>
      <c r="HX255" s="384">
        <f t="shared" si="1086"/>
        <v>58.012499999999996</v>
      </c>
      <c r="HY255" s="379">
        <v>1</v>
      </c>
      <c r="HZ255" s="384">
        <f t="shared" si="1087"/>
        <v>58.012499999999996</v>
      </c>
      <c r="IA255" s="379">
        <v>1</v>
      </c>
      <c r="IB255" s="384">
        <f t="shared" si="1088"/>
        <v>58.012499999999996</v>
      </c>
      <c r="IC255" s="379">
        <v>2</v>
      </c>
      <c r="ID255" s="384">
        <f t="shared" si="1089"/>
        <v>116.02499999999999</v>
      </c>
      <c r="IE255" s="379"/>
      <c r="IF255" s="384">
        <f t="shared" si="1090"/>
        <v>0</v>
      </c>
      <c r="IG255" s="379"/>
      <c r="IH255" s="384">
        <f t="shared" si="1091"/>
        <v>0</v>
      </c>
      <c r="II255" s="379">
        <v>1</v>
      </c>
      <c r="IJ255" s="384">
        <f t="shared" si="1092"/>
        <v>58.012499999999996</v>
      </c>
      <c r="IK255" s="379"/>
      <c r="IL255" s="384">
        <f t="shared" si="1093"/>
        <v>0</v>
      </c>
      <c r="IM255" s="379"/>
      <c r="IN255" s="384">
        <f t="shared" si="1094"/>
        <v>0</v>
      </c>
      <c r="IO255" s="379"/>
      <c r="IP255" s="384">
        <f t="shared" si="1095"/>
        <v>0</v>
      </c>
      <c r="IQ255" s="379"/>
      <c r="IR255" s="384">
        <f t="shared" si="1096"/>
        <v>0</v>
      </c>
      <c r="IS255" s="379"/>
      <c r="IT255" s="384">
        <f t="shared" si="1097"/>
        <v>0</v>
      </c>
      <c r="IU255" s="379"/>
      <c r="IV255" s="384">
        <f t="shared" si="1098"/>
        <v>0</v>
      </c>
      <c r="IW255" s="379">
        <v>1</v>
      </c>
      <c r="IX255" s="384">
        <f t="shared" si="1177"/>
        <v>58.012499999999996</v>
      </c>
      <c r="IY255" s="379">
        <v>1</v>
      </c>
      <c r="IZ255" s="384">
        <f t="shared" si="1099"/>
        <v>58.012499999999996</v>
      </c>
      <c r="JA255" s="379">
        <v>1</v>
      </c>
      <c r="JB255" s="384">
        <f t="shared" si="1100"/>
        <v>58.012499999999996</v>
      </c>
      <c r="JC255" s="379"/>
      <c r="JD255" s="384">
        <f t="shared" si="1101"/>
        <v>0</v>
      </c>
      <c r="JE255" s="379">
        <v>1</v>
      </c>
      <c r="JF255" s="384">
        <f t="shared" si="1102"/>
        <v>58.012499999999996</v>
      </c>
      <c r="JG255" s="379">
        <v>1</v>
      </c>
      <c r="JH255" s="384">
        <f t="shared" si="1103"/>
        <v>58.012499999999996</v>
      </c>
      <c r="JI255" s="379">
        <v>1</v>
      </c>
      <c r="JJ255" s="384">
        <f t="shared" si="1104"/>
        <v>58.012499999999996</v>
      </c>
      <c r="JK255" s="379"/>
      <c r="JL255" s="384">
        <f t="shared" si="1105"/>
        <v>0</v>
      </c>
      <c r="JM255" s="379">
        <v>1</v>
      </c>
      <c r="JN255" s="384">
        <f t="shared" si="1106"/>
        <v>58.012499999999996</v>
      </c>
      <c r="JO255" s="379">
        <v>1</v>
      </c>
      <c r="JP255" s="384">
        <f t="shared" si="1107"/>
        <v>58.012499999999996</v>
      </c>
      <c r="JQ255" s="379"/>
      <c r="JR255" s="384">
        <f t="shared" si="1108"/>
        <v>0</v>
      </c>
      <c r="JS255" s="379"/>
      <c r="JT255" s="384">
        <f t="shared" si="1109"/>
        <v>0</v>
      </c>
      <c r="JU255" s="379"/>
      <c r="JV255" s="384">
        <f t="shared" si="1110"/>
        <v>0</v>
      </c>
      <c r="JW255" s="379"/>
      <c r="JX255" s="384">
        <f t="shared" si="1111"/>
        <v>0</v>
      </c>
      <c r="JY255" s="379"/>
      <c r="JZ255" s="384">
        <f t="shared" si="1112"/>
        <v>0</v>
      </c>
    </row>
    <row r="256" spans="1:286" s="317" customFormat="1" x14ac:dyDescent="0.25">
      <c r="A256" s="268" t="s">
        <v>334</v>
      </c>
      <c r="B256" s="268" t="s">
        <v>335</v>
      </c>
      <c r="C256" s="468">
        <v>3510</v>
      </c>
      <c r="D256" s="467"/>
      <c r="E256" s="492"/>
      <c r="F256" s="478"/>
      <c r="G256" s="387">
        <f t="shared" si="1178"/>
        <v>175.5</v>
      </c>
      <c r="H256" s="388">
        <f t="shared" si="584"/>
        <v>3685.5</v>
      </c>
      <c r="I256" s="513">
        <v>100</v>
      </c>
      <c r="J256" s="391">
        <f t="shared" si="586"/>
        <v>36.854999999999997</v>
      </c>
      <c r="K256" s="379"/>
      <c r="L256" s="384">
        <f t="shared" si="1120"/>
        <v>0</v>
      </c>
      <c r="M256" s="379"/>
      <c r="N256" s="384">
        <f t="shared" si="1179"/>
        <v>0</v>
      </c>
      <c r="O256" s="379"/>
      <c r="P256" s="384">
        <f t="shared" si="854"/>
        <v>0</v>
      </c>
      <c r="Q256" s="379"/>
      <c r="R256" s="384">
        <f t="shared" ref="R256:R265" si="1180">Q256*$J256</f>
        <v>0</v>
      </c>
      <c r="S256" s="379"/>
      <c r="T256" s="384">
        <f t="shared" si="986"/>
        <v>0</v>
      </c>
      <c r="U256" s="379"/>
      <c r="V256" s="384">
        <f t="shared" si="987"/>
        <v>0</v>
      </c>
      <c r="W256" s="379"/>
      <c r="X256" s="384">
        <f t="shared" si="988"/>
        <v>0</v>
      </c>
      <c r="Y256" s="379"/>
      <c r="Z256" s="384">
        <f t="shared" si="594"/>
        <v>0</v>
      </c>
      <c r="AA256" s="379"/>
      <c r="AB256" s="384">
        <f t="shared" si="989"/>
        <v>0</v>
      </c>
      <c r="AC256" s="379"/>
      <c r="AD256" s="384">
        <f t="shared" si="990"/>
        <v>0</v>
      </c>
      <c r="AE256" s="379"/>
      <c r="AF256" s="384">
        <f t="shared" si="991"/>
        <v>0</v>
      </c>
      <c r="AG256" s="379"/>
      <c r="AH256" s="384">
        <f t="shared" si="992"/>
        <v>0</v>
      </c>
      <c r="AI256" s="379"/>
      <c r="AJ256" s="384">
        <f t="shared" si="993"/>
        <v>0</v>
      </c>
      <c r="AK256" s="379"/>
      <c r="AL256" s="384">
        <f t="shared" si="994"/>
        <v>0</v>
      </c>
      <c r="AM256" s="379"/>
      <c r="AN256" s="384">
        <f t="shared" si="601"/>
        <v>0</v>
      </c>
      <c r="AO256" s="379"/>
      <c r="AP256" s="384">
        <f t="shared" si="995"/>
        <v>0</v>
      </c>
      <c r="AQ256" s="379"/>
      <c r="AR256" s="384">
        <f t="shared" si="996"/>
        <v>0</v>
      </c>
      <c r="AS256" s="379"/>
      <c r="AT256" s="384">
        <f t="shared" si="997"/>
        <v>0</v>
      </c>
      <c r="AU256" s="379"/>
      <c r="AV256" s="384">
        <f t="shared" si="998"/>
        <v>0</v>
      </c>
      <c r="AW256" s="379"/>
      <c r="AX256" s="384">
        <f t="shared" si="999"/>
        <v>0</v>
      </c>
      <c r="AY256" s="379"/>
      <c r="AZ256" s="384">
        <f t="shared" si="1000"/>
        <v>0</v>
      </c>
      <c r="BA256" s="379"/>
      <c r="BB256" s="384">
        <f t="shared" si="1001"/>
        <v>0</v>
      </c>
      <c r="BC256" s="379"/>
      <c r="BD256" s="384">
        <f t="shared" si="1002"/>
        <v>0</v>
      </c>
      <c r="BE256" s="379"/>
      <c r="BF256" s="384">
        <f t="shared" si="1003"/>
        <v>0</v>
      </c>
      <c r="BG256" s="379"/>
      <c r="BH256" s="384">
        <f t="shared" si="1004"/>
        <v>0</v>
      </c>
      <c r="BI256" s="379"/>
      <c r="BJ256" s="384">
        <f t="shared" si="1005"/>
        <v>0</v>
      </c>
      <c r="BK256" s="379"/>
      <c r="BL256" s="384">
        <f t="shared" si="1006"/>
        <v>0</v>
      </c>
      <c r="BM256" s="379"/>
      <c r="BN256" s="384">
        <f t="shared" si="1007"/>
        <v>0</v>
      </c>
      <c r="BO256" s="379"/>
      <c r="BP256" s="384">
        <f t="shared" si="1008"/>
        <v>0</v>
      </c>
      <c r="BQ256" s="379"/>
      <c r="BR256" s="384">
        <f t="shared" si="1009"/>
        <v>0</v>
      </c>
      <c r="BS256" s="379"/>
      <c r="BT256" s="384">
        <f t="shared" si="1010"/>
        <v>0</v>
      </c>
      <c r="BU256" s="379"/>
      <c r="BV256" s="384">
        <f t="shared" si="1011"/>
        <v>0</v>
      </c>
      <c r="BW256" s="379"/>
      <c r="BX256" s="384">
        <f t="shared" si="1012"/>
        <v>0</v>
      </c>
      <c r="BY256" s="379"/>
      <c r="BZ256" s="384">
        <f t="shared" si="1013"/>
        <v>0</v>
      </c>
      <c r="CA256" s="379"/>
      <c r="CB256" s="384">
        <f t="shared" si="1014"/>
        <v>0</v>
      </c>
      <c r="CC256" s="379"/>
      <c r="CD256" s="384">
        <f t="shared" si="1015"/>
        <v>0</v>
      </c>
      <c r="CE256" s="379"/>
      <c r="CF256" s="384">
        <f t="shared" si="1016"/>
        <v>0</v>
      </c>
      <c r="CG256" s="379"/>
      <c r="CH256" s="384">
        <f t="shared" si="1017"/>
        <v>0</v>
      </c>
      <c r="CI256" s="379"/>
      <c r="CJ256" s="384">
        <f t="shared" si="1018"/>
        <v>0</v>
      </c>
      <c r="CK256" s="379"/>
      <c r="CL256" s="384">
        <f t="shared" si="1019"/>
        <v>0</v>
      </c>
      <c r="CM256" s="379"/>
      <c r="CN256" s="384">
        <f t="shared" si="1020"/>
        <v>0</v>
      </c>
      <c r="CO256" s="379"/>
      <c r="CP256" s="384">
        <f t="shared" si="1021"/>
        <v>0</v>
      </c>
      <c r="CQ256" s="379"/>
      <c r="CR256" s="384">
        <f t="shared" si="1022"/>
        <v>0</v>
      </c>
      <c r="CS256" s="379"/>
      <c r="CT256" s="384">
        <f t="shared" si="1023"/>
        <v>0</v>
      </c>
      <c r="CU256" s="379"/>
      <c r="CV256" s="384">
        <f t="shared" si="1024"/>
        <v>0</v>
      </c>
      <c r="CW256" s="379"/>
      <c r="CX256" s="384">
        <f t="shared" si="1025"/>
        <v>0</v>
      </c>
      <c r="CY256" s="379"/>
      <c r="CZ256" s="384">
        <f t="shared" si="1026"/>
        <v>0</v>
      </c>
      <c r="DA256" s="379"/>
      <c r="DB256" s="384">
        <f t="shared" si="1027"/>
        <v>0</v>
      </c>
      <c r="DC256" s="379"/>
      <c r="DD256" s="384">
        <f t="shared" si="1028"/>
        <v>0</v>
      </c>
      <c r="DE256" s="379"/>
      <c r="DF256" s="384">
        <f t="shared" si="1029"/>
        <v>0</v>
      </c>
      <c r="DG256" s="379"/>
      <c r="DH256" s="384">
        <f t="shared" si="1030"/>
        <v>0</v>
      </c>
      <c r="DI256" s="379"/>
      <c r="DJ256" s="384">
        <f t="shared" si="1031"/>
        <v>0</v>
      </c>
      <c r="DK256" s="379"/>
      <c r="DL256" s="384">
        <f t="shared" si="1032"/>
        <v>0</v>
      </c>
      <c r="DM256" s="379"/>
      <c r="DN256" s="384">
        <f t="shared" si="1033"/>
        <v>0</v>
      </c>
      <c r="DO256" s="379"/>
      <c r="DP256" s="384">
        <f t="shared" si="1034"/>
        <v>0</v>
      </c>
      <c r="DQ256" s="379"/>
      <c r="DR256" s="384">
        <f t="shared" si="1035"/>
        <v>0</v>
      </c>
      <c r="DS256" s="379"/>
      <c r="DT256" s="384">
        <f t="shared" si="1036"/>
        <v>0</v>
      </c>
      <c r="DU256" s="379"/>
      <c r="DV256" s="384">
        <f t="shared" si="1037"/>
        <v>0</v>
      </c>
      <c r="DW256" s="379"/>
      <c r="DX256" s="384">
        <f t="shared" si="1038"/>
        <v>0</v>
      </c>
      <c r="DY256" s="379"/>
      <c r="DZ256" s="384">
        <f t="shared" si="1039"/>
        <v>0</v>
      </c>
      <c r="EA256" s="379"/>
      <c r="EB256" s="384">
        <f t="shared" si="1040"/>
        <v>0</v>
      </c>
      <c r="EC256" s="379"/>
      <c r="ED256" s="384">
        <f t="shared" si="1041"/>
        <v>0</v>
      </c>
      <c r="EE256" s="379"/>
      <c r="EF256" s="384">
        <f t="shared" si="1042"/>
        <v>0</v>
      </c>
      <c r="EG256" s="379"/>
      <c r="EH256" s="384">
        <f t="shared" si="1043"/>
        <v>0</v>
      </c>
      <c r="EI256" s="379"/>
      <c r="EJ256" s="384">
        <f t="shared" si="1044"/>
        <v>0</v>
      </c>
      <c r="EK256" s="379"/>
      <c r="EL256" s="384">
        <f t="shared" si="1045"/>
        <v>0</v>
      </c>
      <c r="EM256" s="379"/>
      <c r="EN256" s="384">
        <f t="shared" si="1046"/>
        <v>0</v>
      </c>
      <c r="EO256" s="379"/>
      <c r="EP256" s="384">
        <f t="shared" si="1047"/>
        <v>0</v>
      </c>
      <c r="EQ256" s="379"/>
      <c r="ER256" s="384">
        <f t="shared" si="1048"/>
        <v>0</v>
      </c>
      <c r="ES256" s="379"/>
      <c r="ET256" s="384">
        <f t="shared" si="1049"/>
        <v>0</v>
      </c>
      <c r="EU256" s="379"/>
      <c r="EV256" s="384">
        <f t="shared" si="1050"/>
        <v>0</v>
      </c>
      <c r="EW256" s="379"/>
      <c r="EX256" s="384">
        <f t="shared" si="1051"/>
        <v>0</v>
      </c>
      <c r="EY256" s="379"/>
      <c r="EZ256" s="384">
        <f t="shared" si="1052"/>
        <v>0</v>
      </c>
      <c r="FA256" s="379"/>
      <c r="FB256" s="384">
        <f t="shared" si="1053"/>
        <v>0</v>
      </c>
      <c r="FC256" s="379"/>
      <c r="FD256" s="384">
        <f t="shared" si="1054"/>
        <v>0</v>
      </c>
      <c r="FE256" s="379"/>
      <c r="FF256" s="384">
        <f t="shared" si="1055"/>
        <v>0</v>
      </c>
      <c r="FG256" s="379"/>
      <c r="FH256" s="384">
        <f t="shared" si="1056"/>
        <v>0</v>
      </c>
      <c r="FI256" s="379"/>
      <c r="FJ256" s="384">
        <f t="shared" si="1057"/>
        <v>0</v>
      </c>
      <c r="FK256" s="379"/>
      <c r="FL256" s="384">
        <f t="shared" si="1058"/>
        <v>0</v>
      </c>
      <c r="FM256" s="379"/>
      <c r="FN256" s="384">
        <f t="shared" si="1059"/>
        <v>0</v>
      </c>
      <c r="FO256" s="379"/>
      <c r="FP256" s="384">
        <f t="shared" si="1060"/>
        <v>0</v>
      </c>
      <c r="FQ256" s="379"/>
      <c r="FR256" s="384">
        <f t="shared" si="1061"/>
        <v>0</v>
      </c>
      <c r="FS256" s="379"/>
      <c r="FT256" s="384">
        <f t="shared" si="1062"/>
        <v>0</v>
      </c>
      <c r="FU256" s="379"/>
      <c r="FV256" s="384">
        <f t="shared" si="1063"/>
        <v>0</v>
      </c>
      <c r="FW256" s="379">
        <v>1</v>
      </c>
      <c r="FX256" s="384">
        <f t="shared" si="1064"/>
        <v>36.854999999999997</v>
      </c>
      <c r="FY256" s="379">
        <v>1</v>
      </c>
      <c r="FZ256" s="384">
        <f t="shared" si="1065"/>
        <v>36.854999999999997</v>
      </c>
      <c r="GA256" s="379">
        <v>1</v>
      </c>
      <c r="GB256" s="384">
        <f t="shared" si="1066"/>
        <v>36.854999999999997</v>
      </c>
      <c r="GC256" s="379">
        <v>1</v>
      </c>
      <c r="GD256" s="384">
        <f t="shared" si="1067"/>
        <v>36.854999999999997</v>
      </c>
      <c r="GE256" s="379"/>
      <c r="GF256" s="384">
        <f t="shared" si="1068"/>
        <v>0</v>
      </c>
      <c r="GG256" s="379"/>
      <c r="GH256" s="384">
        <f t="shared" si="1069"/>
        <v>0</v>
      </c>
      <c r="GI256" s="379"/>
      <c r="GJ256" s="384">
        <f t="shared" si="1070"/>
        <v>0</v>
      </c>
      <c r="GK256" s="379"/>
      <c r="GL256" s="384">
        <f t="shared" si="1071"/>
        <v>0</v>
      </c>
      <c r="GM256" s="379"/>
      <c r="GN256" s="384">
        <f t="shared" si="1072"/>
        <v>0</v>
      </c>
      <c r="GO256" s="379"/>
      <c r="GP256" s="384">
        <f t="shared" si="1073"/>
        <v>0</v>
      </c>
      <c r="GQ256" s="379"/>
      <c r="GR256" s="384">
        <f t="shared" si="1074"/>
        <v>0</v>
      </c>
      <c r="GS256" s="379"/>
      <c r="GT256" s="384">
        <f t="shared" si="1075"/>
        <v>0</v>
      </c>
      <c r="GU256" s="379"/>
      <c r="GV256" s="384">
        <f t="shared" si="1076"/>
        <v>0</v>
      </c>
      <c r="GW256" s="379"/>
      <c r="GX256" s="384">
        <f t="shared" si="1077"/>
        <v>0</v>
      </c>
      <c r="GY256" s="379"/>
      <c r="GZ256" s="384">
        <f t="shared" si="1078"/>
        <v>0</v>
      </c>
      <c r="HA256" s="379"/>
      <c r="HB256" s="384">
        <f t="shared" si="1079"/>
        <v>0</v>
      </c>
      <c r="HC256" s="379"/>
      <c r="HD256" s="384">
        <f t="shared" si="1080"/>
        <v>0</v>
      </c>
      <c r="HE256" s="379"/>
      <c r="HF256" s="384">
        <f t="shared" si="815"/>
        <v>0</v>
      </c>
      <c r="HG256" s="379"/>
      <c r="HH256" s="384">
        <f t="shared" si="816"/>
        <v>0</v>
      </c>
      <c r="HI256" s="379"/>
      <c r="HJ256" s="384">
        <f t="shared" si="985"/>
        <v>0</v>
      </c>
      <c r="HK256" s="379"/>
      <c r="HL256" s="384">
        <f t="shared" si="690"/>
        <v>0</v>
      </c>
      <c r="HM256" s="379"/>
      <c r="HN256" s="384">
        <f t="shared" si="1081"/>
        <v>0</v>
      </c>
      <c r="HO256" s="415"/>
      <c r="HP256" s="384">
        <f t="shared" si="1082"/>
        <v>0</v>
      </c>
      <c r="HQ256" s="379"/>
      <c r="HR256" s="384">
        <f t="shared" si="1083"/>
        <v>0</v>
      </c>
      <c r="HS256" s="415"/>
      <c r="HT256" s="384">
        <f t="shared" si="1084"/>
        <v>0</v>
      </c>
      <c r="HU256" s="379"/>
      <c r="HV256" s="384">
        <f t="shared" si="1085"/>
        <v>0</v>
      </c>
      <c r="HW256" s="379"/>
      <c r="HX256" s="384">
        <f t="shared" si="1086"/>
        <v>0</v>
      </c>
      <c r="HY256" s="379"/>
      <c r="HZ256" s="384">
        <f t="shared" si="1087"/>
        <v>0</v>
      </c>
      <c r="IA256" s="379"/>
      <c r="IB256" s="384">
        <f t="shared" si="1088"/>
        <v>0</v>
      </c>
      <c r="IC256" s="379"/>
      <c r="ID256" s="384">
        <f t="shared" si="1089"/>
        <v>0</v>
      </c>
      <c r="IE256" s="379"/>
      <c r="IF256" s="384">
        <f t="shared" si="1090"/>
        <v>0</v>
      </c>
      <c r="IG256" s="379"/>
      <c r="IH256" s="384">
        <f t="shared" si="1091"/>
        <v>0</v>
      </c>
      <c r="II256" s="379"/>
      <c r="IJ256" s="384">
        <f t="shared" si="1092"/>
        <v>0</v>
      </c>
      <c r="IK256" s="379"/>
      <c r="IL256" s="384">
        <f t="shared" si="1093"/>
        <v>0</v>
      </c>
      <c r="IM256" s="379"/>
      <c r="IN256" s="384">
        <f t="shared" si="1094"/>
        <v>0</v>
      </c>
      <c r="IO256" s="379"/>
      <c r="IP256" s="384">
        <f t="shared" si="1095"/>
        <v>0</v>
      </c>
      <c r="IQ256" s="379"/>
      <c r="IR256" s="384">
        <f t="shared" si="1096"/>
        <v>0</v>
      </c>
      <c r="IS256" s="379"/>
      <c r="IT256" s="384">
        <f t="shared" si="1097"/>
        <v>0</v>
      </c>
      <c r="IU256" s="379"/>
      <c r="IV256" s="384">
        <f t="shared" si="1098"/>
        <v>0</v>
      </c>
      <c r="IW256" s="379"/>
      <c r="IX256" s="384">
        <f t="shared" si="1177"/>
        <v>0</v>
      </c>
      <c r="IY256" s="379"/>
      <c r="IZ256" s="384">
        <f t="shared" si="1099"/>
        <v>0</v>
      </c>
      <c r="JA256" s="379"/>
      <c r="JB256" s="384">
        <f t="shared" si="1100"/>
        <v>0</v>
      </c>
      <c r="JC256" s="379"/>
      <c r="JD256" s="384">
        <f t="shared" si="1101"/>
        <v>0</v>
      </c>
      <c r="JE256" s="379"/>
      <c r="JF256" s="384">
        <f t="shared" si="1102"/>
        <v>0</v>
      </c>
      <c r="JG256" s="379"/>
      <c r="JH256" s="384">
        <f t="shared" si="1103"/>
        <v>0</v>
      </c>
      <c r="JI256" s="379"/>
      <c r="JJ256" s="384">
        <f t="shared" si="1104"/>
        <v>0</v>
      </c>
      <c r="JK256" s="379"/>
      <c r="JL256" s="384">
        <f t="shared" si="1105"/>
        <v>0</v>
      </c>
      <c r="JM256" s="379"/>
      <c r="JN256" s="384">
        <f t="shared" si="1106"/>
        <v>0</v>
      </c>
      <c r="JO256" s="379"/>
      <c r="JP256" s="384">
        <f t="shared" si="1107"/>
        <v>0</v>
      </c>
      <c r="JQ256" s="379"/>
      <c r="JR256" s="384">
        <f t="shared" si="1108"/>
        <v>0</v>
      </c>
      <c r="JS256" s="379"/>
      <c r="JT256" s="384">
        <f t="shared" si="1109"/>
        <v>0</v>
      </c>
      <c r="JU256" s="379"/>
      <c r="JV256" s="384">
        <f t="shared" si="1110"/>
        <v>0</v>
      </c>
      <c r="JW256" s="379"/>
      <c r="JX256" s="384">
        <f t="shared" si="1111"/>
        <v>0</v>
      </c>
      <c r="JY256" s="379"/>
      <c r="JZ256" s="384">
        <f t="shared" si="1112"/>
        <v>0</v>
      </c>
    </row>
    <row r="257" spans="1:16366" s="317" customFormat="1" x14ac:dyDescent="0.25">
      <c r="A257" s="268" t="s">
        <v>334</v>
      </c>
      <c r="B257" s="268" t="s">
        <v>336</v>
      </c>
      <c r="C257" s="468">
        <v>459</v>
      </c>
      <c r="D257" s="467"/>
      <c r="E257" s="492"/>
      <c r="F257" s="478"/>
      <c r="G257" s="387">
        <f t="shared" si="1178"/>
        <v>22.950000000000003</v>
      </c>
      <c r="H257" s="388">
        <f t="shared" si="584"/>
        <v>481.95</v>
      </c>
      <c r="I257" s="513">
        <v>1</v>
      </c>
      <c r="J257" s="391">
        <f t="shared" si="586"/>
        <v>481.95</v>
      </c>
      <c r="K257" s="379"/>
      <c r="L257" s="384">
        <f t="shared" si="1120"/>
        <v>0</v>
      </c>
      <c r="M257" s="379"/>
      <c r="N257" s="384">
        <f t="shared" si="1179"/>
        <v>0</v>
      </c>
      <c r="O257" s="379"/>
      <c r="P257" s="384">
        <f t="shared" si="854"/>
        <v>0</v>
      </c>
      <c r="Q257" s="379"/>
      <c r="R257" s="384">
        <f t="shared" si="1180"/>
        <v>0</v>
      </c>
      <c r="S257" s="379">
        <v>1</v>
      </c>
      <c r="T257" s="384">
        <f t="shared" si="986"/>
        <v>481.95</v>
      </c>
      <c r="U257" s="379"/>
      <c r="V257" s="384">
        <f t="shared" si="987"/>
        <v>0</v>
      </c>
      <c r="W257" s="379">
        <v>1</v>
      </c>
      <c r="X257" s="384">
        <f t="shared" si="988"/>
        <v>481.95</v>
      </c>
      <c r="Y257" s="379"/>
      <c r="Z257" s="384">
        <f t="shared" si="594"/>
        <v>0</v>
      </c>
      <c r="AA257" s="379"/>
      <c r="AB257" s="384">
        <f t="shared" si="989"/>
        <v>0</v>
      </c>
      <c r="AC257" s="379"/>
      <c r="AD257" s="384">
        <f t="shared" si="990"/>
        <v>0</v>
      </c>
      <c r="AE257" s="379"/>
      <c r="AF257" s="384">
        <f t="shared" si="991"/>
        <v>0</v>
      </c>
      <c r="AG257" s="379"/>
      <c r="AH257" s="384">
        <f t="shared" si="992"/>
        <v>0</v>
      </c>
      <c r="AI257" s="379"/>
      <c r="AJ257" s="384">
        <f t="shared" si="993"/>
        <v>0</v>
      </c>
      <c r="AK257" s="379"/>
      <c r="AL257" s="384">
        <f t="shared" si="994"/>
        <v>0</v>
      </c>
      <c r="AM257" s="379"/>
      <c r="AN257" s="384">
        <f t="shared" si="601"/>
        <v>0</v>
      </c>
      <c r="AO257" s="379"/>
      <c r="AP257" s="384">
        <f t="shared" si="995"/>
        <v>0</v>
      </c>
      <c r="AQ257" s="379"/>
      <c r="AR257" s="384">
        <f t="shared" si="996"/>
        <v>0</v>
      </c>
      <c r="AS257" s="379">
        <v>1</v>
      </c>
      <c r="AT257" s="384">
        <f t="shared" si="997"/>
        <v>481.95</v>
      </c>
      <c r="AU257" s="379"/>
      <c r="AV257" s="384">
        <f t="shared" si="998"/>
        <v>0</v>
      </c>
      <c r="AW257" s="379">
        <v>1</v>
      </c>
      <c r="AX257" s="384">
        <f t="shared" si="999"/>
        <v>481.95</v>
      </c>
      <c r="AY257" s="379"/>
      <c r="AZ257" s="384">
        <f t="shared" si="1000"/>
        <v>0</v>
      </c>
      <c r="BA257" s="379"/>
      <c r="BB257" s="384">
        <f t="shared" si="1001"/>
        <v>0</v>
      </c>
      <c r="BC257" s="379"/>
      <c r="BD257" s="384">
        <f t="shared" si="1002"/>
        <v>0</v>
      </c>
      <c r="BE257" s="379"/>
      <c r="BF257" s="384">
        <f t="shared" si="1003"/>
        <v>0</v>
      </c>
      <c r="BG257" s="379"/>
      <c r="BH257" s="384">
        <f t="shared" si="1004"/>
        <v>0</v>
      </c>
      <c r="BI257" s="379">
        <v>1</v>
      </c>
      <c r="BJ257" s="384">
        <f t="shared" si="1005"/>
        <v>481.95</v>
      </c>
      <c r="BK257" s="379">
        <v>1</v>
      </c>
      <c r="BL257" s="384">
        <f t="shared" si="1006"/>
        <v>481.95</v>
      </c>
      <c r="BM257" s="379"/>
      <c r="BN257" s="384">
        <f t="shared" si="1007"/>
        <v>0</v>
      </c>
      <c r="BO257" s="379">
        <v>5</v>
      </c>
      <c r="BP257" s="384">
        <f t="shared" si="1008"/>
        <v>2409.75</v>
      </c>
      <c r="BQ257" s="379">
        <v>5</v>
      </c>
      <c r="BR257" s="384">
        <f t="shared" si="1009"/>
        <v>2409.75</v>
      </c>
      <c r="BS257" s="379">
        <v>6</v>
      </c>
      <c r="BT257" s="384">
        <f t="shared" si="1010"/>
        <v>2891.7</v>
      </c>
      <c r="BU257" s="379">
        <v>2</v>
      </c>
      <c r="BV257" s="384">
        <f t="shared" si="1011"/>
        <v>963.9</v>
      </c>
      <c r="BW257" s="379">
        <v>3</v>
      </c>
      <c r="BX257" s="384">
        <f t="shared" si="1012"/>
        <v>1445.85</v>
      </c>
      <c r="BY257" s="379">
        <v>2</v>
      </c>
      <c r="BZ257" s="384">
        <f t="shared" si="1013"/>
        <v>963.9</v>
      </c>
      <c r="CA257" s="379">
        <v>4</v>
      </c>
      <c r="CB257" s="384">
        <f t="shared" si="1014"/>
        <v>1927.8</v>
      </c>
      <c r="CC257" s="379">
        <v>2</v>
      </c>
      <c r="CD257" s="384">
        <f t="shared" si="1015"/>
        <v>963.9</v>
      </c>
      <c r="CE257" s="379">
        <v>2</v>
      </c>
      <c r="CF257" s="384">
        <f t="shared" si="1016"/>
        <v>963.9</v>
      </c>
      <c r="CG257" s="379">
        <v>2</v>
      </c>
      <c r="CH257" s="384">
        <f t="shared" si="1017"/>
        <v>963.9</v>
      </c>
      <c r="CI257" s="379">
        <v>2</v>
      </c>
      <c r="CJ257" s="384">
        <f t="shared" si="1018"/>
        <v>963.9</v>
      </c>
      <c r="CK257" s="379">
        <v>2</v>
      </c>
      <c r="CL257" s="384">
        <f t="shared" si="1019"/>
        <v>963.9</v>
      </c>
      <c r="CM257" s="379">
        <v>2</v>
      </c>
      <c r="CN257" s="384">
        <f t="shared" si="1020"/>
        <v>963.9</v>
      </c>
      <c r="CO257" s="379">
        <v>1</v>
      </c>
      <c r="CP257" s="384">
        <f t="shared" si="1021"/>
        <v>481.95</v>
      </c>
      <c r="CQ257" s="379">
        <v>2</v>
      </c>
      <c r="CR257" s="384">
        <f t="shared" si="1022"/>
        <v>963.9</v>
      </c>
      <c r="CS257" s="379">
        <v>2</v>
      </c>
      <c r="CT257" s="384">
        <f t="shared" si="1023"/>
        <v>963.9</v>
      </c>
      <c r="CU257" s="379">
        <v>2</v>
      </c>
      <c r="CV257" s="384">
        <f t="shared" si="1024"/>
        <v>963.9</v>
      </c>
      <c r="CW257" s="379">
        <v>2</v>
      </c>
      <c r="CX257" s="384">
        <f t="shared" si="1025"/>
        <v>963.9</v>
      </c>
      <c r="CY257" s="379"/>
      <c r="CZ257" s="384">
        <f t="shared" si="1026"/>
        <v>0</v>
      </c>
      <c r="DA257" s="379">
        <v>3</v>
      </c>
      <c r="DB257" s="384">
        <f t="shared" si="1027"/>
        <v>1445.85</v>
      </c>
      <c r="DC257" s="379">
        <v>2</v>
      </c>
      <c r="DD257" s="384">
        <f t="shared" si="1028"/>
        <v>963.9</v>
      </c>
      <c r="DE257" s="379"/>
      <c r="DF257" s="384">
        <f t="shared" si="1029"/>
        <v>0</v>
      </c>
      <c r="DG257" s="379"/>
      <c r="DH257" s="384">
        <f t="shared" si="1030"/>
        <v>0</v>
      </c>
      <c r="DI257" s="379"/>
      <c r="DJ257" s="384">
        <f t="shared" si="1031"/>
        <v>0</v>
      </c>
      <c r="DK257" s="379"/>
      <c r="DL257" s="384">
        <f t="shared" si="1032"/>
        <v>0</v>
      </c>
      <c r="DM257" s="379"/>
      <c r="DN257" s="384">
        <f t="shared" si="1033"/>
        <v>0</v>
      </c>
      <c r="DO257" s="379"/>
      <c r="DP257" s="384">
        <f t="shared" si="1034"/>
        <v>0</v>
      </c>
      <c r="DQ257" s="379"/>
      <c r="DR257" s="384">
        <f t="shared" si="1035"/>
        <v>0</v>
      </c>
      <c r="DS257" s="379"/>
      <c r="DT257" s="384">
        <f t="shared" si="1036"/>
        <v>0</v>
      </c>
      <c r="DU257" s="379"/>
      <c r="DV257" s="384">
        <f t="shared" si="1037"/>
        <v>0</v>
      </c>
      <c r="DW257" s="379"/>
      <c r="DX257" s="384">
        <f t="shared" si="1038"/>
        <v>0</v>
      </c>
      <c r="DY257" s="379"/>
      <c r="DZ257" s="384">
        <f t="shared" si="1039"/>
        <v>0</v>
      </c>
      <c r="EA257" s="379"/>
      <c r="EB257" s="384">
        <f t="shared" si="1040"/>
        <v>0</v>
      </c>
      <c r="EC257" s="379"/>
      <c r="ED257" s="384">
        <f t="shared" si="1041"/>
        <v>0</v>
      </c>
      <c r="EE257" s="379"/>
      <c r="EF257" s="384">
        <f t="shared" si="1042"/>
        <v>0</v>
      </c>
      <c r="EG257" s="379">
        <v>3</v>
      </c>
      <c r="EH257" s="384">
        <f t="shared" si="1043"/>
        <v>1445.85</v>
      </c>
      <c r="EI257" s="379">
        <v>1</v>
      </c>
      <c r="EJ257" s="384">
        <f t="shared" si="1044"/>
        <v>481.95</v>
      </c>
      <c r="EK257" s="379"/>
      <c r="EL257" s="384">
        <f t="shared" si="1045"/>
        <v>0</v>
      </c>
      <c r="EM257" s="379">
        <v>3</v>
      </c>
      <c r="EN257" s="384">
        <f t="shared" si="1046"/>
        <v>1445.85</v>
      </c>
      <c r="EO257" s="379">
        <v>2</v>
      </c>
      <c r="EP257" s="384">
        <f t="shared" si="1047"/>
        <v>963.9</v>
      </c>
      <c r="EQ257" s="379">
        <v>5</v>
      </c>
      <c r="ER257" s="384">
        <f t="shared" si="1048"/>
        <v>2409.75</v>
      </c>
      <c r="ES257" s="379">
        <v>5</v>
      </c>
      <c r="ET257" s="384">
        <f t="shared" si="1049"/>
        <v>2409.75</v>
      </c>
      <c r="EU257" s="379">
        <v>5</v>
      </c>
      <c r="EV257" s="384">
        <f t="shared" si="1050"/>
        <v>2409.75</v>
      </c>
      <c r="EW257" s="379">
        <v>5</v>
      </c>
      <c r="EX257" s="384">
        <f t="shared" si="1051"/>
        <v>2409.75</v>
      </c>
      <c r="EY257" s="379">
        <v>5</v>
      </c>
      <c r="EZ257" s="384">
        <f t="shared" si="1052"/>
        <v>2409.75</v>
      </c>
      <c r="FA257" s="379">
        <v>5</v>
      </c>
      <c r="FB257" s="384">
        <f t="shared" si="1053"/>
        <v>2409.75</v>
      </c>
      <c r="FC257" s="379">
        <v>5</v>
      </c>
      <c r="FD257" s="384">
        <f t="shared" si="1054"/>
        <v>2409.75</v>
      </c>
      <c r="FE257" s="379">
        <v>5</v>
      </c>
      <c r="FF257" s="384">
        <f t="shared" si="1055"/>
        <v>2409.75</v>
      </c>
      <c r="FG257" s="379">
        <v>3</v>
      </c>
      <c r="FH257" s="384">
        <f t="shared" si="1056"/>
        <v>1445.85</v>
      </c>
      <c r="FI257" s="379">
        <v>4</v>
      </c>
      <c r="FJ257" s="384">
        <f t="shared" si="1057"/>
        <v>1927.8</v>
      </c>
      <c r="FK257" s="379">
        <v>4</v>
      </c>
      <c r="FL257" s="384">
        <f t="shared" si="1058"/>
        <v>1927.8</v>
      </c>
      <c r="FM257" s="379">
        <v>4</v>
      </c>
      <c r="FN257" s="384">
        <f t="shared" si="1059"/>
        <v>1927.8</v>
      </c>
      <c r="FO257" s="379"/>
      <c r="FP257" s="384">
        <f t="shared" si="1060"/>
        <v>0</v>
      </c>
      <c r="FQ257" s="379"/>
      <c r="FR257" s="384">
        <f t="shared" si="1061"/>
        <v>0</v>
      </c>
      <c r="FS257" s="379"/>
      <c r="FT257" s="384">
        <f t="shared" si="1062"/>
        <v>0</v>
      </c>
      <c r="FU257" s="379"/>
      <c r="FV257" s="384">
        <f t="shared" si="1063"/>
        <v>0</v>
      </c>
      <c r="FW257" s="379"/>
      <c r="FX257" s="384">
        <f t="shared" si="1064"/>
        <v>0</v>
      </c>
      <c r="FY257" s="379"/>
      <c r="FZ257" s="384">
        <f t="shared" si="1065"/>
        <v>0</v>
      </c>
      <c r="GA257" s="379"/>
      <c r="GB257" s="384">
        <f t="shared" si="1066"/>
        <v>0</v>
      </c>
      <c r="GC257" s="379"/>
      <c r="GD257" s="384">
        <f t="shared" si="1067"/>
        <v>0</v>
      </c>
      <c r="GE257" s="379"/>
      <c r="GF257" s="384">
        <f t="shared" si="1068"/>
        <v>0</v>
      </c>
      <c r="GG257" s="379"/>
      <c r="GH257" s="384">
        <f t="shared" si="1069"/>
        <v>0</v>
      </c>
      <c r="GI257" s="379"/>
      <c r="GJ257" s="384">
        <f t="shared" si="1070"/>
        <v>0</v>
      </c>
      <c r="GK257" s="379"/>
      <c r="GL257" s="384">
        <f t="shared" si="1071"/>
        <v>0</v>
      </c>
      <c r="GM257" s="379"/>
      <c r="GN257" s="384">
        <f t="shared" si="1072"/>
        <v>0</v>
      </c>
      <c r="GO257" s="379"/>
      <c r="GP257" s="384">
        <f t="shared" si="1073"/>
        <v>0</v>
      </c>
      <c r="GQ257" s="379"/>
      <c r="GR257" s="384">
        <f t="shared" si="1074"/>
        <v>0</v>
      </c>
      <c r="GS257" s="379"/>
      <c r="GT257" s="384">
        <f t="shared" si="1075"/>
        <v>0</v>
      </c>
      <c r="GU257" s="379"/>
      <c r="GV257" s="384">
        <f t="shared" si="1076"/>
        <v>0</v>
      </c>
      <c r="GW257" s="379"/>
      <c r="GX257" s="384">
        <f t="shared" si="1077"/>
        <v>0</v>
      </c>
      <c r="GY257" s="379"/>
      <c r="GZ257" s="384">
        <f t="shared" si="1078"/>
        <v>0</v>
      </c>
      <c r="HA257" s="379"/>
      <c r="HB257" s="384">
        <f t="shared" si="1079"/>
        <v>0</v>
      </c>
      <c r="HC257" s="379"/>
      <c r="HD257" s="384">
        <f t="shared" si="1080"/>
        <v>0</v>
      </c>
      <c r="HE257" s="379"/>
      <c r="HF257" s="384">
        <f t="shared" si="815"/>
        <v>0</v>
      </c>
      <c r="HG257" s="379"/>
      <c r="HH257" s="384">
        <f t="shared" si="816"/>
        <v>0</v>
      </c>
      <c r="HI257" s="379"/>
      <c r="HJ257" s="384">
        <f t="shared" si="985"/>
        <v>0</v>
      </c>
      <c r="HK257" s="379"/>
      <c r="HL257" s="384">
        <f t="shared" si="690"/>
        <v>0</v>
      </c>
      <c r="HM257" s="379"/>
      <c r="HN257" s="384">
        <f t="shared" si="1081"/>
        <v>0</v>
      </c>
      <c r="HO257" s="415"/>
      <c r="HP257" s="384">
        <f t="shared" si="1082"/>
        <v>0</v>
      </c>
      <c r="HQ257" s="379"/>
      <c r="HR257" s="384">
        <f t="shared" si="1083"/>
        <v>0</v>
      </c>
      <c r="HS257" s="415"/>
      <c r="HT257" s="384">
        <f t="shared" si="1084"/>
        <v>0</v>
      </c>
      <c r="HU257" s="379">
        <v>1</v>
      </c>
      <c r="HV257" s="384">
        <f t="shared" si="1085"/>
        <v>481.95</v>
      </c>
      <c r="HW257" s="379">
        <v>1</v>
      </c>
      <c r="HX257" s="384">
        <f t="shared" si="1086"/>
        <v>481.95</v>
      </c>
      <c r="HY257" s="379">
        <v>1</v>
      </c>
      <c r="HZ257" s="384">
        <f t="shared" si="1087"/>
        <v>481.95</v>
      </c>
      <c r="IA257" s="379">
        <v>1</v>
      </c>
      <c r="IB257" s="384">
        <f t="shared" si="1088"/>
        <v>481.95</v>
      </c>
      <c r="IC257" s="379">
        <v>2</v>
      </c>
      <c r="ID257" s="384">
        <f t="shared" si="1089"/>
        <v>963.9</v>
      </c>
      <c r="IE257" s="379"/>
      <c r="IF257" s="384">
        <f t="shared" si="1090"/>
        <v>0</v>
      </c>
      <c r="IG257" s="379"/>
      <c r="IH257" s="384">
        <f t="shared" si="1091"/>
        <v>0</v>
      </c>
      <c r="II257" s="379">
        <v>1</v>
      </c>
      <c r="IJ257" s="384">
        <f t="shared" si="1092"/>
        <v>481.95</v>
      </c>
      <c r="IK257" s="379"/>
      <c r="IL257" s="384">
        <f t="shared" si="1093"/>
        <v>0</v>
      </c>
      <c r="IM257" s="379"/>
      <c r="IN257" s="384">
        <f t="shared" si="1094"/>
        <v>0</v>
      </c>
      <c r="IO257" s="379"/>
      <c r="IP257" s="384">
        <f t="shared" si="1095"/>
        <v>0</v>
      </c>
      <c r="IQ257" s="379"/>
      <c r="IR257" s="384">
        <f t="shared" si="1096"/>
        <v>0</v>
      </c>
      <c r="IS257" s="379"/>
      <c r="IT257" s="384">
        <f t="shared" si="1097"/>
        <v>0</v>
      </c>
      <c r="IU257" s="379"/>
      <c r="IV257" s="384">
        <f t="shared" si="1098"/>
        <v>0</v>
      </c>
      <c r="IW257" s="379">
        <v>1</v>
      </c>
      <c r="IX257" s="384">
        <f t="shared" si="1177"/>
        <v>481.95</v>
      </c>
      <c r="IY257" s="379">
        <v>1</v>
      </c>
      <c r="IZ257" s="384">
        <f t="shared" si="1099"/>
        <v>481.95</v>
      </c>
      <c r="JA257" s="379">
        <v>1</v>
      </c>
      <c r="JB257" s="384">
        <f t="shared" si="1100"/>
        <v>481.95</v>
      </c>
      <c r="JC257" s="379"/>
      <c r="JD257" s="384">
        <f t="shared" si="1101"/>
        <v>0</v>
      </c>
      <c r="JE257" s="379">
        <v>1</v>
      </c>
      <c r="JF257" s="384">
        <f t="shared" si="1102"/>
        <v>481.95</v>
      </c>
      <c r="JG257" s="379">
        <v>1</v>
      </c>
      <c r="JH257" s="384">
        <f t="shared" si="1103"/>
        <v>481.95</v>
      </c>
      <c r="JI257" s="379">
        <v>1</v>
      </c>
      <c r="JJ257" s="384">
        <f t="shared" si="1104"/>
        <v>481.95</v>
      </c>
      <c r="JK257" s="379"/>
      <c r="JL257" s="384">
        <f t="shared" si="1105"/>
        <v>0</v>
      </c>
      <c r="JM257" s="379">
        <v>1</v>
      </c>
      <c r="JN257" s="384">
        <f t="shared" si="1106"/>
        <v>481.95</v>
      </c>
      <c r="JO257" s="379">
        <v>1</v>
      </c>
      <c r="JP257" s="384">
        <f t="shared" si="1107"/>
        <v>481.95</v>
      </c>
      <c r="JQ257" s="379"/>
      <c r="JR257" s="384">
        <f t="shared" si="1108"/>
        <v>0</v>
      </c>
      <c r="JS257" s="379"/>
      <c r="JT257" s="384">
        <f t="shared" si="1109"/>
        <v>0</v>
      </c>
      <c r="JU257" s="379"/>
      <c r="JV257" s="384">
        <f t="shared" si="1110"/>
        <v>0</v>
      </c>
      <c r="JW257" s="379">
        <v>4</v>
      </c>
      <c r="JX257" s="384">
        <f t="shared" si="1111"/>
        <v>1927.8</v>
      </c>
      <c r="JY257" s="379">
        <v>1</v>
      </c>
      <c r="JZ257" s="384">
        <f t="shared" si="1112"/>
        <v>481.95</v>
      </c>
    </row>
    <row r="258" spans="1:16366" s="317" customFormat="1" x14ac:dyDescent="0.25">
      <c r="A258" s="268" t="s">
        <v>334</v>
      </c>
      <c r="B258" s="268" t="s">
        <v>338</v>
      </c>
      <c r="C258" s="509">
        <v>1566</v>
      </c>
      <c r="D258" s="510">
        <f>37700/25</f>
        <v>1508</v>
      </c>
      <c r="E258" s="511"/>
      <c r="F258" s="511"/>
      <c r="G258" s="387">
        <f t="shared" si="1178"/>
        <v>76.850000000000009</v>
      </c>
      <c r="H258" s="388">
        <f t="shared" si="584"/>
        <v>1613.85</v>
      </c>
      <c r="I258" s="516">
        <v>1</v>
      </c>
      <c r="J258" s="402">
        <f t="shared" si="586"/>
        <v>1613.85</v>
      </c>
      <c r="K258" s="382"/>
      <c r="L258" s="384">
        <f t="shared" si="1120"/>
        <v>0</v>
      </c>
      <c r="M258" s="382"/>
      <c r="N258" s="384">
        <f t="shared" si="1179"/>
        <v>0</v>
      </c>
      <c r="O258" s="382"/>
      <c r="P258" s="384">
        <f t="shared" si="854"/>
        <v>0</v>
      </c>
      <c r="Q258" s="382"/>
      <c r="R258" s="384">
        <f t="shared" si="1180"/>
        <v>0</v>
      </c>
      <c r="S258" s="382"/>
      <c r="T258" s="384">
        <f t="shared" si="986"/>
        <v>0</v>
      </c>
      <c r="U258" s="382"/>
      <c r="V258" s="384">
        <f t="shared" si="987"/>
        <v>0</v>
      </c>
      <c r="W258" s="382"/>
      <c r="X258" s="384">
        <f t="shared" si="988"/>
        <v>0</v>
      </c>
      <c r="Y258" s="382"/>
      <c r="Z258" s="384">
        <f t="shared" si="594"/>
        <v>0</v>
      </c>
      <c r="AA258" s="382"/>
      <c r="AB258" s="384">
        <f t="shared" si="989"/>
        <v>0</v>
      </c>
      <c r="AC258" s="382"/>
      <c r="AD258" s="384">
        <f t="shared" si="990"/>
        <v>0</v>
      </c>
      <c r="AE258" s="382"/>
      <c r="AF258" s="384">
        <f t="shared" si="991"/>
        <v>0</v>
      </c>
      <c r="AG258" s="382"/>
      <c r="AH258" s="384">
        <f t="shared" si="992"/>
        <v>0</v>
      </c>
      <c r="AI258" s="382"/>
      <c r="AJ258" s="384">
        <f t="shared" si="993"/>
        <v>0</v>
      </c>
      <c r="AK258" s="382"/>
      <c r="AL258" s="384">
        <f t="shared" si="994"/>
        <v>0</v>
      </c>
      <c r="AM258" s="382"/>
      <c r="AN258" s="384">
        <f t="shared" si="601"/>
        <v>0</v>
      </c>
      <c r="AO258" s="382"/>
      <c r="AP258" s="384">
        <f t="shared" si="995"/>
        <v>0</v>
      </c>
      <c r="AQ258" s="382"/>
      <c r="AR258" s="384">
        <f t="shared" si="996"/>
        <v>0</v>
      </c>
      <c r="AS258" s="382"/>
      <c r="AT258" s="384">
        <f t="shared" si="997"/>
        <v>0</v>
      </c>
      <c r="AU258" s="382"/>
      <c r="AV258" s="384">
        <f t="shared" si="998"/>
        <v>0</v>
      </c>
      <c r="AW258" s="382"/>
      <c r="AX258" s="384">
        <f t="shared" si="999"/>
        <v>0</v>
      </c>
      <c r="AY258" s="382"/>
      <c r="AZ258" s="384">
        <f t="shared" si="1000"/>
        <v>0</v>
      </c>
      <c r="BA258" s="382"/>
      <c r="BB258" s="384">
        <f t="shared" si="1001"/>
        <v>0</v>
      </c>
      <c r="BC258" s="382"/>
      <c r="BD258" s="384">
        <f t="shared" si="1002"/>
        <v>0</v>
      </c>
      <c r="BE258" s="382"/>
      <c r="BF258" s="384">
        <f t="shared" si="1003"/>
        <v>0</v>
      </c>
      <c r="BG258" s="382"/>
      <c r="BH258" s="384">
        <f t="shared" si="1004"/>
        <v>0</v>
      </c>
      <c r="BI258" s="382"/>
      <c r="BJ258" s="384">
        <f t="shared" si="1005"/>
        <v>0</v>
      </c>
      <c r="BK258" s="382"/>
      <c r="BL258" s="384">
        <f t="shared" si="1006"/>
        <v>0</v>
      </c>
      <c r="BM258" s="382"/>
      <c r="BN258" s="384">
        <f t="shared" si="1007"/>
        <v>0</v>
      </c>
      <c r="BO258" s="382"/>
      <c r="BP258" s="384">
        <f t="shared" si="1008"/>
        <v>0</v>
      </c>
      <c r="BQ258" s="382"/>
      <c r="BR258" s="384">
        <f t="shared" si="1009"/>
        <v>0</v>
      </c>
      <c r="BS258" s="382"/>
      <c r="BT258" s="384">
        <f t="shared" si="1010"/>
        <v>0</v>
      </c>
      <c r="BU258" s="382"/>
      <c r="BV258" s="384">
        <f t="shared" si="1011"/>
        <v>0</v>
      </c>
      <c r="BW258" s="382"/>
      <c r="BX258" s="384">
        <f t="shared" si="1012"/>
        <v>0</v>
      </c>
      <c r="BY258" s="382"/>
      <c r="BZ258" s="384">
        <f t="shared" si="1013"/>
        <v>0</v>
      </c>
      <c r="CA258" s="382"/>
      <c r="CB258" s="384">
        <f t="shared" si="1014"/>
        <v>0</v>
      </c>
      <c r="CC258" s="382"/>
      <c r="CD258" s="384">
        <f t="shared" si="1015"/>
        <v>0</v>
      </c>
      <c r="CE258" s="382"/>
      <c r="CF258" s="384">
        <f t="shared" si="1016"/>
        <v>0</v>
      </c>
      <c r="CG258" s="382"/>
      <c r="CH258" s="384">
        <f t="shared" si="1017"/>
        <v>0</v>
      </c>
      <c r="CI258" s="382"/>
      <c r="CJ258" s="384">
        <f t="shared" si="1018"/>
        <v>0</v>
      </c>
      <c r="CK258" s="382"/>
      <c r="CL258" s="384">
        <f t="shared" si="1019"/>
        <v>0</v>
      </c>
      <c r="CM258" s="382"/>
      <c r="CN258" s="384">
        <f t="shared" si="1020"/>
        <v>0</v>
      </c>
      <c r="CO258" s="382"/>
      <c r="CP258" s="384">
        <f t="shared" si="1021"/>
        <v>0</v>
      </c>
      <c r="CQ258" s="382"/>
      <c r="CR258" s="384">
        <f t="shared" si="1022"/>
        <v>0</v>
      </c>
      <c r="CS258" s="382"/>
      <c r="CT258" s="384">
        <f t="shared" si="1023"/>
        <v>0</v>
      </c>
      <c r="CU258" s="382"/>
      <c r="CV258" s="384">
        <f t="shared" si="1024"/>
        <v>0</v>
      </c>
      <c r="CW258" s="382"/>
      <c r="CX258" s="384">
        <f t="shared" si="1025"/>
        <v>0</v>
      </c>
      <c r="CY258" s="382"/>
      <c r="CZ258" s="384">
        <f t="shared" si="1026"/>
        <v>0</v>
      </c>
      <c r="DA258" s="382"/>
      <c r="DB258" s="384">
        <f t="shared" si="1027"/>
        <v>0</v>
      </c>
      <c r="DC258" s="382"/>
      <c r="DD258" s="384">
        <f t="shared" si="1028"/>
        <v>0</v>
      </c>
      <c r="DE258" s="382"/>
      <c r="DF258" s="384">
        <f t="shared" si="1029"/>
        <v>0</v>
      </c>
      <c r="DG258" s="382"/>
      <c r="DH258" s="384">
        <f t="shared" si="1030"/>
        <v>0</v>
      </c>
      <c r="DI258" s="382"/>
      <c r="DJ258" s="384">
        <f t="shared" si="1031"/>
        <v>0</v>
      </c>
      <c r="DK258" s="382"/>
      <c r="DL258" s="384">
        <f t="shared" si="1032"/>
        <v>0</v>
      </c>
      <c r="DM258" s="382"/>
      <c r="DN258" s="384">
        <f t="shared" si="1033"/>
        <v>0</v>
      </c>
      <c r="DO258" s="382"/>
      <c r="DP258" s="384">
        <f t="shared" si="1034"/>
        <v>0</v>
      </c>
      <c r="DQ258" s="382"/>
      <c r="DR258" s="384">
        <f t="shared" si="1035"/>
        <v>0</v>
      </c>
      <c r="DS258" s="382"/>
      <c r="DT258" s="384">
        <f t="shared" si="1036"/>
        <v>0</v>
      </c>
      <c r="DU258" s="382"/>
      <c r="DV258" s="384">
        <f t="shared" si="1037"/>
        <v>0</v>
      </c>
      <c r="DW258" s="382"/>
      <c r="DX258" s="384">
        <f t="shared" si="1038"/>
        <v>0</v>
      </c>
      <c r="DY258" s="382"/>
      <c r="DZ258" s="384">
        <f t="shared" si="1039"/>
        <v>0</v>
      </c>
      <c r="EA258" s="382"/>
      <c r="EB258" s="384">
        <f t="shared" si="1040"/>
        <v>0</v>
      </c>
      <c r="EC258" s="382"/>
      <c r="ED258" s="384">
        <f t="shared" si="1041"/>
        <v>0</v>
      </c>
      <c r="EE258" s="382"/>
      <c r="EF258" s="384">
        <f t="shared" si="1042"/>
        <v>0</v>
      </c>
      <c r="EG258" s="382"/>
      <c r="EH258" s="384">
        <f t="shared" si="1043"/>
        <v>0</v>
      </c>
      <c r="EI258" s="382"/>
      <c r="EJ258" s="384">
        <f t="shared" si="1044"/>
        <v>0</v>
      </c>
      <c r="EK258" s="382"/>
      <c r="EL258" s="384">
        <f t="shared" si="1045"/>
        <v>0</v>
      </c>
      <c r="EM258" s="382"/>
      <c r="EN258" s="384">
        <f t="shared" si="1046"/>
        <v>0</v>
      </c>
      <c r="EO258" s="382"/>
      <c r="EP258" s="384">
        <f t="shared" si="1047"/>
        <v>0</v>
      </c>
      <c r="EQ258" s="382"/>
      <c r="ER258" s="384">
        <f t="shared" si="1048"/>
        <v>0</v>
      </c>
      <c r="ES258" s="382"/>
      <c r="ET258" s="384">
        <f t="shared" si="1049"/>
        <v>0</v>
      </c>
      <c r="EU258" s="382"/>
      <c r="EV258" s="384">
        <f t="shared" si="1050"/>
        <v>0</v>
      </c>
      <c r="EW258" s="382"/>
      <c r="EX258" s="384">
        <f t="shared" si="1051"/>
        <v>0</v>
      </c>
      <c r="EY258" s="382"/>
      <c r="EZ258" s="384">
        <f t="shared" si="1052"/>
        <v>0</v>
      </c>
      <c r="FA258" s="382"/>
      <c r="FB258" s="384">
        <f t="shared" si="1053"/>
        <v>0</v>
      </c>
      <c r="FC258" s="382"/>
      <c r="FD258" s="384">
        <f t="shared" si="1054"/>
        <v>0</v>
      </c>
      <c r="FE258" s="382"/>
      <c r="FF258" s="384">
        <f t="shared" si="1055"/>
        <v>0</v>
      </c>
      <c r="FG258" s="382"/>
      <c r="FH258" s="384">
        <f t="shared" si="1056"/>
        <v>0</v>
      </c>
      <c r="FI258" s="382"/>
      <c r="FJ258" s="384">
        <f t="shared" si="1057"/>
        <v>0</v>
      </c>
      <c r="FK258" s="382"/>
      <c r="FL258" s="384">
        <f t="shared" si="1058"/>
        <v>0</v>
      </c>
      <c r="FM258" s="382"/>
      <c r="FN258" s="384">
        <f t="shared" si="1059"/>
        <v>0</v>
      </c>
      <c r="FO258" s="382"/>
      <c r="FP258" s="384">
        <f t="shared" si="1060"/>
        <v>0</v>
      </c>
      <c r="FQ258" s="382"/>
      <c r="FR258" s="384">
        <f t="shared" si="1061"/>
        <v>0</v>
      </c>
      <c r="FS258" s="382"/>
      <c r="FT258" s="384">
        <f t="shared" si="1062"/>
        <v>0</v>
      </c>
      <c r="FU258" s="382"/>
      <c r="FV258" s="384">
        <f t="shared" si="1063"/>
        <v>0</v>
      </c>
      <c r="FW258" s="382"/>
      <c r="FX258" s="384">
        <f t="shared" si="1064"/>
        <v>0</v>
      </c>
      <c r="FY258" s="382"/>
      <c r="FZ258" s="384">
        <f t="shared" si="1065"/>
        <v>0</v>
      </c>
      <c r="GA258" s="382"/>
      <c r="GB258" s="384">
        <f t="shared" si="1066"/>
        <v>0</v>
      </c>
      <c r="GC258" s="382"/>
      <c r="GD258" s="384">
        <f t="shared" si="1067"/>
        <v>0</v>
      </c>
      <c r="GE258" s="382"/>
      <c r="GF258" s="384">
        <f t="shared" si="1068"/>
        <v>0</v>
      </c>
      <c r="GG258" s="382"/>
      <c r="GH258" s="384">
        <f t="shared" si="1069"/>
        <v>0</v>
      </c>
      <c r="GI258" s="382"/>
      <c r="GJ258" s="384">
        <f t="shared" si="1070"/>
        <v>0</v>
      </c>
      <c r="GK258" s="382"/>
      <c r="GL258" s="384">
        <f t="shared" si="1071"/>
        <v>0</v>
      </c>
      <c r="GM258" s="382"/>
      <c r="GN258" s="384">
        <f t="shared" si="1072"/>
        <v>0</v>
      </c>
      <c r="GO258" s="382"/>
      <c r="GP258" s="384">
        <f t="shared" si="1073"/>
        <v>0</v>
      </c>
      <c r="GQ258" s="382"/>
      <c r="GR258" s="384">
        <f t="shared" si="1074"/>
        <v>0</v>
      </c>
      <c r="GS258" s="382"/>
      <c r="GT258" s="384">
        <f t="shared" si="1075"/>
        <v>0</v>
      </c>
      <c r="GU258" s="382"/>
      <c r="GV258" s="384">
        <f t="shared" si="1076"/>
        <v>0</v>
      </c>
      <c r="GW258" s="382"/>
      <c r="GX258" s="384">
        <f t="shared" si="1077"/>
        <v>0</v>
      </c>
      <c r="GY258" s="382"/>
      <c r="GZ258" s="384">
        <f t="shared" si="1078"/>
        <v>0</v>
      </c>
      <c r="HA258" s="382"/>
      <c r="HB258" s="384">
        <f t="shared" si="1079"/>
        <v>0</v>
      </c>
      <c r="HC258" s="382"/>
      <c r="HD258" s="384">
        <f t="shared" si="1080"/>
        <v>0</v>
      </c>
      <c r="HE258" s="382"/>
      <c r="HF258" s="384">
        <f t="shared" si="815"/>
        <v>0</v>
      </c>
      <c r="HG258" s="382"/>
      <c r="HH258" s="384">
        <f t="shared" si="816"/>
        <v>0</v>
      </c>
      <c r="HI258" s="382"/>
      <c r="HJ258" s="384">
        <f t="shared" si="985"/>
        <v>0</v>
      </c>
      <c r="HK258" s="382"/>
      <c r="HL258" s="384">
        <f t="shared" si="690"/>
        <v>0</v>
      </c>
      <c r="HM258" s="382"/>
      <c r="HN258" s="384">
        <f t="shared" si="1081"/>
        <v>0</v>
      </c>
      <c r="HO258" s="426"/>
      <c r="HP258" s="384">
        <f t="shared" si="1082"/>
        <v>0</v>
      </c>
      <c r="HQ258" s="382"/>
      <c r="HR258" s="384">
        <f t="shared" si="1083"/>
        <v>0</v>
      </c>
      <c r="HS258" s="426"/>
      <c r="HT258" s="384">
        <f t="shared" si="1084"/>
        <v>0</v>
      </c>
      <c r="HU258" s="382"/>
      <c r="HV258" s="384">
        <f t="shared" si="1085"/>
        <v>0</v>
      </c>
      <c r="HW258" s="382"/>
      <c r="HX258" s="384">
        <f t="shared" si="1086"/>
        <v>0</v>
      </c>
      <c r="HY258" s="382"/>
      <c r="HZ258" s="384">
        <f t="shared" si="1087"/>
        <v>0</v>
      </c>
      <c r="IA258" s="382"/>
      <c r="IB258" s="384">
        <f t="shared" si="1088"/>
        <v>0</v>
      </c>
      <c r="IC258" s="382"/>
      <c r="ID258" s="384">
        <f t="shared" si="1089"/>
        <v>0</v>
      </c>
      <c r="IE258" s="382"/>
      <c r="IF258" s="384">
        <f t="shared" si="1090"/>
        <v>0</v>
      </c>
      <c r="IG258" s="382"/>
      <c r="IH258" s="384">
        <f t="shared" si="1091"/>
        <v>0</v>
      </c>
      <c r="II258" s="382"/>
      <c r="IJ258" s="384">
        <f t="shared" si="1092"/>
        <v>0</v>
      </c>
      <c r="IK258" s="382"/>
      <c r="IL258" s="384">
        <f t="shared" si="1093"/>
        <v>0</v>
      </c>
      <c r="IM258" s="382"/>
      <c r="IN258" s="384">
        <f t="shared" si="1094"/>
        <v>0</v>
      </c>
      <c r="IO258" s="382"/>
      <c r="IP258" s="384">
        <f t="shared" si="1095"/>
        <v>0</v>
      </c>
      <c r="IQ258" s="382"/>
      <c r="IR258" s="384">
        <f t="shared" si="1096"/>
        <v>0</v>
      </c>
      <c r="IS258" s="382"/>
      <c r="IT258" s="384">
        <f t="shared" si="1097"/>
        <v>0</v>
      </c>
      <c r="IU258" s="382"/>
      <c r="IV258" s="384">
        <f t="shared" si="1098"/>
        <v>0</v>
      </c>
      <c r="IW258" s="382"/>
      <c r="IX258" s="384">
        <f t="shared" si="1177"/>
        <v>0</v>
      </c>
      <c r="IY258" s="382"/>
      <c r="IZ258" s="384">
        <f t="shared" si="1099"/>
        <v>0</v>
      </c>
      <c r="JA258" s="382"/>
      <c r="JB258" s="384">
        <f t="shared" si="1100"/>
        <v>0</v>
      </c>
      <c r="JC258" s="382"/>
      <c r="JD258" s="384">
        <f t="shared" si="1101"/>
        <v>0</v>
      </c>
      <c r="JE258" s="382"/>
      <c r="JF258" s="384">
        <f t="shared" si="1102"/>
        <v>0</v>
      </c>
      <c r="JG258" s="382"/>
      <c r="JH258" s="384">
        <f t="shared" si="1103"/>
        <v>0</v>
      </c>
      <c r="JI258" s="382"/>
      <c r="JJ258" s="384">
        <f t="shared" si="1104"/>
        <v>0</v>
      </c>
      <c r="JK258" s="382"/>
      <c r="JL258" s="384">
        <f t="shared" si="1105"/>
        <v>0</v>
      </c>
      <c r="JM258" s="382"/>
      <c r="JN258" s="384">
        <f t="shared" si="1106"/>
        <v>0</v>
      </c>
      <c r="JO258" s="382"/>
      <c r="JP258" s="384">
        <f t="shared" si="1107"/>
        <v>0</v>
      </c>
      <c r="JQ258" s="382"/>
      <c r="JR258" s="384">
        <f t="shared" si="1108"/>
        <v>0</v>
      </c>
      <c r="JS258" s="382"/>
      <c r="JT258" s="384">
        <f t="shared" si="1109"/>
        <v>0</v>
      </c>
      <c r="JU258" s="382"/>
      <c r="JV258" s="384">
        <f t="shared" si="1110"/>
        <v>0</v>
      </c>
      <c r="JW258" s="382"/>
      <c r="JX258" s="384">
        <f t="shared" si="1111"/>
        <v>0</v>
      </c>
      <c r="JY258" s="382"/>
      <c r="JZ258" s="384">
        <f t="shared" si="1112"/>
        <v>0</v>
      </c>
    </row>
    <row r="259" spans="1:16366" s="4" customFormat="1" x14ac:dyDescent="0.25">
      <c r="A259" s="268" t="s">
        <v>334</v>
      </c>
      <c r="B259" s="268" t="s">
        <v>702</v>
      </c>
      <c r="C259" s="512">
        <v>2240000</v>
      </c>
      <c r="D259" s="500"/>
      <c r="E259" s="478"/>
      <c r="F259" s="478"/>
      <c r="G259" s="387">
        <v>0</v>
      </c>
      <c r="H259" s="388">
        <f t="shared" si="584"/>
        <v>2240000</v>
      </c>
      <c r="I259" s="514">
        <v>7000</v>
      </c>
      <c r="J259" s="403">
        <f t="shared" si="586"/>
        <v>320</v>
      </c>
      <c r="K259" s="380"/>
      <c r="L259" s="384">
        <f t="shared" si="1120"/>
        <v>0</v>
      </c>
      <c r="M259" s="380"/>
      <c r="N259" s="384">
        <f t="shared" si="1179"/>
        <v>0</v>
      </c>
      <c r="O259" s="380"/>
      <c r="P259" s="384">
        <f t="shared" si="854"/>
        <v>0</v>
      </c>
      <c r="Q259" s="380"/>
      <c r="R259" s="384">
        <f t="shared" si="1180"/>
        <v>0</v>
      </c>
      <c r="S259" s="380"/>
      <c r="T259" s="384">
        <f t="shared" si="986"/>
        <v>0</v>
      </c>
      <c r="U259" s="380"/>
      <c r="V259" s="384">
        <f t="shared" si="987"/>
        <v>0</v>
      </c>
      <c r="W259" s="380"/>
      <c r="X259" s="384">
        <f t="shared" si="988"/>
        <v>0</v>
      </c>
      <c r="Y259" s="380">
        <v>1</v>
      </c>
      <c r="Z259" s="384">
        <f t="shared" si="594"/>
        <v>320</v>
      </c>
      <c r="AA259" s="380"/>
      <c r="AB259" s="384">
        <f t="shared" si="989"/>
        <v>0</v>
      </c>
      <c r="AC259" s="380"/>
      <c r="AD259" s="384">
        <f t="shared" si="990"/>
        <v>0</v>
      </c>
      <c r="AE259" s="380"/>
      <c r="AF259" s="384">
        <f t="shared" si="991"/>
        <v>0</v>
      </c>
      <c r="AG259" s="380"/>
      <c r="AH259" s="384">
        <f t="shared" si="992"/>
        <v>0</v>
      </c>
      <c r="AI259" s="380"/>
      <c r="AJ259" s="384">
        <f t="shared" si="993"/>
        <v>0</v>
      </c>
      <c r="AK259" s="380"/>
      <c r="AL259" s="384">
        <f t="shared" si="994"/>
        <v>0</v>
      </c>
      <c r="AM259" s="380"/>
      <c r="AN259" s="384">
        <f t="shared" si="601"/>
        <v>0</v>
      </c>
      <c r="AO259" s="380"/>
      <c r="AP259" s="384">
        <f t="shared" si="995"/>
        <v>0</v>
      </c>
      <c r="AQ259" s="380"/>
      <c r="AR259" s="384">
        <f t="shared" si="996"/>
        <v>0</v>
      </c>
      <c r="AS259" s="380"/>
      <c r="AT259" s="384">
        <f t="shared" si="997"/>
        <v>0</v>
      </c>
      <c r="AU259" s="380"/>
      <c r="AV259" s="384">
        <f t="shared" si="998"/>
        <v>0</v>
      </c>
      <c r="AW259" s="380"/>
      <c r="AX259" s="384">
        <f t="shared" si="999"/>
        <v>0</v>
      </c>
      <c r="AY259" s="380"/>
      <c r="AZ259" s="384">
        <f t="shared" si="1000"/>
        <v>0</v>
      </c>
      <c r="BA259" s="380"/>
      <c r="BB259" s="384">
        <f t="shared" si="1001"/>
        <v>0</v>
      </c>
      <c r="BC259" s="380"/>
      <c r="BD259" s="384">
        <f t="shared" si="1002"/>
        <v>0</v>
      </c>
      <c r="BE259" s="380"/>
      <c r="BF259" s="384">
        <f t="shared" si="1003"/>
        <v>0</v>
      </c>
      <c r="BG259" s="380"/>
      <c r="BH259" s="384">
        <f t="shared" si="1004"/>
        <v>0</v>
      </c>
      <c r="BI259" s="380"/>
      <c r="BJ259" s="384">
        <f t="shared" si="1005"/>
        <v>0</v>
      </c>
      <c r="BK259" s="380"/>
      <c r="BL259" s="384">
        <f t="shared" si="1006"/>
        <v>0</v>
      </c>
      <c r="BM259" s="380"/>
      <c r="BN259" s="384">
        <f t="shared" si="1007"/>
        <v>0</v>
      </c>
      <c r="BO259" s="380"/>
      <c r="BP259" s="384">
        <f t="shared" si="1008"/>
        <v>0</v>
      </c>
      <c r="BQ259" s="380"/>
      <c r="BR259" s="384">
        <f t="shared" si="1009"/>
        <v>0</v>
      </c>
      <c r="BS259" s="380"/>
      <c r="BT259" s="384">
        <f t="shared" si="1010"/>
        <v>0</v>
      </c>
      <c r="BU259" s="380"/>
      <c r="BV259" s="384">
        <f t="shared" si="1011"/>
        <v>0</v>
      </c>
      <c r="BW259" s="380"/>
      <c r="BX259" s="384">
        <f t="shared" si="1012"/>
        <v>0</v>
      </c>
      <c r="BY259" s="380"/>
      <c r="BZ259" s="384">
        <f t="shared" si="1013"/>
        <v>0</v>
      </c>
      <c r="CA259" s="380"/>
      <c r="CB259" s="384">
        <f t="shared" si="1014"/>
        <v>0</v>
      </c>
      <c r="CC259" s="380"/>
      <c r="CD259" s="384">
        <f t="shared" si="1015"/>
        <v>0</v>
      </c>
      <c r="CE259" s="380"/>
      <c r="CF259" s="384">
        <f t="shared" si="1016"/>
        <v>0</v>
      </c>
      <c r="CG259" s="380"/>
      <c r="CH259" s="384">
        <f t="shared" si="1017"/>
        <v>0</v>
      </c>
      <c r="CI259" s="380"/>
      <c r="CJ259" s="384">
        <f t="shared" si="1018"/>
        <v>0</v>
      </c>
      <c r="CK259" s="380"/>
      <c r="CL259" s="384">
        <f t="shared" si="1019"/>
        <v>0</v>
      </c>
      <c r="CM259" s="380"/>
      <c r="CN259" s="384">
        <f t="shared" si="1020"/>
        <v>0</v>
      </c>
      <c r="CO259" s="380"/>
      <c r="CP259" s="384">
        <f t="shared" si="1021"/>
        <v>0</v>
      </c>
      <c r="CQ259" s="380"/>
      <c r="CR259" s="384">
        <f t="shared" si="1022"/>
        <v>0</v>
      </c>
      <c r="CS259" s="380"/>
      <c r="CT259" s="384">
        <f t="shared" si="1023"/>
        <v>0</v>
      </c>
      <c r="CU259" s="380"/>
      <c r="CV259" s="384">
        <f t="shared" si="1024"/>
        <v>0</v>
      </c>
      <c r="CW259" s="380"/>
      <c r="CX259" s="384">
        <f t="shared" si="1025"/>
        <v>0</v>
      </c>
      <c r="CY259" s="380"/>
      <c r="CZ259" s="384">
        <f t="shared" si="1026"/>
        <v>0</v>
      </c>
      <c r="DA259" s="380"/>
      <c r="DB259" s="384">
        <f t="shared" si="1027"/>
        <v>0</v>
      </c>
      <c r="DC259" s="380"/>
      <c r="DD259" s="384">
        <f t="shared" si="1028"/>
        <v>0</v>
      </c>
      <c r="DE259" s="380"/>
      <c r="DF259" s="384">
        <f t="shared" si="1029"/>
        <v>0</v>
      </c>
      <c r="DG259" s="380"/>
      <c r="DH259" s="384">
        <f t="shared" si="1030"/>
        <v>0</v>
      </c>
      <c r="DI259" s="380"/>
      <c r="DJ259" s="384">
        <f t="shared" si="1031"/>
        <v>0</v>
      </c>
      <c r="DK259" s="380"/>
      <c r="DL259" s="384">
        <f t="shared" si="1032"/>
        <v>0</v>
      </c>
      <c r="DM259" s="380"/>
      <c r="DN259" s="384">
        <f t="shared" si="1033"/>
        <v>0</v>
      </c>
      <c r="DO259" s="380"/>
      <c r="DP259" s="384">
        <f t="shared" si="1034"/>
        <v>0</v>
      </c>
      <c r="DQ259" s="380"/>
      <c r="DR259" s="384">
        <f t="shared" si="1035"/>
        <v>0</v>
      </c>
      <c r="DS259" s="380"/>
      <c r="DT259" s="384">
        <f t="shared" si="1036"/>
        <v>0</v>
      </c>
      <c r="DU259" s="380"/>
      <c r="DV259" s="384">
        <f t="shared" si="1037"/>
        <v>0</v>
      </c>
      <c r="DW259" s="380"/>
      <c r="DX259" s="384">
        <f t="shared" si="1038"/>
        <v>0</v>
      </c>
      <c r="DY259" s="380"/>
      <c r="DZ259" s="384">
        <f t="shared" si="1039"/>
        <v>0</v>
      </c>
      <c r="EA259" s="380"/>
      <c r="EB259" s="384">
        <f t="shared" si="1040"/>
        <v>0</v>
      </c>
      <c r="EC259" s="380"/>
      <c r="ED259" s="384">
        <f t="shared" si="1041"/>
        <v>0</v>
      </c>
      <c r="EE259" s="380"/>
      <c r="EF259" s="384">
        <f t="shared" si="1042"/>
        <v>0</v>
      </c>
      <c r="EG259" s="380"/>
      <c r="EH259" s="384">
        <f t="shared" si="1043"/>
        <v>0</v>
      </c>
      <c r="EI259" s="380"/>
      <c r="EJ259" s="384">
        <f t="shared" si="1044"/>
        <v>0</v>
      </c>
      <c r="EK259" s="380"/>
      <c r="EL259" s="384">
        <f t="shared" si="1045"/>
        <v>0</v>
      </c>
      <c r="EM259" s="380"/>
      <c r="EN259" s="384">
        <f t="shared" si="1046"/>
        <v>0</v>
      </c>
      <c r="EO259" s="380"/>
      <c r="EP259" s="384">
        <f t="shared" si="1047"/>
        <v>0</v>
      </c>
      <c r="EQ259" s="380"/>
      <c r="ER259" s="384">
        <f t="shared" si="1048"/>
        <v>0</v>
      </c>
      <c r="ES259" s="380"/>
      <c r="ET259" s="384">
        <f t="shared" si="1049"/>
        <v>0</v>
      </c>
      <c r="EU259" s="380"/>
      <c r="EV259" s="384">
        <f t="shared" si="1050"/>
        <v>0</v>
      </c>
      <c r="EW259" s="380"/>
      <c r="EX259" s="384">
        <f t="shared" si="1051"/>
        <v>0</v>
      </c>
      <c r="EY259" s="380"/>
      <c r="EZ259" s="384">
        <f t="shared" si="1052"/>
        <v>0</v>
      </c>
      <c r="FA259" s="380"/>
      <c r="FB259" s="384">
        <f t="shared" si="1053"/>
        <v>0</v>
      </c>
      <c r="FC259" s="380"/>
      <c r="FD259" s="384">
        <f t="shared" si="1054"/>
        <v>0</v>
      </c>
      <c r="FE259" s="380"/>
      <c r="FF259" s="384">
        <f t="shared" si="1055"/>
        <v>0</v>
      </c>
      <c r="FG259" s="380"/>
      <c r="FH259" s="384">
        <f t="shared" si="1056"/>
        <v>0</v>
      </c>
      <c r="FI259" s="380"/>
      <c r="FJ259" s="384">
        <f t="shared" si="1057"/>
        <v>0</v>
      </c>
      <c r="FK259" s="380"/>
      <c r="FL259" s="384">
        <f t="shared" si="1058"/>
        <v>0</v>
      </c>
      <c r="FM259" s="380"/>
      <c r="FN259" s="384">
        <f t="shared" si="1059"/>
        <v>0</v>
      </c>
      <c r="FO259" s="380"/>
      <c r="FP259" s="384">
        <f t="shared" si="1060"/>
        <v>0</v>
      </c>
      <c r="FQ259" s="380"/>
      <c r="FR259" s="384">
        <f t="shared" si="1061"/>
        <v>0</v>
      </c>
      <c r="FS259" s="380"/>
      <c r="FT259" s="384">
        <f t="shared" si="1062"/>
        <v>0</v>
      </c>
      <c r="FU259" s="380"/>
      <c r="FV259" s="384">
        <f t="shared" si="1063"/>
        <v>0</v>
      </c>
      <c r="FW259" s="380"/>
      <c r="FX259" s="384">
        <f t="shared" si="1064"/>
        <v>0</v>
      </c>
      <c r="FY259" s="380"/>
      <c r="FZ259" s="384">
        <f t="shared" si="1065"/>
        <v>0</v>
      </c>
      <c r="GA259" s="380"/>
      <c r="GB259" s="384">
        <f t="shared" si="1066"/>
        <v>0</v>
      </c>
      <c r="GC259" s="380"/>
      <c r="GD259" s="384">
        <f t="shared" si="1067"/>
        <v>0</v>
      </c>
      <c r="GE259" s="380"/>
      <c r="GF259" s="384">
        <f t="shared" si="1068"/>
        <v>0</v>
      </c>
      <c r="GG259" s="380"/>
      <c r="GH259" s="384">
        <f t="shared" si="1069"/>
        <v>0</v>
      </c>
      <c r="GI259" s="380"/>
      <c r="GJ259" s="384">
        <f t="shared" si="1070"/>
        <v>0</v>
      </c>
      <c r="GK259" s="380"/>
      <c r="GL259" s="384">
        <f t="shared" si="1071"/>
        <v>0</v>
      </c>
      <c r="GM259" s="380"/>
      <c r="GN259" s="384">
        <f t="shared" si="1072"/>
        <v>0</v>
      </c>
      <c r="GO259" s="380"/>
      <c r="GP259" s="384">
        <f t="shared" si="1073"/>
        <v>0</v>
      </c>
      <c r="GQ259" s="380"/>
      <c r="GR259" s="384">
        <f t="shared" si="1074"/>
        <v>0</v>
      </c>
      <c r="GS259" s="380"/>
      <c r="GT259" s="384">
        <f t="shared" si="1075"/>
        <v>0</v>
      </c>
      <c r="GU259" s="380"/>
      <c r="GV259" s="384">
        <f t="shared" si="1076"/>
        <v>0</v>
      </c>
      <c r="GW259" s="380"/>
      <c r="GX259" s="384">
        <f t="shared" si="1077"/>
        <v>0</v>
      </c>
      <c r="GY259" s="380"/>
      <c r="GZ259" s="384">
        <f t="shared" si="1078"/>
        <v>0</v>
      </c>
      <c r="HA259" s="380"/>
      <c r="HB259" s="384">
        <f t="shared" si="1079"/>
        <v>0</v>
      </c>
      <c r="HC259" s="380"/>
      <c r="HD259" s="384">
        <f t="shared" si="1080"/>
        <v>0</v>
      </c>
      <c r="HE259" s="380"/>
      <c r="HF259" s="384">
        <f t="shared" si="815"/>
        <v>0</v>
      </c>
      <c r="HG259" s="380"/>
      <c r="HH259" s="384">
        <f t="shared" si="816"/>
        <v>0</v>
      </c>
      <c r="HI259" s="380"/>
      <c r="HJ259" s="384">
        <f t="shared" si="985"/>
        <v>0</v>
      </c>
      <c r="HK259" s="380"/>
      <c r="HL259" s="384">
        <f t="shared" si="690"/>
        <v>0</v>
      </c>
      <c r="HM259" s="380"/>
      <c r="HN259" s="384">
        <f t="shared" si="1081"/>
        <v>0</v>
      </c>
      <c r="HO259" s="424"/>
      <c r="HP259" s="384">
        <f t="shared" si="1082"/>
        <v>0</v>
      </c>
      <c r="HQ259" s="380"/>
      <c r="HR259" s="384">
        <f t="shared" si="1083"/>
        <v>0</v>
      </c>
      <c r="HS259" s="424"/>
      <c r="HT259" s="384">
        <f t="shared" si="1084"/>
        <v>0</v>
      </c>
      <c r="HU259" s="380"/>
      <c r="HV259" s="384">
        <f t="shared" si="1085"/>
        <v>0</v>
      </c>
      <c r="HW259" s="380"/>
      <c r="HX259" s="384">
        <f t="shared" si="1086"/>
        <v>0</v>
      </c>
      <c r="HY259" s="380"/>
      <c r="HZ259" s="384">
        <f t="shared" si="1087"/>
        <v>0</v>
      </c>
      <c r="IA259" s="380"/>
      <c r="IB259" s="384">
        <f t="shared" si="1088"/>
        <v>0</v>
      </c>
      <c r="IC259" s="380"/>
      <c r="ID259" s="384">
        <f t="shared" si="1089"/>
        <v>0</v>
      </c>
      <c r="IE259" s="380"/>
      <c r="IF259" s="384">
        <f t="shared" si="1090"/>
        <v>0</v>
      </c>
      <c r="IG259" s="380"/>
      <c r="IH259" s="384">
        <f t="shared" si="1091"/>
        <v>0</v>
      </c>
      <c r="II259" s="380"/>
      <c r="IJ259" s="384">
        <f t="shared" si="1092"/>
        <v>0</v>
      </c>
      <c r="IK259" s="380"/>
      <c r="IL259" s="384">
        <f t="shared" si="1093"/>
        <v>0</v>
      </c>
      <c r="IM259" s="380"/>
      <c r="IN259" s="384">
        <f t="shared" si="1094"/>
        <v>0</v>
      </c>
      <c r="IO259" s="380"/>
      <c r="IP259" s="384">
        <f t="shared" si="1095"/>
        <v>0</v>
      </c>
      <c r="IQ259" s="380"/>
      <c r="IR259" s="384">
        <f t="shared" si="1096"/>
        <v>0</v>
      </c>
      <c r="IS259" s="380"/>
      <c r="IT259" s="384">
        <f t="shared" si="1097"/>
        <v>0</v>
      </c>
      <c r="IU259" s="380"/>
      <c r="IV259" s="384">
        <f t="shared" si="1098"/>
        <v>0</v>
      </c>
      <c r="IW259" s="380"/>
      <c r="IX259" s="384">
        <f t="shared" si="1177"/>
        <v>0</v>
      </c>
      <c r="IY259" s="380"/>
      <c r="IZ259" s="384">
        <f t="shared" si="1099"/>
        <v>0</v>
      </c>
      <c r="JA259" s="380"/>
      <c r="JB259" s="384">
        <f t="shared" si="1100"/>
        <v>0</v>
      </c>
      <c r="JC259" s="380"/>
      <c r="JD259" s="384">
        <f t="shared" si="1101"/>
        <v>0</v>
      </c>
      <c r="JE259" s="380"/>
      <c r="JF259" s="384">
        <f t="shared" si="1102"/>
        <v>0</v>
      </c>
      <c r="JG259" s="380"/>
      <c r="JH259" s="384">
        <f t="shared" si="1103"/>
        <v>0</v>
      </c>
      <c r="JI259" s="380"/>
      <c r="JJ259" s="384">
        <f t="shared" si="1104"/>
        <v>0</v>
      </c>
      <c r="JK259" s="380"/>
      <c r="JL259" s="384">
        <f t="shared" si="1105"/>
        <v>0</v>
      </c>
      <c r="JM259" s="380"/>
      <c r="JN259" s="384">
        <f t="shared" si="1106"/>
        <v>0</v>
      </c>
      <c r="JO259" s="380"/>
      <c r="JP259" s="384">
        <f t="shared" si="1107"/>
        <v>0</v>
      </c>
      <c r="JQ259" s="380"/>
      <c r="JR259" s="384">
        <f t="shared" si="1108"/>
        <v>0</v>
      </c>
      <c r="JS259" s="380"/>
      <c r="JT259" s="384">
        <f t="shared" si="1109"/>
        <v>0</v>
      </c>
      <c r="JU259" s="380"/>
      <c r="JV259" s="384">
        <f t="shared" si="1110"/>
        <v>0</v>
      </c>
      <c r="JW259" s="380"/>
      <c r="JX259" s="384">
        <f t="shared" si="1111"/>
        <v>0</v>
      </c>
      <c r="JY259" s="380"/>
      <c r="JZ259" s="384">
        <f t="shared" si="1112"/>
        <v>0</v>
      </c>
    </row>
    <row r="260" spans="1:16366" s="4" customFormat="1" x14ac:dyDescent="0.25">
      <c r="A260" s="268" t="s">
        <v>334</v>
      </c>
      <c r="B260" s="268" t="s">
        <v>414</v>
      </c>
      <c r="C260" s="468">
        <v>17500</v>
      </c>
      <c r="D260" s="467"/>
      <c r="E260" s="492"/>
      <c r="F260" s="478"/>
      <c r="G260" s="387">
        <f>+AVERAGE(C260:F260)*5%</f>
        <v>875</v>
      </c>
      <c r="H260" s="388">
        <f t="shared" ref="H260:H265" si="1181">AVERAGE(C260:F260)+G260</f>
        <v>18375</v>
      </c>
      <c r="I260" s="513">
        <v>1</v>
      </c>
      <c r="J260" s="391">
        <f t="shared" si="586"/>
        <v>18375</v>
      </c>
      <c r="K260" s="379"/>
      <c r="L260" s="384">
        <f t="shared" si="1120"/>
        <v>0</v>
      </c>
      <c r="M260" s="379"/>
      <c r="N260" s="384">
        <f t="shared" si="1179"/>
        <v>0</v>
      </c>
      <c r="O260" s="379"/>
      <c r="P260" s="384">
        <f t="shared" ref="P260:P265" si="1182">O260*$J260</f>
        <v>0</v>
      </c>
      <c r="Q260" s="379"/>
      <c r="R260" s="384">
        <f t="shared" si="1180"/>
        <v>0</v>
      </c>
      <c r="S260" s="379"/>
      <c r="T260" s="384">
        <f t="shared" si="986"/>
        <v>0</v>
      </c>
      <c r="U260" s="379"/>
      <c r="V260" s="384">
        <f t="shared" si="987"/>
        <v>0</v>
      </c>
      <c r="W260" s="379"/>
      <c r="X260" s="384">
        <f t="shared" si="988"/>
        <v>0</v>
      </c>
      <c r="Y260" s="379"/>
      <c r="Z260" s="384">
        <f t="shared" si="594"/>
        <v>0</v>
      </c>
      <c r="AA260" s="379"/>
      <c r="AB260" s="384">
        <f t="shared" si="989"/>
        <v>0</v>
      </c>
      <c r="AC260" s="379">
        <v>1</v>
      </c>
      <c r="AD260" s="384">
        <f t="shared" si="990"/>
        <v>18375</v>
      </c>
      <c r="AE260" s="379">
        <v>0.5</v>
      </c>
      <c r="AF260" s="384">
        <f t="shared" si="991"/>
        <v>9187.5</v>
      </c>
      <c r="AG260" s="379"/>
      <c r="AH260" s="384">
        <f t="shared" si="992"/>
        <v>0</v>
      </c>
      <c r="AI260" s="379"/>
      <c r="AJ260" s="384">
        <f t="shared" si="993"/>
        <v>0</v>
      </c>
      <c r="AK260" s="379"/>
      <c r="AL260" s="384">
        <f t="shared" si="994"/>
        <v>0</v>
      </c>
      <c r="AM260" s="379"/>
      <c r="AN260" s="384">
        <f t="shared" si="601"/>
        <v>0</v>
      </c>
      <c r="AO260" s="379"/>
      <c r="AP260" s="384">
        <f t="shared" si="995"/>
        <v>0</v>
      </c>
      <c r="AQ260" s="379"/>
      <c r="AR260" s="384">
        <f t="shared" si="996"/>
        <v>0</v>
      </c>
      <c r="AS260" s="379"/>
      <c r="AT260" s="384">
        <f t="shared" si="997"/>
        <v>0</v>
      </c>
      <c r="AU260" s="379"/>
      <c r="AV260" s="384">
        <f t="shared" si="998"/>
        <v>0</v>
      </c>
      <c r="AW260" s="379"/>
      <c r="AX260" s="384">
        <f t="shared" si="999"/>
        <v>0</v>
      </c>
      <c r="AY260" s="379"/>
      <c r="AZ260" s="384">
        <f t="shared" si="1000"/>
        <v>0</v>
      </c>
      <c r="BA260" s="379"/>
      <c r="BB260" s="384">
        <f t="shared" si="1001"/>
        <v>0</v>
      </c>
      <c r="BC260" s="379"/>
      <c r="BD260" s="384">
        <f t="shared" si="1002"/>
        <v>0</v>
      </c>
      <c r="BE260" s="379"/>
      <c r="BF260" s="384">
        <f t="shared" si="1003"/>
        <v>0</v>
      </c>
      <c r="BG260" s="379"/>
      <c r="BH260" s="384">
        <f t="shared" si="1004"/>
        <v>0</v>
      </c>
      <c r="BI260" s="379"/>
      <c r="BJ260" s="384">
        <f t="shared" si="1005"/>
        <v>0</v>
      </c>
      <c r="BK260" s="379"/>
      <c r="BL260" s="384">
        <f t="shared" si="1006"/>
        <v>0</v>
      </c>
      <c r="BM260" s="379"/>
      <c r="BN260" s="384">
        <f t="shared" si="1007"/>
        <v>0</v>
      </c>
      <c r="BO260" s="379"/>
      <c r="BP260" s="384">
        <f t="shared" si="1008"/>
        <v>0</v>
      </c>
      <c r="BQ260" s="379"/>
      <c r="BR260" s="384">
        <f t="shared" si="1009"/>
        <v>0</v>
      </c>
      <c r="BS260" s="379"/>
      <c r="BT260" s="384">
        <f t="shared" si="1010"/>
        <v>0</v>
      </c>
      <c r="BU260" s="379"/>
      <c r="BV260" s="384">
        <f t="shared" si="1011"/>
        <v>0</v>
      </c>
      <c r="BW260" s="379"/>
      <c r="BX260" s="384">
        <f t="shared" si="1012"/>
        <v>0</v>
      </c>
      <c r="BY260" s="379"/>
      <c r="BZ260" s="384">
        <f t="shared" si="1013"/>
        <v>0</v>
      </c>
      <c r="CA260" s="379"/>
      <c r="CB260" s="384">
        <f t="shared" si="1014"/>
        <v>0</v>
      </c>
      <c r="CC260" s="379"/>
      <c r="CD260" s="384">
        <f t="shared" si="1015"/>
        <v>0</v>
      </c>
      <c r="CE260" s="379"/>
      <c r="CF260" s="384">
        <f t="shared" si="1016"/>
        <v>0</v>
      </c>
      <c r="CG260" s="379"/>
      <c r="CH260" s="384">
        <f t="shared" si="1017"/>
        <v>0</v>
      </c>
      <c r="CI260" s="379"/>
      <c r="CJ260" s="384">
        <f t="shared" si="1018"/>
        <v>0</v>
      </c>
      <c r="CK260" s="379"/>
      <c r="CL260" s="384">
        <f t="shared" si="1019"/>
        <v>0</v>
      </c>
      <c r="CM260" s="379"/>
      <c r="CN260" s="384">
        <f t="shared" si="1020"/>
        <v>0</v>
      </c>
      <c r="CO260" s="379"/>
      <c r="CP260" s="384">
        <f t="shared" si="1021"/>
        <v>0</v>
      </c>
      <c r="CQ260" s="379"/>
      <c r="CR260" s="384">
        <f t="shared" si="1022"/>
        <v>0</v>
      </c>
      <c r="CS260" s="379"/>
      <c r="CT260" s="384">
        <f t="shared" si="1023"/>
        <v>0</v>
      </c>
      <c r="CU260" s="379"/>
      <c r="CV260" s="384">
        <f t="shared" si="1024"/>
        <v>0</v>
      </c>
      <c r="CW260" s="379"/>
      <c r="CX260" s="384">
        <f t="shared" si="1025"/>
        <v>0</v>
      </c>
      <c r="CY260" s="379"/>
      <c r="CZ260" s="384">
        <f t="shared" si="1026"/>
        <v>0</v>
      </c>
      <c r="DA260" s="379"/>
      <c r="DB260" s="384">
        <f t="shared" si="1027"/>
        <v>0</v>
      </c>
      <c r="DC260" s="379"/>
      <c r="DD260" s="384">
        <f t="shared" si="1028"/>
        <v>0</v>
      </c>
      <c r="DE260" s="379"/>
      <c r="DF260" s="384">
        <f t="shared" si="1029"/>
        <v>0</v>
      </c>
      <c r="DG260" s="379"/>
      <c r="DH260" s="384">
        <f t="shared" si="1030"/>
        <v>0</v>
      </c>
      <c r="DI260" s="379"/>
      <c r="DJ260" s="384">
        <f t="shared" si="1031"/>
        <v>0</v>
      </c>
      <c r="DK260" s="379"/>
      <c r="DL260" s="384">
        <f t="shared" si="1032"/>
        <v>0</v>
      </c>
      <c r="DM260" s="379"/>
      <c r="DN260" s="384">
        <f t="shared" si="1033"/>
        <v>0</v>
      </c>
      <c r="DO260" s="379"/>
      <c r="DP260" s="384">
        <f t="shared" si="1034"/>
        <v>0</v>
      </c>
      <c r="DQ260" s="379"/>
      <c r="DR260" s="384">
        <f t="shared" si="1035"/>
        <v>0</v>
      </c>
      <c r="DS260" s="379"/>
      <c r="DT260" s="384">
        <f t="shared" si="1036"/>
        <v>0</v>
      </c>
      <c r="DU260" s="379"/>
      <c r="DV260" s="384">
        <f t="shared" si="1037"/>
        <v>0</v>
      </c>
      <c r="DW260" s="379"/>
      <c r="DX260" s="384">
        <f t="shared" si="1038"/>
        <v>0</v>
      </c>
      <c r="DY260" s="379"/>
      <c r="DZ260" s="384">
        <f t="shared" si="1039"/>
        <v>0</v>
      </c>
      <c r="EA260" s="379"/>
      <c r="EB260" s="384">
        <f t="shared" si="1040"/>
        <v>0</v>
      </c>
      <c r="EC260" s="379"/>
      <c r="ED260" s="384">
        <f t="shared" si="1041"/>
        <v>0</v>
      </c>
      <c r="EE260" s="379"/>
      <c r="EF260" s="384">
        <f t="shared" si="1042"/>
        <v>0</v>
      </c>
      <c r="EG260" s="379"/>
      <c r="EH260" s="384">
        <f t="shared" si="1043"/>
        <v>0</v>
      </c>
      <c r="EI260" s="379"/>
      <c r="EJ260" s="384">
        <f t="shared" si="1044"/>
        <v>0</v>
      </c>
      <c r="EK260" s="379"/>
      <c r="EL260" s="384">
        <f t="shared" si="1045"/>
        <v>0</v>
      </c>
      <c r="EM260" s="379"/>
      <c r="EN260" s="384">
        <f t="shared" si="1046"/>
        <v>0</v>
      </c>
      <c r="EO260" s="379"/>
      <c r="EP260" s="384">
        <f t="shared" si="1047"/>
        <v>0</v>
      </c>
      <c r="EQ260" s="379"/>
      <c r="ER260" s="384">
        <f t="shared" si="1048"/>
        <v>0</v>
      </c>
      <c r="ES260" s="379"/>
      <c r="ET260" s="384">
        <f t="shared" si="1049"/>
        <v>0</v>
      </c>
      <c r="EU260" s="379"/>
      <c r="EV260" s="384">
        <f t="shared" si="1050"/>
        <v>0</v>
      </c>
      <c r="EW260" s="379"/>
      <c r="EX260" s="384">
        <f t="shared" si="1051"/>
        <v>0</v>
      </c>
      <c r="EY260" s="379"/>
      <c r="EZ260" s="384">
        <f t="shared" si="1052"/>
        <v>0</v>
      </c>
      <c r="FA260" s="379"/>
      <c r="FB260" s="384">
        <f t="shared" si="1053"/>
        <v>0</v>
      </c>
      <c r="FC260" s="379"/>
      <c r="FD260" s="384">
        <f t="shared" si="1054"/>
        <v>0</v>
      </c>
      <c r="FE260" s="379"/>
      <c r="FF260" s="384">
        <f t="shared" si="1055"/>
        <v>0</v>
      </c>
      <c r="FG260" s="379"/>
      <c r="FH260" s="384">
        <f t="shared" si="1056"/>
        <v>0</v>
      </c>
      <c r="FI260" s="379"/>
      <c r="FJ260" s="384">
        <f t="shared" si="1057"/>
        <v>0</v>
      </c>
      <c r="FK260" s="379"/>
      <c r="FL260" s="384">
        <f t="shared" si="1058"/>
        <v>0</v>
      </c>
      <c r="FM260" s="379"/>
      <c r="FN260" s="384">
        <f t="shared" si="1059"/>
        <v>0</v>
      </c>
      <c r="FO260" s="379"/>
      <c r="FP260" s="384">
        <f t="shared" si="1060"/>
        <v>0</v>
      </c>
      <c r="FQ260" s="379"/>
      <c r="FR260" s="384">
        <f t="shared" si="1061"/>
        <v>0</v>
      </c>
      <c r="FS260" s="379"/>
      <c r="FT260" s="384">
        <f t="shared" si="1062"/>
        <v>0</v>
      </c>
      <c r="FU260" s="379"/>
      <c r="FV260" s="384">
        <f t="shared" si="1063"/>
        <v>0</v>
      </c>
      <c r="FW260" s="379"/>
      <c r="FX260" s="384">
        <f t="shared" si="1064"/>
        <v>0</v>
      </c>
      <c r="FY260" s="379"/>
      <c r="FZ260" s="384">
        <f t="shared" si="1065"/>
        <v>0</v>
      </c>
      <c r="GA260" s="379"/>
      <c r="GB260" s="384">
        <f t="shared" si="1066"/>
        <v>0</v>
      </c>
      <c r="GC260" s="379"/>
      <c r="GD260" s="384">
        <f t="shared" si="1067"/>
        <v>0</v>
      </c>
      <c r="GE260" s="379"/>
      <c r="GF260" s="384">
        <f t="shared" si="1068"/>
        <v>0</v>
      </c>
      <c r="GG260" s="379"/>
      <c r="GH260" s="384">
        <f t="shared" si="1069"/>
        <v>0</v>
      </c>
      <c r="GI260" s="379"/>
      <c r="GJ260" s="384">
        <f t="shared" si="1070"/>
        <v>0</v>
      </c>
      <c r="GK260" s="379"/>
      <c r="GL260" s="384">
        <f t="shared" si="1071"/>
        <v>0</v>
      </c>
      <c r="GM260" s="379"/>
      <c r="GN260" s="384">
        <f t="shared" si="1072"/>
        <v>0</v>
      </c>
      <c r="GO260" s="379"/>
      <c r="GP260" s="384">
        <f t="shared" si="1073"/>
        <v>0</v>
      </c>
      <c r="GQ260" s="379"/>
      <c r="GR260" s="384">
        <f t="shared" si="1074"/>
        <v>0</v>
      </c>
      <c r="GS260" s="379"/>
      <c r="GT260" s="384">
        <f t="shared" si="1075"/>
        <v>0</v>
      </c>
      <c r="GU260" s="379"/>
      <c r="GV260" s="384">
        <f t="shared" si="1076"/>
        <v>0</v>
      </c>
      <c r="GW260" s="379"/>
      <c r="GX260" s="384">
        <f t="shared" si="1077"/>
        <v>0</v>
      </c>
      <c r="GY260" s="379"/>
      <c r="GZ260" s="384">
        <f t="shared" si="1078"/>
        <v>0</v>
      </c>
      <c r="HA260" s="379"/>
      <c r="HB260" s="384">
        <f t="shared" si="1079"/>
        <v>0</v>
      </c>
      <c r="HC260" s="379"/>
      <c r="HD260" s="384">
        <f t="shared" si="1080"/>
        <v>0</v>
      </c>
      <c r="HE260" s="379"/>
      <c r="HF260" s="384">
        <f t="shared" si="815"/>
        <v>0</v>
      </c>
      <c r="HG260" s="379"/>
      <c r="HH260" s="384">
        <f t="shared" si="816"/>
        <v>0</v>
      </c>
      <c r="HI260" s="379"/>
      <c r="HJ260" s="384">
        <f t="shared" si="985"/>
        <v>0</v>
      </c>
      <c r="HK260" s="379"/>
      <c r="HL260" s="384">
        <f t="shared" si="690"/>
        <v>0</v>
      </c>
      <c r="HM260" s="379"/>
      <c r="HN260" s="384">
        <f t="shared" si="1081"/>
        <v>0</v>
      </c>
      <c r="HO260" s="415"/>
      <c r="HP260" s="384">
        <f t="shared" si="1082"/>
        <v>0</v>
      </c>
      <c r="HQ260" s="379"/>
      <c r="HR260" s="384">
        <f t="shared" si="1083"/>
        <v>0</v>
      </c>
      <c r="HS260" s="415"/>
      <c r="HT260" s="384">
        <f t="shared" si="1084"/>
        <v>0</v>
      </c>
      <c r="HU260" s="379"/>
      <c r="HV260" s="384">
        <f t="shared" si="1085"/>
        <v>0</v>
      </c>
      <c r="HW260" s="379"/>
      <c r="HX260" s="384">
        <f t="shared" si="1086"/>
        <v>0</v>
      </c>
      <c r="HY260" s="379"/>
      <c r="HZ260" s="384">
        <f t="shared" si="1087"/>
        <v>0</v>
      </c>
      <c r="IA260" s="379"/>
      <c r="IB260" s="384">
        <f t="shared" si="1088"/>
        <v>0</v>
      </c>
      <c r="IC260" s="379"/>
      <c r="ID260" s="384">
        <f t="shared" si="1089"/>
        <v>0</v>
      </c>
      <c r="IE260" s="379"/>
      <c r="IF260" s="384">
        <f t="shared" si="1090"/>
        <v>0</v>
      </c>
      <c r="IG260" s="379"/>
      <c r="IH260" s="384">
        <f t="shared" si="1091"/>
        <v>0</v>
      </c>
      <c r="II260" s="379"/>
      <c r="IJ260" s="384">
        <f t="shared" si="1092"/>
        <v>0</v>
      </c>
      <c r="IK260" s="379"/>
      <c r="IL260" s="384">
        <f t="shared" si="1093"/>
        <v>0</v>
      </c>
      <c r="IM260" s="379"/>
      <c r="IN260" s="384">
        <f t="shared" si="1094"/>
        <v>0</v>
      </c>
      <c r="IO260" s="379"/>
      <c r="IP260" s="384">
        <f t="shared" si="1095"/>
        <v>0</v>
      </c>
      <c r="IQ260" s="379"/>
      <c r="IR260" s="384">
        <f t="shared" si="1096"/>
        <v>0</v>
      </c>
      <c r="IS260" s="379"/>
      <c r="IT260" s="384">
        <f t="shared" si="1097"/>
        <v>0</v>
      </c>
      <c r="IU260" s="379"/>
      <c r="IV260" s="384">
        <f t="shared" si="1098"/>
        <v>0</v>
      </c>
      <c r="IW260" s="379"/>
      <c r="IX260" s="384">
        <f t="shared" si="1177"/>
        <v>0</v>
      </c>
      <c r="IY260" s="379"/>
      <c r="IZ260" s="384">
        <f t="shared" si="1099"/>
        <v>0</v>
      </c>
      <c r="JA260" s="379"/>
      <c r="JB260" s="384">
        <f t="shared" si="1100"/>
        <v>0</v>
      </c>
      <c r="JC260" s="379"/>
      <c r="JD260" s="384">
        <f t="shared" si="1101"/>
        <v>0</v>
      </c>
      <c r="JE260" s="379"/>
      <c r="JF260" s="384">
        <f t="shared" si="1102"/>
        <v>0</v>
      </c>
      <c r="JG260" s="379"/>
      <c r="JH260" s="384">
        <f t="shared" si="1103"/>
        <v>0</v>
      </c>
      <c r="JI260" s="379"/>
      <c r="JJ260" s="384">
        <f t="shared" si="1104"/>
        <v>0</v>
      </c>
      <c r="JK260" s="379"/>
      <c r="JL260" s="384">
        <f t="shared" si="1105"/>
        <v>0</v>
      </c>
      <c r="JM260" s="379"/>
      <c r="JN260" s="384">
        <f t="shared" si="1106"/>
        <v>0</v>
      </c>
      <c r="JO260" s="379"/>
      <c r="JP260" s="384">
        <f t="shared" si="1107"/>
        <v>0</v>
      </c>
      <c r="JQ260" s="379"/>
      <c r="JR260" s="384">
        <f t="shared" si="1108"/>
        <v>0</v>
      </c>
      <c r="JS260" s="379"/>
      <c r="JT260" s="384">
        <f t="shared" si="1109"/>
        <v>0</v>
      </c>
      <c r="JU260" s="379"/>
      <c r="JV260" s="384">
        <f t="shared" si="1110"/>
        <v>0</v>
      </c>
      <c r="JW260" s="379"/>
      <c r="JX260" s="384">
        <f t="shared" si="1111"/>
        <v>0</v>
      </c>
      <c r="JY260" s="379"/>
      <c r="JZ260" s="384">
        <f t="shared" si="1112"/>
        <v>0</v>
      </c>
    </row>
    <row r="261" spans="1:16366" s="4" customFormat="1" x14ac:dyDescent="0.25">
      <c r="A261" s="268" t="s">
        <v>334</v>
      </c>
      <c r="B261" s="268" t="s">
        <v>413</v>
      </c>
      <c r="C261" s="468">
        <v>17500</v>
      </c>
      <c r="D261" s="467"/>
      <c r="E261" s="492"/>
      <c r="F261" s="478"/>
      <c r="G261" s="387">
        <f>+AVERAGE(C261:F261)*5%</f>
        <v>875</v>
      </c>
      <c r="H261" s="388">
        <f t="shared" si="1181"/>
        <v>18375</v>
      </c>
      <c r="I261" s="513">
        <v>1</v>
      </c>
      <c r="J261" s="391">
        <f t="shared" ref="J261:J264" si="1183">+H261/I261</f>
        <v>18375</v>
      </c>
      <c r="K261" s="379"/>
      <c r="L261" s="384">
        <f t="shared" si="1120"/>
        <v>0</v>
      </c>
      <c r="M261" s="379"/>
      <c r="N261" s="384">
        <f t="shared" si="1179"/>
        <v>0</v>
      </c>
      <c r="O261" s="379"/>
      <c r="P261" s="384">
        <f t="shared" si="1182"/>
        <v>0</v>
      </c>
      <c r="Q261" s="379"/>
      <c r="R261" s="384">
        <f t="shared" si="1180"/>
        <v>0</v>
      </c>
      <c r="S261" s="379"/>
      <c r="T261" s="384">
        <f t="shared" si="986"/>
        <v>0</v>
      </c>
      <c r="U261" s="379"/>
      <c r="V261" s="384">
        <f t="shared" si="987"/>
        <v>0</v>
      </c>
      <c r="W261" s="379"/>
      <c r="X261" s="384">
        <f t="shared" si="988"/>
        <v>0</v>
      </c>
      <c r="Y261" s="379"/>
      <c r="Z261" s="384">
        <f t="shared" ref="Z261:Z265" si="1184">Y261*$J261</f>
        <v>0</v>
      </c>
      <c r="AA261" s="379">
        <v>1</v>
      </c>
      <c r="AB261" s="384">
        <f t="shared" si="989"/>
        <v>18375</v>
      </c>
      <c r="AC261" s="379"/>
      <c r="AD261" s="384">
        <f t="shared" si="990"/>
        <v>0</v>
      </c>
      <c r="AE261" s="379">
        <v>0.5</v>
      </c>
      <c r="AF261" s="384">
        <f t="shared" si="991"/>
        <v>9187.5</v>
      </c>
      <c r="AG261" s="379"/>
      <c r="AH261" s="384">
        <f t="shared" si="992"/>
        <v>0</v>
      </c>
      <c r="AI261" s="379"/>
      <c r="AJ261" s="384">
        <f t="shared" si="993"/>
        <v>0</v>
      </c>
      <c r="AK261" s="379"/>
      <c r="AL261" s="384">
        <f t="shared" si="994"/>
        <v>0</v>
      </c>
      <c r="AM261" s="379"/>
      <c r="AN261" s="384">
        <f t="shared" ref="AN261:AN265" si="1185">AM261*$J261</f>
        <v>0</v>
      </c>
      <c r="AO261" s="379"/>
      <c r="AP261" s="384">
        <f t="shared" si="995"/>
        <v>0</v>
      </c>
      <c r="AQ261" s="379"/>
      <c r="AR261" s="384">
        <f t="shared" si="996"/>
        <v>0</v>
      </c>
      <c r="AS261" s="379"/>
      <c r="AT261" s="384">
        <f t="shared" si="997"/>
        <v>0</v>
      </c>
      <c r="AU261" s="379"/>
      <c r="AV261" s="384">
        <f t="shared" si="998"/>
        <v>0</v>
      </c>
      <c r="AW261" s="379"/>
      <c r="AX261" s="384">
        <f t="shared" si="999"/>
        <v>0</v>
      </c>
      <c r="AY261" s="379"/>
      <c r="AZ261" s="384">
        <f t="shared" si="1000"/>
        <v>0</v>
      </c>
      <c r="BA261" s="379"/>
      <c r="BB261" s="384">
        <f t="shared" si="1001"/>
        <v>0</v>
      </c>
      <c r="BC261" s="379"/>
      <c r="BD261" s="384">
        <f t="shared" si="1002"/>
        <v>0</v>
      </c>
      <c r="BE261" s="379"/>
      <c r="BF261" s="384">
        <f t="shared" si="1003"/>
        <v>0</v>
      </c>
      <c r="BG261" s="379"/>
      <c r="BH261" s="384">
        <f t="shared" si="1004"/>
        <v>0</v>
      </c>
      <c r="BI261" s="379"/>
      <c r="BJ261" s="384">
        <f t="shared" si="1005"/>
        <v>0</v>
      </c>
      <c r="BK261" s="379"/>
      <c r="BL261" s="384">
        <f t="shared" si="1006"/>
        <v>0</v>
      </c>
      <c r="BM261" s="379"/>
      <c r="BN261" s="384">
        <f t="shared" si="1007"/>
        <v>0</v>
      </c>
      <c r="BO261" s="379"/>
      <c r="BP261" s="384">
        <f t="shared" si="1008"/>
        <v>0</v>
      </c>
      <c r="BQ261" s="379"/>
      <c r="BR261" s="384">
        <f t="shared" si="1009"/>
        <v>0</v>
      </c>
      <c r="BS261" s="379"/>
      <c r="BT261" s="384">
        <f t="shared" si="1010"/>
        <v>0</v>
      </c>
      <c r="BU261" s="379"/>
      <c r="BV261" s="384">
        <f t="shared" si="1011"/>
        <v>0</v>
      </c>
      <c r="BW261" s="379"/>
      <c r="BX261" s="384">
        <f t="shared" si="1012"/>
        <v>0</v>
      </c>
      <c r="BY261" s="379"/>
      <c r="BZ261" s="384">
        <f t="shared" si="1013"/>
        <v>0</v>
      </c>
      <c r="CA261" s="379"/>
      <c r="CB261" s="384">
        <f t="shared" si="1014"/>
        <v>0</v>
      </c>
      <c r="CC261" s="379"/>
      <c r="CD261" s="384">
        <f t="shared" si="1015"/>
        <v>0</v>
      </c>
      <c r="CE261" s="379"/>
      <c r="CF261" s="384">
        <f t="shared" si="1016"/>
        <v>0</v>
      </c>
      <c r="CG261" s="379"/>
      <c r="CH261" s="384">
        <f t="shared" si="1017"/>
        <v>0</v>
      </c>
      <c r="CI261" s="379"/>
      <c r="CJ261" s="384">
        <f t="shared" si="1018"/>
        <v>0</v>
      </c>
      <c r="CK261" s="379"/>
      <c r="CL261" s="384">
        <f t="shared" si="1019"/>
        <v>0</v>
      </c>
      <c r="CM261" s="379"/>
      <c r="CN261" s="384">
        <f t="shared" si="1020"/>
        <v>0</v>
      </c>
      <c r="CO261" s="379"/>
      <c r="CP261" s="384">
        <f t="shared" si="1021"/>
        <v>0</v>
      </c>
      <c r="CQ261" s="379"/>
      <c r="CR261" s="384">
        <f t="shared" si="1022"/>
        <v>0</v>
      </c>
      <c r="CS261" s="379"/>
      <c r="CT261" s="384">
        <f t="shared" si="1023"/>
        <v>0</v>
      </c>
      <c r="CU261" s="379"/>
      <c r="CV261" s="384">
        <f t="shared" si="1024"/>
        <v>0</v>
      </c>
      <c r="CW261" s="379"/>
      <c r="CX261" s="384">
        <f t="shared" si="1025"/>
        <v>0</v>
      </c>
      <c r="CY261" s="379"/>
      <c r="CZ261" s="384">
        <f t="shared" si="1026"/>
        <v>0</v>
      </c>
      <c r="DA261" s="379"/>
      <c r="DB261" s="384">
        <f t="shared" si="1027"/>
        <v>0</v>
      </c>
      <c r="DC261" s="379"/>
      <c r="DD261" s="384">
        <f t="shared" si="1028"/>
        <v>0</v>
      </c>
      <c r="DE261" s="379"/>
      <c r="DF261" s="384">
        <f t="shared" si="1029"/>
        <v>0</v>
      </c>
      <c r="DG261" s="379"/>
      <c r="DH261" s="384">
        <f t="shared" si="1030"/>
        <v>0</v>
      </c>
      <c r="DI261" s="379"/>
      <c r="DJ261" s="384">
        <f t="shared" si="1031"/>
        <v>0</v>
      </c>
      <c r="DK261" s="379"/>
      <c r="DL261" s="384">
        <f t="shared" si="1032"/>
        <v>0</v>
      </c>
      <c r="DM261" s="379"/>
      <c r="DN261" s="384">
        <f t="shared" si="1033"/>
        <v>0</v>
      </c>
      <c r="DO261" s="379"/>
      <c r="DP261" s="384">
        <f t="shared" si="1034"/>
        <v>0</v>
      </c>
      <c r="DQ261" s="379"/>
      <c r="DR261" s="384">
        <f t="shared" si="1035"/>
        <v>0</v>
      </c>
      <c r="DS261" s="379"/>
      <c r="DT261" s="384">
        <f t="shared" si="1036"/>
        <v>0</v>
      </c>
      <c r="DU261" s="379"/>
      <c r="DV261" s="384">
        <f t="shared" si="1037"/>
        <v>0</v>
      </c>
      <c r="DW261" s="379"/>
      <c r="DX261" s="384">
        <f t="shared" si="1038"/>
        <v>0</v>
      </c>
      <c r="DY261" s="379"/>
      <c r="DZ261" s="384">
        <f t="shared" si="1039"/>
        <v>0</v>
      </c>
      <c r="EA261" s="379"/>
      <c r="EB261" s="384">
        <f t="shared" si="1040"/>
        <v>0</v>
      </c>
      <c r="EC261" s="379"/>
      <c r="ED261" s="384">
        <f t="shared" si="1041"/>
        <v>0</v>
      </c>
      <c r="EE261" s="379"/>
      <c r="EF261" s="384">
        <f t="shared" si="1042"/>
        <v>0</v>
      </c>
      <c r="EG261" s="379"/>
      <c r="EH261" s="384">
        <f t="shared" si="1043"/>
        <v>0</v>
      </c>
      <c r="EI261" s="379"/>
      <c r="EJ261" s="384">
        <f t="shared" si="1044"/>
        <v>0</v>
      </c>
      <c r="EK261" s="379"/>
      <c r="EL261" s="384">
        <f t="shared" si="1045"/>
        <v>0</v>
      </c>
      <c r="EM261" s="379"/>
      <c r="EN261" s="384">
        <f t="shared" si="1046"/>
        <v>0</v>
      </c>
      <c r="EO261" s="379"/>
      <c r="EP261" s="384">
        <f t="shared" si="1047"/>
        <v>0</v>
      </c>
      <c r="EQ261" s="379"/>
      <c r="ER261" s="384">
        <f t="shared" si="1048"/>
        <v>0</v>
      </c>
      <c r="ES261" s="379"/>
      <c r="ET261" s="384">
        <f t="shared" si="1049"/>
        <v>0</v>
      </c>
      <c r="EU261" s="379"/>
      <c r="EV261" s="384">
        <f t="shared" si="1050"/>
        <v>0</v>
      </c>
      <c r="EW261" s="379"/>
      <c r="EX261" s="384">
        <f t="shared" si="1051"/>
        <v>0</v>
      </c>
      <c r="EY261" s="379"/>
      <c r="EZ261" s="384">
        <f t="shared" si="1052"/>
        <v>0</v>
      </c>
      <c r="FA261" s="379"/>
      <c r="FB261" s="384">
        <f t="shared" si="1053"/>
        <v>0</v>
      </c>
      <c r="FC261" s="379"/>
      <c r="FD261" s="384">
        <f t="shared" si="1054"/>
        <v>0</v>
      </c>
      <c r="FE261" s="379"/>
      <c r="FF261" s="384">
        <f t="shared" si="1055"/>
        <v>0</v>
      </c>
      <c r="FG261" s="379"/>
      <c r="FH261" s="384">
        <f t="shared" si="1056"/>
        <v>0</v>
      </c>
      <c r="FI261" s="379"/>
      <c r="FJ261" s="384">
        <f t="shared" si="1057"/>
        <v>0</v>
      </c>
      <c r="FK261" s="379"/>
      <c r="FL261" s="384">
        <f t="shared" si="1058"/>
        <v>0</v>
      </c>
      <c r="FM261" s="379"/>
      <c r="FN261" s="384">
        <f t="shared" si="1059"/>
        <v>0</v>
      </c>
      <c r="FO261" s="379"/>
      <c r="FP261" s="384">
        <f t="shared" si="1060"/>
        <v>0</v>
      </c>
      <c r="FQ261" s="379"/>
      <c r="FR261" s="384">
        <f t="shared" si="1061"/>
        <v>0</v>
      </c>
      <c r="FS261" s="379"/>
      <c r="FT261" s="384">
        <f t="shared" si="1062"/>
        <v>0</v>
      </c>
      <c r="FU261" s="379"/>
      <c r="FV261" s="384">
        <f t="shared" si="1063"/>
        <v>0</v>
      </c>
      <c r="FW261" s="379"/>
      <c r="FX261" s="384">
        <f t="shared" si="1064"/>
        <v>0</v>
      </c>
      <c r="FY261" s="379"/>
      <c r="FZ261" s="384">
        <f t="shared" si="1065"/>
        <v>0</v>
      </c>
      <c r="GA261" s="379"/>
      <c r="GB261" s="384">
        <f t="shared" si="1066"/>
        <v>0</v>
      </c>
      <c r="GC261" s="379"/>
      <c r="GD261" s="384">
        <f t="shared" si="1067"/>
        <v>0</v>
      </c>
      <c r="GE261" s="379"/>
      <c r="GF261" s="384">
        <f t="shared" si="1068"/>
        <v>0</v>
      </c>
      <c r="GG261" s="379"/>
      <c r="GH261" s="384">
        <f t="shared" si="1069"/>
        <v>0</v>
      </c>
      <c r="GI261" s="379"/>
      <c r="GJ261" s="384">
        <f t="shared" si="1070"/>
        <v>0</v>
      </c>
      <c r="GK261" s="379"/>
      <c r="GL261" s="384">
        <f t="shared" si="1071"/>
        <v>0</v>
      </c>
      <c r="GM261" s="379"/>
      <c r="GN261" s="384">
        <f t="shared" si="1072"/>
        <v>0</v>
      </c>
      <c r="GO261" s="379"/>
      <c r="GP261" s="384">
        <f t="shared" si="1073"/>
        <v>0</v>
      </c>
      <c r="GQ261" s="379"/>
      <c r="GR261" s="384">
        <f t="shared" si="1074"/>
        <v>0</v>
      </c>
      <c r="GS261" s="379"/>
      <c r="GT261" s="384">
        <f t="shared" si="1075"/>
        <v>0</v>
      </c>
      <c r="GU261" s="379"/>
      <c r="GV261" s="384">
        <f t="shared" si="1076"/>
        <v>0</v>
      </c>
      <c r="GW261" s="379"/>
      <c r="GX261" s="384">
        <f t="shared" si="1077"/>
        <v>0</v>
      </c>
      <c r="GY261" s="379"/>
      <c r="GZ261" s="384">
        <f t="shared" si="1078"/>
        <v>0</v>
      </c>
      <c r="HA261" s="379"/>
      <c r="HB261" s="384">
        <f t="shared" si="1079"/>
        <v>0</v>
      </c>
      <c r="HC261" s="379"/>
      <c r="HD261" s="384">
        <f t="shared" si="1080"/>
        <v>0</v>
      </c>
      <c r="HE261" s="379"/>
      <c r="HF261" s="384">
        <f t="shared" si="815"/>
        <v>0</v>
      </c>
      <c r="HG261" s="379"/>
      <c r="HH261" s="384">
        <f t="shared" si="816"/>
        <v>0</v>
      </c>
      <c r="HI261" s="379"/>
      <c r="HJ261" s="384">
        <f t="shared" si="985"/>
        <v>0</v>
      </c>
      <c r="HK261" s="379"/>
      <c r="HL261" s="384">
        <f t="shared" ref="HL261:HL264" si="1186">HK261*$J261</f>
        <v>0</v>
      </c>
      <c r="HM261" s="379"/>
      <c r="HN261" s="384">
        <f t="shared" si="1081"/>
        <v>0</v>
      </c>
      <c r="HO261" s="415"/>
      <c r="HP261" s="384">
        <f t="shared" si="1082"/>
        <v>0</v>
      </c>
      <c r="HQ261" s="379"/>
      <c r="HR261" s="384">
        <f t="shared" si="1083"/>
        <v>0</v>
      </c>
      <c r="HS261" s="415"/>
      <c r="HT261" s="384">
        <f t="shared" si="1084"/>
        <v>0</v>
      </c>
      <c r="HU261" s="379"/>
      <c r="HV261" s="384">
        <f t="shared" si="1085"/>
        <v>0</v>
      </c>
      <c r="HW261" s="379"/>
      <c r="HX261" s="384">
        <f t="shared" si="1086"/>
        <v>0</v>
      </c>
      <c r="HY261" s="379"/>
      <c r="HZ261" s="384">
        <f t="shared" si="1087"/>
        <v>0</v>
      </c>
      <c r="IA261" s="379"/>
      <c r="IB261" s="384">
        <f t="shared" si="1088"/>
        <v>0</v>
      </c>
      <c r="IC261" s="379"/>
      <c r="ID261" s="384">
        <f t="shared" si="1089"/>
        <v>0</v>
      </c>
      <c r="IE261" s="379"/>
      <c r="IF261" s="384">
        <f t="shared" si="1090"/>
        <v>0</v>
      </c>
      <c r="IG261" s="379"/>
      <c r="IH261" s="384">
        <f t="shared" si="1091"/>
        <v>0</v>
      </c>
      <c r="II261" s="379"/>
      <c r="IJ261" s="384">
        <f t="shared" si="1092"/>
        <v>0</v>
      </c>
      <c r="IK261" s="379"/>
      <c r="IL261" s="384">
        <f t="shared" si="1093"/>
        <v>0</v>
      </c>
      <c r="IM261" s="379"/>
      <c r="IN261" s="384">
        <f t="shared" si="1094"/>
        <v>0</v>
      </c>
      <c r="IO261" s="379"/>
      <c r="IP261" s="384">
        <f t="shared" si="1095"/>
        <v>0</v>
      </c>
      <c r="IQ261" s="379"/>
      <c r="IR261" s="384">
        <f t="shared" si="1096"/>
        <v>0</v>
      </c>
      <c r="IS261" s="379"/>
      <c r="IT261" s="384">
        <f t="shared" si="1097"/>
        <v>0</v>
      </c>
      <c r="IU261" s="379"/>
      <c r="IV261" s="384">
        <f t="shared" si="1098"/>
        <v>0</v>
      </c>
      <c r="IW261" s="379"/>
      <c r="IX261" s="384">
        <f t="shared" si="1177"/>
        <v>0</v>
      </c>
      <c r="IY261" s="379"/>
      <c r="IZ261" s="384">
        <f t="shared" si="1099"/>
        <v>0</v>
      </c>
      <c r="JA261" s="379"/>
      <c r="JB261" s="384">
        <f t="shared" si="1100"/>
        <v>0</v>
      </c>
      <c r="JC261" s="379"/>
      <c r="JD261" s="384">
        <f t="shared" si="1101"/>
        <v>0</v>
      </c>
      <c r="JE261" s="379"/>
      <c r="JF261" s="384">
        <f t="shared" si="1102"/>
        <v>0</v>
      </c>
      <c r="JG261" s="379"/>
      <c r="JH261" s="384">
        <f t="shared" si="1103"/>
        <v>0</v>
      </c>
      <c r="JI261" s="379"/>
      <c r="JJ261" s="384">
        <f t="shared" si="1104"/>
        <v>0</v>
      </c>
      <c r="JK261" s="379"/>
      <c r="JL261" s="384">
        <f t="shared" si="1105"/>
        <v>0</v>
      </c>
      <c r="JM261" s="379"/>
      <c r="JN261" s="384">
        <f t="shared" si="1106"/>
        <v>0</v>
      </c>
      <c r="JO261" s="379"/>
      <c r="JP261" s="384">
        <f t="shared" si="1107"/>
        <v>0</v>
      </c>
      <c r="JQ261" s="379"/>
      <c r="JR261" s="384">
        <f t="shared" si="1108"/>
        <v>0</v>
      </c>
      <c r="JS261" s="379"/>
      <c r="JT261" s="384">
        <f t="shared" si="1109"/>
        <v>0</v>
      </c>
      <c r="JU261" s="379"/>
      <c r="JV261" s="384">
        <f t="shared" si="1110"/>
        <v>0</v>
      </c>
      <c r="JW261" s="379"/>
      <c r="JX261" s="384">
        <f t="shared" si="1111"/>
        <v>0</v>
      </c>
      <c r="JY261" s="379"/>
      <c r="JZ261" s="384">
        <f t="shared" si="1112"/>
        <v>0</v>
      </c>
    </row>
    <row r="262" spans="1:16366" s="4" customFormat="1" x14ac:dyDescent="0.25">
      <c r="A262" s="268" t="s">
        <v>334</v>
      </c>
      <c r="B262" s="268" t="s">
        <v>528</v>
      </c>
      <c r="C262" s="468">
        <v>45000</v>
      </c>
      <c r="D262" s="467">
        <v>42000</v>
      </c>
      <c r="E262" s="492">
        <v>35000</v>
      </c>
      <c r="F262" s="478"/>
      <c r="G262" s="387">
        <v>0</v>
      </c>
      <c r="H262" s="388">
        <f t="shared" si="1181"/>
        <v>40666.666666666664</v>
      </c>
      <c r="I262" s="513">
        <v>1</v>
      </c>
      <c r="J262" s="391">
        <f t="shared" si="1183"/>
        <v>40666.666666666664</v>
      </c>
      <c r="K262" s="379"/>
      <c r="L262" s="384">
        <f t="shared" si="1120"/>
        <v>0</v>
      </c>
      <c r="M262" s="379"/>
      <c r="N262" s="384">
        <f t="shared" si="1179"/>
        <v>0</v>
      </c>
      <c r="O262" s="379"/>
      <c r="P262" s="384">
        <f t="shared" si="1182"/>
        <v>0</v>
      </c>
      <c r="Q262" s="379"/>
      <c r="R262" s="384">
        <f t="shared" si="1180"/>
        <v>0</v>
      </c>
      <c r="S262" s="379"/>
      <c r="T262" s="384">
        <f t="shared" si="986"/>
        <v>0</v>
      </c>
      <c r="U262" s="379"/>
      <c r="V262" s="384">
        <f t="shared" si="987"/>
        <v>0</v>
      </c>
      <c r="W262" s="379"/>
      <c r="X262" s="384">
        <f t="shared" si="988"/>
        <v>0</v>
      </c>
      <c r="Y262" s="379"/>
      <c r="Z262" s="384">
        <f t="shared" si="1184"/>
        <v>0</v>
      </c>
      <c r="AA262" s="379"/>
      <c r="AB262" s="384">
        <f t="shared" si="989"/>
        <v>0</v>
      </c>
      <c r="AC262" s="379"/>
      <c r="AD262" s="384">
        <f t="shared" si="990"/>
        <v>0</v>
      </c>
      <c r="AE262" s="379"/>
      <c r="AF262" s="384">
        <f t="shared" si="991"/>
        <v>0</v>
      </c>
      <c r="AG262" s="379"/>
      <c r="AH262" s="384">
        <f t="shared" si="992"/>
        <v>0</v>
      </c>
      <c r="AI262" s="379"/>
      <c r="AJ262" s="384">
        <f t="shared" si="993"/>
        <v>0</v>
      </c>
      <c r="AK262" s="379">
        <v>1</v>
      </c>
      <c r="AL262" s="384">
        <f t="shared" si="994"/>
        <v>40666.666666666664</v>
      </c>
      <c r="AM262" s="379"/>
      <c r="AN262" s="384">
        <f t="shared" si="1185"/>
        <v>0</v>
      </c>
      <c r="AO262" s="379"/>
      <c r="AP262" s="384">
        <f t="shared" si="995"/>
        <v>0</v>
      </c>
      <c r="AQ262" s="379"/>
      <c r="AR262" s="384">
        <f t="shared" si="996"/>
        <v>0</v>
      </c>
      <c r="AS262" s="379"/>
      <c r="AT262" s="384">
        <f t="shared" si="997"/>
        <v>0</v>
      </c>
      <c r="AU262" s="379"/>
      <c r="AV262" s="384">
        <f t="shared" si="998"/>
        <v>0</v>
      </c>
      <c r="AW262" s="379"/>
      <c r="AX262" s="384">
        <f t="shared" si="999"/>
        <v>0</v>
      </c>
      <c r="AY262" s="379"/>
      <c r="AZ262" s="384">
        <f t="shared" si="1000"/>
        <v>0</v>
      </c>
      <c r="BA262" s="379"/>
      <c r="BB262" s="384">
        <f t="shared" si="1001"/>
        <v>0</v>
      </c>
      <c r="BC262" s="379"/>
      <c r="BD262" s="384">
        <f t="shared" si="1002"/>
        <v>0</v>
      </c>
      <c r="BE262" s="379"/>
      <c r="BF262" s="384">
        <f t="shared" si="1003"/>
        <v>0</v>
      </c>
      <c r="BG262" s="379"/>
      <c r="BH262" s="384">
        <f t="shared" si="1004"/>
        <v>0</v>
      </c>
      <c r="BI262" s="379"/>
      <c r="BJ262" s="384">
        <f t="shared" si="1005"/>
        <v>0</v>
      </c>
      <c r="BK262" s="379"/>
      <c r="BL262" s="384">
        <f t="shared" si="1006"/>
        <v>0</v>
      </c>
      <c r="BM262" s="379"/>
      <c r="BN262" s="384">
        <f t="shared" si="1007"/>
        <v>0</v>
      </c>
      <c r="BO262" s="379"/>
      <c r="BP262" s="384">
        <f t="shared" si="1008"/>
        <v>0</v>
      </c>
      <c r="BQ262" s="379"/>
      <c r="BR262" s="384">
        <f t="shared" si="1009"/>
        <v>0</v>
      </c>
      <c r="BS262" s="379"/>
      <c r="BT262" s="384">
        <f t="shared" si="1010"/>
        <v>0</v>
      </c>
      <c r="BU262" s="379"/>
      <c r="BV262" s="384">
        <f t="shared" si="1011"/>
        <v>0</v>
      </c>
      <c r="BW262" s="379"/>
      <c r="BX262" s="384">
        <f t="shared" si="1012"/>
        <v>0</v>
      </c>
      <c r="BY262" s="379"/>
      <c r="BZ262" s="384">
        <f t="shared" si="1013"/>
        <v>0</v>
      </c>
      <c r="CA262" s="379"/>
      <c r="CB262" s="384">
        <f t="shared" si="1014"/>
        <v>0</v>
      </c>
      <c r="CC262" s="379"/>
      <c r="CD262" s="384">
        <f t="shared" si="1015"/>
        <v>0</v>
      </c>
      <c r="CE262" s="379"/>
      <c r="CF262" s="384">
        <f t="shared" si="1016"/>
        <v>0</v>
      </c>
      <c r="CG262" s="379"/>
      <c r="CH262" s="384">
        <f t="shared" si="1017"/>
        <v>0</v>
      </c>
      <c r="CI262" s="379"/>
      <c r="CJ262" s="384">
        <f t="shared" si="1018"/>
        <v>0</v>
      </c>
      <c r="CK262" s="379"/>
      <c r="CL262" s="384">
        <f t="shared" si="1019"/>
        <v>0</v>
      </c>
      <c r="CM262" s="379"/>
      <c r="CN262" s="384">
        <f t="shared" si="1020"/>
        <v>0</v>
      </c>
      <c r="CO262" s="379"/>
      <c r="CP262" s="384">
        <f t="shared" si="1021"/>
        <v>0</v>
      </c>
      <c r="CQ262" s="379"/>
      <c r="CR262" s="384">
        <f t="shared" si="1022"/>
        <v>0</v>
      </c>
      <c r="CS262" s="379"/>
      <c r="CT262" s="384">
        <f t="shared" si="1023"/>
        <v>0</v>
      </c>
      <c r="CU262" s="379"/>
      <c r="CV262" s="384">
        <f t="shared" si="1024"/>
        <v>0</v>
      </c>
      <c r="CW262" s="379"/>
      <c r="CX262" s="384">
        <f t="shared" si="1025"/>
        <v>0</v>
      </c>
      <c r="CY262" s="379"/>
      <c r="CZ262" s="384">
        <f t="shared" si="1026"/>
        <v>0</v>
      </c>
      <c r="DA262" s="379"/>
      <c r="DB262" s="384">
        <f t="shared" si="1027"/>
        <v>0</v>
      </c>
      <c r="DC262" s="379"/>
      <c r="DD262" s="384">
        <f t="shared" si="1028"/>
        <v>0</v>
      </c>
      <c r="DE262" s="379"/>
      <c r="DF262" s="384">
        <f t="shared" si="1029"/>
        <v>0</v>
      </c>
      <c r="DG262" s="379"/>
      <c r="DH262" s="384">
        <f t="shared" si="1030"/>
        <v>0</v>
      </c>
      <c r="DI262" s="379"/>
      <c r="DJ262" s="384">
        <f t="shared" si="1031"/>
        <v>0</v>
      </c>
      <c r="DK262" s="379"/>
      <c r="DL262" s="384">
        <f t="shared" si="1032"/>
        <v>0</v>
      </c>
      <c r="DM262" s="379"/>
      <c r="DN262" s="384">
        <f t="shared" si="1033"/>
        <v>0</v>
      </c>
      <c r="DO262" s="379"/>
      <c r="DP262" s="384">
        <f t="shared" si="1034"/>
        <v>0</v>
      </c>
      <c r="DQ262" s="379"/>
      <c r="DR262" s="384">
        <f t="shared" si="1035"/>
        <v>0</v>
      </c>
      <c r="DS262" s="379"/>
      <c r="DT262" s="384">
        <f t="shared" si="1036"/>
        <v>0</v>
      </c>
      <c r="DU262" s="379"/>
      <c r="DV262" s="384">
        <f t="shared" si="1037"/>
        <v>0</v>
      </c>
      <c r="DW262" s="379"/>
      <c r="DX262" s="384">
        <f t="shared" si="1038"/>
        <v>0</v>
      </c>
      <c r="DY262" s="379"/>
      <c r="DZ262" s="384">
        <f t="shared" si="1039"/>
        <v>0</v>
      </c>
      <c r="EA262" s="379"/>
      <c r="EB262" s="384">
        <f t="shared" si="1040"/>
        <v>0</v>
      </c>
      <c r="EC262" s="379"/>
      <c r="ED262" s="384">
        <f t="shared" si="1041"/>
        <v>0</v>
      </c>
      <c r="EE262" s="379"/>
      <c r="EF262" s="384">
        <f t="shared" si="1042"/>
        <v>0</v>
      </c>
      <c r="EG262" s="379"/>
      <c r="EH262" s="384">
        <f t="shared" si="1043"/>
        <v>0</v>
      </c>
      <c r="EI262" s="379"/>
      <c r="EJ262" s="384">
        <f t="shared" si="1044"/>
        <v>0</v>
      </c>
      <c r="EK262" s="379"/>
      <c r="EL262" s="384">
        <f t="shared" si="1045"/>
        <v>0</v>
      </c>
      <c r="EM262" s="379"/>
      <c r="EN262" s="384">
        <f t="shared" si="1046"/>
        <v>0</v>
      </c>
      <c r="EO262" s="379"/>
      <c r="EP262" s="384">
        <f t="shared" si="1047"/>
        <v>0</v>
      </c>
      <c r="EQ262" s="379"/>
      <c r="ER262" s="384">
        <f t="shared" si="1048"/>
        <v>0</v>
      </c>
      <c r="ES262" s="379"/>
      <c r="ET262" s="384">
        <f t="shared" si="1049"/>
        <v>0</v>
      </c>
      <c r="EU262" s="379"/>
      <c r="EV262" s="384">
        <f t="shared" si="1050"/>
        <v>0</v>
      </c>
      <c r="EW262" s="379"/>
      <c r="EX262" s="384">
        <f t="shared" si="1051"/>
        <v>0</v>
      </c>
      <c r="EY262" s="379"/>
      <c r="EZ262" s="384">
        <f t="shared" si="1052"/>
        <v>0</v>
      </c>
      <c r="FA262" s="379"/>
      <c r="FB262" s="384">
        <f t="shared" si="1053"/>
        <v>0</v>
      </c>
      <c r="FC262" s="379"/>
      <c r="FD262" s="384">
        <f t="shared" si="1054"/>
        <v>0</v>
      </c>
      <c r="FE262" s="379"/>
      <c r="FF262" s="384">
        <f t="shared" si="1055"/>
        <v>0</v>
      </c>
      <c r="FG262" s="379"/>
      <c r="FH262" s="384">
        <f t="shared" si="1056"/>
        <v>0</v>
      </c>
      <c r="FI262" s="379"/>
      <c r="FJ262" s="384">
        <f t="shared" si="1057"/>
        <v>0</v>
      </c>
      <c r="FK262" s="379"/>
      <c r="FL262" s="384">
        <f t="shared" si="1058"/>
        <v>0</v>
      </c>
      <c r="FM262" s="379"/>
      <c r="FN262" s="384">
        <f t="shared" si="1059"/>
        <v>0</v>
      </c>
      <c r="FO262" s="379"/>
      <c r="FP262" s="384">
        <f t="shared" si="1060"/>
        <v>0</v>
      </c>
      <c r="FQ262" s="379"/>
      <c r="FR262" s="384">
        <f t="shared" si="1061"/>
        <v>0</v>
      </c>
      <c r="FS262" s="379"/>
      <c r="FT262" s="384">
        <f t="shared" si="1062"/>
        <v>0</v>
      </c>
      <c r="FU262" s="379"/>
      <c r="FV262" s="384">
        <f t="shared" si="1063"/>
        <v>0</v>
      </c>
      <c r="FW262" s="379"/>
      <c r="FX262" s="384">
        <f t="shared" si="1064"/>
        <v>0</v>
      </c>
      <c r="FY262" s="379"/>
      <c r="FZ262" s="384">
        <f t="shared" si="1065"/>
        <v>0</v>
      </c>
      <c r="GA262" s="379"/>
      <c r="GB262" s="384">
        <f t="shared" si="1066"/>
        <v>0</v>
      </c>
      <c r="GC262" s="379"/>
      <c r="GD262" s="384">
        <f t="shared" si="1067"/>
        <v>0</v>
      </c>
      <c r="GE262" s="379"/>
      <c r="GF262" s="384">
        <f t="shared" si="1068"/>
        <v>0</v>
      </c>
      <c r="GG262" s="379"/>
      <c r="GH262" s="384">
        <f t="shared" si="1069"/>
        <v>0</v>
      </c>
      <c r="GI262" s="379"/>
      <c r="GJ262" s="384">
        <f t="shared" si="1070"/>
        <v>0</v>
      </c>
      <c r="GK262" s="379"/>
      <c r="GL262" s="384">
        <f t="shared" si="1071"/>
        <v>0</v>
      </c>
      <c r="GM262" s="379"/>
      <c r="GN262" s="384">
        <f t="shared" si="1072"/>
        <v>0</v>
      </c>
      <c r="GO262" s="379"/>
      <c r="GP262" s="384">
        <f t="shared" si="1073"/>
        <v>0</v>
      </c>
      <c r="GQ262" s="379"/>
      <c r="GR262" s="384">
        <f t="shared" si="1074"/>
        <v>0</v>
      </c>
      <c r="GS262" s="379"/>
      <c r="GT262" s="384">
        <f t="shared" si="1075"/>
        <v>0</v>
      </c>
      <c r="GU262" s="379"/>
      <c r="GV262" s="384">
        <f t="shared" si="1076"/>
        <v>0</v>
      </c>
      <c r="GW262" s="379"/>
      <c r="GX262" s="384">
        <f t="shared" si="1077"/>
        <v>0</v>
      </c>
      <c r="GY262" s="379"/>
      <c r="GZ262" s="384">
        <f t="shared" si="1078"/>
        <v>0</v>
      </c>
      <c r="HA262" s="379"/>
      <c r="HB262" s="384">
        <f t="shared" si="1079"/>
        <v>0</v>
      </c>
      <c r="HC262" s="379"/>
      <c r="HD262" s="384">
        <f t="shared" si="1080"/>
        <v>0</v>
      </c>
      <c r="HE262" s="379"/>
      <c r="HF262" s="384">
        <f t="shared" si="815"/>
        <v>0</v>
      </c>
      <c r="HG262" s="379"/>
      <c r="HH262" s="384">
        <f t="shared" si="816"/>
        <v>0</v>
      </c>
      <c r="HI262" s="379"/>
      <c r="HJ262" s="384">
        <f t="shared" si="985"/>
        <v>0</v>
      </c>
      <c r="HK262" s="379"/>
      <c r="HL262" s="384">
        <f t="shared" si="1186"/>
        <v>0</v>
      </c>
      <c r="HM262" s="379"/>
      <c r="HN262" s="384">
        <f t="shared" si="1081"/>
        <v>0</v>
      </c>
      <c r="HO262" s="415"/>
      <c r="HP262" s="384">
        <f t="shared" si="1082"/>
        <v>0</v>
      </c>
      <c r="HQ262" s="379"/>
      <c r="HR262" s="384">
        <f t="shared" si="1083"/>
        <v>0</v>
      </c>
      <c r="HS262" s="415"/>
      <c r="HT262" s="384">
        <f t="shared" si="1084"/>
        <v>0</v>
      </c>
      <c r="HU262" s="379"/>
      <c r="HV262" s="384">
        <f t="shared" si="1085"/>
        <v>0</v>
      </c>
      <c r="HW262" s="379"/>
      <c r="HX262" s="384">
        <f t="shared" si="1086"/>
        <v>0</v>
      </c>
      <c r="HY262" s="379"/>
      <c r="HZ262" s="384">
        <f t="shared" si="1087"/>
        <v>0</v>
      </c>
      <c r="IA262" s="379"/>
      <c r="IB262" s="384">
        <f t="shared" si="1088"/>
        <v>0</v>
      </c>
      <c r="IC262" s="379"/>
      <c r="ID262" s="384">
        <f t="shared" si="1089"/>
        <v>0</v>
      </c>
      <c r="IE262" s="379"/>
      <c r="IF262" s="384">
        <f t="shared" si="1090"/>
        <v>0</v>
      </c>
      <c r="IG262" s="379"/>
      <c r="IH262" s="384">
        <f t="shared" si="1091"/>
        <v>0</v>
      </c>
      <c r="II262" s="379"/>
      <c r="IJ262" s="384">
        <f t="shared" si="1092"/>
        <v>0</v>
      </c>
      <c r="IK262" s="379"/>
      <c r="IL262" s="384">
        <f t="shared" si="1093"/>
        <v>0</v>
      </c>
      <c r="IM262" s="379"/>
      <c r="IN262" s="384">
        <f t="shared" si="1094"/>
        <v>0</v>
      </c>
      <c r="IO262" s="379"/>
      <c r="IP262" s="384">
        <f t="shared" si="1095"/>
        <v>0</v>
      </c>
      <c r="IQ262" s="379"/>
      <c r="IR262" s="384">
        <f t="shared" si="1096"/>
        <v>0</v>
      </c>
      <c r="IS262" s="379"/>
      <c r="IT262" s="384">
        <f t="shared" si="1097"/>
        <v>0</v>
      </c>
      <c r="IU262" s="379"/>
      <c r="IV262" s="384">
        <f t="shared" si="1098"/>
        <v>0</v>
      </c>
      <c r="IW262" s="379"/>
      <c r="IX262" s="384">
        <f t="shared" si="1177"/>
        <v>0</v>
      </c>
      <c r="IY262" s="379"/>
      <c r="IZ262" s="384">
        <f t="shared" si="1099"/>
        <v>0</v>
      </c>
      <c r="JA262" s="379"/>
      <c r="JB262" s="384">
        <f t="shared" si="1100"/>
        <v>0</v>
      </c>
      <c r="JC262" s="379"/>
      <c r="JD262" s="384">
        <f t="shared" si="1101"/>
        <v>0</v>
      </c>
      <c r="JE262" s="379"/>
      <c r="JF262" s="384">
        <f t="shared" si="1102"/>
        <v>0</v>
      </c>
      <c r="JG262" s="379"/>
      <c r="JH262" s="384">
        <f t="shared" si="1103"/>
        <v>0</v>
      </c>
      <c r="JI262" s="379"/>
      <c r="JJ262" s="384">
        <f t="shared" si="1104"/>
        <v>0</v>
      </c>
      <c r="JK262" s="379"/>
      <c r="JL262" s="384">
        <f t="shared" si="1105"/>
        <v>0</v>
      </c>
      <c r="JM262" s="379"/>
      <c r="JN262" s="384">
        <f t="shared" si="1106"/>
        <v>0</v>
      </c>
      <c r="JO262" s="379"/>
      <c r="JP262" s="384">
        <f t="shared" si="1107"/>
        <v>0</v>
      </c>
      <c r="JQ262" s="379"/>
      <c r="JR262" s="384">
        <f t="shared" si="1108"/>
        <v>0</v>
      </c>
      <c r="JS262" s="379"/>
      <c r="JT262" s="384">
        <f t="shared" si="1109"/>
        <v>0</v>
      </c>
      <c r="JU262" s="379"/>
      <c r="JV262" s="384">
        <f t="shared" si="1110"/>
        <v>0</v>
      </c>
      <c r="JW262" s="379"/>
      <c r="JX262" s="384">
        <f t="shared" si="1111"/>
        <v>0</v>
      </c>
      <c r="JY262" s="379"/>
      <c r="JZ262" s="384">
        <f t="shared" si="1112"/>
        <v>0</v>
      </c>
    </row>
    <row r="263" spans="1:16366" s="4" customFormat="1" x14ac:dyDescent="0.25">
      <c r="A263" s="268" t="s">
        <v>334</v>
      </c>
      <c r="B263" s="268" t="s">
        <v>530</v>
      </c>
      <c r="C263" s="468">
        <v>54000</v>
      </c>
      <c r="D263" s="467">
        <v>60000</v>
      </c>
      <c r="E263" s="492"/>
      <c r="F263" s="478"/>
      <c r="G263" s="387">
        <v>0</v>
      </c>
      <c r="H263" s="388">
        <f t="shared" si="1181"/>
        <v>57000</v>
      </c>
      <c r="I263" s="513">
        <v>1</v>
      </c>
      <c r="J263" s="391">
        <f t="shared" si="1183"/>
        <v>57000</v>
      </c>
      <c r="K263" s="379"/>
      <c r="L263" s="384">
        <f t="shared" si="1120"/>
        <v>0</v>
      </c>
      <c r="M263" s="379"/>
      <c r="N263" s="384">
        <f t="shared" si="1179"/>
        <v>0</v>
      </c>
      <c r="O263" s="379"/>
      <c r="P263" s="384">
        <f t="shared" si="1182"/>
        <v>0</v>
      </c>
      <c r="Q263" s="379"/>
      <c r="R263" s="384">
        <f t="shared" si="1180"/>
        <v>0</v>
      </c>
      <c r="S263" s="379"/>
      <c r="T263" s="384">
        <f t="shared" si="986"/>
        <v>0</v>
      </c>
      <c r="U263" s="379"/>
      <c r="V263" s="384">
        <f t="shared" si="987"/>
        <v>0</v>
      </c>
      <c r="W263" s="379"/>
      <c r="X263" s="384">
        <f t="shared" si="988"/>
        <v>0</v>
      </c>
      <c r="Y263" s="379"/>
      <c r="Z263" s="384">
        <f t="shared" si="1184"/>
        <v>0</v>
      </c>
      <c r="AA263" s="379"/>
      <c r="AB263" s="384">
        <f t="shared" si="989"/>
        <v>0</v>
      </c>
      <c r="AC263" s="379"/>
      <c r="AD263" s="384">
        <f t="shared" si="990"/>
        <v>0</v>
      </c>
      <c r="AE263" s="379"/>
      <c r="AF263" s="384">
        <f t="shared" si="991"/>
        <v>0</v>
      </c>
      <c r="AG263" s="379"/>
      <c r="AH263" s="384">
        <f t="shared" si="992"/>
        <v>0</v>
      </c>
      <c r="AI263" s="379"/>
      <c r="AJ263" s="384">
        <f t="shared" si="993"/>
        <v>0</v>
      </c>
      <c r="AK263" s="379"/>
      <c r="AL263" s="384">
        <f t="shared" si="994"/>
        <v>0</v>
      </c>
      <c r="AM263" s="379">
        <v>1</v>
      </c>
      <c r="AN263" s="384">
        <f t="shared" si="1185"/>
        <v>57000</v>
      </c>
      <c r="AO263" s="379">
        <v>0</v>
      </c>
      <c r="AP263" s="384">
        <f t="shared" si="995"/>
        <v>0</v>
      </c>
      <c r="AQ263" s="379"/>
      <c r="AR263" s="384">
        <f t="shared" si="996"/>
        <v>0</v>
      </c>
      <c r="AS263" s="379"/>
      <c r="AT263" s="384">
        <f t="shared" si="997"/>
        <v>0</v>
      </c>
      <c r="AU263" s="379"/>
      <c r="AV263" s="384">
        <f t="shared" si="998"/>
        <v>0</v>
      </c>
      <c r="AW263" s="379"/>
      <c r="AX263" s="384">
        <f t="shared" si="999"/>
        <v>0</v>
      </c>
      <c r="AY263" s="379"/>
      <c r="AZ263" s="384">
        <f t="shared" si="1000"/>
        <v>0</v>
      </c>
      <c r="BA263" s="379"/>
      <c r="BB263" s="384">
        <f t="shared" si="1001"/>
        <v>0</v>
      </c>
      <c r="BC263" s="379"/>
      <c r="BD263" s="384">
        <f t="shared" si="1002"/>
        <v>0</v>
      </c>
      <c r="BE263" s="379"/>
      <c r="BF263" s="384">
        <f t="shared" si="1003"/>
        <v>0</v>
      </c>
      <c r="BG263" s="379"/>
      <c r="BH263" s="384">
        <f t="shared" si="1004"/>
        <v>0</v>
      </c>
      <c r="BI263" s="379"/>
      <c r="BJ263" s="384">
        <f t="shared" si="1005"/>
        <v>0</v>
      </c>
      <c r="BK263" s="379"/>
      <c r="BL263" s="384">
        <f t="shared" si="1006"/>
        <v>0</v>
      </c>
      <c r="BM263" s="379"/>
      <c r="BN263" s="384">
        <f t="shared" si="1007"/>
        <v>0</v>
      </c>
      <c r="BO263" s="379"/>
      <c r="BP263" s="384">
        <f t="shared" si="1008"/>
        <v>0</v>
      </c>
      <c r="BQ263" s="379"/>
      <c r="BR263" s="384">
        <f t="shared" si="1009"/>
        <v>0</v>
      </c>
      <c r="BS263" s="379"/>
      <c r="BT263" s="384">
        <f t="shared" si="1010"/>
        <v>0</v>
      </c>
      <c r="BU263" s="379"/>
      <c r="BV263" s="384">
        <f t="shared" si="1011"/>
        <v>0</v>
      </c>
      <c r="BW263" s="379"/>
      <c r="BX263" s="384">
        <f t="shared" si="1012"/>
        <v>0</v>
      </c>
      <c r="BY263" s="379"/>
      <c r="BZ263" s="384">
        <f t="shared" si="1013"/>
        <v>0</v>
      </c>
      <c r="CA263" s="379"/>
      <c r="CB263" s="384">
        <f t="shared" si="1014"/>
        <v>0</v>
      </c>
      <c r="CC263" s="379"/>
      <c r="CD263" s="384">
        <f t="shared" si="1015"/>
        <v>0</v>
      </c>
      <c r="CE263" s="379"/>
      <c r="CF263" s="384">
        <f t="shared" si="1016"/>
        <v>0</v>
      </c>
      <c r="CG263" s="379"/>
      <c r="CH263" s="384">
        <f t="shared" si="1017"/>
        <v>0</v>
      </c>
      <c r="CI263" s="379"/>
      <c r="CJ263" s="384">
        <f t="shared" si="1018"/>
        <v>0</v>
      </c>
      <c r="CK263" s="379"/>
      <c r="CL263" s="384">
        <f t="shared" si="1019"/>
        <v>0</v>
      </c>
      <c r="CM263" s="379"/>
      <c r="CN263" s="384">
        <f t="shared" si="1020"/>
        <v>0</v>
      </c>
      <c r="CO263" s="379"/>
      <c r="CP263" s="384">
        <f t="shared" si="1021"/>
        <v>0</v>
      </c>
      <c r="CQ263" s="379"/>
      <c r="CR263" s="384">
        <f t="shared" si="1022"/>
        <v>0</v>
      </c>
      <c r="CS263" s="379"/>
      <c r="CT263" s="384">
        <f t="shared" si="1023"/>
        <v>0</v>
      </c>
      <c r="CU263" s="379"/>
      <c r="CV263" s="384">
        <f t="shared" si="1024"/>
        <v>0</v>
      </c>
      <c r="CW263" s="379"/>
      <c r="CX263" s="384">
        <f t="shared" si="1025"/>
        <v>0</v>
      </c>
      <c r="CY263" s="379"/>
      <c r="CZ263" s="384">
        <f t="shared" si="1026"/>
        <v>0</v>
      </c>
      <c r="DA263" s="379"/>
      <c r="DB263" s="384">
        <f t="shared" si="1027"/>
        <v>0</v>
      </c>
      <c r="DC263" s="379"/>
      <c r="DD263" s="384">
        <f t="shared" si="1028"/>
        <v>0</v>
      </c>
      <c r="DE263" s="379"/>
      <c r="DF263" s="384">
        <f t="shared" si="1029"/>
        <v>0</v>
      </c>
      <c r="DG263" s="379"/>
      <c r="DH263" s="384">
        <f t="shared" si="1030"/>
        <v>0</v>
      </c>
      <c r="DI263" s="379"/>
      <c r="DJ263" s="384">
        <f t="shared" si="1031"/>
        <v>0</v>
      </c>
      <c r="DK263" s="379"/>
      <c r="DL263" s="384">
        <f t="shared" si="1032"/>
        <v>0</v>
      </c>
      <c r="DM263" s="379"/>
      <c r="DN263" s="384">
        <f t="shared" si="1033"/>
        <v>0</v>
      </c>
      <c r="DO263" s="379"/>
      <c r="DP263" s="384">
        <f t="shared" si="1034"/>
        <v>0</v>
      </c>
      <c r="DQ263" s="379"/>
      <c r="DR263" s="384">
        <f t="shared" si="1035"/>
        <v>0</v>
      </c>
      <c r="DS263" s="379"/>
      <c r="DT263" s="384">
        <f t="shared" si="1036"/>
        <v>0</v>
      </c>
      <c r="DU263" s="379"/>
      <c r="DV263" s="384">
        <f t="shared" si="1037"/>
        <v>0</v>
      </c>
      <c r="DW263" s="379"/>
      <c r="DX263" s="384">
        <f t="shared" si="1038"/>
        <v>0</v>
      </c>
      <c r="DY263" s="379"/>
      <c r="DZ263" s="384">
        <f t="shared" si="1039"/>
        <v>0</v>
      </c>
      <c r="EA263" s="379"/>
      <c r="EB263" s="384">
        <f t="shared" si="1040"/>
        <v>0</v>
      </c>
      <c r="EC263" s="379"/>
      <c r="ED263" s="384">
        <f t="shared" si="1041"/>
        <v>0</v>
      </c>
      <c r="EE263" s="379"/>
      <c r="EF263" s="384">
        <f t="shared" si="1042"/>
        <v>0</v>
      </c>
      <c r="EG263" s="379"/>
      <c r="EH263" s="384">
        <f t="shared" si="1043"/>
        <v>0</v>
      </c>
      <c r="EI263" s="379"/>
      <c r="EJ263" s="384">
        <f t="shared" si="1044"/>
        <v>0</v>
      </c>
      <c r="EK263" s="379"/>
      <c r="EL263" s="384">
        <f t="shared" si="1045"/>
        <v>0</v>
      </c>
      <c r="EM263" s="379"/>
      <c r="EN263" s="384">
        <f t="shared" si="1046"/>
        <v>0</v>
      </c>
      <c r="EO263" s="379"/>
      <c r="EP263" s="384">
        <f t="shared" si="1047"/>
        <v>0</v>
      </c>
      <c r="EQ263" s="379"/>
      <c r="ER263" s="384">
        <f t="shared" si="1048"/>
        <v>0</v>
      </c>
      <c r="ES263" s="379"/>
      <c r="ET263" s="384">
        <f t="shared" si="1049"/>
        <v>0</v>
      </c>
      <c r="EU263" s="379"/>
      <c r="EV263" s="384">
        <f t="shared" si="1050"/>
        <v>0</v>
      </c>
      <c r="EW263" s="379"/>
      <c r="EX263" s="384">
        <f t="shared" si="1051"/>
        <v>0</v>
      </c>
      <c r="EY263" s="379"/>
      <c r="EZ263" s="384">
        <f t="shared" si="1052"/>
        <v>0</v>
      </c>
      <c r="FA263" s="379"/>
      <c r="FB263" s="384">
        <f t="shared" si="1053"/>
        <v>0</v>
      </c>
      <c r="FC263" s="379"/>
      <c r="FD263" s="384">
        <f t="shared" si="1054"/>
        <v>0</v>
      </c>
      <c r="FE263" s="379"/>
      <c r="FF263" s="384">
        <f t="shared" si="1055"/>
        <v>0</v>
      </c>
      <c r="FG263" s="379"/>
      <c r="FH263" s="384">
        <f t="shared" si="1056"/>
        <v>0</v>
      </c>
      <c r="FI263" s="379"/>
      <c r="FJ263" s="384">
        <f t="shared" si="1057"/>
        <v>0</v>
      </c>
      <c r="FK263" s="379"/>
      <c r="FL263" s="384">
        <f t="shared" si="1058"/>
        <v>0</v>
      </c>
      <c r="FM263" s="379"/>
      <c r="FN263" s="384">
        <f t="shared" si="1059"/>
        <v>0</v>
      </c>
      <c r="FO263" s="379"/>
      <c r="FP263" s="384">
        <f t="shared" si="1060"/>
        <v>0</v>
      </c>
      <c r="FQ263" s="379"/>
      <c r="FR263" s="384">
        <f t="shared" si="1061"/>
        <v>0</v>
      </c>
      <c r="FS263" s="379"/>
      <c r="FT263" s="384">
        <f t="shared" si="1062"/>
        <v>0</v>
      </c>
      <c r="FU263" s="379"/>
      <c r="FV263" s="384">
        <f t="shared" si="1063"/>
        <v>0</v>
      </c>
      <c r="FW263" s="379"/>
      <c r="FX263" s="384">
        <f t="shared" si="1064"/>
        <v>0</v>
      </c>
      <c r="FY263" s="379"/>
      <c r="FZ263" s="384">
        <f t="shared" si="1065"/>
        <v>0</v>
      </c>
      <c r="GA263" s="379"/>
      <c r="GB263" s="384">
        <f t="shared" si="1066"/>
        <v>0</v>
      </c>
      <c r="GC263" s="379"/>
      <c r="GD263" s="384">
        <f t="shared" si="1067"/>
        <v>0</v>
      </c>
      <c r="GE263" s="379"/>
      <c r="GF263" s="384">
        <f t="shared" si="1068"/>
        <v>0</v>
      </c>
      <c r="GG263" s="379"/>
      <c r="GH263" s="384">
        <f t="shared" si="1069"/>
        <v>0</v>
      </c>
      <c r="GI263" s="379"/>
      <c r="GJ263" s="384">
        <f t="shared" si="1070"/>
        <v>0</v>
      </c>
      <c r="GK263" s="379"/>
      <c r="GL263" s="384">
        <f t="shared" si="1071"/>
        <v>0</v>
      </c>
      <c r="GM263" s="379"/>
      <c r="GN263" s="384">
        <f t="shared" si="1072"/>
        <v>0</v>
      </c>
      <c r="GO263" s="379"/>
      <c r="GP263" s="384">
        <f t="shared" si="1073"/>
        <v>0</v>
      </c>
      <c r="GQ263" s="379"/>
      <c r="GR263" s="384">
        <f t="shared" si="1074"/>
        <v>0</v>
      </c>
      <c r="GS263" s="379"/>
      <c r="GT263" s="384">
        <f t="shared" si="1075"/>
        <v>0</v>
      </c>
      <c r="GU263" s="379"/>
      <c r="GV263" s="384">
        <f t="shared" si="1076"/>
        <v>0</v>
      </c>
      <c r="GW263" s="379"/>
      <c r="GX263" s="384">
        <f t="shared" si="1077"/>
        <v>0</v>
      </c>
      <c r="GY263" s="379"/>
      <c r="GZ263" s="384">
        <f t="shared" si="1078"/>
        <v>0</v>
      </c>
      <c r="HA263" s="379"/>
      <c r="HB263" s="384">
        <f t="shared" si="1079"/>
        <v>0</v>
      </c>
      <c r="HC263" s="379"/>
      <c r="HD263" s="384">
        <f t="shared" si="1080"/>
        <v>0</v>
      </c>
      <c r="HE263" s="379"/>
      <c r="HF263" s="384">
        <f t="shared" si="815"/>
        <v>0</v>
      </c>
      <c r="HG263" s="379"/>
      <c r="HH263" s="384">
        <f t="shared" si="816"/>
        <v>0</v>
      </c>
      <c r="HI263" s="379"/>
      <c r="HJ263" s="384">
        <f t="shared" si="985"/>
        <v>0</v>
      </c>
      <c r="HK263" s="379"/>
      <c r="HL263" s="384">
        <f t="shared" si="1186"/>
        <v>0</v>
      </c>
      <c r="HM263" s="379"/>
      <c r="HN263" s="384">
        <f t="shared" si="1081"/>
        <v>0</v>
      </c>
      <c r="HO263" s="415"/>
      <c r="HP263" s="384">
        <f t="shared" si="1082"/>
        <v>0</v>
      </c>
      <c r="HQ263" s="379"/>
      <c r="HR263" s="384">
        <f t="shared" si="1083"/>
        <v>0</v>
      </c>
      <c r="HS263" s="415"/>
      <c r="HT263" s="384">
        <f t="shared" si="1084"/>
        <v>0</v>
      </c>
      <c r="HU263" s="379"/>
      <c r="HV263" s="384">
        <f t="shared" si="1085"/>
        <v>0</v>
      </c>
      <c r="HW263" s="379"/>
      <c r="HX263" s="384">
        <f t="shared" si="1086"/>
        <v>0</v>
      </c>
      <c r="HY263" s="379"/>
      <c r="HZ263" s="384">
        <f t="shared" si="1087"/>
        <v>0</v>
      </c>
      <c r="IA263" s="379"/>
      <c r="IB263" s="384">
        <f t="shared" si="1088"/>
        <v>0</v>
      </c>
      <c r="IC263" s="379"/>
      <c r="ID263" s="384">
        <f t="shared" si="1089"/>
        <v>0</v>
      </c>
      <c r="IE263" s="379"/>
      <c r="IF263" s="384">
        <f t="shared" si="1090"/>
        <v>0</v>
      </c>
      <c r="IG263" s="379"/>
      <c r="IH263" s="384">
        <f t="shared" si="1091"/>
        <v>0</v>
      </c>
      <c r="II263" s="379"/>
      <c r="IJ263" s="384">
        <f t="shared" si="1092"/>
        <v>0</v>
      </c>
      <c r="IK263" s="379"/>
      <c r="IL263" s="384">
        <f t="shared" si="1093"/>
        <v>0</v>
      </c>
      <c r="IM263" s="379"/>
      <c r="IN263" s="384">
        <f t="shared" si="1094"/>
        <v>0</v>
      </c>
      <c r="IO263" s="379"/>
      <c r="IP263" s="384">
        <f t="shared" si="1095"/>
        <v>0</v>
      </c>
      <c r="IQ263" s="379"/>
      <c r="IR263" s="384">
        <f t="shared" si="1096"/>
        <v>0</v>
      </c>
      <c r="IS263" s="379"/>
      <c r="IT263" s="384">
        <f t="shared" si="1097"/>
        <v>0</v>
      </c>
      <c r="IU263" s="379"/>
      <c r="IV263" s="384">
        <f t="shared" si="1098"/>
        <v>0</v>
      </c>
      <c r="IW263" s="379"/>
      <c r="IX263" s="384">
        <f t="shared" si="1177"/>
        <v>0</v>
      </c>
      <c r="IY263" s="379"/>
      <c r="IZ263" s="384">
        <f t="shared" si="1099"/>
        <v>0</v>
      </c>
      <c r="JA263" s="379"/>
      <c r="JB263" s="384">
        <f t="shared" si="1100"/>
        <v>0</v>
      </c>
      <c r="JC263" s="379"/>
      <c r="JD263" s="384">
        <f t="shared" si="1101"/>
        <v>0</v>
      </c>
      <c r="JE263" s="379"/>
      <c r="JF263" s="384">
        <f t="shared" si="1102"/>
        <v>0</v>
      </c>
      <c r="JG263" s="379"/>
      <c r="JH263" s="384">
        <f t="shared" si="1103"/>
        <v>0</v>
      </c>
      <c r="JI263" s="379"/>
      <c r="JJ263" s="384">
        <f t="shared" si="1104"/>
        <v>0</v>
      </c>
      <c r="JK263" s="379"/>
      <c r="JL263" s="384">
        <f t="shared" si="1105"/>
        <v>0</v>
      </c>
      <c r="JM263" s="379"/>
      <c r="JN263" s="384">
        <f t="shared" si="1106"/>
        <v>0</v>
      </c>
      <c r="JO263" s="379"/>
      <c r="JP263" s="384">
        <f t="shared" si="1107"/>
        <v>0</v>
      </c>
      <c r="JQ263" s="379"/>
      <c r="JR263" s="384">
        <f t="shared" si="1108"/>
        <v>0</v>
      </c>
      <c r="JS263" s="379"/>
      <c r="JT263" s="384">
        <f t="shared" si="1109"/>
        <v>0</v>
      </c>
      <c r="JU263" s="379"/>
      <c r="JV263" s="384">
        <f t="shared" si="1110"/>
        <v>0</v>
      </c>
      <c r="JW263" s="379"/>
      <c r="JX263" s="384">
        <f t="shared" si="1111"/>
        <v>0</v>
      </c>
      <c r="JY263" s="379"/>
      <c r="JZ263" s="384">
        <f t="shared" si="1112"/>
        <v>0</v>
      </c>
    </row>
    <row r="264" spans="1:16366" s="4" customFormat="1" x14ac:dyDescent="0.25">
      <c r="A264" s="355" t="s">
        <v>334</v>
      </c>
      <c r="B264" s="361" t="s">
        <v>529</v>
      </c>
      <c r="C264" s="468">
        <v>32000</v>
      </c>
      <c r="D264" s="467">
        <v>35000</v>
      </c>
      <c r="E264" s="492">
        <v>31000</v>
      </c>
      <c r="F264" s="478"/>
      <c r="G264" s="387">
        <v>0</v>
      </c>
      <c r="H264" s="388">
        <f t="shared" si="1181"/>
        <v>32666.666666666668</v>
      </c>
      <c r="I264" s="513">
        <v>1</v>
      </c>
      <c r="J264" s="391">
        <f t="shared" si="1183"/>
        <v>32666.666666666668</v>
      </c>
      <c r="K264" s="379"/>
      <c r="L264" s="384">
        <f t="shared" si="1120"/>
        <v>0</v>
      </c>
      <c r="M264" s="379"/>
      <c r="N264" s="384">
        <f t="shared" si="1179"/>
        <v>0</v>
      </c>
      <c r="O264" s="379"/>
      <c r="P264" s="384">
        <f t="shared" si="1182"/>
        <v>0</v>
      </c>
      <c r="Q264" s="379"/>
      <c r="R264" s="384">
        <f t="shared" si="1180"/>
        <v>0</v>
      </c>
      <c r="S264" s="379"/>
      <c r="T264" s="384">
        <f t="shared" si="986"/>
        <v>0</v>
      </c>
      <c r="U264" s="379"/>
      <c r="V264" s="384">
        <f t="shared" si="987"/>
        <v>0</v>
      </c>
      <c r="W264" s="379"/>
      <c r="X264" s="384">
        <f t="shared" si="988"/>
        <v>0</v>
      </c>
      <c r="Y264" s="379"/>
      <c r="Z264" s="384">
        <f t="shared" si="1184"/>
        <v>0</v>
      </c>
      <c r="AA264" s="379"/>
      <c r="AB264" s="384">
        <f t="shared" si="989"/>
        <v>0</v>
      </c>
      <c r="AC264" s="379"/>
      <c r="AD264" s="384">
        <f t="shared" si="990"/>
        <v>0</v>
      </c>
      <c r="AE264" s="379"/>
      <c r="AF264" s="384">
        <f t="shared" si="991"/>
        <v>0</v>
      </c>
      <c r="AG264" s="379"/>
      <c r="AH264" s="384">
        <f t="shared" si="992"/>
        <v>0</v>
      </c>
      <c r="AI264" s="379">
        <v>1</v>
      </c>
      <c r="AJ264" s="384">
        <f t="shared" si="993"/>
        <v>32666.666666666668</v>
      </c>
      <c r="AK264" s="379"/>
      <c r="AL264" s="384">
        <f t="shared" si="994"/>
        <v>0</v>
      </c>
      <c r="AM264" s="379"/>
      <c r="AN264" s="384">
        <f t="shared" si="1185"/>
        <v>0</v>
      </c>
      <c r="AO264" s="379"/>
      <c r="AP264" s="384">
        <f t="shared" si="995"/>
        <v>0</v>
      </c>
      <c r="AQ264" s="379"/>
      <c r="AR264" s="384">
        <f t="shared" si="996"/>
        <v>0</v>
      </c>
      <c r="AS264" s="379"/>
      <c r="AT264" s="384">
        <f t="shared" si="997"/>
        <v>0</v>
      </c>
      <c r="AU264" s="379"/>
      <c r="AV264" s="384">
        <f t="shared" si="998"/>
        <v>0</v>
      </c>
      <c r="AW264" s="379"/>
      <c r="AX264" s="384">
        <f t="shared" si="999"/>
        <v>0</v>
      </c>
      <c r="AY264" s="379"/>
      <c r="AZ264" s="384">
        <f t="shared" si="1000"/>
        <v>0</v>
      </c>
      <c r="BA264" s="379"/>
      <c r="BB264" s="384">
        <f t="shared" si="1001"/>
        <v>0</v>
      </c>
      <c r="BC264" s="379"/>
      <c r="BD264" s="384">
        <f t="shared" si="1002"/>
        <v>0</v>
      </c>
      <c r="BE264" s="379"/>
      <c r="BF264" s="384">
        <f t="shared" si="1003"/>
        <v>0</v>
      </c>
      <c r="BG264" s="379"/>
      <c r="BH264" s="384">
        <f t="shared" si="1004"/>
        <v>0</v>
      </c>
      <c r="BI264" s="379"/>
      <c r="BJ264" s="384">
        <f t="shared" si="1005"/>
        <v>0</v>
      </c>
      <c r="BK264" s="379"/>
      <c r="BL264" s="384">
        <f t="shared" si="1006"/>
        <v>0</v>
      </c>
      <c r="BM264" s="379"/>
      <c r="BN264" s="384">
        <f t="shared" si="1007"/>
        <v>0</v>
      </c>
      <c r="BO264" s="379"/>
      <c r="BP264" s="384">
        <f t="shared" si="1008"/>
        <v>0</v>
      </c>
      <c r="BQ264" s="379"/>
      <c r="BR264" s="384">
        <f t="shared" si="1009"/>
        <v>0</v>
      </c>
      <c r="BS264" s="379"/>
      <c r="BT264" s="384">
        <f t="shared" si="1010"/>
        <v>0</v>
      </c>
      <c r="BU264" s="379"/>
      <c r="BV264" s="384">
        <f t="shared" si="1011"/>
        <v>0</v>
      </c>
      <c r="BW264" s="379"/>
      <c r="BX264" s="384">
        <f t="shared" si="1012"/>
        <v>0</v>
      </c>
      <c r="BY264" s="379"/>
      <c r="BZ264" s="384">
        <f t="shared" si="1013"/>
        <v>0</v>
      </c>
      <c r="CA264" s="379"/>
      <c r="CB264" s="384">
        <f t="shared" si="1014"/>
        <v>0</v>
      </c>
      <c r="CC264" s="379"/>
      <c r="CD264" s="384">
        <f t="shared" si="1015"/>
        <v>0</v>
      </c>
      <c r="CE264" s="379"/>
      <c r="CF264" s="384">
        <f t="shared" si="1016"/>
        <v>0</v>
      </c>
      <c r="CG264" s="379"/>
      <c r="CH264" s="384">
        <f t="shared" si="1017"/>
        <v>0</v>
      </c>
      <c r="CI264" s="379"/>
      <c r="CJ264" s="384">
        <f t="shared" si="1018"/>
        <v>0</v>
      </c>
      <c r="CK264" s="379"/>
      <c r="CL264" s="384">
        <f t="shared" si="1019"/>
        <v>0</v>
      </c>
      <c r="CM264" s="379"/>
      <c r="CN264" s="384">
        <f t="shared" si="1020"/>
        <v>0</v>
      </c>
      <c r="CO264" s="379"/>
      <c r="CP264" s="384">
        <f t="shared" si="1021"/>
        <v>0</v>
      </c>
      <c r="CQ264" s="379"/>
      <c r="CR264" s="384">
        <f t="shared" si="1022"/>
        <v>0</v>
      </c>
      <c r="CS264" s="379"/>
      <c r="CT264" s="384">
        <f t="shared" si="1023"/>
        <v>0</v>
      </c>
      <c r="CU264" s="379"/>
      <c r="CV264" s="384">
        <f t="shared" si="1024"/>
        <v>0</v>
      </c>
      <c r="CW264" s="379"/>
      <c r="CX264" s="384">
        <f t="shared" si="1025"/>
        <v>0</v>
      </c>
      <c r="CY264" s="379"/>
      <c r="CZ264" s="384">
        <f t="shared" si="1026"/>
        <v>0</v>
      </c>
      <c r="DA264" s="379"/>
      <c r="DB264" s="384">
        <f t="shared" si="1027"/>
        <v>0</v>
      </c>
      <c r="DC264" s="379"/>
      <c r="DD264" s="384">
        <f t="shared" si="1028"/>
        <v>0</v>
      </c>
      <c r="DE264" s="379"/>
      <c r="DF264" s="384">
        <f t="shared" si="1029"/>
        <v>0</v>
      </c>
      <c r="DG264" s="379"/>
      <c r="DH264" s="384">
        <f t="shared" si="1030"/>
        <v>0</v>
      </c>
      <c r="DI264" s="379"/>
      <c r="DJ264" s="384">
        <f t="shared" si="1031"/>
        <v>0</v>
      </c>
      <c r="DK264" s="379"/>
      <c r="DL264" s="384">
        <f t="shared" si="1032"/>
        <v>0</v>
      </c>
      <c r="DM264" s="379"/>
      <c r="DN264" s="384">
        <f t="shared" si="1033"/>
        <v>0</v>
      </c>
      <c r="DO264" s="379"/>
      <c r="DP264" s="384">
        <f t="shared" si="1034"/>
        <v>0</v>
      </c>
      <c r="DQ264" s="379"/>
      <c r="DR264" s="384">
        <f t="shared" si="1035"/>
        <v>0</v>
      </c>
      <c r="DS264" s="379"/>
      <c r="DT264" s="384">
        <f t="shared" si="1036"/>
        <v>0</v>
      </c>
      <c r="DU264" s="379"/>
      <c r="DV264" s="384">
        <f t="shared" si="1037"/>
        <v>0</v>
      </c>
      <c r="DW264" s="379"/>
      <c r="DX264" s="384">
        <f t="shared" si="1038"/>
        <v>0</v>
      </c>
      <c r="DY264" s="379"/>
      <c r="DZ264" s="384">
        <f t="shared" si="1039"/>
        <v>0</v>
      </c>
      <c r="EA264" s="379"/>
      <c r="EB264" s="384">
        <f t="shared" si="1040"/>
        <v>0</v>
      </c>
      <c r="EC264" s="379"/>
      <c r="ED264" s="384">
        <f t="shared" si="1041"/>
        <v>0</v>
      </c>
      <c r="EE264" s="379"/>
      <c r="EF264" s="384">
        <f t="shared" si="1042"/>
        <v>0</v>
      </c>
      <c r="EG264" s="379"/>
      <c r="EH264" s="384">
        <f t="shared" si="1043"/>
        <v>0</v>
      </c>
      <c r="EI264" s="379"/>
      <c r="EJ264" s="384">
        <f t="shared" si="1044"/>
        <v>0</v>
      </c>
      <c r="EK264" s="379"/>
      <c r="EL264" s="384">
        <f t="shared" si="1045"/>
        <v>0</v>
      </c>
      <c r="EM264" s="379"/>
      <c r="EN264" s="384">
        <f t="shared" si="1046"/>
        <v>0</v>
      </c>
      <c r="EO264" s="379"/>
      <c r="EP264" s="384">
        <f t="shared" si="1047"/>
        <v>0</v>
      </c>
      <c r="EQ264" s="379"/>
      <c r="ER264" s="384">
        <f t="shared" si="1048"/>
        <v>0</v>
      </c>
      <c r="ES264" s="379"/>
      <c r="ET264" s="384">
        <f t="shared" si="1049"/>
        <v>0</v>
      </c>
      <c r="EU264" s="379"/>
      <c r="EV264" s="384">
        <f t="shared" si="1050"/>
        <v>0</v>
      </c>
      <c r="EW264" s="379"/>
      <c r="EX264" s="384">
        <f t="shared" si="1051"/>
        <v>0</v>
      </c>
      <c r="EY264" s="379"/>
      <c r="EZ264" s="384">
        <f t="shared" si="1052"/>
        <v>0</v>
      </c>
      <c r="FA264" s="379"/>
      <c r="FB264" s="384">
        <f t="shared" si="1053"/>
        <v>0</v>
      </c>
      <c r="FC264" s="379"/>
      <c r="FD264" s="384">
        <f t="shared" si="1054"/>
        <v>0</v>
      </c>
      <c r="FE264" s="379"/>
      <c r="FF264" s="384">
        <f t="shared" si="1055"/>
        <v>0</v>
      </c>
      <c r="FG264" s="379"/>
      <c r="FH264" s="384">
        <f t="shared" si="1056"/>
        <v>0</v>
      </c>
      <c r="FI264" s="379"/>
      <c r="FJ264" s="384">
        <f t="shared" si="1057"/>
        <v>0</v>
      </c>
      <c r="FK264" s="379"/>
      <c r="FL264" s="384">
        <f t="shared" si="1058"/>
        <v>0</v>
      </c>
      <c r="FM264" s="379"/>
      <c r="FN264" s="384">
        <f t="shared" si="1059"/>
        <v>0</v>
      </c>
      <c r="FO264" s="379"/>
      <c r="FP264" s="384">
        <f t="shared" si="1060"/>
        <v>0</v>
      </c>
      <c r="FQ264" s="379"/>
      <c r="FR264" s="384">
        <f t="shared" si="1061"/>
        <v>0</v>
      </c>
      <c r="FS264" s="379"/>
      <c r="FT264" s="384">
        <f t="shared" si="1062"/>
        <v>0</v>
      </c>
      <c r="FU264" s="379"/>
      <c r="FV264" s="384">
        <f t="shared" si="1063"/>
        <v>0</v>
      </c>
      <c r="FW264" s="379"/>
      <c r="FX264" s="384">
        <f t="shared" si="1064"/>
        <v>0</v>
      </c>
      <c r="FY264" s="379"/>
      <c r="FZ264" s="384">
        <f t="shared" si="1065"/>
        <v>0</v>
      </c>
      <c r="GA264" s="379"/>
      <c r="GB264" s="384">
        <f t="shared" si="1066"/>
        <v>0</v>
      </c>
      <c r="GC264" s="379"/>
      <c r="GD264" s="384">
        <f t="shared" si="1067"/>
        <v>0</v>
      </c>
      <c r="GE264" s="379"/>
      <c r="GF264" s="384">
        <f t="shared" si="1068"/>
        <v>0</v>
      </c>
      <c r="GG264" s="379"/>
      <c r="GH264" s="384">
        <f t="shared" si="1069"/>
        <v>0</v>
      </c>
      <c r="GI264" s="379"/>
      <c r="GJ264" s="384">
        <f t="shared" si="1070"/>
        <v>0</v>
      </c>
      <c r="GK264" s="379"/>
      <c r="GL264" s="384">
        <f t="shared" si="1071"/>
        <v>0</v>
      </c>
      <c r="GM264" s="379"/>
      <c r="GN264" s="384">
        <f t="shared" si="1072"/>
        <v>0</v>
      </c>
      <c r="GO264" s="379"/>
      <c r="GP264" s="384">
        <f t="shared" si="1073"/>
        <v>0</v>
      </c>
      <c r="GQ264" s="379"/>
      <c r="GR264" s="384">
        <f t="shared" si="1074"/>
        <v>0</v>
      </c>
      <c r="GS264" s="379"/>
      <c r="GT264" s="384">
        <f t="shared" si="1075"/>
        <v>0</v>
      </c>
      <c r="GU264" s="379"/>
      <c r="GV264" s="384">
        <f t="shared" si="1076"/>
        <v>0</v>
      </c>
      <c r="GW264" s="379"/>
      <c r="GX264" s="384">
        <f t="shared" si="1077"/>
        <v>0</v>
      </c>
      <c r="GY264" s="379"/>
      <c r="GZ264" s="384">
        <f t="shared" si="1078"/>
        <v>0</v>
      </c>
      <c r="HA264" s="379"/>
      <c r="HB264" s="384">
        <f t="shared" si="1079"/>
        <v>0</v>
      </c>
      <c r="HC264" s="379"/>
      <c r="HD264" s="384">
        <f t="shared" si="1080"/>
        <v>0</v>
      </c>
      <c r="HE264" s="379"/>
      <c r="HF264" s="384">
        <f t="shared" si="815"/>
        <v>0</v>
      </c>
      <c r="HG264" s="379"/>
      <c r="HH264" s="384">
        <f t="shared" si="816"/>
        <v>0</v>
      </c>
      <c r="HI264" s="379"/>
      <c r="HJ264" s="384">
        <f t="shared" si="985"/>
        <v>0</v>
      </c>
      <c r="HK264" s="379"/>
      <c r="HL264" s="384">
        <f t="shared" si="1186"/>
        <v>0</v>
      </c>
      <c r="HM264" s="379"/>
      <c r="HN264" s="384">
        <f t="shared" si="1081"/>
        <v>0</v>
      </c>
      <c r="HO264" s="415"/>
      <c r="HP264" s="384">
        <f t="shared" si="1082"/>
        <v>0</v>
      </c>
      <c r="HQ264" s="379"/>
      <c r="HR264" s="384">
        <f t="shared" si="1083"/>
        <v>0</v>
      </c>
      <c r="HS264" s="415"/>
      <c r="HT264" s="384">
        <f t="shared" si="1084"/>
        <v>0</v>
      </c>
      <c r="HU264" s="379"/>
      <c r="HV264" s="384">
        <f t="shared" si="1085"/>
        <v>0</v>
      </c>
      <c r="HW264" s="379"/>
      <c r="HX264" s="384">
        <f t="shared" si="1086"/>
        <v>0</v>
      </c>
      <c r="HY264" s="379"/>
      <c r="HZ264" s="384">
        <f t="shared" si="1087"/>
        <v>0</v>
      </c>
      <c r="IA264" s="379"/>
      <c r="IB264" s="384">
        <f t="shared" si="1088"/>
        <v>0</v>
      </c>
      <c r="IC264" s="379"/>
      <c r="ID264" s="384">
        <f t="shared" si="1089"/>
        <v>0</v>
      </c>
      <c r="IE264" s="379"/>
      <c r="IF264" s="384">
        <f t="shared" si="1090"/>
        <v>0</v>
      </c>
      <c r="IG264" s="379"/>
      <c r="IH264" s="384">
        <f t="shared" si="1091"/>
        <v>0</v>
      </c>
      <c r="II264" s="379"/>
      <c r="IJ264" s="384">
        <f t="shared" si="1092"/>
        <v>0</v>
      </c>
      <c r="IK264" s="379"/>
      <c r="IL264" s="384">
        <f t="shared" si="1093"/>
        <v>0</v>
      </c>
      <c r="IM264" s="379"/>
      <c r="IN264" s="384">
        <f t="shared" si="1094"/>
        <v>0</v>
      </c>
      <c r="IO264" s="379"/>
      <c r="IP264" s="384">
        <f t="shared" si="1095"/>
        <v>0</v>
      </c>
      <c r="IQ264" s="379"/>
      <c r="IR264" s="384">
        <f t="shared" si="1096"/>
        <v>0</v>
      </c>
      <c r="IS264" s="379"/>
      <c r="IT264" s="384">
        <f t="shared" si="1097"/>
        <v>0</v>
      </c>
      <c r="IU264" s="379"/>
      <c r="IV264" s="384">
        <f t="shared" si="1098"/>
        <v>0</v>
      </c>
      <c r="IW264" s="379"/>
      <c r="IX264" s="384">
        <f t="shared" si="1177"/>
        <v>0</v>
      </c>
      <c r="IY264" s="379"/>
      <c r="IZ264" s="384">
        <f t="shared" si="1099"/>
        <v>0</v>
      </c>
      <c r="JA264" s="379"/>
      <c r="JB264" s="384">
        <f t="shared" si="1100"/>
        <v>0</v>
      </c>
      <c r="JC264" s="379"/>
      <c r="JD264" s="384">
        <f t="shared" si="1101"/>
        <v>0</v>
      </c>
      <c r="JE264" s="379"/>
      <c r="JF264" s="384">
        <f t="shared" si="1102"/>
        <v>0</v>
      </c>
      <c r="JG264" s="379"/>
      <c r="JH264" s="384">
        <f t="shared" si="1103"/>
        <v>0</v>
      </c>
      <c r="JI264" s="379"/>
      <c r="JJ264" s="384">
        <f t="shared" si="1104"/>
        <v>0</v>
      </c>
      <c r="JK264" s="379"/>
      <c r="JL264" s="384">
        <f t="shared" si="1105"/>
        <v>0</v>
      </c>
      <c r="JM264" s="379"/>
      <c r="JN264" s="384">
        <f t="shared" si="1106"/>
        <v>0</v>
      </c>
      <c r="JO264" s="379"/>
      <c r="JP264" s="384">
        <f t="shared" si="1107"/>
        <v>0</v>
      </c>
      <c r="JQ264" s="379"/>
      <c r="JR264" s="384">
        <f t="shared" si="1108"/>
        <v>0</v>
      </c>
      <c r="JS264" s="379"/>
      <c r="JT264" s="384">
        <f t="shared" si="1109"/>
        <v>0</v>
      </c>
      <c r="JU264" s="379"/>
      <c r="JV264" s="384">
        <f t="shared" si="1110"/>
        <v>0</v>
      </c>
      <c r="JW264" s="379"/>
      <c r="JX264" s="384">
        <f t="shared" si="1111"/>
        <v>0</v>
      </c>
      <c r="JY264" s="379"/>
      <c r="JZ264" s="384">
        <f t="shared" si="1112"/>
        <v>0</v>
      </c>
    </row>
    <row r="265" spans="1:16366" x14ac:dyDescent="0.25">
      <c r="A265" s="268" t="s">
        <v>361</v>
      </c>
      <c r="B265" s="268" t="s">
        <v>1193</v>
      </c>
      <c r="C265" s="493">
        <v>25000</v>
      </c>
      <c r="D265" s="467"/>
      <c r="E265" s="481"/>
      <c r="F265" s="482"/>
      <c r="G265" s="387">
        <v>0</v>
      </c>
      <c r="H265" s="388">
        <f t="shared" si="1181"/>
        <v>25000</v>
      </c>
      <c r="I265" s="513">
        <v>1</v>
      </c>
      <c r="J265" s="393">
        <f t="shared" ref="J265" si="1187">+H265/I265</f>
        <v>25000</v>
      </c>
      <c r="K265" s="379"/>
      <c r="L265" s="384">
        <f t="shared" si="1120"/>
        <v>0</v>
      </c>
      <c r="M265" s="379"/>
      <c r="N265" s="384">
        <f t="shared" si="1179"/>
        <v>0</v>
      </c>
      <c r="O265" s="379"/>
      <c r="P265" s="384">
        <f t="shared" si="1182"/>
        <v>0</v>
      </c>
      <c r="Q265" s="379"/>
      <c r="R265" s="384">
        <f t="shared" si="1180"/>
        <v>0</v>
      </c>
      <c r="S265" s="379"/>
      <c r="T265" s="384">
        <f t="shared" si="986"/>
        <v>0</v>
      </c>
      <c r="U265" s="379">
        <v>1</v>
      </c>
      <c r="V265" s="384">
        <f>+H265-D265</f>
        <v>25000</v>
      </c>
      <c r="W265" s="379"/>
      <c r="X265" s="384">
        <f t="shared" si="988"/>
        <v>0</v>
      </c>
      <c r="Y265" s="379"/>
      <c r="Z265" s="384">
        <f t="shared" si="1184"/>
        <v>0</v>
      </c>
      <c r="AA265" s="379"/>
      <c r="AB265" s="384">
        <f t="shared" si="989"/>
        <v>0</v>
      </c>
      <c r="AC265" s="379"/>
      <c r="AD265" s="384">
        <f t="shared" si="990"/>
        <v>0</v>
      </c>
      <c r="AE265" s="379"/>
      <c r="AF265" s="384">
        <f t="shared" si="991"/>
        <v>0</v>
      </c>
      <c r="AG265" s="379"/>
      <c r="AH265" s="384">
        <f t="shared" si="992"/>
        <v>0</v>
      </c>
      <c r="AI265" s="379"/>
      <c r="AJ265" s="384">
        <f t="shared" si="993"/>
        <v>0</v>
      </c>
      <c r="AK265" s="379"/>
      <c r="AL265" s="384">
        <f t="shared" si="994"/>
        <v>0</v>
      </c>
      <c r="AM265" s="379"/>
      <c r="AN265" s="384">
        <f t="shared" si="1185"/>
        <v>0</v>
      </c>
      <c r="AO265" s="379"/>
      <c r="AP265" s="384">
        <f t="shared" si="995"/>
        <v>0</v>
      </c>
      <c r="AQ265" s="379"/>
      <c r="AR265" s="384">
        <f t="shared" si="996"/>
        <v>0</v>
      </c>
      <c r="AS265" s="379"/>
      <c r="AT265" s="384">
        <f t="shared" si="997"/>
        <v>0</v>
      </c>
      <c r="AU265" s="379"/>
      <c r="AV265" s="384">
        <f t="shared" si="998"/>
        <v>0</v>
      </c>
      <c r="AW265" s="379"/>
      <c r="AX265" s="384">
        <f t="shared" si="999"/>
        <v>0</v>
      </c>
      <c r="AY265" s="379"/>
      <c r="AZ265" s="384">
        <f t="shared" si="1000"/>
        <v>0</v>
      </c>
      <c r="BA265" s="379"/>
      <c r="BB265" s="384">
        <f t="shared" si="1001"/>
        <v>0</v>
      </c>
      <c r="BC265" s="379"/>
      <c r="BD265" s="384">
        <f t="shared" si="1002"/>
        <v>0</v>
      </c>
      <c r="BE265" s="379"/>
      <c r="BF265" s="384">
        <f t="shared" si="1003"/>
        <v>0</v>
      </c>
      <c r="BG265" s="379"/>
      <c r="BH265" s="384">
        <f t="shared" si="1004"/>
        <v>0</v>
      </c>
      <c r="BI265" s="379"/>
      <c r="BJ265" s="384">
        <f t="shared" si="1005"/>
        <v>0</v>
      </c>
      <c r="BK265" s="379"/>
      <c r="BL265" s="384">
        <f t="shared" si="1006"/>
        <v>0</v>
      </c>
      <c r="BM265" s="379"/>
      <c r="BN265" s="384">
        <f t="shared" si="1007"/>
        <v>0</v>
      </c>
      <c r="BO265" s="379"/>
      <c r="BP265" s="384">
        <f t="shared" si="1008"/>
        <v>0</v>
      </c>
      <c r="BQ265" s="379"/>
      <c r="BR265" s="384">
        <f t="shared" si="1009"/>
        <v>0</v>
      </c>
      <c r="BS265" s="379"/>
      <c r="BT265" s="384">
        <f t="shared" si="1010"/>
        <v>0</v>
      </c>
      <c r="BU265" s="379"/>
      <c r="BV265" s="384">
        <f t="shared" si="1011"/>
        <v>0</v>
      </c>
      <c r="BW265" s="379"/>
      <c r="BX265" s="384">
        <f t="shared" si="1012"/>
        <v>0</v>
      </c>
      <c r="BY265" s="379"/>
      <c r="BZ265" s="384">
        <f t="shared" si="1013"/>
        <v>0</v>
      </c>
      <c r="CA265" s="379"/>
      <c r="CB265" s="384">
        <f t="shared" si="1014"/>
        <v>0</v>
      </c>
      <c r="CC265" s="379"/>
      <c r="CD265" s="384">
        <f t="shared" si="1015"/>
        <v>0</v>
      </c>
      <c r="CE265" s="379"/>
      <c r="CF265" s="384">
        <f t="shared" ref="CF265" si="1188">CE265*$J265</f>
        <v>0</v>
      </c>
      <c r="CG265" s="379"/>
      <c r="CH265" s="384">
        <f t="shared" ref="CH265" si="1189">CG265*$J265</f>
        <v>0</v>
      </c>
      <c r="CI265" s="379"/>
      <c r="CJ265" s="384">
        <f t="shared" ref="CJ265" si="1190">CI265*$J265</f>
        <v>0</v>
      </c>
      <c r="CK265" s="379"/>
      <c r="CL265" s="384">
        <f t="shared" ref="CL265" si="1191">CK265*$J265</f>
        <v>0</v>
      </c>
      <c r="CM265" s="379"/>
      <c r="CN265" s="384">
        <f t="shared" ref="CN265" si="1192">CM265*$J265</f>
        <v>0</v>
      </c>
      <c r="CO265" s="379"/>
      <c r="CP265" s="384">
        <f t="shared" ref="CP265" si="1193">CO265*$J265</f>
        <v>0</v>
      </c>
      <c r="CQ265" s="379"/>
      <c r="CR265" s="384">
        <f t="shared" ref="CR265" si="1194">CQ265*$J265</f>
        <v>0</v>
      </c>
      <c r="CS265" s="379"/>
      <c r="CT265" s="384">
        <f t="shared" ref="CT265" si="1195">CS265*$J265</f>
        <v>0</v>
      </c>
      <c r="CU265" s="379"/>
      <c r="CV265" s="384">
        <f t="shared" ref="CV265" si="1196">CU265*$J265</f>
        <v>0</v>
      </c>
      <c r="CW265" s="379"/>
      <c r="CX265" s="384">
        <f t="shared" ref="CX265" si="1197">CW265*$J265</f>
        <v>0</v>
      </c>
      <c r="CY265" s="421">
        <v>0.25</v>
      </c>
      <c r="CZ265" s="384">
        <f t="shared" si="1026"/>
        <v>6250</v>
      </c>
      <c r="DA265" s="379"/>
      <c r="DB265" s="384">
        <f t="shared" si="1027"/>
        <v>0</v>
      </c>
      <c r="DC265" s="379"/>
      <c r="DD265" s="384">
        <f t="shared" ref="DD265" si="1198">DC265*$J265</f>
        <v>0</v>
      </c>
      <c r="DE265" s="379"/>
      <c r="DF265" s="384">
        <f t="shared" ref="DF265" si="1199">DE265*$J265</f>
        <v>0</v>
      </c>
      <c r="DG265" s="379"/>
      <c r="DH265" s="384">
        <f t="shared" ref="DH265" si="1200">DG265*$J265</f>
        <v>0</v>
      </c>
      <c r="DI265" s="379"/>
      <c r="DJ265" s="384">
        <f t="shared" ref="DJ265" si="1201">DI265*$J265</f>
        <v>0</v>
      </c>
      <c r="DK265" s="379"/>
      <c r="DL265" s="384">
        <f t="shared" ref="DL265" si="1202">DK265*$J265</f>
        <v>0</v>
      </c>
      <c r="DM265" s="379"/>
      <c r="DN265" s="384">
        <f t="shared" ref="DN265" si="1203">DM265*$J265</f>
        <v>0</v>
      </c>
      <c r="DO265" s="379"/>
      <c r="DP265" s="384">
        <f t="shared" ref="DP265" si="1204">DO265*$J265</f>
        <v>0</v>
      </c>
      <c r="DQ265" s="379"/>
      <c r="DR265" s="384">
        <f t="shared" ref="DR265" si="1205">DQ265*$J265</f>
        <v>0</v>
      </c>
      <c r="DS265" s="379"/>
      <c r="DT265" s="384">
        <f t="shared" ref="DT265" si="1206">DS265*$J265</f>
        <v>0</v>
      </c>
      <c r="DU265" s="379"/>
      <c r="DV265" s="384">
        <f t="shared" ref="DV265" si="1207">DU265*$J265</f>
        <v>0</v>
      </c>
      <c r="DW265" s="379"/>
      <c r="DX265" s="384">
        <f t="shared" ref="DX265" si="1208">DW265*$J265</f>
        <v>0</v>
      </c>
      <c r="DY265" s="379"/>
      <c r="DZ265" s="384">
        <f t="shared" ref="DZ265" si="1209">DY265*$J265</f>
        <v>0</v>
      </c>
      <c r="EA265" s="379"/>
      <c r="EB265" s="384">
        <f t="shared" ref="EB265" si="1210">EA265*$J265</f>
        <v>0</v>
      </c>
      <c r="EC265" s="379"/>
      <c r="ED265" s="384"/>
      <c r="EE265" s="379"/>
      <c r="EF265" s="384"/>
      <c r="EG265" s="379"/>
      <c r="EH265" s="384">
        <f t="shared" ref="EH265" si="1211">EG265*$J265</f>
        <v>0</v>
      </c>
      <c r="EI265" s="379"/>
      <c r="EJ265" s="384">
        <f t="shared" ref="EJ265" si="1212">EI265*$J265</f>
        <v>0</v>
      </c>
      <c r="EK265" s="379"/>
      <c r="EL265" s="384">
        <f t="shared" ref="EL265" si="1213">EK265*$J265</f>
        <v>0</v>
      </c>
      <c r="EM265" s="379"/>
      <c r="EN265" s="384">
        <f t="shared" ref="EN265" si="1214">EM265*$J265</f>
        <v>0</v>
      </c>
      <c r="EO265" s="379"/>
      <c r="EP265" s="384">
        <f t="shared" ref="EP265" si="1215">EO265*$J265</f>
        <v>0</v>
      </c>
      <c r="EQ265" s="379"/>
      <c r="ER265" s="384">
        <f t="shared" ref="ER265" si="1216">EQ265*$J265</f>
        <v>0</v>
      </c>
      <c r="ES265" s="379"/>
      <c r="ET265" s="384">
        <f t="shared" ref="ET265" si="1217">ES265*$J265</f>
        <v>0</v>
      </c>
      <c r="EU265" s="379"/>
      <c r="EV265" s="384">
        <f t="shared" ref="EV265" si="1218">EU265*$J265</f>
        <v>0</v>
      </c>
      <c r="EW265" s="379"/>
      <c r="EX265" s="384">
        <f t="shared" ref="EX265" si="1219">EW265*$J265</f>
        <v>0</v>
      </c>
      <c r="EY265" s="379"/>
      <c r="EZ265" s="384">
        <f t="shared" ref="EZ265" si="1220">EY265*$J265</f>
        <v>0</v>
      </c>
      <c r="FA265" s="379"/>
      <c r="FB265" s="384">
        <f t="shared" ref="FB265" si="1221">FA265*$J265</f>
        <v>0</v>
      </c>
      <c r="FC265" s="379"/>
      <c r="FD265" s="384">
        <f t="shared" ref="FD265" si="1222">FC265*$J265</f>
        <v>0</v>
      </c>
      <c r="FE265" s="379"/>
      <c r="FF265" s="384">
        <f t="shared" ref="FF265" si="1223">FE265*$J265</f>
        <v>0</v>
      </c>
      <c r="FG265" s="379"/>
      <c r="FH265" s="384">
        <f t="shared" ref="FH265" si="1224">FG265*$J265</f>
        <v>0</v>
      </c>
      <c r="FI265" s="379"/>
      <c r="FJ265" s="384">
        <f t="shared" ref="FJ265" si="1225">FI265*$J265</f>
        <v>0</v>
      </c>
      <c r="FK265" s="379"/>
      <c r="FL265" s="384">
        <f t="shared" ref="FL265" si="1226">FK265*$J265</f>
        <v>0</v>
      </c>
      <c r="FM265" s="379"/>
      <c r="FN265" s="384">
        <f t="shared" ref="FN265" si="1227">FM265*$J265</f>
        <v>0</v>
      </c>
      <c r="FO265" s="379"/>
      <c r="FP265" s="384">
        <f t="shared" ref="FP265" si="1228">FO265*$J265</f>
        <v>0</v>
      </c>
      <c r="FQ265" s="379"/>
      <c r="FR265" s="384">
        <f t="shared" ref="FR265" si="1229">FQ265*$J265</f>
        <v>0</v>
      </c>
      <c r="FS265" s="379"/>
      <c r="FT265" s="384">
        <f t="shared" ref="FT265" si="1230">FS265*$J265</f>
        <v>0</v>
      </c>
      <c r="FU265" s="379"/>
      <c r="FV265" s="384">
        <f t="shared" ref="FV265" si="1231">FU265*$J265</f>
        <v>0</v>
      </c>
      <c r="FW265" s="379"/>
      <c r="FX265" s="384">
        <f t="shared" ref="FX265" si="1232">FW265*$J265</f>
        <v>0</v>
      </c>
      <c r="FY265" s="379"/>
      <c r="FZ265" s="384">
        <f t="shared" ref="FZ265" si="1233">FY265*$J265</f>
        <v>0</v>
      </c>
      <c r="GA265" s="379"/>
      <c r="GB265" s="384">
        <f t="shared" ref="GB265" si="1234">GA265*$J265</f>
        <v>0</v>
      </c>
      <c r="GC265" s="379"/>
      <c r="GD265" s="384">
        <f t="shared" ref="GD265" si="1235">GC265*$J265</f>
        <v>0</v>
      </c>
      <c r="GE265" s="379"/>
      <c r="GF265" s="384">
        <f t="shared" ref="GF265" si="1236">GE265*$J265</f>
        <v>0</v>
      </c>
      <c r="GG265" s="379"/>
      <c r="GH265" s="384">
        <f t="shared" ref="GH265" si="1237">GG265*$J265</f>
        <v>0</v>
      </c>
      <c r="GI265" s="379"/>
      <c r="GJ265" s="384">
        <f t="shared" ref="GJ265" si="1238">GI265*$J265</f>
        <v>0</v>
      </c>
      <c r="GK265" s="379"/>
      <c r="GL265" s="384">
        <f t="shared" ref="GL265" si="1239">GK265*$J265</f>
        <v>0</v>
      </c>
      <c r="GM265" s="379"/>
      <c r="GN265" s="384">
        <f t="shared" ref="GN265" si="1240">GM265*$J265</f>
        <v>0</v>
      </c>
      <c r="GO265" s="379"/>
      <c r="GP265" s="384">
        <f t="shared" ref="GP265" si="1241">GO265*$J265</f>
        <v>0</v>
      </c>
      <c r="GQ265" s="379"/>
      <c r="GR265" s="384">
        <f t="shared" ref="GR265" si="1242">GQ265*$J265</f>
        <v>0</v>
      </c>
      <c r="GS265" s="379"/>
      <c r="GT265" s="384">
        <f t="shared" ref="GT265" si="1243">GS265*$J265</f>
        <v>0</v>
      </c>
      <c r="GU265" s="379"/>
      <c r="GV265" s="384">
        <f t="shared" ref="GV265" si="1244">GU265*$J265</f>
        <v>0</v>
      </c>
      <c r="GW265" s="379"/>
      <c r="GX265" s="384">
        <f t="shared" ref="GX265" si="1245">GW265*$J265</f>
        <v>0</v>
      </c>
      <c r="GY265" s="379"/>
      <c r="GZ265" s="384">
        <f t="shared" ref="GZ265" si="1246">GY265*$J265</f>
        <v>0</v>
      </c>
      <c r="HA265" s="379"/>
      <c r="HB265" s="384">
        <f t="shared" ref="HB265" si="1247">HA265*$J265</f>
        <v>0</v>
      </c>
      <c r="HC265" s="379"/>
      <c r="HD265" s="384">
        <f t="shared" ref="HD265" si="1248">HC265*$J265</f>
        <v>0</v>
      </c>
      <c r="HE265" s="379"/>
      <c r="HF265" s="384">
        <f t="shared" ref="HF265" si="1249">HE265*$J265</f>
        <v>0</v>
      </c>
      <c r="HG265" s="379"/>
      <c r="HH265" s="384">
        <f t="shared" ref="HH265" si="1250">HG265*$J265</f>
        <v>0</v>
      </c>
      <c r="HI265" s="379"/>
      <c r="HJ265" s="384">
        <f t="shared" ref="HJ265" si="1251">HI265*$J265</f>
        <v>0</v>
      </c>
      <c r="HK265" s="379"/>
      <c r="HL265" s="384">
        <f t="shared" ref="HL265" si="1252">HK265*$J265</f>
        <v>0</v>
      </c>
      <c r="HM265" s="379"/>
      <c r="HN265" s="384">
        <f t="shared" ref="HN265" si="1253">HM265*$J265</f>
        <v>0</v>
      </c>
      <c r="HO265" s="415"/>
      <c r="HP265" s="384">
        <f t="shared" ref="HP265" si="1254">HO265*$J265</f>
        <v>0</v>
      </c>
      <c r="HQ265" s="379"/>
      <c r="HR265" s="384">
        <f t="shared" ref="HR265" si="1255">HQ265*$J265</f>
        <v>0</v>
      </c>
      <c r="HS265" s="415"/>
      <c r="HT265" s="384">
        <f t="shared" ref="HT265" si="1256">HS265*$J265</f>
        <v>0</v>
      </c>
      <c r="HU265" s="379"/>
      <c r="HV265" s="384">
        <f t="shared" ref="HV265" si="1257">HU265*$J265</f>
        <v>0</v>
      </c>
      <c r="HW265" s="379"/>
      <c r="HX265" s="384">
        <f t="shared" ref="HX265" si="1258">HW265*$J265</f>
        <v>0</v>
      </c>
      <c r="HY265" s="379"/>
      <c r="HZ265" s="384">
        <f t="shared" ref="HZ265" si="1259">HY265*$J265</f>
        <v>0</v>
      </c>
      <c r="IA265" s="379"/>
      <c r="IB265" s="384">
        <f t="shared" ref="IB265" si="1260">IA265*$J265</f>
        <v>0</v>
      </c>
      <c r="IC265" s="379"/>
      <c r="ID265" s="384">
        <f t="shared" ref="ID265" si="1261">IC265*$J265</f>
        <v>0</v>
      </c>
      <c r="IE265" s="379"/>
      <c r="IF265" s="384">
        <f t="shared" ref="IF265" si="1262">IE265*$J265</f>
        <v>0</v>
      </c>
      <c r="IG265" s="379"/>
      <c r="IH265" s="384">
        <f t="shared" ref="IH265" si="1263">IG265*$J265</f>
        <v>0</v>
      </c>
      <c r="II265" s="379"/>
      <c r="IJ265" s="384">
        <f t="shared" ref="IJ265" si="1264">II265*$J265</f>
        <v>0</v>
      </c>
      <c r="IK265" s="379"/>
      <c r="IL265" s="384">
        <f t="shared" ref="IL265" si="1265">IK265*$J265</f>
        <v>0</v>
      </c>
      <c r="IM265" s="379"/>
      <c r="IN265" s="384">
        <f t="shared" ref="IN265" si="1266">IM265*$J265</f>
        <v>0</v>
      </c>
      <c r="IO265" s="379"/>
      <c r="IP265" s="384">
        <f t="shared" ref="IP265" si="1267">IO265*$J265</f>
        <v>0</v>
      </c>
      <c r="IQ265" s="379"/>
      <c r="IR265" s="384">
        <f t="shared" ref="IR265" si="1268">IQ265*$J265</f>
        <v>0</v>
      </c>
      <c r="IS265" s="379"/>
      <c r="IT265" s="384">
        <f t="shared" ref="IT265" si="1269">IS265*$J265</f>
        <v>0</v>
      </c>
      <c r="IU265" s="379"/>
      <c r="IV265" s="384">
        <f t="shared" ref="IV265" si="1270">IU265*$J265</f>
        <v>0</v>
      </c>
      <c r="IW265" s="379"/>
      <c r="IX265" s="384">
        <f t="shared" ref="IX265" si="1271">IW265*$J265</f>
        <v>0</v>
      </c>
      <c r="IY265" s="379"/>
      <c r="IZ265" s="384">
        <f t="shared" ref="IZ265" si="1272">IY265*$J265</f>
        <v>0</v>
      </c>
      <c r="JA265" s="379"/>
      <c r="JB265" s="384">
        <f t="shared" ref="JB265" si="1273">JA265*$J265</f>
        <v>0</v>
      </c>
      <c r="JC265" s="379"/>
      <c r="JD265" s="384">
        <f t="shared" ref="JD265" si="1274">JC265*$J265</f>
        <v>0</v>
      </c>
      <c r="JE265" s="379"/>
      <c r="JF265" s="384">
        <f t="shared" ref="JF265" si="1275">JE265*$J265</f>
        <v>0</v>
      </c>
      <c r="JG265" s="379"/>
      <c r="JH265" s="384">
        <f t="shared" ref="JH265" si="1276">JG265*$J265</f>
        <v>0</v>
      </c>
      <c r="JI265" s="379"/>
      <c r="JJ265" s="384">
        <f t="shared" ref="JJ265" si="1277">JI265*$J265</f>
        <v>0</v>
      </c>
      <c r="JK265" s="379"/>
      <c r="JL265" s="384">
        <f t="shared" ref="JL265" si="1278">JK265*$J265</f>
        <v>0</v>
      </c>
      <c r="JM265" s="379"/>
      <c r="JN265" s="384">
        <f t="shared" ref="JN265" si="1279">JM265*$J265</f>
        <v>0</v>
      </c>
      <c r="JO265" s="379"/>
      <c r="JP265" s="384">
        <f t="shared" ref="JP265" si="1280">JO265*$J265</f>
        <v>0</v>
      </c>
      <c r="JQ265" s="379"/>
      <c r="JR265" s="384">
        <f t="shared" ref="JR265" si="1281">JQ265*$J265</f>
        <v>0</v>
      </c>
      <c r="JS265" s="379"/>
      <c r="JT265" s="384">
        <f t="shared" ref="JT265" si="1282">JS265*$J265</f>
        <v>0</v>
      </c>
      <c r="JU265" s="379"/>
      <c r="JV265" s="384">
        <f t="shared" ref="JV265" si="1283">JU265*$J265</f>
        <v>0</v>
      </c>
      <c r="JW265" s="379"/>
      <c r="JX265" s="384">
        <f t="shared" ref="JX265" si="1284">JW265*$J265</f>
        <v>0</v>
      </c>
      <c r="JY265" s="379"/>
      <c r="JZ265" s="384">
        <f t="shared" ref="JZ265" si="1285">JY265*$J265</f>
        <v>0</v>
      </c>
      <c r="KA265" s="4"/>
      <c r="KB265" s="4"/>
      <c r="KC265" s="4"/>
      <c r="KD265" s="4"/>
      <c r="KE265" s="4"/>
      <c r="KF265" s="4"/>
      <c r="KG265" s="4"/>
      <c r="KH265" s="4"/>
      <c r="KI265" s="4"/>
      <c r="KJ265" s="4"/>
      <c r="KK265" s="4"/>
      <c r="KL265" s="4"/>
      <c r="KM265" s="4"/>
      <c r="KN265" s="4"/>
      <c r="KO265" s="4"/>
      <c r="KP265" s="4"/>
      <c r="KQ265" s="4"/>
      <c r="KR265" s="4"/>
      <c r="KS265" s="4"/>
      <c r="KT265" s="4"/>
      <c r="KU265" s="4"/>
      <c r="KV265" s="4"/>
      <c r="KW265" s="4"/>
      <c r="KX265" s="4"/>
      <c r="KY265" s="4"/>
      <c r="KZ265" s="4"/>
      <c r="LA265" s="4"/>
      <c r="LB265" s="4"/>
      <c r="LC265" s="4"/>
      <c r="LD265" s="4"/>
      <c r="LE265" s="4"/>
      <c r="LF265" s="4"/>
      <c r="LG265" s="4"/>
      <c r="LH265" s="4"/>
      <c r="LI265" s="4"/>
      <c r="LJ265" s="4"/>
      <c r="LK265" s="4"/>
      <c r="LL265" s="4"/>
      <c r="LM265" s="4"/>
      <c r="LN265" s="4"/>
      <c r="LO265" s="4"/>
      <c r="LP265" s="4"/>
      <c r="LQ265" s="4"/>
      <c r="LR265" s="4"/>
      <c r="LS265" s="4"/>
      <c r="LT265" s="4"/>
      <c r="LU265" s="4"/>
      <c r="LV265" s="4"/>
      <c r="LW265" s="4"/>
      <c r="LX265" s="4"/>
      <c r="LY265" s="4"/>
      <c r="LZ265" s="4"/>
      <c r="MA265" s="4"/>
      <c r="MB265" s="4"/>
      <c r="MC265" s="4"/>
      <c r="MD265" s="4"/>
      <c r="ME265" s="4"/>
      <c r="MF265" s="4"/>
      <c r="MG265" s="4"/>
      <c r="MH265" s="4"/>
      <c r="MI265" s="4"/>
      <c r="MJ265" s="4"/>
      <c r="MK265" s="4"/>
      <c r="ML265" s="4"/>
      <c r="MM265" s="4"/>
      <c r="MN265" s="4"/>
      <c r="MO265" s="4"/>
      <c r="MP265" s="4"/>
      <c r="MQ265" s="4"/>
      <c r="MR265" s="4"/>
      <c r="MS265" s="4"/>
      <c r="MT265" s="4"/>
      <c r="MU265" s="4"/>
      <c r="MV265" s="4"/>
      <c r="MW265" s="4"/>
      <c r="MX265" s="4"/>
      <c r="MY265" s="4"/>
      <c r="MZ265" s="4"/>
      <c r="NA265" s="4"/>
      <c r="NB265" s="4"/>
      <c r="NC265" s="4"/>
      <c r="ND265" s="4"/>
      <c r="NE265" s="4"/>
      <c r="NF265" s="4"/>
      <c r="NG265" s="4"/>
      <c r="NH265" s="4"/>
      <c r="NI265" s="4"/>
      <c r="NJ265" s="4"/>
      <c r="NK265" s="4"/>
      <c r="NL265" s="4"/>
      <c r="NM265" s="4"/>
      <c r="NN265" s="4"/>
      <c r="NO265" s="4"/>
      <c r="NP265" s="4"/>
      <c r="NQ265" s="4"/>
      <c r="NR265" s="4"/>
      <c r="NS265" s="4"/>
      <c r="NT265" s="4"/>
      <c r="NU265" s="4"/>
      <c r="NV265" s="4"/>
      <c r="NW265" s="4"/>
      <c r="NX265" s="4"/>
      <c r="NY265" s="4"/>
      <c r="NZ265" s="4"/>
      <c r="OA265" s="4"/>
      <c r="OB265" s="4"/>
      <c r="OC265" s="4"/>
      <c r="OD265" s="4"/>
      <c r="OE265" s="4"/>
      <c r="OF265" s="4"/>
      <c r="OG265" s="4"/>
      <c r="OH265" s="4"/>
      <c r="OI265" s="4"/>
      <c r="OJ265" s="4"/>
      <c r="OK265" s="4"/>
      <c r="OL265" s="4"/>
      <c r="OM265" s="4"/>
      <c r="ON265" s="4"/>
      <c r="OO265" s="4"/>
      <c r="OP265" s="4"/>
      <c r="OQ265" s="4"/>
      <c r="OR265" s="4"/>
      <c r="OS265" s="4"/>
      <c r="OT265" s="4"/>
      <c r="OU265" s="4"/>
      <c r="OV265" s="4"/>
      <c r="OW265" s="4"/>
      <c r="OX265" s="4"/>
      <c r="OY265" s="4"/>
      <c r="OZ265" s="4"/>
      <c r="PA265" s="4"/>
      <c r="PB265" s="4"/>
      <c r="PC265" s="4"/>
      <c r="PD265" s="4"/>
      <c r="PE265" s="4"/>
      <c r="PF265" s="4"/>
      <c r="PG265" s="4"/>
      <c r="PH265" s="4"/>
      <c r="PI265" s="4"/>
      <c r="PJ265" s="4"/>
      <c r="PK265" s="4"/>
      <c r="PL265" s="4"/>
      <c r="PM265" s="4"/>
      <c r="PN265" s="4"/>
      <c r="PO265" s="4"/>
      <c r="PP265" s="4"/>
      <c r="PQ265" s="4"/>
      <c r="PR265" s="4"/>
      <c r="PS265" s="4"/>
      <c r="PT265" s="4"/>
      <c r="PU265" s="4"/>
      <c r="PV265" s="4"/>
      <c r="PW265" s="4"/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  <c r="VI265" s="4"/>
      <c r="VJ265" s="4"/>
      <c r="VK265" s="4"/>
      <c r="VL265" s="4"/>
      <c r="VM265" s="4"/>
      <c r="VN265" s="4"/>
      <c r="VO265" s="4"/>
      <c r="VP265" s="4"/>
      <c r="VQ265" s="4"/>
      <c r="VR265" s="4"/>
      <c r="VS265" s="4"/>
      <c r="VT265" s="4"/>
      <c r="VU265" s="4"/>
      <c r="VV265" s="4"/>
      <c r="VW265" s="4"/>
      <c r="VX265" s="4"/>
      <c r="VY265" s="4"/>
      <c r="VZ265" s="4"/>
      <c r="WA265" s="4"/>
      <c r="WB265" s="4"/>
      <c r="WC265" s="4"/>
      <c r="WD265" s="4"/>
      <c r="WE265" s="4"/>
      <c r="WF265" s="4"/>
      <c r="WG265" s="4"/>
      <c r="WH265" s="4"/>
      <c r="WI265" s="4"/>
      <c r="WJ265" s="4"/>
      <c r="WK265" s="4"/>
      <c r="WL265" s="4"/>
      <c r="WM265" s="4"/>
      <c r="WN265" s="4"/>
      <c r="WO265" s="4"/>
      <c r="WP265" s="4"/>
      <c r="WQ265" s="4"/>
      <c r="WR265" s="4"/>
      <c r="WS265" s="4"/>
      <c r="WT265" s="4"/>
      <c r="WU265" s="4"/>
      <c r="WV265" s="4"/>
      <c r="WW265" s="4"/>
      <c r="WX265" s="4"/>
      <c r="WY265" s="4"/>
      <c r="WZ265" s="4"/>
      <c r="XA265" s="4"/>
      <c r="XB265" s="4"/>
      <c r="XC265" s="4"/>
      <c r="XD265" s="4"/>
      <c r="XE265" s="4"/>
      <c r="XF265" s="4"/>
      <c r="XG265" s="4"/>
      <c r="XH265" s="4"/>
      <c r="XI265" s="4"/>
      <c r="XJ265" s="4"/>
      <c r="XK265" s="4"/>
      <c r="XL265" s="4"/>
      <c r="XM265" s="4"/>
      <c r="XN265" s="4"/>
      <c r="XO265" s="4"/>
      <c r="XP265" s="4"/>
      <c r="XQ265" s="4"/>
      <c r="XR265" s="4"/>
      <c r="XS265" s="4"/>
      <c r="XT265" s="4"/>
      <c r="XU265" s="4"/>
      <c r="XV265" s="4"/>
      <c r="XW265" s="4"/>
      <c r="XX265" s="4"/>
      <c r="XY265" s="4"/>
      <c r="XZ265" s="4"/>
      <c r="YA265" s="4"/>
      <c r="YB265" s="4"/>
      <c r="YC265" s="4"/>
      <c r="YD265" s="4"/>
      <c r="YE265" s="4"/>
      <c r="YF265" s="4"/>
      <c r="YG265" s="4"/>
      <c r="YH265" s="4"/>
      <c r="YI265" s="4"/>
      <c r="YJ265" s="4"/>
      <c r="YK265" s="4"/>
      <c r="YL265" s="4"/>
      <c r="YM265" s="4"/>
      <c r="YN265" s="4"/>
      <c r="YO265" s="4"/>
      <c r="YP265" s="4"/>
      <c r="YQ265" s="4"/>
      <c r="YR265" s="4"/>
      <c r="YS265" s="4"/>
      <c r="YT265" s="4"/>
      <c r="YU265" s="4"/>
      <c r="YV265" s="4"/>
      <c r="YW265" s="4"/>
      <c r="YX265" s="4"/>
      <c r="YY265" s="4"/>
      <c r="YZ265" s="4"/>
      <c r="ZA265" s="4"/>
      <c r="ZB265" s="4"/>
      <c r="ZC265" s="4"/>
      <c r="ZD265" s="4"/>
      <c r="ZE265" s="4"/>
      <c r="ZF265" s="4"/>
      <c r="ZG265" s="4"/>
      <c r="ZH265" s="4"/>
      <c r="ZI265" s="4"/>
      <c r="ZJ265" s="4"/>
      <c r="ZK265" s="4"/>
      <c r="ZL265" s="4"/>
      <c r="ZM265" s="4"/>
      <c r="ZN265" s="4"/>
      <c r="ZO265" s="4"/>
      <c r="ZP265" s="4"/>
      <c r="ZQ265" s="4"/>
      <c r="ZR265" s="4"/>
      <c r="ZS265" s="4"/>
      <c r="ZT265" s="4"/>
      <c r="ZU265" s="4"/>
      <c r="ZV265" s="4"/>
      <c r="ZW265" s="4"/>
      <c r="ZX265" s="4"/>
      <c r="ZY265" s="4"/>
      <c r="ZZ265" s="4"/>
      <c r="AAA265" s="4"/>
      <c r="AAB265" s="4"/>
      <c r="AAC265" s="4"/>
      <c r="AAD265" s="4"/>
      <c r="AAE265" s="4"/>
      <c r="AAF265" s="4"/>
      <c r="AAG265" s="4"/>
      <c r="AAH265" s="4"/>
      <c r="AAI265" s="4"/>
      <c r="AAJ265" s="4"/>
      <c r="AAK265" s="4"/>
      <c r="AAL265" s="4"/>
      <c r="AAM265" s="4"/>
      <c r="AAN265" s="4"/>
      <c r="AAO265" s="4"/>
      <c r="AAP265" s="4"/>
      <c r="AAQ265" s="4"/>
      <c r="AAR265" s="4"/>
      <c r="AAS265" s="4"/>
      <c r="AAT265" s="4"/>
      <c r="AAU265" s="4"/>
      <c r="AAV265" s="4"/>
      <c r="AAW265" s="4"/>
      <c r="AAX265" s="4"/>
      <c r="AAY265" s="4"/>
      <c r="AAZ265" s="4"/>
      <c r="ABA265" s="4"/>
      <c r="ABB265" s="4"/>
      <c r="ABC265" s="4"/>
      <c r="ABD265" s="4"/>
      <c r="ABE265" s="4"/>
      <c r="ABF265" s="4"/>
      <c r="ABG265" s="4"/>
      <c r="ABH265" s="4"/>
      <c r="ABI265" s="4"/>
      <c r="ABJ265" s="4"/>
      <c r="ABK265" s="4"/>
      <c r="ABL265" s="4"/>
      <c r="ABM265" s="4"/>
      <c r="ABN265" s="4"/>
      <c r="ABO265" s="4"/>
      <c r="ABP265" s="4"/>
      <c r="ABQ265" s="4"/>
      <c r="ABR265" s="4"/>
      <c r="ABS265" s="4"/>
      <c r="ABT265" s="4"/>
      <c r="ABU265" s="4"/>
      <c r="ABV265" s="4"/>
      <c r="ABW265" s="4"/>
      <c r="ABX265" s="4"/>
      <c r="ABY265" s="4"/>
      <c r="ABZ265" s="4"/>
      <c r="ACA265" s="4"/>
      <c r="ACB265" s="4"/>
      <c r="ACC265" s="4"/>
      <c r="ACD265" s="4"/>
      <c r="ACE265" s="4"/>
      <c r="ACF265" s="4"/>
      <c r="ACG265" s="4"/>
      <c r="ACH265" s="4"/>
      <c r="ACI265" s="4"/>
      <c r="ACJ265" s="4"/>
      <c r="ACK265" s="4"/>
      <c r="ACL265" s="4"/>
      <c r="ACM265" s="4"/>
      <c r="ACN265" s="4"/>
      <c r="ACO265" s="4"/>
      <c r="ACP265" s="4"/>
      <c r="ACQ265" s="4"/>
      <c r="ACR265" s="4"/>
      <c r="ACS265" s="4"/>
      <c r="ACT265" s="4"/>
      <c r="ACU265" s="4"/>
      <c r="ACV265" s="4"/>
      <c r="ACW265" s="4"/>
      <c r="ACX265" s="4"/>
      <c r="ACY265" s="4"/>
      <c r="ACZ265" s="4"/>
      <c r="ADA265" s="4"/>
      <c r="ADB265" s="4"/>
      <c r="ADC265" s="4"/>
      <c r="ADD265" s="4"/>
      <c r="ADE265" s="4"/>
      <c r="ADF265" s="4"/>
      <c r="ADG265" s="4"/>
      <c r="ADH265" s="4"/>
      <c r="ADI265" s="4"/>
      <c r="ADJ265" s="4"/>
      <c r="ADK265" s="4"/>
      <c r="ADL265" s="4"/>
      <c r="ADM265" s="4"/>
      <c r="ADN265" s="4"/>
      <c r="ADO265" s="4"/>
      <c r="ADP265" s="4"/>
      <c r="ADQ265" s="4"/>
      <c r="ADR265" s="4"/>
      <c r="ADS265" s="4"/>
      <c r="ADT265" s="4"/>
      <c r="ADU265" s="4"/>
      <c r="ADV265" s="4"/>
      <c r="ADW265" s="4"/>
      <c r="ADX265" s="4"/>
      <c r="ADY265" s="4"/>
      <c r="ADZ265" s="4"/>
      <c r="AEA265" s="4"/>
      <c r="AEB265" s="4"/>
      <c r="AEC265" s="4"/>
      <c r="AED265" s="4"/>
      <c r="AEE265" s="4"/>
      <c r="AEF265" s="4"/>
      <c r="AEG265" s="4"/>
      <c r="AEH265" s="4"/>
      <c r="AEI265" s="4"/>
      <c r="AEJ265" s="4"/>
      <c r="AEK265" s="4"/>
      <c r="AEL265" s="4"/>
      <c r="AEM265" s="4"/>
      <c r="AEN265" s="4"/>
      <c r="AEO265" s="4"/>
      <c r="AEP265" s="4"/>
      <c r="AEQ265" s="4"/>
      <c r="AER265" s="4"/>
      <c r="AES265" s="4"/>
      <c r="AET265" s="4"/>
      <c r="AEU265" s="4"/>
      <c r="AEV265" s="4"/>
      <c r="AEW265" s="4"/>
      <c r="AEX265" s="4"/>
      <c r="AEY265" s="4"/>
      <c r="AEZ265" s="4"/>
      <c r="AFA265" s="4"/>
      <c r="AFB265" s="4"/>
      <c r="AFC265" s="4"/>
      <c r="AFD265" s="4"/>
      <c r="AFE265" s="4"/>
      <c r="AFF265" s="4"/>
      <c r="AFG265" s="4"/>
      <c r="AFH265" s="4"/>
      <c r="AFI265" s="4"/>
      <c r="AFJ265" s="4"/>
      <c r="AFK265" s="4"/>
      <c r="AFL265" s="4"/>
      <c r="AFM265" s="4"/>
      <c r="AFN265" s="4"/>
      <c r="AFO265" s="4"/>
      <c r="AFP265" s="4"/>
      <c r="AFQ265" s="4"/>
      <c r="AFR265" s="4"/>
      <c r="AFS265" s="4"/>
      <c r="AFT265" s="4"/>
      <c r="AFU265" s="4"/>
      <c r="AFV265" s="4"/>
      <c r="AFW265" s="4"/>
      <c r="AFX265" s="4"/>
      <c r="AFY265" s="4"/>
      <c r="AFZ265" s="4"/>
      <c r="AGA265" s="4"/>
      <c r="AGB265" s="4"/>
      <c r="AGC265" s="4"/>
      <c r="AGD265" s="4"/>
      <c r="AGE265" s="4"/>
      <c r="AGF265" s="4"/>
      <c r="AGG265" s="4"/>
      <c r="AGH265" s="4"/>
      <c r="AGI265" s="4"/>
      <c r="AGJ265" s="4"/>
      <c r="AGK265" s="4"/>
      <c r="AGL265" s="4"/>
      <c r="AGM265" s="4"/>
      <c r="AGN265" s="4"/>
      <c r="AGO265" s="4"/>
      <c r="AGP265" s="4"/>
      <c r="AGQ265" s="4"/>
      <c r="AGR265" s="4"/>
      <c r="AGS265" s="4"/>
      <c r="AGT265" s="4"/>
      <c r="AGU265" s="4"/>
      <c r="AGV265" s="4"/>
      <c r="AGW265" s="4"/>
      <c r="AGX265" s="4"/>
      <c r="AGY265" s="4"/>
      <c r="AGZ265" s="4"/>
      <c r="AHA265" s="4"/>
      <c r="AHB265" s="4"/>
      <c r="AHC265" s="4"/>
      <c r="AHD265" s="4"/>
      <c r="AHE265" s="4"/>
      <c r="AHF265" s="4"/>
      <c r="AHG265" s="4"/>
      <c r="AHH265" s="4"/>
      <c r="AHI265" s="4"/>
      <c r="AHJ265" s="4"/>
      <c r="AHK265" s="4"/>
      <c r="AHL265" s="4"/>
      <c r="AHM265" s="4"/>
      <c r="AHN265" s="4"/>
      <c r="AHO265" s="4"/>
      <c r="AHP265" s="4"/>
      <c r="AHQ265" s="4"/>
      <c r="AHR265" s="4"/>
      <c r="AHS265" s="4"/>
      <c r="AHT265" s="4"/>
      <c r="AHU265" s="4"/>
      <c r="AHV265" s="4"/>
      <c r="AHW265" s="4"/>
      <c r="AHX265" s="4"/>
      <c r="AHY265" s="4"/>
      <c r="AHZ265" s="4"/>
      <c r="AIA265" s="4"/>
      <c r="AIB265" s="4"/>
      <c r="AIC265" s="4"/>
      <c r="AID265" s="4"/>
      <c r="AIE265" s="4"/>
      <c r="AIF265" s="4"/>
      <c r="AIG265" s="4"/>
      <c r="AIH265" s="4"/>
      <c r="AII265" s="4"/>
      <c r="AIJ265" s="4"/>
      <c r="AIK265" s="4"/>
      <c r="AIL265" s="4"/>
      <c r="AIM265" s="4"/>
      <c r="AIN265" s="4"/>
      <c r="AIO265" s="4"/>
      <c r="AIP265" s="4"/>
      <c r="AIQ265" s="4"/>
      <c r="AIR265" s="4"/>
      <c r="AIS265" s="4"/>
      <c r="AIT265" s="4"/>
      <c r="AIU265" s="4"/>
      <c r="AIV265" s="4"/>
      <c r="AIW265" s="4"/>
      <c r="AIX265" s="4"/>
      <c r="AIY265" s="4"/>
      <c r="AIZ265" s="4"/>
      <c r="AJA265" s="4"/>
      <c r="AJB265" s="4"/>
      <c r="AJC265" s="4"/>
      <c r="AJD265" s="4"/>
      <c r="AJE265" s="4"/>
      <c r="AJF265" s="4"/>
      <c r="AJG265" s="4"/>
      <c r="AJH265" s="4"/>
      <c r="AJI265" s="4"/>
      <c r="AJJ265" s="4"/>
      <c r="AJK265" s="4"/>
      <c r="AJL265" s="4"/>
      <c r="AJM265" s="4"/>
      <c r="AJN265" s="4"/>
      <c r="AJO265" s="4"/>
      <c r="AJP265" s="4"/>
      <c r="AJQ265" s="4"/>
      <c r="AJR265" s="4"/>
      <c r="AJS265" s="4"/>
      <c r="AJT265" s="4"/>
      <c r="AJU265" s="4"/>
      <c r="AJV265" s="4"/>
      <c r="AJW265" s="4"/>
      <c r="AJX265" s="4"/>
      <c r="AJY265" s="4"/>
      <c r="AJZ265" s="4"/>
      <c r="AKA265" s="4"/>
      <c r="AKB265" s="4"/>
      <c r="AKC265" s="4"/>
      <c r="AKD265" s="4"/>
      <c r="AKE265" s="4"/>
      <c r="AKF265" s="4"/>
      <c r="AKG265" s="4"/>
      <c r="AKH265" s="4"/>
      <c r="AKI265" s="4"/>
      <c r="AKJ265" s="4"/>
      <c r="AKK265" s="4"/>
      <c r="AKL265" s="4"/>
      <c r="AKM265" s="4"/>
      <c r="AKN265" s="4"/>
      <c r="AKO265" s="4"/>
      <c r="AKP265" s="4"/>
      <c r="AKQ265" s="4"/>
      <c r="AKR265" s="4"/>
      <c r="AKS265" s="4"/>
      <c r="AKT265" s="4"/>
      <c r="AKU265" s="4"/>
      <c r="AKV265" s="4"/>
      <c r="AKW265" s="4"/>
      <c r="AKX265" s="4"/>
      <c r="AKY265" s="4"/>
      <c r="AKZ265" s="4"/>
      <c r="ALA265" s="4"/>
      <c r="ALB265" s="4"/>
      <c r="ALC265" s="4"/>
      <c r="ALD265" s="4"/>
      <c r="ALE265" s="4"/>
      <c r="ALF265" s="4"/>
      <c r="ALG265" s="4"/>
      <c r="ALH265" s="4"/>
      <c r="ALI265" s="4"/>
      <c r="ALJ265" s="4"/>
      <c r="ALK265" s="4"/>
      <c r="ALL265" s="4"/>
      <c r="ALM265" s="4"/>
      <c r="ALN265" s="4"/>
      <c r="ALO265" s="4"/>
      <c r="ALP265" s="4"/>
      <c r="ALQ265" s="4"/>
      <c r="ALR265" s="4"/>
      <c r="ALS265" s="4"/>
      <c r="ALT265" s="4"/>
      <c r="ALU265" s="4"/>
      <c r="ALV265" s="4"/>
      <c r="ALW265" s="4"/>
      <c r="ALX265" s="4"/>
      <c r="ALY265" s="4"/>
      <c r="ALZ265" s="4"/>
      <c r="AMA265" s="4"/>
      <c r="AMB265" s="4"/>
      <c r="AMC265" s="4"/>
      <c r="AMD265" s="4"/>
      <c r="AME265" s="4"/>
      <c r="AMF265" s="4"/>
      <c r="AMG265" s="4"/>
      <c r="AMH265" s="4"/>
      <c r="AMI265" s="4"/>
      <c r="AMJ265" s="4"/>
      <c r="AMK265" s="4"/>
      <c r="AML265" s="4"/>
      <c r="AMM265" s="4"/>
      <c r="AMN265" s="4"/>
      <c r="AMO265" s="4"/>
      <c r="AMP265" s="4"/>
      <c r="AMQ265" s="4"/>
      <c r="AMR265" s="4"/>
      <c r="AMS265" s="4"/>
      <c r="AMT265" s="4"/>
      <c r="AMU265" s="4"/>
      <c r="AMV265" s="4"/>
      <c r="AMW265" s="4"/>
      <c r="AMX265" s="4"/>
      <c r="AMY265" s="4"/>
      <c r="AMZ265" s="4"/>
      <c r="ANA265" s="4"/>
      <c r="ANB265" s="4"/>
      <c r="ANC265" s="4"/>
      <c r="AND265" s="4"/>
      <c r="ANE265" s="4"/>
      <c r="ANF265" s="4"/>
      <c r="ANG265" s="4"/>
      <c r="ANH265" s="4"/>
      <c r="ANI265" s="4"/>
      <c r="ANJ265" s="4"/>
      <c r="ANK265" s="4"/>
      <c r="ANL265" s="4"/>
      <c r="ANM265" s="4"/>
      <c r="ANN265" s="4"/>
      <c r="ANO265" s="4"/>
      <c r="ANP265" s="4"/>
      <c r="ANQ265" s="4"/>
      <c r="ANR265" s="4"/>
      <c r="ANS265" s="4"/>
      <c r="ANT265" s="4"/>
      <c r="ANU265" s="4"/>
      <c r="ANV265" s="4"/>
      <c r="ANW265" s="4"/>
      <c r="ANX265" s="4"/>
      <c r="ANY265" s="4"/>
      <c r="ANZ265" s="4"/>
      <c r="AOA265" s="4"/>
      <c r="AOB265" s="4"/>
      <c r="AOC265" s="4"/>
      <c r="AOD265" s="4"/>
      <c r="AOE265" s="4"/>
      <c r="AOF265" s="4"/>
      <c r="AOG265" s="4"/>
      <c r="AOH265" s="4"/>
      <c r="AOI265" s="4"/>
      <c r="AOJ265" s="4"/>
      <c r="AOK265" s="4"/>
      <c r="AOL265" s="4"/>
      <c r="AOM265" s="4"/>
      <c r="AON265" s="4"/>
      <c r="AOO265" s="4"/>
      <c r="AOP265" s="4"/>
      <c r="AOQ265" s="4"/>
      <c r="AOR265" s="4"/>
      <c r="AOS265" s="4"/>
      <c r="AOT265" s="4"/>
      <c r="AOU265" s="4"/>
      <c r="AOV265" s="4"/>
      <c r="AOW265" s="4"/>
      <c r="AOX265" s="4"/>
      <c r="AOY265" s="4"/>
      <c r="AOZ265" s="4"/>
      <c r="APA265" s="4"/>
      <c r="APB265" s="4"/>
      <c r="APC265" s="4"/>
      <c r="APD265" s="4"/>
      <c r="APE265" s="4"/>
      <c r="APF265" s="4"/>
      <c r="APG265" s="4"/>
      <c r="APH265" s="4"/>
      <c r="API265" s="4"/>
      <c r="APJ265" s="4"/>
      <c r="APK265" s="4"/>
      <c r="APL265" s="4"/>
      <c r="APM265" s="4"/>
      <c r="APN265" s="4"/>
      <c r="APO265" s="4"/>
      <c r="APP265" s="4"/>
      <c r="APQ265" s="4"/>
      <c r="APR265" s="4"/>
      <c r="APS265" s="4"/>
      <c r="APT265" s="4"/>
      <c r="APU265" s="4"/>
      <c r="APV265" s="4"/>
      <c r="APW265" s="4"/>
      <c r="APX265" s="4"/>
      <c r="APY265" s="4"/>
      <c r="APZ265" s="4"/>
      <c r="AQA265" s="4"/>
      <c r="AQB265" s="4"/>
      <c r="AQC265" s="4"/>
      <c r="AQD265" s="4"/>
      <c r="AQE265" s="4"/>
      <c r="AQF265" s="4"/>
      <c r="AQG265" s="4"/>
      <c r="AQH265" s="4"/>
      <c r="AQI265" s="4"/>
      <c r="AQJ265" s="4"/>
      <c r="AQK265" s="4"/>
      <c r="AQL265" s="4"/>
      <c r="AQM265" s="4"/>
      <c r="AQN265" s="4"/>
      <c r="AQO265" s="4"/>
      <c r="AQP265" s="4"/>
      <c r="AQQ265" s="4"/>
      <c r="AQR265" s="4"/>
      <c r="AQS265" s="4"/>
      <c r="AQT265" s="4"/>
      <c r="AQU265" s="4"/>
      <c r="AQV265" s="4"/>
      <c r="AQW265" s="4"/>
      <c r="AQX265" s="4"/>
      <c r="AQY265" s="4"/>
      <c r="AQZ265" s="4"/>
      <c r="ARA265" s="4"/>
      <c r="ARB265" s="4"/>
      <c r="ARC265" s="4"/>
      <c r="ARD265" s="4"/>
      <c r="ARE265" s="4"/>
      <c r="ARF265" s="4"/>
      <c r="ARG265" s="4"/>
      <c r="ARH265" s="4"/>
      <c r="ARI265" s="4"/>
      <c r="ARJ265" s="4"/>
      <c r="ARK265" s="4"/>
      <c r="ARL265" s="4"/>
      <c r="ARM265" s="4"/>
      <c r="ARN265" s="4"/>
      <c r="ARO265" s="4"/>
      <c r="ARP265" s="4"/>
      <c r="ARQ265" s="4"/>
      <c r="ARR265" s="4"/>
      <c r="ARS265" s="4"/>
      <c r="ART265" s="4"/>
      <c r="ARU265" s="4"/>
      <c r="ARV265" s="4"/>
      <c r="ARW265" s="4"/>
      <c r="ARX265" s="4"/>
      <c r="ARY265" s="4"/>
      <c r="ARZ265" s="4"/>
      <c r="ASA265" s="4"/>
      <c r="ASB265" s="4"/>
      <c r="ASC265" s="4"/>
      <c r="ASD265" s="4"/>
      <c r="ASE265" s="4"/>
      <c r="ASF265" s="4"/>
      <c r="ASG265" s="4"/>
      <c r="ASH265" s="4"/>
      <c r="ASI265" s="4"/>
      <c r="ASJ265" s="4"/>
      <c r="ASK265" s="4"/>
      <c r="ASL265" s="4"/>
      <c r="ASM265" s="4"/>
      <c r="ASN265" s="4"/>
      <c r="ASO265" s="4"/>
      <c r="ASP265" s="4"/>
      <c r="ASQ265" s="4"/>
      <c r="ASR265" s="4"/>
      <c r="ASS265" s="4"/>
      <c r="AST265" s="4"/>
      <c r="ASU265" s="4"/>
      <c r="ASV265" s="4"/>
      <c r="ASW265" s="4"/>
      <c r="ASX265" s="4"/>
      <c r="ASY265" s="4"/>
      <c r="ASZ265" s="4"/>
      <c r="ATA265" s="4"/>
      <c r="ATB265" s="4"/>
      <c r="ATC265" s="4"/>
      <c r="ATD265" s="4"/>
      <c r="ATE265" s="4"/>
      <c r="ATF265" s="4"/>
      <c r="ATG265" s="4"/>
      <c r="ATH265" s="4"/>
      <c r="ATI265" s="4"/>
      <c r="ATJ265" s="4"/>
      <c r="ATK265" s="4"/>
      <c r="ATL265" s="4"/>
      <c r="ATM265" s="4"/>
      <c r="ATN265" s="4"/>
      <c r="ATO265" s="4"/>
      <c r="ATP265" s="4"/>
      <c r="ATQ265" s="4"/>
      <c r="ATR265" s="4"/>
      <c r="ATS265" s="4"/>
      <c r="ATT265" s="4"/>
      <c r="ATU265" s="4"/>
      <c r="ATV265" s="4"/>
      <c r="ATW265" s="4"/>
      <c r="ATX265" s="4"/>
      <c r="ATY265" s="4"/>
      <c r="ATZ265" s="4"/>
      <c r="AUA265" s="4"/>
      <c r="AUB265" s="4"/>
      <c r="AUC265" s="4"/>
      <c r="AUD265" s="4"/>
      <c r="AUE265" s="4"/>
      <c r="AUF265" s="4"/>
      <c r="AUG265" s="4"/>
      <c r="AUH265" s="4"/>
      <c r="AUI265" s="4"/>
      <c r="AUJ265" s="4"/>
      <c r="AUK265" s="4"/>
      <c r="AUL265" s="4"/>
      <c r="AUM265" s="4"/>
      <c r="AUN265" s="4"/>
      <c r="AUO265" s="4"/>
      <c r="AUP265" s="4"/>
      <c r="AUQ265" s="4"/>
      <c r="AUR265" s="4"/>
      <c r="AUS265" s="4"/>
      <c r="AUT265" s="4"/>
      <c r="AUU265" s="4"/>
      <c r="AUV265" s="4"/>
      <c r="AUW265" s="4"/>
      <c r="AUX265" s="4"/>
      <c r="AUY265" s="4"/>
      <c r="AUZ265" s="4"/>
      <c r="AVA265" s="4"/>
      <c r="AVB265" s="4"/>
      <c r="AVC265" s="4"/>
      <c r="AVD265" s="4"/>
      <c r="AVE265" s="4"/>
      <c r="AVF265" s="4"/>
      <c r="AVG265" s="4"/>
      <c r="AVH265" s="4"/>
      <c r="AVI265" s="4"/>
      <c r="AVJ265" s="4"/>
      <c r="AVK265" s="4"/>
      <c r="AVL265" s="4"/>
      <c r="AVM265" s="4"/>
      <c r="AVN265" s="4"/>
      <c r="AVO265" s="4"/>
      <c r="AVP265" s="4"/>
      <c r="AVQ265" s="4"/>
      <c r="AVR265" s="4"/>
      <c r="AVS265" s="4"/>
      <c r="AVT265" s="4"/>
      <c r="AVU265" s="4"/>
      <c r="AVV265" s="4"/>
      <c r="AVW265" s="4"/>
      <c r="AVX265" s="4"/>
      <c r="AVY265" s="4"/>
      <c r="AVZ265" s="4"/>
      <c r="AWA265" s="4"/>
      <c r="AWB265" s="4"/>
      <c r="AWC265" s="4"/>
      <c r="AWD265" s="4"/>
      <c r="AWE265" s="4"/>
      <c r="AWF265" s="4"/>
      <c r="AWG265" s="4"/>
      <c r="AWH265" s="4"/>
      <c r="AWI265" s="4"/>
      <c r="AWJ265" s="4"/>
      <c r="AWK265" s="4"/>
      <c r="AWL265" s="4"/>
      <c r="AWM265" s="4"/>
      <c r="AWN265" s="4"/>
      <c r="AWO265" s="4"/>
      <c r="AWP265" s="4"/>
      <c r="AWQ265" s="4"/>
      <c r="AWR265" s="4"/>
      <c r="AWS265" s="4"/>
      <c r="AWT265" s="4"/>
      <c r="AWU265" s="4"/>
      <c r="AWV265" s="4"/>
      <c r="AWW265" s="4"/>
      <c r="AWX265" s="4"/>
      <c r="AWY265" s="4"/>
      <c r="AWZ265" s="4"/>
      <c r="AXA265" s="4"/>
      <c r="AXB265" s="4"/>
      <c r="AXC265" s="4"/>
      <c r="AXD265" s="4"/>
      <c r="AXE265" s="4"/>
      <c r="AXF265" s="4"/>
      <c r="AXG265" s="4"/>
      <c r="AXH265" s="4"/>
      <c r="AXI265" s="4"/>
      <c r="AXJ265" s="4"/>
      <c r="AXK265" s="4"/>
      <c r="AXL265" s="4"/>
      <c r="AXM265" s="4"/>
      <c r="AXN265" s="4"/>
      <c r="AXO265" s="4"/>
      <c r="AXP265" s="4"/>
      <c r="AXQ265" s="4"/>
      <c r="AXR265" s="4"/>
      <c r="AXS265" s="4"/>
      <c r="AXT265" s="4"/>
      <c r="AXU265" s="4"/>
      <c r="AXV265" s="4"/>
      <c r="AXW265" s="4"/>
      <c r="AXX265" s="4"/>
      <c r="AXY265" s="4"/>
      <c r="AXZ265" s="4"/>
      <c r="AYA265" s="4"/>
      <c r="AYB265" s="4"/>
      <c r="AYC265" s="4"/>
      <c r="AYD265" s="4"/>
      <c r="AYE265" s="4"/>
      <c r="AYF265" s="4"/>
      <c r="AYG265" s="4"/>
      <c r="AYH265" s="4"/>
      <c r="AYI265" s="4"/>
      <c r="AYJ265" s="4"/>
      <c r="AYK265" s="4"/>
      <c r="AYL265" s="4"/>
      <c r="AYM265" s="4"/>
      <c r="AYN265" s="4"/>
      <c r="AYO265" s="4"/>
      <c r="AYP265" s="4"/>
      <c r="AYQ265" s="4"/>
      <c r="AYR265" s="4"/>
      <c r="AYS265" s="4"/>
      <c r="AYT265" s="4"/>
      <c r="AYU265" s="4"/>
      <c r="AYV265" s="4"/>
      <c r="AYW265" s="4"/>
      <c r="AYX265" s="4"/>
      <c r="AYY265" s="4"/>
      <c r="AYZ265" s="4"/>
      <c r="AZA265" s="4"/>
      <c r="AZB265" s="4"/>
      <c r="AZC265" s="4"/>
      <c r="AZD265" s="4"/>
      <c r="AZE265" s="4"/>
      <c r="AZF265" s="4"/>
      <c r="AZG265" s="4"/>
      <c r="AZH265" s="4"/>
      <c r="AZI265" s="4"/>
      <c r="AZJ265" s="4"/>
      <c r="AZK265" s="4"/>
      <c r="AZL265" s="4"/>
      <c r="AZM265" s="4"/>
      <c r="AZN265" s="4"/>
      <c r="AZO265" s="4"/>
      <c r="AZP265" s="4"/>
      <c r="AZQ265" s="4"/>
      <c r="AZR265" s="4"/>
      <c r="AZS265" s="4"/>
      <c r="AZT265" s="4"/>
      <c r="AZU265" s="4"/>
      <c r="AZV265" s="4"/>
      <c r="AZW265" s="4"/>
      <c r="AZX265" s="4"/>
      <c r="AZY265" s="4"/>
      <c r="AZZ265" s="4"/>
      <c r="BAA265" s="4"/>
      <c r="BAB265" s="4"/>
      <c r="BAC265" s="4"/>
      <c r="BAD265" s="4"/>
      <c r="BAE265" s="4"/>
      <c r="BAF265" s="4"/>
      <c r="BAG265" s="4"/>
      <c r="BAH265" s="4"/>
      <c r="BAI265" s="4"/>
      <c r="BAJ265" s="4"/>
      <c r="BAK265" s="4"/>
      <c r="BAL265" s="4"/>
      <c r="BAM265" s="4"/>
      <c r="BAN265" s="4"/>
      <c r="BAO265" s="4"/>
      <c r="BAP265" s="4"/>
      <c r="BAQ265" s="4"/>
      <c r="BAR265" s="4"/>
      <c r="BAS265" s="4"/>
      <c r="BAT265" s="4"/>
      <c r="BAU265" s="4"/>
      <c r="BAV265" s="4"/>
      <c r="BAW265" s="4"/>
      <c r="BAX265" s="4"/>
      <c r="BAY265" s="4"/>
      <c r="BAZ265" s="4"/>
      <c r="BBA265" s="4"/>
      <c r="BBB265" s="4"/>
      <c r="BBC265" s="4"/>
      <c r="BBD265" s="4"/>
      <c r="BBE265" s="4"/>
      <c r="BBF265" s="4"/>
      <c r="BBG265" s="4"/>
      <c r="BBH265" s="4"/>
      <c r="BBI265" s="4"/>
      <c r="BBJ265" s="4"/>
      <c r="BBK265" s="4"/>
      <c r="BBL265" s="4"/>
      <c r="BBM265" s="4"/>
      <c r="BBN265" s="4"/>
      <c r="BBO265" s="4"/>
      <c r="BBP265" s="4"/>
      <c r="BBQ265" s="4"/>
      <c r="BBR265" s="4"/>
      <c r="BBS265" s="4"/>
      <c r="BBT265" s="4"/>
      <c r="BBU265" s="4"/>
      <c r="BBV265" s="4"/>
      <c r="BBW265" s="4"/>
      <c r="BBX265" s="4"/>
      <c r="BBY265" s="4"/>
      <c r="BBZ265" s="4"/>
      <c r="BCA265" s="4"/>
      <c r="BCB265" s="4"/>
      <c r="BCC265" s="4"/>
      <c r="BCD265" s="4"/>
      <c r="BCE265" s="4"/>
      <c r="BCF265" s="4"/>
      <c r="BCG265" s="4"/>
      <c r="BCH265" s="4"/>
      <c r="BCI265" s="4"/>
      <c r="BCJ265" s="4"/>
      <c r="BCK265" s="4"/>
      <c r="BCL265" s="4"/>
      <c r="BCM265" s="4"/>
      <c r="BCN265" s="4"/>
      <c r="BCO265" s="4"/>
      <c r="BCP265" s="4"/>
      <c r="BCQ265" s="4"/>
      <c r="BCR265" s="4"/>
      <c r="BCS265" s="4"/>
      <c r="BCT265" s="4"/>
      <c r="BCU265" s="4"/>
      <c r="BCV265" s="4"/>
      <c r="BCW265" s="4"/>
      <c r="BCX265" s="4"/>
      <c r="BCY265" s="4"/>
      <c r="BCZ265" s="4"/>
      <c r="BDA265" s="4"/>
      <c r="BDB265" s="4"/>
      <c r="BDC265" s="4"/>
      <c r="BDD265" s="4"/>
      <c r="BDE265" s="4"/>
      <c r="BDF265" s="4"/>
      <c r="BDG265" s="4"/>
      <c r="BDH265" s="4"/>
      <c r="BDI265" s="4"/>
      <c r="BDJ265" s="4"/>
      <c r="BDK265" s="4"/>
      <c r="BDL265" s="4"/>
      <c r="BDM265" s="4"/>
      <c r="BDN265" s="4"/>
      <c r="BDO265" s="4"/>
      <c r="BDP265" s="4"/>
      <c r="BDQ265" s="4"/>
      <c r="BDR265" s="4"/>
      <c r="BDS265" s="4"/>
      <c r="BDT265" s="4"/>
      <c r="BDU265" s="4"/>
      <c r="BDV265" s="4"/>
      <c r="BDW265" s="4"/>
      <c r="BDX265" s="4"/>
      <c r="BDY265" s="4"/>
      <c r="BDZ265" s="4"/>
      <c r="BEA265" s="4"/>
      <c r="BEB265" s="4"/>
      <c r="BEC265" s="4"/>
      <c r="BED265" s="4"/>
      <c r="BEE265" s="4"/>
      <c r="BEF265" s="4"/>
      <c r="BEG265" s="4"/>
      <c r="BEH265" s="4"/>
      <c r="BEI265" s="4"/>
      <c r="BEJ265" s="4"/>
      <c r="BEK265" s="4"/>
      <c r="BEL265" s="4"/>
      <c r="BEM265" s="4"/>
      <c r="BEN265" s="4"/>
      <c r="BEO265" s="4"/>
      <c r="BEP265" s="4"/>
      <c r="BEQ265" s="4"/>
      <c r="BER265" s="4"/>
      <c r="BES265" s="4"/>
      <c r="BET265" s="4"/>
      <c r="BEU265" s="4"/>
      <c r="BEV265" s="4"/>
      <c r="BEW265" s="4"/>
      <c r="BEX265" s="4"/>
      <c r="BEY265" s="4"/>
      <c r="BEZ265" s="4"/>
      <c r="BFA265" s="4"/>
      <c r="BFB265" s="4"/>
      <c r="BFC265" s="4"/>
      <c r="BFD265" s="4"/>
      <c r="BFE265" s="4"/>
      <c r="BFF265" s="4"/>
      <c r="BFG265" s="4"/>
      <c r="BFH265" s="4"/>
      <c r="BFI265" s="4"/>
      <c r="BFJ265" s="4"/>
      <c r="BFK265" s="4"/>
      <c r="BFL265" s="4"/>
      <c r="BFM265" s="4"/>
      <c r="BFN265" s="4"/>
      <c r="BFO265" s="4"/>
      <c r="BFP265" s="4"/>
      <c r="BFQ265" s="4"/>
      <c r="BFR265" s="4"/>
      <c r="BFS265" s="4"/>
      <c r="BFT265" s="4"/>
      <c r="BFU265" s="4"/>
      <c r="BFV265" s="4"/>
      <c r="BFW265" s="4"/>
      <c r="BFX265" s="4"/>
      <c r="BFY265" s="4"/>
      <c r="BFZ265" s="4"/>
      <c r="BGA265" s="4"/>
      <c r="BGB265" s="4"/>
      <c r="BGC265" s="4"/>
      <c r="BGD265" s="4"/>
      <c r="BGE265" s="4"/>
      <c r="BGF265" s="4"/>
      <c r="BGG265" s="4"/>
      <c r="BGH265" s="4"/>
      <c r="BGI265" s="4"/>
      <c r="BGJ265" s="4"/>
      <c r="BGK265" s="4"/>
      <c r="BGL265" s="4"/>
      <c r="BGM265" s="4"/>
      <c r="BGN265" s="4"/>
      <c r="BGO265" s="4"/>
      <c r="BGP265" s="4"/>
      <c r="BGQ265" s="4"/>
      <c r="BGR265" s="4"/>
      <c r="BGS265" s="4"/>
      <c r="BGT265" s="4"/>
      <c r="BGU265" s="4"/>
      <c r="BGV265" s="4"/>
      <c r="BGW265" s="4"/>
      <c r="BGX265" s="4"/>
      <c r="BGY265" s="4"/>
      <c r="BGZ265" s="4"/>
      <c r="BHA265" s="4"/>
      <c r="BHB265" s="4"/>
      <c r="BHC265" s="4"/>
      <c r="BHD265" s="4"/>
      <c r="BHE265" s="4"/>
      <c r="BHF265" s="4"/>
      <c r="BHG265" s="4"/>
      <c r="BHH265" s="4"/>
      <c r="BHI265" s="4"/>
      <c r="BHJ265" s="4"/>
      <c r="BHK265" s="4"/>
      <c r="BHL265" s="4"/>
      <c r="BHM265" s="4"/>
      <c r="BHN265" s="4"/>
      <c r="BHO265" s="4"/>
      <c r="BHP265" s="4"/>
      <c r="BHQ265" s="4"/>
      <c r="BHR265" s="4"/>
      <c r="BHS265" s="4"/>
      <c r="BHT265" s="4"/>
      <c r="BHU265" s="4"/>
      <c r="BHV265" s="4"/>
      <c r="BHW265" s="4"/>
      <c r="BHX265" s="4"/>
      <c r="BHY265" s="4"/>
      <c r="BHZ265" s="4"/>
      <c r="BIA265" s="4"/>
      <c r="BIB265" s="4"/>
      <c r="BIC265" s="4"/>
      <c r="BID265" s="4"/>
      <c r="BIE265" s="4"/>
      <c r="BIF265" s="4"/>
      <c r="BIG265" s="4"/>
      <c r="BIH265" s="4"/>
      <c r="BII265" s="4"/>
      <c r="BIJ265" s="4"/>
      <c r="BIK265" s="4"/>
      <c r="BIL265" s="4"/>
      <c r="BIM265" s="4"/>
      <c r="BIN265" s="4"/>
      <c r="BIO265" s="4"/>
      <c r="BIP265" s="4"/>
      <c r="BIQ265" s="4"/>
      <c r="BIR265" s="4"/>
      <c r="BIS265" s="4"/>
      <c r="BIT265" s="4"/>
      <c r="BIU265" s="4"/>
      <c r="BIV265" s="4"/>
      <c r="BIW265" s="4"/>
      <c r="BIX265" s="4"/>
      <c r="BIY265" s="4"/>
      <c r="BIZ265" s="4"/>
      <c r="BJA265" s="4"/>
      <c r="BJB265" s="4"/>
      <c r="BJC265" s="4"/>
      <c r="BJD265" s="4"/>
      <c r="BJE265" s="4"/>
      <c r="BJF265" s="4"/>
      <c r="BJG265" s="4"/>
      <c r="BJH265" s="4"/>
      <c r="BJI265" s="4"/>
      <c r="BJJ265" s="4"/>
      <c r="BJK265" s="4"/>
      <c r="BJL265" s="4"/>
      <c r="BJM265" s="4"/>
      <c r="BJN265" s="4"/>
      <c r="BJO265" s="4"/>
      <c r="BJP265" s="4"/>
      <c r="BJQ265" s="4"/>
      <c r="BJR265" s="4"/>
      <c r="BJS265" s="4"/>
      <c r="BJT265" s="4"/>
      <c r="BJU265" s="4"/>
      <c r="BJV265" s="4"/>
      <c r="BJW265" s="4"/>
      <c r="BJX265" s="4"/>
      <c r="BJY265" s="4"/>
      <c r="BJZ265" s="4"/>
      <c r="BKA265" s="4"/>
      <c r="BKB265" s="4"/>
      <c r="BKC265" s="4"/>
      <c r="BKD265" s="4"/>
      <c r="BKE265" s="4"/>
      <c r="BKF265" s="4"/>
      <c r="BKG265" s="4"/>
      <c r="BKH265" s="4"/>
      <c r="BKI265" s="4"/>
      <c r="BKJ265" s="4"/>
      <c r="BKK265" s="4"/>
      <c r="BKL265" s="4"/>
      <c r="BKM265" s="4"/>
      <c r="BKN265" s="4"/>
      <c r="BKO265" s="4"/>
      <c r="BKP265" s="4"/>
      <c r="BKQ265" s="4"/>
      <c r="BKR265" s="4"/>
      <c r="BKS265" s="4"/>
      <c r="BKT265" s="4"/>
      <c r="BKU265" s="4"/>
      <c r="BKV265" s="4"/>
      <c r="BKW265" s="4"/>
      <c r="BKX265" s="4"/>
      <c r="BKY265" s="4"/>
      <c r="BKZ265" s="4"/>
      <c r="BLA265" s="4"/>
      <c r="BLB265" s="4"/>
      <c r="BLC265" s="4"/>
      <c r="BLD265" s="4"/>
      <c r="BLE265" s="4"/>
      <c r="BLF265" s="4"/>
      <c r="BLG265" s="4"/>
      <c r="BLH265" s="4"/>
      <c r="BLI265" s="4"/>
      <c r="BLJ265" s="4"/>
      <c r="BLK265" s="4"/>
      <c r="BLL265" s="4"/>
      <c r="BLM265" s="4"/>
      <c r="BLN265" s="4"/>
      <c r="BLO265" s="4"/>
      <c r="BLP265" s="4"/>
      <c r="BLQ265" s="4"/>
      <c r="BLR265" s="4"/>
      <c r="BLS265" s="4"/>
      <c r="BLT265" s="4"/>
      <c r="BLU265" s="4"/>
      <c r="BLV265" s="4"/>
      <c r="BLW265" s="4"/>
      <c r="BLX265" s="4"/>
      <c r="BLY265" s="4"/>
      <c r="BLZ265" s="4"/>
      <c r="BMA265" s="4"/>
      <c r="BMB265" s="4"/>
      <c r="BMC265" s="4"/>
      <c r="BMD265" s="4"/>
      <c r="BME265" s="4"/>
      <c r="BMF265" s="4"/>
      <c r="BMG265" s="4"/>
      <c r="BMH265" s="4"/>
      <c r="BMI265" s="4"/>
      <c r="BMJ265" s="4"/>
      <c r="BMK265" s="4"/>
      <c r="BML265" s="4"/>
      <c r="BMM265" s="4"/>
      <c r="BMN265" s="4"/>
      <c r="BMO265" s="4"/>
      <c r="BMP265" s="4"/>
      <c r="BMQ265" s="4"/>
      <c r="BMR265" s="4"/>
      <c r="BMS265" s="4"/>
      <c r="BMT265" s="4"/>
      <c r="BMU265" s="4"/>
      <c r="BMV265" s="4"/>
      <c r="BMW265" s="4"/>
      <c r="BMX265" s="4"/>
      <c r="BMY265" s="4"/>
      <c r="BMZ265" s="4"/>
      <c r="BNA265" s="4"/>
      <c r="BNB265" s="4"/>
      <c r="BNC265" s="4"/>
      <c r="BND265" s="4"/>
      <c r="BNE265" s="4"/>
      <c r="BNF265" s="4"/>
      <c r="BNG265" s="4"/>
      <c r="BNH265" s="4"/>
      <c r="BNI265" s="4"/>
      <c r="BNJ265" s="4"/>
      <c r="BNK265" s="4"/>
      <c r="BNL265" s="4"/>
      <c r="BNM265" s="4"/>
      <c r="BNN265" s="4"/>
      <c r="BNO265" s="4"/>
      <c r="BNP265" s="4"/>
      <c r="BNQ265" s="4"/>
      <c r="BNR265" s="4"/>
      <c r="BNS265" s="4"/>
      <c r="BNT265" s="4"/>
      <c r="BNU265" s="4"/>
      <c r="BNV265" s="4"/>
      <c r="BNW265" s="4"/>
      <c r="BNX265" s="4"/>
      <c r="BNY265" s="4"/>
      <c r="BNZ265" s="4"/>
      <c r="BOA265" s="4"/>
      <c r="BOB265" s="4"/>
      <c r="BOC265" s="4"/>
      <c r="BOD265" s="4"/>
      <c r="BOE265" s="4"/>
      <c r="BOF265" s="4"/>
      <c r="BOG265" s="4"/>
      <c r="BOH265" s="4"/>
      <c r="BOI265" s="4"/>
      <c r="BOJ265" s="4"/>
      <c r="BOK265" s="4"/>
      <c r="BOL265" s="4"/>
      <c r="BOM265" s="4"/>
      <c r="BON265" s="4"/>
      <c r="BOO265" s="4"/>
      <c r="BOP265" s="4"/>
      <c r="BOQ265" s="4"/>
      <c r="BOR265" s="4"/>
      <c r="BOS265" s="4"/>
      <c r="BOT265" s="4"/>
      <c r="BOU265" s="4"/>
      <c r="BOV265" s="4"/>
      <c r="BOW265" s="4"/>
      <c r="BOX265" s="4"/>
      <c r="BOY265" s="4"/>
      <c r="BOZ265" s="4"/>
      <c r="BPA265" s="4"/>
      <c r="BPB265" s="4"/>
      <c r="BPC265" s="4"/>
      <c r="BPD265" s="4"/>
      <c r="BPE265" s="4"/>
      <c r="BPF265" s="4"/>
      <c r="BPG265" s="4"/>
      <c r="BPH265" s="4"/>
      <c r="BPI265" s="4"/>
      <c r="BPJ265" s="4"/>
      <c r="BPK265" s="4"/>
      <c r="BPL265" s="4"/>
      <c r="BPM265" s="4"/>
      <c r="BPN265" s="4"/>
      <c r="BPO265" s="4"/>
      <c r="BPP265" s="4"/>
      <c r="BPQ265" s="4"/>
      <c r="BPR265" s="4"/>
      <c r="BPS265" s="4"/>
      <c r="BPT265" s="4"/>
      <c r="BPU265" s="4"/>
      <c r="BPV265" s="4"/>
      <c r="BPW265" s="4"/>
      <c r="BPX265" s="4"/>
      <c r="BPY265" s="4"/>
      <c r="BPZ265" s="4"/>
      <c r="BQA265" s="4"/>
      <c r="BQB265" s="4"/>
      <c r="BQC265" s="4"/>
      <c r="BQD265" s="4"/>
      <c r="BQE265" s="4"/>
      <c r="BQF265" s="4"/>
      <c r="BQG265" s="4"/>
      <c r="BQH265" s="4"/>
      <c r="BQI265" s="4"/>
      <c r="BQJ265" s="4"/>
      <c r="BQK265" s="4"/>
      <c r="BQL265" s="4"/>
      <c r="BQM265" s="4"/>
      <c r="BQN265" s="4"/>
      <c r="BQO265" s="4"/>
      <c r="BQP265" s="4"/>
      <c r="BQQ265" s="4"/>
      <c r="BQR265" s="4"/>
      <c r="BQS265" s="4"/>
      <c r="BQT265" s="4"/>
      <c r="BQU265" s="4"/>
      <c r="BQV265" s="4"/>
      <c r="BQW265" s="4"/>
      <c r="BQX265" s="4"/>
      <c r="BQY265" s="4"/>
      <c r="BQZ265" s="4"/>
      <c r="BRA265" s="4"/>
      <c r="BRB265" s="4"/>
      <c r="BRC265" s="4"/>
      <c r="BRD265" s="4"/>
      <c r="BRE265" s="4"/>
      <c r="BRF265" s="4"/>
      <c r="BRG265" s="4"/>
      <c r="BRH265" s="4"/>
      <c r="BRI265" s="4"/>
      <c r="BRJ265" s="4"/>
      <c r="BRK265" s="4"/>
      <c r="BRL265" s="4"/>
      <c r="BRM265" s="4"/>
      <c r="BRN265" s="4"/>
      <c r="BRO265" s="4"/>
      <c r="BRP265" s="4"/>
      <c r="BRQ265" s="4"/>
      <c r="BRR265" s="4"/>
      <c r="BRS265" s="4"/>
      <c r="BRT265" s="4"/>
      <c r="BRU265" s="4"/>
      <c r="BRV265" s="4"/>
      <c r="BRW265" s="4"/>
      <c r="BRX265" s="4"/>
      <c r="BRY265" s="4"/>
      <c r="BRZ265" s="4"/>
      <c r="BSA265" s="4"/>
      <c r="BSB265" s="4"/>
      <c r="BSC265" s="4"/>
      <c r="BSD265" s="4"/>
      <c r="BSE265" s="4"/>
      <c r="BSF265" s="4"/>
      <c r="BSG265" s="4"/>
      <c r="BSH265" s="4"/>
      <c r="BSI265" s="4"/>
      <c r="BSJ265" s="4"/>
      <c r="BSK265" s="4"/>
      <c r="BSL265" s="4"/>
      <c r="BSM265" s="4"/>
      <c r="BSN265" s="4"/>
      <c r="BSO265" s="4"/>
      <c r="BSP265" s="4"/>
      <c r="BSQ265" s="4"/>
      <c r="BSR265" s="4"/>
      <c r="BSS265" s="4"/>
      <c r="BST265" s="4"/>
      <c r="BSU265" s="4"/>
      <c r="BSV265" s="4"/>
      <c r="BSW265" s="4"/>
      <c r="BSX265" s="4"/>
      <c r="BSY265" s="4"/>
      <c r="BSZ265" s="4"/>
      <c r="BTA265" s="4"/>
      <c r="BTB265" s="4"/>
      <c r="BTC265" s="4"/>
      <c r="BTD265" s="4"/>
      <c r="BTE265" s="4"/>
      <c r="BTF265" s="4"/>
      <c r="BTG265" s="4"/>
      <c r="BTH265" s="4"/>
      <c r="BTI265" s="4"/>
      <c r="BTJ265" s="4"/>
      <c r="BTK265" s="4"/>
      <c r="BTL265" s="4"/>
      <c r="BTM265" s="4"/>
      <c r="BTN265" s="4"/>
      <c r="BTO265" s="4"/>
      <c r="BTP265" s="4"/>
      <c r="BTQ265" s="4"/>
      <c r="BTR265" s="4"/>
      <c r="BTS265" s="4"/>
      <c r="BTT265" s="4"/>
      <c r="BTU265" s="4"/>
      <c r="BTV265" s="4"/>
      <c r="BTW265" s="4"/>
      <c r="BTX265" s="4"/>
      <c r="BTY265" s="4"/>
      <c r="BTZ265" s="4"/>
      <c r="BUA265" s="4"/>
      <c r="BUB265" s="4"/>
      <c r="BUC265" s="4"/>
      <c r="BUD265" s="4"/>
      <c r="BUE265" s="4"/>
      <c r="BUF265" s="4"/>
      <c r="BUG265" s="4"/>
      <c r="BUH265" s="4"/>
      <c r="BUI265" s="4"/>
      <c r="BUJ265" s="4"/>
      <c r="BUK265" s="4"/>
      <c r="BUL265" s="4"/>
      <c r="BUM265" s="4"/>
      <c r="BUN265" s="4"/>
      <c r="BUO265" s="4"/>
      <c r="BUP265" s="4"/>
      <c r="BUQ265" s="4"/>
      <c r="BUR265" s="4"/>
      <c r="BUS265" s="4"/>
      <c r="BUT265" s="4"/>
      <c r="BUU265" s="4"/>
      <c r="BUV265" s="4"/>
      <c r="BUW265" s="4"/>
      <c r="BUX265" s="4"/>
      <c r="BUY265" s="4"/>
      <c r="BUZ265" s="4"/>
      <c r="BVA265" s="4"/>
      <c r="BVB265" s="4"/>
      <c r="BVC265" s="4"/>
      <c r="BVD265" s="4"/>
      <c r="BVE265" s="4"/>
      <c r="BVF265" s="4"/>
      <c r="BVG265" s="4"/>
      <c r="BVH265" s="4"/>
      <c r="BVI265" s="4"/>
      <c r="BVJ265" s="4"/>
      <c r="BVK265" s="4"/>
      <c r="BVL265" s="4"/>
      <c r="BVM265" s="4"/>
      <c r="BVN265" s="4"/>
      <c r="BVO265" s="4"/>
      <c r="BVP265" s="4"/>
      <c r="BVQ265" s="4"/>
      <c r="BVR265" s="4"/>
      <c r="BVS265" s="4"/>
      <c r="BVT265" s="4"/>
      <c r="BVU265" s="4"/>
      <c r="BVV265" s="4"/>
      <c r="BVW265" s="4"/>
      <c r="BVX265" s="4"/>
      <c r="BVY265" s="4"/>
      <c r="BVZ265" s="4"/>
      <c r="BWA265" s="4"/>
      <c r="BWB265" s="4"/>
      <c r="BWC265" s="4"/>
      <c r="BWD265" s="4"/>
      <c r="BWE265" s="4"/>
      <c r="BWF265" s="4"/>
      <c r="BWG265" s="4"/>
      <c r="BWH265" s="4"/>
      <c r="BWI265" s="4"/>
      <c r="BWJ265" s="4"/>
      <c r="BWK265" s="4"/>
      <c r="BWL265" s="4"/>
      <c r="BWM265" s="4"/>
      <c r="BWN265" s="4"/>
      <c r="BWO265" s="4"/>
      <c r="BWP265" s="4"/>
      <c r="BWQ265" s="4"/>
      <c r="BWR265" s="4"/>
      <c r="BWS265" s="4"/>
      <c r="BWT265" s="4"/>
      <c r="BWU265" s="4"/>
      <c r="BWV265" s="4"/>
      <c r="BWW265" s="4"/>
      <c r="BWX265" s="4"/>
      <c r="BWY265" s="4"/>
      <c r="BWZ265" s="4"/>
      <c r="BXA265" s="4"/>
      <c r="BXB265" s="4"/>
      <c r="BXC265" s="4"/>
      <c r="BXD265" s="4"/>
      <c r="BXE265" s="4"/>
      <c r="BXF265" s="4"/>
      <c r="BXG265" s="4"/>
      <c r="BXH265" s="4"/>
      <c r="BXI265" s="4"/>
      <c r="BXJ265" s="4"/>
      <c r="BXK265" s="4"/>
      <c r="BXL265" s="4"/>
      <c r="BXM265" s="4"/>
      <c r="BXN265" s="4"/>
      <c r="BXO265" s="4"/>
      <c r="BXP265" s="4"/>
      <c r="BXQ265" s="4"/>
      <c r="BXR265" s="4"/>
      <c r="BXS265" s="4"/>
      <c r="BXT265" s="4"/>
      <c r="BXU265" s="4"/>
      <c r="BXV265" s="4"/>
      <c r="BXW265" s="4"/>
      <c r="BXX265" s="4"/>
      <c r="BXY265" s="4"/>
      <c r="BXZ265" s="4"/>
      <c r="BYA265" s="4"/>
      <c r="BYB265" s="4"/>
      <c r="BYC265" s="4"/>
      <c r="BYD265" s="4"/>
      <c r="BYE265" s="4"/>
      <c r="BYF265" s="4"/>
      <c r="BYG265" s="4"/>
      <c r="BYH265" s="4"/>
      <c r="BYI265" s="4"/>
      <c r="BYJ265" s="4"/>
      <c r="BYK265" s="4"/>
      <c r="BYL265" s="4"/>
      <c r="BYM265" s="4"/>
      <c r="BYN265" s="4"/>
      <c r="BYO265" s="4"/>
      <c r="BYP265" s="4"/>
      <c r="BYQ265" s="4"/>
      <c r="BYR265" s="4"/>
      <c r="BYS265" s="4"/>
      <c r="BYT265" s="4"/>
      <c r="BYU265" s="4"/>
      <c r="BYV265" s="4"/>
      <c r="BYW265" s="4"/>
      <c r="BYX265" s="4"/>
      <c r="BYY265" s="4"/>
      <c r="BYZ265" s="4"/>
      <c r="BZA265" s="4"/>
      <c r="BZB265" s="4"/>
      <c r="BZC265" s="4"/>
      <c r="BZD265" s="4"/>
      <c r="BZE265" s="4"/>
      <c r="BZF265" s="4"/>
      <c r="BZG265" s="4"/>
      <c r="BZH265" s="4"/>
      <c r="BZI265" s="4"/>
      <c r="BZJ265" s="4"/>
      <c r="BZK265" s="4"/>
      <c r="BZL265" s="4"/>
      <c r="BZM265" s="4"/>
      <c r="BZN265" s="4"/>
      <c r="BZO265" s="4"/>
      <c r="BZP265" s="4"/>
      <c r="BZQ265" s="4"/>
      <c r="BZR265" s="4"/>
      <c r="BZS265" s="4"/>
      <c r="BZT265" s="4"/>
      <c r="BZU265" s="4"/>
      <c r="BZV265" s="4"/>
      <c r="BZW265" s="4"/>
      <c r="BZX265" s="4"/>
      <c r="BZY265" s="4"/>
      <c r="BZZ265" s="4"/>
      <c r="CAA265" s="4"/>
      <c r="CAB265" s="4"/>
      <c r="CAC265" s="4"/>
      <c r="CAD265" s="4"/>
      <c r="CAE265" s="4"/>
      <c r="CAF265" s="4"/>
      <c r="CAG265" s="4"/>
      <c r="CAH265" s="4"/>
      <c r="CAI265" s="4"/>
      <c r="CAJ265" s="4"/>
      <c r="CAK265" s="4"/>
      <c r="CAL265" s="4"/>
      <c r="CAM265" s="4"/>
      <c r="CAN265" s="4"/>
      <c r="CAO265" s="4"/>
      <c r="CAP265" s="4"/>
      <c r="CAQ265" s="4"/>
      <c r="CAR265" s="4"/>
      <c r="CAS265" s="4"/>
      <c r="CAT265" s="4"/>
      <c r="CAU265" s="4"/>
      <c r="CAV265" s="4"/>
      <c r="CAW265" s="4"/>
      <c r="CAX265" s="4"/>
      <c r="CAY265" s="4"/>
      <c r="CAZ265" s="4"/>
      <c r="CBA265" s="4"/>
      <c r="CBB265" s="4"/>
      <c r="CBC265" s="4"/>
      <c r="CBD265" s="4"/>
      <c r="CBE265" s="4"/>
      <c r="CBF265" s="4"/>
      <c r="CBG265" s="4"/>
      <c r="CBH265" s="4"/>
      <c r="CBI265" s="4"/>
      <c r="CBJ265" s="4"/>
      <c r="CBK265" s="4"/>
      <c r="CBL265" s="4"/>
      <c r="CBM265" s="4"/>
      <c r="CBN265" s="4"/>
      <c r="CBO265" s="4"/>
      <c r="CBP265" s="4"/>
      <c r="CBQ265" s="4"/>
      <c r="CBR265" s="4"/>
      <c r="CBS265" s="4"/>
      <c r="CBT265" s="4"/>
      <c r="CBU265" s="4"/>
      <c r="CBV265" s="4"/>
      <c r="CBW265" s="4"/>
      <c r="CBX265" s="4"/>
      <c r="CBY265" s="4"/>
      <c r="CBZ265" s="4"/>
      <c r="CCA265" s="4"/>
      <c r="CCB265" s="4"/>
      <c r="CCC265" s="4"/>
      <c r="CCD265" s="4"/>
      <c r="CCE265" s="4"/>
      <c r="CCF265" s="4"/>
      <c r="CCG265" s="4"/>
      <c r="CCH265" s="4"/>
      <c r="CCI265" s="4"/>
      <c r="CCJ265" s="4"/>
      <c r="CCK265" s="4"/>
      <c r="CCL265" s="4"/>
      <c r="CCM265" s="4"/>
      <c r="CCN265" s="4"/>
      <c r="CCO265" s="4"/>
      <c r="CCP265" s="4"/>
      <c r="CCQ265" s="4"/>
      <c r="CCR265" s="4"/>
      <c r="CCS265" s="4"/>
      <c r="CCT265" s="4"/>
      <c r="CCU265" s="4"/>
      <c r="CCV265" s="4"/>
      <c r="CCW265" s="4"/>
      <c r="CCX265" s="4"/>
      <c r="CCY265" s="4"/>
      <c r="CCZ265" s="4"/>
      <c r="CDA265" s="4"/>
      <c r="CDB265" s="4"/>
      <c r="CDC265" s="4"/>
      <c r="CDD265" s="4"/>
      <c r="CDE265" s="4"/>
      <c r="CDF265" s="4"/>
      <c r="CDG265" s="4"/>
      <c r="CDH265" s="4"/>
      <c r="CDI265" s="4"/>
      <c r="CDJ265" s="4"/>
      <c r="CDK265" s="4"/>
      <c r="CDL265" s="4"/>
      <c r="CDM265" s="4"/>
      <c r="CDN265" s="4"/>
      <c r="CDO265" s="4"/>
      <c r="CDP265" s="4"/>
      <c r="CDQ265" s="4"/>
      <c r="CDR265" s="4"/>
      <c r="CDS265" s="4"/>
      <c r="CDT265" s="4"/>
      <c r="CDU265" s="4"/>
      <c r="CDV265" s="4"/>
      <c r="CDW265" s="4"/>
      <c r="CDX265" s="4"/>
      <c r="CDY265" s="4"/>
      <c r="CDZ265" s="4"/>
      <c r="CEA265" s="4"/>
      <c r="CEB265" s="4"/>
      <c r="CEC265" s="4"/>
      <c r="CED265" s="4"/>
      <c r="CEE265" s="4"/>
      <c r="CEF265" s="4"/>
      <c r="CEG265" s="4"/>
      <c r="CEH265" s="4"/>
      <c r="CEI265" s="4"/>
      <c r="CEJ265" s="4"/>
      <c r="CEK265" s="4"/>
      <c r="CEL265" s="4"/>
      <c r="CEM265" s="4"/>
      <c r="CEN265" s="4"/>
      <c r="CEO265" s="4"/>
      <c r="CEP265" s="4"/>
      <c r="CEQ265" s="4"/>
      <c r="CER265" s="4"/>
      <c r="CES265" s="4"/>
      <c r="CET265" s="4"/>
      <c r="CEU265" s="4"/>
      <c r="CEV265" s="4"/>
      <c r="CEW265" s="4"/>
      <c r="CEX265" s="4"/>
      <c r="CEY265" s="4"/>
      <c r="CEZ265" s="4"/>
      <c r="CFA265" s="4"/>
      <c r="CFB265" s="4"/>
      <c r="CFC265" s="4"/>
      <c r="CFD265" s="4"/>
      <c r="CFE265" s="4"/>
      <c r="CFF265" s="4"/>
      <c r="CFG265" s="4"/>
      <c r="CFH265" s="4"/>
      <c r="CFI265" s="4"/>
      <c r="CFJ265" s="4"/>
      <c r="CFK265" s="4"/>
      <c r="CFL265" s="4"/>
      <c r="CFM265" s="4"/>
      <c r="CFN265" s="4"/>
      <c r="CFO265" s="4"/>
      <c r="CFP265" s="4"/>
      <c r="CFQ265" s="4"/>
      <c r="CFR265" s="4"/>
      <c r="CFS265" s="4"/>
      <c r="CFT265" s="4"/>
      <c r="CFU265" s="4"/>
      <c r="CFV265" s="4"/>
      <c r="CFW265" s="4"/>
      <c r="CFX265" s="4"/>
      <c r="CFY265" s="4"/>
      <c r="CFZ265" s="4"/>
      <c r="CGA265" s="4"/>
      <c r="CGB265" s="4"/>
      <c r="CGC265" s="4"/>
      <c r="CGD265" s="4"/>
      <c r="CGE265" s="4"/>
      <c r="CGF265" s="4"/>
      <c r="CGG265" s="4"/>
      <c r="CGH265" s="4"/>
      <c r="CGI265" s="4"/>
      <c r="CGJ265" s="4"/>
      <c r="CGK265" s="4"/>
      <c r="CGL265" s="4"/>
      <c r="CGM265" s="4"/>
      <c r="CGN265" s="4"/>
      <c r="CGO265" s="4"/>
      <c r="CGP265" s="4"/>
      <c r="CGQ265" s="4"/>
      <c r="CGR265" s="4"/>
      <c r="CGS265" s="4"/>
      <c r="CGT265" s="4"/>
      <c r="CGU265" s="4"/>
      <c r="CGV265" s="4"/>
      <c r="CGW265" s="4"/>
      <c r="CGX265" s="4"/>
      <c r="CGY265" s="4"/>
      <c r="CGZ265" s="4"/>
      <c r="CHA265" s="4"/>
      <c r="CHB265" s="4"/>
      <c r="CHC265" s="4"/>
      <c r="CHD265" s="4"/>
      <c r="CHE265" s="4"/>
      <c r="CHF265" s="4"/>
      <c r="CHG265" s="4"/>
      <c r="CHH265" s="4"/>
      <c r="CHI265" s="4"/>
      <c r="CHJ265" s="4"/>
      <c r="CHK265" s="4"/>
      <c r="CHL265" s="4"/>
      <c r="CHM265" s="4"/>
      <c r="CHN265" s="4"/>
      <c r="CHO265" s="4"/>
      <c r="CHP265" s="4"/>
      <c r="CHQ265" s="4"/>
      <c r="CHR265" s="4"/>
      <c r="CHS265" s="4"/>
      <c r="CHT265" s="4"/>
      <c r="CHU265" s="4"/>
      <c r="CHV265" s="4"/>
      <c r="CHW265" s="4"/>
      <c r="CHX265" s="4"/>
      <c r="CHY265" s="4"/>
      <c r="CHZ265" s="4"/>
      <c r="CIA265" s="4"/>
      <c r="CIB265" s="4"/>
      <c r="CIC265" s="4"/>
      <c r="CID265" s="4"/>
      <c r="CIE265" s="4"/>
      <c r="CIF265" s="4"/>
      <c r="CIG265" s="4"/>
      <c r="CIH265" s="4"/>
      <c r="CII265" s="4"/>
      <c r="CIJ265" s="4"/>
      <c r="CIK265" s="4"/>
      <c r="CIL265" s="4"/>
      <c r="CIM265" s="4"/>
      <c r="CIN265" s="4"/>
      <c r="CIO265" s="4"/>
      <c r="CIP265" s="4"/>
      <c r="CIQ265" s="4"/>
      <c r="CIR265" s="4"/>
      <c r="CIS265" s="4"/>
      <c r="CIT265" s="4"/>
      <c r="CIU265" s="4"/>
      <c r="CIV265" s="4"/>
      <c r="CIW265" s="4"/>
      <c r="CIX265" s="4"/>
      <c r="CIY265" s="4"/>
      <c r="CIZ265" s="4"/>
      <c r="CJA265" s="4"/>
      <c r="CJB265" s="4"/>
      <c r="CJC265" s="4"/>
      <c r="CJD265" s="4"/>
      <c r="CJE265" s="4"/>
      <c r="CJF265" s="4"/>
      <c r="CJG265" s="4"/>
      <c r="CJH265" s="4"/>
      <c r="CJI265" s="4"/>
      <c r="CJJ265" s="4"/>
      <c r="CJK265" s="4"/>
      <c r="CJL265" s="4"/>
      <c r="CJM265" s="4"/>
      <c r="CJN265" s="4"/>
      <c r="CJO265" s="4"/>
      <c r="CJP265" s="4"/>
      <c r="CJQ265" s="4"/>
      <c r="CJR265" s="4"/>
      <c r="CJS265" s="4"/>
      <c r="CJT265" s="4"/>
      <c r="CJU265" s="4"/>
      <c r="CJV265" s="4"/>
      <c r="CJW265" s="4"/>
      <c r="CJX265" s="4"/>
      <c r="CJY265" s="4"/>
      <c r="CJZ265" s="4"/>
      <c r="CKA265" s="4"/>
      <c r="CKB265" s="4"/>
      <c r="CKC265" s="4"/>
      <c r="CKD265" s="4"/>
      <c r="CKE265" s="4"/>
      <c r="CKF265" s="4"/>
      <c r="CKG265" s="4"/>
      <c r="CKH265" s="4"/>
      <c r="CKI265" s="4"/>
      <c r="CKJ265" s="4"/>
      <c r="CKK265" s="4"/>
      <c r="CKL265" s="4"/>
      <c r="CKM265" s="4"/>
      <c r="CKN265" s="4"/>
      <c r="CKO265" s="4"/>
      <c r="CKP265" s="4"/>
      <c r="CKQ265" s="4"/>
      <c r="CKR265" s="4"/>
      <c r="CKS265" s="4"/>
      <c r="CKT265" s="4"/>
      <c r="CKU265" s="4"/>
      <c r="CKV265" s="4"/>
      <c r="CKW265" s="4"/>
      <c r="CKX265" s="4"/>
      <c r="CKY265" s="4"/>
      <c r="CKZ265" s="4"/>
      <c r="CLA265" s="4"/>
      <c r="CLB265" s="4"/>
      <c r="CLC265" s="4"/>
      <c r="CLD265" s="4"/>
      <c r="CLE265" s="4"/>
      <c r="CLF265" s="4"/>
      <c r="CLG265" s="4"/>
      <c r="CLH265" s="4"/>
      <c r="CLI265" s="4"/>
      <c r="CLJ265" s="4"/>
      <c r="CLK265" s="4"/>
      <c r="CLL265" s="4"/>
      <c r="CLM265" s="4"/>
      <c r="CLN265" s="4"/>
      <c r="CLO265" s="4"/>
      <c r="CLP265" s="4"/>
      <c r="CLQ265" s="4"/>
      <c r="CLR265" s="4"/>
      <c r="CLS265" s="4"/>
      <c r="CLT265" s="4"/>
      <c r="CLU265" s="4"/>
      <c r="CLV265" s="4"/>
      <c r="CLW265" s="4"/>
      <c r="CLX265" s="4"/>
      <c r="CLY265" s="4"/>
      <c r="CLZ265" s="4"/>
      <c r="CMA265" s="4"/>
      <c r="CMB265" s="4"/>
      <c r="CMC265" s="4"/>
      <c r="CMD265" s="4"/>
      <c r="CME265" s="4"/>
      <c r="CMF265" s="4"/>
      <c r="CMG265" s="4"/>
      <c r="CMH265" s="4"/>
      <c r="CMI265" s="4"/>
      <c r="CMJ265" s="4"/>
      <c r="CMK265" s="4"/>
      <c r="CML265" s="4"/>
      <c r="CMM265" s="4"/>
      <c r="CMN265" s="4"/>
      <c r="CMO265" s="4"/>
      <c r="CMP265" s="4"/>
      <c r="CMQ265" s="4"/>
      <c r="CMR265" s="4"/>
      <c r="CMS265" s="4"/>
      <c r="CMT265" s="4"/>
      <c r="CMU265" s="4"/>
      <c r="CMV265" s="4"/>
      <c r="CMW265" s="4"/>
      <c r="CMX265" s="4"/>
      <c r="CMY265" s="4"/>
      <c r="CMZ265" s="4"/>
      <c r="CNA265" s="4"/>
      <c r="CNB265" s="4"/>
      <c r="CNC265" s="4"/>
      <c r="CND265" s="4"/>
      <c r="CNE265" s="4"/>
      <c r="CNF265" s="4"/>
      <c r="CNG265" s="4"/>
      <c r="CNH265" s="4"/>
      <c r="CNI265" s="4"/>
      <c r="CNJ265" s="4"/>
      <c r="CNK265" s="4"/>
      <c r="CNL265" s="4"/>
      <c r="CNM265" s="4"/>
      <c r="CNN265" s="4"/>
      <c r="CNO265" s="4"/>
      <c r="CNP265" s="4"/>
      <c r="CNQ265" s="4"/>
      <c r="CNR265" s="4"/>
      <c r="CNS265" s="4"/>
      <c r="CNT265" s="4"/>
      <c r="CNU265" s="4"/>
      <c r="CNV265" s="4"/>
      <c r="CNW265" s="4"/>
      <c r="CNX265" s="4"/>
      <c r="CNY265" s="4"/>
      <c r="CNZ265" s="4"/>
      <c r="COA265" s="4"/>
      <c r="COB265" s="4"/>
      <c r="COC265" s="4"/>
      <c r="COD265" s="4"/>
      <c r="COE265" s="4"/>
      <c r="COF265" s="4"/>
      <c r="COG265" s="4"/>
      <c r="COH265" s="4"/>
      <c r="COI265" s="4"/>
      <c r="COJ265" s="4"/>
      <c r="COK265" s="4"/>
      <c r="COL265" s="4"/>
      <c r="COM265" s="4"/>
      <c r="CON265" s="4"/>
      <c r="COO265" s="4"/>
      <c r="COP265" s="4"/>
      <c r="COQ265" s="4"/>
      <c r="COR265" s="4"/>
      <c r="COS265" s="4"/>
      <c r="COT265" s="4"/>
      <c r="COU265" s="4"/>
      <c r="COV265" s="4"/>
      <c r="COW265" s="4"/>
      <c r="COX265" s="4"/>
      <c r="COY265" s="4"/>
      <c r="COZ265" s="4"/>
      <c r="CPA265" s="4"/>
      <c r="CPB265" s="4"/>
      <c r="CPC265" s="4"/>
      <c r="CPD265" s="4"/>
      <c r="CPE265" s="4"/>
      <c r="CPF265" s="4"/>
      <c r="CPG265" s="4"/>
      <c r="CPH265" s="4"/>
      <c r="CPI265" s="4"/>
      <c r="CPJ265" s="4"/>
      <c r="CPK265" s="4"/>
      <c r="CPL265" s="4"/>
      <c r="CPM265" s="4"/>
      <c r="CPN265" s="4"/>
      <c r="CPO265" s="4"/>
      <c r="CPP265" s="4"/>
      <c r="CPQ265" s="4"/>
      <c r="CPR265" s="4"/>
      <c r="CPS265" s="4"/>
      <c r="CPT265" s="4"/>
      <c r="CPU265" s="4"/>
      <c r="CPV265" s="4"/>
      <c r="CPW265" s="4"/>
      <c r="CPX265" s="4"/>
      <c r="CPY265" s="4"/>
      <c r="CPZ265" s="4"/>
      <c r="CQA265" s="4"/>
      <c r="CQB265" s="4"/>
      <c r="CQC265" s="4"/>
      <c r="CQD265" s="4"/>
      <c r="CQE265" s="4"/>
      <c r="CQF265" s="4"/>
      <c r="CQG265" s="4"/>
      <c r="CQH265" s="4"/>
      <c r="CQI265" s="4"/>
      <c r="CQJ265" s="4"/>
      <c r="CQK265" s="4"/>
      <c r="CQL265" s="4"/>
      <c r="CQM265" s="4"/>
      <c r="CQN265" s="4"/>
      <c r="CQO265" s="4"/>
      <c r="CQP265" s="4"/>
      <c r="CQQ265" s="4"/>
      <c r="CQR265" s="4"/>
      <c r="CQS265" s="4"/>
      <c r="CQT265" s="4"/>
      <c r="CQU265" s="4"/>
      <c r="CQV265" s="4"/>
      <c r="CQW265" s="4"/>
      <c r="CQX265" s="4"/>
      <c r="CQY265" s="4"/>
      <c r="CQZ265" s="4"/>
      <c r="CRA265" s="4"/>
      <c r="CRB265" s="4"/>
      <c r="CRC265" s="4"/>
      <c r="CRD265" s="4"/>
      <c r="CRE265" s="4"/>
      <c r="CRF265" s="4"/>
      <c r="CRG265" s="4"/>
      <c r="CRH265" s="4"/>
      <c r="CRI265" s="4"/>
      <c r="CRJ265" s="4"/>
      <c r="CRK265" s="4"/>
      <c r="CRL265" s="4"/>
      <c r="CRM265" s="4"/>
      <c r="CRN265" s="4"/>
      <c r="CRO265" s="4"/>
      <c r="CRP265" s="4"/>
      <c r="CRQ265" s="4"/>
      <c r="CRR265" s="4"/>
      <c r="CRS265" s="4"/>
      <c r="CRT265" s="4"/>
      <c r="CRU265" s="4"/>
      <c r="CRV265" s="4"/>
      <c r="CRW265" s="4"/>
      <c r="CRX265" s="4"/>
      <c r="CRY265" s="4"/>
      <c r="CRZ265" s="4"/>
      <c r="CSA265" s="4"/>
      <c r="CSB265" s="4"/>
      <c r="CSC265" s="4"/>
      <c r="CSD265" s="4"/>
      <c r="CSE265" s="4"/>
      <c r="CSF265" s="4"/>
      <c r="CSG265" s="4"/>
      <c r="CSH265" s="4"/>
      <c r="CSI265" s="4"/>
      <c r="CSJ265" s="4"/>
      <c r="CSK265" s="4"/>
      <c r="CSL265" s="4"/>
      <c r="CSM265" s="4"/>
      <c r="CSN265" s="4"/>
      <c r="CSO265" s="4"/>
      <c r="CSP265" s="4"/>
      <c r="CSQ265" s="4"/>
      <c r="CSR265" s="4"/>
      <c r="CSS265" s="4"/>
      <c r="CST265" s="4"/>
      <c r="CSU265" s="4"/>
      <c r="CSV265" s="4"/>
      <c r="CSW265" s="4"/>
      <c r="CSX265" s="4"/>
      <c r="CSY265" s="4"/>
      <c r="CSZ265" s="4"/>
      <c r="CTA265" s="4"/>
      <c r="CTB265" s="4"/>
      <c r="CTC265" s="4"/>
      <c r="CTD265" s="4"/>
      <c r="CTE265" s="4"/>
      <c r="CTF265" s="4"/>
      <c r="CTG265" s="4"/>
      <c r="CTH265" s="4"/>
      <c r="CTI265" s="4"/>
      <c r="CTJ265" s="4"/>
      <c r="CTK265" s="4"/>
      <c r="CTL265" s="4"/>
      <c r="CTM265" s="4"/>
      <c r="CTN265" s="4"/>
      <c r="CTO265" s="4"/>
      <c r="CTP265" s="4"/>
      <c r="CTQ265" s="4"/>
      <c r="CTR265" s="4"/>
      <c r="CTS265" s="4"/>
      <c r="CTT265" s="4"/>
      <c r="CTU265" s="4"/>
      <c r="CTV265" s="4"/>
      <c r="CTW265" s="4"/>
      <c r="CTX265" s="4"/>
      <c r="CTY265" s="4"/>
      <c r="CTZ265" s="4"/>
      <c r="CUA265" s="4"/>
      <c r="CUB265" s="4"/>
      <c r="CUC265" s="4"/>
      <c r="CUD265" s="4"/>
      <c r="CUE265" s="4"/>
      <c r="CUF265" s="4"/>
      <c r="CUG265" s="4"/>
      <c r="CUH265" s="4"/>
      <c r="CUI265" s="4"/>
      <c r="CUJ265" s="4"/>
      <c r="CUK265" s="4"/>
      <c r="CUL265" s="4"/>
      <c r="CUM265" s="4"/>
      <c r="CUN265" s="4"/>
      <c r="CUO265" s="4"/>
      <c r="CUP265" s="4"/>
      <c r="CUQ265" s="4"/>
      <c r="CUR265" s="4"/>
      <c r="CUS265" s="4"/>
      <c r="CUT265" s="4"/>
      <c r="CUU265" s="4"/>
      <c r="CUV265" s="4"/>
      <c r="CUW265" s="4"/>
      <c r="CUX265" s="4"/>
      <c r="CUY265" s="4"/>
      <c r="CUZ265" s="4"/>
      <c r="CVA265" s="4"/>
      <c r="CVB265" s="4"/>
      <c r="CVC265" s="4"/>
      <c r="CVD265" s="4"/>
      <c r="CVE265" s="4"/>
      <c r="CVF265" s="4"/>
      <c r="CVG265" s="4"/>
      <c r="CVH265" s="4"/>
      <c r="CVI265" s="4"/>
      <c r="CVJ265" s="4"/>
      <c r="CVK265" s="4"/>
      <c r="CVL265" s="4"/>
      <c r="CVM265" s="4"/>
      <c r="CVN265" s="4"/>
      <c r="CVO265" s="4"/>
      <c r="CVP265" s="4"/>
      <c r="CVQ265" s="4"/>
      <c r="CVR265" s="4"/>
      <c r="CVS265" s="4"/>
      <c r="CVT265" s="4"/>
      <c r="CVU265" s="4"/>
      <c r="CVV265" s="4"/>
      <c r="CVW265" s="4"/>
      <c r="CVX265" s="4"/>
      <c r="CVY265" s="4"/>
      <c r="CVZ265" s="4"/>
      <c r="CWA265" s="4"/>
      <c r="CWB265" s="4"/>
      <c r="CWC265" s="4"/>
      <c r="CWD265" s="4"/>
      <c r="CWE265" s="4"/>
      <c r="CWF265" s="4"/>
      <c r="CWG265" s="4"/>
      <c r="CWH265" s="4"/>
      <c r="CWI265" s="4"/>
      <c r="CWJ265" s="4"/>
      <c r="CWK265" s="4"/>
      <c r="CWL265" s="4"/>
      <c r="CWM265" s="4"/>
      <c r="CWN265" s="4"/>
      <c r="CWO265" s="4"/>
      <c r="CWP265" s="4"/>
      <c r="CWQ265" s="4"/>
      <c r="CWR265" s="4"/>
      <c r="CWS265" s="4"/>
      <c r="CWT265" s="4"/>
      <c r="CWU265" s="4"/>
      <c r="CWV265" s="4"/>
      <c r="CWW265" s="4"/>
      <c r="CWX265" s="4"/>
      <c r="CWY265" s="4"/>
      <c r="CWZ265" s="4"/>
      <c r="CXA265" s="4"/>
      <c r="CXB265" s="4"/>
      <c r="CXC265" s="4"/>
      <c r="CXD265" s="4"/>
      <c r="CXE265" s="4"/>
      <c r="CXF265" s="4"/>
      <c r="CXG265" s="4"/>
      <c r="CXH265" s="4"/>
      <c r="CXI265" s="4"/>
      <c r="CXJ265" s="4"/>
      <c r="CXK265" s="4"/>
      <c r="CXL265" s="4"/>
      <c r="CXM265" s="4"/>
      <c r="CXN265" s="4"/>
      <c r="CXO265" s="4"/>
      <c r="CXP265" s="4"/>
      <c r="CXQ265" s="4"/>
      <c r="CXR265" s="4"/>
      <c r="CXS265" s="4"/>
      <c r="CXT265" s="4"/>
      <c r="CXU265" s="4"/>
      <c r="CXV265" s="4"/>
      <c r="CXW265" s="4"/>
      <c r="CXX265" s="4"/>
      <c r="CXY265" s="4"/>
      <c r="CXZ265" s="4"/>
      <c r="CYA265" s="4"/>
      <c r="CYB265" s="4"/>
      <c r="CYC265" s="4"/>
      <c r="CYD265" s="4"/>
      <c r="CYE265" s="4"/>
      <c r="CYF265" s="4"/>
      <c r="CYG265" s="4"/>
      <c r="CYH265" s="4"/>
      <c r="CYI265" s="4"/>
      <c r="CYJ265" s="4"/>
      <c r="CYK265" s="4"/>
      <c r="CYL265" s="4"/>
      <c r="CYM265" s="4"/>
      <c r="CYN265" s="4"/>
      <c r="CYO265" s="4"/>
      <c r="CYP265" s="4"/>
      <c r="CYQ265" s="4"/>
      <c r="CYR265" s="4"/>
      <c r="CYS265" s="4"/>
      <c r="CYT265" s="4"/>
      <c r="CYU265" s="4"/>
      <c r="CYV265" s="4"/>
      <c r="CYW265" s="4"/>
      <c r="CYX265" s="4"/>
      <c r="CYY265" s="4"/>
      <c r="CYZ265" s="4"/>
      <c r="CZA265" s="4"/>
      <c r="CZB265" s="4"/>
      <c r="CZC265" s="4"/>
      <c r="CZD265" s="4"/>
      <c r="CZE265" s="4"/>
      <c r="CZF265" s="4"/>
      <c r="CZG265" s="4"/>
      <c r="CZH265" s="4"/>
      <c r="CZI265" s="4"/>
      <c r="CZJ265" s="4"/>
      <c r="CZK265" s="4"/>
      <c r="CZL265" s="4"/>
      <c r="CZM265" s="4"/>
      <c r="CZN265" s="4"/>
      <c r="CZO265" s="4"/>
      <c r="CZP265" s="4"/>
      <c r="CZQ265" s="4"/>
      <c r="CZR265" s="4"/>
      <c r="CZS265" s="4"/>
      <c r="CZT265" s="4"/>
      <c r="CZU265" s="4"/>
      <c r="CZV265" s="4"/>
      <c r="CZW265" s="4"/>
      <c r="CZX265" s="4"/>
      <c r="CZY265" s="4"/>
      <c r="CZZ265" s="4"/>
      <c r="DAA265" s="4"/>
      <c r="DAB265" s="4"/>
      <c r="DAC265" s="4"/>
      <c r="DAD265" s="4"/>
      <c r="DAE265" s="4"/>
      <c r="DAF265" s="4"/>
      <c r="DAG265" s="4"/>
      <c r="DAH265" s="4"/>
      <c r="DAI265" s="4"/>
      <c r="DAJ265" s="4"/>
      <c r="DAK265" s="4"/>
      <c r="DAL265" s="4"/>
      <c r="DAM265" s="4"/>
      <c r="DAN265" s="4"/>
      <c r="DAO265" s="4"/>
      <c r="DAP265" s="4"/>
      <c r="DAQ265" s="4"/>
      <c r="DAR265" s="4"/>
      <c r="DAS265" s="4"/>
      <c r="DAT265" s="4"/>
      <c r="DAU265" s="4"/>
      <c r="DAV265" s="4"/>
      <c r="DAW265" s="4"/>
      <c r="DAX265" s="4"/>
      <c r="DAY265" s="4"/>
      <c r="DAZ265" s="4"/>
      <c r="DBA265" s="4"/>
      <c r="DBB265" s="4"/>
      <c r="DBC265" s="4"/>
      <c r="DBD265" s="4"/>
      <c r="DBE265" s="4"/>
      <c r="DBF265" s="4"/>
      <c r="DBG265" s="4"/>
      <c r="DBH265" s="4"/>
      <c r="DBI265" s="4"/>
      <c r="DBJ265" s="4"/>
      <c r="DBK265" s="4"/>
      <c r="DBL265" s="4"/>
      <c r="DBM265" s="4"/>
      <c r="DBN265" s="4"/>
      <c r="DBO265" s="4"/>
      <c r="DBP265" s="4"/>
      <c r="DBQ265" s="4"/>
      <c r="DBR265" s="4"/>
      <c r="DBS265" s="4"/>
      <c r="DBT265" s="4"/>
      <c r="DBU265" s="4"/>
      <c r="DBV265" s="4"/>
      <c r="DBW265" s="4"/>
      <c r="DBX265" s="4"/>
      <c r="DBY265" s="4"/>
      <c r="DBZ265" s="4"/>
      <c r="DCA265" s="4"/>
      <c r="DCB265" s="4"/>
      <c r="DCC265" s="4"/>
      <c r="DCD265" s="4"/>
      <c r="DCE265" s="4"/>
      <c r="DCF265" s="4"/>
      <c r="DCG265" s="4"/>
      <c r="DCH265" s="4"/>
      <c r="DCI265" s="4"/>
      <c r="DCJ265" s="4"/>
      <c r="DCK265" s="4"/>
      <c r="DCL265" s="4"/>
      <c r="DCM265" s="4"/>
      <c r="DCN265" s="4"/>
      <c r="DCO265" s="4"/>
      <c r="DCP265" s="4"/>
      <c r="DCQ265" s="4"/>
      <c r="DCR265" s="4"/>
      <c r="DCS265" s="4"/>
      <c r="DCT265" s="4"/>
      <c r="DCU265" s="4"/>
      <c r="DCV265" s="4"/>
      <c r="DCW265" s="4"/>
      <c r="DCX265" s="4"/>
      <c r="DCY265" s="4"/>
      <c r="DCZ265" s="4"/>
      <c r="DDA265" s="4"/>
      <c r="DDB265" s="4"/>
      <c r="DDC265" s="4"/>
      <c r="DDD265" s="4"/>
      <c r="DDE265" s="4"/>
      <c r="DDF265" s="4"/>
      <c r="DDG265" s="4"/>
      <c r="DDH265" s="4"/>
      <c r="DDI265" s="4"/>
      <c r="DDJ265" s="4"/>
      <c r="DDK265" s="4"/>
      <c r="DDL265" s="4"/>
      <c r="DDM265" s="4"/>
      <c r="DDN265" s="4"/>
      <c r="DDO265" s="4"/>
      <c r="DDP265" s="4"/>
      <c r="DDQ265" s="4"/>
      <c r="DDR265" s="4"/>
      <c r="DDS265" s="4"/>
      <c r="DDT265" s="4"/>
      <c r="DDU265" s="4"/>
      <c r="DDV265" s="4"/>
      <c r="DDW265" s="4"/>
      <c r="DDX265" s="4"/>
      <c r="DDY265" s="4"/>
      <c r="DDZ265" s="4"/>
      <c r="DEA265" s="4"/>
      <c r="DEB265" s="4"/>
      <c r="DEC265" s="4"/>
      <c r="DED265" s="4"/>
      <c r="DEE265" s="4"/>
      <c r="DEF265" s="4"/>
      <c r="DEG265" s="4"/>
      <c r="DEH265" s="4"/>
      <c r="DEI265" s="4"/>
      <c r="DEJ265" s="4"/>
      <c r="DEK265" s="4"/>
      <c r="DEL265" s="4"/>
      <c r="DEM265" s="4"/>
      <c r="DEN265" s="4"/>
      <c r="DEO265" s="4"/>
      <c r="DEP265" s="4"/>
      <c r="DEQ265" s="4"/>
      <c r="DER265" s="4"/>
      <c r="DES265" s="4"/>
      <c r="DET265" s="4"/>
      <c r="DEU265" s="4"/>
      <c r="DEV265" s="4"/>
      <c r="DEW265" s="4"/>
      <c r="DEX265" s="4"/>
      <c r="DEY265" s="4"/>
      <c r="DEZ265" s="4"/>
      <c r="DFA265" s="4"/>
      <c r="DFB265" s="4"/>
      <c r="DFC265" s="4"/>
      <c r="DFD265" s="4"/>
      <c r="DFE265" s="4"/>
      <c r="DFF265" s="4"/>
      <c r="DFG265" s="4"/>
      <c r="DFH265" s="4"/>
      <c r="DFI265" s="4"/>
      <c r="DFJ265" s="4"/>
      <c r="DFK265" s="4"/>
      <c r="DFL265" s="4"/>
      <c r="DFM265" s="4"/>
      <c r="DFN265" s="4"/>
      <c r="DFO265" s="4"/>
      <c r="DFP265" s="4"/>
      <c r="DFQ265" s="4"/>
      <c r="DFR265" s="4"/>
      <c r="DFS265" s="4"/>
      <c r="DFT265" s="4"/>
      <c r="DFU265" s="4"/>
      <c r="DFV265" s="4"/>
      <c r="DFW265" s="4"/>
      <c r="DFX265" s="4"/>
      <c r="DFY265" s="4"/>
      <c r="DFZ265" s="4"/>
      <c r="DGA265" s="4"/>
      <c r="DGB265" s="4"/>
      <c r="DGC265" s="4"/>
      <c r="DGD265" s="4"/>
      <c r="DGE265" s="4"/>
      <c r="DGF265" s="4"/>
      <c r="DGG265" s="4"/>
      <c r="DGH265" s="4"/>
      <c r="DGI265" s="4"/>
      <c r="DGJ265" s="4"/>
      <c r="DGK265" s="4"/>
      <c r="DGL265" s="4"/>
      <c r="DGM265" s="4"/>
      <c r="DGN265" s="4"/>
      <c r="DGO265" s="4"/>
      <c r="DGP265" s="4"/>
      <c r="DGQ265" s="4"/>
      <c r="DGR265" s="4"/>
      <c r="DGS265" s="4"/>
      <c r="DGT265" s="4"/>
      <c r="DGU265" s="4"/>
      <c r="DGV265" s="4"/>
      <c r="DGW265" s="4"/>
      <c r="DGX265" s="4"/>
      <c r="DGY265" s="4"/>
      <c r="DGZ265" s="4"/>
      <c r="DHA265" s="4"/>
      <c r="DHB265" s="4"/>
      <c r="DHC265" s="4"/>
      <c r="DHD265" s="4"/>
      <c r="DHE265" s="4"/>
      <c r="DHF265" s="4"/>
      <c r="DHG265" s="4"/>
      <c r="DHH265" s="4"/>
      <c r="DHI265" s="4"/>
      <c r="DHJ265" s="4"/>
      <c r="DHK265" s="4"/>
      <c r="DHL265" s="4"/>
      <c r="DHM265" s="4"/>
      <c r="DHN265" s="4"/>
      <c r="DHO265" s="4"/>
      <c r="DHP265" s="4"/>
      <c r="DHQ265" s="4"/>
      <c r="DHR265" s="4"/>
      <c r="DHS265" s="4"/>
      <c r="DHT265" s="4"/>
      <c r="DHU265" s="4"/>
      <c r="DHV265" s="4"/>
      <c r="DHW265" s="4"/>
      <c r="DHX265" s="4"/>
      <c r="DHY265" s="4"/>
      <c r="DHZ265" s="4"/>
      <c r="DIA265" s="4"/>
      <c r="DIB265" s="4"/>
      <c r="DIC265" s="4"/>
      <c r="DID265" s="4"/>
      <c r="DIE265" s="4"/>
      <c r="DIF265" s="4"/>
      <c r="DIG265" s="4"/>
      <c r="DIH265" s="4"/>
      <c r="DII265" s="4"/>
      <c r="DIJ265" s="4"/>
      <c r="DIK265" s="4"/>
      <c r="DIL265" s="4"/>
      <c r="DIM265" s="4"/>
      <c r="DIN265" s="4"/>
      <c r="DIO265" s="4"/>
      <c r="DIP265" s="4"/>
      <c r="DIQ265" s="4"/>
      <c r="DIR265" s="4"/>
      <c r="DIS265" s="4"/>
      <c r="DIT265" s="4"/>
      <c r="DIU265" s="4"/>
      <c r="DIV265" s="4"/>
      <c r="DIW265" s="4"/>
      <c r="DIX265" s="4"/>
      <c r="DIY265" s="4"/>
      <c r="DIZ265" s="4"/>
      <c r="DJA265" s="4"/>
      <c r="DJB265" s="4"/>
      <c r="DJC265" s="4"/>
      <c r="DJD265" s="4"/>
      <c r="DJE265" s="4"/>
      <c r="DJF265" s="4"/>
      <c r="DJG265" s="4"/>
      <c r="DJH265" s="4"/>
      <c r="DJI265" s="4"/>
      <c r="DJJ265" s="4"/>
      <c r="DJK265" s="4"/>
      <c r="DJL265" s="4"/>
      <c r="DJM265" s="4"/>
      <c r="DJN265" s="4"/>
      <c r="DJO265" s="4"/>
      <c r="DJP265" s="4"/>
      <c r="DJQ265" s="4"/>
      <c r="DJR265" s="4"/>
      <c r="DJS265" s="4"/>
      <c r="DJT265" s="4"/>
      <c r="DJU265" s="4"/>
      <c r="DJV265" s="4"/>
      <c r="DJW265" s="4"/>
      <c r="DJX265" s="4"/>
      <c r="DJY265" s="4"/>
      <c r="DJZ265" s="4"/>
      <c r="DKA265" s="4"/>
      <c r="DKB265" s="4"/>
      <c r="DKC265" s="4"/>
      <c r="DKD265" s="4"/>
      <c r="DKE265" s="4"/>
      <c r="DKF265" s="4"/>
      <c r="DKG265" s="4"/>
      <c r="DKH265" s="4"/>
      <c r="DKI265" s="4"/>
      <c r="DKJ265" s="4"/>
      <c r="DKK265" s="4"/>
      <c r="DKL265" s="4"/>
      <c r="DKM265" s="4"/>
      <c r="DKN265" s="4"/>
      <c r="DKO265" s="4"/>
      <c r="DKP265" s="4"/>
      <c r="DKQ265" s="4"/>
      <c r="DKR265" s="4"/>
      <c r="DKS265" s="4"/>
      <c r="DKT265" s="4"/>
      <c r="DKU265" s="4"/>
      <c r="DKV265" s="4"/>
      <c r="DKW265" s="4"/>
      <c r="DKX265" s="4"/>
      <c r="DKY265" s="4"/>
      <c r="DKZ265" s="4"/>
      <c r="DLA265" s="4"/>
      <c r="DLB265" s="4"/>
      <c r="DLC265" s="4"/>
      <c r="DLD265" s="4"/>
      <c r="DLE265" s="4"/>
      <c r="DLF265" s="4"/>
      <c r="DLG265" s="4"/>
      <c r="DLH265" s="4"/>
      <c r="DLI265" s="4"/>
      <c r="DLJ265" s="4"/>
      <c r="DLK265" s="4"/>
      <c r="DLL265" s="4"/>
      <c r="DLM265" s="4"/>
      <c r="DLN265" s="4"/>
      <c r="DLO265" s="4"/>
      <c r="DLP265" s="4"/>
      <c r="DLQ265" s="4"/>
      <c r="DLR265" s="4"/>
      <c r="DLS265" s="4"/>
      <c r="DLT265" s="4"/>
      <c r="DLU265" s="4"/>
      <c r="DLV265" s="4"/>
      <c r="DLW265" s="4"/>
      <c r="DLX265" s="4"/>
      <c r="DLY265" s="4"/>
      <c r="DLZ265" s="4"/>
      <c r="DMA265" s="4"/>
      <c r="DMB265" s="4"/>
      <c r="DMC265" s="4"/>
      <c r="DMD265" s="4"/>
      <c r="DME265" s="4"/>
      <c r="DMF265" s="4"/>
      <c r="DMG265" s="4"/>
      <c r="DMH265" s="4"/>
      <c r="DMI265" s="4"/>
      <c r="DMJ265" s="4"/>
      <c r="DMK265" s="4"/>
      <c r="DML265" s="4"/>
      <c r="DMM265" s="4"/>
      <c r="DMN265" s="4"/>
      <c r="DMO265" s="4"/>
      <c r="DMP265" s="4"/>
      <c r="DMQ265" s="4"/>
      <c r="DMR265" s="4"/>
      <c r="DMS265" s="4"/>
      <c r="DMT265" s="4"/>
      <c r="DMU265" s="4"/>
      <c r="DMV265" s="4"/>
      <c r="DMW265" s="4"/>
      <c r="DMX265" s="4"/>
      <c r="DMY265" s="4"/>
      <c r="DMZ265" s="4"/>
      <c r="DNA265" s="4"/>
      <c r="DNB265" s="4"/>
      <c r="DNC265" s="4"/>
      <c r="DND265" s="4"/>
      <c r="DNE265" s="4"/>
      <c r="DNF265" s="4"/>
      <c r="DNG265" s="4"/>
      <c r="DNH265" s="4"/>
      <c r="DNI265" s="4"/>
      <c r="DNJ265" s="4"/>
      <c r="DNK265" s="4"/>
      <c r="DNL265" s="4"/>
      <c r="DNM265" s="4"/>
      <c r="DNN265" s="4"/>
      <c r="DNO265" s="4"/>
      <c r="DNP265" s="4"/>
      <c r="DNQ265" s="4"/>
      <c r="DNR265" s="4"/>
      <c r="DNS265" s="4"/>
      <c r="DNT265" s="4"/>
      <c r="DNU265" s="4"/>
      <c r="DNV265" s="4"/>
      <c r="DNW265" s="4"/>
      <c r="DNX265" s="4"/>
      <c r="DNY265" s="4"/>
      <c r="DNZ265" s="4"/>
      <c r="DOA265" s="4"/>
      <c r="DOB265" s="4"/>
      <c r="DOC265" s="4"/>
      <c r="DOD265" s="4"/>
      <c r="DOE265" s="4"/>
      <c r="DOF265" s="4"/>
      <c r="DOG265" s="4"/>
      <c r="DOH265" s="4"/>
      <c r="DOI265" s="4"/>
      <c r="DOJ265" s="4"/>
      <c r="DOK265" s="4"/>
      <c r="DOL265" s="4"/>
      <c r="DOM265" s="4"/>
      <c r="DON265" s="4"/>
      <c r="DOO265" s="4"/>
      <c r="DOP265" s="4"/>
      <c r="DOQ265" s="4"/>
      <c r="DOR265" s="4"/>
      <c r="DOS265" s="4"/>
      <c r="DOT265" s="4"/>
      <c r="DOU265" s="4"/>
      <c r="DOV265" s="4"/>
      <c r="DOW265" s="4"/>
      <c r="DOX265" s="4"/>
      <c r="DOY265" s="4"/>
      <c r="DOZ265" s="4"/>
      <c r="DPA265" s="4"/>
      <c r="DPB265" s="4"/>
      <c r="DPC265" s="4"/>
      <c r="DPD265" s="4"/>
      <c r="DPE265" s="4"/>
      <c r="DPF265" s="4"/>
      <c r="DPG265" s="4"/>
      <c r="DPH265" s="4"/>
      <c r="DPI265" s="4"/>
      <c r="DPJ265" s="4"/>
      <c r="DPK265" s="4"/>
      <c r="DPL265" s="4"/>
      <c r="DPM265" s="4"/>
      <c r="DPN265" s="4"/>
      <c r="DPO265" s="4"/>
      <c r="DPP265" s="4"/>
      <c r="DPQ265" s="4"/>
      <c r="DPR265" s="4"/>
      <c r="DPS265" s="4"/>
      <c r="DPT265" s="4"/>
      <c r="DPU265" s="4"/>
      <c r="DPV265" s="4"/>
      <c r="DPW265" s="4"/>
      <c r="DPX265" s="4"/>
      <c r="DPY265" s="4"/>
      <c r="DPZ265" s="4"/>
      <c r="DQA265" s="4"/>
      <c r="DQB265" s="4"/>
      <c r="DQC265" s="4"/>
      <c r="DQD265" s="4"/>
      <c r="DQE265" s="4"/>
      <c r="DQF265" s="4"/>
      <c r="DQG265" s="4"/>
      <c r="DQH265" s="4"/>
      <c r="DQI265" s="4"/>
      <c r="DQJ265" s="4"/>
      <c r="DQK265" s="4"/>
      <c r="DQL265" s="4"/>
      <c r="DQM265" s="4"/>
      <c r="DQN265" s="4"/>
      <c r="DQO265" s="4"/>
      <c r="DQP265" s="4"/>
      <c r="DQQ265" s="4"/>
      <c r="DQR265" s="4"/>
      <c r="DQS265" s="4"/>
      <c r="DQT265" s="4"/>
      <c r="DQU265" s="4"/>
      <c r="DQV265" s="4"/>
      <c r="DQW265" s="4"/>
      <c r="DQX265" s="4"/>
      <c r="DQY265" s="4"/>
      <c r="DQZ265" s="4"/>
      <c r="DRA265" s="4"/>
      <c r="DRB265" s="4"/>
      <c r="DRC265" s="4"/>
      <c r="DRD265" s="4"/>
      <c r="DRE265" s="4"/>
      <c r="DRF265" s="4"/>
      <c r="DRG265" s="4"/>
      <c r="DRH265" s="4"/>
      <c r="DRI265" s="4"/>
      <c r="DRJ265" s="4"/>
      <c r="DRK265" s="4"/>
      <c r="DRL265" s="4"/>
      <c r="DRM265" s="4"/>
      <c r="DRN265" s="4"/>
      <c r="DRO265" s="4"/>
      <c r="DRP265" s="4"/>
      <c r="DRQ265" s="4"/>
      <c r="DRR265" s="4"/>
      <c r="DRS265" s="4"/>
      <c r="DRT265" s="4"/>
      <c r="DRU265" s="4"/>
      <c r="DRV265" s="4"/>
      <c r="DRW265" s="4"/>
      <c r="DRX265" s="4"/>
      <c r="DRY265" s="4"/>
      <c r="DRZ265" s="4"/>
      <c r="DSA265" s="4"/>
      <c r="DSB265" s="4"/>
      <c r="DSC265" s="4"/>
      <c r="DSD265" s="4"/>
      <c r="DSE265" s="4"/>
      <c r="DSF265" s="4"/>
      <c r="DSG265" s="4"/>
      <c r="DSH265" s="4"/>
      <c r="DSI265" s="4"/>
      <c r="DSJ265" s="4"/>
      <c r="DSK265" s="4"/>
      <c r="DSL265" s="4"/>
      <c r="DSM265" s="4"/>
      <c r="DSN265" s="4"/>
      <c r="DSO265" s="4"/>
      <c r="DSP265" s="4"/>
      <c r="DSQ265" s="4"/>
      <c r="DSR265" s="4"/>
      <c r="DSS265" s="4"/>
      <c r="DST265" s="4"/>
      <c r="DSU265" s="4"/>
      <c r="DSV265" s="4"/>
      <c r="DSW265" s="4"/>
      <c r="DSX265" s="4"/>
      <c r="DSY265" s="4"/>
      <c r="DSZ265" s="4"/>
      <c r="DTA265" s="4"/>
      <c r="DTB265" s="4"/>
      <c r="DTC265" s="4"/>
      <c r="DTD265" s="4"/>
      <c r="DTE265" s="4"/>
      <c r="DTF265" s="4"/>
      <c r="DTG265" s="4"/>
      <c r="DTH265" s="4"/>
      <c r="DTI265" s="4"/>
      <c r="DTJ265" s="4"/>
      <c r="DTK265" s="4"/>
      <c r="DTL265" s="4"/>
      <c r="DTM265" s="4"/>
      <c r="DTN265" s="4"/>
      <c r="DTO265" s="4"/>
      <c r="DTP265" s="4"/>
      <c r="DTQ265" s="4"/>
      <c r="DTR265" s="4"/>
      <c r="DTS265" s="4"/>
      <c r="DTT265" s="4"/>
      <c r="DTU265" s="4"/>
      <c r="DTV265" s="4"/>
      <c r="DTW265" s="4"/>
      <c r="DTX265" s="4"/>
      <c r="DTY265" s="4"/>
      <c r="DTZ265" s="4"/>
      <c r="DUA265" s="4"/>
      <c r="DUB265" s="4"/>
      <c r="DUC265" s="4"/>
      <c r="DUD265" s="4"/>
      <c r="DUE265" s="4"/>
      <c r="DUF265" s="4"/>
      <c r="DUG265" s="4"/>
      <c r="DUH265" s="4"/>
      <c r="DUI265" s="4"/>
      <c r="DUJ265" s="4"/>
      <c r="DUK265" s="4"/>
      <c r="DUL265" s="4"/>
      <c r="DUM265" s="4"/>
      <c r="DUN265" s="4"/>
      <c r="DUO265" s="4"/>
      <c r="DUP265" s="4"/>
      <c r="DUQ265" s="4"/>
      <c r="DUR265" s="4"/>
      <c r="DUS265" s="4"/>
      <c r="DUT265" s="4"/>
      <c r="DUU265" s="4"/>
      <c r="DUV265" s="4"/>
      <c r="DUW265" s="4"/>
      <c r="DUX265" s="4"/>
      <c r="DUY265" s="4"/>
      <c r="DUZ265" s="4"/>
      <c r="DVA265" s="4"/>
      <c r="DVB265" s="4"/>
      <c r="DVC265" s="4"/>
      <c r="DVD265" s="4"/>
      <c r="DVE265" s="4"/>
      <c r="DVF265" s="4"/>
      <c r="DVG265" s="4"/>
      <c r="DVH265" s="4"/>
      <c r="DVI265" s="4"/>
      <c r="DVJ265" s="4"/>
      <c r="DVK265" s="4"/>
      <c r="DVL265" s="4"/>
      <c r="DVM265" s="4"/>
      <c r="DVN265" s="4"/>
      <c r="DVO265" s="4"/>
      <c r="DVP265" s="4"/>
      <c r="DVQ265" s="4"/>
      <c r="DVR265" s="4"/>
      <c r="DVS265" s="4"/>
      <c r="DVT265" s="4"/>
      <c r="DVU265" s="4"/>
      <c r="DVV265" s="4"/>
      <c r="DVW265" s="4"/>
      <c r="DVX265" s="4"/>
      <c r="DVY265" s="4"/>
      <c r="DVZ265" s="4"/>
      <c r="DWA265" s="4"/>
      <c r="DWB265" s="4"/>
      <c r="DWC265" s="4"/>
      <c r="DWD265" s="4"/>
      <c r="DWE265" s="4"/>
      <c r="DWF265" s="4"/>
      <c r="DWG265" s="4"/>
      <c r="DWH265" s="4"/>
      <c r="DWI265" s="4"/>
      <c r="DWJ265" s="4"/>
      <c r="DWK265" s="4"/>
      <c r="DWL265" s="4"/>
      <c r="DWM265" s="4"/>
      <c r="DWN265" s="4"/>
      <c r="DWO265" s="4"/>
      <c r="DWP265" s="4"/>
      <c r="DWQ265" s="4"/>
      <c r="DWR265" s="4"/>
      <c r="DWS265" s="4"/>
      <c r="DWT265" s="4"/>
      <c r="DWU265" s="4"/>
      <c r="DWV265" s="4"/>
      <c r="DWW265" s="4"/>
      <c r="DWX265" s="4"/>
      <c r="DWY265" s="4"/>
      <c r="DWZ265" s="4"/>
      <c r="DXA265" s="4"/>
      <c r="DXB265" s="4"/>
      <c r="DXC265" s="4"/>
      <c r="DXD265" s="4"/>
      <c r="DXE265" s="4"/>
      <c r="DXF265" s="4"/>
      <c r="DXG265" s="4"/>
      <c r="DXH265" s="4"/>
      <c r="DXI265" s="4"/>
      <c r="DXJ265" s="4"/>
      <c r="DXK265" s="4"/>
      <c r="DXL265" s="4"/>
      <c r="DXM265" s="4"/>
      <c r="DXN265" s="4"/>
      <c r="DXO265" s="4"/>
      <c r="DXP265" s="4"/>
      <c r="DXQ265" s="4"/>
      <c r="DXR265" s="4"/>
      <c r="DXS265" s="4"/>
      <c r="DXT265" s="4"/>
      <c r="DXU265" s="4"/>
      <c r="DXV265" s="4"/>
      <c r="DXW265" s="4"/>
      <c r="DXX265" s="4"/>
      <c r="DXY265" s="4"/>
      <c r="DXZ265" s="4"/>
      <c r="DYA265" s="4"/>
      <c r="DYB265" s="4"/>
      <c r="DYC265" s="4"/>
      <c r="DYD265" s="4"/>
      <c r="DYE265" s="4"/>
      <c r="DYF265" s="4"/>
      <c r="DYG265" s="4"/>
      <c r="DYH265" s="4"/>
      <c r="DYI265" s="4"/>
      <c r="DYJ265" s="4"/>
      <c r="DYK265" s="4"/>
      <c r="DYL265" s="4"/>
      <c r="DYM265" s="4"/>
      <c r="DYN265" s="4"/>
      <c r="DYO265" s="4"/>
      <c r="DYP265" s="4"/>
      <c r="DYQ265" s="4"/>
      <c r="DYR265" s="4"/>
      <c r="DYS265" s="4"/>
      <c r="DYT265" s="4"/>
      <c r="DYU265" s="4"/>
      <c r="DYV265" s="4"/>
      <c r="DYW265" s="4"/>
      <c r="DYX265" s="4"/>
      <c r="DYY265" s="4"/>
      <c r="DYZ265" s="4"/>
      <c r="DZA265" s="4"/>
      <c r="DZB265" s="4"/>
      <c r="DZC265" s="4"/>
      <c r="DZD265" s="4"/>
      <c r="DZE265" s="4"/>
      <c r="DZF265" s="4"/>
      <c r="DZG265" s="4"/>
      <c r="DZH265" s="4"/>
      <c r="DZI265" s="4"/>
      <c r="DZJ265" s="4"/>
      <c r="DZK265" s="4"/>
      <c r="DZL265" s="4"/>
      <c r="DZM265" s="4"/>
      <c r="DZN265" s="4"/>
      <c r="DZO265" s="4"/>
      <c r="DZP265" s="4"/>
      <c r="DZQ265" s="4"/>
      <c r="DZR265" s="4"/>
      <c r="DZS265" s="4"/>
      <c r="DZT265" s="4"/>
      <c r="DZU265" s="4"/>
      <c r="DZV265" s="4"/>
      <c r="DZW265" s="4"/>
      <c r="DZX265" s="4"/>
      <c r="DZY265" s="4"/>
      <c r="DZZ265" s="4"/>
      <c r="EAA265" s="4"/>
      <c r="EAB265" s="4"/>
      <c r="EAC265" s="4"/>
      <c r="EAD265" s="4"/>
      <c r="EAE265" s="4"/>
      <c r="EAF265" s="4"/>
      <c r="EAG265" s="4"/>
      <c r="EAH265" s="4"/>
      <c r="EAI265" s="4"/>
      <c r="EAJ265" s="4"/>
      <c r="EAK265" s="4"/>
      <c r="EAL265" s="4"/>
      <c r="EAM265" s="4"/>
      <c r="EAN265" s="4"/>
      <c r="EAO265" s="4"/>
      <c r="EAP265" s="4"/>
      <c r="EAQ265" s="4"/>
      <c r="EAR265" s="4"/>
      <c r="EAS265" s="4"/>
      <c r="EAT265" s="4"/>
      <c r="EAU265" s="4"/>
      <c r="EAV265" s="4"/>
      <c r="EAW265" s="4"/>
      <c r="EAX265" s="4"/>
      <c r="EAY265" s="4"/>
      <c r="EAZ265" s="4"/>
      <c r="EBA265" s="4"/>
      <c r="EBB265" s="4"/>
      <c r="EBC265" s="4"/>
      <c r="EBD265" s="4"/>
      <c r="EBE265" s="4"/>
      <c r="EBF265" s="4"/>
      <c r="EBG265" s="4"/>
      <c r="EBH265" s="4"/>
      <c r="EBI265" s="4"/>
      <c r="EBJ265" s="4"/>
      <c r="EBK265" s="4"/>
      <c r="EBL265" s="4"/>
      <c r="EBM265" s="4"/>
      <c r="EBN265" s="4"/>
      <c r="EBO265" s="4"/>
      <c r="EBP265" s="4"/>
      <c r="EBQ265" s="4"/>
      <c r="EBR265" s="4"/>
      <c r="EBS265" s="4"/>
      <c r="EBT265" s="4"/>
      <c r="EBU265" s="4"/>
      <c r="EBV265" s="4"/>
      <c r="EBW265" s="4"/>
      <c r="EBX265" s="4"/>
      <c r="EBY265" s="4"/>
      <c r="EBZ265" s="4"/>
      <c r="ECA265" s="4"/>
      <c r="ECB265" s="4"/>
      <c r="ECC265" s="4"/>
      <c r="ECD265" s="4"/>
      <c r="ECE265" s="4"/>
      <c r="ECF265" s="4"/>
      <c r="ECG265" s="4"/>
      <c r="ECH265" s="4"/>
      <c r="ECI265" s="4"/>
      <c r="ECJ265" s="4"/>
      <c r="ECK265" s="4"/>
      <c r="ECL265" s="4"/>
      <c r="ECM265" s="4"/>
      <c r="ECN265" s="4"/>
      <c r="ECO265" s="4"/>
      <c r="ECP265" s="4"/>
      <c r="ECQ265" s="4"/>
      <c r="ECR265" s="4"/>
      <c r="ECS265" s="4"/>
      <c r="ECT265" s="4"/>
      <c r="ECU265" s="4"/>
      <c r="ECV265" s="4"/>
      <c r="ECW265" s="4"/>
      <c r="ECX265" s="4"/>
      <c r="ECY265" s="4"/>
      <c r="ECZ265" s="4"/>
      <c r="EDA265" s="4"/>
      <c r="EDB265" s="4"/>
      <c r="EDC265" s="4"/>
      <c r="EDD265" s="4"/>
      <c r="EDE265" s="4"/>
      <c r="EDF265" s="4"/>
      <c r="EDG265" s="4"/>
      <c r="EDH265" s="4"/>
      <c r="EDI265" s="4"/>
      <c r="EDJ265" s="4"/>
      <c r="EDK265" s="4"/>
      <c r="EDL265" s="4"/>
      <c r="EDM265" s="4"/>
      <c r="EDN265" s="4"/>
      <c r="EDO265" s="4"/>
      <c r="EDP265" s="4"/>
      <c r="EDQ265" s="4"/>
      <c r="EDR265" s="4"/>
      <c r="EDS265" s="4"/>
      <c r="EDT265" s="4"/>
      <c r="EDU265" s="4"/>
      <c r="EDV265" s="4"/>
      <c r="EDW265" s="4"/>
      <c r="EDX265" s="4"/>
      <c r="EDY265" s="4"/>
      <c r="EDZ265" s="4"/>
      <c r="EEA265" s="4"/>
      <c r="EEB265" s="4"/>
      <c r="EEC265" s="4"/>
      <c r="EED265" s="4"/>
      <c r="EEE265" s="4"/>
      <c r="EEF265" s="4"/>
      <c r="EEG265" s="4"/>
      <c r="EEH265" s="4"/>
      <c r="EEI265" s="4"/>
      <c r="EEJ265" s="4"/>
      <c r="EEK265" s="4"/>
      <c r="EEL265" s="4"/>
      <c r="EEM265" s="4"/>
      <c r="EEN265" s="4"/>
      <c r="EEO265" s="4"/>
      <c r="EEP265" s="4"/>
      <c r="EEQ265" s="4"/>
      <c r="EER265" s="4"/>
      <c r="EES265" s="4"/>
      <c r="EET265" s="4"/>
      <c r="EEU265" s="4"/>
      <c r="EEV265" s="4"/>
      <c r="EEW265" s="4"/>
      <c r="EEX265" s="4"/>
      <c r="EEY265" s="4"/>
      <c r="EEZ265" s="4"/>
      <c r="EFA265" s="4"/>
      <c r="EFB265" s="4"/>
      <c r="EFC265" s="4"/>
      <c r="EFD265" s="4"/>
      <c r="EFE265" s="4"/>
      <c r="EFF265" s="4"/>
      <c r="EFG265" s="4"/>
      <c r="EFH265" s="4"/>
      <c r="EFI265" s="4"/>
      <c r="EFJ265" s="4"/>
      <c r="EFK265" s="4"/>
      <c r="EFL265" s="4"/>
      <c r="EFM265" s="4"/>
      <c r="EFN265" s="4"/>
      <c r="EFO265" s="4"/>
      <c r="EFP265" s="4"/>
      <c r="EFQ265" s="4"/>
      <c r="EFR265" s="4"/>
      <c r="EFS265" s="4"/>
      <c r="EFT265" s="4"/>
      <c r="EFU265" s="4"/>
      <c r="EFV265" s="4"/>
      <c r="EFW265" s="4"/>
      <c r="EFX265" s="4"/>
      <c r="EFY265" s="4"/>
      <c r="EFZ265" s="4"/>
      <c r="EGA265" s="4"/>
      <c r="EGB265" s="4"/>
      <c r="EGC265" s="4"/>
      <c r="EGD265" s="4"/>
      <c r="EGE265" s="4"/>
      <c r="EGF265" s="4"/>
      <c r="EGG265" s="4"/>
      <c r="EGH265" s="4"/>
      <c r="EGI265" s="4"/>
      <c r="EGJ265" s="4"/>
      <c r="EGK265" s="4"/>
      <c r="EGL265" s="4"/>
      <c r="EGM265" s="4"/>
      <c r="EGN265" s="4"/>
      <c r="EGO265" s="4"/>
      <c r="EGP265" s="4"/>
      <c r="EGQ265" s="4"/>
      <c r="EGR265" s="4"/>
      <c r="EGS265" s="4"/>
      <c r="EGT265" s="4"/>
      <c r="EGU265" s="4"/>
      <c r="EGV265" s="4"/>
      <c r="EGW265" s="4"/>
      <c r="EGX265" s="4"/>
      <c r="EGY265" s="4"/>
      <c r="EGZ265" s="4"/>
      <c r="EHA265" s="4"/>
      <c r="EHB265" s="4"/>
      <c r="EHC265" s="4"/>
      <c r="EHD265" s="4"/>
      <c r="EHE265" s="4"/>
      <c r="EHF265" s="4"/>
      <c r="EHG265" s="4"/>
      <c r="EHH265" s="4"/>
      <c r="EHI265" s="4"/>
      <c r="EHJ265" s="4"/>
      <c r="EHK265" s="4"/>
      <c r="EHL265" s="4"/>
      <c r="EHM265" s="4"/>
      <c r="EHN265" s="4"/>
      <c r="EHO265" s="4"/>
      <c r="EHP265" s="4"/>
      <c r="EHQ265" s="4"/>
      <c r="EHR265" s="4"/>
      <c r="EHS265" s="4"/>
      <c r="EHT265" s="4"/>
      <c r="EHU265" s="4"/>
      <c r="EHV265" s="4"/>
      <c r="EHW265" s="4"/>
      <c r="EHX265" s="4"/>
      <c r="EHY265" s="4"/>
      <c r="EHZ265" s="4"/>
      <c r="EIA265" s="4"/>
      <c r="EIB265" s="4"/>
      <c r="EIC265" s="4"/>
      <c r="EID265" s="4"/>
      <c r="EIE265" s="4"/>
      <c r="EIF265" s="4"/>
      <c r="EIG265" s="4"/>
      <c r="EIH265" s="4"/>
      <c r="EII265" s="4"/>
      <c r="EIJ265" s="4"/>
      <c r="EIK265" s="4"/>
      <c r="EIL265" s="4"/>
      <c r="EIM265" s="4"/>
      <c r="EIN265" s="4"/>
      <c r="EIO265" s="4"/>
      <c r="EIP265" s="4"/>
      <c r="EIQ265" s="4"/>
      <c r="EIR265" s="4"/>
      <c r="EIS265" s="4"/>
      <c r="EIT265" s="4"/>
      <c r="EIU265" s="4"/>
      <c r="EIV265" s="4"/>
      <c r="EIW265" s="4"/>
      <c r="EIX265" s="4"/>
      <c r="EIY265" s="4"/>
      <c r="EIZ265" s="4"/>
      <c r="EJA265" s="4"/>
      <c r="EJB265" s="4"/>
      <c r="EJC265" s="4"/>
      <c r="EJD265" s="4"/>
      <c r="EJE265" s="4"/>
      <c r="EJF265" s="4"/>
      <c r="EJG265" s="4"/>
      <c r="EJH265" s="4"/>
      <c r="EJI265" s="4"/>
      <c r="EJJ265" s="4"/>
      <c r="EJK265" s="4"/>
      <c r="EJL265" s="4"/>
      <c r="EJM265" s="4"/>
      <c r="EJN265" s="4"/>
      <c r="EJO265" s="4"/>
      <c r="EJP265" s="4"/>
      <c r="EJQ265" s="4"/>
      <c r="EJR265" s="4"/>
      <c r="EJS265" s="4"/>
      <c r="EJT265" s="4"/>
      <c r="EJU265" s="4"/>
      <c r="EJV265" s="4"/>
      <c r="EJW265" s="4"/>
      <c r="EJX265" s="4"/>
      <c r="EJY265" s="4"/>
      <c r="EJZ265" s="4"/>
      <c r="EKA265" s="4"/>
      <c r="EKB265" s="4"/>
      <c r="EKC265" s="4"/>
      <c r="EKD265" s="4"/>
      <c r="EKE265" s="4"/>
      <c r="EKF265" s="4"/>
      <c r="EKG265" s="4"/>
      <c r="EKH265" s="4"/>
      <c r="EKI265" s="4"/>
      <c r="EKJ265" s="4"/>
      <c r="EKK265" s="4"/>
      <c r="EKL265" s="4"/>
      <c r="EKM265" s="4"/>
      <c r="EKN265" s="4"/>
      <c r="EKO265" s="4"/>
      <c r="EKP265" s="4"/>
      <c r="EKQ265" s="4"/>
      <c r="EKR265" s="4"/>
      <c r="EKS265" s="4"/>
      <c r="EKT265" s="4"/>
      <c r="EKU265" s="4"/>
      <c r="EKV265" s="4"/>
      <c r="EKW265" s="4"/>
      <c r="EKX265" s="4"/>
      <c r="EKY265" s="4"/>
      <c r="EKZ265" s="4"/>
      <c r="ELA265" s="4"/>
      <c r="ELB265" s="4"/>
      <c r="ELC265" s="4"/>
      <c r="ELD265" s="4"/>
      <c r="ELE265" s="4"/>
      <c r="ELF265" s="4"/>
      <c r="ELG265" s="4"/>
      <c r="ELH265" s="4"/>
      <c r="ELI265" s="4"/>
      <c r="ELJ265" s="4"/>
      <c r="ELK265" s="4"/>
      <c r="ELL265" s="4"/>
      <c r="ELM265" s="4"/>
      <c r="ELN265" s="4"/>
      <c r="ELO265" s="4"/>
      <c r="ELP265" s="4"/>
      <c r="ELQ265" s="4"/>
      <c r="ELR265" s="4"/>
      <c r="ELS265" s="4"/>
      <c r="ELT265" s="4"/>
      <c r="ELU265" s="4"/>
      <c r="ELV265" s="4"/>
      <c r="ELW265" s="4"/>
      <c r="ELX265" s="4"/>
      <c r="ELY265" s="4"/>
      <c r="ELZ265" s="4"/>
      <c r="EMA265" s="4"/>
      <c r="EMB265" s="4"/>
      <c r="EMC265" s="4"/>
      <c r="EMD265" s="4"/>
      <c r="EME265" s="4"/>
      <c r="EMF265" s="4"/>
      <c r="EMG265" s="4"/>
      <c r="EMH265" s="4"/>
      <c r="EMI265" s="4"/>
      <c r="EMJ265" s="4"/>
      <c r="EMK265" s="4"/>
      <c r="EML265" s="4"/>
      <c r="EMM265" s="4"/>
      <c r="EMN265" s="4"/>
      <c r="EMO265" s="4"/>
      <c r="EMP265" s="4"/>
      <c r="EMQ265" s="4"/>
      <c r="EMR265" s="4"/>
      <c r="EMS265" s="4"/>
      <c r="EMT265" s="4"/>
      <c r="EMU265" s="4"/>
      <c r="EMV265" s="4"/>
      <c r="EMW265" s="4"/>
      <c r="EMX265" s="4"/>
      <c r="EMY265" s="4"/>
      <c r="EMZ265" s="4"/>
      <c r="ENA265" s="4"/>
      <c r="ENB265" s="4"/>
      <c r="ENC265" s="4"/>
      <c r="END265" s="4"/>
      <c r="ENE265" s="4"/>
      <c r="ENF265" s="4"/>
      <c r="ENG265" s="4"/>
      <c r="ENH265" s="4"/>
      <c r="ENI265" s="4"/>
      <c r="ENJ265" s="4"/>
      <c r="ENK265" s="4"/>
      <c r="ENL265" s="4"/>
      <c r="ENM265" s="4"/>
      <c r="ENN265" s="4"/>
      <c r="ENO265" s="4"/>
      <c r="ENP265" s="4"/>
      <c r="ENQ265" s="4"/>
      <c r="ENR265" s="4"/>
      <c r="ENS265" s="4"/>
      <c r="ENT265" s="4"/>
      <c r="ENU265" s="4"/>
      <c r="ENV265" s="4"/>
      <c r="ENW265" s="4"/>
      <c r="ENX265" s="4"/>
      <c r="ENY265" s="4"/>
      <c r="ENZ265" s="4"/>
      <c r="EOA265" s="4"/>
      <c r="EOB265" s="4"/>
      <c r="EOC265" s="4"/>
      <c r="EOD265" s="4"/>
      <c r="EOE265" s="4"/>
      <c r="EOF265" s="4"/>
      <c r="EOG265" s="4"/>
      <c r="EOH265" s="4"/>
      <c r="EOI265" s="4"/>
      <c r="EOJ265" s="4"/>
      <c r="EOK265" s="4"/>
      <c r="EOL265" s="4"/>
      <c r="EOM265" s="4"/>
      <c r="EON265" s="4"/>
      <c r="EOO265" s="4"/>
      <c r="EOP265" s="4"/>
      <c r="EOQ265" s="4"/>
      <c r="EOR265" s="4"/>
      <c r="EOS265" s="4"/>
      <c r="EOT265" s="4"/>
      <c r="EOU265" s="4"/>
      <c r="EOV265" s="4"/>
      <c r="EOW265" s="4"/>
      <c r="EOX265" s="4"/>
      <c r="EOY265" s="4"/>
      <c r="EOZ265" s="4"/>
      <c r="EPA265" s="4"/>
      <c r="EPB265" s="4"/>
      <c r="EPC265" s="4"/>
      <c r="EPD265" s="4"/>
      <c r="EPE265" s="4"/>
      <c r="EPF265" s="4"/>
      <c r="EPG265" s="4"/>
      <c r="EPH265" s="4"/>
      <c r="EPI265" s="4"/>
      <c r="EPJ265" s="4"/>
      <c r="EPK265" s="4"/>
      <c r="EPL265" s="4"/>
      <c r="EPM265" s="4"/>
      <c r="EPN265" s="4"/>
      <c r="EPO265" s="4"/>
      <c r="EPP265" s="4"/>
      <c r="EPQ265" s="4"/>
      <c r="EPR265" s="4"/>
      <c r="EPS265" s="4"/>
      <c r="EPT265" s="4"/>
      <c r="EPU265" s="4"/>
      <c r="EPV265" s="4"/>
      <c r="EPW265" s="4"/>
      <c r="EPX265" s="4"/>
      <c r="EPY265" s="4"/>
      <c r="EPZ265" s="4"/>
      <c r="EQA265" s="4"/>
      <c r="EQB265" s="4"/>
      <c r="EQC265" s="4"/>
      <c r="EQD265" s="4"/>
      <c r="EQE265" s="4"/>
      <c r="EQF265" s="4"/>
      <c r="EQG265" s="4"/>
      <c r="EQH265" s="4"/>
      <c r="EQI265" s="4"/>
      <c r="EQJ265" s="4"/>
      <c r="EQK265" s="4"/>
      <c r="EQL265" s="4"/>
      <c r="EQM265" s="4"/>
      <c r="EQN265" s="4"/>
      <c r="EQO265" s="4"/>
      <c r="EQP265" s="4"/>
      <c r="EQQ265" s="4"/>
      <c r="EQR265" s="4"/>
      <c r="EQS265" s="4"/>
      <c r="EQT265" s="4"/>
      <c r="EQU265" s="4"/>
      <c r="EQV265" s="4"/>
      <c r="EQW265" s="4"/>
      <c r="EQX265" s="4"/>
      <c r="EQY265" s="4"/>
      <c r="EQZ265" s="4"/>
      <c r="ERA265" s="4"/>
      <c r="ERB265" s="4"/>
      <c r="ERC265" s="4"/>
      <c r="ERD265" s="4"/>
      <c r="ERE265" s="4"/>
      <c r="ERF265" s="4"/>
      <c r="ERG265" s="4"/>
      <c r="ERH265" s="4"/>
      <c r="ERI265" s="4"/>
      <c r="ERJ265" s="4"/>
      <c r="ERK265" s="4"/>
      <c r="ERL265" s="4"/>
      <c r="ERM265" s="4"/>
      <c r="ERN265" s="4"/>
      <c r="ERO265" s="4"/>
      <c r="ERP265" s="4"/>
      <c r="ERQ265" s="4"/>
      <c r="ERR265" s="4"/>
      <c r="ERS265" s="4"/>
      <c r="ERT265" s="4"/>
      <c r="ERU265" s="4"/>
      <c r="ERV265" s="4"/>
      <c r="ERW265" s="4"/>
      <c r="ERX265" s="4"/>
      <c r="ERY265" s="4"/>
      <c r="ERZ265" s="4"/>
      <c r="ESA265" s="4"/>
      <c r="ESB265" s="4"/>
      <c r="ESC265" s="4"/>
      <c r="ESD265" s="4"/>
      <c r="ESE265" s="4"/>
      <c r="ESF265" s="4"/>
      <c r="ESG265" s="4"/>
      <c r="ESH265" s="4"/>
      <c r="ESI265" s="4"/>
      <c r="ESJ265" s="4"/>
      <c r="ESK265" s="4"/>
      <c r="ESL265" s="4"/>
      <c r="ESM265" s="4"/>
      <c r="ESN265" s="4"/>
      <c r="ESO265" s="4"/>
      <c r="ESP265" s="4"/>
      <c r="ESQ265" s="4"/>
      <c r="ESR265" s="4"/>
      <c r="ESS265" s="4"/>
      <c r="EST265" s="4"/>
      <c r="ESU265" s="4"/>
      <c r="ESV265" s="4"/>
      <c r="ESW265" s="4"/>
      <c r="ESX265" s="4"/>
      <c r="ESY265" s="4"/>
      <c r="ESZ265" s="4"/>
      <c r="ETA265" s="4"/>
      <c r="ETB265" s="4"/>
      <c r="ETC265" s="4"/>
      <c r="ETD265" s="4"/>
      <c r="ETE265" s="4"/>
      <c r="ETF265" s="4"/>
      <c r="ETG265" s="4"/>
      <c r="ETH265" s="4"/>
      <c r="ETI265" s="4"/>
      <c r="ETJ265" s="4"/>
      <c r="ETK265" s="4"/>
      <c r="ETL265" s="4"/>
      <c r="ETM265" s="4"/>
      <c r="ETN265" s="4"/>
      <c r="ETO265" s="4"/>
      <c r="ETP265" s="4"/>
      <c r="ETQ265" s="4"/>
      <c r="ETR265" s="4"/>
      <c r="ETS265" s="4"/>
      <c r="ETT265" s="4"/>
      <c r="ETU265" s="4"/>
      <c r="ETV265" s="4"/>
      <c r="ETW265" s="4"/>
      <c r="ETX265" s="4"/>
      <c r="ETY265" s="4"/>
      <c r="ETZ265" s="4"/>
      <c r="EUA265" s="4"/>
      <c r="EUB265" s="4"/>
      <c r="EUC265" s="4"/>
      <c r="EUD265" s="4"/>
      <c r="EUE265" s="4"/>
      <c r="EUF265" s="4"/>
      <c r="EUG265" s="4"/>
      <c r="EUH265" s="4"/>
      <c r="EUI265" s="4"/>
      <c r="EUJ265" s="4"/>
      <c r="EUK265" s="4"/>
      <c r="EUL265" s="4"/>
      <c r="EUM265" s="4"/>
      <c r="EUN265" s="4"/>
      <c r="EUO265" s="4"/>
      <c r="EUP265" s="4"/>
      <c r="EUQ265" s="4"/>
      <c r="EUR265" s="4"/>
      <c r="EUS265" s="4"/>
      <c r="EUT265" s="4"/>
      <c r="EUU265" s="4"/>
      <c r="EUV265" s="4"/>
      <c r="EUW265" s="4"/>
      <c r="EUX265" s="4"/>
      <c r="EUY265" s="4"/>
      <c r="EUZ265" s="4"/>
      <c r="EVA265" s="4"/>
      <c r="EVB265" s="4"/>
      <c r="EVC265" s="4"/>
      <c r="EVD265" s="4"/>
      <c r="EVE265" s="4"/>
      <c r="EVF265" s="4"/>
      <c r="EVG265" s="4"/>
      <c r="EVH265" s="4"/>
      <c r="EVI265" s="4"/>
      <c r="EVJ265" s="4"/>
      <c r="EVK265" s="4"/>
      <c r="EVL265" s="4"/>
      <c r="EVM265" s="4"/>
      <c r="EVN265" s="4"/>
      <c r="EVO265" s="4"/>
      <c r="EVP265" s="4"/>
      <c r="EVQ265" s="4"/>
      <c r="EVR265" s="4"/>
      <c r="EVS265" s="4"/>
      <c r="EVT265" s="4"/>
      <c r="EVU265" s="4"/>
      <c r="EVV265" s="4"/>
      <c r="EVW265" s="4"/>
      <c r="EVX265" s="4"/>
      <c r="EVY265" s="4"/>
      <c r="EVZ265" s="4"/>
      <c r="EWA265" s="4"/>
      <c r="EWB265" s="4"/>
      <c r="EWC265" s="4"/>
      <c r="EWD265" s="4"/>
      <c r="EWE265" s="4"/>
      <c r="EWF265" s="4"/>
      <c r="EWG265" s="4"/>
      <c r="EWH265" s="4"/>
      <c r="EWI265" s="4"/>
      <c r="EWJ265" s="4"/>
      <c r="EWK265" s="4"/>
      <c r="EWL265" s="4"/>
      <c r="EWM265" s="4"/>
      <c r="EWN265" s="4"/>
      <c r="EWO265" s="4"/>
      <c r="EWP265" s="4"/>
      <c r="EWQ265" s="4"/>
      <c r="EWR265" s="4"/>
      <c r="EWS265" s="4"/>
      <c r="EWT265" s="4"/>
      <c r="EWU265" s="4"/>
      <c r="EWV265" s="4"/>
      <c r="EWW265" s="4"/>
      <c r="EWX265" s="4"/>
      <c r="EWY265" s="4"/>
      <c r="EWZ265" s="4"/>
      <c r="EXA265" s="4"/>
      <c r="EXB265" s="4"/>
      <c r="EXC265" s="4"/>
      <c r="EXD265" s="4"/>
      <c r="EXE265" s="4"/>
      <c r="EXF265" s="4"/>
      <c r="EXG265" s="4"/>
      <c r="EXH265" s="4"/>
      <c r="EXI265" s="4"/>
      <c r="EXJ265" s="4"/>
      <c r="EXK265" s="4"/>
      <c r="EXL265" s="4"/>
      <c r="EXM265" s="4"/>
      <c r="EXN265" s="4"/>
      <c r="EXO265" s="4"/>
      <c r="EXP265" s="4"/>
      <c r="EXQ265" s="4"/>
      <c r="EXR265" s="4"/>
      <c r="EXS265" s="4"/>
      <c r="EXT265" s="4"/>
      <c r="EXU265" s="4"/>
      <c r="EXV265" s="4"/>
      <c r="EXW265" s="4"/>
      <c r="EXX265" s="4"/>
      <c r="EXY265" s="4"/>
      <c r="EXZ265" s="4"/>
      <c r="EYA265" s="4"/>
      <c r="EYB265" s="4"/>
      <c r="EYC265" s="4"/>
      <c r="EYD265" s="4"/>
      <c r="EYE265" s="4"/>
      <c r="EYF265" s="4"/>
      <c r="EYG265" s="4"/>
      <c r="EYH265" s="4"/>
      <c r="EYI265" s="4"/>
      <c r="EYJ265" s="4"/>
      <c r="EYK265" s="4"/>
      <c r="EYL265" s="4"/>
      <c r="EYM265" s="4"/>
      <c r="EYN265" s="4"/>
      <c r="EYO265" s="4"/>
      <c r="EYP265" s="4"/>
      <c r="EYQ265" s="4"/>
      <c r="EYR265" s="4"/>
      <c r="EYS265" s="4"/>
      <c r="EYT265" s="4"/>
      <c r="EYU265" s="4"/>
      <c r="EYV265" s="4"/>
      <c r="EYW265" s="4"/>
      <c r="EYX265" s="4"/>
      <c r="EYY265" s="4"/>
      <c r="EYZ265" s="4"/>
      <c r="EZA265" s="4"/>
      <c r="EZB265" s="4"/>
      <c r="EZC265" s="4"/>
      <c r="EZD265" s="4"/>
      <c r="EZE265" s="4"/>
      <c r="EZF265" s="4"/>
      <c r="EZG265" s="4"/>
      <c r="EZH265" s="4"/>
      <c r="EZI265" s="4"/>
      <c r="EZJ265" s="4"/>
      <c r="EZK265" s="4"/>
      <c r="EZL265" s="4"/>
      <c r="EZM265" s="4"/>
      <c r="EZN265" s="4"/>
      <c r="EZO265" s="4"/>
      <c r="EZP265" s="4"/>
      <c r="EZQ265" s="4"/>
      <c r="EZR265" s="4"/>
      <c r="EZS265" s="4"/>
      <c r="EZT265" s="4"/>
      <c r="EZU265" s="4"/>
      <c r="EZV265" s="4"/>
      <c r="EZW265" s="4"/>
      <c r="EZX265" s="4"/>
      <c r="EZY265" s="4"/>
      <c r="EZZ265" s="4"/>
      <c r="FAA265" s="4"/>
      <c r="FAB265" s="4"/>
      <c r="FAC265" s="4"/>
      <c r="FAD265" s="4"/>
      <c r="FAE265" s="4"/>
      <c r="FAF265" s="4"/>
      <c r="FAG265" s="4"/>
      <c r="FAH265" s="4"/>
      <c r="FAI265" s="4"/>
      <c r="FAJ265" s="4"/>
      <c r="FAK265" s="4"/>
      <c r="FAL265" s="4"/>
      <c r="FAM265" s="4"/>
      <c r="FAN265" s="4"/>
      <c r="FAO265" s="4"/>
      <c r="FAP265" s="4"/>
      <c r="FAQ265" s="4"/>
      <c r="FAR265" s="4"/>
      <c r="FAS265" s="4"/>
      <c r="FAT265" s="4"/>
      <c r="FAU265" s="4"/>
      <c r="FAV265" s="4"/>
      <c r="FAW265" s="4"/>
      <c r="FAX265" s="4"/>
      <c r="FAY265" s="4"/>
      <c r="FAZ265" s="4"/>
      <c r="FBA265" s="4"/>
      <c r="FBB265" s="4"/>
      <c r="FBC265" s="4"/>
      <c r="FBD265" s="4"/>
      <c r="FBE265" s="4"/>
      <c r="FBF265" s="4"/>
      <c r="FBG265" s="4"/>
      <c r="FBH265" s="4"/>
      <c r="FBI265" s="4"/>
      <c r="FBJ265" s="4"/>
      <c r="FBK265" s="4"/>
      <c r="FBL265" s="4"/>
      <c r="FBM265" s="4"/>
      <c r="FBN265" s="4"/>
      <c r="FBO265" s="4"/>
      <c r="FBP265" s="4"/>
      <c r="FBQ265" s="4"/>
      <c r="FBR265" s="4"/>
      <c r="FBS265" s="4"/>
      <c r="FBT265" s="4"/>
      <c r="FBU265" s="4"/>
      <c r="FBV265" s="4"/>
      <c r="FBW265" s="4"/>
      <c r="FBX265" s="4"/>
      <c r="FBY265" s="4"/>
      <c r="FBZ265" s="4"/>
      <c r="FCA265" s="4"/>
      <c r="FCB265" s="4"/>
      <c r="FCC265" s="4"/>
      <c r="FCD265" s="4"/>
      <c r="FCE265" s="4"/>
      <c r="FCF265" s="4"/>
      <c r="FCG265" s="4"/>
      <c r="FCH265" s="4"/>
      <c r="FCI265" s="4"/>
      <c r="FCJ265" s="4"/>
      <c r="FCK265" s="4"/>
      <c r="FCL265" s="4"/>
      <c r="FCM265" s="4"/>
      <c r="FCN265" s="4"/>
      <c r="FCO265" s="4"/>
      <c r="FCP265" s="4"/>
      <c r="FCQ265" s="4"/>
      <c r="FCR265" s="4"/>
      <c r="FCS265" s="4"/>
      <c r="FCT265" s="4"/>
      <c r="FCU265" s="4"/>
      <c r="FCV265" s="4"/>
      <c r="FCW265" s="4"/>
      <c r="FCX265" s="4"/>
      <c r="FCY265" s="4"/>
      <c r="FCZ265" s="4"/>
      <c r="FDA265" s="4"/>
      <c r="FDB265" s="4"/>
      <c r="FDC265" s="4"/>
      <c r="FDD265" s="4"/>
      <c r="FDE265" s="4"/>
      <c r="FDF265" s="4"/>
      <c r="FDG265" s="4"/>
      <c r="FDH265" s="4"/>
      <c r="FDI265" s="4"/>
      <c r="FDJ265" s="4"/>
      <c r="FDK265" s="4"/>
      <c r="FDL265" s="4"/>
      <c r="FDM265" s="4"/>
      <c r="FDN265" s="4"/>
      <c r="FDO265" s="4"/>
      <c r="FDP265" s="4"/>
      <c r="FDQ265" s="4"/>
      <c r="FDR265" s="4"/>
      <c r="FDS265" s="4"/>
      <c r="FDT265" s="4"/>
      <c r="FDU265" s="4"/>
      <c r="FDV265" s="4"/>
      <c r="FDW265" s="4"/>
      <c r="FDX265" s="4"/>
      <c r="FDY265" s="4"/>
      <c r="FDZ265" s="4"/>
      <c r="FEA265" s="4"/>
      <c r="FEB265" s="4"/>
      <c r="FEC265" s="4"/>
      <c r="FED265" s="4"/>
      <c r="FEE265" s="4"/>
      <c r="FEF265" s="4"/>
      <c r="FEG265" s="4"/>
      <c r="FEH265" s="4"/>
      <c r="FEI265" s="4"/>
      <c r="FEJ265" s="4"/>
      <c r="FEK265" s="4"/>
      <c r="FEL265" s="4"/>
      <c r="FEM265" s="4"/>
      <c r="FEN265" s="4"/>
      <c r="FEO265" s="4"/>
      <c r="FEP265" s="4"/>
      <c r="FEQ265" s="4"/>
      <c r="FER265" s="4"/>
      <c r="FES265" s="4"/>
      <c r="FET265" s="4"/>
      <c r="FEU265" s="4"/>
      <c r="FEV265" s="4"/>
      <c r="FEW265" s="4"/>
      <c r="FEX265" s="4"/>
      <c r="FEY265" s="4"/>
      <c r="FEZ265" s="4"/>
      <c r="FFA265" s="4"/>
      <c r="FFB265" s="4"/>
      <c r="FFC265" s="4"/>
      <c r="FFD265" s="4"/>
      <c r="FFE265" s="4"/>
      <c r="FFF265" s="4"/>
      <c r="FFG265" s="4"/>
      <c r="FFH265" s="4"/>
      <c r="FFI265" s="4"/>
      <c r="FFJ265" s="4"/>
      <c r="FFK265" s="4"/>
      <c r="FFL265" s="4"/>
      <c r="FFM265" s="4"/>
      <c r="FFN265" s="4"/>
      <c r="FFO265" s="4"/>
      <c r="FFP265" s="4"/>
      <c r="FFQ265" s="4"/>
      <c r="FFR265" s="4"/>
      <c r="FFS265" s="4"/>
      <c r="FFT265" s="4"/>
      <c r="FFU265" s="4"/>
      <c r="FFV265" s="4"/>
      <c r="FFW265" s="4"/>
      <c r="FFX265" s="4"/>
      <c r="FFY265" s="4"/>
      <c r="FFZ265" s="4"/>
      <c r="FGA265" s="4"/>
      <c r="FGB265" s="4"/>
      <c r="FGC265" s="4"/>
      <c r="FGD265" s="4"/>
      <c r="FGE265" s="4"/>
      <c r="FGF265" s="4"/>
      <c r="FGG265" s="4"/>
      <c r="FGH265" s="4"/>
      <c r="FGI265" s="4"/>
      <c r="FGJ265" s="4"/>
      <c r="FGK265" s="4"/>
      <c r="FGL265" s="4"/>
      <c r="FGM265" s="4"/>
      <c r="FGN265" s="4"/>
      <c r="FGO265" s="4"/>
      <c r="FGP265" s="4"/>
      <c r="FGQ265" s="4"/>
      <c r="FGR265" s="4"/>
      <c r="FGS265" s="4"/>
      <c r="FGT265" s="4"/>
      <c r="FGU265" s="4"/>
      <c r="FGV265" s="4"/>
      <c r="FGW265" s="4"/>
      <c r="FGX265" s="4"/>
      <c r="FGY265" s="4"/>
      <c r="FGZ265" s="4"/>
      <c r="FHA265" s="4"/>
      <c r="FHB265" s="4"/>
      <c r="FHC265" s="4"/>
      <c r="FHD265" s="4"/>
      <c r="FHE265" s="4"/>
      <c r="FHF265" s="4"/>
      <c r="FHG265" s="4"/>
      <c r="FHH265" s="4"/>
      <c r="FHI265" s="4"/>
      <c r="FHJ265" s="4"/>
      <c r="FHK265" s="4"/>
      <c r="FHL265" s="4"/>
      <c r="FHM265" s="4"/>
      <c r="FHN265" s="4"/>
      <c r="FHO265" s="4"/>
      <c r="FHP265" s="4"/>
      <c r="FHQ265" s="4"/>
      <c r="FHR265" s="4"/>
      <c r="FHS265" s="4"/>
      <c r="FHT265" s="4"/>
      <c r="FHU265" s="4"/>
      <c r="FHV265" s="4"/>
      <c r="FHW265" s="4"/>
      <c r="FHX265" s="4"/>
      <c r="FHY265" s="4"/>
      <c r="FHZ265" s="4"/>
      <c r="FIA265" s="4"/>
      <c r="FIB265" s="4"/>
      <c r="FIC265" s="4"/>
      <c r="FID265" s="4"/>
      <c r="FIE265" s="4"/>
      <c r="FIF265" s="4"/>
      <c r="FIG265" s="4"/>
      <c r="FIH265" s="4"/>
      <c r="FII265" s="4"/>
      <c r="FIJ265" s="4"/>
      <c r="FIK265" s="4"/>
      <c r="FIL265" s="4"/>
      <c r="FIM265" s="4"/>
      <c r="FIN265" s="4"/>
      <c r="FIO265" s="4"/>
      <c r="FIP265" s="4"/>
      <c r="FIQ265" s="4"/>
      <c r="FIR265" s="4"/>
      <c r="FIS265" s="4"/>
      <c r="FIT265" s="4"/>
      <c r="FIU265" s="4"/>
      <c r="FIV265" s="4"/>
      <c r="FIW265" s="4"/>
      <c r="FIX265" s="4"/>
      <c r="FIY265" s="4"/>
      <c r="FIZ265" s="4"/>
      <c r="FJA265" s="4"/>
      <c r="FJB265" s="4"/>
      <c r="FJC265" s="4"/>
      <c r="FJD265" s="4"/>
      <c r="FJE265" s="4"/>
      <c r="FJF265" s="4"/>
      <c r="FJG265" s="4"/>
      <c r="FJH265" s="4"/>
      <c r="FJI265" s="4"/>
      <c r="FJJ265" s="4"/>
      <c r="FJK265" s="4"/>
      <c r="FJL265" s="4"/>
      <c r="FJM265" s="4"/>
      <c r="FJN265" s="4"/>
      <c r="FJO265" s="4"/>
      <c r="FJP265" s="4"/>
      <c r="FJQ265" s="4"/>
      <c r="FJR265" s="4"/>
      <c r="FJS265" s="4"/>
      <c r="FJT265" s="4"/>
      <c r="FJU265" s="4"/>
      <c r="FJV265" s="4"/>
      <c r="FJW265" s="4"/>
      <c r="FJX265" s="4"/>
      <c r="FJY265" s="4"/>
      <c r="FJZ265" s="4"/>
      <c r="FKA265" s="4"/>
      <c r="FKB265" s="4"/>
      <c r="FKC265" s="4"/>
      <c r="FKD265" s="4"/>
      <c r="FKE265" s="4"/>
      <c r="FKF265" s="4"/>
      <c r="FKG265" s="4"/>
      <c r="FKH265" s="4"/>
      <c r="FKI265" s="4"/>
      <c r="FKJ265" s="4"/>
      <c r="FKK265" s="4"/>
      <c r="FKL265" s="4"/>
      <c r="FKM265" s="4"/>
      <c r="FKN265" s="4"/>
      <c r="FKO265" s="4"/>
      <c r="FKP265" s="4"/>
      <c r="FKQ265" s="4"/>
      <c r="FKR265" s="4"/>
      <c r="FKS265" s="4"/>
      <c r="FKT265" s="4"/>
      <c r="FKU265" s="4"/>
      <c r="FKV265" s="4"/>
      <c r="FKW265" s="4"/>
      <c r="FKX265" s="4"/>
      <c r="FKY265" s="4"/>
      <c r="FKZ265" s="4"/>
      <c r="FLA265" s="4"/>
      <c r="FLB265" s="4"/>
      <c r="FLC265" s="4"/>
      <c r="FLD265" s="4"/>
      <c r="FLE265" s="4"/>
      <c r="FLF265" s="4"/>
      <c r="FLG265" s="4"/>
      <c r="FLH265" s="4"/>
      <c r="FLI265" s="4"/>
      <c r="FLJ265" s="4"/>
      <c r="FLK265" s="4"/>
      <c r="FLL265" s="4"/>
      <c r="FLM265" s="4"/>
      <c r="FLN265" s="4"/>
      <c r="FLO265" s="4"/>
      <c r="FLP265" s="4"/>
      <c r="FLQ265" s="4"/>
      <c r="FLR265" s="4"/>
      <c r="FLS265" s="4"/>
      <c r="FLT265" s="4"/>
      <c r="FLU265" s="4"/>
      <c r="FLV265" s="4"/>
      <c r="FLW265" s="4"/>
      <c r="FLX265" s="4"/>
      <c r="FLY265" s="4"/>
      <c r="FLZ265" s="4"/>
      <c r="FMA265" s="4"/>
      <c r="FMB265" s="4"/>
      <c r="FMC265" s="4"/>
      <c r="FMD265" s="4"/>
      <c r="FME265" s="4"/>
      <c r="FMF265" s="4"/>
      <c r="FMG265" s="4"/>
      <c r="FMH265" s="4"/>
      <c r="FMI265" s="4"/>
      <c r="FMJ265" s="4"/>
      <c r="FMK265" s="4"/>
      <c r="FML265" s="4"/>
      <c r="FMM265" s="4"/>
      <c r="FMN265" s="4"/>
      <c r="FMO265" s="4"/>
      <c r="FMP265" s="4"/>
      <c r="FMQ265" s="4"/>
      <c r="FMR265" s="4"/>
      <c r="FMS265" s="4"/>
      <c r="FMT265" s="4"/>
      <c r="FMU265" s="4"/>
      <c r="FMV265" s="4"/>
      <c r="FMW265" s="4"/>
      <c r="FMX265" s="4"/>
      <c r="FMY265" s="4"/>
      <c r="FMZ265" s="4"/>
      <c r="FNA265" s="4"/>
      <c r="FNB265" s="4"/>
      <c r="FNC265" s="4"/>
      <c r="FND265" s="4"/>
      <c r="FNE265" s="4"/>
      <c r="FNF265" s="4"/>
      <c r="FNG265" s="4"/>
      <c r="FNH265" s="4"/>
      <c r="FNI265" s="4"/>
      <c r="FNJ265" s="4"/>
      <c r="FNK265" s="4"/>
      <c r="FNL265" s="4"/>
      <c r="FNM265" s="4"/>
      <c r="FNN265" s="4"/>
      <c r="FNO265" s="4"/>
      <c r="FNP265" s="4"/>
      <c r="FNQ265" s="4"/>
      <c r="FNR265" s="4"/>
      <c r="FNS265" s="4"/>
      <c r="FNT265" s="4"/>
      <c r="FNU265" s="4"/>
      <c r="FNV265" s="4"/>
      <c r="FNW265" s="4"/>
      <c r="FNX265" s="4"/>
      <c r="FNY265" s="4"/>
      <c r="FNZ265" s="4"/>
      <c r="FOA265" s="4"/>
      <c r="FOB265" s="4"/>
      <c r="FOC265" s="4"/>
      <c r="FOD265" s="4"/>
      <c r="FOE265" s="4"/>
      <c r="FOF265" s="4"/>
      <c r="FOG265" s="4"/>
      <c r="FOH265" s="4"/>
      <c r="FOI265" s="4"/>
      <c r="FOJ265" s="4"/>
      <c r="FOK265" s="4"/>
      <c r="FOL265" s="4"/>
      <c r="FOM265" s="4"/>
      <c r="FON265" s="4"/>
      <c r="FOO265" s="4"/>
      <c r="FOP265" s="4"/>
      <c r="FOQ265" s="4"/>
      <c r="FOR265" s="4"/>
      <c r="FOS265" s="4"/>
      <c r="FOT265" s="4"/>
      <c r="FOU265" s="4"/>
      <c r="FOV265" s="4"/>
      <c r="FOW265" s="4"/>
      <c r="FOX265" s="4"/>
      <c r="FOY265" s="4"/>
      <c r="FOZ265" s="4"/>
      <c r="FPA265" s="4"/>
      <c r="FPB265" s="4"/>
      <c r="FPC265" s="4"/>
      <c r="FPD265" s="4"/>
      <c r="FPE265" s="4"/>
      <c r="FPF265" s="4"/>
      <c r="FPG265" s="4"/>
      <c r="FPH265" s="4"/>
      <c r="FPI265" s="4"/>
      <c r="FPJ265" s="4"/>
      <c r="FPK265" s="4"/>
      <c r="FPL265" s="4"/>
      <c r="FPM265" s="4"/>
      <c r="FPN265" s="4"/>
      <c r="FPO265" s="4"/>
      <c r="FPP265" s="4"/>
      <c r="FPQ265" s="4"/>
      <c r="FPR265" s="4"/>
      <c r="FPS265" s="4"/>
      <c r="FPT265" s="4"/>
      <c r="FPU265" s="4"/>
      <c r="FPV265" s="4"/>
      <c r="FPW265" s="4"/>
      <c r="FPX265" s="4"/>
      <c r="FPY265" s="4"/>
      <c r="FPZ265" s="4"/>
      <c r="FQA265" s="4"/>
      <c r="FQB265" s="4"/>
      <c r="FQC265" s="4"/>
      <c r="FQD265" s="4"/>
      <c r="FQE265" s="4"/>
      <c r="FQF265" s="4"/>
      <c r="FQG265" s="4"/>
      <c r="FQH265" s="4"/>
      <c r="FQI265" s="4"/>
      <c r="FQJ265" s="4"/>
      <c r="FQK265" s="4"/>
      <c r="FQL265" s="4"/>
      <c r="FQM265" s="4"/>
      <c r="FQN265" s="4"/>
      <c r="FQO265" s="4"/>
      <c r="FQP265" s="4"/>
      <c r="FQQ265" s="4"/>
      <c r="FQR265" s="4"/>
      <c r="FQS265" s="4"/>
      <c r="FQT265" s="4"/>
      <c r="FQU265" s="4"/>
      <c r="FQV265" s="4"/>
      <c r="FQW265" s="4"/>
      <c r="FQX265" s="4"/>
      <c r="FQY265" s="4"/>
      <c r="FQZ265" s="4"/>
      <c r="FRA265" s="4"/>
      <c r="FRB265" s="4"/>
      <c r="FRC265" s="4"/>
      <c r="FRD265" s="4"/>
      <c r="FRE265" s="4"/>
      <c r="FRF265" s="4"/>
      <c r="FRG265" s="4"/>
      <c r="FRH265" s="4"/>
      <c r="FRI265" s="4"/>
      <c r="FRJ265" s="4"/>
      <c r="FRK265" s="4"/>
      <c r="FRL265" s="4"/>
      <c r="FRM265" s="4"/>
      <c r="FRN265" s="4"/>
      <c r="FRO265" s="4"/>
      <c r="FRP265" s="4"/>
      <c r="FRQ265" s="4"/>
      <c r="FRR265" s="4"/>
      <c r="FRS265" s="4"/>
      <c r="FRT265" s="4"/>
      <c r="FRU265" s="4"/>
      <c r="FRV265" s="4"/>
      <c r="FRW265" s="4"/>
      <c r="FRX265" s="4"/>
      <c r="FRY265" s="4"/>
      <c r="FRZ265" s="4"/>
      <c r="FSA265" s="4"/>
      <c r="FSB265" s="4"/>
      <c r="FSC265" s="4"/>
      <c r="FSD265" s="4"/>
      <c r="FSE265" s="4"/>
      <c r="FSF265" s="4"/>
      <c r="FSG265" s="4"/>
      <c r="FSH265" s="4"/>
      <c r="FSI265" s="4"/>
      <c r="FSJ265" s="4"/>
      <c r="FSK265" s="4"/>
      <c r="FSL265" s="4"/>
      <c r="FSM265" s="4"/>
      <c r="FSN265" s="4"/>
      <c r="FSO265" s="4"/>
      <c r="FSP265" s="4"/>
      <c r="FSQ265" s="4"/>
      <c r="FSR265" s="4"/>
      <c r="FSS265" s="4"/>
      <c r="FST265" s="4"/>
      <c r="FSU265" s="4"/>
      <c r="FSV265" s="4"/>
      <c r="FSW265" s="4"/>
      <c r="FSX265" s="4"/>
      <c r="FSY265" s="4"/>
      <c r="FSZ265" s="4"/>
      <c r="FTA265" s="4"/>
      <c r="FTB265" s="4"/>
      <c r="FTC265" s="4"/>
      <c r="FTD265" s="4"/>
      <c r="FTE265" s="4"/>
      <c r="FTF265" s="4"/>
      <c r="FTG265" s="4"/>
      <c r="FTH265" s="4"/>
      <c r="FTI265" s="4"/>
      <c r="FTJ265" s="4"/>
      <c r="FTK265" s="4"/>
      <c r="FTL265" s="4"/>
      <c r="FTM265" s="4"/>
      <c r="FTN265" s="4"/>
      <c r="FTO265" s="4"/>
      <c r="FTP265" s="4"/>
      <c r="FTQ265" s="4"/>
      <c r="FTR265" s="4"/>
      <c r="FTS265" s="4"/>
      <c r="FTT265" s="4"/>
      <c r="FTU265" s="4"/>
      <c r="FTV265" s="4"/>
      <c r="FTW265" s="4"/>
      <c r="FTX265" s="4"/>
      <c r="FTY265" s="4"/>
      <c r="FTZ265" s="4"/>
      <c r="FUA265" s="4"/>
      <c r="FUB265" s="4"/>
      <c r="FUC265" s="4"/>
      <c r="FUD265" s="4"/>
      <c r="FUE265" s="4"/>
      <c r="FUF265" s="4"/>
      <c r="FUG265" s="4"/>
      <c r="FUH265" s="4"/>
      <c r="FUI265" s="4"/>
      <c r="FUJ265" s="4"/>
      <c r="FUK265" s="4"/>
      <c r="FUL265" s="4"/>
      <c r="FUM265" s="4"/>
      <c r="FUN265" s="4"/>
      <c r="FUO265" s="4"/>
      <c r="FUP265" s="4"/>
      <c r="FUQ265" s="4"/>
      <c r="FUR265" s="4"/>
      <c r="FUS265" s="4"/>
      <c r="FUT265" s="4"/>
      <c r="FUU265" s="4"/>
      <c r="FUV265" s="4"/>
      <c r="FUW265" s="4"/>
      <c r="FUX265" s="4"/>
      <c r="FUY265" s="4"/>
      <c r="FUZ265" s="4"/>
      <c r="FVA265" s="4"/>
      <c r="FVB265" s="4"/>
      <c r="FVC265" s="4"/>
      <c r="FVD265" s="4"/>
      <c r="FVE265" s="4"/>
      <c r="FVF265" s="4"/>
      <c r="FVG265" s="4"/>
      <c r="FVH265" s="4"/>
      <c r="FVI265" s="4"/>
      <c r="FVJ265" s="4"/>
      <c r="FVK265" s="4"/>
      <c r="FVL265" s="4"/>
      <c r="FVM265" s="4"/>
      <c r="FVN265" s="4"/>
      <c r="FVO265" s="4"/>
      <c r="FVP265" s="4"/>
      <c r="FVQ265" s="4"/>
      <c r="FVR265" s="4"/>
      <c r="FVS265" s="4"/>
      <c r="FVT265" s="4"/>
      <c r="FVU265" s="4"/>
      <c r="FVV265" s="4"/>
      <c r="FVW265" s="4"/>
      <c r="FVX265" s="4"/>
      <c r="FVY265" s="4"/>
      <c r="FVZ265" s="4"/>
      <c r="FWA265" s="4"/>
      <c r="FWB265" s="4"/>
      <c r="FWC265" s="4"/>
      <c r="FWD265" s="4"/>
      <c r="FWE265" s="4"/>
      <c r="FWF265" s="4"/>
      <c r="FWG265" s="4"/>
      <c r="FWH265" s="4"/>
      <c r="FWI265" s="4"/>
      <c r="FWJ265" s="4"/>
      <c r="FWK265" s="4"/>
      <c r="FWL265" s="4"/>
      <c r="FWM265" s="4"/>
      <c r="FWN265" s="4"/>
      <c r="FWO265" s="4"/>
      <c r="FWP265" s="4"/>
      <c r="FWQ265" s="4"/>
      <c r="FWR265" s="4"/>
      <c r="FWS265" s="4"/>
      <c r="FWT265" s="4"/>
      <c r="FWU265" s="4"/>
      <c r="FWV265" s="4"/>
      <c r="FWW265" s="4"/>
      <c r="FWX265" s="4"/>
      <c r="FWY265" s="4"/>
      <c r="FWZ265" s="4"/>
      <c r="FXA265" s="4"/>
      <c r="FXB265" s="4"/>
      <c r="FXC265" s="4"/>
      <c r="FXD265" s="4"/>
      <c r="FXE265" s="4"/>
      <c r="FXF265" s="4"/>
      <c r="FXG265" s="4"/>
      <c r="FXH265" s="4"/>
      <c r="FXI265" s="4"/>
      <c r="FXJ265" s="4"/>
      <c r="FXK265" s="4"/>
      <c r="FXL265" s="4"/>
      <c r="FXM265" s="4"/>
      <c r="FXN265" s="4"/>
      <c r="FXO265" s="4"/>
      <c r="FXP265" s="4"/>
      <c r="FXQ265" s="4"/>
      <c r="FXR265" s="4"/>
      <c r="FXS265" s="4"/>
      <c r="FXT265" s="4"/>
      <c r="FXU265" s="4"/>
      <c r="FXV265" s="4"/>
      <c r="FXW265" s="4"/>
      <c r="FXX265" s="4"/>
      <c r="FXY265" s="4"/>
      <c r="FXZ265" s="4"/>
      <c r="FYA265" s="4"/>
      <c r="FYB265" s="4"/>
      <c r="FYC265" s="4"/>
      <c r="FYD265" s="4"/>
      <c r="FYE265" s="4"/>
      <c r="FYF265" s="4"/>
      <c r="FYG265" s="4"/>
      <c r="FYH265" s="4"/>
      <c r="FYI265" s="4"/>
      <c r="FYJ265" s="4"/>
      <c r="FYK265" s="4"/>
      <c r="FYL265" s="4"/>
      <c r="FYM265" s="4"/>
      <c r="FYN265" s="4"/>
      <c r="FYO265" s="4"/>
      <c r="FYP265" s="4"/>
      <c r="FYQ265" s="4"/>
      <c r="FYR265" s="4"/>
      <c r="FYS265" s="4"/>
      <c r="FYT265" s="4"/>
      <c r="FYU265" s="4"/>
      <c r="FYV265" s="4"/>
      <c r="FYW265" s="4"/>
      <c r="FYX265" s="4"/>
      <c r="FYY265" s="4"/>
      <c r="FYZ265" s="4"/>
      <c r="FZA265" s="4"/>
      <c r="FZB265" s="4"/>
      <c r="FZC265" s="4"/>
      <c r="FZD265" s="4"/>
      <c r="FZE265" s="4"/>
      <c r="FZF265" s="4"/>
      <c r="FZG265" s="4"/>
      <c r="FZH265" s="4"/>
      <c r="FZI265" s="4"/>
      <c r="FZJ265" s="4"/>
      <c r="FZK265" s="4"/>
      <c r="FZL265" s="4"/>
      <c r="FZM265" s="4"/>
      <c r="FZN265" s="4"/>
      <c r="FZO265" s="4"/>
      <c r="FZP265" s="4"/>
      <c r="FZQ265" s="4"/>
      <c r="FZR265" s="4"/>
      <c r="FZS265" s="4"/>
      <c r="FZT265" s="4"/>
      <c r="FZU265" s="4"/>
      <c r="FZV265" s="4"/>
      <c r="FZW265" s="4"/>
      <c r="FZX265" s="4"/>
      <c r="FZY265" s="4"/>
      <c r="FZZ265" s="4"/>
      <c r="GAA265" s="4"/>
      <c r="GAB265" s="4"/>
      <c r="GAC265" s="4"/>
      <c r="GAD265" s="4"/>
      <c r="GAE265" s="4"/>
      <c r="GAF265" s="4"/>
      <c r="GAG265" s="4"/>
      <c r="GAH265" s="4"/>
      <c r="GAI265" s="4"/>
      <c r="GAJ265" s="4"/>
      <c r="GAK265" s="4"/>
      <c r="GAL265" s="4"/>
      <c r="GAM265" s="4"/>
      <c r="GAN265" s="4"/>
      <c r="GAO265" s="4"/>
      <c r="GAP265" s="4"/>
      <c r="GAQ265" s="4"/>
      <c r="GAR265" s="4"/>
      <c r="GAS265" s="4"/>
      <c r="GAT265" s="4"/>
      <c r="GAU265" s="4"/>
      <c r="GAV265" s="4"/>
      <c r="GAW265" s="4"/>
      <c r="GAX265" s="4"/>
      <c r="GAY265" s="4"/>
      <c r="GAZ265" s="4"/>
      <c r="GBA265" s="4"/>
      <c r="GBB265" s="4"/>
      <c r="GBC265" s="4"/>
      <c r="GBD265" s="4"/>
      <c r="GBE265" s="4"/>
      <c r="GBF265" s="4"/>
      <c r="GBG265" s="4"/>
      <c r="GBH265" s="4"/>
      <c r="GBI265" s="4"/>
      <c r="GBJ265" s="4"/>
      <c r="GBK265" s="4"/>
      <c r="GBL265" s="4"/>
      <c r="GBM265" s="4"/>
      <c r="GBN265" s="4"/>
      <c r="GBO265" s="4"/>
      <c r="GBP265" s="4"/>
      <c r="GBQ265" s="4"/>
      <c r="GBR265" s="4"/>
      <c r="GBS265" s="4"/>
      <c r="GBT265" s="4"/>
      <c r="GBU265" s="4"/>
      <c r="GBV265" s="4"/>
      <c r="GBW265" s="4"/>
      <c r="GBX265" s="4"/>
      <c r="GBY265" s="4"/>
      <c r="GBZ265" s="4"/>
      <c r="GCA265" s="4"/>
      <c r="GCB265" s="4"/>
      <c r="GCC265" s="4"/>
      <c r="GCD265" s="4"/>
      <c r="GCE265" s="4"/>
      <c r="GCF265" s="4"/>
      <c r="GCG265" s="4"/>
      <c r="GCH265" s="4"/>
      <c r="GCI265" s="4"/>
      <c r="GCJ265" s="4"/>
      <c r="GCK265" s="4"/>
      <c r="GCL265" s="4"/>
      <c r="GCM265" s="4"/>
      <c r="GCN265" s="4"/>
      <c r="GCO265" s="4"/>
      <c r="GCP265" s="4"/>
      <c r="GCQ265" s="4"/>
      <c r="GCR265" s="4"/>
      <c r="GCS265" s="4"/>
      <c r="GCT265" s="4"/>
      <c r="GCU265" s="4"/>
      <c r="GCV265" s="4"/>
      <c r="GCW265" s="4"/>
      <c r="GCX265" s="4"/>
      <c r="GCY265" s="4"/>
      <c r="GCZ265" s="4"/>
      <c r="GDA265" s="4"/>
      <c r="GDB265" s="4"/>
      <c r="GDC265" s="4"/>
      <c r="GDD265" s="4"/>
      <c r="GDE265" s="4"/>
      <c r="GDF265" s="4"/>
      <c r="GDG265" s="4"/>
      <c r="GDH265" s="4"/>
      <c r="GDI265" s="4"/>
      <c r="GDJ265" s="4"/>
      <c r="GDK265" s="4"/>
      <c r="GDL265" s="4"/>
      <c r="GDM265" s="4"/>
      <c r="GDN265" s="4"/>
      <c r="GDO265" s="4"/>
      <c r="GDP265" s="4"/>
      <c r="GDQ265" s="4"/>
      <c r="GDR265" s="4"/>
      <c r="GDS265" s="4"/>
      <c r="GDT265" s="4"/>
      <c r="GDU265" s="4"/>
      <c r="GDV265" s="4"/>
      <c r="GDW265" s="4"/>
      <c r="GDX265" s="4"/>
      <c r="GDY265" s="4"/>
      <c r="GDZ265" s="4"/>
      <c r="GEA265" s="4"/>
      <c r="GEB265" s="4"/>
      <c r="GEC265" s="4"/>
      <c r="GED265" s="4"/>
      <c r="GEE265" s="4"/>
      <c r="GEF265" s="4"/>
      <c r="GEG265" s="4"/>
      <c r="GEH265" s="4"/>
      <c r="GEI265" s="4"/>
      <c r="GEJ265" s="4"/>
      <c r="GEK265" s="4"/>
      <c r="GEL265" s="4"/>
      <c r="GEM265" s="4"/>
      <c r="GEN265" s="4"/>
      <c r="GEO265" s="4"/>
      <c r="GEP265" s="4"/>
      <c r="GEQ265" s="4"/>
      <c r="GER265" s="4"/>
      <c r="GES265" s="4"/>
      <c r="GET265" s="4"/>
      <c r="GEU265" s="4"/>
      <c r="GEV265" s="4"/>
      <c r="GEW265" s="4"/>
      <c r="GEX265" s="4"/>
      <c r="GEY265" s="4"/>
      <c r="GEZ265" s="4"/>
      <c r="GFA265" s="4"/>
      <c r="GFB265" s="4"/>
      <c r="GFC265" s="4"/>
      <c r="GFD265" s="4"/>
      <c r="GFE265" s="4"/>
      <c r="GFF265" s="4"/>
      <c r="GFG265" s="4"/>
      <c r="GFH265" s="4"/>
      <c r="GFI265" s="4"/>
      <c r="GFJ265" s="4"/>
      <c r="GFK265" s="4"/>
      <c r="GFL265" s="4"/>
      <c r="GFM265" s="4"/>
      <c r="GFN265" s="4"/>
      <c r="GFO265" s="4"/>
      <c r="GFP265" s="4"/>
      <c r="GFQ265" s="4"/>
      <c r="GFR265" s="4"/>
      <c r="GFS265" s="4"/>
      <c r="GFT265" s="4"/>
      <c r="GFU265" s="4"/>
      <c r="GFV265" s="4"/>
      <c r="GFW265" s="4"/>
      <c r="GFX265" s="4"/>
      <c r="GFY265" s="4"/>
      <c r="GFZ265" s="4"/>
      <c r="GGA265" s="4"/>
      <c r="GGB265" s="4"/>
      <c r="GGC265" s="4"/>
      <c r="GGD265" s="4"/>
      <c r="GGE265" s="4"/>
      <c r="GGF265" s="4"/>
      <c r="GGG265" s="4"/>
      <c r="GGH265" s="4"/>
      <c r="GGI265" s="4"/>
      <c r="GGJ265" s="4"/>
      <c r="GGK265" s="4"/>
      <c r="GGL265" s="4"/>
      <c r="GGM265" s="4"/>
      <c r="GGN265" s="4"/>
      <c r="GGO265" s="4"/>
      <c r="GGP265" s="4"/>
      <c r="GGQ265" s="4"/>
      <c r="GGR265" s="4"/>
      <c r="GGS265" s="4"/>
      <c r="GGT265" s="4"/>
      <c r="GGU265" s="4"/>
      <c r="GGV265" s="4"/>
      <c r="GGW265" s="4"/>
      <c r="GGX265" s="4"/>
      <c r="GGY265" s="4"/>
      <c r="GGZ265" s="4"/>
      <c r="GHA265" s="4"/>
      <c r="GHB265" s="4"/>
      <c r="GHC265" s="4"/>
      <c r="GHD265" s="4"/>
      <c r="GHE265" s="4"/>
      <c r="GHF265" s="4"/>
      <c r="GHG265" s="4"/>
      <c r="GHH265" s="4"/>
      <c r="GHI265" s="4"/>
      <c r="GHJ265" s="4"/>
      <c r="GHK265" s="4"/>
      <c r="GHL265" s="4"/>
      <c r="GHM265" s="4"/>
      <c r="GHN265" s="4"/>
      <c r="GHO265" s="4"/>
      <c r="GHP265" s="4"/>
      <c r="GHQ265" s="4"/>
      <c r="GHR265" s="4"/>
      <c r="GHS265" s="4"/>
      <c r="GHT265" s="4"/>
      <c r="GHU265" s="4"/>
      <c r="GHV265" s="4"/>
      <c r="GHW265" s="4"/>
      <c r="GHX265" s="4"/>
      <c r="GHY265" s="4"/>
      <c r="GHZ265" s="4"/>
      <c r="GIA265" s="4"/>
      <c r="GIB265" s="4"/>
      <c r="GIC265" s="4"/>
      <c r="GID265" s="4"/>
      <c r="GIE265" s="4"/>
      <c r="GIF265" s="4"/>
      <c r="GIG265" s="4"/>
      <c r="GIH265" s="4"/>
      <c r="GII265" s="4"/>
      <c r="GIJ265" s="4"/>
      <c r="GIK265" s="4"/>
      <c r="GIL265" s="4"/>
      <c r="GIM265" s="4"/>
      <c r="GIN265" s="4"/>
      <c r="GIO265" s="4"/>
      <c r="GIP265" s="4"/>
      <c r="GIQ265" s="4"/>
      <c r="GIR265" s="4"/>
      <c r="GIS265" s="4"/>
      <c r="GIT265" s="4"/>
      <c r="GIU265" s="4"/>
      <c r="GIV265" s="4"/>
      <c r="GIW265" s="4"/>
      <c r="GIX265" s="4"/>
      <c r="GIY265" s="4"/>
      <c r="GIZ265" s="4"/>
      <c r="GJA265" s="4"/>
      <c r="GJB265" s="4"/>
      <c r="GJC265" s="4"/>
      <c r="GJD265" s="4"/>
      <c r="GJE265" s="4"/>
      <c r="GJF265" s="4"/>
      <c r="GJG265" s="4"/>
      <c r="GJH265" s="4"/>
      <c r="GJI265" s="4"/>
      <c r="GJJ265" s="4"/>
      <c r="GJK265" s="4"/>
      <c r="GJL265" s="4"/>
      <c r="GJM265" s="4"/>
      <c r="GJN265" s="4"/>
      <c r="GJO265" s="4"/>
      <c r="GJP265" s="4"/>
      <c r="GJQ265" s="4"/>
      <c r="GJR265" s="4"/>
      <c r="GJS265" s="4"/>
      <c r="GJT265" s="4"/>
      <c r="GJU265" s="4"/>
      <c r="GJV265" s="4"/>
      <c r="GJW265" s="4"/>
      <c r="GJX265" s="4"/>
      <c r="GJY265" s="4"/>
      <c r="GJZ265" s="4"/>
      <c r="GKA265" s="4"/>
      <c r="GKB265" s="4"/>
      <c r="GKC265" s="4"/>
      <c r="GKD265" s="4"/>
      <c r="GKE265" s="4"/>
      <c r="GKF265" s="4"/>
      <c r="GKG265" s="4"/>
      <c r="GKH265" s="4"/>
      <c r="GKI265" s="4"/>
      <c r="GKJ265" s="4"/>
      <c r="GKK265" s="4"/>
      <c r="GKL265" s="4"/>
      <c r="GKM265" s="4"/>
      <c r="GKN265" s="4"/>
      <c r="GKO265" s="4"/>
      <c r="GKP265" s="4"/>
      <c r="GKQ265" s="4"/>
      <c r="GKR265" s="4"/>
      <c r="GKS265" s="4"/>
      <c r="GKT265" s="4"/>
      <c r="GKU265" s="4"/>
      <c r="GKV265" s="4"/>
      <c r="GKW265" s="4"/>
      <c r="GKX265" s="4"/>
      <c r="GKY265" s="4"/>
      <c r="GKZ265" s="4"/>
      <c r="GLA265" s="4"/>
      <c r="GLB265" s="4"/>
      <c r="GLC265" s="4"/>
      <c r="GLD265" s="4"/>
      <c r="GLE265" s="4"/>
      <c r="GLF265" s="4"/>
      <c r="GLG265" s="4"/>
      <c r="GLH265" s="4"/>
      <c r="GLI265" s="4"/>
      <c r="GLJ265" s="4"/>
      <c r="GLK265" s="4"/>
      <c r="GLL265" s="4"/>
      <c r="GLM265" s="4"/>
      <c r="GLN265" s="4"/>
      <c r="GLO265" s="4"/>
      <c r="GLP265" s="4"/>
      <c r="GLQ265" s="4"/>
      <c r="GLR265" s="4"/>
      <c r="GLS265" s="4"/>
      <c r="GLT265" s="4"/>
      <c r="GLU265" s="4"/>
      <c r="GLV265" s="4"/>
      <c r="GLW265" s="4"/>
      <c r="GLX265" s="4"/>
      <c r="GLY265" s="4"/>
      <c r="GLZ265" s="4"/>
      <c r="GMA265" s="4"/>
      <c r="GMB265" s="4"/>
      <c r="GMC265" s="4"/>
      <c r="GMD265" s="4"/>
      <c r="GME265" s="4"/>
      <c r="GMF265" s="4"/>
      <c r="GMG265" s="4"/>
      <c r="GMH265" s="4"/>
      <c r="GMI265" s="4"/>
      <c r="GMJ265" s="4"/>
      <c r="GMK265" s="4"/>
      <c r="GML265" s="4"/>
      <c r="GMM265" s="4"/>
      <c r="GMN265" s="4"/>
      <c r="GMO265" s="4"/>
      <c r="GMP265" s="4"/>
      <c r="GMQ265" s="4"/>
      <c r="GMR265" s="4"/>
      <c r="GMS265" s="4"/>
      <c r="GMT265" s="4"/>
      <c r="GMU265" s="4"/>
      <c r="GMV265" s="4"/>
      <c r="GMW265" s="4"/>
      <c r="GMX265" s="4"/>
      <c r="GMY265" s="4"/>
      <c r="GMZ265" s="4"/>
      <c r="GNA265" s="4"/>
      <c r="GNB265" s="4"/>
      <c r="GNC265" s="4"/>
      <c r="GND265" s="4"/>
      <c r="GNE265" s="4"/>
      <c r="GNF265" s="4"/>
      <c r="GNG265" s="4"/>
      <c r="GNH265" s="4"/>
      <c r="GNI265" s="4"/>
      <c r="GNJ265" s="4"/>
      <c r="GNK265" s="4"/>
      <c r="GNL265" s="4"/>
      <c r="GNM265" s="4"/>
      <c r="GNN265" s="4"/>
      <c r="GNO265" s="4"/>
      <c r="GNP265" s="4"/>
      <c r="GNQ265" s="4"/>
      <c r="GNR265" s="4"/>
      <c r="GNS265" s="4"/>
      <c r="GNT265" s="4"/>
      <c r="GNU265" s="4"/>
      <c r="GNV265" s="4"/>
      <c r="GNW265" s="4"/>
      <c r="GNX265" s="4"/>
      <c r="GNY265" s="4"/>
      <c r="GNZ265" s="4"/>
      <c r="GOA265" s="4"/>
      <c r="GOB265" s="4"/>
      <c r="GOC265" s="4"/>
      <c r="GOD265" s="4"/>
      <c r="GOE265" s="4"/>
      <c r="GOF265" s="4"/>
      <c r="GOG265" s="4"/>
      <c r="GOH265" s="4"/>
      <c r="GOI265" s="4"/>
      <c r="GOJ265" s="4"/>
      <c r="GOK265" s="4"/>
      <c r="GOL265" s="4"/>
      <c r="GOM265" s="4"/>
      <c r="GON265" s="4"/>
      <c r="GOO265" s="4"/>
      <c r="GOP265" s="4"/>
      <c r="GOQ265" s="4"/>
      <c r="GOR265" s="4"/>
      <c r="GOS265" s="4"/>
      <c r="GOT265" s="4"/>
      <c r="GOU265" s="4"/>
      <c r="GOV265" s="4"/>
      <c r="GOW265" s="4"/>
      <c r="GOX265" s="4"/>
      <c r="GOY265" s="4"/>
      <c r="GOZ265" s="4"/>
      <c r="GPA265" s="4"/>
      <c r="GPB265" s="4"/>
      <c r="GPC265" s="4"/>
      <c r="GPD265" s="4"/>
      <c r="GPE265" s="4"/>
      <c r="GPF265" s="4"/>
      <c r="GPG265" s="4"/>
      <c r="GPH265" s="4"/>
      <c r="GPI265" s="4"/>
      <c r="GPJ265" s="4"/>
      <c r="GPK265" s="4"/>
      <c r="GPL265" s="4"/>
      <c r="GPM265" s="4"/>
      <c r="GPN265" s="4"/>
      <c r="GPO265" s="4"/>
      <c r="GPP265" s="4"/>
      <c r="GPQ265" s="4"/>
      <c r="GPR265" s="4"/>
      <c r="GPS265" s="4"/>
      <c r="GPT265" s="4"/>
      <c r="GPU265" s="4"/>
      <c r="GPV265" s="4"/>
      <c r="GPW265" s="4"/>
      <c r="GPX265" s="4"/>
      <c r="GPY265" s="4"/>
      <c r="GPZ265" s="4"/>
      <c r="GQA265" s="4"/>
      <c r="GQB265" s="4"/>
      <c r="GQC265" s="4"/>
      <c r="GQD265" s="4"/>
      <c r="GQE265" s="4"/>
      <c r="GQF265" s="4"/>
      <c r="GQG265" s="4"/>
      <c r="GQH265" s="4"/>
      <c r="GQI265" s="4"/>
      <c r="GQJ265" s="4"/>
      <c r="GQK265" s="4"/>
      <c r="GQL265" s="4"/>
      <c r="GQM265" s="4"/>
      <c r="GQN265" s="4"/>
      <c r="GQO265" s="4"/>
      <c r="GQP265" s="4"/>
      <c r="GQQ265" s="4"/>
      <c r="GQR265" s="4"/>
      <c r="GQS265" s="4"/>
      <c r="GQT265" s="4"/>
      <c r="GQU265" s="4"/>
      <c r="GQV265" s="4"/>
      <c r="GQW265" s="4"/>
      <c r="GQX265" s="4"/>
      <c r="GQY265" s="4"/>
      <c r="GQZ265" s="4"/>
      <c r="GRA265" s="4"/>
      <c r="GRB265" s="4"/>
      <c r="GRC265" s="4"/>
      <c r="GRD265" s="4"/>
      <c r="GRE265" s="4"/>
      <c r="GRF265" s="4"/>
      <c r="GRG265" s="4"/>
      <c r="GRH265" s="4"/>
      <c r="GRI265" s="4"/>
      <c r="GRJ265" s="4"/>
      <c r="GRK265" s="4"/>
      <c r="GRL265" s="4"/>
      <c r="GRM265" s="4"/>
      <c r="GRN265" s="4"/>
      <c r="GRO265" s="4"/>
      <c r="GRP265" s="4"/>
      <c r="GRQ265" s="4"/>
      <c r="GRR265" s="4"/>
      <c r="GRS265" s="4"/>
      <c r="GRT265" s="4"/>
      <c r="GRU265" s="4"/>
      <c r="GRV265" s="4"/>
      <c r="GRW265" s="4"/>
      <c r="GRX265" s="4"/>
      <c r="GRY265" s="4"/>
      <c r="GRZ265" s="4"/>
      <c r="GSA265" s="4"/>
      <c r="GSB265" s="4"/>
      <c r="GSC265" s="4"/>
      <c r="GSD265" s="4"/>
      <c r="GSE265" s="4"/>
      <c r="GSF265" s="4"/>
      <c r="GSG265" s="4"/>
      <c r="GSH265" s="4"/>
      <c r="GSI265" s="4"/>
      <c r="GSJ265" s="4"/>
      <c r="GSK265" s="4"/>
      <c r="GSL265" s="4"/>
      <c r="GSM265" s="4"/>
      <c r="GSN265" s="4"/>
      <c r="GSO265" s="4"/>
      <c r="GSP265" s="4"/>
      <c r="GSQ265" s="4"/>
      <c r="GSR265" s="4"/>
      <c r="GSS265" s="4"/>
      <c r="GST265" s="4"/>
      <c r="GSU265" s="4"/>
      <c r="GSV265" s="4"/>
      <c r="GSW265" s="4"/>
      <c r="GSX265" s="4"/>
      <c r="GSY265" s="4"/>
      <c r="GSZ265" s="4"/>
      <c r="GTA265" s="4"/>
      <c r="GTB265" s="4"/>
      <c r="GTC265" s="4"/>
      <c r="GTD265" s="4"/>
      <c r="GTE265" s="4"/>
      <c r="GTF265" s="4"/>
      <c r="GTG265" s="4"/>
      <c r="GTH265" s="4"/>
      <c r="GTI265" s="4"/>
      <c r="GTJ265" s="4"/>
      <c r="GTK265" s="4"/>
      <c r="GTL265" s="4"/>
      <c r="GTM265" s="4"/>
      <c r="GTN265" s="4"/>
      <c r="GTO265" s="4"/>
      <c r="GTP265" s="4"/>
      <c r="GTQ265" s="4"/>
      <c r="GTR265" s="4"/>
      <c r="GTS265" s="4"/>
      <c r="GTT265" s="4"/>
      <c r="GTU265" s="4"/>
      <c r="GTV265" s="4"/>
      <c r="GTW265" s="4"/>
      <c r="GTX265" s="4"/>
      <c r="GTY265" s="4"/>
      <c r="GTZ265" s="4"/>
      <c r="GUA265" s="4"/>
      <c r="GUB265" s="4"/>
      <c r="GUC265" s="4"/>
      <c r="GUD265" s="4"/>
      <c r="GUE265" s="4"/>
      <c r="GUF265" s="4"/>
      <c r="GUG265" s="4"/>
      <c r="GUH265" s="4"/>
      <c r="GUI265" s="4"/>
      <c r="GUJ265" s="4"/>
      <c r="GUK265" s="4"/>
      <c r="GUL265" s="4"/>
      <c r="GUM265" s="4"/>
      <c r="GUN265" s="4"/>
      <c r="GUO265" s="4"/>
      <c r="GUP265" s="4"/>
      <c r="GUQ265" s="4"/>
      <c r="GUR265" s="4"/>
      <c r="GUS265" s="4"/>
      <c r="GUT265" s="4"/>
      <c r="GUU265" s="4"/>
      <c r="GUV265" s="4"/>
      <c r="GUW265" s="4"/>
      <c r="GUX265" s="4"/>
      <c r="GUY265" s="4"/>
      <c r="GUZ265" s="4"/>
      <c r="GVA265" s="4"/>
      <c r="GVB265" s="4"/>
      <c r="GVC265" s="4"/>
      <c r="GVD265" s="4"/>
      <c r="GVE265" s="4"/>
      <c r="GVF265" s="4"/>
      <c r="GVG265" s="4"/>
      <c r="GVH265" s="4"/>
      <c r="GVI265" s="4"/>
      <c r="GVJ265" s="4"/>
      <c r="GVK265" s="4"/>
      <c r="GVL265" s="4"/>
      <c r="GVM265" s="4"/>
      <c r="GVN265" s="4"/>
      <c r="GVO265" s="4"/>
      <c r="GVP265" s="4"/>
      <c r="GVQ265" s="4"/>
      <c r="GVR265" s="4"/>
      <c r="GVS265" s="4"/>
      <c r="GVT265" s="4"/>
      <c r="GVU265" s="4"/>
      <c r="GVV265" s="4"/>
      <c r="GVW265" s="4"/>
      <c r="GVX265" s="4"/>
      <c r="GVY265" s="4"/>
      <c r="GVZ265" s="4"/>
      <c r="GWA265" s="4"/>
      <c r="GWB265" s="4"/>
      <c r="GWC265" s="4"/>
      <c r="GWD265" s="4"/>
      <c r="GWE265" s="4"/>
      <c r="GWF265" s="4"/>
      <c r="GWG265" s="4"/>
      <c r="GWH265" s="4"/>
      <c r="GWI265" s="4"/>
      <c r="GWJ265" s="4"/>
      <c r="GWK265" s="4"/>
      <c r="GWL265" s="4"/>
      <c r="GWM265" s="4"/>
      <c r="GWN265" s="4"/>
      <c r="GWO265" s="4"/>
      <c r="GWP265" s="4"/>
      <c r="GWQ265" s="4"/>
      <c r="GWR265" s="4"/>
      <c r="GWS265" s="4"/>
      <c r="GWT265" s="4"/>
      <c r="GWU265" s="4"/>
      <c r="GWV265" s="4"/>
      <c r="GWW265" s="4"/>
      <c r="GWX265" s="4"/>
      <c r="GWY265" s="4"/>
      <c r="GWZ265" s="4"/>
      <c r="GXA265" s="4"/>
      <c r="GXB265" s="4"/>
      <c r="GXC265" s="4"/>
      <c r="GXD265" s="4"/>
      <c r="GXE265" s="4"/>
      <c r="GXF265" s="4"/>
      <c r="GXG265" s="4"/>
      <c r="GXH265" s="4"/>
      <c r="GXI265" s="4"/>
      <c r="GXJ265" s="4"/>
      <c r="GXK265" s="4"/>
      <c r="GXL265" s="4"/>
      <c r="GXM265" s="4"/>
      <c r="GXN265" s="4"/>
      <c r="GXO265" s="4"/>
      <c r="GXP265" s="4"/>
      <c r="GXQ265" s="4"/>
      <c r="GXR265" s="4"/>
      <c r="GXS265" s="4"/>
      <c r="GXT265" s="4"/>
      <c r="GXU265" s="4"/>
      <c r="GXV265" s="4"/>
      <c r="GXW265" s="4"/>
      <c r="GXX265" s="4"/>
      <c r="GXY265" s="4"/>
      <c r="GXZ265" s="4"/>
      <c r="GYA265" s="4"/>
      <c r="GYB265" s="4"/>
      <c r="GYC265" s="4"/>
      <c r="GYD265" s="4"/>
      <c r="GYE265" s="4"/>
      <c r="GYF265" s="4"/>
      <c r="GYG265" s="4"/>
      <c r="GYH265" s="4"/>
      <c r="GYI265" s="4"/>
      <c r="GYJ265" s="4"/>
      <c r="GYK265" s="4"/>
      <c r="GYL265" s="4"/>
      <c r="GYM265" s="4"/>
      <c r="GYN265" s="4"/>
      <c r="GYO265" s="4"/>
      <c r="GYP265" s="4"/>
      <c r="GYQ265" s="4"/>
      <c r="GYR265" s="4"/>
      <c r="GYS265" s="4"/>
      <c r="GYT265" s="4"/>
      <c r="GYU265" s="4"/>
      <c r="GYV265" s="4"/>
      <c r="GYW265" s="4"/>
      <c r="GYX265" s="4"/>
      <c r="GYY265" s="4"/>
      <c r="GYZ265" s="4"/>
      <c r="GZA265" s="4"/>
      <c r="GZB265" s="4"/>
      <c r="GZC265" s="4"/>
      <c r="GZD265" s="4"/>
      <c r="GZE265" s="4"/>
      <c r="GZF265" s="4"/>
      <c r="GZG265" s="4"/>
      <c r="GZH265" s="4"/>
      <c r="GZI265" s="4"/>
      <c r="GZJ265" s="4"/>
      <c r="GZK265" s="4"/>
      <c r="GZL265" s="4"/>
      <c r="GZM265" s="4"/>
      <c r="GZN265" s="4"/>
      <c r="GZO265" s="4"/>
      <c r="GZP265" s="4"/>
      <c r="GZQ265" s="4"/>
      <c r="GZR265" s="4"/>
      <c r="GZS265" s="4"/>
      <c r="GZT265" s="4"/>
      <c r="GZU265" s="4"/>
      <c r="GZV265" s="4"/>
      <c r="GZW265" s="4"/>
      <c r="GZX265" s="4"/>
      <c r="GZY265" s="4"/>
      <c r="GZZ265" s="4"/>
      <c r="HAA265" s="4"/>
      <c r="HAB265" s="4"/>
      <c r="HAC265" s="4"/>
      <c r="HAD265" s="4"/>
      <c r="HAE265" s="4"/>
      <c r="HAF265" s="4"/>
      <c r="HAG265" s="4"/>
      <c r="HAH265" s="4"/>
      <c r="HAI265" s="4"/>
      <c r="HAJ265" s="4"/>
      <c r="HAK265" s="4"/>
      <c r="HAL265" s="4"/>
      <c r="HAM265" s="4"/>
      <c r="HAN265" s="4"/>
      <c r="HAO265" s="4"/>
      <c r="HAP265" s="4"/>
      <c r="HAQ265" s="4"/>
      <c r="HAR265" s="4"/>
      <c r="HAS265" s="4"/>
      <c r="HAT265" s="4"/>
      <c r="HAU265" s="4"/>
      <c r="HAV265" s="4"/>
      <c r="HAW265" s="4"/>
      <c r="HAX265" s="4"/>
      <c r="HAY265" s="4"/>
      <c r="HAZ265" s="4"/>
      <c r="HBA265" s="4"/>
      <c r="HBB265" s="4"/>
      <c r="HBC265" s="4"/>
      <c r="HBD265" s="4"/>
      <c r="HBE265" s="4"/>
      <c r="HBF265" s="4"/>
      <c r="HBG265" s="4"/>
      <c r="HBH265" s="4"/>
      <c r="HBI265" s="4"/>
      <c r="HBJ265" s="4"/>
      <c r="HBK265" s="4"/>
      <c r="HBL265" s="4"/>
      <c r="HBM265" s="4"/>
      <c r="HBN265" s="4"/>
      <c r="HBO265" s="4"/>
      <c r="HBP265" s="4"/>
      <c r="HBQ265" s="4"/>
      <c r="HBR265" s="4"/>
      <c r="HBS265" s="4"/>
      <c r="HBT265" s="4"/>
      <c r="HBU265" s="4"/>
      <c r="HBV265" s="4"/>
      <c r="HBW265" s="4"/>
      <c r="HBX265" s="4"/>
      <c r="HBY265" s="4"/>
      <c r="HBZ265" s="4"/>
      <c r="HCA265" s="4"/>
      <c r="HCB265" s="4"/>
      <c r="HCC265" s="4"/>
      <c r="HCD265" s="4"/>
      <c r="HCE265" s="4"/>
      <c r="HCF265" s="4"/>
      <c r="HCG265" s="4"/>
      <c r="HCH265" s="4"/>
      <c r="HCI265" s="4"/>
      <c r="HCJ265" s="4"/>
      <c r="HCK265" s="4"/>
      <c r="HCL265" s="4"/>
      <c r="HCM265" s="4"/>
      <c r="HCN265" s="4"/>
      <c r="HCO265" s="4"/>
      <c r="HCP265" s="4"/>
      <c r="HCQ265" s="4"/>
      <c r="HCR265" s="4"/>
      <c r="HCS265" s="4"/>
      <c r="HCT265" s="4"/>
      <c r="HCU265" s="4"/>
      <c r="HCV265" s="4"/>
      <c r="HCW265" s="4"/>
      <c r="HCX265" s="4"/>
      <c r="HCY265" s="4"/>
      <c r="HCZ265" s="4"/>
      <c r="HDA265" s="4"/>
      <c r="HDB265" s="4"/>
      <c r="HDC265" s="4"/>
      <c r="HDD265" s="4"/>
      <c r="HDE265" s="4"/>
      <c r="HDF265" s="4"/>
      <c r="HDG265" s="4"/>
      <c r="HDH265" s="4"/>
      <c r="HDI265" s="4"/>
      <c r="HDJ265" s="4"/>
      <c r="HDK265" s="4"/>
      <c r="HDL265" s="4"/>
      <c r="HDM265" s="4"/>
      <c r="HDN265" s="4"/>
      <c r="HDO265" s="4"/>
      <c r="HDP265" s="4"/>
      <c r="HDQ265" s="4"/>
      <c r="HDR265" s="4"/>
      <c r="HDS265" s="4"/>
      <c r="HDT265" s="4"/>
      <c r="HDU265" s="4"/>
      <c r="HDV265" s="4"/>
      <c r="HDW265" s="4"/>
      <c r="HDX265" s="4"/>
      <c r="HDY265" s="4"/>
      <c r="HDZ265" s="4"/>
      <c r="HEA265" s="4"/>
      <c r="HEB265" s="4"/>
      <c r="HEC265" s="4"/>
      <c r="HED265" s="4"/>
      <c r="HEE265" s="4"/>
      <c r="HEF265" s="4"/>
      <c r="HEG265" s="4"/>
      <c r="HEH265" s="4"/>
      <c r="HEI265" s="4"/>
      <c r="HEJ265" s="4"/>
      <c r="HEK265" s="4"/>
      <c r="HEL265" s="4"/>
      <c r="HEM265" s="4"/>
      <c r="HEN265" s="4"/>
      <c r="HEO265" s="4"/>
      <c r="HEP265" s="4"/>
      <c r="HEQ265" s="4"/>
      <c r="HER265" s="4"/>
      <c r="HES265" s="4"/>
      <c r="HET265" s="4"/>
      <c r="HEU265" s="4"/>
      <c r="HEV265" s="4"/>
      <c r="HEW265" s="4"/>
      <c r="HEX265" s="4"/>
      <c r="HEY265" s="4"/>
      <c r="HEZ265" s="4"/>
      <c r="HFA265" s="4"/>
      <c r="HFB265" s="4"/>
      <c r="HFC265" s="4"/>
      <c r="HFD265" s="4"/>
      <c r="HFE265" s="4"/>
      <c r="HFF265" s="4"/>
      <c r="HFG265" s="4"/>
      <c r="HFH265" s="4"/>
      <c r="HFI265" s="4"/>
      <c r="HFJ265" s="4"/>
      <c r="HFK265" s="4"/>
      <c r="HFL265" s="4"/>
      <c r="HFM265" s="4"/>
      <c r="HFN265" s="4"/>
      <c r="HFO265" s="4"/>
      <c r="HFP265" s="4"/>
      <c r="HFQ265" s="4"/>
      <c r="HFR265" s="4"/>
      <c r="HFS265" s="4"/>
      <c r="HFT265" s="4"/>
      <c r="HFU265" s="4"/>
      <c r="HFV265" s="4"/>
      <c r="HFW265" s="4"/>
      <c r="HFX265" s="4"/>
      <c r="HFY265" s="4"/>
      <c r="HFZ265" s="4"/>
      <c r="HGA265" s="4"/>
      <c r="HGB265" s="4"/>
      <c r="HGC265" s="4"/>
      <c r="HGD265" s="4"/>
      <c r="HGE265" s="4"/>
      <c r="HGF265" s="4"/>
      <c r="HGG265" s="4"/>
      <c r="HGH265" s="4"/>
      <c r="HGI265" s="4"/>
      <c r="HGJ265" s="4"/>
      <c r="HGK265" s="4"/>
      <c r="HGL265" s="4"/>
      <c r="HGM265" s="4"/>
      <c r="HGN265" s="4"/>
      <c r="HGO265" s="4"/>
      <c r="HGP265" s="4"/>
      <c r="HGQ265" s="4"/>
      <c r="HGR265" s="4"/>
      <c r="HGS265" s="4"/>
      <c r="HGT265" s="4"/>
      <c r="HGU265" s="4"/>
      <c r="HGV265" s="4"/>
      <c r="HGW265" s="4"/>
      <c r="HGX265" s="4"/>
      <c r="HGY265" s="4"/>
      <c r="HGZ265" s="4"/>
      <c r="HHA265" s="4"/>
      <c r="HHB265" s="4"/>
      <c r="HHC265" s="4"/>
      <c r="HHD265" s="4"/>
      <c r="HHE265" s="4"/>
      <c r="HHF265" s="4"/>
      <c r="HHG265" s="4"/>
      <c r="HHH265" s="4"/>
      <c r="HHI265" s="4"/>
      <c r="HHJ265" s="4"/>
      <c r="HHK265" s="4"/>
      <c r="HHL265" s="4"/>
      <c r="HHM265" s="4"/>
      <c r="HHN265" s="4"/>
      <c r="HHO265" s="4"/>
      <c r="HHP265" s="4"/>
      <c r="HHQ265" s="4"/>
      <c r="HHR265" s="4"/>
      <c r="HHS265" s="4"/>
      <c r="HHT265" s="4"/>
      <c r="HHU265" s="4"/>
      <c r="HHV265" s="4"/>
      <c r="HHW265" s="4"/>
      <c r="HHX265" s="4"/>
      <c r="HHY265" s="4"/>
      <c r="HHZ265" s="4"/>
      <c r="HIA265" s="4"/>
      <c r="HIB265" s="4"/>
      <c r="HIC265" s="4"/>
      <c r="HID265" s="4"/>
      <c r="HIE265" s="4"/>
      <c r="HIF265" s="4"/>
      <c r="HIG265" s="4"/>
      <c r="HIH265" s="4"/>
      <c r="HII265" s="4"/>
      <c r="HIJ265" s="4"/>
      <c r="HIK265" s="4"/>
      <c r="HIL265" s="4"/>
      <c r="HIM265" s="4"/>
      <c r="HIN265" s="4"/>
      <c r="HIO265" s="4"/>
      <c r="HIP265" s="4"/>
      <c r="HIQ265" s="4"/>
      <c r="HIR265" s="4"/>
      <c r="HIS265" s="4"/>
      <c r="HIT265" s="4"/>
      <c r="HIU265" s="4"/>
      <c r="HIV265" s="4"/>
      <c r="HIW265" s="4"/>
      <c r="HIX265" s="4"/>
      <c r="HIY265" s="4"/>
      <c r="HIZ265" s="4"/>
      <c r="HJA265" s="4"/>
      <c r="HJB265" s="4"/>
      <c r="HJC265" s="4"/>
      <c r="HJD265" s="4"/>
      <c r="HJE265" s="4"/>
      <c r="HJF265" s="4"/>
      <c r="HJG265" s="4"/>
      <c r="HJH265" s="4"/>
      <c r="HJI265" s="4"/>
      <c r="HJJ265" s="4"/>
      <c r="HJK265" s="4"/>
      <c r="HJL265" s="4"/>
      <c r="HJM265" s="4"/>
      <c r="HJN265" s="4"/>
      <c r="HJO265" s="4"/>
      <c r="HJP265" s="4"/>
      <c r="HJQ265" s="4"/>
      <c r="HJR265" s="4"/>
      <c r="HJS265" s="4"/>
      <c r="HJT265" s="4"/>
      <c r="HJU265" s="4"/>
      <c r="HJV265" s="4"/>
      <c r="HJW265" s="4"/>
      <c r="HJX265" s="4"/>
      <c r="HJY265" s="4"/>
      <c r="HJZ265" s="4"/>
      <c r="HKA265" s="4"/>
      <c r="HKB265" s="4"/>
      <c r="HKC265" s="4"/>
      <c r="HKD265" s="4"/>
      <c r="HKE265" s="4"/>
      <c r="HKF265" s="4"/>
      <c r="HKG265" s="4"/>
      <c r="HKH265" s="4"/>
      <c r="HKI265" s="4"/>
      <c r="HKJ265" s="4"/>
      <c r="HKK265" s="4"/>
      <c r="HKL265" s="4"/>
      <c r="HKM265" s="4"/>
      <c r="HKN265" s="4"/>
      <c r="HKO265" s="4"/>
      <c r="HKP265" s="4"/>
      <c r="HKQ265" s="4"/>
      <c r="HKR265" s="4"/>
      <c r="HKS265" s="4"/>
      <c r="HKT265" s="4"/>
      <c r="HKU265" s="4"/>
      <c r="HKV265" s="4"/>
      <c r="HKW265" s="4"/>
      <c r="HKX265" s="4"/>
      <c r="HKY265" s="4"/>
      <c r="HKZ265" s="4"/>
      <c r="HLA265" s="4"/>
      <c r="HLB265" s="4"/>
      <c r="HLC265" s="4"/>
      <c r="HLD265" s="4"/>
      <c r="HLE265" s="4"/>
      <c r="HLF265" s="4"/>
      <c r="HLG265" s="4"/>
      <c r="HLH265" s="4"/>
      <c r="HLI265" s="4"/>
      <c r="HLJ265" s="4"/>
      <c r="HLK265" s="4"/>
      <c r="HLL265" s="4"/>
      <c r="HLM265" s="4"/>
      <c r="HLN265" s="4"/>
      <c r="HLO265" s="4"/>
      <c r="HLP265" s="4"/>
      <c r="HLQ265" s="4"/>
      <c r="HLR265" s="4"/>
      <c r="HLS265" s="4"/>
      <c r="HLT265" s="4"/>
      <c r="HLU265" s="4"/>
      <c r="HLV265" s="4"/>
      <c r="HLW265" s="4"/>
      <c r="HLX265" s="4"/>
      <c r="HLY265" s="4"/>
      <c r="HLZ265" s="4"/>
      <c r="HMA265" s="4"/>
      <c r="HMB265" s="4"/>
      <c r="HMC265" s="4"/>
      <c r="HMD265" s="4"/>
      <c r="HME265" s="4"/>
      <c r="HMF265" s="4"/>
      <c r="HMG265" s="4"/>
      <c r="HMH265" s="4"/>
      <c r="HMI265" s="4"/>
      <c r="HMJ265" s="4"/>
      <c r="HMK265" s="4"/>
      <c r="HML265" s="4"/>
      <c r="HMM265" s="4"/>
      <c r="HMN265" s="4"/>
      <c r="HMO265" s="4"/>
      <c r="HMP265" s="4"/>
      <c r="HMQ265" s="4"/>
      <c r="HMR265" s="4"/>
      <c r="HMS265" s="4"/>
      <c r="HMT265" s="4"/>
      <c r="HMU265" s="4"/>
      <c r="HMV265" s="4"/>
      <c r="HMW265" s="4"/>
      <c r="HMX265" s="4"/>
      <c r="HMY265" s="4"/>
      <c r="HMZ265" s="4"/>
      <c r="HNA265" s="4"/>
      <c r="HNB265" s="4"/>
      <c r="HNC265" s="4"/>
      <c r="HND265" s="4"/>
      <c r="HNE265" s="4"/>
      <c r="HNF265" s="4"/>
      <c r="HNG265" s="4"/>
      <c r="HNH265" s="4"/>
      <c r="HNI265" s="4"/>
      <c r="HNJ265" s="4"/>
      <c r="HNK265" s="4"/>
      <c r="HNL265" s="4"/>
      <c r="HNM265" s="4"/>
      <c r="HNN265" s="4"/>
      <c r="HNO265" s="4"/>
      <c r="HNP265" s="4"/>
      <c r="HNQ265" s="4"/>
      <c r="HNR265" s="4"/>
      <c r="HNS265" s="4"/>
      <c r="HNT265" s="4"/>
      <c r="HNU265" s="4"/>
      <c r="HNV265" s="4"/>
      <c r="HNW265" s="4"/>
      <c r="HNX265" s="4"/>
      <c r="HNY265" s="4"/>
      <c r="HNZ265" s="4"/>
      <c r="HOA265" s="4"/>
      <c r="HOB265" s="4"/>
      <c r="HOC265" s="4"/>
      <c r="HOD265" s="4"/>
      <c r="HOE265" s="4"/>
      <c r="HOF265" s="4"/>
      <c r="HOG265" s="4"/>
      <c r="HOH265" s="4"/>
      <c r="HOI265" s="4"/>
      <c r="HOJ265" s="4"/>
      <c r="HOK265" s="4"/>
      <c r="HOL265" s="4"/>
      <c r="HOM265" s="4"/>
      <c r="HON265" s="4"/>
      <c r="HOO265" s="4"/>
      <c r="HOP265" s="4"/>
      <c r="HOQ265" s="4"/>
      <c r="HOR265" s="4"/>
      <c r="HOS265" s="4"/>
      <c r="HOT265" s="4"/>
      <c r="HOU265" s="4"/>
      <c r="HOV265" s="4"/>
      <c r="HOW265" s="4"/>
      <c r="HOX265" s="4"/>
      <c r="HOY265" s="4"/>
      <c r="HOZ265" s="4"/>
      <c r="HPA265" s="4"/>
      <c r="HPB265" s="4"/>
      <c r="HPC265" s="4"/>
      <c r="HPD265" s="4"/>
      <c r="HPE265" s="4"/>
      <c r="HPF265" s="4"/>
      <c r="HPG265" s="4"/>
      <c r="HPH265" s="4"/>
      <c r="HPI265" s="4"/>
      <c r="HPJ265" s="4"/>
      <c r="HPK265" s="4"/>
      <c r="HPL265" s="4"/>
      <c r="HPM265" s="4"/>
      <c r="HPN265" s="4"/>
      <c r="HPO265" s="4"/>
      <c r="HPP265" s="4"/>
      <c r="HPQ265" s="4"/>
      <c r="HPR265" s="4"/>
      <c r="HPS265" s="4"/>
      <c r="HPT265" s="4"/>
      <c r="HPU265" s="4"/>
      <c r="HPV265" s="4"/>
      <c r="HPW265" s="4"/>
      <c r="HPX265" s="4"/>
      <c r="HPY265" s="4"/>
      <c r="HPZ265" s="4"/>
      <c r="HQA265" s="4"/>
      <c r="HQB265" s="4"/>
      <c r="HQC265" s="4"/>
      <c r="HQD265" s="4"/>
      <c r="HQE265" s="4"/>
      <c r="HQF265" s="4"/>
      <c r="HQG265" s="4"/>
      <c r="HQH265" s="4"/>
      <c r="HQI265" s="4"/>
      <c r="HQJ265" s="4"/>
      <c r="HQK265" s="4"/>
      <c r="HQL265" s="4"/>
      <c r="HQM265" s="4"/>
      <c r="HQN265" s="4"/>
      <c r="HQO265" s="4"/>
      <c r="HQP265" s="4"/>
      <c r="HQQ265" s="4"/>
      <c r="HQR265" s="4"/>
      <c r="HQS265" s="4"/>
      <c r="HQT265" s="4"/>
      <c r="HQU265" s="4"/>
      <c r="HQV265" s="4"/>
      <c r="HQW265" s="4"/>
      <c r="HQX265" s="4"/>
      <c r="HQY265" s="4"/>
      <c r="HQZ265" s="4"/>
      <c r="HRA265" s="4"/>
      <c r="HRB265" s="4"/>
      <c r="HRC265" s="4"/>
      <c r="HRD265" s="4"/>
      <c r="HRE265" s="4"/>
      <c r="HRF265" s="4"/>
      <c r="HRG265" s="4"/>
      <c r="HRH265" s="4"/>
      <c r="HRI265" s="4"/>
      <c r="HRJ265" s="4"/>
      <c r="HRK265" s="4"/>
      <c r="HRL265" s="4"/>
      <c r="HRM265" s="4"/>
      <c r="HRN265" s="4"/>
      <c r="HRO265" s="4"/>
      <c r="HRP265" s="4"/>
      <c r="HRQ265" s="4"/>
      <c r="HRR265" s="4"/>
      <c r="HRS265" s="4"/>
      <c r="HRT265" s="4"/>
      <c r="HRU265" s="4"/>
      <c r="HRV265" s="4"/>
      <c r="HRW265" s="4"/>
      <c r="HRX265" s="4"/>
      <c r="HRY265" s="4"/>
      <c r="HRZ265" s="4"/>
      <c r="HSA265" s="4"/>
      <c r="HSB265" s="4"/>
      <c r="HSC265" s="4"/>
      <c r="HSD265" s="4"/>
      <c r="HSE265" s="4"/>
      <c r="HSF265" s="4"/>
      <c r="HSG265" s="4"/>
      <c r="HSH265" s="4"/>
      <c r="HSI265" s="4"/>
      <c r="HSJ265" s="4"/>
      <c r="HSK265" s="4"/>
      <c r="HSL265" s="4"/>
      <c r="HSM265" s="4"/>
      <c r="HSN265" s="4"/>
      <c r="HSO265" s="4"/>
      <c r="HSP265" s="4"/>
      <c r="HSQ265" s="4"/>
      <c r="HSR265" s="4"/>
      <c r="HSS265" s="4"/>
      <c r="HST265" s="4"/>
      <c r="HSU265" s="4"/>
      <c r="HSV265" s="4"/>
      <c r="HSW265" s="4"/>
      <c r="HSX265" s="4"/>
      <c r="HSY265" s="4"/>
      <c r="HSZ265" s="4"/>
      <c r="HTA265" s="4"/>
      <c r="HTB265" s="4"/>
      <c r="HTC265" s="4"/>
      <c r="HTD265" s="4"/>
      <c r="HTE265" s="4"/>
      <c r="HTF265" s="4"/>
      <c r="HTG265" s="4"/>
      <c r="HTH265" s="4"/>
      <c r="HTI265" s="4"/>
      <c r="HTJ265" s="4"/>
      <c r="HTK265" s="4"/>
      <c r="HTL265" s="4"/>
      <c r="HTM265" s="4"/>
      <c r="HTN265" s="4"/>
      <c r="HTO265" s="4"/>
      <c r="HTP265" s="4"/>
      <c r="HTQ265" s="4"/>
      <c r="HTR265" s="4"/>
      <c r="HTS265" s="4"/>
      <c r="HTT265" s="4"/>
      <c r="HTU265" s="4"/>
      <c r="HTV265" s="4"/>
      <c r="HTW265" s="4"/>
      <c r="HTX265" s="4"/>
      <c r="HTY265" s="4"/>
      <c r="HTZ265" s="4"/>
      <c r="HUA265" s="4"/>
      <c r="HUB265" s="4"/>
      <c r="HUC265" s="4"/>
      <c r="HUD265" s="4"/>
      <c r="HUE265" s="4"/>
      <c r="HUF265" s="4"/>
      <c r="HUG265" s="4"/>
      <c r="HUH265" s="4"/>
      <c r="HUI265" s="4"/>
      <c r="HUJ265" s="4"/>
      <c r="HUK265" s="4"/>
      <c r="HUL265" s="4"/>
      <c r="HUM265" s="4"/>
      <c r="HUN265" s="4"/>
      <c r="HUO265" s="4"/>
      <c r="HUP265" s="4"/>
      <c r="HUQ265" s="4"/>
      <c r="HUR265" s="4"/>
      <c r="HUS265" s="4"/>
      <c r="HUT265" s="4"/>
      <c r="HUU265" s="4"/>
      <c r="HUV265" s="4"/>
      <c r="HUW265" s="4"/>
      <c r="HUX265" s="4"/>
      <c r="HUY265" s="4"/>
      <c r="HUZ265" s="4"/>
      <c r="HVA265" s="4"/>
      <c r="HVB265" s="4"/>
      <c r="HVC265" s="4"/>
      <c r="HVD265" s="4"/>
      <c r="HVE265" s="4"/>
      <c r="HVF265" s="4"/>
      <c r="HVG265" s="4"/>
      <c r="HVH265" s="4"/>
      <c r="HVI265" s="4"/>
      <c r="HVJ265" s="4"/>
      <c r="HVK265" s="4"/>
      <c r="HVL265" s="4"/>
      <c r="HVM265" s="4"/>
      <c r="HVN265" s="4"/>
      <c r="HVO265" s="4"/>
      <c r="HVP265" s="4"/>
      <c r="HVQ265" s="4"/>
      <c r="HVR265" s="4"/>
      <c r="HVS265" s="4"/>
      <c r="HVT265" s="4"/>
      <c r="HVU265" s="4"/>
      <c r="HVV265" s="4"/>
      <c r="HVW265" s="4"/>
      <c r="HVX265" s="4"/>
      <c r="HVY265" s="4"/>
      <c r="HVZ265" s="4"/>
      <c r="HWA265" s="4"/>
      <c r="HWB265" s="4"/>
      <c r="HWC265" s="4"/>
      <c r="HWD265" s="4"/>
      <c r="HWE265" s="4"/>
      <c r="HWF265" s="4"/>
      <c r="HWG265" s="4"/>
      <c r="HWH265" s="4"/>
      <c r="HWI265" s="4"/>
      <c r="HWJ265" s="4"/>
      <c r="HWK265" s="4"/>
      <c r="HWL265" s="4"/>
      <c r="HWM265" s="4"/>
      <c r="HWN265" s="4"/>
      <c r="HWO265" s="4"/>
      <c r="HWP265" s="4"/>
      <c r="HWQ265" s="4"/>
      <c r="HWR265" s="4"/>
      <c r="HWS265" s="4"/>
      <c r="HWT265" s="4"/>
      <c r="HWU265" s="4"/>
      <c r="HWV265" s="4"/>
      <c r="HWW265" s="4"/>
      <c r="HWX265" s="4"/>
      <c r="HWY265" s="4"/>
      <c r="HWZ265" s="4"/>
      <c r="HXA265" s="4"/>
      <c r="HXB265" s="4"/>
      <c r="HXC265" s="4"/>
      <c r="HXD265" s="4"/>
      <c r="HXE265" s="4"/>
      <c r="HXF265" s="4"/>
      <c r="HXG265" s="4"/>
      <c r="HXH265" s="4"/>
      <c r="HXI265" s="4"/>
      <c r="HXJ265" s="4"/>
      <c r="HXK265" s="4"/>
      <c r="HXL265" s="4"/>
      <c r="HXM265" s="4"/>
      <c r="HXN265" s="4"/>
      <c r="HXO265" s="4"/>
      <c r="HXP265" s="4"/>
      <c r="HXQ265" s="4"/>
      <c r="HXR265" s="4"/>
      <c r="HXS265" s="4"/>
      <c r="HXT265" s="4"/>
      <c r="HXU265" s="4"/>
      <c r="HXV265" s="4"/>
      <c r="HXW265" s="4"/>
      <c r="HXX265" s="4"/>
      <c r="HXY265" s="4"/>
      <c r="HXZ265" s="4"/>
      <c r="HYA265" s="4"/>
      <c r="HYB265" s="4"/>
      <c r="HYC265" s="4"/>
      <c r="HYD265" s="4"/>
      <c r="HYE265" s="4"/>
      <c r="HYF265" s="4"/>
      <c r="HYG265" s="4"/>
      <c r="HYH265" s="4"/>
      <c r="HYI265" s="4"/>
      <c r="HYJ265" s="4"/>
      <c r="HYK265" s="4"/>
      <c r="HYL265" s="4"/>
      <c r="HYM265" s="4"/>
      <c r="HYN265" s="4"/>
      <c r="HYO265" s="4"/>
      <c r="HYP265" s="4"/>
      <c r="HYQ265" s="4"/>
      <c r="HYR265" s="4"/>
      <c r="HYS265" s="4"/>
      <c r="HYT265" s="4"/>
      <c r="HYU265" s="4"/>
      <c r="HYV265" s="4"/>
      <c r="HYW265" s="4"/>
      <c r="HYX265" s="4"/>
      <c r="HYY265" s="4"/>
      <c r="HYZ265" s="4"/>
      <c r="HZA265" s="4"/>
      <c r="HZB265" s="4"/>
      <c r="HZC265" s="4"/>
      <c r="HZD265" s="4"/>
      <c r="HZE265" s="4"/>
      <c r="HZF265" s="4"/>
      <c r="HZG265" s="4"/>
      <c r="HZH265" s="4"/>
      <c r="HZI265" s="4"/>
      <c r="HZJ265" s="4"/>
      <c r="HZK265" s="4"/>
      <c r="HZL265" s="4"/>
      <c r="HZM265" s="4"/>
      <c r="HZN265" s="4"/>
      <c r="HZO265" s="4"/>
      <c r="HZP265" s="4"/>
      <c r="HZQ265" s="4"/>
      <c r="HZR265" s="4"/>
      <c r="HZS265" s="4"/>
      <c r="HZT265" s="4"/>
      <c r="HZU265" s="4"/>
      <c r="HZV265" s="4"/>
      <c r="HZW265" s="4"/>
      <c r="HZX265" s="4"/>
      <c r="HZY265" s="4"/>
      <c r="HZZ265" s="4"/>
      <c r="IAA265" s="4"/>
      <c r="IAB265" s="4"/>
      <c r="IAC265" s="4"/>
      <c r="IAD265" s="4"/>
      <c r="IAE265" s="4"/>
      <c r="IAF265" s="4"/>
      <c r="IAG265" s="4"/>
      <c r="IAH265" s="4"/>
      <c r="IAI265" s="4"/>
      <c r="IAJ265" s="4"/>
      <c r="IAK265" s="4"/>
      <c r="IAL265" s="4"/>
      <c r="IAM265" s="4"/>
      <c r="IAN265" s="4"/>
      <c r="IAO265" s="4"/>
      <c r="IAP265" s="4"/>
      <c r="IAQ265" s="4"/>
      <c r="IAR265" s="4"/>
      <c r="IAS265" s="4"/>
      <c r="IAT265" s="4"/>
      <c r="IAU265" s="4"/>
      <c r="IAV265" s="4"/>
      <c r="IAW265" s="4"/>
      <c r="IAX265" s="4"/>
      <c r="IAY265" s="4"/>
      <c r="IAZ265" s="4"/>
      <c r="IBA265" s="4"/>
      <c r="IBB265" s="4"/>
      <c r="IBC265" s="4"/>
      <c r="IBD265" s="4"/>
      <c r="IBE265" s="4"/>
      <c r="IBF265" s="4"/>
      <c r="IBG265" s="4"/>
      <c r="IBH265" s="4"/>
      <c r="IBI265" s="4"/>
      <c r="IBJ265" s="4"/>
      <c r="IBK265" s="4"/>
      <c r="IBL265" s="4"/>
      <c r="IBM265" s="4"/>
      <c r="IBN265" s="4"/>
      <c r="IBO265" s="4"/>
      <c r="IBP265" s="4"/>
      <c r="IBQ265" s="4"/>
      <c r="IBR265" s="4"/>
      <c r="IBS265" s="4"/>
      <c r="IBT265" s="4"/>
      <c r="IBU265" s="4"/>
      <c r="IBV265" s="4"/>
      <c r="IBW265" s="4"/>
      <c r="IBX265" s="4"/>
      <c r="IBY265" s="4"/>
      <c r="IBZ265" s="4"/>
      <c r="ICA265" s="4"/>
      <c r="ICB265" s="4"/>
      <c r="ICC265" s="4"/>
      <c r="ICD265" s="4"/>
      <c r="ICE265" s="4"/>
      <c r="ICF265" s="4"/>
      <c r="ICG265" s="4"/>
      <c r="ICH265" s="4"/>
      <c r="ICI265" s="4"/>
      <c r="ICJ265" s="4"/>
      <c r="ICK265" s="4"/>
      <c r="ICL265" s="4"/>
      <c r="ICM265" s="4"/>
      <c r="ICN265" s="4"/>
      <c r="ICO265" s="4"/>
      <c r="ICP265" s="4"/>
      <c r="ICQ265" s="4"/>
      <c r="ICR265" s="4"/>
      <c r="ICS265" s="4"/>
      <c r="ICT265" s="4"/>
      <c r="ICU265" s="4"/>
      <c r="ICV265" s="4"/>
      <c r="ICW265" s="4"/>
      <c r="ICX265" s="4"/>
      <c r="ICY265" s="4"/>
      <c r="ICZ265" s="4"/>
      <c r="IDA265" s="4"/>
      <c r="IDB265" s="4"/>
      <c r="IDC265" s="4"/>
      <c r="IDD265" s="4"/>
      <c r="IDE265" s="4"/>
      <c r="IDF265" s="4"/>
      <c r="IDG265" s="4"/>
      <c r="IDH265" s="4"/>
      <c r="IDI265" s="4"/>
      <c r="IDJ265" s="4"/>
      <c r="IDK265" s="4"/>
      <c r="IDL265" s="4"/>
      <c r="IDM265" s="4"/>
      <c r="IDN265" s="4"/>
      <c r="IDO265" s="4"/>
      <c r="IDP265" s="4"/>
      <c r="IDQ265" s="4"/>
      <c r="IDR265" s="4"/>
      <c r="IDS265" s="4"/>
      <c r="IDT265" s="4"/>
      <c r="IDU265" s="4"/>
      <c r="IDV265" s="4"/>
      <c r="IDW265" s="4"/>
      <c r="IDX265" s="4"/>
      <c r="IDY265" s="4"/>
      <c r="IDZ265" s="4"/>
      <c r="IEA265" s="4"/>
      <c r="IEB265" s="4"/>
      <c r="IEC265" s="4"/>
      <c r="IED265" s="4"/>
      <c r="IEE265" s="4"/>
      <c r="IEF265" s="4"/>
      <c r="IEG265" s="4"/>
      <c r="IEH265" s="4"/>
      <c r="IEI265" s="4"/>
      <c r="IEJ265" s="4"/>
      <c r="IEK265" s="4"/>
      <c r="IEL265" s="4"/>
      <c r="IEM265" s="4"/>
      <c r="IEN265" s="4"/>
      <c r="IEO265" s="4"/>
      <c r="IEP265" s="4"/>
      <c r="IEQ265" s="4"/>
      <c r="IER265" s="4"/>
      <c r="IES265" s="4"/>
      <c r="IET265" s="4"/>
      <c r="IEU265" s="4"/>
      <c r="IEV265" s="4"/>
      <c r="IEW265" s="4"/>
      <c r="IEX265" s="4"/>
      <c r="IEY265" s="4"/>
      <c r="IEZ265" s="4"/>
      <c r="IFA265" s="4"/>
      <c r="IFB265" s="4"/>
      <c r="IFC265" s="4"/>
      <c r="IFD265" s="4"/>
      <c r="IFE265" s="4"/>
      <c r="IFF265" s="4"/>
      <c r="IFG265" s="4"/>
      <c r="IFH265" s="4"/>
      <c r="IFI265" s="4"/>
      <c r="IFJ265" s="4"/>
      <c r="IFK265" s="4"/>
      <c r="IFL265" s="4"/>
      <c r="IFM265" s="4"/>
      <c r="IFN265" s="4"/>
      <c r="IFO265" s="4"/>
      <c r="IFP265" s="4"/>
      <c r="IFQ265" s="4"/>
      <c r="IFR265" s="4"/>
      <c r="IFS265" s="4"/>
      <c r="IFT265" s="4"/>
      <c r="IFU265" s="4"/>
      <c r="IFV265" s="4"/>
      <c r="IFW265" s="4"/>
      <c r="IFX265" s="4"/>
      <c r="IFY265" s="4"/>
      <c r="IFZ265" s="4"/>
      <c r="IGA265" s="4"/>
      <c r="IGB265" s="4"/>
      <c r="IGC265" s="4"/>
      <c r="IGD265" s="4"/>
      <c r="IGE265" s="4"/>
      <c r="IGF265" s="4"/>
      <c r="IGG265" s="4"/>
      <c r="IGH265" s="4"/>
      <c r="IGI265" s="4"/>
      <c r="IGJ265" s="4"/>
      <c r="IGK265" s="4"/>
      <c r="IGL265" s="4"/>
      <c r="IGM265" s="4"/>
      <c r="IGN265" s="4"/>
      <c r="IGO265" s="4"/>
      <c r="IGP265" s="4"/>
      <c r="IGQ265" s="4"/>
      <c r="IGR265" s="4"/>
      <c r="IGS265" s="4"/>
      <c r="IGT265" s="4"/>
      <c r="IGU265" s="4"/>
      <c r="IGV265" s="4"/>
      <c r="IGW265" s="4"/>
      <c r="IGX265" s="4"/>
      <c r="IGY265" s="4"/>
      <c r="IGZ265" s="4"/>
      <c r="IHA265" s="4"/>
      <c r="IHB265" s="4"/>
      <c r="IHC265" s="4"/>
      <c r="IHD265" s="4"/>
      <c r="IHE265" s="4"/>
      <c r="IHF265" s="4"/>
      <c r="IHG265" s="4"/>
      <c r="IHH265" s="4"/>
      <c r="IHI265" s="4"/>
      <c r="IHJ265" s="4"/>
      <c r="IHK265" s="4"/>
      <c r="IHL265" s="4"/>
      <c r="IHM265" s="4"/>
      <c r="IHN265" s="4"/>
      <c r="IHO265" s="4"/>
      <c r="IHP265" s="4"/>
      <c r="IHQ265" s="4"/>
      <c r="IHR265" s="4"/>
      <c r="IHS265" s="4"/>
      <c r="IHT265" s="4"/>
      <c r="IHU265" s="4"/>
      <c r="IHV265" s="4"/>
      <c r="IHW265" s="4"/>
      <c r="IHX265" s="4"/>
      <c r="IHY265" s="4"/>
      <c r="IHZ265" s="4"/>
      <c r="IIA265" s="4"/>
      <c r="IIB265" s="4"/>
      <c r="IIC265" s="4"/>
      <c r="IID265" s="4"/>
      <c r="IIE265" s="4"/>
      <c r="IIF265" s="4"/>
      <c r="IIG265" s="4"/>
      <c r="IIH265" s="4"/>
      <c r="III265" s="4"/>
      <c r="IIJ265" s="4"/>
      <c r="IIK265" s="4"/>
      <c r="IIL265" s="4"/>
      <c r="IIM265" s="4"/>
      <c r="IIN265" s="4"/>
      <c r="IIO265" s="4"/>
      <c r="IIP265" s="4"/>
      <c r="IIQ265" s="4"/>
      <c r="IIR265" s="4"/>
      <c r="IIS265" s="4"/>
      <c r="IIT265" s="4"/>
      <c r="IIU265" s="4"/>
      <c r="IIV265" s="4"/>
      <c r="IIW265" s="4"/>
      <c r="IIX265" s="4"/>
      <c r="IIY265" s="4"/>
      <c r="IIZ265" s="4"/>
      <c r="IJA265" s="4"/>
      <c r="IJB265" s="4"/>
      <c r="IJC265" s="4"/>
      <c r="IJD265" s="4"/>
      <c r="IJE265" s="4"/>
      <c r="IJF265" s="4"/>
      <c r="IJG265" s="4"/>
      <c r="IJH265" s="4"/>
      <c r="IJI265" s="4"/>
      <c r="IJJ265" s="4"/>
      <c r="IJK265" s="4"/>
      <c r="IJL265" s="4"/>
      <c r="IJM265" s="4"/>
      <c r="IJN265" s="4"/>
      <c r="IJO265" s="4"/>
      <c r="IJP265" s="4"/>
      <c r="IJQ265" s="4"/>
      <c r="IJR265" s="4"/>
      <c r="IJS265" s="4"/>
      <c r="IJT265" s="4"/>
      <c r="IJU265" s="4"/>
      <c r="IJV265" s="4"/>
      <c r="IJW265" s="4"/>
      <c r="IJX265" s="4"/>
      <c r="IJY265" s="4"/>
      <c r="IJZ265" s="4"/>
      <c r="IKA265" s="4"/>
      <c r="IKB265" s="4"/>
      <c r="IKC265" s="4"/>
      <c r="IKD265" s="4"/>
      <c r="IKE265" s="4"/>
      <c r="IKF265" s="4"/>
      <c r="IKG265" s="4"/>
      <c r="IKH265" s="4"/>
      <c r="IKI265" s="4"/>
      <c r="IKJ265" s="4"/>
      <c r="IKK265" s="4"/>
      <c r="IKL265" s="4"/>
      <c r="IKM265" s="4"/>
      <c r="IKN265" s="4"/>
      <c r="IKO265" s="4"/>
      <c r="IKP265" s="4"/>
      <c r="IKQ265" s="4"/>
      <c r="IKR265" s="4"/>
      <c r="IKS265" s="4"/>
      <c r="IKT265" s="4"/>
      <c r="IKU265" s="4"/>
      <c r="IKV265" s="4"/>
      <c r="IKW265" s="4"/>
      <c r="IKX265" s="4"/>
      <c r="IKY265" s="4"/>
      <c r="IKZ265" s="4"/>
      <c r="ILA265" s="4"/>
      <c r="ILB265" s="4"/>
      <c r="ILC265" s="4"/>
      <c r="ILD265" s="4"/>
      <c r="ILE265" s="4"/>
      <c r="ILF265" s="4"/>
      <c r="ILG265" s="4"/>
      <c r="ILH265" s="4"/>
      <c r="ILI265" s="4"/>
      <c r="ILJ265" s="4"/>
      <c r="ILK265" s="4"/>
      <c r="ILL265" s="4"/>
      <c r="ILM265" s="4"/>
      <c r="ILN265" s="4"/>
      <c r="ILO265" s="4"/>
      <c r="ILP265" s="4"/>
      <c r="ILQ265" s="4"/>
      <c r="ILR265" s="4"/>
      <c r="ILS265" s="4"/>
      <c r="ILT265" s="4"/>
      <c r="ILU265" s="4"/>
      <c r="ILV265" s="4"/>
      <c r="ILW265" s="4"/>
      <c r="ILX265" s="4"/>
      <c r="ILY265" s="4"/>
      <c r="ILZ265" s="4"/>
      <c r="IMA265" s="4"/>
      <c r="IMB265" s="4"/>
      <c r="IMC265" s="4"/>
      <c r="IMD265" s="4"/>
      <c r="IME265" s="4"/>
      <c r="IMF265" s="4"/>
      <c r="IMG265" s="4"/>
      <c r="IMH265" s="4"/>
      <c r="IMI265" s="4"/>
      <c r="IMJ265" s="4"/>
      <c r="IMK265" s="4"/>
      <c r="IML265" s="4"/>
      <c r="IMM265" s="4"/>
      <c r="IMN265" s="4"/>
      <c r="IMO265" s="4"/>
      <c r="IMP265" s="4"/>
      <c r="IMQ265" s="4"/>
      <c r="IMR265" s="4"/>
      <c r="IMS265" s="4"/>
      <c r="IMT265" s="4"/>
      <c r="IMU265" s="4"/>
      <c r="IMV265" s="4"/>
      <c r="IMW265" s="4"/>
      <c r="IMX265" s="4"/>
      <c r="IMY265" s="4"/>
      <c r="IMZ265" s="4"/>
      <c r="INA265" s="4"/>
      <c r="INB265" s="4"/>
      <c r="INC265" s="4"/>
      <c r="IND265" s="4"/>
      <c r="INE265" s="4"/>
      <c r="INF265" s="4"/>
      <c r="ING265" s="4"/>
      <c r="INH265" s="4"/>
      <c r="INI265" s="4"/>
      <c r="INJ265" s="4"/>
      <c r="INK265" s="4"/>
      <c r="INL265" s="4"/>
      <c r="INM265" s="4"/>
      <c r="INN265" s="4"/>
      <c r="INO265" s="4"/>
      <c r="INP265" s="4"/>
      <c r="INQ265" s="4"/>
      <c r="INR265" s="4"/>
      <c r="INS265" s="4"/>
      <c r="INT265" s="4"/>
      <c r="INU265" s="4"/>
      <c r="INV265" s="4"/>
      <c r="INW265" s="4"/>
      <c r="INX265" s="4"/>
      <c r="INY265" s="4"/>
      <c r="INZ265" s="4"/>
      <c r="IOA265" s="4"/>
      <c r="IOB265" s="4"/>
      <c r="IOC265" s="4"/>
      <c r="IOD265" s="4"/>
      <c r="IOE265" s="4"/>
      <c r="IOF265" s="4"/>
      <c r="IOG265" s="4"/>
      <c r="IOH265" s="4"/>
      <c r="IOI265" s="4"/>
      <c r="IOJ265" s="4"/>
      <c r="IOK265" s="4"/>
      <c r="IOL265" s="4"/>
      <c r="IOM265" s="4"/>
      <c r="ION265" s="4"/>
      <c r="IOO265" s="4"/>
      <c r="IOP265" s="4"/>
      <c r="IOQ265" s="4"/>
      <c r="IOR265" s="4"/>
      <c r="IOS265" s="4"/>
      <c r="IOT265" s="4"/>
      <c r="IOU265" s="4"/>
      <c r="IOV265" s="4"/>
      <c r="IOW265" s="4"/>
      <c r="IOX265" s="4"/>
      <c r="IOY265" s="4"/>
      <c r="IOZ265" s="4"/>
      <c r="IPA265" s="4"/>
      <c r="IPB265" s="4"/>
      <c r="IPC265" s="4"/>
      <c r="IPD265" s="4"/>
      <c r="IPE265" s="4"/>
      <c r="IPF265" s="4"/>
      <c r="IPG265" s="4"/>
      <c r="IPH265" s="4"/>
      <c r="IPI265" s="4"/>
      <c r="IPJ265" s="4"/>
      <c r="IPK265" s="4"/>
      <c r="IPL265" s="4"/>
      <c r="IPM265" s="4"/>
      <c r="IPN265" s="4"/>
      <c r="IPO265" s="4"/>
      <c r="IPP265" s="4"/>
      <c r="IPQ265" s="4"/>
      <c r="IPR265" s="4"/>
      <c r="IPS265" s="4"/>
      <c r="IPT265" s="4"/>
      <c r="IPU265" s="4"/>
      <c r="IPV265" s="4"/>
      <c r="IPW265" s="4"/>
      <c r="IPX265" s="4"/>
      <c r="IPY265" s="4"/>
      <c r="IPZ265" s="4"/>
      <c r="IQA265" s="4"/>
      <c r="IQB265" s="4"/>
      <c r="IQC265" s="4"/>
      <c r="IQD265" s="4"/>
      <c r="IQE265" s="4"/>
      <c r="IQF265" s="4"/>
      <c r="IQG265" s="4"/>
      <c r="IQH265" s="4"/>
      <c r="IQI265" s="4"/>
      <c r="IQJ265" s="4"/>
      <c r="IQK265" s="4"/>
      <c r="IQL265" s="4"/>
      <c r="IQM265" s="4"/>
      <c r="IQN265" s="4"/>
      <c r="IQO265" s="4"/>
      <c r="IQP265" s="4"/>
      <c r="IQQ265" s="4"/>
      <c r="IQR265" s="4"/>
      <c r="IQS265" s="4"/>
      <c r="IQT265" s="4"/>
      <c r="IQU265" s="4"/>
      <c r="IQV265" s="4"/>
      <c r="IQW265" s="4"/>
      <c r="IQX265" s="4"/>
      <c r="IQY265" s="4"/>
      <c r="IQZ265" s="4"/>
      <c r="IRA265" s="4"/>
      <c r="IRB265" s="4"/>
      <c r="IRC265" s="4"/>
      <c r="IRD265" s="4"/>
      <c r="IRE265" s="4"/>
      <c r="IRF265" s="4"/>
      <c r="IRG265" s="4"/>
      <c r="IRH265" s="4"/>
      <c r="IRI265" s="4"/>
      <c r="IRJ265" s="4"/>
      <c r="IRK265" s="4"/>
      <c r="IRL265" s="4"/>
      <c r="IRM265" s="4"/>
      <c r="IRN265" s="4"/>
      <c r="IRO265" s="4"/>
      <c r="IRP265" s="4"/>
      <c r="IRQ265" s="4"/>
      <c r="IRR265" s="4"/>
      <c r="IRS265" s="4"/>
      <c r="IRT265" s="4"/>
      <c r="IRU265" s="4"/>
      <c r="IRV265" s="4"/>
      <c r="IRW265" s="4"/>
      <c r="IRX265" s="4"/>
      <c r="IRY265" s="4"/>
      <c r="IRZ265" s="4"/>
      <c r="ISA265" s="4"/>
      <c r="ISB265" s="4"/>
      <c r="ISC265" s="4"/>
      <c r="ISD265" s="4"/>
      <c r="ISE265" s="4"/>
      <c r="ISF265" s="4"/>
      <c r="ISG265" s="4"/>
      <c r="ISH265" s="4"/>
      <c r="ISI265" s="4"/>
      <c r="ISJ265" s="4"/>
      <c r="ISK265" s="4"/>
      <c r="ISL265" s="4"/>
      <c r="ISM265" s="4"/>
      <c r="ISN265" s="4"/>
      <c r="ISO265" s="4"/>
      <c r="ISP265" s="4"/>
      <c r="ISQ265" s="4"/>
      <c r="ISR265" s="4"/>
      <c r="ISS265" s="4"/>
      <c r="IST265" s="4"/>
      <c r="ISU265" s="4"/>
      <c r="ISV265" s="4"/>
      <c r="ISW265" s="4"/>
      <c r="ISX265" s="4"/>
      <c r="ISY265" s="4"/>
      <c r="ISZ265" s="4"/>
      <c r="ITA265" s="4"/>
      <c r="ITB265" s="4"/>
      <c r="ITC265" s="4"/>
      <c r="ITD265" s="4"/>
      <c r="ITE265" s="4"/>
      <c r="ITF265" s="4"/>
      <c r="ITG265" s="4"/>
      <c r="ITH265" s="4"/>
      <c r="ITI265" s="4"/>
      <c r="ITJ265" s="4"/>
      <c r="ITK265" s="4"/>
      <c r="ITL265" s="4"/>
      <c r="ITM265" s="4"/>
      <c r="ITN265" s="4"/>
      <c r="ITO265" s="4"/>
      <c r="ITP265" s="4"/>
      <c r="ITQ265" s="4"/>
      <c r="ITR265" s="4"/>
      <c r="ITS265" s="4"/>
      <c r="ITT265" s="4"/>
      <c r="ITU265" s="4"/>
      <c r="ITV265" s="4"/>
      <c r="ITW265" s="4"/>
      <c r="ITX265" s="4"/>
      <c r="ITY265" s="4"/>
      <c r="ITZ265" s="4"/>
      <c r="IUA265" s="4"/>
      <c r="IUB265" s="4"/>
      <c r="IUC265" s="4"/>
      <c r="IUD265" s="4"/>
      <c r="IUE265" s="4"/>
      <c r="IUF265" s="4"/>
      <c r="IUG265" s="4"/>
      <c r="IUH265" s="4"/>
      <c r="IUI265" s="4"/>
      <c r="IUJ265" s="4"/>
      <c r="IUK265" s="4"/>
      <c r="IUL265" s="4"/>
      <c r="IUM265" s="4"/>
      <c r="IUN265" s="4"/>
      <c r="IUO265" s="4"/>
      <c r="IUP265" s="4"/>
      <c r="IUQ265" s="4"/>
      <c r="IUR265" s="4"/>
      <c r="IUS265" s="4"/>
      <c r="IUT265" s="4"/>
      <c r="IUU265" s="4"/>
      <c r="IUV265" s="4"/>
      <c r="IUW265" s="4"/>
      <c r="IUX265" s="4"/>
      <c r="IUY265" s="4"/>
      <c r="IUZ265" s="4"/>
      <c r="IVA265" s="4"/>
      <c r="IVB265" s="4"/>
      <c r="IVC265" s="4"/>
      <c r="IVD265" s="4"/>
      <c r="IVE265" s="4"/>
      <c r="IVF265" s="4"/>
      <c r="IVG265" s="4"/>
      <c r="IVH265" s="4"/>
      <c r="IVI265" s="4"/>
      <c r="IVJ265" s="4"/>
      <c r="IVK265" s="4"/>
      <c r="IVL265" s="4"/>
      <c r="IVM265" s="4"/>
      <c r="IVN265" s="4"/>
      <c r="IVO265" s="4"/>
      <c r="IVP265" s="4"/>
      <c r="IVQ265" s="4"/>
      <c r="IVR265" s="4"/>
      <c r="IVS265" s="4"/>
      <c r="IVT265" s="4"/>
      <c r="IVU265" s="4"/>
      <c r="IVV265" s="4"/>
      <c r="IVW265" s="4"/>
      <c r="IVX265" s="4"/>
      <c r="IVY265" s="4"/>
      <c r="IVZ265" s="4"/>
      <c r="IWA265" s="4"/>
      <c r="IWB265" s="4"/>
      <c r="IWC265" s="4"/>
      <c r="IWD265" s="4"/>
      <c r="IWE265" s="4"/>
      <c r="IWF265" s="4"/>
      <c r="IWG265" s="4"/>
      <c r="IWH265" s="4"/>
      <c r="IWI265" s="4"/>
      <c r="IWJ265" s="4"/>
      <c r="IWK265" s="4"/>
      <c r="IWL265" s="4"/>
      <c r="IWM265" s="4"/>
      <c r="IWN265" s="4"/>
      <c r="IWO265" s="4"/>
      <c r="IWP265" s="4"/>
      <c r="IWQ265" s="4"/>
      <c r="IWR265" s="4"/>
      <c r="IWS265" s="4"/>
      <c r="IWT265" s="4"/>
      <c r="IWU265" s="4"/>
      <c r="IWV265" s="4"/>
      <c r="IWW265" s="4"/>
      <c r="IWX265" s="4"/>
      <c r="IWY265" s="4"/>
      <c r="IWZ265" s="4"/>
      <c r="IXA265" s="4"/>
      <c r="IXB265" s="4"/>
      <c r="IXC265" s="4"/>
      <c r="IXD265" s="4"/>
      <c r="IXE265" s="4"/>
      <c r="IXF265" s="4"/>
      <c r="IXG265" s="4"/>
      <c r="IXH265" s="4"/>
      <c r="IXI265" s="4"/>
      <c r="IXJ265" s="4"/>
      <c r="IXK265" s="4"/>
      <c r="IXL265" s="4"/>
      <c r="IXM265" s="4"/>
      <c r="IXN265" s="4"/>
      <c r="IXO265" s="4"/>
      <c r="IXP265" s="4"/>
      <c r="IXQ265" s="4"/>
      <c r="IXR265" s="4"/>
      <c r="IXS265" s="4"/>
      <c r="IXT265" s="4"/>
      <c r="IXU265" s="4"/>
      <c r="IXV265" s="4"/>
      <c r="IXW265" s="4"/>
      <c r="IXX265" s="4"/>
      <c r="IXY265" s="4"/>
      <c r="IXZ265" s="4"/>
      <c r="IYA265" s="4"/>
      <c r="IYB265" s="4"/>
      <c r="IYC265" s="4"/>
      <c r="IYD265" s="4"/>
      <c r="IYE265" s="4"/>
      <c r="IYF265" s="4"/>
      <c r="IYG265" s="4"/>
      <c r="IYH265" s="4"/>
      <c r="IYI265" s="4"/>
      <c r="IYJ265" s="4"/>
      <c r="IYK265" s="4"/>
      <c r="IYL265" s="4"/>
      <c r="IYM265" s="4"/>
      <c r="IYN265" s="4"/>
      <c r="IYO265" s="4"/>
      <c r="IYP265" s="4"/>
      <c r="IYQ265" s="4"/>
      <c r="IYR265" s="4"/>
      <c r="IYS265" s="4"/>
      <c r="IYT265" s="4"/>
      <c r="IYU265" s="4"/>
      <c r="IYV265" s="4"/>
      <c r="IYW265" s="4"/>
      <c r="IYX265" s="4"/>
      <c r="IYY265" s="4"/>
      <c r="IYZ265" s="4"/>
      <c r="IZA265" s="4"/>
      <c r="IZB265" s="4"/>
      <c r="IZC265" s="4"/>
      <c r="IZD265" s="4"/>
      <c r="IZE265" s="4"/>
      <c r="IZF265" s="4"/>
      <c r="IZG265" s="4"/>
      <c r="IZH265" s="4"/>
      <c r="IZI265" s="4"/>
      <c r="IZJ265" s="4"/>
      <c r="IZK265" s="4"/>
      <c r="IZL265" s="4"/>
      <c r="IZM265" s="4"/>
      <c r="IZN265" s="4"/>
      <c r="IZO265" s="4"/>
      <c r="IZP265" s="4"/>
      <c r="IZQ265" s="4"/>
      <c r="IZR265" s="4"/>
      <c r="IZS265" s="4"/>
      <c r="IZT265" s="4"/>
      <c r="IZU265" s="4"/>
      <c r="IZV265" s="4"/>
      <c r="IZW265" s="4"/>
      <c r="IZX265" s="4"/>
      <c r="IZY265" s="4"/>
      <c r="IZZ265" s="4"/>
      <c r="JAA265" s="4"/>
      <c r="JAB265" s="4"/>
      <c r="JAC265" s="4"/>
      <c r="JAD265" s="4"/>
      <c r="JAE265" s="4"/>
      <c r="JAF265" s="4"/>
      <c r="JAG265" s="4"/>
      <c r="JAH265" s="4"/>
      <c r="JAI265" s="4"/>
      <c r="JAJ265" s="4"/>
      <c r="JAK265" s="4"/>
      <c r="JAL265" s="4"/>
      <c r="JAM265" s="4"/>
      <c r="JAN265" s="4"/>
      <c r="JAO265" s="4"/>
      <c r="JAP265" s="4"/>
      <c r="JAQ265" s="4"/>
      <c r="JAR265" s="4"/>
      <c r="JAS265" s="4"/>
      <c r="JAT265" s="4"/>
      <c r="JAU265" s="4"/>
      <c r="JAV265" s="4"/>
      <c r="JAW265" s="4"/>
      <c r="JAX265" s="4"/>
      <c r="JAY265" s="4"/>
      <c r="JAZ265" s="4"/>
      <c r="JBA265" s="4"/>
      <c r="JBB265" s="4"/>
      <c r="JBC265" s="4"/>
      <c r="JBD265" s="4"/>
      <c r="JBE265" s="4"/>
      <c r="JBF265" s="4"/>
      <c r="JBG265" s="4"/>
      <c r="JBH265" s="4"/>
      <c r="JBI265" s="4"/>
      <c r="JBJ265" s="4"/>
      <c r="JBK265" s="4"/>
      <c r="JBL265" s="4"/>
      <c r="JBM265" s="4"/>
      <c r="JBN265" s="4"/>
      <c r="JBO265" s="4"/>
      <c r="JBP265" s="4"/>
      <c r="JBQ265" s="4"/>
      <c r="JBR265" s="4"/>
      <c r="JBS265" s="4"/>
      <c r="JBT265" s="4"/>
      <c r="JBU265" s="4"/>
      <c r="JBV265" s="4"/>
      <c r="JBW265" s="4"/>
      <c r="JBX265" s="4"/>
      <c r="JBY265" s="4"/>
      <c r="JBZ265" s="4"/>
      <c r="JCA265" s="4"/>
      <c r="JCB265" s="4"/>
      <c r="JCC265" s="4"/>
      <c r="JCD265" s="4"/>
      <c r="JCE265" s="4"/>
      <c r="JCF265" s="4"/>
      <c r="JCG265" s="4"/>
      <c r="JCH265" s="4"/>
      <c r="JCI265" s="4"/>
      <c r="JCJ265" s="4"/>
      <c r="JCK265" s="4"/>
      <c r="JCL265" s="4"/>
      <c r="JCM265" s="4"/>
      <c r="JCN265" s="4"/>
      <c r="JCO265" s="4"/>
      <c r="JCP265" s="4"/>
      <c r="JCQ265" s="4"/>
      <c r="JCR265" s="4"/>
      <c r="JCS265" s="4"/>
      <c r="JCT265" s="4"/>
      <c r="JCU265" s="4"/>
      <c r="JCV265" s="4"/>
      <c r="JCW265" s="4"/>
      <c r="JCX265" s="4"/>
      <c r="JCY265" s="4"/>
      <c r="JCZ265" s="4"/>
      <c r="JDA265" s="4"/>
      <c r="JDB265" s="4"/>
      <c r="JDC265" s="4"/>
      <c r="JDD265" s="4"/>
      <c r="JDE265" s="4"/>
      <c r="JDF265" s="4"/>
      <c r="JDG265" s="4"/>
      <c r="JDH265" s="4"/>
      <c r="JDI265" s="4"/>
      <c r="JDJ265" s="4"/>
      <c r="JDK265" s="4"/>
      <c r="JDL265" s="4"/>
      <c r="JDM265" s="4"/>
      <c r="JDN265" s="4"/>
      <c r="JDO265" s="4"/>
      <c r="JDP265" s="4"/>
      <c r="JDQ265" s="4"/>
      <c r="JDR265" s="4"/>
      <c r="JDS265" s="4"/>
      <c r="JDT265" s="4"/>
      <c r="JDU265" s="4"/>
      <c r="JDV265" s="4"/>
      <c r="JDW265" s="4"/>
      <c r="JDX265" s="4"/>
      <c r="JDY265" s="4"/>
      <c r="JDZ265" s="4"/>
      <c r="JEA265" s="4"/>
      <c r="JEB265" s="4"/>
      <c r="JEC265" s="4"/>
      <c r="JED265" s="4"/>
      <c r="JEE265" s="4"/>
      <c r="JEF265" s="4"/>
      <c r="JEG265" s="4"/>
      <c r="JEH265" s="4"/>
      <c r="JEI265" s="4"/>
      <c r="JEJ265" s="4"/>
      <c r="JEK265" s="4"/>
      <c r="JEL265" s="4"/>
      <c r="JEM265" s="4"/>
      <c r="JEN265" s="4"/>
      <c r="JEO265" s="4"/>
      <c r="JEP265" s="4"/>
      <c r="JEQ265" s="4"/>
      <c r="JER265" s="4"/>
      <c r="JES265" s="4"/>
      <c r="JET265" s="4"/>
      <c r="JEU265" s="4"/>
      <c r="JEV265" s="4"/>
      <c r="JEW265" s="4"/>
      <c r="JEX265" s="4"/>
      <c r="JEY265" s="4"/>
      <c r="JEZ265" s="4"/>
      <c r="JFA265" s="4"/>
      <c r="JFB265" s="4"/>
      <c r="JFC265" s="4"/>
      <c r="JFD265" s="4"/>
      <c r="JFE265" s="4"/>
      <c r="JFF265" s="4"/>
      <c r="JFG265" s="4"/>
      <c r="JFH265" s="4"/>
      <c r="JFI265" s="4"/>
      <c r="JFJ265" s="4"/>
      <c r="JFK265" s="4"/>
      <c r="JFL265" s="4"/>
      <c r="JFM265" s="4"/>
      <c r="JFN265" s="4"/>
      <c r="JFO265" s="4"/>
      <c r="JFP265" s="4"/>
      <c r="JFQ265" s="4"/>
      <c r="JFR265" s="4"/>
      <c r="JFS265" s="4"/>
      <c r="JFT265" s="4"/>
      <c r="JFU265" s="4"/>
      <c r="JFV265" s="4"/>
      <c r="JFW265" s="4"/>
      <c r="JFX265" s="4"/>
      <c r="JFY265" s="4"/>
      <c r="JFZ265" s="4"/>
      <c r="JGA265" s="4"/>
      <c r="JGB265" s="4"/>
      <c r="JGC265" s="4"/>
      <c r="JGD265" s="4"/>
      <c r="JGE265" s="4"/>
      <c r="JGF265" s="4"/>
      <c r="JGG265" s="4"/>
      <c r="JGH265" s="4"/>
      <c r="JGI265" s="4"/>
      <c r="JGJ265" s="4"/>
      <c r="JGK265" s="4"/>
      <c r="JGL265" s="4"/>
      <c r="JGM265" s="4"/>
      <c r="JGN265" s="4"/>
      <c r="JGO265" s="4"/>
      <c r="JGP265" s="4"/>
      <c r="JGQ265" s="4"/>
      <c r="JGR265" s="4"/>
      <c r="JGS265" s="4"/>
      <c r="JGT265" s="4"/>
      <c r="JGU265" s="4"/>
      <c r="JGV265" s="4"/>
      <c r="JGW265" s="4"/>
      <c r="JGX265" s="4"/>
      <c r="JGY265" s="4"/>
      <c r="JGZ265" s="4"/>
      <c r="JHA265" s="4"/>
      <c r="JHB265" s="4"/>
      <c r="JHC265" s="4"/>
      <c r="JHD265" s="4"/>
      <c r="JHE265" s="4"/>
      <c r="JHF265" s="4"/>
      <c r="JHG265" s="4"/>
      <c r="JHH265" s="4"/>
      <c r="JHI265" s="4"/>
      <c r="JHJ265" s="4"/>
      <c r="JHK265" s="4"/>
      <c r="JHL265" s="4"/>
      <c r="JHM265" s="4"/>
      <c r="JHN265" s="4"/>
      <c r="JHO265" s="4"/>
      <c r="JHP265" s="4"/>
      <c r="JHQ265" s="4"/>
      <c r="JHR265" s="4"/>
      <c r="JHS265" s="4"/>
      <c r="JHT265" s="4"/>
      <c r="JHU265" s="4"/>
      <c r="JHV265" s="4"/>
      <c r="JHW265" s="4"/>
      <c r="JHX265" s="4"/>
      <c r="JHY265" s="4"/>
      <c r="JHZ265" s="4"/>
      <c r="JIA265" s="4"/>
      <c r="JIB265" s="4"/>
      <c r="JIC265" s="4"/>
      <c r="JID265" s="4"/>
      <c r="JIE265" s="4"/>
      <c r="JIF265" s="4"/>
      <c r="JIG265" s="4"/>
      <c r="JIH265" s="4"/>
      <c r="JII265" s="4"/>
      <c r="JIJ265" s="4"/>
      <c r="JIK265" s="4"/>
      <c r="JIL265" s="4"/>
      <c r="JIM265" s="4"/>
      <c r="JIN265" s="4"/>
      <c r="JIO265" s="4"/>
      <c r="JIP265" s="4"/>
      <c r="JIQ265" s="4"/>
      <c r="JIR265" s="4"/>
      <c r="JIS265" s="4"/>
      <c r="JIT265" s="4"/>
      <c r="JIU265" s="4"/>
      <c r="JIV265" s="4"/>
      <c r="JIW265" s="4"/>
      <c r="JIX265" s="4"/>
      <c r="JIY265" s="4"/>
      <c r="JIZ265" s="4"/>
      <c r="JJA265" s="4"/>
      <c r="JJB265" s="4"/>
      <c r="JJC265" s="4"/>
      <c r="JJD265" s="4"/>
      <c r="JJE265" s="4"/>
      <c r="JJF265" s="4"/>
      <c r="JJG265" s="4"/>
      <c r="JJH265" s="4"/>
      <c r="JJI265" s="4"/>
      <c r="JJJ265" s="4"/>
      <c r="JJK265" s="4"/>
      <c r="JJL265" s="4"/>
      <c r="JJM265" s="4"/>
      <c r="JJN265" s="4"/>
      <c r="JJO265" s="4"/>
      <c r="JJP265" s="4"/>
      <c r="JJQ265" s="4"/>
      <c r="JJR265" s="4"/>
      <c r="JJS265" s="4"/>
      <c r="JJT265" s="4"/>
      <c r="JJU265" s="4"/>
      <c r="JJV265" s="4"/>
      <c r="JJW265" s="4"/>
      <c r="JJX265" s="4"/>
      <c r="JJY265" s="4"/>
      <c r="JJZ265" s="4"/>
      <c r="JKA265" s="4"/>
      <c r="JKB265" s="4"/>
      <c r="JKC265" s="4"/>
      <c r="JKD265" s="4"/>
      <c r="JKE265" s="4"/>
      <c r="JKF265" s="4"/>
      <c r="JKG265" s="4"/>
      <c r="JKH265" s="4"/>
      <c r="JKI265" s="4"/>
      <c r="JKJ265" s="4"/>
      <c r="JKK265" s="4"/>
      <c r="JKL265" s="4"/>
      <c r="JKM265" s="4"/>
      <c r="JKN265" s="4"/>
      <c r="JKO265" s="4"/>
      <c r="JKP265" s="4"/>
      <c r="JKQ265" s="4"/>
      <c r="JKR265" s="4"/>
      <c r="JKS265" s="4"/>
      <c r="JKT265" s="4"/>
      <c r="JKU265" s="4"/>
      <c r="JKV265" s="4"/>
      <c r="JKW265" s="4"/>
      <c r="JKX265" s="4"/>
      <c r="JKY265" s="4"/>
      <c r="JKZ265" s="4"/>
      <c r="JLA265" s="4"/>
      <c r="JLB265" s="4"/>
      <c r="JLC265" s="4"/>
      <c r="JLD265" s="4"/>
      <c r="JLE265" s="4"/>
      <c r="JLF265" s="4"/>
      <c r="JLG265" s="4"/>
      <c r="JLH265" s="4"/>
      <c r="JLI265" s="4"/>
      <c r="JLJ265" s="4"/>
      <c r="JLK265" s="4"/>
      <c r="JLL265" s="4"/>
      <c r="JLM265" s="4"/>
      <c r="JLN265" s="4"/>
      <c r="JLO265" s="4"/>
      <c r="JLP265" s="4"/>
      <c r="JLQ265" s="4"/>
      <c r="JLR265" s="4"/>
      <c r="JLS265" s="4"/>
      <c r="JLT265" s="4"/>
      <c r="JLU265" s="4"/>
      <c r="JLV265" s="4"/>
      <c r="JLW265" s="4"/>
      <c r="JLX265" s="4"/>
      <c r="JLY265" s="4"/>
      <c r="JLZ265" s="4"/>
      <c r="JMA265" s="4"/>
      <c r="JMB265" s="4"/>
      <c r="JMC265" s="4"/>
      <c r="JMD265" s="4"/>
      <c r="JME265" s="4"/>
      <c r="JMF265" s="4"/>
      <c r="JMG265" s="4"/>
      <c r="JMH265" s="4"/>
      <c r="JMI265" s="4"/>
      <c r="JMJ265" s="4"/>
      <c r="JMK265" s="4"/>
      <c r="JML265" s="4"/>
      <c r="JMM265" s="4"/>
      <c r="JMN265" s="4"/>
      <c r="JMO265" s="4"/>
      <c r="JMP265" s="4"/>
      <c r="JMQ265" s="4"/>
      <c r="JMR265" s="4"/>
      <c r="JMS265" s="4"/>
      <c r="JMT265" s="4"/>
      <c r="JMU265" s="4"/>
      <c r="JMV265" s="4"/>
      <c r="JMW265" s="4"/>
      <c r="JMX265" s="4"/>
      <c r="JMY265" s="4"/>
      <c r="JMZ265" s="4"/>
      <c r="JNA265" s="4"/>
      <c r="JNB265" s="4"/>
      <c r="JNC265" s="4"/>
      <c r="JND265" s="4"/>
      <c r="JNE265" s="4"/>
      <c r="JNF265" s="4"/>
      <c r="JNG265" s="4"/>
      <c r="JNH265" s="4"/>
      <c r="JNI265" s="4"/>
      <c r="JNJ265" s="4"/>
      <c r="JNK265" s="4"/>
      <c r="JNL265" s="4"/>
      <c r="JNM265" s="4"/>
      <c r="JNN265" s="4"/>
      <c r="JNO265" s="4"/>
      <c r="JNP265" s="4"/>
      <c r="JNQ265" s="4"/>
      <c r="JNR265" s="4"/>
      <c r="JNS265" s="4"/>
      <c r="JNT265" s="4"/>
      <c r="JNU265" s="4"/>
      <c r="JNV265" s="4"/>
      <c r="JNW265" s="4"/>
      <c r="JNX265" s="4"/>
      <c r="JNY265" s="4"/>
      <c r="JNZ265" s="4"/>
      <c r="JOA265" s="4"/>
      <c r="JOB265" s="4"/>
      <c r="JOC265" s="4"/>
      <c r="JOD265" s="4"/>
      <c r="JOE265" s="4"/>
      <c r="JOF265" s="4"/>
      <c r="JOG265" s="4"/>
      <c r="JOH265" s="4"/>
      <c r="JOI265" s="4"/>
      <c r="JOJ265" s="4"/>
      <c r="JOK265" s="4"/>
      <c r="JOL265" s="4"/>
      <c r="JOM265" s="4"/>
      <c r="JON265" s="4"/>
      <c r="JOO265" s="4"/>
      <c r="JOP265" s="4"/>
      <c r="JOQ265" s="4"/>
      <c r="JOR265" s="4"/>
      <c r="JOS265" s="4"/>
      <c r="JOT265" s="4"/>
      <c r="JOU265" s="4"/>
      <c r="JOV265" s="4"/>
      <c r="JOW265" s="4"/>
      <c r="JOX265" s="4"/>
      <c r="JOY265" s="4"/>
      <c r="JOZ265" s="4"/>
      <c r="JPA265" s="4"/>
      <c r="JPB265" s="4"/>
      <c r="JPC265" s="4"/>
      <c r="JPD265" s="4"/>
      <c r="JPE265" s="4"/>
      <c r="JPF265" s="4"/>
      <c r="JPG265" s="4"/>
      <c r="JPH265" s="4"/>
      <c r="JPI265" s="4"/>
      <c r="JPJ265" s="4"/>
      <c r="JPK265" s="4"/>
      <c r="JPL265" s="4"/>
      <c r="JPM265" s="4"/>
      <c r="JPN265" s="4"/>
      <c r="JPO265" s="4"/>
      <c r="JPP265" s="4"/>
      <c r="JPQ265" s="4"/>
      <c r="JPR265" s="4"/>
      <c r="JPS265" s="4"/>
      <c r="JPT265" s="4"/>
      <c r="JPU265" s="4"/>
      <c r="JPV265" s="4"/>
      <c r="JPW265" s="4"/>
      <c r="JPX265" s="4"/>
      <c r="JPY265" s="4"/>
      <c r="JPZ265" s="4"/>
      <c r="JQA265" s="4"/>
      <c r="JQB265" s="4"/>
      <c r="JQC265" s="4"/>
      <c r="JQD265" s="4"/>
      <c r="JQE265" s="4"/>
      <c r="JQF265" s="4"/>
      <c r="JQG265" s="4"/>
      <c r="JQH265" s="4"/>
      <c r="JQI265" s="4"/>
      <c r="JQJ265" s="4"/>
      <c r="JQK265" s="4"/>
      <c r="JQL265" s="4"/>
      <c r="JQM265" s="4"/>
      <c r="JQN265" s="4"/>
      <c r="JQO265" s="4"/>
      <c r="JQP265" s="4"/>
      <c r="JQQ265" s="4"/>
      <c r="JQR265" s="4"/>
      <c r="JQS265" s="4"/>
      <c r="JQT265" s="4"/>
      <c r="JQU265" s="4"/>
      <c r="JQV265" s="4"/>
      <c r="JQW265" s="4"/>
      <c r="JQX265" s="4"/>
      <c r="JQY265" s="4"/>
      <c r="JQZ265" s="4"/>
      <c r="JRA265" s="4"/>
      <c r="JRB265" s="4"/>
      <c r="JRC265" s="4"/>
      <c r="JRD265" s="4"/>
      <c r="JRE265" s="4"/>
      <c r="JRF265" s="4"/>
      <c r="JRG265" s="4"/>
      <c r="JRH265" s="4"/>
      <c r="JRI265" s="4"/>
      <c r="JRJ265" s="4"/>
      <c r="JRK265" s="4"/>
      <c r="JRL265" s="4"/>
      <c r="JRM265" s="4"/>
      <c r="JRN265" s="4"/>
      <c r="JRO265" s="4"/>
      <c r="JRP265" s="4"/>
      <c r="JRQ265" s="4"/>
      <c r="JRR265" s="4"/>
      <c r="JRS265" s="4"/>
      <c r="JRT265" s="4"/>
      <c r="JRU265" s="4"/>
      <c r="JRV265" s="4"/>
      <c r="JRW265" s="4"/>
      <c r="JRX265" s="4"/>
      <c r="JRY265" s="4"/>
      <c r="JRZ265" s="4"/>
      <c r="JSA265" s="4"/>
      <c r="JSB265" s="4"/>
      <c r="JSC265" s="4"/>
      <c r="JSD265" s="4"/>
      <c r="JSE265" s="4"/>
      <c r="JSF265" s="4"/>
      <c r="JSG265" s="4"/>
      <c r="JSH265" s="4"/>
      <c r="JSI265" s="4"/>
      <c r="JSJ265" s="4"/>
      <c r="JSK265" s="4"/>
      <c r="JSL265" s="4"/>
      <c r="JSM265" s="4"/>
      <c r="JSN265" s="4"/>
      <c r="JSO265" s="4"/>
      <c r="JSP265" s="4"/>
      <c r="JSQ265" s="4"/>
      <c r="JSR265" s="4"/>
      <c r="JSS265" s="4"/>
      <c r="JST265" s="4"/>
      <c r="JSU265" s="4"/>
      <c r="JSV265" s="4"/>
      <c r="JSW265" s="4"/>
      <c r="JSX265" s="4"/>
      <c r="JSY265" s="4"/>
      <c r="JSZ265" s="4"/>
      <c r="JTA265" s="4"/>
      <c r="JTB265" s="4"/>
      <c r="JTC265" s="4"/>
      <c r="JTD265" s="4"/>
      <c r="JTE265" s="4"/>
      <c r="JTF265" s="4"/>
      <c r="JTG265" s="4"/>
      <c r="JTH265" s="4"/>
      <c r="JTI265" s="4"/>
      <c r="JTJ265" s="4"/>
      <c r="JTK265" s="4"/>
      <c r="JTL265" s="4"/>
      <c r="JTM265" s="4"/>
      <c r="JTN265" s="4"/>
      <c r="JTO265" s="4"/>
      <c r="JTP265" s="4"/>
      <c r="JTQ265" s="4"/>
      <c r="JTR265" s="4"/>
      <c r="JTS265" s="4"/>
      <c r="JTT265" s="4"/>
      <c r="JTU265" s="4"/>
      <c r="JTV265" s="4"/>
      <c r="JTW265" s="4"/>
      <c r="JTX265" s="4"/>
      <c r="JTY265" s="4"/>
      <c r="JTZ265" s="4"/>
      <c r="JUA265" s="4"/>
      <c r="JUB265" s="4"/>
      <c r="JUC265" s="4"/>
      <c r="JUD265" s="4"/>
      <c r="JUE265" s="4"/>
      <c r="JUF265" s="4"/>
      <c r="JUG265" s="4"/>
      <c r="JUH265" s="4"/>
      <c r="JUI265" s="4"/>
      <c r="JUJ265" s="4"/>
      <c r="JUK265" s="4"/>
      <c r="JUL265" s="4"/>
      <c r="JUM265" s="4"/>
      <c r="JUN265" s="4"/>
      <c r="JUO265" s="4"/>
      <c r="JUP265" s="4"/>
      <c r="JUQ265" s="4"/>
      <c r="JUR265" s="4"/>
      <c r="JUS265" s="4"/>
      <c r="JUT265" s="4"/>
      <c r="JUU265" s="4"/>
      <c r="JUV265" s="4"/>
      <c r="JUW265" s="4"/>
      <c r="JUX265" s="4"/>
      <c r="JUY265" s="4"/>
      <c r="JUZ265" s="4"/>
      <c r="JVA265" s="4"/>
      <c r="JVB265" s="4"/>
      <c r="JVC265" s="4"/>
      <c r="JVD265" s="4"/>
      <c r="JVE265" s="4"/>
      <c r="JVF265" s="4"/>
      <c r="JVG265" s="4"/>
      <c r="JVH265" s="4"/>
      <c r="JVI265" s="4"/>
      <c r="JVJ265" s="4"/>
      <c r="JVK265" s="4"/>
      <c r="JVL265" s="4"/>
      <c r="JVM265" s="4"/>
      <c r="JVN265" s="4"/>
      <c r="JVO265" s="4"/>
      <c r="JVP265" s="4"/>
      <c r="JVQ265" s="4"/>
      <c r="JVR265" s="4"/>
      <c r="JVS265" s="4"/>
      <c r="JVT265" s="4"/>
      <c r="JVU265" s="4"/>
      <c r="JVV265" s="4"/>
      <c r="JVW265" s="4"/>
      <c r="JVX265" s="4"/>
      <c r="JVY265" s="4"/>
      <c r="JVZ265" s="4"/>
      <c r="JWA265" s="4"/>
      <c r="JWB265" s="4"/>
      <c r="JWC265" s="4"/>
      <c r="JWD265" s="4"/>
      <c r="JWE265" s="4"/>
      <c r="JWF265" s="4"/>
      <c r="JWG265" s="4"/>
      <c r="JWH265" s="4"/>
      <c r="JWI265" s="4"/>
      <c r="JWJ265" s="4"/>
      <c r="JWK265" s="4"/>
      <c r="JWL265" s="4"/>
      <c r="JWM265" s="4"/>
      <c r="JWN265" s="4"/>
      <c r="JWO265" s="4"/>
      <c r="JWP265" s="4"/>
      <c r="JWQ265" s="4"/>
      <c r="JWR265" s="4"/>
      <c r="JWS265" s="4"/>
      <c r="JWT265" s="4"/>
      <c r="JWU265" s="4"/>
      <c r="JWV265" s="4"/>
      <c r="JWW265" s="4"/>
      <c r="JWX265" s="4"/>
      <c r="JWY265" s="4"/>
      <c r="JWZ265" s="4"/>
      <c r="JXA265" s="4"/>
      <c r="JXB265" s="4"/>
      <c r="JXC265" s="4"/>
      <c r="JXD265" s="4"/>
      <c r="JXE265" s="4"/>
      <c r="JXF265" s="4"/>
      <c r="JXG265" s="4"/>
      <c r="JXH265" s="4"/>
      <c r="JXI265" s="4"/>
      <c r="JXJ265" s="4"/>
      <c r="JXK265" s="4"/>
      <c r="JXL265" s="4"/>
      <c r="JXM265" s="4"/>
      <c r="JXN265" s="4"/>
      <c r="JXO265" s="4"/>
      <c r="JXP265" s="4"/>
      <c r="JXQ265" s="4"/>
      <c r="JXR265" s="4"/>
      <c r="JXS265" s="4"/>
      <c r="JXT265" s="4"/>
      <c r="JXU265" s="4"/>
      <c r="JXV265" s="4"/>
      <c r="JXW265" s="4"/>
      <c r="JXX265" s="4"/>
      <c r="JXY265" s="4"/>
      <c r="JXZ265" s="4"/>
      <c r="JYA265" s="4"/>
      <c r="JYB265" s="4"/>
      <c r="JYC265" s="4"/>
      <c r="JYD265" s="4"/>
      <c r="JYE265" s="4"/>
      <c r="JYF265" s="4"/>
      <c r="JYG265" s="4"/>
      <c r="JYH265" s="4"/>
      <c r="JYI265" s="4"/>
      <c r="JYJ265" s="4"/>
      <c r="JYK265" s="4"/>
      <c r="JYL265" s="4"/>
      <c r="JYM265" s="4"/>
      <c r="JYN265" s="4"/>
      <c r="JYO265" s="4"/>
      <c r="JYP265" s="4"/>
      <c r="JYQ265" s="4"/>
      <c r="JYR265" s="4"/>
      <c r="JYS265" s="4"/>
      <c r="JYT265" s="4"/>
      <c r="JYU265" s="4"/>
      <c r="JYV265" s="4"/>
      <c r="JYW265" s="4"/>
      <c r="JYX265" s="4"/>
      <c r="JYY265" s="4"/>
      <c r="JYZ265" s="4"/>
      <c r="JZA265" s="4"/>
      <c r="JZB265" s="4"/>
      <c r="JZC265" s="4"/>
      <c r="JZD265" s="4"/>
      <c r="JZE265" s="4"/>
      <c r="JZF265" s="4"/>
      <c r="JZG265" s="4"/>
      <c r="JZH265" s="4"/>
      <c r="JZI265" s="4"/>
      <c r="JZJ265" s="4"/>
      <c r="JZK265" s="4"/>
      <c r="JZL265" s="4"/>
      <c r="JZM265" s="4"/>
      <c r="JZN265" s="4"/>
      <c r="JZO265" s="4"/>
      <c r="JZP265" s="4"/>
      <c r="JZQ265" s="4"/>
      <c r="JZR265" s="4"/>
      <c r="JZS265" s="4"/>
      <c r="JZT265" s="4"/>
      <c r="JZU265" s="4"/>
      <c r="JZV265" s="4"/>
      <c r="JZW265" s="4"/>
      <c r="JZX265" s="4"/>
      <c r="JZY265" s="4"/>
      <c r="JZZ265" s="4"/>
      <c r="KAA265" s="4"/>
      <c r="KAB265" s="4"/>
      <c r="KAC265" s="4"/>
      <c r="KAD265" s="4"/>
      <c r="KAE265" s="4"/>
      <c r="KAF265" s="4"/>
      <c r="KAG265" s="4"/>
      <c r="KAH265" s="4"/>
      <c r="KAI265" s="4"/>
      <c r="KAJ265" s="4"/>
      <c r="KAK265" s="4"/>
      <c r="KAL265" s="4"/>
      <c r="KAM265" s="4"/>
      <c r="KAN265" s="4"/>
      <c r="KAO265" s="4"/>
      <c r="KAP265" s="4"/>
      <c r="KAQ265" s="4"/>
      <c r="KAR265" s="4"/>
      <c r="KAS265" s="4"/>
      <c r="KAT265" s="4"/>
      <c r="KAU265" s="4"/>
      <c r="KAV265" s="4"/>
      <c r="KAW265" s="4"/>
      <c r="KAX265" s="4"/>
      <c r="KAY265" s="4"/>
      <c r="KAZ265" s="4"/>
      <c r="KBA265" s="4"/>
      <c r="KBB265" s="4"/>
      <c r="KBC265" s="4"/>
      <c r="KBD265" s="4"/>
      <c r="KBE265" s="4"/>
      <c r="KBF265" s="4"/>
      <c r="KBG265" s="4"/>
      <c r="KBH265" s="4"/>
      <c r="KBI265" s="4"/>
      <c r="KBJ265" s="4"/>
      <c r="KBK265" s="4"/>
      <c r="KBL265" s="4"/>
      <c r="KBM265" s="4"/>
      <c r="KBN265" s="4"/>
      <c r="KBO265" s="4"/>
      <c r="KBP265" s="4"/>
      <c r="KBQ265" s="4"/>
      <c r="KBR265" s="4"/>
      <c r="KBS265" s="4"/>
      <c r="KBT265" s="4"/>
      <c r="KBU265" s="4"/>
      <c r="KBV265" s="4"/>
      <c r="KBW265" s="4"/>
      <c r="KBX265" s="4"/>
      <c r="KBY265" s="4"/>
      <c r="KBZ265" s="4"/>
      <c r="KCA265" s="4"/>
      <c r="KCB265" s="4"/>
      <c r="KCC265" s="4"/>
      <c r="KCD265" s="4"/>
      <c r="KCE265" s="4"/>
      <c r="KCF265" s="4"/>
      <c r="KCG265" s="4"/>
      <c r="KCH265" s="4"/>
      <c r="KCI265" s="4"/>
      <c r="KCJ265" s="4"/>
      <c r="KCK265" s="4"/>
      <c r="KCL265" s="4"/>
      <c r="KCM265" s="4"/>
      <c r="KCN265" s="4"/>
      <c r="KCO265" s="4"/>
      <c r="KCP265" s="4"/>
      <c r="KCQ265" s="4"/>
      <c r="KCR265" s="4"/>
      <c r="KCS265" s="4"/>
      <c r="KCT265" s="4"/>
      <c r="KCU265" s="4"/>
      <c r="KCV265" s="4"/>
      <c r="KCW265" s="4"/>
      <c r="KCX265" s="4"/>
      <c r="KCY265" s="4"/>
      <c r="KCZ265" s="4"/>
      <c r="KDA265" s="4"/>
      <c r="KDB265" s="4"/>
      <c r="KDC265" s="4"/>
      <c r="KDD265" s="4"/>
      <c r="KDE265" s="4"/>
      <c r="KDF265" s="4"/>
      <c r="KDG265" s="4"/>
      <c r="KDH265" s="4"/>
      <c r="KDI265" s="4"/>
      <c r="KDJ265" s="4"/>
      <c r="KDK265" s="4"/>
      <c r="KDL265" s="4"/>
      <c r="KDM265" s="4"/>
      <c r="KDN265" s="4"/>
      <c r="KDO265" s="4"/>
      <c r="KDP265" s="4"/>
      <c r="KDQ265" s="4"/>
      <c r="KDR265" s="4"/>
      <c r="KDS265" s="4"/>
      <c r="KDT265" s="4"/>
      <c r="KDU265" s="4"/>
      <c r="KDV265" s="4"/>
      <c r="KDW265" s="4"/>
      <c r="KDX265" s="4"/>
      <c r="KDY265" s="4"/>
      <c r="KDZ265" s="4"/>
      <c r="KEA265" s="4"/>
      <c r="KEB265" s="4"/>
      <c r="KEC265" s="4"/>
      <c r="KED265" s="4"/>
      <c r="KEE265" s="4"/>
      <c r="KEF265" s="4"/>
      <c r="KEG265" s="4"/>
      <c r="KEH265" s="4"/>
      <c r="KEI265" s="4"/>
      <c r="KEJ265" s="4"/>
      <c r="KEK265" s="4"/>
      <c r="KEL265" s="4"/>
      <c r="KEM265" s="4"/>
      <c r="KEN265" s="4"/>
      <c r="KEO265" s="4"/>
      <c r="KEP265" s="4"/>
      <c r="KEQ265" s="4"/>
      <c r="KER265" s="4"/>
      <c r="KES265" s="4"/>
      <c r="KET265" s="4"/>
      <c r="KEU265" s="4"/>
      <c r="KEV265" s="4"/>
      <c r="KEW265" s="4"/>
      <c r="KEX265" s="4"/>
      <c r="KEY265" s="4"/>
      <c r="KEZ265" s="4"/>
      <c r="KFA265" s="4"/>
      <c r="KFB265" s="4"/>
      <c r="KFC265" s="4"/>
      <c r="KFD265" s="4"/>
      <c r="KFE265" s="4"/>
      <c r="KFF265" s="4"/>
      <c r="KFG265" s="4"/>
      <c r="KFH265" s="4"/>
      <c r="KFI265" s="4"/>
      <c r="KFJ265" s="4"/>
      <c r="KFK265" s="4"/>
      <c r="KFL265" s="4"/>
      <c r="KFM265" s="4"/>
      <c r="KFN265" s="4"/>
      <c r="KFO265" s="4"/>
      <c r="KFP265" s="4"/>
      <c r="KFQ265" s="4"/>
      <c r="KFR265" s="4"/>
      <c r="KFS265" s="4"/>
      <c r="KFT265" s="4"/>
      <c r="KFU265" s="4"/>
      <c r="KFV265" s="4"/>
      <c r="KFW265" s="4"/>
      <c r="KFX265" s="4"/>
      <c r="KFY265" s="4"/>
      <c r="KFZ265" s="4"/>
      <c r="KGA265" s="4"/>
      <c r="KGB265" s="4"/>
      <c r="KGC265" s="4"/>
      <c r="KGD265" s="4"/>
      <c r="KGE265" s="4"/>
      <c r="KGF265" s="4"/>
      <c r="KGG265" s="4"/>
      <c r="KGH265" s="4"/>
      <c r="KGI265" s="4"/>
      <c r="KGJ265" s="4"/>
      <c r="KGK265" s="4"/>
      <c r="KGL265" s="4"/>
      <c r="KGM265" s="4"/>
      <c r="KGN265" s="4"/>
      <c r="KGO265" s="4"/>
      <c r="KGP265" s="4"/>
      <c r="KGQ265" s="4"/>
      <c r="KGR265" s="4"/>
      <c r="KGS265" s="4"/>
      <c r="KGT265" s="4"/>
      <c r="KGU265" s="4"/>
      <c r="KGV265" s="4"/>
      <c r="KGW265" s="4"/>
      <c r="KGX265" s="4"/>
      <c r="KGY265" s="4"/>
      <c r="KGZ265" s="4"/>
      <c r="KHA265" s="4"/>
      <c r="KHB265" s="4"/>
      <c r="KHC265" s="4"/>
      <c r="KHD265" s="4"/>
      <c r="KHE265" s="4"/>
      <c r="KHF265" s="4"/>
      <c r="KHG265" s="4"/>
      <c r="KHH265" s="4"/>
      <c r="KHI265" s="4"/>
      <c r="KHJ265" s="4"/>
      <c r="KHK265" s="4"/>
      <c r="KHL265" s="4"/>
      <c r="KHM265" s="4"/>
      <c r="KHN265" s="4"/>
      <c r="KHO265" s="4"/>
      <c r="KHP265" s="4"/>
      <c r="KHQ265" s="4"/>
      <c r="KHR265" s="4"/>
      <c r="KHS265" s="4"/>
      <c r="KHT265" s="4"/>
      <c r="KHU265" s="4"/>
      <c r="KHV265" s="4"/>
      <c r="KHW265" s="4"/>
      <c r="KHX265" s="4"/>
      <c r="KHY265" s="4"/>
      <c r="KHZ265" s="4"/>
      <c r="KIA265" s="4"/>
      <c r="KIB265" s="4"/>
      <c r="KIC265" s="4"/>
      <c r="KID265" s="4"/>
      <c r="KIE265" s="4"/>
      <c r="KIF265" s="4"/>
      <c r="KIG265" s="4"/>
      <c r="KIH265" s="4"/>
      <c r="KII265" s="4"/>
      <c r="KIJ265" s="4"/>
      <c r="KIK265" s="4"/>
      <c r="KIL265" s="4"/>
      <c r="KIM265" s="4"/>
      <c r="KIN265" s="4"/>
      <c r="KIO265" s="4"/>
      <c r="KIP265" s="4"/>
      <c r="KIQ265" s="4"/>
      <c r="KIR265" s="4"/>
      <c r="KIS265" s="4"/>
      <c r="KIT265" s="4"/>
      <c r="KIU265" s="4"/>
      <c r="KIV265" s="4"/>
      <c r="KIW265" s="4"/>
      <c r="KIX265" s="4"/>
      <c r="KIY265" s="4"/>
      <c r="KIZ265" s="4"/>
      <c r="KJA265" s="4"/>
      <c r="KJB265" s="4"/>
      <c r="KJC265" s="4"/>
      <c r="KJD265" s="4"/>
      <c r="KJE265" s="4"/>
      <c r="KJF265" s="4"/>
      <c r="KJG265" s="4"/>
      <c r="KJH265" s="4"/>
      <c r="KJI265" s="4"/>
      <c r="KJJ265" s="4"/>
      <c r="KJK265" s="4"/>
      <c r="KJL265" s="4"/>
      <c r="KJM265" s="4"/>
      <c r="KJN265" s="4"/>
      <c r="KJO265" s="4"/>
      <c r="KJP265" s="4"/>
      <c r="KJQ265" s="4"/>
      <c r="KJR265" s="4"/>
      <c r="KJS265" s="4"/>
      <c r="KJT265" s="4"/>
      <c r="KJU265" s="4"/>
      <c r="KJV265" s="4"/>
      <c r="KJW265" s="4"/>
      <c r="KJX265" s="4"/>
      <c r="KJY265" s="4"/>
      <c r="KJZ265" s="4"/>
      <c r="KKA265" s="4"/>
      <c r="KKB265" s="4"/>
      <c r="KKC265" s="4"/>
      <c r="KKD265" s="4"/>
      <c r="KKE265" s="4"/>
      <c r="KKF265" s="4"/>
      <c r="KKG265" s="4"/>
      <c r="KKH265" s="4"/>
      <c r="KKI265" s="4"/>
      <c r="KKJ265" s="4"/>
      <c r="KKK265" s="4"/>
      <c r="KKL265" s="4"/>
      <c r="KKM265" s="4"/>
      <c r="KKN265" s="4"/>
      <c r="KKO265" s="4"/>
      <c r="KKP265" s="4"/>
      <c r="KKQ265" s="4"/>
      <c r="KKR265" s="4"/>
      <c r="KKS265" s="4"/>
      <c r="KKT265" s="4"/>
      <c r="KKU265" s="4"/>
      <c r="KKV265" s="4"/>
      <c r="KKW265" s="4"/>
      <c r="KKX265" s="4"/>
      <c r="KKY265" s="4"/>
      <c r="KKZ265" s="4"/>
      <c r="KLA265" s="4"/>
      <c r="KLB265" s="4"/>
      <c r="KLC265" s="4"/>
      <c r="KLD265" s="4"/>
      <c r="KLE265" s="4"/>
      <c r="KLF265" s="4"/>
      <c r="KLG265" s="4"/>
      <c r="KLH265" s="4"/>
      <c r="KLI265" s="4"/>
      <c r="KLJ265" s="4"/>
      <c r="KLK265" s="4"/>
      <c r="KLL265" s="4"/>
      <c r="KLM265" s="4"/>
      <c r="KLN265" s="4"/>
      <c r="KLO265" s="4"/>
      <c r="KLP265" s="4"/>
      <c r="KLQ265" s="4"/>
      <c r="KLR265" s="4"/>
      <c r="KLS265" s="4"/>
      <c r="KLT265" s="4"/>
      <c r="KLU265" s="4"/>
      <c r="KLV265" s="4"/>
      <c r="KLW265" s="4"/>
      <c r="KLX265" s="4"/>
      <c r="KLY265" s="4"/>
      <c r="KLZ265" s="4"/>
      <c r="KMA265" s="4"/>
      <c r="KMB265" s="4"/>
      <c r="KMC265" s="4"/>
      <c r="KMD265" s="4"/>
      <c r="KME265" s="4"/>
      <c r="KMF265" s="4"/>
      <c r="KMG265" s="4"/>
      <c r="KMH265" s="4"/>
      <c r="KMI265" s="4"/>
      <c r="KMJ265" s="4"/>
      <c r="KMK265" s="4"/>
      <c r="KML265" s="4"/>
      <c r="KMM265" s="4"/>
      <c r="KMN265" s="4"/>
      <c r="KMO265" s="4"/>
      <c r="KMP265" s="4"/>
      <c r="KMQ265" s="4"/>
      <c r="KMR265" s="4"/>
      <c r="KMS265" s="4"/>
      <c r="KMT265" s="4"/>
      <c r="KMU265" s="4"/>
      <c r="KMV265" s="4"/>
      <c r="KMW265" s="4"/>
      <c r="KMX265" s="4"/>
      <c r="KMY265" s="4"/>
      <c r="KMZ265" s="4"/>
      <c r="KNA265" s="4"/>
      <c r="KNB265" s="4"/>
      <c r="KNC265" s="4"/>
      <c r="KND265" s="4"/>
      <c r="KNE265" s="4"/>
      <c r="KNF265" s="4"/>
      <c r="KNG265" s="4"/>
      <c r="KNH265" s="4"/>
      <c r="KNI265" s="4"/>
      <c r="KNJ265" s="4"/>
      <c r="KNK265" s="4"/>
      <c r="KNL265" s="4"/>
      <c r="KNM265" s="4"/>
      <c r="KNN265" s="4"/>
      <c r="KNO265" s="4"/>
      <c r="KNP265" s="4"/>
      <c r="KNQ265" s="4"/>
      <c r="KNR265" s="4"/>
      <c r="KNS265" s="4"/>
      <c r="KNT265" s="4"/>
      <c r="KNU265" s="4"/>
      <c r="KNV265" s="4"/>
      <c r="KNW265" s="4"/>
      <c r="KNX265" s="4"/>
      <c r="KNY265" s="4"/>
      <c r="KNZ265" s="4"/>
      <c r="KOA265" s="4"/>
      <c r="KOB265" s="4"/>
      <c r="KOC265" s="4"/>
      <c r="KOD265" s="4"/>
      <c r="KOE265" s="4"/>
      <c r="KOF265" s="4"/>
      <c r="KOG265" s="4"/>
      <c r="KOH265" s="4"/>
      <c r="KOI265" s="4"/>
      <c r="KOJ265" s="4"/>
      <c r="KOK265" s="4"/>
      <c r="KOL265" s="4"/>
      <c r="KOM265" s="4"/>
      <c r="KON265" s="4"/>
      <c r="KOO265" s="4"/>
      <c r="KOP265" s="4"/>
      <c r="KOQ265" s="4"/>
      <c r="KOR265" s="4"/>
      <c r="KOS265" s="4"/>
      <c r="KOT265" s="4"/>
      <c r="KOU265" s="4"/>
      <c r="KOV265" s="4"/>
      <c r="KOW265" s="4"/>
      <c r="KOX265" s="4"/>
      <c r="KOY265" s="4"/>
      <c r="KOZ265" s="4"/>
      <c r="KPA265" s="4"/>
      <c r="KPB265" s="4"/>
      <c r="KPC265" s="4"/>
      <c r="KPD265" s="4"/>
      <c r="KPE265" s="4"/>
      <c r="KPF265" s="4"/>
      <c r="KPG265" s="4"/>
      <c r="KPH265" s="4"/>
      <c r="KPI265" s="4"/>
      <c r="KPJ265" s="4"/>
      <c r="KPK265" s="4"/>
      <c r="KPL265" s="4"/>
      <c r="KPM265" s="4"/>
      <c r="KPN265" s="4"/>
      <c r="KPO265" s="4"/>
      <c r="KPP265" s="4"/>
      <c r="KPQ265" s="4"/>
      <c r="KPR265" s="4"/>
      <c r="KPS265" s="4"/>
      <c r="KPT265" s="4"/>
      <c r="KPU265" s="4"/>
      <c r="KPV265" s="4"/>
      <c r="KPW265" s="4"/>
      <c r="KPX265" s="4"/>
      <c r="KPY265" s="4"/>
      <c r="KPZ265" s="4"/>
      <c r="KQA265" s="4"/>
      <c r="KQB265" s="4"/>
      <c r="KQC265" s="4"/>
      <c r="KQD265" s="4"/>
      <c r="KQE265" s="4"/>
      <c r="KQF265" s="4"/>
      <c r="KQG265" s="4"/>
      <c r="KQH265" s="4"/>
      <c r="KQI265" s="4"/>
      <c r="KQJ265" s="4"/>
      <c r="KQK265" s="4"/>
      <c r="KQL265" s="4"/>
      <c r="KQM265" s="4"/>
      <c r="KQN265" s="4"/>
      <c r="KQO265" s="4"/>
      <c r="KQP265" s="4"/>
      <c r="KQQ265" s="4"/>
      <c r="KQR265" s="4"/>
      <c r="KQS265" s="4"/>
      <c r="KQT265" s="4"/>
      <c r="KQU265" s="4"/>
      <c r="KQV265" s="4"/>
      <c r="KQW265" s="4"/>
      <c r="KQX265" s="4"/>
      <c r="KQY265" s="4"/>
      <c r="KQZ265" s="4"/>
      <c r="KRA265" s="4"/>
      <c r="KRB265" s="4"/>
      <c r="KRC265" s="4"/>
      <c r="KRD265" s="4"/>
      <c r="KRE265" s="4"/>
      <c r="KRF265" s="4"/>
      <c r="KRG265" s="4"/>
      <c r="KRH265" s="4"/>
      <c r="KRI265" s="4"/>
      <c r="KRJ265" s="4"/>
      <c r="KRK265" s="4"/>
      <c r="KRL265" s="4"/>
      <c r="KRM265" s="4"/>
      <c r="KRN265" s="4"/>
      <c r="KRO265" s="4"/>
      <c r="KRP265" s="4"/>
      <c r="KRQ265" s="4"/>
      <c r="KRR265" s="4"/>
      <c r="KRS265" s="4"/>
      <c r="KRT265" s="4"/>
      <c r="KRU265" s="4"/>
      <c r="KRV265" s="4"/>
      <c r="KRW265" s="4"/>
      <c r="KRX265" s="4"/>
      <c r="KRY265" s="4"/>
      <c r="KRZ265" s="4"/>
      <c r="KSA265" s="4"/>
      <c r="KSB265" s="4"/>
      <c r="KSC265" s="4"/>
      <c r="KSD265" s="4"/>
      <c r="KSE265" s="4"/>
      <c r="KSF265" s="4"/>
      <c r="KSG265" s="4"/>
      <c r="KSH265" s="4"/>
      <c r="KSI265" s="4"/>
      <c r="KSJ265" s="4"/>
      <c r="KSK265" s="4"/>
      <c r="KSL265" s="4"/>
      <c r="KSM265" s="4"/>
      <c r="KSN265" s="4"/>
      <c r="KSO265" s="4"/>
      <c r="KSP265" s="4"/>
      <c r="KSQ265" s="4"/>
      <c r="KSR265" s="4"/>
      <c r="KSS265" s="4"/>
      <c r="KST265" s="4"/>
      <c r="KSU265" s="4"/>
      <c r="KSV265" s="4"/>
      <c r="KSW265" s="4"/>
      <c r="KSX265" s="4"/>
      <c r="KSY265" s="4"/>
      <c r="KSZ265" s="4"/>
      <c r="KTA265" s="4"/>
      <c r="KTB265" s="4"/>
      <c r="KTC265" s="4"/>
      <c r="KTD265" s="4"/>
      <c r="KTE265" s="4"/>
      <c r="KTF265" s="4"/>
      <c r="KTG265" s="4"/>
      <c r="KTH265" s="4"/>
      <c r="KTI265" s="4"/>
      <c r="KTJ265" s="4"/>
      <c r="KTK265" s="4"/>
      <c r="KTL265" s="4"/>
      <c r="KTM265" s="4"/>
      <c r="KTN265" s="4"/>
      <c r="KTO265" s="4"/>
      <c r="KTP265" s="4"/>
      <c r="KTQ265" s="4"/>
      <c r="KTR265" s="4"/>
      <c r="KTS265" s="4"/>
      <c r="KTT265" s="4"/>
      <c r="KTU265" s="4"/>
      <c r="KTV265" s="4"/>
      <c r="KTW265" s="4"/>
      <c r="KTX265" s="4"/>
      <c r="KTY265" s="4"/>
      <c r="KTZ265" s="4"/>
      <c r="KUA265" s="4"/>
      <c r="KUB265" s="4"/>
      <c r="KUC265" s="4"/>
      <c r="KUD265" s="4"/>
      <c r="KUE265" s="4"/>
      <c r="KUF265" s="4"/>
      <c r="KUG265" s="4"/>
      <c r="KUH265" s="4"/>
      <c r="KUI265" s="4"/>
      <c r="KUJ265" s="4"/>
      <c r="KUK265" s="4"/>
      <c r="KUL265" s="4"/>
      <c r="KUM265" s="4"/>
      <c r="KUN265" s="4"/>
      <c r="KUO265" s="4"/>
      <c r="KUP265" s="4"/>
      <c r="KUQ265" s="4"/>
      <c r="KUR265" s="4"/>
      <c r="KUS265" s="4"/>
      <c r="KUT265" s="4"/>
      <c r="KUU265" s="4"/>
      <c r="KUV265" s="4"/>
      <c r="KUW265" s="4"/>
      <c r="KUX265" s="4"/>
      <c r="KUY265" s="4"/>
      <c r="KUZ265" s="4"/>
      <c r="KVA265" s="4"/>
      <c r="KVB265" s="4"/>
      <c r="KVC265" s="4"/>
      <c r="KVD265" s="4"/>
      <c r="KVE265" s="4"/>
      <c r="KVF265" s="4"/>
      <c r="KVG265" s="4"/>
      <c r="KVH265" s="4"/>
      <c r="KVI265" s="4"/>
      <c r="KVJ265" s="4"/>
      <c r="KVK265" s="4"/>
      <c r="KVL265" s="4"/>
      <c r="KVM265" s="4"/>
      <c r="KVN265" s="4"/>
      <c r="KVO265" s="4"/>
      <c r="KVP265" s="4"/>
      <c r="KVQ265" s="4"/>
      <c r="KVR265" s="4"/>
      <c r="KVS265" s="4"/>
      <c r="KVT265" s="4"/>
      <c r="KVU265" s="4"/>
      <c r="KVV265" s="4"/>
      <c r="KVW265" s="4"/>
      <c r="KVX265" s="4"/>
      <c r="KVY265" s="4"/>
      <c r="KVZ265" s="4"/>
      <c r="KWA265" s="4"/>
      <c r="KWB265" s="4"/>
      <c r="KWC265" s="4"/>
      <c r="KWD265" s="4"/>
      <c r="KWE265" s="4"/>
      <c r="KWF265" s="4"/>
      <c r="KWG265" s="4"/>
      <c r="KWH265" s="4"/>
      <c r="KWI265" s="4"/>
      <c r="KWJ265" s="4"/>
      <c r="KWK265" s="4"/>
      <c r="KWL265" s="4"/>
      <c r="KWM265" s="4"/>
      <c r="KWN265" s="4"/>
      <c r="KWO265" s="4"/>
      <c r="KWP265" s="4"/>
      <c r="KWQ265" s="4"/>
      <c r="KWR265" s="4"/>
      <c r="KWS265" s="4"/>
      <c r="KWT265" s="4"/>
      <c r="KWU265" s="4"/>
      <c r="KWV265" s="4"/>
      <c r="KWW265" s="4"/>
      <c r="KWX265" s="4"/>
      <c r="KWY265" s="4"/>
      <c r="KWZ265" s="4"/>
      <c r="KXA265" s="4"/>
      <c r="KXB265" s="4"/>
      <c r="KXC265" s="4"/>
      <c r="KXD265" s="4"/>
      <c r="KXE265" s="4"/>
      <c r="KXF265" s="4"/>
      <c r="KXG265" s="4"/>
      <c r="KXH265" s="4"/>
      <c r="KXI265" s="4"/>
      <c r="KXJ265" s="4"/>
      <c r="KXK265" s="4"/>
      <c r="KXL265" s="4"/>
      <c r="KXM265" s="4"/>
      <c r="KXN265" s="4"/>
      <c r="KXO265" s="4"/>
      <c r="KXP265" s="4"/>
      <c r="KXQ265" s="4"/>
      <c r="KXR265" s="4"/>
      <c r="KXS265" s="4"/>
      <c r="KXT265" s="4"/>
      <c r="KXU265" s="4"/>
      <c r="KXV265" s="4"/>
      <c r="KXW265" s="4"/>
      <c r="KXX265" s="4"/>
      <c r="KXY265" s="4"/>
      <c r="KXZ265" s="4"/>
      <c r="KYA265" s="4"/>
      <c r="KYB265" s="4"/>
      <c r="KYC265" s="4"/>
      <c r="KYD265" s="4"/>
      <c r="KYE265" s="4"/>
      <c r="KYF265" s="4"/>
      <c r="KYG265" s="4"/>
      <c r="KYH265" s="4"/>
      <c r="KYI265" s="4"/>
      <c r="KYJ265" s="4"/>
      <c r="KYK265" s="4"/>
      <c r="KYL265" s="4"/>
      <c r="KYM265" s="4"/>
      <c r="KYN265" s="4"/>
      <c r="KYO265" s="4"/>
      <c r="KYP265" s="4"/>
      <c r="KYQ265" s="4"/>
      <c r="KYR265" s="4"/>
      <c r="KYS265" s="4"/>
      <c r="KYT265" s="4"/>
      <c r="KYU265" s="4"/>
      <c r="KYV265" s="4"/>
      <c r="KYW265" s="4"/>
      <c r="KYX265" s="4"/>
      <c r="KYY265" s="4"/>
      <c r="KYZ265" s="4"/>
      <c r="KZA265" s="4"/>
      <c r="KZB265" s="4"/>
      <c r="KZC265" s="4"/>
      <c r="KZD265" s="4"/>
      <c r="KZE265" s="4"/>
      <c r="KZF265" s="4"/>
      <c r="KZG265" s="4"/>
      <c r="KZH265" s="4"/>
      <c r="KZI265" s="4"/>
      <c r="KZJ265" s="4"/>
      <c r="KZK265" s="4"/>
      <c r="KZL265" s="4"/>
      <c r="KZM265" s="4"/>
      <c r="KZN265" s="4"/>
      <c r="KZO265" s="4"/>
      <c r="KZP265" s="4"/>
      <c r="KZQ265" s="4"/>
      <c r="KZR265" s="4"/>
      <c r="KZS265" s="4"/>
      <c r="KZT265" s="4"/>
      <c r="KZU265" s="4"/>
      <c r="KZV265" s="4"/>
      <c r="KZW265" s="4"/>
      <c r="KZX265" s="4"/>
      <c r="KZY265" s="4"/>
      <c r="KZZ265" s="4"/>
      <c r="LAA265" s="4"/>
      <c r="LAB265" s="4"/>
      <c r="LAC265" s="4"/>
      <c r="LAD265" s="4"/>
      <c r="LAE265" s="4"/>
      <c r="LAF265" s="4"/>
      <c r="LAG265" s="4"/>
      <c r="LAH265" s="4"/>
      <c r="LAI265" s="4"/>
      <c r="LAJ265" s="4"/>
      <c r="LAK265" s="4"/>
      <c r="LAL265" s="4"/>
      <c r="LAM265" s="4"/>
      <c r="LAN265" s="4"/>
      <c r="LAO265" s="4"/>
      <c r="LAP265" s="4"/>
      <c r="LAQ265" s="4"/>
      <c r="LAR265" s="4"/>
      <c r="LAS265" s="4"/>
      <c r="LAT265" s="4"/>
      <c r="LAU265" s="4"/>
      <c r="LAV265" s="4"/>
      <c r="LAW265" s="4"/>
      <c r="LAX265" s="4"/>
      <c r="LAY265" s="4"/>
      <c r="LAZ265" s="4"/>
      <c r="LBA265" s="4"/>
      <c r="LBB265" s="4"/>
      <c r="LBC265" s="4"/>
      <c r="LBD265" s="4"/>
      <c r="LBE265" s="4"/>
      <c r="LBF265" s="4"/>
      <c r="LBG265" s="4"/>
      <c r="LBH265" s="4"/>
      <c r="LBI265" s="4"/>
      <c r="LBJ265" s="4"/>
      <c r="LBK265" s="4"/>
      <c r="LBL265" s="4"/>
      <c r="LBM265" s="4"/>
      <c r="LBN265" s="4"/>
      <c r="LBO265" s="4"/>
      <c r="LBP265" s="4"/>
      <c r="LBQ265" s="4"/>
      <c r="LBR265" s="4"/>
      <c r="LBS265" s="4"/>
      <c r="LBT265" s="4"/>
      <c r="LBU265" s="4"/>
      <c r="LBV265" s="4"/>
      <c r="LBW265" s="4"/>
      <c r="LBX265" s="4"/>
      <c r="LBY265" s="4"/>
      <c r="LBZ265" s="4"/>
      <c r="LCA265" s="4"/>
      <c r="LCB265" s="4"/>
      <c r="LCC265" s="4"/>
      <c r="LCD265" s="4"/>
      <c r="LCE265" s="4"/>
      <c r="LCF265" s="4"/>
      <c r="LCG265" s="4"/>
      <c r="LCH265" s="4"/>
      <c r="LCI265" s="4"/>
      <c r="LCJ265" s="4"/>
      <c r="LCK265" s="4"/>
      <c r="LCL265" s="4"/>
      <c r="LCM265" s="4"/>
      <c r="LCN265" s="4"/>
      <c r="LCO265" s="4"/>
      <c r="LCP265" s="4"/>
      <c r="LCQ265" s="4"/>
      <c r="LCR265" s="4"/>
      <c r="LCS265" s="4"/>
      <c r="LCT265" s="4"/>
      <c r="LCU265" s="4"/>
      <c r="LCV265" s="4"/>
      <c r="LCW265" s="4"/>
      <c r="LCX265" s="4"/>
      <c r="LCY265" s="4"/>
      <c r="LCZ265" s="4"/>
      <c r="LDA265" s="4"/>
      <c r="LDB265" s="4"/>
      <c r="LDC265" s="4"/>
      <c r="LDD265" s="4"/>
      <c r="LDE265" s="4"/>
      <c r="LDF265" s="4"/>
      <c r="LDG265" s="4"/>
      <c r="LDH265" s="4"/>
      <c r="LDI265" s="4"/>
      <c r="LDJ265" s="4"/>
      <c r="LDK265" s="4"/>
      <c r="LDL265" s="4"/>
      <c r="LDM265" s="4"/>
      <c r="LDN265" s="4"/>
      <c r="LDO265" s="4"/>
      <c r="LDP265" s="4"/>
      <c r="LDQ265" s="4"/>
      <c r="LDR265" s="4"/>
      <c r="LDS265" s="4"/>
      <c r="LDT265" s="4"/>
      <c r="LDU265" s="4"/>
      <c r="LDV265" s="4"/>
      <c r="LDW265" s="4"/>
      <c r="LDX265" s="4"/>
      <c r="LDY265" s="4"/>
      <c r="LDZ265" s="4"/>
      <c r="LEA265" s="4"/>
      <c r="LEB265" s="4"/>
      <c r="LEC265" s="4"/>
      <c r="LED265" s="4"/>
      <c r="LEE265" s="4"/>
      <c r="LEF265" s="4"/>
      <c r="LEG265" s="4"/>
      <c r="LEH265" s="4"/>
      <c r="LEI265" s="4"/>
      <c r="LEJ265" s="4"/>
      <c r="LEK265" s="4"/>
      <c r="LEL265" s="4"/>
      <c r="LEM265" s="4"/>
      <c r="LEN265" s="4"/>
      <c r="LEO265" s="4"/>
      <c r="LEP265" s="4"/>
      <c r="LEQ265" s="4"/>
      <c r="LER265" s="4"/>
      <c r="LES265" s="4"/>
      <c r="LET265" s="4"/>
      <c r="LEU265" s="4"/>
      <c r="LEV265" s="4"/>
      <c r="LEW265" s="4"/>
      <c r="LEX265" s="4"/>
      <c r="LEY265" s="4"/>
      <c r="LEZ265" s="4"/>
      <c r="LFA265" s="4"/>
      <c r="LFB265" s="4"/>
      <c r="LFC265" s="4"/>
      <c r="LFD265" s="4"/>
      <c r="LFE265" s="4"/>
      <c r="LFF265" s="4"/>
      <c r="LFG265" s="4"/>
      <c r="LFH265" s="4"/>
      <c r="LFI265" s="4"/>
      <c r="LFJ265" s="4"/>
      <c r="LFK265" s="4"/>
      <c r="LFL265" s="4"/>
      <c r="LFM265" s="4"/>
      <c r="LFN265" s="4"/>
      <c r="LFO265" s="4"/>
      <c r="LFP265" s="4"/>
      <c r="LFQ265" s="4"/>
      <c r="LFR265" s="4"/>
      <c r="LFS265" s="4"/>
      <c r="LFT265" s="4"/>
      <c r="LFU265" s="4"/>
      <c r="LFV265" s="4"/>
      <c r="LFW265" s="4"/>
      <c r="LFX265" s="4"/>
      <c r="LFY265" s="4"/>
      <c r="LFZ265" s="4"/>
      <c r="LGA265" s="4"/>
      <c r="LGB265" s="4"/>
      <c r="LGC265" s="4"/>
      <c r="LGD265" s="4"/>
      <c r="LGE265" s="4"/>
      <c r="LGF265" s="4"/>
      <c r="LGG265" s="4"/>
      <c r="LGH265" s="4"/>
      <c r="LGI265" s="4"/>
      <c r="LGJ265" s="4"/>
      <c r="LGK265" s="4"/>
      <c r="LGL265" s="4"/>
      <c r="LGM265" s="4"/>
      <c r="LGN265" s="4"/>
      <c r="LGO265" s="4"/>
      <c r="LGP265" s="4"/>
      <c r="LGQ265" s="4"/>
      <c r="LGR265" s="4"/>
      <c r="LGS265" s="4"/>
      <c r="LGT265" s="4"/>
      <c r="LGU265" s="4"/>
      <c r="LGV265" s="4"/>
      <c r="LGW265" s="4"/>
      <c r="LGX265" s="4"/>
      <c r="LGY265" s="4"/>
      <c r="LGZ265" s="4"/>
      <c r="LHA265" s="4"/>
      <c r="LHB265" s="4"/>
      <c r="LHC265" s="4"/>
      <c r="LHD265" s="4"/>
      <c r="LHE265" s="4"/>
      <c r="LHF265" s="4"/>
      <c r="LHG265" s="4"/>
      <c r="LHH265" s="4"/>
      <c r="LHI265" s="4"/>
      <c r="LHJ265" s="4"/>
      <c r="LHK265" s="4"/>
      <c r="LHL265" s="4"/>
      <c r="LHM265" s="4"/>
      <c r="LHN265" s="4"/>
      <c r="LHO265" s="4"/>
      <c r="LHP265" s="4"/>
      <c r="LHQ265" s="4"/>
      <c r="LHR265" s="4"/>
      <c r="LHS265" s="4"/>
      <c r="LHT265" s="4"/>
      <c r="LHU265" s="4"/>
      <c r="LHV265" s="4"/>
      <c r="LHW265" s="4"/>
      <c r="LHX265" s="4"/>
      <c r="LHY265" s="4"/>
      <c r="LHZ265" s="4"/>
      <c r="LIA265" s="4"/>
      <c r="LIB265" s="4"/>
      <c r="LIC265" s="4"/>
      <c r="LID265" s="4"/>
      <c r="LIE265" s="4"/>
      <c r="LIF265" s="4"/>
      <c r="LIG265" s="4"/>
      <c r="LIH265" s="4"/>
      <c r="LII265" s="4"/>
      <c r="LIJ265" s="4"/>
      <c r="LIK265" s="4"/>
      <c r="LIL265" s="4"/>
      <c r="LIM265" s="4"/>
      <c r="LIN265" s="4"/>
      <c r="LIO265" s="4"/>
      <c r="LIP265" s="4"/>
      <c r="LIQ265" s="4"/>
      <c r="LIR265" s="4"/>
      <c r="LIS265" s="4"/>
      <c r="LIT265" s="4"/>
      <c r="LIU265" s="4"/>
      <c r="LIV265" s="4"/>
      <c r="LIW265" s="4"/>
      <c r="LIX265" s="4"/>
      <c r="LIY265" s="4"/>
      <c r="LIZ265" s="4"/>
      <c r="LJA265" s="4"/>
      <c r="LJB265" s="4"/>
      <c r="LJC265" s="4"/>
      <c r="LJD265" s="4"/>
      <c r="LJE265" s="4"/>
      <c r="LJF265" s="4"/>
      <c r="LJG265" s="4"/>
      <c r="LJH265" s="4"/>
      <c r="LJI265" s="4"/>
      <c r="LJJ265" s="4"/>
      <c r="LJK265" s="4"/>
      <c r="LJL265" s="4"/>
      <c r="LJM265" s="4"/>
      <c r="LJN265" s="4"/>
      <c r="LJO265" s="4"/>
      <c r="LJP265" s="4"/>
      <c r="LJQ265" s="4"/>
      <c r="LJR265" s="4"/>
      <c r="LJS265" s="4"/>
      <c r="LJT265" s="4"/>
      <c r="LJU265" s="4"/>
      <c r="LJV265" s="4"/>
      <c r="LJW265" s="4"/>
      <c r="LJX265" s="4"/>
      <c r="LJY265" s="4"/>
      <c r="LJZ265" s="4"/>
      <c r="LKA265" s="4"/>
      <c r="LKB265" s="4"/>
      <c r="LKC265" s="4"/>
      <c r="LKD265" s="4"/>
      <c r="LKE265" s="4"/>
      <c r="LKF265" s="4"/>
      <c r="LKG265" s="4"/>
      <c r="LKH265" s="4"/>
      <c r="LKI265" s="4"/>
      <c r="LKJ265" s="4"/>
      <c r="LKK265" s="4"/>
      <c r="LKL265" s="4"/>
      <c r="LKM265" s="4"/>
      <c r="LKN265" s="4"/>
      <c r="LKO265" s="4"/>
      <c r="LKP265" s="4"/>
      <c r="LKQ265" s="4"/>
      <c r="LKR265" s="4"/>
      <c r="LKS265" s="4"/>
      <c r="LKT265" s="4"/>
      <c r="LKU265" s="4"/>
      <c r="LKV265" s="4"/>
      <c r="LKW265" s="4"/>
      <c r="LKX265" s="4"/>
      <c r="LKY265" s="4"/>
      <c r="LKZ265" s="4"/>
      <c r="LLA265" s="4"/>
      <c r="LLB265" s="4"/>
      <c r="LLC265" s="4"/>
      <c r="LLD265" s="4"/>
      <c r="LLE265" s="4"/>
      <c r="LLF265" s="4"/>
      <c r="LLG265" s="4"/>
      <c r="LLH265" s="4"/>
      <c r="LLI265" s="4"/>
      <c r="LLJ265" s="4"/>
      <c r="LLK265" s="4"/>
      <c r="LLL265" s="4"/>
      <c r="LLM265" s="4"/>
      <c r="LLN265" s="4"/>
      <c r="LLO265" s="4"/>
      <c r="LLP265" s="4"/>
      <c r="LLQ265" s="4"/>
      <c r="LLR265" s="4"/>
      <c r="LLS265" s="4"/>
      <c r="LLT265" s="4"/>
      <c r="LLU265" s="4"/>
      <c r="LLV265" s="4"/>
      <c r="LLW265" s="4"/>
      <c r="LLX265" s="4"/>
      <c r="LLY265" s="4"/>
      <c r="LLZ265" s="4"/>
      <c r="LMA265" s="4"/>
      <c r="LMB265" s="4"/>
      <c r="LMC265" s="4"/>
      <c r="LMD265" s="4"/>
      <c r="LME265" s="4"/>
      <c r="LMF265" s="4"/>
      <c r="LMG265" s="4"/>
      <c r="LMH265" s="4"/>
      <c r="LMI265" s="4"/>
      <c r="LMJ265" s="4"/>
      <c r="LMK265" s="4"/>
      <c r="LML265" s="4"/>
      <c r="LMM265" s="4"/>
      <c r="LMN265" s="4"/>
      <c r="LMO265" s="4"/>
      <c r="LMP265" s="4"/>
      <c r="LMQ265" s="4"/>
      <c r="LMR265" s="4"/>
      <c r="LMS265" s="4"/>
      <c r="LMT265" s="4"/>
      <c r="LMU265" s="4"/>
      <c r="LMV265" s="4"/>
      <c r="LMW265" s="4"/>
      <c r="LMX265" s="4"/>
      <c r="LMY265" s="4"/>
      <c r="LMZ265" s="4"/>
      <c r="LNA265" s="4"/>
      <c r="LNB265" s="4"/>
      <c r="LNC265" s="4"/>
      <c r="LND265" s="4"/>
      <c r="LNE265" s="4"/>
      <c r="LNF265" s="4"/>
      <c r="LNG265" s="4"/>
      <c r="LNH265" s="4"/>
      <c r="LNI265" s="4"/>
      <c r="LNJ265" s="4"/>
      <c r="LNK265" s="4"/>
      <c r="LNL265" s="4"/>
      <c r="LNM265" s="4"/>
      <c r="LNN265" s="4"/>
      <c r="LNO265" s="4"/>
      <c r="LNP265" s="4"/>
      <c r="LNQ265" s="4"/>
      <c r="LNR265" s="4"/>
      <c r="LNS265" s="4"/>
      <c r="LNT265" s="4"/>
      <c r="LNU265" s="4"/>
      <c r="LNV265" s="4"/>
      <c r="LNW265" s="4"/>
      <c r="LNX265" s="4"/>
      <c r="LNY265" s="4"/>
      <c r="LNZ265" s="4"/>
      <c r="LOA265" s="4"/>
      <c r="LOB265" s="4"/>
      <c r="LOC265" s="4"/>
      <c r="LOD265" s="4"/>
      <c r="LOE265" s="4"/>
      <c r="LOF265" s="4"/>
      <c r="LOG265" s="4"/>
      <c r="LOH265" s="4"/>
      <c r="LOI265" s="4"/>
      <c r="LOJ265" s="4"/>
      <c r="LOK265" s="4"/>
      <c r="LOL265" s="4"/>
      <c r="LOM265" s="4"/>
      <c r="LON265" s="4"/>
      <c r="LOO265" s="4"/>
      <c r="LOP265" s="4"/>
      <c r="LOQ265" s="4"/>
      <c r="LOR265" s="4"/>
      <c r="LOS265" s="4"/>
      <c r="LOT265" s="4"/>
      <c r="LOU265" s="4"/>
      <c r="LOV265" s="4"/>
      <c r="LOW265" s="4"/>
      <c r="LOX265" s="4"/>
      <c r="LOY265" s="4"/>
      <c r="LOZ265" s="4"/>
      <c r="LPA265" s="4"/>
      <c r="LPB265" s="4"/>
      <c r="LPC265" s="4"/>
      <c r="LPD265" s="4"/>
      <c r="LPE265" s="4"/>
      <c r="LPF265" s="4"/>
      <c r="LPG265" s="4"/>
      <c r="LPH265" s="4"/>
      <c r="LPI265" s="4"/>
      <c r="LPJ265" s="4"/>
      <c r="LPK265" s="4"/>
      <c r="LPL265" s="4"/>
      <c r="LPM265" s="4"/>
      <c r="LPN265" s="4"/>
      <c r="LPO265" s="4"/>
      <c r="LPP265" s="4"/>
      <c r="LPQ265" s="4"/>
      <c r="LPR265" s="4"/>
      <c r="LPS265" s="4"/>
      <c r="LPT265" s="4"/>
      <c r="LPU265" s="4"/>
      <c r="LPV265" s="4"/>
      <c r="LPW265" s="4"/>
      <c r="LPX265" s="4"/>
      <c r="LPY265" s="4"/>
      <c r="LPZ265" s="4"/>
      <c r="LQA265" s="4"/>
      <c r="LQB265" s="4"/>
      <c r="LQC265" s="4"/>
      <c r="LQD265" s="4"/>
      <c r="LQE265" s="4"/>
      <c r="LQF265" s="4"/>
      <c r="LQG265" s="4"/>
      <c r="LQH265" s="4"/>
      <c r="LQI265" s="4"/>
      <c r="LQJ265" s="4"/>
      <c r="LQK265" s="4"/>
      <c r="LQL265" s="4"/>
      <c r="LQM265" s="4"/>
      <c r="LQN265" s="4"/>
      <c r="LQO265" s="4"/>
      <c r="LQP265" s="4"/>
      <c r="LQQ265" s="4"/>
      <c r="LQR265" s="4"/>
      <c r="LQS265" s="4"/>
      <c r="LQT265" s="4"/>
      <c r="LQU265" s="4"/>
      <c r="LQV265" s="4"/>
      <c r="LQW265" s="4"/>
      <c r="LQX265" s="4"/>
      <c r="LQY265" s="4"/>
      <c r="LQZ265" s="4"/>
      <c r="LRA265" s="4"/>
      <c r="LRB265" s="4"/>
      <c r="LRC265" s="4"/>
      <c r="LRD265" s="4"/>
      <c r="LRE265" s="4"/>
      <c r="LRF265" s="4"/>
      <c r="LRG265" s="4"/>
      <c r="LRH265" s="4"/>
      <c r="LRI265" s="4"/>
      <c r="LRJ265" s="4"/>
      <c r="LRK265" s="4"/>
      <c r="LRL265" s="4"/>
      <c r="LRM265" s="4"/>
      <c r="LRN265" s="4"/>
      <c r="LRO265" s="4"/>
      <c r="LRP265" s="4"/>
      <c r="LRQ265" s="4"/>
      <c r="LRR265" s="4"/>
      <c r="LRS265" s="4"/>
      <c r="LRT265" s="4"/>
      <c r="LRU265" s="4"/>
      <c r="LRV265" s="4"/>
      <c r="LRW265" s="4"/>
      <c r="LRX265" s="4"/>
      <c r="LRY265" s="4"/>
      <c r="LRZ265" s="4"/>
      <c r="LSA265" s="4"/>
      <c r="LSB265" s="4"/>
      <c r="LSC265" s="4"/>
      <c r="LSD265" s="4"/>
      <c r="LSE265" s="4"/>
      <c r="LSF265" s="4"/>
      <c r="LSG265" s="4"/>
      <c r="LSH265" s="4"/>
      <c r="LSI265" s="4"/>
      <c r="LSJ265" s="4"/>
      <c r="LSK265" s="4"/>
      <c r="LSL265" s="4"/>
      <c r="LSM265" s="4"/>
      <c r="LSN265" s="4"/>
      <c r="LSO265" s="4"/>
      <c r="LSP265" s="4"/>
      <c r="LSQ265" s="4"/>
      <c r="LSR265" s="4"/>
      <c r="LSS265" s="4"/>
      <c r="LST265" s="4"/>
      <c r="LSU265" s="4"/>
      <c r="LSV265" s="4"/>
      <c r="LSW265" s="4"/>
      <c r="LSX265" s="4"/>
      <c r="LSY265" s="4"/>
      <c r="LSZ265" s="4"/>
      <c r="LTA265" s="4"/>
      <c r="LTB265" s="4"/>
      <c r="LTC265" s="4"/>
      <c r="LTD265" s="4"/>
      <c r="LTE265" s="4"/>
      <c r="LTF265" s="4"/>
      <c r="LTG265" s="4"/>
      <c r="LTH265" s="4"/>
      <c r="LTI265" s="4"/>
      <c r="LTJ265" s="4"/>
      <c r="LTK265" s="4"/>
      <c r="LTL265" s="4"/>
      <c r="LTM265" s="4"/>
      <c r="LTN265" s="4"/>
      <c r="LTO265" s="4"/>
      <c r="LTP265" s="4"/>
      <c r="LTQ265" s="4"/>
      <c r="LTR265" s="4"/>
      <c r="LTS265" s="4"/>
      <c r="LTT265" s="4"/>
      <c r="LTU265" s="4"/>
      <c r="LTV265" s="4"/>
      <c r="LTW265" s="4"/>
      <c r="LTX265" s="4"/>
      <c r="LTY265" s="4"/>
      <c r="LTZ265" s="4"/>
      <c r="LUA265" s="4"/>
      <c r="LUB265" s="4"/>
      <c r="LUC265" s="4"/>
      <c r="LUD265" s="4"/>
      <c r="LUE265" s="4"/>
      <c r="LUF265" s="4"/>
      <c r="LUG265" s="4"/>
      <c r="LUH265" s="4"/>
      <c r="LUI265" s="4"/>
      <c r="LUJ265" s="4"/>
      <c r="LUK265" s="4"/>
      <c r="LUL265" s="4"/>
      <c r="LUM265" s="4"/>
      <c r="LUN265" s="4"/>
      <c r="LUO265" s="4"/>
      <c r="LUP265" s="4"/>
      <c r="LUQ265" s="4"/>
      <c r="LUR265" s="4"/>
      <c r="LUS265" s="4"/>
      <c r="LUT265" s="4"/>
      <c r="LUU265" s="4"/>
      <c r="LUV265" s="4"/>
      <c r="LUW265" s="4"/>
      <c r="LUX265" s="4"/>
      <c r="LUY265" s="4"/>
      <c r="LUZ265" s="4"/>
      <c r="LVA265" s="4"/>
      <c r="LVB265" s="4"/>
      <c r="LVC265" s="4"/>
      <c r="LVD265" s="4"/>
      <c r="LVE265" s="4"/>
      <c r="LVF265" s="4"/>
      <c r="LVG265" s="4"/>
      <c r="LVH265" s="4"/>
      <c r="LVI265" s="4"/>
      <c r="LVJ265" s="4"/>
      <c r="LVK265" s="4"/>
      <c r="LVL265" s="4"/>
      <c r="LVM265" s="4"/>
      <c r="LVN265" s="4"/>
      <c r="LVO265" s="4"/>
      <c r="LVP265" s="4"/>
      <c r="LVQ265" s="4"/>
      <c r="LVR265" s="4"/>
      <c r="LVS265" s="4"/>
      <c r="LVT265" s="4"/>
      <c r="LVU265" s="4"/>
      <c r="LVV265" s="4"/>
      <c r="LVW265" s="4"/>
      <c r="LVX265" s="4"/>
      <c r="LVY265" s="4"/>
      <c r="LVZ265" s="4"/>
      <c r="LWA265" s="4"/>
      <c r="LWB265" s="4"/>
      <c r="LWC265" s="4"/>
      <c r="LWD265" s="4"/>
      <c r="LWE265" s="4"/>
      <c r="LWF265" s="4"/>
      <c r="LWG265" s="4"/>
      <c r="LWH265" s="4"/>
      <c r="LWI265" s="4"/>
      <c r="LWJ265" s="4"/>
      <c r="LWK265" s="4"/>
      <c r="LWL265" s="4"/>
      <c r="LWM265" s="4"/>
      <c r="LWN265" s="4"/>
      <c r="LWO265" s="4"/>
      <c r="LWP265" s="4"/>
      <c r="LWQ265" s="4"/>
      <c r="LWR265" s="4"/>
      <c r="LWS265" s="4"/>
      <c r="LWT265" s="4"/>
      <c r="LWU265" s="4"/>
      <c r="LWV265" s="4"/>
      <c r="LWW265" s="4"/>
      <c r="LWX265" s="4"/>
      <c r="LWY265" s="4"/>
      <c r="LWZ265" s="4"/>
      <c r="LXA265" s="4"/>
      <c r="LXB265" s="4"/>
      <c r="LXC265" s="4"/>
      <c r="LXD265" s="4"/>
      <c r="LXE265" s="4"/>
      <c r="LXF265" s="4"/>
      <c r="LXG265" s="4"/>
      <c r="LXH265" s="4"/>
      <c r="LXI265" s="4"/>
      <c r="LXJ265" s="4"/>
      <c r="LXK265" s="4"/>
      <c r="LXL265" s="4"/>
      <c r="LXM265" s="4"/>
      <c r="LXN265" s="4"/>
      <c r="LXO265" s="4"/>
      <c r="LXP265" s="4"/>
      <c r="LXQ265" s="4"/>
      <c r="LXR265" s="4"/>
      <c r="LXS265" s="4"/>
      <c r="LXT265" s="4"/>
      <c r="LXU265" s="4"/>
      <c r="LXV265" s="4"/>
      <c r="LXW265" s="4"/>
      <c r="LXX265" s="4"/>
      <c r="LXY265" s="4"/>
      <c r="LXZ265" s="4"/>
      <c r="LYA265" s="4"/>
      <c r="LYB265" s="4"/>
      <c r="LYC265" s="4"/>
      <c r="LYD265" s="4"/>
      <c r="LYE265" s="4"/>
      <c r="LYF265" s="4"/>
      <c r="LYG265" s="4"/>
      <c r="LYH265" s="4"/>
      <c r="LYI265" s="4"/>
      <c r="LYJ265" s="4"/>
      <c r="LYK265" s="4"/>
      <c r="LYL265" s="4"/>
      <c r="LYM265" s="4"/>
      <c r="LYN265" s="4"/>
      <c r="LYO265" s="4"/>
      <c r="LYP265" s="4"/>
      <c r="LYQ265" s="4"/>
      <c r="LYR265" s="4"/>
      <c r="LYS265" s="4"/>
      <c r="LYT265" s="4"/>
      <c r="LYU265" s="4"/>
      <c r="LYV265" s="4"/>
      <c r="LYW265" s="4"/>
      <c r="LYX265" s="4"/>
      <c r="LYY265" s="4"/>
      <c r="LYZ265" s="4"/>
      <c r="LZA265" s="4"/>
      <c r="LZB265" s="4"/>
      <c r="LZC265" s="4"/>
      <c r="LZD265" s="4"/>
      <c r="LZE265" s="4"/>
      <c r="LZF265" s="4"/>
      <c r="LZG265" s="4"/>
      <c r="LZH265" s="4"/>
      <c r="LZI265" s="4"/>
      <c r="LZJ265" s="4"/>
      <c r="LZK265" s="4"/>
      <c r="LZL265" s="4"/>
      <c r="LZM265" s="4"/>
      <c r="LZN265" s="4"/>
      <c r="LZO265" s="4"/>
      <c r="LZP265" s="4"/>
      <c r="LZQ265" s="4"/>
      <c r="LZR265" s="4"/>
      <c r="LZS265" s="4"/>
      <c r="LZT265" s="4"/>
      <c r="LZU265" s="4"/>
      <c r="LZV265" s="4"/>
      <c r="LZW265" s="4"/>
      <c r="LZX265" s="4"/>
      <c r="LZY265" s="4"/>
      <c r="LZZ265" s="4"/>
      <c r="MAA265" s="4"/>
      <c r="MAB265" s="4"/>
      <c r="MAC265" s="4"/>
      <c r="MAD265" s="4"/>
      <c r="MAE265" s="4"/>
      <c r="MAF265" s="4"/>
      <c r="MAG265" s="4"/>
      <c r="MAH265" s="4"/>
      <c r="MAI265" s="4"/>
      <c r="MAJ265" s="4"/>
      <c r="MAK265" s="4"/>
      <c r="MAL265" s="4"/>
      <c r="MAM265" s="4"/>
      <c r="MAN265" s="4"/>
      <c r="MAO265" s="4"/>
      <c r="MAP265" s="4"/>
      <c r="MAQ265" s="4"/>
      <c r="MAR265" s="4"/>
      <c r="MAS265" s="4"/>
      <c r="MAT265" s="4"/>
      <c r="MAU265" s="4"/>
      <c r="MAV265" s="4"/>
      <c r="MAW265" s="4"/>
      <c r="MAX265" s="4"/>
      <c r="MAY265" s="4"/>
      <c r="MAZ265" s="4"/>
      <c r="MBA265" s="4"/>
      <c r="MBB265" s="4"/>
      <c r="MBC265" s="4"/>
      <c r="MBD265" s="4"/>
      <c r="MBE265" s="4"/>
      <c r="MBF265" s="4"/>
      <c r="MBG265" s="4"/>
      <c r="MBH265" s="4"/>
      <c r="MBI265" s="4"/>
      <c r="MBJ265" s="4"/>
      <c r="MBK265" s="4"/>
      <c r="MBL265" s="4"/>
      <c r="MBM265" s="4"/>
      <c r="MBN265" s="4"/>
      <c r="MBO265" s="4"/>
      <c r="MBP265" s="4"/>
      <c r="MBQ265" s="4"/>
      <c r="MBR265" s="4"/>
      <c r="MBS265" s="4"/>
      <c r="MBT265" s="4"/>
      <c r="MBU265" s="4"/>
      <c r="MBV265" s="4"/>
      <c r="MBW265" s="4"/>
      <c r="MBX265" s="4"/>
      <c r="MBY265" s="4"/>
      <c r="MBZ265" s="4"/>
      <c r="MCA265" s="4"/>
      <c r="MCB265" s="4"/>
      <c r="MCC265" s="4"/>
      <c r="MCD265" s="4"/>
      <c r="MCE265" s="4"/>
      <c r="MCF265" s="4"/>
      <c r="MCG265" s="4"/>
      <c r="MCH265" s="4"/>
      <c r="MCI265" s="4"/>
      <c r="MCJ265" s="4"/>
      <c r="MCK265" s="4"/>
      <c r="MCL265" s="4"/>
      <c r="MCM265" s="4"/>
      <c r="MCN265" s="4"/>
      <c r="MCO265" s="4"/>
      <c r="MCP265" s="4"/>
      <c r="MCQ265" s="4"/>
      <c r="MCR265" s="4"/>
      <c r="MCS265" s="4"/>
      <c r="MCT265" s="4"/>
      <c r="MCU265" s="4"/>
      <c r="MCV265" s="4"/>
      <c r="MCW265" s="4"/>
      <c r="MCX265" s="4"/>
      <c r="MCY265" s="4"/>
      <c r="MCZ265" s="4"/>
      <c r="MDA265" s="4"/>
      <c r="MDB265" s="4"/>
      <c r="MDC265" s="4"/>
      <c r="MDD265" s="4"/>
      <c r="MDE265" s="4"/>
      <c r="MDF265" s="4"/>
      <c r="MDG265" s="4"/>
      <c r="MDH265" s="4"/>
      <c r="MDI265" s="4"/>
      <c r="MDJ265" s="4"/>
      <c r="MDK265" s="4"/>
      <c r="MDL265" s="4"/>
      <c r="MDM265" s="4"/>
      <c r="MDN265" s="4"/>
      <c r="MDO265" s="4"/>
      <c r="MDP265" s="4"/>
      <c r="MDQ265" s="4"/>
      <c r="MDR265" s="4"/>
      <c r="MDS265" s="4"/>
      <c r="MDT265" s="4"/>
      <c r="MDU265" s="4"/>
      <c r="MDV265" s="4"/>
      <c r="MDW265" s="4"/>
      <c r="MDX265" s="4"/>
      <c r="MDY265" s="4"/>
      <c r="MDZ265" s="4"/>
      <c r="MEA265" s="4"/>
      <c r="MEB265" s="4"/>
      <c r="MEC265" s="4"/>
      <c r="MED265" s="4"/>
      <c r="MEE265" s="4"/>
      <c r="MEF265" s="4"/>
      <c r="MEG265" s="4"/>
      <c r="MEH265" s="4"/>
      <c r="MEI265" s="4"/>
      <c r="MEJ265" s="4"/>
      <c r="MEK265" s="4"/>
      <c r="MEL265" s="4"/>
      <c r="MEM265" s="4"/>
      <c r="MEN265" s="4"/>
      <c r="MEO265" s="4"/>
      <c r="MEP265" s="4"/>
      <c r="MEQ265" s="4"/>
      <c r="MER265" s="4"/>
      <c r="MES265" s="4"/>
      <c r="MET265" s="4"/>
      <c r="MEU265" s="4"/>
      <c r="MEV265" s="4"/>
      <c r="MEW265" s="4"/>
      <c r="MEX265" s="4"/>
      <c r="MEY265" s="4"/>
      <c r="MEZ265" s="4"/>
      <c r="MFA265" s="4"/>
      <c r="MFB265" s="4"/>
      <c r="MFC265" s="4"/>
      <c r="MFD265" s="4"/>
      <c r="MFE265" s="4"/>
      <c r="MFF265" s="4"/>
      <c r="MFG265" s="4"/>
      <c r="MFH265" s="4"/>
      <c r="MFI265" s="4"/>
      <c r="MFJ265" s="4"/>
      <c r="MFK265" s="4"/>
      <c r="MFL265" s="4"/>
      <c r="MFM265" s="4"/>
      <c r="MFN265" s="4"/>
      <c r="MFO265" s="4"/>
      <c r="MFP265" s="4"/>
      <c r="MFQ265" s="4"/>
      <c r="MFR265" s="4"/>
      <c r="MFS265" s="4"/>
      <c r="MFT265" s="4"/>
      <c r="MFU265" s="4"/>
      <c r="MFV265" s="4"/>
      <c r="MFW265" s="4"/>
      <c r="MFX265" s="4"/>
      <c r="MFY265" s="4"/>
      <c r="MFZ265" s="4"/>
      <c r="MGA265" s="4"/>
      <c r="MGB265" s="4"/>
      <c r="MGC265" s="4"/>
      <c r="MGD265" s="4"/>
      <c r="MGE265" s="4"/>
      <c r="MGF265" s="4"/>
      <c r="MGG265" s="4"/>
      <c r="MGH265" s="4"/>
      <c r="MGI265" s="4"/>
      <c r="MGJ265" s="4"/>
      <c r="MGK265" s="4"/>
      <c r="MGL265" s="4"/>
      <c r="MGM265" s="4"/>
      <c r="MGN265" s="4"/>
      <c r="MGO265" s="4"/>
      <c r="MGP265" s="4"/>
      <c r="MGQ265" s="4"/>
      <c r="MGR265" s="4"/>
      <c r="MGS265" s="4"/>
      <c r="MGT265" s="4"/>
      <c r="MGU265" s="4"/>
      <c r="MGV265" s="4"/>
      <c r="MGW265" s="4"/>
      <c r="MGX265" s="4"/>
      <c r="MGY265" s="4"/>
      <c r="MGZ265" s="4"/>
      <c r="MHA265" s="4"/>
      <c r="MHB265" s="4"/>
      <c r="MHC265" s="4"/>
      <c r="MHD265" s="4"/>
      <c r="MHE265" s="4"/>
      <c r="MHF265" s="4"/>
      <c r="MHG265" s="4"/>
      <c r="MHH265" s="4"/>
      <c r="MHI265" s="4"/>
      <c r="MHJ265" s="4"/>
      <c r="MHK265" s="4"/>
      <c r="MHL265" s="4"/>
      <c r="MHM265" s="4"/>
      <c r="MHN265" s="4"/>
      <c r="MHO265" s="4"/>
      <c r="MHP265" s="4"/>
      <c r="MHQ265" s="4"/>
      <c r="MHR265" s="4"/>
      <c r="MHS265" s="4"/>
      <c r="MHT265" s="4"/>
      <c r="MHU265" s="4"/>
      <c r="MHV265" s="4"/>
      <c r="MHW265" s="4"/>
      <c r="MHX265" s="4"/>
      <c r="MHY265" s="4"/>
      <c r="MHZ265" s="4"/>
      <c r="MIA265" s="4"/>
      <c r="MIB265" s="4"/>
      <c r="MIC265" s="4"/>
      <c r="MID265" s="4"/>
      <c r="MIE265" s="4"/>
      <c r="MIF265" s="4"/>
      <c r="MIG265" s="4"/>
      <c r="MIH265" s="4"/>
      <c r="MII265" s="4"/>
      <c r="MIJ265" s="4"/>
      <c r="MIK265" s="4"/>
      <c r="MIL265" s="4"/>
      <c r="MIM265" s="4"/>
      <c r="MIN265" s="4"/>
      <c r="MIO265" s="4"/>
      <c r="MIP265" s="4"/>
      <c r="MIQ265" s="4"/>
      <c r="MIR265" s="4"/>
      <c r="MIS265" s="4"/>
      <c r="MIT265" s="4"/>
      <c r="MIU265" s="4"/>
      <c r="MIV265" s="4"/>
      <c r="MIW265" s="4"/>
      <c r="MIX265" s="4"/>
      <c r="MIY265" s="4"/>
      <c r="MIZ265" s="4"/>
      <c r="MJA265" s="4"/>
      <c r="MJB265" s="4"/>
      <c r="MJC265" s="4"/>
      <c r="MJD265" s="4"/>
      <c r="MJE265" s="4"/>
      <c r="MJF265" s="4"/>
      <c r="MJG265" s="4"/>
      <c r="MJH265" s="4"/>
      <c r="MJI265" s="4"/>
      <c r="MJJ265" s="4"/>
      <c r="MJK265" s="4"/>
      <c r="MJL265" s="4"/>
      <c r="MJM265" s="4"/>
      <c r="MJN265" s="4"/>
      <c r="MJO265" s="4"/>
      <c r="MJP265" s="4"/>
      <c r="MJQ265" s="4"/>
      <c r="MJR265" s="4"/>
      <c r="MJS265" s="4"/>
      <c r="MJT265" s="4"/>
      <c r="MJU265" s="4"/>
      <c r="MJV265" s="4"/>
      <c r="MJW265" s="4"/>
      <c r="MJX265" s="4"/>
      <c r="MJY265" s="4"/>
      <c r="MJZ265" s="4"/>
      <c r="MKA265" s="4"/>
      <c r="MKB265" s="4"/>
      <c r="MKC265" s="4"/>
      <c r="MKD265" s="4"/>
      <c r="MKE265" s="4"/>
      <c r="MKF265" s="4"/>
      <c r="MKG265" s="4"/>
      <c r="MKH265" s="4"/>
      <c r="MKI265" s="4"/>
      <c r="MKJ265" s="4"/>
      <c r="MKK265" s="4"/>
      <c r="MKL265" s="4"/>
      <c r="MKM265" s="4"/>
      <c r="MKN265" s="4"/>
      <c r="MKO265" s="4"/>
      <c r="MKP265" s="4"/>
      <c r="MKQ265" s="4"/>
      <c r="MKR265" s="4"/>
      <c r="MKS265" s="4"/>
      <c r="MKT265" s="4"/>
      <c r="MKU265" s="4"/>
      <c r="MKV265" s="4"/>
      <c r="MKW265" s="4"/>
      <c r="MKX265" s="4"/>
      <c r="MKY265" s="4"/>
      <c r="MKZ265" s="4"/>
      <c r="MLA265" s="4"/>
      <c r="MLB265" s="4"/>
      <c r="MLC265" s="4"/>
      <c r="MLD265" s="4"/>
      <c r="MLE265" s="4"/>
      <c r="MLF265" s="4"/>
      <c r="MLG265" s="4"/>
      <c r="MLH265" s="4"/>
      <c r="MLI265" s="4"/>
      <c r="MLJ265" s="4"/>
      <c r="MLK265" s="4"/>
      <c r="MLL265" s="4"/>
      <c r="MLM265" s="4"/>
      <c r="MLN265" s="4"/>
      <c r="MLO265" s="4"/>
      <c r="MLP265" s="4"/>
      <c r="MLQ265" s="4"/>
      <c r="MLR265" s="4"/>
      <c r="MLS265" s="4"/>
      <c r="MLT265" s="4"/>
      <c r="MLU265" s="4"/>
      <c r="MLV265" s="4"/>
      <c r="MLW265" s="4"/>
      <c r="MLX265" s="4"/>
      <c r="MLY265" s="4"/>
      <c r="MLZ265" s="4"/>
      <c r="MMA265" s="4"/>
      <c r="MMB265" s="4"/>
      <c r="MMC265" s="4"/>
      <c r="MMD265" s="4"/>
      <c r="MME265" s="4"/>
      <c r="MMF265" s="4"/>
      <c r="MMG265" s="4"/>
      <c r="MMH265" s="4"/>
      <c r="MMI265" s="4"/>
      <c r="MMJ265" s="4"/>
      <c r="MMK265" s="4"/>
      <c r="MML265" s="4"/>
      <c r="MMM265" s="4"/>
      <c r="MMN265" s="4"/>
      <c r="MMO265" s="4"/>
      <c r="MMP265" s="4"/>
      <c r="MMQ265" s="4"/>
      <c r="MMR265" s="4"/>
      <c r="MMS265" s="4"/>
      <c r="MMT265" s="4"/>
      <c r="MMU265" s="4"/>
      <c r="MMV265" s="4"/>
      <c r="MMW265" s="4"/>
      <c r="MMX265" s="4"/>
      <c r="MMY265" s="4"/>
      <c r="MMZ265" s="4"/>
      <c r="MNA265" s="4"/>
      <c r="MNB265" s="4"/>
      <c r="MNC265" s="4"/>
      <c r="MND265" s="4"/>
      <c r="MNE265" s="4"/>
      <c r="MNF265" s="4"/>
      <c r="MNG265" s="4"/>
      <c r="MNH265" s="4"/>
      <c r="MNI265" s="4"/>
      <c r="MNJ265" s="4"/>
      <c r="MNK265" s="4"/>
      <c r="MNL265" s="4"/>
      <c r="MNM265" s="4"/>
      <c r="MNN265" s="4"/>
      <c r="MNO265" s="4"/>
      <c r="MNP265" s="4"/>
      <c r="MNQ265" s="4"/>
      <c r="MNR265" s="4"/>
      <c r="MNS265" s="4"/>
      <c r="MNT265" s="4"/>
      <c r="MNU265" s="4"/>
      <c r="MNV265" s="4"/>
      <c r="MNW265" s="4"/>
      <c r="MNX265" s="4"/>
      <c r="MNY265" s="4"/>
      <c r="MNZ265" s="4"/>
      <c r="MOA265" s="4"/>
      <c r="MOB265" s="4"/>
      <c r="MOC265" s="4"/>
      <c r="MOD265" s="4"/>
      <c r="MOE265" s="4"/>
      <c r="MOF265" s="4"/>
      <c r="MOG265" s="4"/>
      <c r="MOH265" s="4"/>
      <c r="MOI265" s="4"/>
      <c r="MOJ265" s="4"/>
      <c r="MOK265" s="4"/>
      <c r="MOL265" s="4"/>
      <c r="MOM265" s="4"/>
      <c r="MON265" s="4"/>
      <c r="MOO265" s="4"/>
      <c r="MOP265" s="4"/>
      <c r="MOQ265" s="4"/>
      <c r="MOR265" s="4"/>
      <c r="MOS265" s="4"/>
      <c r="MOT265" s="4"/>
      <c r="MOU265" s="4"/>
      <c r="MOV265" s="4"/>
      <c r="MOW265" s="4"/>
      <c r="MOX265" s="4"/>
      <c r="MOY265" s="4"/>
      <c r="MOZ265" s="4"/>
      <c r="MPA265" s="4"/>
      <c r="MPB265" s="4"/>
      <c r="MPC265" s="4"/>
      <c r="MPD265" s="4"/>
      <c r="MPE265" s="4"/>
      <c r="MPF265" s="4"/>
      <c r="MPG265" s="4"/>
      <c r="MPH265" s="4"/>
      <c r="MPI265" s="4"/>
      <c r="MPJ265" s="4"/>
      <c r="MPK265" s="4"/>
      <c r="MPL265" s="4"/>
      <c r="MPM265" s="4"/>
      <c r="MPN265" s="4"/>
      <c r="MPO265" s="4"/>
      <c r="MPP265" s="4"/>
      <c r="MPQ265" s="4"/>
      <c r="MPR265" s="4"/>
      <c r="MPS265" s="4"/>
      <c r="MPT265" s="4"/>
      <c r="MPU265" s="4"/>
      <c r="MPV265" s="4"/>
      <c r="MPW265" s="4"/>
      <c r="MPX265" s="4"/>
      <c r="MPY265" s="4"/>
      <c r="MPZ265" s="4"/>
      <c r="MQA265" s="4"/>
      <c r="MQB265" s="4"/>
      <c r="MQC265" s="4"/>
      <c r="MQD265" s="4"/>
      <c r="MQE265" s="4"/>
      <c r="MQF265" s="4"/>
      <c r="MQG265" s="4"/>
      <c r="MQH265" s="4"/>
      <c r="MQI265" s="4"/>
      <c r="MQJ265" s="4"/>
      <c r="MQK265" s="4"/>
      <c r="MQL265" s="4"/>
      <c r="MQM265" s="4"/>
      <c r="MQN265" s="4"/>
      <c r="MQO265" s="4"/>
      <c r="MQP265" s="4"/>
      <c r="MQQ265" s="4"/>
      <c r="MQR265" s="4"/>
      <c r="MQS265" s="4"/>
      <c r="MQT265" s="4"/>
      <c r="MQU265" s="4"/>
      <c r="MQV265" s="4"/>
      <c r="MQW265" s="4"/>
      <c r="MQX265" s="4"/>
      <c r="MQY265" s="4"/>
      <c r="MQZ265" s="4"/>
      <c r="MRA265" s="4"/>
      <c r="MRB265" s="4"/>
      <c r="MRC265" s="4"/>
      <c r="MRD265" s="4"/>
      <c r="MRE265" s="4"/>
      <c r="MRF265" s="4"/>
      <c r="MRG265" s="4"/>
      <c r="MRH265" s="4"/>
      <c r="MRI265" s="4"/>
      <c r="MRJ265" s="4"/>
      <c r="MRK265" s="4"/>
      <c r="MRL265" s="4"/>
      <c r="MRM265" s="4"/>
      <c r="MRN265" s="4"/>
      <c r="MRO265" s="4"/>
      <c r="MRP265" s="4"/>
      <c r="MRQ265" s="4"/>
      <c r="MRR265" s="4"/>
      <c r="MRS265" s="4"/>
      <c r="MRT265" s="4"/>
      <c r="MRU265" s="4"/>
      <c r="MRV265" s="4"/>
      <c r="MRW265" s="4"/>
      <c r="MRX265" s="4"/>
      <c r="MRY265" s="4"/>
      <c r="MRZ265" s="4"/>
      <c r="MSA265" s="4"/>
      <c r="MSB265" s="4"/>
      <c r="MSC265" s="4"/>
      <c r="MSD265" s="4"/>
      <c r="MSE265" s="4"/>
      <c r="MSF265" s="4"/>
      <c r="MSG265" s="4"/>
      <c r="MSH265" s="4"/>
      <c r="MSI265" s="4"/>
      <c r="MSJ265" s="4"/>
      <c r="MSK265" s="4"/>
      <c r="MSL265" s="4"/>
      <c r="MSM265" s="4"/>
      <c r="MSN265" s="4"/>
      <c r="MSO265" s="4"/>
      <c r="MSP265" s="4"/>
      <c r="MSQ265" s="4"/>
      <c r="MSR265" s="4"/>
      <c r="MSS265" s="4"/>
      <c r="MST265" s="4"/>
      <c r="MSU265" s="4"/>
      <c r="MSV265" s="4"/>
      <c r="MSW265" s="4"/>
      <c r="MSX265" s="4"/>
      <c r="MSY265" s="4"/>
      <c r="MSZ265" s="4"/>
      <c r="MTA265" s="4"/>
      <c r="MTB265" s="4"/>
      <c r="MTC265" s="4"/>
      <c r="MTD265" s="4"/>
      <c r="MTE265" s="4"/>
      <c r="MTF265" s="4"/>
      <c r="MTG265" s="4"/>
      <c r="MTH265" s="4"/>
      <c r="MTI265" s="4"/>
      <c r="MTJ265" s="4"/>
      <c r="MTK265" s="4"/>
      <c r="MTL265" s="4"/>
      <c r="MTM265" s="4"/>
      <c r="MTN265" s="4"/>
      <c r="MTO265" s="4"/>
      <c r="MTP265" s="4"/>
      <c r="MTQ265" s="4"/>
      <c r="MTR265" s="4"/>
      <c r="MTS265" s="4"/>
      <c r="MTT265" s="4"/>
      <c r="MTU265" s="4"/>
      <c r="MTV265" s="4"/>
      <c r="MTW265" s="4"/>
      <c r="MTX265" s="4"/>
      <c r="MTY265" s="4"/>
      <c r="MTZ265" s="4"/>
      <c r="MUA265" s="4"/>
      <c r="MUB265" s="4"/>
      <c r="MUC265" s="4"/>
      <c r="MUD265" s="4"/>
      <c r="MUE265" s="4"/>
      <c r="MUF265" s="4"/>
      <c r="MUG265" s="4"/>
      <c r="MUH265" s="4"/>
      <c r="MUI265" s="4"/>
      <c r="MUJ265" s="4"/>
      <c r="MUK265" s="4"/>
      <c r="MUL265" s="4"/>
      <c r="MUM265" s="4"/>
      <c r="MUN265" s="4"/>
      <c r="MUO265" s="4"/>
      <c r="MUP265" s="4"/>
      <c r="MUQ265" s="4"/>
      <c r="MUR265" s="4"/>
      <c r="MUS265" s="4"/>
      <c r="MUT265" s="4"/>
      <c r="MUU265" s="4"/>
      <c r="MUV265" s="4"/>
      <c r="MUW265" s="4"/>
      <c r="MUX265" s="4"/>
      <c r="MUY265" s="4"/>
      <c r="MUZ265" s="4"/>
      <c r="MVA265" s="4"/>
      <c r="MVB265" s="4"/>
      <c r="MVC265" s="4"/>
      <c r="MVD265" s="4"/>
      <c r="MVE265" s="4"/>
      <c r="MVF265" s="4"/>
      <c r="MVG265" s="4"/>
      <c r="MVH265" s="4"/>
      <c r="MVI265" s="4"/>
      <c r="MVJ265" s="4"/>
      <c r="MVK265" s="4"/>
      <c r="MVL265" s="4"/>
      <c r="MVM265" s="4"/>
      <c r="MVN265" s="4"/>
      <c r="MVO265" s="4"/>
      <c r="MVP265" s="4"/>
      <c r="MVQ265" s="4"/>
      <c r="MVR265" s="4"/>
      <c r="MVS265" s="4"/>
      <c r="MVT265" s="4"/>
      <c r="MVU265" s="4"/>
      <c r="MVV265" s="4"/>
      <c r="MVW265" s="4"/>
      <c r="MVX265" s="4"/>
      <c r="MVY265" s="4"/>
      <c r="MVZ265" s="4"/>
      <c r="MWA265" s="4"/>
      <c r="MWB265" s="4"/>
      <c r="MWC265" s="4"/>
      <c r="MWD265" s="4"/>
      <c r="MWE265" s="4"/>
      <c r="MWF265" s="4"/>
      <c r="MWG265" s="4"/>
      <c r="MWH265" s="4"/>
      <c r="MWI265" s="4"/>
      <c r="MWJ265" s="4"/>
      <c r="MWK265" s="4"/>
      <c r="MWL265" s="4"/>
      <c r="MWM265" s="4"/>
      <c r="MWN265" s="4"/>
      <c r="MWO265" s="4"/>
      <c r="MWP265" s="4"/>
      <c r="MWQ265" s="4"/>
      <c r="MWR265" s="4"/>
      <c r="MWS265" s="4"/>
      <c r="MWT265" s="4"/>
      <c r="MWU265" s="4"/>
      <c r="MWV265" s="4"/>
      <c r="MWW265" s="4"/>
      <c r="MWX265" s="4"/>
      <c r="MWY265" s="4"/>
      <c r="MWZ265" s="4"/>
      <c r="MXA265" s="4"/>
      <c r="MXB265" s="4"/>
      <c r="MXC265" s="4"/>
      <c r="MXD265" s="4"/>
      <c r="MXE265" s="4"/>
      <c r="MXF265" s="4"/>
      <c r="MXG265" s="4"/>
      <c r="MXH265" s="4"/>
      <c r="MXI265" s="4"/>
      <c r="MXJ265" s="4"/>
      <c r="MXK265" s="4"/>
      <c r="MXL265" s="4"/>
      <c r="MXM265" s="4"/>
      <c r="MXN265" s="4"/>
      <c r="MXO265" s="4"/>
      <c r="MXP265" s="4"/>
      <c r="MXQ265" s="4"/>
      <c r="MXR265" s="4"/>
      <c r="MXS265" s="4"/>
      <c r="MXT265" s="4"/>
      <c r="MXU265" s="4"/>
      <c r="MXV265" s="4"/>
      <c r="MXW265" s="4"/>
      <c r="MXX265" s="4"/>
      <c r="MXY265" s="4"/>
      <c r="MXZ265" s="4"/>
      <c r="MYA265" s="4"/>
      <c r="MYB265" s="4"/>
      <c r="MYC265" s="4"/>
      <c r="MYD265" s="4"/>
      <c r="MYE265" s="4"/>
      <c r="MYF265" s="4"/>
      <c r="MYG265" s="4"/>
      <c r="MYH265" s="4"/>
      <c r="MYI265" s="4"/>
      <c r="MYJ265" s="4"/>
      <c r="MYK265" s="4"/>
      <c r="MYL265" s="4"/>
      <c r="MYM265" s="4"/>
      <c r="MYN265" s="4"/>
      <c r="MYO265" s="4"/>
      <c r="MYP265" s="4"/>
      <c r="MYQ265" s="4"/>
      <c r="MYR265" s="4"/>
      <c r="MYS265" s="4"/>
      <c r="MYT265" s="4"/>
      <c r="MYU265" s="4"/>
      <c r="MYV265" s="4"/>
      <c r="MYW265" s="4"/>
      <c r="MYX265" s="4"/>
      <c r="MYY265" s="4"/>
      <c r="MYZ265" s="4"/>
      <c r="MZA265" s="4"/>
      <c r="MZB265" s="4"/>
      <c r="MZC265" s="4"/>
      <c r="MZD265" s="4"/>
      <c r="MZE265" s="4"/>
      <c r="MZF265" s="4"/>
      <c r="MZG265" s="4"/>
      <c r="MZH265" s="4"/>
      <c r="MZI265" s="4"/>
      <c r="MZJ265" s="4"/>
      <c r="MZK265" s="4"/>
      <c r="MZL265" s="4"/>
      <c r="MZM265" s="4"/>
      <c r="MZN265" s="4"/>
      <c r="MZO265" s="4"/>
      <c r="MZP265" s="4"/>
      <c r="MZQ265" s="4"/>
      <c r="MZR265" s="4"/>
      <c r="MZS265" s="4"/>
      <c r="MZT265" s="4"/>
      <c r="MZU265" s="4"/>
      <c r="MZV265" s="4"/>
      <c r="MZW265" s="4"/>
      <c r="MZX265" s="4"/>
      <c r="MZY265" s="4"/>
      <c r="MZZ265" s="4"/>
      <c r="NAA265" s="4"/>
      <c r="NAB265" s="4"/>
      <c r="NAC265" s="4"/>
      <c r="NAD265" s="4"/>
      <c r="NAE265" s="4"/>
      <c r="NAF265" s="4"/>
      <c r="NAG265" s="4"/>
      <c r="NAH265" s="4"/>
      <c r="NAI265" s="4"/>
      <c r="NAJ265" s="4"/>
      <c r="NAK265" s="4"/>
      <c r="NAL265" s="4"/>
      <c r="NAM265" s="4"/>
      <c r="NAN265" s="4"/>
      <c r="NAO265" s="4"/>
      <c r="NAP265" s="4"/>
      <c r="NAQ265" s="4"/>
      <c r="NAR265" s="4"/>
      <c r="NAS265" s="4"/>
      <c r="NAT265" s="4"/>
      <c r="NAU265" s="4"/>
      <c r="NAV265" s="4"/>
      <c r="NAW265" s="4"/>
      <c r="NAX265" s="4"/>
      <c r="NAY265" s="4"/>
      <c r="NAZ265" s="4"/>
      <c r="NBA265" s="4"/>
      <c r="NBB265" s="4"/>
      <c r="NBC265" s="4"/>
      <c r="NBD265" s="4"/>
      <c r="NBE265" s="4"/>
      <c r="NBF265" s="4"/>
      <c r="NBG265" s="4"/>
      <c r="NBH265" s="4"/>
      <c r="NBI265" s="4"/>
      <c r="NBJ265" s="4"/>
      <c r="NBK265" s="4"/>
      <c r="NBL265" s="4"/>
      <c r="NBM265" s="4"/>
      <c r="NBN265" s="4"/>
      <c r="NBO265" s="4"/>
      <c r="NBP265" s="4"/>
      <c r="NBQ265" s="4"/>
      <c r="NBR265" s="4"/>
      <c r="NBS265" s="4"/>
      <c r="NBT265" s="4"/>
      <c r="NBU265" s="4"/>
      <c r="NBV265" s="4"/>
      <c r="NBW265" s="4"/>
      <c r="NBX265" s="4"/>
      <c r="NBY265" s="4"/>
      <c r="NBZ265" s="4"/>
      <c r="NCA265" s="4"/>
      <c r="NCB265" s="4"/>
      <c r="NCC265" s="4"/>
      <c r="NCD265" s="4"/>
      <c r="NCE265" s="4"/>
      <c r="NCF265" s="4"/>
      <c r="NCG265" s="4"/>
      <c r="NCH265" s="4"/>
      <c r="NCI265" s="4"/>
      <c r="NCJ265" s="4"/>
      <c r="NCK265" s="4"/>
      <c r="NCL265" s="4"/>
      <c r="NCM265" s="4"/>
      <c r="NCN265" s="4"/>
      <c r="NCO265" s="4"/>
      <c r="NCP265" s="4"/>
      <c r="NCQ265" s="4"/>
      <c r="NCR265" s="4"/>
      <c r="NCS265" s="4"/>
      <c r="NCT265" s="4"/>
      <c r="NCU265" s="4"/>
      <c r="NCV265" s="4"/>
      <c r="NCW265" s="4"/>
      <c r="NCX265" s="4"/>
      <c r="NCY265" s="4"/>
      <c r="NCZ265" s="4"/>
      <c r="NDA265" s="4"/>
      <c r="NDB265" s="4"/>
      <c r="NDC265" s="4"/>
      <c r="NDD265" s="4"/>
      <c r="NDE265" s="4"/>
      <c r="NDF265" s="4"/>
      <c r="NDG265" s="4"/>
      <c r="NDH265" s="4"/>
      <c r="NDI265" s="4"/>
      <c r="NDJ265" s="4"/>
      <c r="NDK265" s="4"/>
      <c r="NDL265" s="4"/>
      <c r="NDM265" s="4"/>
      <c r="NDN265" s="4"/>
      <c r="NDO265" s="4"/>
      <c r="NDP265" s="4"/>
      <c r="NDQ265" s="4"/>
      <c r="NDR265" s="4"/>
      <c r="NDS265" s="4"/>
      <c r="NDT265" s="4"/>
      <c r="NDU265" s="4"/>
      <c r="NDV265" s="4"/>
      <c r="NDW265" s="4"/>
      <c r="NDX265" s="4"/>
      <c r="NDY265" s="4"/>
      <c r="NDZ265" s="4"/>
      <c r="NEA265" s="4"/>
      <c r="NEB265" s="4"/>
      <c r="NEC265" s="4"/>
      <c r="NED265" s="4"/>
      <c r="NEE265" s="4"/>
      <c r="NEF265" s="4"/>
      <c r="NEG265" s="4"/>
      <c r="NEH265" s="4"/>
      <c r="NEI265" s="4"/>
      <c r="NEJ265" s="4"/>
      <c r="NEK265" s="4"/>
      <c r="NEL265" s="4"/>
      <c r="NEM265" s="4"/>
      <c r="NEN265" s="4"/>
      <c r="NEO265" s="4"/>
      <c r="NEP265" s="4"/>
      <c r="NEQ265" s="4"/>
      <c r="NER265" s="4"/>
      <c r="NES265" s="4"/>
      <c r="NET265" s="4"/>
      <c r="NEU265" s="4"/>
      <c r="NEV265" s="4"/>
      <c r="NEW265" s="4"/>
      <c r="NEX265" s="4"/>
      <c r="NEY265" s="4"/>
      <c r="NEZ265" s="4"/>
      <c r="NFA265" s="4"/>
      <c r="NFB265" s="4"/>
      <c r="NFC265" s="4"/>
      <c r="NFD265" s="4"/>
      <c r="NFE265" s="4"/>
      <c r="NFF265" s="4"/>
      <c r="NFG265" s="4"/>
      <c r="NFH265" s="4"/>
      <c r="NFI265" s="4"/>
      <c r="NFJ265" s="4"/>
      <c r="NFK265" s="4"/>
      <c r="NFL265" s="4"/>
      <c r="NFM265" s="4"/>
      <c r="NFN265" s="4"/>
      <c r="NFO265" s="4"/>
      <c r="NFP265" s="4"/>
      <c r="NFQ265" s="4"/>
      <c r="NFR265" s="4"/>
      <c r="NFS265" s="4"/>
      <c r="NFT265" s="4"/>
      <c r="NFU265" s="4"/>
      <c r="NFV265" s="4"/>
      <c r="NFW265" s="4"/>
      <c r="NFX265" s="4"/>
      <c r="NFY265" s="4"/>
      <c r="NFZ265" s="4"/>
      <c r="NGA265" s="4"/>
      <c r="NGB265" s="4"/>
      <c r="NGC265" s="4"/>
      <c r="NGD265" s="4"/>
      <c r="NGE265" s="4"/>
      <c r="NGF265" s="4"/>
      <c r="NGG265" s="4"/>
      <c r="NGH265" s="4"/>
      <c r="NGI265" s="4"/>
      <c r="NGJ265" s="4"/>
      <c r="NGK265" s="4"/>
      <c r="NGL265" s="4"/>
      <c r="NGM265" s="4"/>
      <c r="NGN265" s="4"/>
      <c r="NGO265" s="4"/>
      <c r="NGP265" s="4"/>
      <c r="NGQ265" s="4"/>
      <c r="NGR265" s="4"/>
      <c r="NGS265" s="4"/>
      <c r="NGT265" s="4"/>
      <c r="NGU265" s="4"/>
      <c r="NGV265" s="4"/>
      <c r="NGW265" s="4"/>
      <c r="NGX265" s="4"/>
      <c r="NGY265" s="4"/>
      <c r="NGZ265" s="4"/>
      <c r="NHA265" s="4"/>
      <c r="NHB265" s="4"/>
      <c r="NHC265" s="4"/>
      <c r="NHD265" s="4"/>
      <c r="NHE265" s="4"/>
      <c r="NHF265" s="4"/>
      <c r="NHG265" s="4"/>
      <c r="NHH265" s="4"/>
      <c r="NHI265" s="4"/>
      <c r="NHJ265" s="4"/>
      <c r="NHK265" s="4"/>
      <c r="NHL265" s="4"/>
      <c r="NHM265" s="4"/>
      <c r="NHN265" s="4"/>
      <c r="NHO265" s="4"/>
      <c r="NHP265" s="4"/>
      <c r="NHQ265" s="4"/>
      <c r="NHR265" s="4"/>
      <c r="NHS265" s="4"/>
      <c r="NHT265" s="4"/>
      <c r="NHU265" s="4"/>
      <c r="NHV265" s="4"/>
      <c r="NHW265" s="4"/>
      <c r="NHX265" s="4"/>
      <c r="NHY265" s="4"/>
      <c r="NHZ265" s="4"/>
      <c r="NIA265" s="4"/>
      <c r="NIB265" s="4"/>
      <c r="NIC265" s="4"/>
      <c r="NID265" s="4"/>
      <c r="NIE265" s="4"/>
      <c r="NIF265" s="4"/>
      <c r="NIG265" s="4"/>
      <c r="NIH265" s="4"/>
      <c r="NII265" s="4"/>
      <c r="NIJ265" s="4"/>
      <c r="NIK265" s="4"/>
      <c r="NIL265" s="4"/>
      <c r="NIM265" s="4"/>
      <c r="NIN265" s="4"/>
      <c r="NIO265" s="4"/>
      <c r="NIP265" s="4"/>
      <c r="NIQ265" s="4"/>
      <c r="NIR265" s="4"/>
      <c r="NIS265" s="4"/>
      <c r="NIT265" s="4"/>
      <c r="NIU265" s="4"/>
      <c r="NIV265" s="4"/>
      <c r="NIW265" s="4"/>
      <c r="NIX265" s="4"/>
      <c r="NIY265" s="4"/>
      <c r="NIZ265" s="4"/>
      <c r="NJA265" s="4"/>
      <c r="NJB265" s="4"/>
      <c r="NJC265" s="4"/>
      <c r="NJD265" s="4"/>
      <c r="NJE265" s="4"/>
      <c r="NJF265" s="4"/>
      <c r="NJG265" s="4"/>
      <c r="NJH265" s="4"/>
      <c r="NJI265" s="4"/>
      <c r="NJJ265" s="4"/>
      <c r="NJK265" s="4"/>
      <c r="NJL265" s="4"/>
      <c r="NJM265" s="4"/>
      <c r="NJN265" s="4"/>
      <c r="NJO265" s="4"/>
      <c r="NJP265" s="4"/>
      <c r="NJQ265" s="4"/>
      <c r="NJR265" s="4"/>
      <c r="NJS265" s="4"/>
      <c r="NJT265" s="4"/>
      <c r="NJU265" s="4"/>
      <c r="NJV265" s="4"/>
      <c r="NJW265" s="4"/>
      <c r="NJX265" s="4"/>
      <c r="NJY265" s="4"/>
      <c r="NJZ265" s="4"/>
      <c r="NKA265" s="4"/>
      <c r="NKB265" s="4"/>
      <c r="NKC265" s="4"/>
      <c r="NKD265" s="4"/>
      <c r="NKE265" s="4"/>
      <c r="NKF265" s="4"/>
      <c r="NKG265" s="4"/>
      <c r="NKH265" s="4"/>
      <c r="NKI265" s="4"/>
      <c r="NKJ265" s="4"/>
      <c r="NKK265" s="4"/>
      <c r="NKL265" s="4"/>
      <c r="NKM265" s="4"/>
      <c r="NKN265" s="4"/>
      <c r="NKO265" s="4"/>
      <c r="NKP265" s="4"/>
      <c r="NKQ265" s="4"/>
      <c r="NKR265" s="4"/>
      <c r="NKS265" s="4"/>
      <c r="NKT265" s="4"/>
      <c r="NKU265" s="4"/>
      <c r="NKV265" s="4"/>
      <c r="NKW265" s="4"/>
      <c r="NKX265" s="4"/>
      <c r="NKY265" s="4"/>
      <c r="NKZ265" s="4"/>
      <c r="NLA265" s="4"/>
      <c r="NLB265" s="4"/>
      <c r="NLC265" s="4"/>
      <c r="NLD265" s="4"/>
      <c r="NLE265" s="4"/>
      <c r="NLF265" s="4"/>
      <c r="NLG265" s="4"/>
      <c r="NLH265" s="4"/>
      <c r="NLI265" s="4"/>
      <c r="NLJ265" s="4"/>
      <c r="NLK265" s="4"/>
      <c r="NLL265" s="4"/>
      <c r="NLM265" s="4"/>
      <c r="NLN265" s="4"/>
      <c r="NLO265" s="4"/>
      <c r="NLP265" s="4"/>
      <c r="NLQ265" s="4"/>
      <c r="NLR265" s="4"/>
      <c r="NLS265" s="4"/>
      <c r="NLT265" s="4"/>
      <c r="NLU265" s="4"/>
      <c r="NLV265" s="4"/>
      <c r="NLW265" s="4"/>
      <c r="NLX265" s="4"/>
      <c r="NLY265" s="4"/>
      <c r="NLZ265" s="4"/>
      <c r="NMA265" s="4"/>
      <c r="NMB265" s="4"/>
      <c r="NMC265" s="4"/>
      <c r="NMD265" s="4"/>
      <c r="NME265" s="4"/>
      <c r="NMF265" s="4"/>
      <c r="NMG265" s="4"/>
      <c r="NMH265" s="4"/>
      <c r="NMI265" s="4"/>
      <c r="NMJ265" s="4"/>
      <c r="NMK265" s="4"/>
      <c r="NML265" s="4"/>
      <c r="NMM265" s="4"/>
      <c r="NMN265" s="4"/>
      <c r="NMO265" s="4"/>
      <c r="NMP265" s="4"/>
      <c r="NMQ265" s="4"/>
      <c r="NMR265" s="4"/>
      <c r="NMS265" s="4"/>
      <c r="NMT265" s="4"/>
      <c r="NMU265" s="4"/>
      <c r="NMV265" s="4"/>
      <c r="NMW265" s="4"/>
      <c r="NMX265" s="4"/>
      <c r="NMY265" s="4"/>
      <c r="NMZ265" s="4"/>
      <c r="NNA265" s="4"/>
      <c r="NNB265" s="4"/>
      <c r="NNC265" s="4"/>
      <c r="NND265" s="4"/>
      <c r="NNE265" s="4"/>
      <c r="NNF265" s="4"/>
      <c r="NNG265" s="4"/>
      <c r="NNH265" s="4"/>
      <c r="NNI265" s="4"/>
      <c r="NNJ265" s="4"/>
      <c r="NNK265" s="4"/>
      <c r="NNL265" s="4"/>
      <c r="NNM265" s="4"/>
      <c r="NNN265" s="4"/>
      <c r="NNO265" s="4"/>
      <c r="NNP265" s="4"/>
      <c r="NNQ265" s="4"/>
      <c r="NNR265" s="4"/>
      <c r="NNS265" s="4"/>
      <c r="NNT265" s="4"/>
      <c r="NNU265" s="4"/>
      <c r="NNV265" s="4"/>
      <c r="NNW265" s="4"/>
      <c r="NNX265" s="4"/>
      <c r="NNY265" s="4"/>
      <c r="NNZ265" s="4"/>
      <c r="NOA265" s="4"/>
      <c r="NOB265" s="4"/>
      <c r="NOC265" s="4"/>
      <c r="NOD265" s="4"/>
      <c r="NOE265" s="4"/>
      <c r="NOF265" s="4"/>
      <c r="NOG265" s="4"/>
      <c r="NOH265" s="4"/>
      <c r="NOI265" s="4"/>
      <c r="NOJ265" s="4"/>
      <c r="NOK265" s="4"/>
      <c r="NOL265" s="4"/>
      <c r="NOM265" s="4"/>
      <c r="NON265" s="4"/>
      <c r="NOO265" s="4"/>
      <c r="NOP265" s="4"/>
      <c r="NOQ265" s="4"/>
      <c r="NOR265" s="4"/>
      <c r="NOS265" s="4"/>
      <c r="NOT265" s="4"/>
      <c r="NOU265" s="4"/>
      <c r="NOV265" s="4"/>
      <c r="NOW265" s="4"/>
      <c r="NOX265" s="4"/>
      <c r="NOY265" s="4"/>
      <c r="NOZ265" s="4"/>
      <c r="NPA265" s="4"/>
      <c r="NPB265" s="4"/>
      <c r="NPC265" s="4"/>
      <c r="NPD265" s="4"/>
      <c r="NPE265" s="4"/>
      <c r="NPF265" s="4"/>
      <c r="NPG265" s="4"/>
      <c r="NPH265" s="4"/>
      <c r="NPI265" s="4"/>
      <c r="NPJ265" s="4"/>
      <c r="NPK265" s="4"/>
      <c r="NPL265" s="4"/>
      <c r="NPM265" s="4"/>
      <c r="NPN265" s="4"/>
      <c r="NPO265" s="4"/>
      <c r="NPP265" s="4"/>
      <c r="NPQ265" s="4"/>
      <c r="NPR265" s="4"/>
      <c r="NPS265" s="4"/>
      <c r="NPT265" s="4"/>
      <c r="NPU265" s="4"/>
      <c r="NPV265" s="4"/>
      <c r="NPW265" s="4"/>
      <c r="NPX265" s="4"/>
      <c r="NPY265" s="4"/>
      <c r="NPZ265" s="4"/>
      <c r="NQA265" s="4"/>
      <c r="NQB265" s="4"/>
      <c r="NQC265" s="4"/>
      <c r="NQD265" s="4"/>
      <c r="NQE265" s="4"/>
      <c r="NQF265" s="4"/>
      <c r="NQG265" s="4"/>
      <c r="NQH265" s="4"/>
      <c r="NQI265" s="4"/>
      <c r="NQJ265" s="4"/>
      <c r="NQK265" s="4"/>
      <c r="NQL265" s="4"/>
      <c r="NQM265" s="4"/>
      <c r="NQN265" s="4"/>
      <c r="NQO265" s="4"/>
      <c r="NQP265" s="4"/>
      <c r="NQQ265" s="4"/>
      <c r="NQR265" s="4"/>
      <c r="NQS265" s="4"/>
      <c r="NQT265" s="4"/>
      <c r="NQU265" s="4"/>
      <c r="NQV265" s="4"/>
      <c r="NQW265" s="4"/>
      <c r="NQX265" s="4"/>
      <c r="NQY265" s="4"/>
      <c r="NQZ265" s="4"/>
      <c r="NRA265" s="4"/>
      <c r="NRB265" s="4"/>
      <c r="NRC265" s="4"/>
      <c r="NRD265" s="4"/>
      <c r="NRE265" s="4"/>
      <c r="NRF265" s="4"/>
      <c r="NRG265" s="4"/>
      <c r="NRH265" s="4"/>
      <c r="NRI265" s="4"/>
      <c r="NRJ265" s="4"/>
      <c r="NRK265" s="4"/>
      <c r="NRL265" s="4"/>
      <c r="NRM265" s="4"/>
      <c r="NRN265" s="4"/>
      <c r="NRO265" s="4"/>
      <c r="NRP265" s="4"/>
      <c r="NRQ265" s="4"/>
      <c r="NRR265" s="4"/>
      <c r="NRS265" s="4"/>
      <c r="NRT265" s="4"/>
      <c r="NRU265" s="4"/>
      <c r="NRV265" s="4"/>
      <c r="NRW265" s="4"/>
      <c r="NRX265" s="4"/>
      <c r="NRY265" s="4"/>
      <c r="NRZ265" s="4"/>
      <c r="NSA265" s="4"/>
      <c r="NSB265" s="4"/>
      <c r="NSC265" s="4"/>
      <c r="NSD265" s="4"/>
      <c r="NSE265" s="4"/>
      <c r="NSF265" s="4"/>
      <c r="NSG265" s="4"/>
      <c r="NSH265" s="4"/>
      <c r="NSI265" s="4"/>
      <c r="NSJ265" s="4"/>
      <c r="NSK265" s="4"/>
      <c r="NSL265" s="4"/>
      <c r="NSM265" s="4"/>
      <c r="NSN265" s="4"/>
      <c r="NSO265" s="4"/>
      <c r="NSP265" s="4"/>
      <c r="NSQ265" s="4"/>
      <c r="NSR265" s="4"/>
      <c r="NSS265" s="4"/>
      <c r="NST265" s="4"/>
      <c r="NSU265" s="4"/>
      <c r="NSV265" s="4"/>
      <c r="NSW265" s="4"/>
      <c r="NSX265" s="4"/>
      <c r="NSY265" s="4"/>
      <c r="NSZ265" s="4"/>
      <c r="NTA265" s="4"/>
      <c r="NTB265" s="4"/>
      <c r="NTC265" s="4"/>
      <c r="NTD265" s="4"/>
      <c r="NTE265" s="4"/>
      <c r="NTF265" s="4"/>
      <c r="NTG265" s="4"/>
      <c r="NTH265" s="4"/>
      <c r="NTI265" s="4"/>
      <c r="NTJ265" s="4"/>
      <c r="NTK265" s="4"/>
      <c r="NTL265" s="4"/>
      <c r="NTM265" s="4"/>
      <c r="NTN265" s="4"/>
      <c r="NTO265" s="4"/>
      <c r="NTP265" s="4"/>
      <c r="NTQ265" s="4"/>
      <c r="NTR265" s="4"/>
      <c r="NTS265" s="4"/>
      <c r="NTT265" s="4"/>
      <c r="NTU265" s="4"/>
      <c r="NTV265" s="4"/>
      <c r="NTW265" s="4"/>
      <c r="NTX265" s="4"/>
      <c r="NTY265" s="4"/>
      <c r="NTZ265" s="4"/>
      <c r="NUA265" s="4"/>
      <c r="NUB265" s="4"/>
      <c r="NUC265" s="4"/>
      <c r="NUD265" s="4"/>
      <c r="NUE265" s="4"/>
      <c r="NUF265" s="4"/>
      <c r="NUG265" s="4"/>
      <c r="NUH265" s="4"/>
      <c r="NUI265" s="4"/>
      <c r="NUJ265" s="4"/>
      <c r="NUK265" s="4"/>
      <c r="NUL265" s="4"/>
      <c r="NUM265" s="4"/>
      <c r="NUN265" s="4"/>
      <c r="NUO265" s="4"/>
      <c r="NUP265" s="4"/>
      <c r="NUQ265" s="4"/>
      <c r="NUR265" s="4"/>
      <c r="NUS265" s="4"/>
      <c r="NUT265" s="4"/>
      <c r="NUU265" s="4"/>
      <c r="NUV265" s="4"/>
      <c r="NUW265" s="4"/>
      <c r="NUX265" s="4"/>
      <c r="NUY265" s="4"/>
      <c r="NUZ265" s="4"/>
      <c r="NVA265" s="4"/>
      <c r="NVB265" s="4"/>
      <c r="NVC265" s="4"/>
      <c r="NVD265" s="4"/>
      <c r="NVE265" s="4"/>
      <c r="NVF265" s="4"/>
      <c r="NVG265" s="4"/>
      <c r="NVH265" s="4"/>
      <c r="NVI265" s="4"/>
      <c r="NVJ265" s="4"/>
      <c r="NVK265" s="4"/>
      <c r="NVL265" s="4"/>
      <c r="NVM265" s="4"/>
      <c r="NVN265" s="4"/>
      <c r="NVO265" s="4"/>
      <c r="NVP265" s="4"/>
      <c r="NVQ265" s="4"/>
      <c r="NVR265" s="4"/>
      <c r="NVS265" s="4"/>
      <c r="NVT265" s="4"/>
      <c r="NVU265" s="4"/>
      <c r="NVV265" s="4"/>
      <c r="NVW265" s="4"/>
      <c r="NVX265" s="4"/>
      <c r="NVY265" s="4"/>
      <c r="NVZ265" s="4"/>
      <c r="NWA265" s="4"/>
      <c r="NWB265" s="4"/>
      <c r="NWC265" s="4"/>
      <c r="NWD265" s="4"/>
      <c r="NWE265" s="4"/>
      <c r="NWF265" s="4"/>
      <c r="NWG265" s="4"/>
      <c r="NWH265" s="4"/>
      <c r="NWI265" s="4"/>
      <c r="NWJ265" s="4"/>
      <c r="NWK265" s="4"/>
      <c r="NWL265" s="4"/>
      <c r="NWM265" s="4"/>
      <c r="NWN265" s="4"/>
      <c r="NWO265" s="4"/>
      <c r="NWP265" s="4"/>
      <c r="NWQ265" s="4"/>
      <c r="NWR265" s="4"/>
      <c r="NWS265" s="4"/>
      <c r="NWT265" s="4"/>
      <c r="NWU265" s="4"/>
      <c r="NWV265" s="4"/>
      <c r="NWW265" s="4"/>
      <c r="NWX265" s="4"/>
      <c r="NWY265" s="4"/>
      <c r="NWZ265" s="4"/>
      <c r="NXA265" s="4"/>
      <c r="NXB265" s="4"/>
      <c r="NXC265" s="4"/>
      <c r="NXD265" s="4"/>
      <c r="NXE265" s="4"/>
      <c r="NXF265" s="4"/>
      <c r="NXG265" s="4"/>
      <c r="NXH265" s="4"/>
      <c r="NXI265" s="4"/>
      <c r="NXJ265" s="4"/>
      <c r="NXK265" s="4"/>
      <c r="NXL265" s="4"/>
      <c r="NXM265" s="4"/>
      <c r="NXN265" s="4"/>
      <c r="NXO265" s="4"/>
      <c r="NXP265" s="4"/>
      <c r="NXQ265" s="4"/>
      <c r="NXR265" s="4"/>
      <c r="NXS265" s="4"/>
      <c r="NXT265" s="4"/>
      <c r="NXU265" s="4"/>
      <c r="NXV265" s="4"/>
      <c r="NXW265" s="4"/>
      <c r="NXX265" s="4"/>
      <c r="NXY265" s="4"/>
      <c r="NXZ265" s="4"/>
      <c r="NYA265" s="4"/>
      <c r="NYB265" s="4"/>
      <c r="NYC265" s="4"/>
      <c r="NYD265" s="4"/>
      <c r="NYE265" s="4"/>
      <c r="NYF265" s="4"/>
      <c r="NYG265" s="4"/>
      <c r="NYH265" s="4"/>
      <c r="NYI265" s="4"/>
      <c r="NYJ265" s="4"/>
      <c r="NYK265" s="4"/>
      <c r="NYL265" s="4"/>
      <c r="NYM265" s="4"/>
      <c r="NYN265" s="4"/>
      <c r="NYO265" s="4"/>
      <c r="NYP265" s="4"/>
      <c r="NYQ265" s="4"/>
      <c r="NYR265" s="4"/>
      <c r="NYS265" s="4"/>
      <c r="NYT265" s="4"/>
      <c r="NYU265" s="4"/>
      <c r="NYV265" s="4"/>
      <c r="NYW265" s="4"/>
      <c r="NYX265" s="4"/>
      <c r="NYY265" s="4"/>
      <c r="NYZ265" s="4"/>
      <c r="NZA265" s="4"/>
      <c r="NZB265" s="4"/>
      <c r="NZC265" s="4"/>
      <c r="NZD265" s="4"/>
      <c r="NZE265" s="4"/>
      <c r="NZF265" s="4"/>
      <c r="NZG265" s="4"/>
      <c r="NZH265" s="4"/>
      <c r="NZI265" s="4"/>
      <c r="NZJ265" s="4"/>
      <c r="NZK265" s="4"/>
      <c r="NZL265" s="4"/>
      <c r="NZM265" s="4"/>
      <c r="NZN265" s="4"/>
      <c r="NZO265" s="4"/>
      <c r="NZP265" s="4"/>
      <c r="NZQ265" s="4"/>
      <c r="NZR265" s="4"/>
      <c r="NZS265" s="4"/>
      <c r="NZT265" s="4"/>
      <c r="NZU265" s="4"/>
      <c r="NZV265" s="4"/>
      <c r="NZW265" s="4"/>
      <c r="NZX265" s="4"/>
      <c r="NZY265" s="4"/>
      <c r="NZZ265" s="4"/>
      <c r="OAA265" s="4"/>
      <c r="OAB265" s="4"/>
      <c r="OAC265" s="4"/>
      <c r="OAD265" s="4"/>
      <c r="OAE265" s="4"/>
      <c r="OAF265" s="4"/>
      <c r="OAG265" s="4"/>
      <c r="OAH265" s="4"/>
      <c r="OAI265" s="4"/>
      <c r="OAJ265" s="4"/>
      <c r="OAK265" s="4"/>
      <c r="OAL265" s="4"/>
      <c r="OAM265" s="4"/>
      <c r="OAN265" s="4"/>
      <c r="OAO265" s="4"/>
      <c r="OAP265" s="4"/>
      <c r="OAQ265" s="4"/>
      <c r="OAR265" s="4"/>
      <c r="OAS265" s="4"/>
      <c r="OAT265" s="4"/>
      <c r="OAU265" s="4"/>
      <c r="OAV265" s="4"/>
      <c r="OAW265" s="4"/>
      <c r="OAX265" s="4"/>
      <c r="OAY265" s="4"/>
      <c r="OAZ265" s="4"/>
      <c r="OBA265" s="4"/>
      <c r="OBB265" s="4"/>
      <c r="OBC265" s="4"/>
      <c r="OBD265" s="4"/>
      <c r="OBE265" s="4"/>
      <c r="OBF265" s="4"/>
      <c r="OBG265" s="4"/>
      <c r="OBH265" s="4"/>
      <c r="OBI265" s="4"/>
      <c r="OBJ265" s="4"/>
      <c r="OBK265" s="4"/>
      <c r="OBL265" s="4"/>
      <c r="OBM265" s="4"/>
      <c r="OBN265" s="4"/>
      <c r="OBO265" s="4"/>
      <c r="OBP265" s="4"/>
      <c r="OBQ265" s="4"/>
      <c r="OBR265" s="4"/>
      <c r="OBS265" s="4"/>
      <c r="OBT265" s="4"/>
      <c r="OBU265" s="4"/>
      <c r="OBV265" s="4"/>
      <c r="OBW265" s="4"/>
      <c r="OBX265" s="4"/>
      <c r="OBY265" s="4"/>
      <c r="OBZ265" s="4"/>
      <c r="OCA265" s="4"/>
      <c r="OCB265" s="4"/>
      <c r="OCC265" s="4"/>
      <c r="OCD265" s="4"/>
      <c r="OCE265" s="4"/>
      <c r="OCF265" s="4"/>
      <c r="OCG265" s="4"/>
      <c r="OCH265" s="4"/>
      <c r="OCI265" s="4"/>
      <c r="OCJ265" s="4"/>
      <c r="OCK265" s="4"/>
      <c r="OCL265" s="4"/>
      <c r="OCM265" s="4"/>
      <c r="OCN265" s="4"/>
      <c r="OCO265" s="4"/>
      <c r="OCP265" s="4"/>
      <c r="OCQ265" s="4"/>
      <c r="OCR265" s="4"/>
      <c r="OCS265" s="4"/>
      <c r="OCT265" s="4"/>
      <c r="OCU265" s="4"/>
      <c r="OCV265" s="4"/>
      <c r="OCW265" s="4"/>
      <c r="OCX265" s="4"/>
      <c r="OCY265" s="4"/>
      <c r="OCZ265" s="4"/>
      <c r="ODA265" s="4"/>
      <c r="ODB265" s="4"/>
      <c r="ODC265" s="4"/>
      <c r="ODD265" s="4"/>
      <c r="ODE265" s="4"/>
      <c r="ODF265" s="4"/>
      <c r="ODG265" s="4"/>
      <c r="ODH265" s="4"/>
      <c r="ODI265" s="4"/>
      <c r="ODJ265" s="4"/>
      <c r="ODK265" s="4"/>
      <c r="ODL265" s="4"/>
      <c r="ODM265" s="4"/>
      <c r="ODN265" s="4"/>
      <c r="ODO265" s="4"/>
      <c r="ODP265" s="4"/>
      <c r="ODQ265" s="4"/>
      <c r="ODR265" s="4"/>
      <c r="ODS265" s="4"/>
      <c r="ODT265" s="4"/>
      <c r="ODU265" s="4"/>
      <c r="ODV265" s="4"/>
      <c r="ODW265" s="4"/>
      <c r="ODX265" s="4"/>
      <c r="ODY265" s="4"/>
      <c r="ODZ265" s="4"/>
      <c r="OEA265" s="4"/>
      <c r="OEB265" s="4"/>
      <c r="OEC265" s="4"/>
      <c r="OED265" s="4"/>
      <c r="OEE265" s="4"/>
      <c r="OEF265" s="4"/>
      <c r="OEG265" s="4"/>
      <c r="OEH265" s="4"/>
      <c r="OEI265" s="4"/>
      <c r="OEJ265" s="4"/>
      <c r="OEK265" s="4"/>
      <c r="OEL265" s="4"/>
      <c r="OEM265" s="4"/>
      <c r="OEN265" s="4"/>
      <c r="OEO265" s="4"/>
      <c r="OEP265" s="4"/>
      <c r="OEQ265" s="4"/>
      <c r="OER265" s="4"/>
      <c r="OES265" s="4"/>
      <c r="OET265" s="4"/>
      <c r="OEU265" s="4"/>
      <c r="OEV265" s="4"/>
      <c r="OEW265" s="4"/>
      <c r="OEX265" s="4"/>
      <c r="OEY265" s="4"/>
      <c r="OEZ265" s="4"/>
      <c r="OFA265" s="4"/>
      <c r="OFB265" s="4"/>
      <c r="OFC265" s="4"/>
      <c r="OFD265" s="4"/>
      <c r="OFE265" s="4"/>
      <c r="OFF265" s="4"/>
      <c r="OFG265" s="4"/>
      <c r="OFH265" s="4"/>
      <c r="OFI265" s="4"/>
      <c r="OFJ265" s="4"/>
      <c r="OFK265" s="4"/>
      <c r="OFL265" s="4"/>
      <c r="OFM265" s="4"/>
      <c r="OFN265" s="4"/>
      <c r="OFO265" s="4"/>
      <c r="OFP265" s="4"/>
      <c r="OFQ265" s="4"/>
      <c r="OFR265" s="4"/>
      <c r="OFS265" s="4"/>
      <c r="OFT265" s="4"/>
      <c r="OFU265" s="4"/>
      <c r="OFV265" s="4"/>
      <c r="OFW265" s="4"/>
      <c r="OFX265" s="4"/>
      <c r="OFY265" s="4"/>
      <c r="OFZ265" s="4"/>
      <c r="OGA265" s="4"/>
      <c r="OGB265" s="4"/>
      <c r="OGC265" s="4"/>
      <c r="OGD265" s="4"/>
      <c r="OGE265" s="4"/>
      <c r="OGF265" s="4"/>
      <c r="OGG265" s="4"/>
      <c r="OGH265" s="4"/>
      <c r="OGI265" s="4"/>
      <c r="OGJ265" s="4"/>
      <c r="OGK265" s="4"/>
      <c r="OGL265" s="4"/>
      <c r="OGM265" s="4"/>
      <c r="OGN265" s="4"/>
      <c r="OGO265" s="4"/>
      <c r="OGP265" s="4"/>
      <c r="OGQ265" s="4"/>
      <c r="OGR265" s="4"/>
      <c r="OGS265" s="4"/>
      <c r="OGT265" s="4"/>
      <c r="OGU265" s="4"/>
      <c r="OGV265" s="4"/>
      <c r="OGW265" s="4"/>
      <c r="OGX265" s="4"/>
      <c r="OGY265" s="4"/>
      <c r="OGZ265" s="4"/>
      <c r="OHA265" s="4"/>
      <c r="OHB265" s="4"/>
      <c r="OHC265" s="4"/>
      <c r="OHD265" s="4"/>
      <c r="OHE265" s="4"/>
      <c r="OHF265" s="4"/>
      <c r="OHG265" s="4"/>
      <c r="OHH265" s="4"/>
      <c r="OHI265" s="4"/>
      <c r="OHJ265" s="4"/>
      <c r="OHK265" s="4"/>
      <c r="OHL265" s="4"/>
      <c r="OHM265" s="4"/>
      <c r="OHN265" s="4"/>
      <c r="OHO265" s="4"/>
      <c r="OHP265" s="4"/>
      <c r="OHQ265" s="4"/>
      <c r="OHR265" s="4"/>
      <c r="OHS265" s="4"/>
      <c r="OHT265" s="4"/>
      <c r="OHU265" s="4"/>
      <c r="OHV265" s="4"/>
      <c r="OHW265" s="4"/>
      <c r="OHX265" s="4"/>
      <c r="OHY265" s="4"/>
      <c r="OHZ265" s="4"/>
      <c r="OIA265" s="4"/>
      <c r="OIB265" s="4"/>
      <c r="OIC265" s="4"/>
      <c r="OID265" s="4"/>
      <c r="OIE265" s="4"/>
      <c r="OIF265" s="4"/>
      <c r="OIG265" s="4"/>
      <c r="OIH265" s="4"/>
      <c r="OII265" s="4"/>
      <c r="OIJ265" s="4"/>
      <c r="OIK265" s="4"/>
      <c r="OIL265" s="4"/>
      <c r="OIM265" s="4"/>
      <c r="OIN265" s="4"/>
      <c r="OIO265" s="4"/>
      <c r="OIP265" s="4"/>
      <c r="OIQ265" s="4"/>
      <c r="OIR265" s="4"/>
      <c r="OIS265" s="4"/>
      <c r="OIT265" s="4"/>
      <c r="OIU265" s="4"/>
      <c r="OIV265" s="4"/>
      <c r="OIW265" s="4"/>
      <c r="OIX265" s="4"/>
      <c r="OIY265" s="4"/>
      <c r="OIZ265" s="4"/>
      <c r="OJA265" s="4"/>
      <c r="OJB265" s="4"/>
      <c r="OJC265" s="4"/>
      <c r="OJD265" s="4"/>
      <c r="OJE265" s="4"/>
      <c r="OJF265" s="4"/>
      <c r="OJG265" s="4"/>
      <c r="OJH265" s="4"/>
      <c r="OJI265" s="4"/>
      <c r="OJJ265" s="4"/>
      <c r="OJK265" s="4"/>
      <c r="OJL265" s="4"/>
      <c r="OJM265" s="4"/>
      <c r="OJN265" s="4"/>
      <c r="OJO265" s="4"/>
      <c r="OJP265" s="4"/>
      <c r="OJQ265" s="4"/>
      <c r="OJR265" s="4"/>
      <c r="OJS265" s="4"/>
      <c r="OJT265" s="4"/>
      <c r="OJU265" s="4"/>
      <c r="OJV265" s="4"/>
      <c r="OJW265" s="4"/>
      <c r="OJX265" s="4"/>
      <c r="OJY265" s="4"/>
      <c r="OJZ265" s="4"/>
      <c r="OKA265" s="4"/>
      <c r="OKB265" s="4"/>
      <c r="OKC265" s="4"/>
      <c r="OKD265" s="4"/>
      <c r="OKE265" s="4"/>
      <c r="OKF265" s="4"/>
      <c r="OKG265" s="4"/>
      <c r="OKH265" s="4"/>
      <c r="OKI265" s="4"/>
      <c r="OKJ265" s="4"/>
      <c r="OKK265" s="4"/>
      <c r="OKL265" s="4"/>
      <c r="OKM265" s="4"/>
      <c r="OKN265" s="4"/>
      <c r="OKO265" s="4"/>
      <c r="OKP265" s="4"/>
      <c r="OKQ265" s="4"/>
      <c r="OKR265" s="4"/>
      <c r="OKS265" s="4"/>
      <c r="OKT265" s="4"/>
      <c r="OKU265" s="4"/>
      <c r="OKV265" s="4"/>
      <c r="OKW265" s="4"/>
      <c r="OKX265" s="4"/>
      <c r="OKY265" s="4"/>
      <c r="OKZ265" s="4"/>
      <c r="OLA265" s="4"/>
      <c r="OLB265" s="4"/>
      <c r="OLC265" s="4"/>
      <c r="OLD265" s="4"/>
      <c r="OLE265" s="4"/>
      <c r="OLF265" s="4"/>
      <c r="OLG265" s="4"/>
      <c r="OLH265" s="4"/>
      <c r="OLI265" s="4"/>
      <c r="OLJ265" s="4"/>
      <c r="OLK265" s="4"/>
      <c r="OLL265" s="4"/>
      <c r="OLM265" s="4"/>
      <c r="OLN265" s="4"/>
      <c r="OLO265" s="4"/>
      <c r="OLP265" s="4"/>
      <c r="OLQ265" s="4"/>
      <c r="OLR265" s="4"/>
      <c r="OLS265" s="4"/>
      <c r="OLT265" s="4"/>
      <c r="OLU265" s="4"/>
      <c r="OLV265" s="4"/>
      <c r="OLW265" s="4"/>
      <c r="OLX265" s="4"/>
      <c r="OLY265" s="4"/>
      <c r="OLZ265" s="4"/>
      <c r="OMA265" s="4"/>
      <c r="OMB265" s="4"/>
      <c r="OMC265" s="4"/>
      <c r="OMD265" s="4"/>
      <c r="OME265" s="4"/>
      <c r="OMF265" s="4"/>
      <c r="OMG265" s="4"/>
      <c r="OMH265" s="4"/>
      <c r="OMI265" s="4"/>
      <c r="OMJ265" s="4"/>
      <c r="OMK265" s="4"/>
      <c r="OML265" s="4"/>
      <c r="OMM265" s="4"/>
      <c r="OMN265" s="4"/>
      <c r="OMO265" s="4"/>
      <c r="OMP265" s="4"/>
      <c r="OMQ265" s="4"/>
      <c r="OMR265" s="4"/>
      <c r="OMS265" s="4"/>
      <c r="OMT265" s="4"/>
      <c r="OMU265" s="4"/>
      <c r="OMV265" s="4"/>
      <c r="OMW265" s="4"/>
      <c r="OMX265" s="4"/>
      <c r="OMY265" s="4"/>
      <c r="OMZ265" s="4"/>
      <c r="ONA265" s="4"/>
      <c r="ONB265" s="4"/>
      <c r="ONC265" s="4"/>
      <c r="OND265" s="4"/>
      <c r="ONE265" s="4"/>
      <c r="ONF265" s="4"/>
      <c r="ONG265" s="4"/>
      <c r="ONH265" s="4"/>
      <c r="ONI265" s="4"/>
      <c r="ONJ265" s="4"/>
      <c r="ONK265" s="4"/>
      <c r="ONL265" s="4"/>
      <c r="ONM265" s="4"/>
      <c r="ONN265" s="4"/>
      <c r="ONO265" s="4"/>
      <c r="ONP265" s="4"/>
      <c r="ONQ265" s="4"/>
      <c r="ONR265" s="4"/>
      <c r="ONS265" s="4"/>
      <c r="ONT265" s="4"/>
      <c r="ONU265" s="4"/>
      <c r="ONV265" s="4"/>
      <c r="ONW265" s="4"/>
      <c r="ONX265" s="4"/>
      <c r="ONY265" s="4"/>
      <c r="ONZ265" s="4"/>
      <c r="OOA265" s="4"/>
      <c r="OOB265" s="4"/>
      <c r="OOC265" s="4"/>
      <c r="OOD265" s="4"/>
      <c r="OOE265" s="4"/>
      <c r="OOF265" s="4"/>
      <c r="OOG265" s="4"/>
      <c r="OOH265" s="4"/>
      <c r="OOI265" s="4"/>
      <c r="OOJ265" s="4"/>
      <c r="OOK265" s="4"/>
      <c r="OOL265" s="4"/>
      <c r="OOM265" s="4"/>
      <c r="OON265" s="4"/>
      <c r="OOO265" s="4"/>
      <c r="OOP265" s="4"/>
      <c r="OOQ265" s="4"/>
      <c r="OOR265" s="4"/>
      <c r="OOS265" s="4"/>
      <c r="OOT265" s="4"/>
      <c r="OOU265" s="4"/>
      <c r="OOV265" s="4"/>
      <c r="OOW265" s="4"/>
      <c r="OOX265" s="4"/>
      <c r="OOY265" s="4"/>
      <c r="OOZ265" s="4"/>
      <c r="OPA265" s="4"/>
      <c r="OPB265" s="4"/>
      <c r="OPC265" s="4"/>
      <c r="OPD265" s="4"/>
      <c r="OPE265" s="4"/>
      <c r="OPF265" s="4"/>
      <c r="OPG265" s="4"/>
      <c r="OPH265" s="4"/>
      <c r="OPI265" s="4"/>
      <c r="OPJ265" s="4"/>
      <c r="OPK265" s="4"/>
      <c r="OPL265" s="4"/>
      <c r="OPM265" s="4"/>
      <c r="OPN265" s="4"/>
      <c r="OPO265" s="4"/>
      <c r="OPP265" s="4"/>
      <c r="OPQ265" s="4"/>
      <c r="OPR265" s="4"/>
      <c r="OPS265" s="4"/>
      <c r="OPT265" s="4"/>
      <c r="OPU265" s="4"/>
      <c r="OPV265" s="4"/>
      <c r="OPW265" s="4"/>
      <c r="OPX265" s="4"/>
      <c r="OPY265" s="4"/>
      <c r="OPZ265" s="4"/>
      <c r="OQA265" s="4"/>
      <c r="OQB265" s="4"/>
      <c r="OQC265" s="4"/>
      <c r="OQD265" s="4"/>
      <c r="OQE265" s="4"/>
      <c r="OQF265" s="4"/>
      <c r="OQG265" s="4"/>
      <c r="OQH265" s="4"/>
      <c r="OQI265" s="4"/>
      <c r="OQJ265" s="4"/>
      <c r="OQK265" s="4"/>
      <c r="OQL265" s="4"/>
      <c r="OQM265" s="4"/>
      <c r="OQN265" s="4"/>
      <c r="OQO265" s="4"/>
      <c r="OQP265" s="4"/>
      <c r="OQQ265" s="4"/>
      <c r="OQR265" s="4"/>
      <c r="OQS265" s="4"/>
      <c r="OQT265" s="4"/>
      <c r="OQU265" s="4"/>
      <c r="OQV265" s="4"/>
      <c r="OQW265" s="4"/>
      <c r="OQX265" s="4"/>
      <c r="OQY265" s="4"/>
      <c r="OQZ265" s="4"/>
      <c r="ORA265" s="4"/>
      <c r="ORB265" s="4"/>
      <c r="ORC265" s="4"/>
      <c r="ORD265" s="4"/>
      <c r="ORE265" s="4"/>
      <c r="ORF265" s="4"/>
      <c r="ORG265" s="4"/>
      <c r="ORH265" s="4"/>
      <c r="ORI265" s="4"/>
      <c r="ORJ265" s="4"/>
      <c r="ORK265" s="4"/>
      <c r="ORL265" s="4"/>
      <c r="ORM265" s="4"/>
      <c r="ORN265" s="4"/>
      <c r="ORO265" s="4"/>
      <c r="ORP265" s="4"/>
      <c r="ORQ265" s="4"/>
      <c r="ORR265" s="4"/>
      <c r="ORS265" s="4"/>
      <c r="ORT265" s="4"/>
      <c r="ORU265" s="4"/>
      <c r="ORV265" s="4"/>
      <c r="ORW265" s="4"/>
      <c r="ORX265" s="4"/>
      <c r="ORY265" s="4"/>
      <c r="ORZ265" s="4"/>
      <c r="OSA265" s="4"/>
      <c r="OSB265" s="4"/>
      <c r="OSC265" s="4"/>
      <c r="OSD265" s="4"/>
      <c r="OSE265" s="4"/>
      <c r="OSF265" s="4"/>
      <c r="OSG265" s="4"/>
      <c r="OSH265" s="4"/>
      <c r="OSI265" s="4"/>
      <c r="OSJ265" s="4"/>
      <c r="OSK265" s="4"/>
      <c r="OSL265" s="4"/>
      <c r="OSM265" s="4"/>
      <c r="OSN265" s="4"/>
      <c r="OSO265" s="4"/>
      <c r="OSP265" s="4"/>
      <c r="OSQ265" s="4"/>
      <c r="OSR265" s="4"/>
      <c r="OSS265" s="4"/>
      <c r="OST265" s="4"/>
      <c r="OSU265" s="4"/>
      <c r="OSV265" s="4"/>
      <c r="OSW265" s="4"/>
      <c r="OSX265" s="4"/>
      <c r="OSY265" s="4"/>
      <c r="OSZ265" s="4"/>
      <c r="OTA265" s="4"/>
      <c r="OTB265" s="4"/>
      <c r="OTC265" s="4"/>
      <c r="OTD265" s="4"/>
      <c r="OTE265" s="4"/>
      <c r="OTF265" s="4"/>
      <c r="OTG265" s="4"/>
      <c r="OTH265" s="4"/>
      <c r="OTI265" s="4"/>
      <c r="OTJ265" s="4"/>
      <c r="OTK265" s="4"/>
      <c r="OTL265" s="4"/>
      <c r="OTM265" s="4"/>
      <c r="OTN265" s="4"/>
      <c r="OTO265" s="4"/>
      <c r="OTP265" s="4"/>
      <c r="OTQ265" s="4"/>
      <c r="OTR265" s="4"/>
      <c r="OTS265" s="4"/>
      <c r="OTT265" s="4"/>
      <c r="OTU265" s="4"/>
      <c r="OTV265" s="4"/>
      <c r="OTW265" s="4"/>
      <c r="OTX265" s="4"/>
      <c r="OTY265" s="4"/>
      <c r="OTZ265" s="4"/>
      <c r="OUA265" s="4"/>
      <c r="OUB265" s="4"/>
      <c r="OUC265" s="4"/>
      <c r="OUD265" s="4"/>
      <c r="OUE265" s="4"/>
      <c r="OUF265" s="4"/>
      <c r="OUG265" s="4"/>
      <c r="OUH265" s="4"/>
      <c r="OUI265" s="4"/>
      <c r="OUJ265" s="4"/>
      <c r="OUK265" s="4"/>
      <c r="OUL265" s="4"/>
      <c r="OUM265" s="4"/>
      <c r="OUN265" s="4"/>
      <c r="OUO265" s="4"/>
      <c r="OUP265" s="4"/>
      <c r="OUQ265" s="4"/>
      <c r="OUR265" s="4"/>
      <c r="OUS265" s="4"/>
      <c r="OUT265" s="4"/>
      <c r="OUU265" s="4"/>
      <c r="OUV265" s="4"/>
      <c r="OUW265" s="4"/>
      <c r="OUX265" s="4"/>
      <c r="OUY265" s="4"/>
      <c r="OUZ265" s="4"/>
      <c r="OVA265" s="4"/>
      <c r="OVB265" s="4"/>
      <c r="OVC265" s="4"/>
      <c r="OVD265" s="4"/>
      <c r="OVE265" s="4"/>
      <c r="OVF265" s="4"/>
      <c r="OVG265" s="4"/>
      <c r="OVH265" s="4"/>
      <c r="OVI265" s="4"/>
      <c r="OVJ265" s="4"/>
      <c r="OVK265" s="4"/>
      <c r="OVL265" s="4"/>
      <c r="OVM265" s="4"/>
      <c r="OVN265" s="4"/>
      <c r="OVO265" s="4"/>
      <c r="OVP265" s="4"/>
      <c r="OVQ265" s="4"/>
      <c r="OVR265" s="4"/>
      <c r="OVS265" s="4"/>
      <c r="OVT265" s="4"/>
      <c r="OVU265" s="4"/>
      <c r="OVV265" s="4"/>
      <c r="OVW265" s="4"/>
      <c r="OVX265" s="4"/>
      <c r="OVY265" s="4"/>
      <c r="OVZ265" s="4"/>
      <c r="OWA265" s="4"/>
      <c r="OWB265" s="4"/>
      <c r="OWC265" s="4"/>
      <c r="OWD265" s="4"/>
      <c r="OWE265" s="4"/>
      <c r="OWF265" s="4"/>
      <c r="OWG265" s="4"/>
      <c r="OWH265" s="4"/>
      <c r="OWI265" s="4"/>
      <c r="OWJ265" s="4"/>
      <c r="OWK265" s="4"/>
      <c r="OWL265" s="4"/>
      <c r="OWM265" s="4"/>
      <c r="OWN265" s="4"/>
      <c r="OWO265" s="4"/>
      <c r="OWP265" s="4"/>
      <c r="OWQ265" s="4"/>
      <c r="OWR265" s="4"/>
      <c r="OWS265" s="4"/>
      <c r="OWT265" s="4"/>
      <c r="OWU265" s="4"/>
      <c r="OWV265" s="4"/>
      <c r="OWW265" s="4"/>
      <c r="OWX265" s="4"/>
      <c r="OWY265" s="4"/>
      <c r="OWZ265" s="4"/>
      <c r="OXA265" s="4"/>
      <c r="OXB265" s="4"/>
      <c r="OXC265" s="4"/>
      <c r="OXD265" s="4"/>
      <c r="OXE265" s="4"/>
      <c r="OXF265" s="4"/>
      <c r="OXG265" s="4"/>
      <c r="OXH265" s="4"/>
      <c r="OXI265" s="4"/>
      <c r="OXJ265" s="4"/>
      <c r="OXK265" s="4"/>
      <c r="OXL265" s="4"/>
      <c r="OXM265" s="4"/>
      <c r="OXN265" s="4"/>
      <c r="OXO265" s="4"/>
      <c r="OXP265" s="4"/>
      <c r="OXQ265" s="4"/>
      <c r="OXR265" s="4"/>
      <c r="OXS265" s="4"/>
      <c r="OXT265" s="4"/>
      <c r="OXU265" s="4"/>
      <c r="OXV265" s="4"/>
      <c r="OXW265" s="4"/>
      <c r="OXX265" s="4"/>
      <c r="OXY265" s="4"/>
      <c r="OXZ265" s="4"/>
      <c r="OYA265" s="4"/>
      <c r="OYB265" s="4"/>
      <c r="OYC265" s="4"/>
      <c r="OYD265" s="4"/>
      <c r="OYE265" s="4"/>
      <c r="OYF265" s="4"/>
      <c r="OYG265" s="4"/>
      <c r="OYH265" s="4"/>
      <c r="OYI265" s="4"/>
      <c r="OYJ265" s="4"/>
      <c r="OYK265" s="4"/>
      <c r="OYL265" s="4"/>
      <c r="OYM265" s="4"/>
      <c r="OYN265" s="4"/>
      <c r="OYO265" s="4"/>
      <c r="OYP265" s="4"/>
      <c r="OYQ265" s="4"/>
      <c r="OYR265" s="4"/>
      <c r="OYS265" s="4"/>
      <c r="OYT265" s="4"/>
      <c r="OYU265" s="4"/>
      <c r="OYV265" s="4"/>
      <c r="OYW265" s="4"/>
      <c r="OYX265" s="4"/>
      <c r="OYY265" s="4"/>
      <c r="OYZ265" s="4"/>
      <c r="OZA265" s="4"/>
      <c r="OZB265" s="4"/>
      <c r="OZC265" s="4"/>
      <c r="OZD265" s="4"/>
      <c r="OZE265" s="4"/>
      <c r="OZF265" s="4"/>
      <c r="OZG265" s="4"/>
      <c r="OZH265" s="4"/>
      <c r="OZI265" s="4"/>
      <c r="OZJ265" s="4"/>
      <c r="OZK265" s="4"/>
      <c r="OZL265" s="4"/>
      <c r="OZM265" s="4"/>
      <c r="OZN265" s="4"/>
      <c r="OZO265" s="4"/>
      <c r="OZP265" s="4"/>
      <c r="OZQ265" s="4"/>
      <c r="OZR265" s="4"/>
      <c r="OZS265" s="4"/>
      <c r="OZT265" s="4"/>
      <c r="OZU265" s="4"/>
      <c r="OZV265" s="4"/>
      <c r="OZW265" s="4"/>
      <c r="OZX265" s="4"/>
      <c r="OZY265" s="4"/>
      <c r="OZZ265" s="4"/>
      <c r="PAA265" s="4"/>
      <c r="PAB265" s="4"/>
      <c r="PAC265" s="4"/>
      <c r="PAD265" s="4"/>
      <c r="PAE265" s="4"/>
      <c r="PAF265" s="4"/>
      <c r="PAG265" s="4"/>
      <c r="PAH265" s="4"/>
      <c r="PAI265" s="4"/>
      <c r="PAJ265" s="4"/>
      <c r="PAK265" s="4"/>
      <c r="PAL265" s="4"/>
      <c r="PAM265" s="4"/>
      <c r="PAN265" s="4"/>
      <c r="PAO265" s="4"/>
      <c r="PAP265" s="4"/>
      <c r="PAQ265" s="4"/>
      <c r="PAR265" s="4"/>
      <c r="PAS265" s="4"/>
      <c r="PAT265" s="4"/>
      <c r="PAU265" s="4"/>
      <c r="PAV265" s="4"/>
      <c r="PAW265" s="4"/>
      <c r="PAX265" s="4"/>
      <c r="PAY265" s="4"/>
      <c r="PAZ265" s="4"/>
      <c r="PBA265" s="4"/>
      <c r="PBB265" s="4"/>
      <c r="PBC265" s="4"/>
      <c r="PBD265" s="4"/>
      <c r="PBE265" s="4"/>
      <c r="PBF265" s="4"/>
      <c r="PBG265" s="4"/>
      <c r="PBH265" s="4"/>
      <c r="PBI265" s="4"/>
      <c r="PBJ265" s="4"/>
      <c r="PBK265" s="4"/>
      <c r="PBL265" s="4"/>
      <c r="PBM265" s="4"/>
      <c r="PBN265" s="4"/>
      <c r="PBO265" s="4"/>
      <c r="PBP265" s="4"/>
      <c r="PBQ265" s="4"/>
      <c r="PBR265" s="4"/>
      <c r="PBS265" s="4"/>
      <c r="PBT265" s="4"/>
      <c r="PBU265" s="4"/>
      <c r="PBV265" s="4"/>
      <c r="PBW265" s="4"/>
      <c r="PBX265" s="4"/>
      <c r="PBY265" s="4"/>
      <c r="PBZ265" s="4"/>
      <c r="PCA265" s="4"/>
      <c r="PCB265" s="4"/>
      <c r="PCC265" s="4"/>
      <c r="PCD265" s="4"/>
      <c r="PCE265" s="4"/>
      <c r="PCF265" s="4"/>
      <c r="PCG265" s="4"/>
      <c r="PCH265" s="4"/>
      <c r="PCI265" s="4"/>
      <c r="PCJ265" s="4"/>
      <c r="PCK265" s="4"/>
      <c r="PCL265" s="4"/>
      <c r="PCM265" s="4"/>
      <c r="PCN265" s="4"/>
      <c r="PCO265" s="4"/>
      <c r="PCP265" s="4"/>
      <c r="PCQ265" s="4"/>
      <c r="PCR265" s="4"/>
      <c r="PCS265" s="4"/>
      <c r="PCT265" s="4"/>
      <c r="PCU265" s="4"/>
      <c r="PCV265" s="4"/>
      <c r="PCW265" s="4"/>
      <c r="PCX265" s="4"/>
      <c r="PCY265" s="4"/>
      <c r="PCZ265" s="4"/>
      <c r="PDA265" s="4"/>
      <c r="PDB265" s="4"/>
      <c r="PDC265" s="4"/>
      <c r="PDD265" s="4"/>
      <c r="PDE265" s="4"/>
      <c r="PDF265" s="4"/>
      <c r="PDG265" s="4"/>
      <c r="PDH265" s="4"/>
      <c r="PDI265" s="4"/>
      <c r="PDJ265" s="4"/>
      <c r="PDK265" s="4"/>
      <c r="PDL265" s="4"/>
      <c r="PDM265" s="4"/>
      <c r="PDN265" s="4"/>
      <c r="PDO265" s="4"/>
      <c r="PDP265" s="4"/>
      <c r="PDQ265" s="4"/>
      <c r="PDR265" s="4"/>
      <c r="PDS265" s="4"/>
      <c r="PDT265" s="4"/>
      <c r="PDU265" s="4"/>
      <c r="PDV265" s="4"/>
      <c r="PDW265" s="4"/>
      <c r="PDX265" s="4"/>
      <c r="PDY265" s="4"/>
      <c r="PDZ265" s="4"/>
      <c r="PEA265" s="4"/>
      <c r="PEB265" s="4"/>
      <c r="PEC265" s="4"/>
      <c r="PED265" s="4"/>
      <c r="PEE265" s="4"/>
      <c r="PEF265" s="4"/>
      <c r="PEG265" s="4"/>
      <c r="PEH265" s="4"/>
      <c r="PEI265" s="4"/>
      <c r="PEJ265" s="4"/>
      <c r="PEK265" s="4"/>
      <c r="PEL265" s="4"/>
      <c r="PEM265" s="4"/>
      <c r="PEN265" s="4"/>
      <c r="PEO265" s="4"/>
      <c r="PEP265" s="4"/>
      <c r="PEQ265" s="4"/>
      <c r="PER265" s="4"/>
      <c r="PES265" s="4"/>
      <c r="PET265" s="4"/>
      <c r="PEU265" s="4"/>
      <c r="PEV265" s="4"/>
      <c r="PEW265" s="4"/>
      <c r="PEX265" s="4"/>
      <c r="PEY265" s="4"/>
      <c r="PEZ265" s="4"/>
      <c r="PFA265" s="4"/>
      <c r="PFB265" s="4"/>
      <c r="PFC265" s="4"/>
      <c r="PFD265" s="4"/>
      <c r="PFE265" s="4"/>
      <c r="PFF265" s="4"/>
      <c r="PFG265" s="4"/>
      <c r="PFH265" s="4"/>
      <c r="PFI265" s="4"/>
      <c r="PFJ265" s="4"/>
      <c r="PFK265" s="4"/>
      <c r="PFL265" s="4"/>
      <c r="PFM265" s="4"/>
      <c r="PFN265" s="4"/>
      <c r="PFO265" s="4"/>
      <c r="PFP265" s="4"/>
      <c r="PFQ265" s="4"/>
      <c r="PFR265" s="4"/>
      <c r="PFS265" s="4"/>
      <c r="PFT265" s="4"/>
      <c r="PFU265" s="4"/>
      <c r="PFV265" s="4"/>
      <c r="PFW265" s="4"/>
      <c r="PFX265" s="4"/>
      <c r="PFY265" s="4"/>
      <c r="PFZ265" s="4"/>
      <c r="PGA265" s="4"/>
      <c r="PGB265" s="4"/>
      <c r="PGC265" s="4"/>
      <c r="PGD265" s="4"/>
      <c r="PGE265" s="4"/>
      <c r="PGF265" s="4"/>
      <c r="PGG265" s="4"/>
      <c r="PGH265" s="4"/>
      <c r="PGI265" s="4"/>
      <c r="PGJ265" s="4"/>
      <c r="PGK265" s="4"/>
      <c r="PGL265" s="4"/>
      <c r="PGM265" s="4"/>
      <c r="PGN265" s="4"/>
      <c r="PGO265" s="4"/>
      <c r="PGP265" s="4"/>
      <c r="PGQ265" s="4"/>
      <c r="PGR265" s="4"/>
      <c r="PGS265" s="4"/>
      <c r="PGT265" s="4"/>
      <c r="PGU265" s="4"/>
      <c r="PGV265" s="4"/>
      <c r="PGW265" s="4"/>
      <c r="PGX265" s="4"/>
      <c r="PGY265" s="4"/>
      <c r="PGZ265" s="4"/>
      <c r="PHA265" s="4"/>
      <c r="PHB265" s="4"/>
      <c r="PHC265" s="4"/>
      <c r="PHD265" s="4"/>
      <c r="PHE265" s="4"/>
      <c r="PHF265" s="4"/>
      <c r="PHG265" s="4"/>
      <c r="PHH265" s="4"/>
      <c r="PHI265" s="4"/>
      <c r="PHJ265" s="4"/>
      <c r="PHK265" s="4"/>
      <c r="PHL265" s="4"/>
      <c r="PHM265" s="4"/>
      <c r="PHN265" s="4"/>
      <c r="PHO265" s="4"/>
      <c r="PHP265" s="4"/>
      <c r="PHQ265" s="4"/>
      <c r="PHR265" s="4"/>
      <c r="PHS265" s="4"/>
      <c r="PHT265" s="4"/>
      <c r="PHU265" s="4"/>
      <c r="PHV265" s="4"/>
      <c r="PHW265" s="4"/>
      <c r="PHX265" s="4"/>
      <c r="PHY265" s="4"/>
      <c r="PHZ265" s="4"/>
      <c r="PIA265" s="4"/>
      <c r="PIB265" s="4"/>
      <c r="PIC265" s="4"/>
      <c r="PID265" s="4"/>
      <c r="PIE265" s="4"/>
      <c r="PIF265" s="4"/>
      <c r="PIG265" s="4"/>
      <c r="PIH265" s="4"/>
      <c r="PII265" s="4"/>
      <c r="PIJ265" s="4"/>
      <c r="PIK265" s="4"/>
      <c r="PIL265" s="4"/>
      <c r="PIM265" s="4"/>
      <c r="PIN265" s="4"/>
      <c r="PIO265" s="4"/>
      <c r="PIP265" s="4"/>
      <c r="PIQ265" s="4"/>
      <c r="PIR265" s="4"/>
      <c r="PIS265" s="4"/>
      <c r="PIT265" s="4"/>
      <c r="PIU265" s="4"/>
      <c r="PIV265" s="4"/>
      <c r="PIW265" s="4"/>
      <c r="PIX265" s="4"/>
      <c r="PIY265" s="4"/>
      <c r="PIZ265" s="4"/>
      <c r="PJA265" s="4"/>
      <c r="PJB265" s="4"/>
      <c r="PJC265" s="4"/>
      <c r="PJD265" s="4"/>
      <c r="PJE265" s="4"/>
      <c r="PJF265" s="4"/>
      <c r="PJG265" s="4"/>
      <c r="PJH265" s="4"/>
      <c r="PJI265" s="4"/>
      <c r="PJJ265" s="4"/>
      <c r="PJK265" s="4"/>
      <c r="PJL265" s="4"/>
      <c r="PJM265" s="4"/>
      <c r="PJN265" s="4"/>
      <c r="PJO265" s="4"/>
      <c r="PJP265" s="4"/>
      <c r="PJQ265" s="4"/>
      <c r="PJR265" s="4"/>
      <c r="PJS265" s="4"/>
      <c r="PJT265" s="4"/>
      <c r="PJU265" s="4"/>
      <c r="PJV265" s="4"/>
      <c r="PJW265" s="4"/>
      <c r="PJX265" s="4"/>
      <c r="PJY265" s="4"/>
      <c r="PJZ265" s="4"/>
      <c r="PKA265" s="4"/>
      <c r="PKB265" s="4"/>
      <c r="PKC265" s="4"/>
      <c r="PKD265" s="4"/>
      <c r="PKE265" s="4"/>
      <c r="PKF265" s="4"/>
      <c r="PKG265" s="4"/>
      <c r="PKH265" s="4"/>
      <c r="PKI265" s="4"/>
      <c r="PKJ265" s="4"/>
      <c r="PKK265" s="4"/>
      <c r="PKL265" s="4"/>
      <c r="PKM265" s="4"/>
      <c r="PKN265" s="4"/>
      <c r="PKO265" s="4"/>
      <c r="PKP265" s="4"/>
      <c r="PKQ265" s="4"/>
      <c r="PKR265" s="4"/>
      <c r="PKS265" s="4"/>
      <c r="PKT265" s="4"/>
      <c r="PKU265" s="4"/>
      <c r="PKV265" s="4"/>
      <c r="PKW265" s="4"/>
      <c r="PKX265" s="4"/>
      <c r="PKY265" s="4"/>
      <c r="PKZ265" s="4"/>
      <c r="PLA265" s="4"/>
      <c r="PLB265" s="4"/>
      <c r="PLC265" s="4"/>
      <c r="PLD265" s="4"/>
      <c r="PLE265" s="4"/>
      <c r="PLF265" s="4"/>
      <c r="PLG265" s="4"/>
      <c r="PLH265" s="4"/>
      <c r="PLI265" s="4"/>
      <c r="PLJ265" s="4"/>
      <c r="PLK265" s="4"/>
      <c r="PLL265" s="4"/>
      <c r="PLM265" s="4"/>
      <c r="PLN265" s="4"/>
      <c r="PLO265" s="4"/>
      <c r="PLP265" s="4"/>
      <c r="PLQ265" s="4"/>
      <c r="PLR265" s="4"/>
      <c r="PLS265" s="4"/>
      <c r="PLT265" s="4"/>
      <c r="PLU265" s="4"/>
      <c r="PLV265" s="4"/>
      <c r="PLW265" s="4"/>
      <c r="PLX265" s="4"/>
      <c r="PLY265" s="4"/>
      <c r="PLZ265" s="4"/>
      <c r="PMA265" s="4"/>
      <c r="PMB265" s="4"/>
      <c r="PMC265" s="4"/>
      <c r="PMD265" s="4"/>
      <c r="PME265" s="4"/>
      <c r="PMF265" s="4"/>
      <c r="PMG265" s="4"/>
      <c r="PMH265" s="4"/>
      <c r="PMI265" s="4"/>
      <c r="PMJ265" s="4"/>
      <c r="PMK265" s="4"/>
      <c r="PML265" s="4"/>
      <c r="PMM265" s="4"/>
      <c r="PMN265" s="4"/>
      <c r="PMO265" s="4"/>
      <c r="PMP265" s="4"/>
      <c r="PMQ265" s="4"/>
      <c r="PMR265" s="4"/>
      <c r="PMS265" s="4"/>
      <c r="PMT265" s="4"/>
      <c r="PMU265" s="4"/>
      <c r="PMV265" s="4"/>
      <c r="PMW265" s="4"/>
      <c r="PMX265" s="4"/>
      <c r="PMY265" s="4"/>
      <c r="PMZ265" s="4"/>
      <c r="PNA265" s="4"/>
      <c r="PNB265" s="4"/>
      <c r="PNC265" s="4"/>
      <c r="PND265" s="4"/>
      <c r="PNE265" s="4"/>
      <c r="PNF265" s="4"/>
      <c r="PNG265" s="4"/>
      <c r="PNH265" s="4"/>
      <c r="PNI265" s="4"/>
      <c r="PNJ265" s="4"/>
      <c r="PNK265" s="4"/>
      <c r="PNL265" s="4"/>
      <c r="PNM265" s="4"/>
      <c r="PNN265" s="4"/>
      <c r="PNO265" s="4"/>
      <c r="PNP265" s="4"/>
      <c r="PNQ265" s="4"/>
      <c r="PNR265" s="4"/>
      <c r="PNS265" s="4"/>
      <c r="PNT265" s="4"/>
      <c r="PNU265" s="4"/>
      <c r="PNV265" s="4"/>
      <c r="PNW265" s="4"/>
      <c r="PNX265" s="4"/>
      <c r="PNY265" s="4"/>
      <c r="PNZ265" s="4"/>
      <c r="POA265" s="4"/>
      <c r="POB265" s="4"/>
      <c r="POC265" s="4"/>
      <c r="POD265" s="4"/>
      <c r="POE265" s="4"/>
      <c r="POF265" s="4"/>
      <c r="POG265" s="4"/>
      <c r="POH265" s="4"/>
      <c r="POI265" s="4"/>
      <c r="POJ265" s="4"/>
      <c r="POK265" s="4"/>
      <c r="POL265" s="4"/>
      <c r="POM265" s="4"/>
      <c r="PON265" s="4"/>
      <c r="POO265" s="4"/>
      <c r="POP265" s="4"/>
      <c r="POQ265" s="4"/>
      <c r="POR265" s="4"/>
      <c r="POS265" s="4"/>
      <c r="POT265" s="4"/>
      <c r="POU265" s="4"/>
      <c r="POV265" s="4"/>
      <c r="POW265" s="4"/>
      <c r="POX265" s="4"/>
      <c r="POY265" s="4"/>
      <c r="POZ265" s="4"/>
      <c r="PPA265" s="4"/>
      <c r="PPB265" s="4"/>
      <c r="PPC265" s="4"/>
      <c r="PPD265" s="4"/>
      <c r="PPE265" s="4"/>
      <c r="PPF265" s="4"/>
      <c r="PPG265" s="4"/>
      <c r="PPH265" s="4"/>
      <c r="PPI265" s="4"/>
      <c r="PPJ265" s="4"/>
      <c r="PPK265" s="4"/>
      <c r="PPL265" s="4"/>
      <c r="PPM265" s="4"/>
      <c r="PPN265" s="4"/>
      <c r="PPO265" s="4"/>
      <c r="PPP265" s="4"/>
      <c r="PPQ265" s="4"/>
      <c r="PPR265" s="4"/>
      <c r="PPS265" s="4"/>
      <c r="PPT265" s="4"/>
      <c r="PPU265" s="4"/>
      <c r="PPV265" s="4"/>
      <c r="PPW265" s="4"/>
      <c r="PPX265" s="4"/>
      <c r="PPY265" s="4"/>
      <c r="PPZ265" s="4"/>
      <c r="PQA265" s="4"/>
      <c r="PQB265" s="4"/>
      <c r="PQC265" s="4"/>
      <c r="PQD265" s="4"/>
      <c r="PQE265" s="4"/>
      <c r="PQF265" s="4"/>
      <c r="PQG265" s="4"/>
      <c r="PQH265" s="4"/>
      <c r="PQI265" s="4"/>
      <c r="PQJ265" s="4"/>
      <c r="PQK265" s="4"/>
      <c r="PQL265" s="4"/>
      <c r="PQM265" s="4"/>
      <c r="PQN265" s="4"/>
      <c r="PQO265" s="4"/>
      <c r="PQP265" s="4"/>
      <c r="PQQ265" s="4"/>
      <c r="PQR265" s="4"/>
      <c r="PQS265" s="4"/>
      <c r="PQT265" s="4"/>
      <c r="PQU265" s="4"/>
      <c r="PQV265" s="4"/>
      <c r="PQW265" s="4"/>
      <c r="PQX265" s="4"/>
      <c r="PQY265" s="4"/>
      <c r="PQZ265" s="4"/>
      <c r="PRA265" s="4"/>
      <c r="PRB265" s="4"/>
      <c r="PRC265" s="4"/>
      <c r="PRD265" s="4"/>
      <c r="PRE265" s="4"/>
      <c r="PRF265" s="4"/>
      <c r="PRG265" s="4"/>
      <c r="PRH265" s="4"/>
      <c r="PRI265" s="4"/>
      <c r="PRJ265" s="4"/>
      <c r="PRK265" s="4"/>
      <c r="PRL265" s="4"/>
      <c r="PRM265" s="4"/>
      <c r="PRN265" s="4"/>
      <c r="PRO265" s="4"/>
      <c r="PRP265" s="4"/>
      <c r="PRQ265" s="4"/>
      <c r="PRR265" s="4"/>
      <c r="PRS265" s="4"/>
      <c r="PRT265" s="4"/>
      <c r="PRU265" s="4"/>
      <c r="PRV265" s="4"/>
      <c r="PRW265" s="4"/>
      <c r="PRX265" s="4"/>
      <c r="PRY265" s="4"/>
      <c r="PRZ265" s="4"/>
      <c r="PSA265" s="4"/>
      <c r="PSB265" s="4"/>
      <c r="PSC265" s="4"/>
      <c r="PSD265" s="4"/>
      <c r="PSE265" s="4"/>
      <c r="PSF265" s="4"/>
      <c r="PSG265" s="4"/>
      <c r="PSH265" s="4"/>
      <c r="PSI265" s="4"/>
      <c r="PSJ265" s="4"/>
      <c r="PSK265" s="4"/>
      <c r="PSL265" s="4"/>
      <c r="PSM265" s="4"/>
      <c r="PSN265" s="4"/>
      <c r="PSO265" s="4"/>
      <c r="PSP265" s="4"/>
      <c r="PSQ265" s="4"/>
      <c r="PSR265" s="4"/>
      <c r="PSS265" s="4"/>
      <c r="PST265" s="4"/>
      <c r="PSU265" s="4"/>
      <c r="PSV265" s="4"/>
      <c r="PSW265" s="4"/>
      <c r="PSX265" s="4"/>
      <c r="PSY265" s="4"/>
      <c r="PSZ265" s="4"/>
      <c r="PTA265" s="4"/>
      <c r="PTB265" s="4"/>
      <c r="PTC265" s="4"/>
      <c r="PTD265" s="4"/>
      <c r="PTE265" s="4"/>
      <c r="PTF265" s="4"/>
      <c r="PTG265" s="4"/>
      <c r="PTH265" s="4"/>
      <c r="PTI265" s="4"/>
      <c r="PTJ265" s="4"/>
      <c r="PTK265" s="4"/>
      <c r="PTL265" s="4"/>
      <c r="PTM265" s="4"/>
      <c r="PTN265" s="4"/>
      <c r="PTO265" s="4"/>
      <c r="PTP265" s="4"/>
      <c r="PTQ265" s="4"/>
      <c r="PTR265" s="4"/>
      <c r="PTS265" s="4"/>
      <c r="PTT265" s="4"/>
      <c r="PTU265" s="4"/>
      <c r="PTV265" s="4"/>
      <c r="PTW265" s="4"/>
      <c r="PTX265" s="4"/>
      <c r="PTY265" s="4"/>
      <c r="PTZ265" s="4"/>
      <c r="PUA265" s="4"/>
      <c r="PUB265" s="4"/>
      <c r="PUC265" s="4"/>
      <c r="PUD265" s="4"/>
      <c r="PUE265" s="4"/>
      <c r="PUF265" s="4"/>
      <c r="PUG265" s="4"/>
      <c r="PUH265" s="4"/>
      <c r="PUI265" s="4"/>
      <c r="PUJ265" s="4"/>
      <c r="PUK265" s="4"/>
      <c r="PUL265" s="4"/>
      <c r="PUM265" s="4"/>
      <c r="PUN265" s="4"/>
      <c r="PUO265" s="4"/>
      <c r="PUP265" s="4"/>
      <c r="PUQ265" s="4"/>
      <c r="PUR265" s="4"/>
      <c r="PUS265" s="4"/>
      <c r="PUT265" s="4"/>
      <c r="PUU265" s="4"/>
      <c r="PUV265" s="4"/>
      <c r="PUW265" s="4"/>
      <c r="PUX265" s="4"/>
      <c r="PUY265" s="4"/>
      <c r="PUZ265" s="4"/>
      <c r="PVA265" s="4"/>
      <c r="PVB265" s="4"/>
      <c r="PVC265" s="4"/>
      <c r="PVD265" s="4"/>
      <c r="PVE265" s="4"/>
      <c r="PVF265" s="4"/>
      <c r="PVG265" s="4"/>
      <c r="PVH265" s="4"/>
      <c r="PVI265" s="4"/>
      <c r="PVJ265" s="4"/>
      <c r="PVK265" s="4"/>
      <c r="PVL265" s="4"/>
      <c r="PVM265" s="4"/>
      <c r="PVN265" s="4"/>
      <c r="PVO265" s="4"/>
      <c r="PVP265" s="4"/>
      <c r="PVQ265" s="4"/>
      <c r="PVR265" s="4"/>
      <c r="PVS265" s="4"/>
      <c r="PVT265" s="4"/>
      <c r="PVU265" s="4"/>
      <c r="PVV265" s="4"/>
      <c r="PVW265" s="4"/>
      <c r="PVX265" s="4"/>
      <c r="PVY265" s="4"/>
      <c r="PVZ265" s="4"/>
      <c r="PWA265" s="4"/>
      <c r="PWB265" s="4"/>
      <c r="PWC265" s="4"/>
      <c r="PWD265" s="4"/>
      <c r="PWE265" s="4"/>
      <c r="PWF265" s="4"/>
      <c r="PWG265" s="4"/>
      <c r="PWH265" s="4"/>
      <c r="PWI265" s="4"/>
      <c r="PWJ265" s="4"/>
      <c r="PWK265" s="4"/>
      <c r="PWL265" s="4"/>
      <c r="PWM265" s="4"/>
      <c r="PWN265" s="4"/>
      <c r="PWO265" s="4"/>
      <c r="PWP265" s="4"/>
      <c r="PWQ265" s="4"/>
      <c r="PWR265" s="4"/>
      <c r="PWS265" s="4"/>
      <c r="PWT265" s="4"/>
      <c r="PWU265" s="4"/>
      <c r="PWV265" s="4"/>
      <c r="PWW265" s="4"/>
      <c r="PWX265" s="4"/>
      <c r="PWY265" s="4"/>
      <c r="PWZ265" s="4"/>
      <c r="PXA265" s="4"/>
      <c r="PXB265" s="4"/>
      <c r="PXC265" s="4"/>
      <c r="PXD265" s="4"/>
      <c r="PXE265" s="4"/>
      <c r="PXF265" s="4"/>
      <c r="PXG265" s="4"/>
      <c r="PXH265" s="4"/>
      <c r="PXI265" s="4"/>
      <c r="PXJ265" s="4"/>
      <c r="PXK265" s="4"/>
      <c r="PXL265" s="4"/>
      <c r="PXM265" s="4"/>
      <c r="PXN265" s="4"/>
      <c r="PXO265" s="4"/>
      <c r="PXP265" s="4"/>
      <c r="PXQ265" s="4"/>
      <c r="PXR265" s="4"/>
      <c r="PXS265" s="4"/>
      <c r="PXT265" s="4"/>
      <c r="PXU265" s="4"/>
      <c r="PXV265" s="4"/>
      <c r="PXW265" s="4"/>
      <c r="PXX265" s="4"/>
      <c r="PXY265" s="4"/>
      <c r="PXZ265" s="4"/>
      <c r="PYA265" s="4"/>
      <c r="PYB265" s="4"/>
      <c r="PYC265" s="4"/>
      <c r="PYD265" s="4"/>
      <c r="PYE265" s="4"/>
      <c r="PYF265" s="4"/>
      <c r="PYG265" s="4"/>
      <c r="PYH265" s="4"/>
      <c r="PYI265" s="4"/>
      <c r="PYJ265" s="4"/>
      <c r="PYK265" s="4"/>
      <c r="PYL265" s="4"/>
      <c r="PYM265" s="4"/>
      <c r="PYN265" s="4"/>
      <c r="PYO265" s="4"/>
      <c r="PYP265" s="4"/>
      <c r="PYQ265" s="4"/>
      <c r="PYR265" s="4"/>
      <c r="PYS265" s="4"/>
      <c r="PYT265" s="4"/>
      <c r="PYU265" s="4"/>
      <c r="PYV265" s="4"/>
      <c r="PYW265" s="4"/>
      <c r="PYX265" s="4"/>
      <c r="PYY265" s="4"/>
      <c r="PYZ265" s="4"/>
      <c r="PZA265" s="4"/>
      <c r="PZB265" s="4"/>
      <c r="PZC265" s="4"/>
      <c r="PZD265" s="4"/>
      <c r="PZE265" s="4"/>
      <c r="PZF265" s="4"/>
      <c r="PZG265" s="4"/>
      <c r="PZH265" s="4"/>
      <c r="PZI265" s="4"/>
      <c r="PZJ265" s="4"/>
      <c r="PZK265" s="4"/>
      <c r="PZL265" s="4"/>
      <c r="PZM265" s="4"/>
      <c r="PZN265" s="4"/>
      <c r="PZO265" s="4"/>
      <c r="PZP265" s="4"/>
      <c r="PZQ265" s="4"/>
      <c r="PZR265" s="4"/>
      <c r="PZS265" s="4"/>
      <c r="PZT265" s="4"/>
      <c r="PZU265" s="4"/>
      <c r="PZV265" s="4"/>
      <c r="PZW265" s="4"/>
      <c r="PZX265" s="4"/>
      <c r="PZY265" s="4"/>
      <c r="PZZ265" s="4"/>
      <c r="QAA265" s="4"/>
      <c r="QAB265" s="4"/>
      <c r="QAC265" s="4"/>
      <c r="QAD265" s="4"/>
      <c r="QAE265" s="4"/>
      <c r="QAF265" s="4"/>
      <c r="QAG265" s="4"/>
      <c r="QAH265" s="4"/>
      <c r="QAI265" s="4"/>
      <c r="QAJ265" s="4"/>
      <c r="QAK265" s="4"/>
      <c r="QAL265" s="4"/>
      <c r="QAM265" s="4"/>
      <c r="QAN265" s="4"/>
      <c r="QAO265" s="4"/>
      <c r="QAP265" s="4"/>
      <c r="QAQ265" s="4"/>
      <c r="QAR265" s="4"/>
      <c r="QAS265" s="4"/>
      <c r="QAT265" s="4"/>
      <c r="QAU265" s="4"/>
      <c r="QAV265" s="4"/>
      <c r="QAW265" s="4"/>
      <c r="QAX265" s="4"/>
      <c r="QAY265" s="4"/>
      <c r="QAZ265" s="4"/>
      <c r="QBA265" s="4"/>
      <c r="QBB265" s="4"/>
      <c r="QBC265" s="4"/>
      <c r="QBD265" s="4"/>
      <c r="QBE265" s="4"/>
      <c r="QBF265" s="4"/>
      <c r="QBG265" s="4"/>
      <c r="QBH265" s="4"/>
      <c r="QBI265" s="4"/>
      <c r="QBJ265" s="4"/>
      <c r="QBK265" s="4"/>
      <c r="QBL265" s="4"/>
      <c r="QBM265" s="4"/>
      <c r="QBN265" s="4"/>
      <c r="QBO265" s="4"/>
      <c r="QBP265" s="4"/>
      <c r="QBQ265" s="4"/>
      <c r="QBR265" s="4"/>
      <c r="QBS265" s="4"/>
      <c r="QBT265" s="4"/>
      <c r="QBU265" s="4"/>
      <c r="QBV265" s="4"/>
      <c r="QBW265" s="4"/>
      <c r="QBX265" s="4"/>
      <c r="QBY265" s="4"/>
      <c r="QBZ265" s="4"/>
      <c r="QCA265" s="4"/>
      <c r="QCB265" s="4"/>
      <c r="QCC265" s="4"/>
      <c r="QCD265" s="4"/>
      <c r="QCE265" s="4"/>
      <c r="QCF265" s="4"/>
      <c r="QCG265" s="4"/>
      <c r="QCH265" s="4"/>
      <c r="QCI265" s="4"/>
      <c r="QCJ265" s="4"/>
      <c r="QCK265" s="4"/>
      <c r="QCL265" s="4"/>
      <c r="QCM265" s="4"/>
      <c r="QCN265" s="4"/>
      <c r="QCO265" s="4"/>
      <c r="QCP265" s="4"/>
      <c r="QCQ265" s="4"/>
      <c r="QCR265" s="4"/>
      <c r="QCS265" s="4"/>
      <c r="QCT265" s="4"/>
      <c r="QCU265" s="4"/>
      <c r="QCV265" s="4"/>
      <c r="QCW265" s="4"/>
      <c r="QCX265" s="4"/>
      <c r="QCY265" s="4"/>
      <c r="QCZ265" s="4"/>
      <c r="QDA265" s="4"/>
      <c r="QDB265" s="4"/>
      <c r="QDC265" s="4"/>
      <c r="QDD265" s="4"/>
      <c r="QDE265" s="4"/>
      <c r="QDF265" s="4"/>
      <c r="QDG265" s="4"/>
      <c r="QDH265" s="4"/>
      <c r="QDI265" s="4"/>
      <c r="QDJ265" s="4"/>
      <c r="QDK265" s="4"/>
      <c r="QDL265" s="4"/>
      <c r="QDM265" s="4"/>
      <c r="QDN265" s="4"/>
      <c r="QDO265" s="4"/>
      <c r="QDP265" s="4"/>
      <c r="QDQ265" s="4"/>
      <c r="QDR265" s="4"/>
      <c r="QDS265" s="4"/>
      <c r="QDT265" s="4"/>
      <c r="QDU265" s="4"/>
      <c r="QDV265" s="4"/>
      <c r="QDW265" s="4"/>
      <c r="QDX265" s="4"/>
      <c r="QDY265" s="4"/>
      <c r="QDZ265" s="4"/>
      <c r="QEA265" s="4"/>
      <c r="QEB265" s="4"/>
      <c r="QEC265" s="4"/>
      <c r="QED265" s="4"/>
      <c r="QEE265" s="4"/>
      <c r="QEF265" s="4"/>
      <c r="QEG265" s="4"/>
      <c r="QEH265" s="4"/>
      <c r="QEI265" s="4"/>
      <c r="QEJ265" s="4"/>
      <c r="QEK265" s="4"/>
      <c r="QEL265" s="4"/>
      <c r="QEM265" s="4"/>
      <c r="QEN265" s="4"/>
      <c r="QEO265" s="4"/>
      <c r="QEP265" s="4"/>
      <c r="QEQ265" s="4"/>
      <c r="QER265" s="4"/>
      <c r="QES265" s="4"/>
      <c r="QET265" s="4"/>
      <c r="QEU265" s="4"/>
      <c r="QEV265" s="4"/>
      <c r="QEW265" s="4"/>
      <c r="QEX265" s="4"/>
      <c r="QEY265" s="4"/>
      <c r="QEZ265" s="4"/>
      <c r="QFA265" s="4"/>
      <c r="QFB265" s="4"/>
      <c r="QFC265" s="4"/>
      <c r="QFD265" s="4"/>
      <c r="QFE265" s="4"/>
      <c r="QFF265" s="4"/>
      <c r="QFG265" s="4"/>
      <c r="QFH265" s="4"/>
      <c r="QFI265" s="4"/>
      <c r="QFJ265" s="4"/>
      <c r="QFK265" s="4"/>
      <c r="QFL265" s="4"/>
      <c r="QFM265" s="4"/>
      <c r="QFN265" s="4"/>
      <c r="QFO265" s="4"/>
      <c r="QFP265" s="4"/>
      <c r="QFQ265" s="4"/>
      <c r="QFR265" s="4"/>
      <c r="QFS265" s="4"/>
      <c r="QFT265" s="4"/>
      <c r="QFU265" s="4"/>
      <c r="QFV265" s="4"/>
      <c r="QFW265" s="4"/>
      <c r="QFX265" s="4"/>
      <c r="QFY265" s="4"/>
      <c r="QFZ265" s="4"/>
      <c r="QGA265" s="4"/>
      <c r="QGB265" s="4"/>
      <c r="QGC265" s="4"/>
      <c r="QGD265" s="4"/>
      <c r="QGE265" s="4"/>
      <c r="QGF265" s="4"/>
      <c r="QGG265" s="4"/>
      <c r="QGH265" s="4"/>
      <c r="QGI265" s="4"/>
      <c r="QGJ265" s="4"/>
      <c r="QGK265" s="4"/>
      <c r="QGL265" s="4"/>
      <c r="QGM265" s="4"/>
      <c r="QGN265" s="4"/>
      <c r="QGO265" s="4"/>
      <c r="QGP265" s="4"/>
      <c r="QGQ265" s="4"/>
      <c r="QGR265" s="4"/>
      <c r="QGS265" s="4"/>
      <c r="QGT265" s="4"/>
      <c r="QGU265" s="4"/>
      <c r="QGV265" s="4"/>
      <c r="QGW265" s="4"/>
      <c r="QGX265" s="4"/>
      <c r="QGY265" s="4"/>
      <c r="QGZ265" s="4"/>
      <c r="QHA265" s="4"/>
      <c r="QHB265" s="4"/>
      <c r="QHC265" s="4"/>
      <c r="QHD265" s="4"/>
      <c r="QHE265" s="4"/>
      <c r="QHF265" s="4"/>
      <c r="QHG265" s="4"/>
      <c r="QHH265" s="4"/>
      <c r="QHI265" s="4"/>
      <c r="QHJ265" s="4"/>
      <c r="QHK265" s="4"/>
      <c r="QHL265" s="4"/>
      <c r="QHM265" s="4"/>
      <c r="QHN265" s="4"/>
      <c r="QHO265" s="4"/>
      <c r="QHP265" s="4"/>
      <c r="QHQ265" s="4"/>
      <c r="QHR265" s="4"/>
      <c r="QHS265" s="4"/>
      <c r="QHT265" s="4"/>
      <c r="QHU265" s="4"/>
      <c r="QHV265" s="4"/>
      <c r="QHW265" s="4"/>
      <c r="QHX265" s="4"/>
      <c r="QHY265" s="4"/>
      <c r="QHZ265" s="4"/>
      <c r="QIA265" s="4"/>
      <c r="QIB265" s="4"/>
      <c r="QIC265" s="4"/>
      <c r="QID265" s="4"/>
      <c r="QIE265" s="4"/>
      <c r="QIF265" s="4"/>
      <c r="QIG265" s="4"/>
      <c r="QIH265" s="4"/>
      <c r="QII265" s="4"/>
      <c r="QIJ265" s="4"/>
      <c r="QIK265" s="4"/>
      <c r="QIL265" s="4"/>
      <c r="QIM265" s="4"/>
      <c r="QIN265" s="4"/>
      <c r="QIO265" s="4"/>
      <c r="QIP265" s="4"/>
      <c r="QIQ265" s="4"/>
      <c r="QIR265" s="4"/>
      <c r="QIS265" s="4"/>
      <c r="QIT265" s="4"/>
      <c r="QIU265" s="4"/>
      <c r="QIV265" s="4"/>
      <c r="QIW265" s="4"/>
      <c r="QIX265" s="4"/>
      <c r="QIY265" s="4"/>
      <c r="QIZ265" s="4"/>
      <c r="QJA265" s="4"/>
      <c r="QJB265" s="4"/>
      <c r="QJC265" s="4"/>
      <c r="QJD265" s="4"/>
      <c r="QJE265" s="4"/>
      <c r="QJF265" s="4"/>
      <c r="QJG265" s="4"/>
      <c r="QJH265" s="4"/>
      <c r="QJI265" s="4"/>
      <c r="QJJ265" s="4"/>
      <c r="QJK265" s="4"/>
      <c r="QJL265" s="4"/>
      <c r="QJM265" s="4"/>
      <c r="QJN265" s="4"/>
      <c r="QJO265" s="4"/>
      <c r="QJP265" s="4"/>
      <c r="QJQ265" s="4"/>
      <c r="QJR265" s="4"/>
      <c r="QJS265" s="4"/>
      <c r="QJT265" s="4"/>
      <c r="QJU265" s="4"/>
      <c r="QJV265" s="4"/>
      <c r="QJW265" s="4"/>
      <c r="QJX265" s="4"/>
      <c r="QJY265" s="4"/>
      <c r="QJZ265" s="4"/>
      <c r="QKA265" s="4"/>
      <c r="QKB265" s="4"/>
      <c r="QKC265" s="4"/>
      <c r="QKD265" s="4"/>
      <c r="QKE265" s="4"/>
      <c r="QKF265" s="4"/>
      <c r="QKG265" s="4"/>
      <c r="QKH265" s="4"/>
      <c r="QKI265" s="4"/>
      <c r="QKJ265" s="4"/>
      <c r="QKK265" s="4"/>
      <c r="QKL265" s="4"/>
      <c r="QKM265" s="4"/>
      <c r="QKN265" s="4"/>
      <c r="QKO265" s="4"/>
      <c r="QKP265" s="4"/>
      <c r="QKQ265" s="4"/>
      <c r="QKR265" s="4"/>
      <c r="QKS265" s="4"/>
      <c r="QKT265" s="4"/>
      <c r="QKU265" s="4"/>
      <c r="QKV265" s="4"/>
      <c r="QKW265" s="4"/>
      <c r="QKX265" s="4"/>
      <c r="QKY265" s="4"/>
      <c r="QKZ265" s="4"/>
      <c r="QLA265" s="4"/>
      <c r="QLB265" s="4"/>
      <c r="QLC265" s="4"/>
      <c r="QLD265" s="4"/>
      <c r="QLE265" s="4"/>
      <c r="QLF265" s="4"/>
      <c r="QLG265" s="4"/>
      <c r="QLH265" s="4"/>
      <c r="QLI265" s="4"/>
      <c r="QLJ265" s="4"/>
      <c r="QLK265" s="4"/>
      <c r="QLL265" s="4"/>
      <c r="QLM265" s="4"/>
      <c r="QLN265" s="4"/>
      <c r="QLO265" s="4"/>
      <c r="QLP265" s="4"/>
      <c r="QLQ265" s="4"/>
      <c r="QLR265" s="4"/>
      <c r="QLS265" s="4"/>
      <c r="QLT265" s="4"/>
      <c r="QLU265" s="4"/>
      <c r="QLV265" s="4"/>
      <c r="QLW265" s="4"/>
      <c r="QLX265" s="4"/>
      <c r="QLY265" s="4"/>
      <c r="QLZ265" s="4"/>
      <c r="QMA265" s="4"/>
      <c r="QMB265" s="4"/>
      <c r="QMC265" s="4"/>
      <c r="QMD265" s="4"/>
      <c r="QME265" s="4"/>
      <c r="QMF265" s="4"/>
      <c r="QMG265" s="4"/>
      <c r="QMH265" s="4"/>
      <c r="QMI265" s="4"/>
      <c r="QMJ265" s="4"/>
      <c r="QMK265" s="4"/>
      <c r="QML265" s="4"/>
      <c r="QMM265" s="4"/>
      <c r="QMN265" s="4"/>
      <c r="QMO265" s="4"/>
      <c r="QMP265" s="4"/>
      <c r="QMQ265" s="4"/>
      <c r="QMR265" s="4"/>
      <c r="QMS265" s="4"/>
      <c r="QMT265" s="4"/>
      <c r="QMU265" s="4"/>
      <c r="QMV265" s="4"/>
      <c r="QMW265" s="4"/>
      <c r="QMX265" s="4"/>
      <c r="QMY265" s="4"/>
      <c r="QMZ265" s="4"/>
      <c r="QNA265" s="4"/>
      <c r="QNB265" s="4"/>
      <c r="QNC265" s="4"/>
      <c r="QND265" s="4"/>
      <c r="QNE265" s="4"/>
      <c r="QNF265" s="4"/>
      <c r="QNG265" s="4"/>
      <c r="QNH265" s="4"/>
      <c r="QNI265" s="4"/>
      <c r="QNJ265" s="4"/>
      <c r="QNK265" s="4"/>
      <c r="QNL265" s="4"/>
      <c r="QNM265" s="4"/>
      <c r="QNN265" s="4"/>
      <c r="QNO265" s="4"/>
      <c r="QNP265" s="4"/>
      <c r="QNQ265" s="4"/>
      <c r="QNR265" s="4"/>
      <c r="QNS265" s="4"/>
      <c r="QNT265" s="4"/>
      <c r="QNU265" s="4"/>
      <c r="QNV265" s="4"/>
      <c r="QNW265" s="4"/>
      <c r="QNX265" s="4"/>
      <c r="QNY265" s="4"/>
      <c r="QNZ265" s="4"/>
      <c r="QOA265" s="4"/>
      <c r="QOB265" s="4"/>
      <c r="QOC265" s="4"/>
      <c r="QOD265" s="4"/>
      <c r="QOE265" s="4"/>
      <c r="QOF265" s="4"/>
      <c r="QOG265" s="4"/>
      <c r="QOH265" s="4"/>
      <c r="QOI265" s="4"/>
      <c r="QOJ265" s="4"/>
      <c r="QOK265" s="4"/>
      <c r="QOL265" s="4"/>
      <c r="QOM265" s="4"/>
      <c r="QON265" s="4"/>
      <c r="QOO265" s="4"/>
      <c r="QOP265" s="4"/>
      <c r="QOQ265" s="4"/>
      <c r="QOR265" s="4"/>
      <c r="QOS265" s="4"/>
      <c r="QOT265" s="4"/>
      <c r="QOU265" s="4"/>
      <c r="QOV265" s="4"/>
      <c r="QOW265" s="4"/>
      <c r="QOX265" s="4"/>
      <c r="QOY265" s="4"/>
      <c r="QOZ265" s="4"/>
      <c r="QPA265" s="4"/>
      <c r="QPB265" s="4"/>
      <c r="QPC265" s="4"/>
      <c r="QPD265" s="4"/>
      <c r="QPE265" s="4"/>
      <c r="QPF265" s="4"/>
      <c r="QPG265" s="4"/>
      <c r="QPH265" s="4"/>
      <c r="QPI265" s="4"/>
      <c r="QPJ265" s="4"/>
      <c r="QPK265" s="4"/>
      <c r="QPL265" s="4"/>
      <c r="QPM265" s="4"/>
      <c r="QPN265" s="4"/>
      <c r="QPO265" s="4"/>
      <c r="QPP265" s="4"/>
      <c r="QPQ265" s="4"/>
      <c r="QPR265" s="4"/>
      <c r="QPS265" s="4"/>
      <c r="QPT265" s="4"/>
      <c r="QPU265" s="4"/>
      <c r="QPV265" s="4"/>
      <c r="QPW265" s="4"/>
      <c r="QPX265" s="4"/>
      <c r="QPY265" s="4"/>
      <c r="QPZ265" s="4"/>
      <c r="QQA265" s="4"/>
      <c r="QQB265" s="4"/>
      <c r="QQC265" s="4"/>
      <c r="QQD265" s="4"/>
      <c r="QQE265" s="4"/>
      <c r="QQF265" s="4"/>
      <c r="QQG265" s="4"/>
      <c r="QQH265" s="4"/>
      <c r="QQI265" s="4"/>
      <c r="QQJ265" s="4"/>
      <c r="QQK265" s="4"/>
      <c r="QQL265" s="4"/>
      <c r="QQM265" s="4"/>
      <c r="QQN265" s="4"/>
      <c r="QQO265" s="4"/>
      <c r="QQP265" s="4"/>
      <c r="QQQ265" s="4"/>
      <c r="QQR265" s="4"/>
      <c r="QQS265" s="4"/>
      <c r="QQT265" s="4"/>
      <c r="QQU265" s="4"/>
      <c r="QQV265" s="4"/>
      <c r="QQW265" s="4"/>
      <c r="QQX265" s="4"/>
      <c r="QQY265" s="4"/>
      <c r="QQZ265" s="4"/>
      <c r="QRA265" s="4"/>
      <c r="QRB265" s="4"/>
      <c r="QRC265" s="4"/>
      <c r="QRD265" s="4"/>
      <c r="QRE265" s="4"/>
      <c r="QRF265" s="4"/>
      <c r="QRG265" s="4"/>
      <c r="QRH265" s="4"/>
      <c r="QRI265" s="4"/>
      <c r="QRJ265" s="4"/>
      <c r="QRK265" s="4"/>
      <c r="QRL265" s="4"/>
      <c r="QRM265" s="4"/>
      <c r="QRN265" s="4"/>
      <c r="QRO265" s="4"/>
      <c r="QRP265" s="4"/>
      <c r="QRQ265" s="4"/>
      <c r="QRR265" s="4"/>
      <c r="QRS265" s="4"/>
      <c r="QRT265" s="4"/>
      <c r="QRU265" s="4"/>
      <c r="QRV265" s="4"/>
      <c r="QRW265" s="4"/>
      <c r="QRX265" s="4"/>
      <c r="QRY265" s="4"/>
      <c r="QRZ265" s="4"/>
      <c r="QSA265" s="4"/>
      <c r="QSB265" s="4"/>
      <c r="QSC265" s="4"/>
      <c r="QSD265" s="4"/>
      <c r="QSE265" s="4"/>
      <c r="QSF265" s="4"/>
      <c r="QSG265" s="4"/>
      <c r="QSH265" s="4"/>
      <c r="QSI265" s="4"/>
      <c r="QSJ265" s="4"/>
      <c r="QSK265" s="4"/>
      <c r="QSL265" s="4"/>
      <c r="QSM265" s="4"/>
      <c r="QSN265" s="4"/>
      <c r="QSO265" s="4"/>
      <c r="QSP265" s="4"/>
      <c r="QSQ265" s="4"/>
      <c r="QSR265" s="4"/>
      <c r="QSS265" s="4"/>
      <c r="QST265" s="4"/>
      <c r="QSU265" s="4"/>
      <c r="QSV265" s="4"/>
      <c r="QSW265" s="4"/>
      <c r="QSX265" s="4"/>
      <c r="QSY265" s="4"/>
      <c r="QSZ265" s="4"/>
      <c r="QTA265" s="4"/>
      <c r="QTB265" s="4"/>
      <c r="QTC265" s="4"/>
      <c r="QTD265" s="4"/>
      <c r="QTE265" s="4"/>
      <c r="QTF265" s="4"/>
      <c r="QTG265" s="4"/>
      <c r="QTH265" s="4"/>
      <c r="QTI265" s="4"/>
      <c r="QTJ265" s="4"/>
      <c r="QTK265" s="4"/>
      <c r="QTL265" s="4"/>
      <c r="QTM265" s="4"/>
      <c r="QTN265" s="4"/>
      <c r="QTO265" s="4"/>
      <c r="QTP265" s="4"/>
      <c r="QTQ265" s="4"/>
      <c r="QTR265" s="4"/>
      <c r="QTS265" s="4"/>
      <c r="QTT265" s="4"/>
      <c r="QTU265" s="4"/>
      <c r="QTV265" s="4"/>
      <c r="QTW265" s="4"/>
      <c r="QTX265" s="4"/>
      <c r="QTY265" s="4"/>
      <c r="QTZ265" s="4"/>
      <c r="QUA265" s="4"/>
      <c r="QUB265" s="4"/>
      <c r="QUC265" s="4"/>
      <c r="QUD265" s="4"/>
      <c r="QUE265" s="4"/>
      <c r="QUF265" s="4"/>
      <c r="QUG265" s="4"/>
      <c r="QUH265" s="4"/>
      <c r="QUI265" s="4"/>
      <c r="QUJ265" s="4"/>
      <c r="QUK265" s="4"/>
      <c r="QUL265" s="4"/>
      <c r="QUM265" s="4"/>
      <c r="QUN265" s="4"/>
      <c r="QUO265" s="4"/>
      <c r="QUP265" s="4"/>
      <c r="QUQ265" s="4"/>
      <c r="QUR265" s="4"/>
      <c r="QUS265" s="4"/>
      <c r="QUT265" s="4"/>
      <c r="QUU265" s="4"/>
      <c r="QUV265" s="4"/>
      <c r="QUW265" s="4"/>
      <c r="QUX265" s="4"/>
      <c r="QUY265" s="4"/>
      <c r="QUZ265" s="4"/>
      <c r="QVA265" s="4"/>
      <c r="QVB265" s="4"/>
      <c r="QVC265" s="4"/>
      <c r="QVD265" s="4"/>
      <c r="QVE265" s="4"/>
      <c r="QVF265" s="4"/>
      <c r="QVG265" s="4"/>
      <c r="QVH265" s="4"/>
      <c r="QVI265" s="4"/>
      <c r="QVJ265" s="4"/>
      <c r="QVK265" s="4"/>
      <c r="QVL265" s="4"/>
      <c r="QVM265" s="4"/>
      <c r="QVN265" s="4"/>
      <c r="QVO265" s="4"/>
      <c r="QVP265" s="4"/>
      <c r="QVQ265" s="4"/>
      <c r="QVR265" s="4"/>
      <c r="QVS265" s="4"/>
      <c r="QVT265" s="4"/>
      <c r="QVU265" s="4"/>
      <c r="QVV265" s="4"/>
      <c r="QVW265" s="4"/>
      <c r="QVX265" s="4"/>
      <c r="QVY265" s="4"/>
      <c r="QVZ265" s="4"/>
      <c r="QWA265" s="4"/>
      <c r="QWB265" s="4"/>
      <c r="QWC265" s="4"/>
      <c r="QWD265" s="4"/>
      <c r="QWE265" s="4"/>
      <c r="QWF265" s="4"/>
      <c r="QWG265" s="4"/>
      <c r="QWH265" s="4"/>
      <c r="QWI265" s="4"/>
      <c r="QWJ265" s="4"/>
      <c r="QWK265" s="4"/>
      <c r="QWL265" s="4"/>
      <c r="QWM265" s="4"/>
      <c r="QWN265" s="4"/>
      <c r="QWO265" s="4"/>
      <c r="QWP265" s="4"/>
      <c r="QWQ265" s="4"/>
      <c r="QWR265" s="4"/>
      <c r="QWS265" s="4"/>
      <c r="QWT265" s="4"/>
      <c r="QWU265" s="4"/>
      <c r="QWV265" s="4"/>
      <c r="QWW265" s="4"/>
      <c r="QWX265" s="4"/>
      <c r="QWY265" s="4"/>
      <c r="QWZ265" s="4"/>
      <c r="QXA265" s="4"/>
      <c r="QXB265" s="4"/>
      <c r="QXC265" s="4"/>
      <c r="QXD265" s="4"/>
      <c r="QXE265" s="4"/>
      <c r="QXF265" s="4"/>
      <c r="QXG265" s="4"/>
      <c r="QXH265" s="4"/>
      <c r="QXI265" s="4"/>
      <c r="QXJ265" s="4"/>
      <c r="QXK265" s="4"/>
      <c r="QXL265" s="4"/>
      <c r="QXM265" s="4"/>
      <c r="QXN265" s="4"/>
      <c r="QXO265" s="4"/>
      <c r="QXP265" s="4"/>
      <c r="QXQ265" s="4"/>
      <c r="QXR265" s="4"/>
      <c r="QXS265" s="4"/>
      <c r="QXT265" s="4"/>
      <c r="QXU265" s="4"/>
      <c r="QXV265" s="4"/>
      <c r="QXW265" s="4"/>
      <c r="QXX265" s="4"/>
      <c r="QXY265" s="4"/>
      <c r="QXZ265" s="4"/>
      <c r="QYA265" s="4"/>
      <c r="QYB265" s="4"/>
      <c r="QYC265" s="4"/>
      <c r="QYD265" s="4"/>
      <c r="QYE265" s="4"/>
      <c r="QYF265" s="4"/>
      <c r="QYG265" s="4"/>
      <c r="QYH265" s="4"/>
      <c r="QYI265" s="4"/>
      <c r="QYJ265" s="4"/>
      <c r="QYK265" s="4"/>
      <c r="QYL265" s="4"/>
      <c r="QYM265" s="4"/>
      <c r="QYN265" s="4"/>
      <c r="QYO265" s="4"/>
      <c r="QYP265" s="4"/>
      <c r="QYQ265" s="4"/>
      <c r="QYR265" s="4"/>
      <c r="QYS265" s="4"/>
      <c r="QYT265" s="4"/>
      <c r="QYU265" s="4"/>
      <c r="QYV265" s="4"/>
      <c r="QYW265" s="4"/>
      <c r="QYX265" s="4"/>
      <c r="QYY265" s="4"/>
      <c r="QYZ265" s="4"/>
      <c r="QZA265" s="4"/>
      <c r="QZB265" s="4"/>
      <c r="QZC265" s="4"/>
      <c r="QZD265" s="4"/>
      <c r="QZE265" s="4"/>
      <c r="QZF265" s="4"/>
      <c r="QZG265" s="4"/>
      <c r="QZH265" s="4"/>
      <c r="QZI265" s="4"/>
      <c r="QZJ265" s="4"/>
      <c r="QZK265" s="4"/>
      <c r="QZL265" s="4"/>
      <c r="QZM265" s="4"/>
      <c r="QZN265" s="4"/>
      <c r="QZO265" s="4"/>
      <c r="QZP265" s="4"/>
      <c r="QZQ265" s="4"/>
      <c r="QZR265" s="4"/>
      <c r="QZS265" s="4"/>
      <c r="QZT265" s="4"/>
      <c r="QZU265" s="4"/>
      <c r="QZV265" s="4"/>
      <c r="QZW265" s="4"/>
      <c r="QZX265" s="4"/>
      <c r="QZY265" s="4"/>
      <c r="QZZ265" s="4"/>
      <c r="RAA265" s="4"/>
      <c r="RAB265" s="4"/>
      <c r="RAC265" s="4"/>
      <c r="RAD265" s="4"/>
      <c r="RAE265" s="4"/>
      <c r="RAF265" s="4"/>
      <c r="RAG265" s="4"/>
      <c r="RAH265" s="4"/>
      <c r="RAI265" s="4"/>
      <c r="RAJ265" s="4"/>
      <c r="RAK265" s="4"/>
      <c r="RAL265" s="4"/>
      <c r="RAM265" s="4"/>
      <c r="RAN265" s="4"/>
      <c r="RAO265" s="4"/>
      <c r="RAP265" s="4"/>
      <c r="RAQ265" s="4"/>
      <c r="RAR265" s="4"/>
      <c r="RAS265" s="4"/>
      <c r="RAT265" s="4"/>
      <c r="RAU265" s="4"/>
      <c r="RAV265" s="4"/>
      <c r="RAW265" s="4"/>
      <c r="RAX265" s="4"/>
      <c r="RAY265" s="4"/>
      <c r="RAZ265" s="4"/>
      <c r="RBA265" s="4"/>
      <c r="RBB265" s="4"/>
      <c r="RBC265" s="4"/>
      <c r="RBD265" s="4"/>
      <c r="RBE265" s="4"/>
      <c r="RBF265" s="4"/>
      <c r="RBG265" s="4"/>
      <c r="RBH265" s="4"/>
      <c r="RBI265" s="4"/>
      <c r="RBJ265" s="4"/>
      <c r="RBK265" s="4"/>
      <c r="RBL265" s="4"/>
      <c r="RBM265" s="4"/>
      <c r="RBN265" s="4"/>
      <c r="RBO265" s="4"/>
      <c r="RBP265" s="4"/>
      <c r="RBQ265" s="4"/>
      <c r="RBR265" s="4"/>
      <c r="RBS265" s="4"/>
      <c r="RBT265" s="4"/>
      <c r="RBU265" s="4"/>
      <c r="RBV265" s="4"/>
      <c r="RBW265" s="4"/>
      <c r="RBX265" s="4"/>
      <c r="RBY265" s="4"/>
      <c r="RBZ265" s="4"/>
      <c r="RCA265" s="4"/>
      <c r="RCB265" s="4"/>
      <c r="RCC265" s="4"/>
      <c r="RCD265" s="4"/>
      <c r="RCE265" s="4"/>
      <c r="RCF265" s="4"/>
      <c r="RCG265" s="4"/>
      <c r="RCH265" s="4"/>
      <c r="RCI265" s="4"/>
      <c r="RCJ265" s="4"/>
      <c r="RCK265" s="4"/>
      <c r="RCL265" s="4"/>
      <c r="RCM265" s="4"/>
      <c r="RCN265" s="4"/>
      <c r="RCO265" s="4"/>
      <c r="RCP265" s="4"/>
      <c r="RCQ265" s="4"/>
      <c r="RCR265" s="4"/>
      <c r="RCS265" s="4"/>
      <c r="RCT265" s="4"/>
      <c r="RCU265" s="4"/>
      <c r="RCV265" s="4"/>
      <c r="RCW265" s="4"/>
      <c r="RCX265" s="4"/>
      <c r="RCY265" s="4"/>
      <c r="RCZ265" s="4"/>
      <c r="RDA265" s="4"/>
      <c r="RDB265" s="4"/>
      <c r="RDC265" s="4"/>
      <c r="RDD265" s="4"/>
      <c r="RDE265" s="4"/>
      <c r="RDF265" s="4"/>
      <c r="RDG265" s="4"/>
      <c r="RDH265" s="4"/>
      <c r="RDI265" s="4"/>
      <c r="RDJ265" s="4"/>
      <c r="RDK265" s="4"/>
      <c r="RDL265" s="4"/>
      <c r="RDM265" s="4"/>
      <c r="RDN265" s="4"/>
      <c r="RDO265" s="4"/>
      <c r="RDP265" s="4"/>
      <c r="RDQ265" s="4"/>
      <c r="RDR265" s="4"/>
      <c r="RDS265" s="4"/>
      <c r="RDT265" s="4"/>
      <c r="RDU265" s="4"/>
      <c r="RDV265" s="4"/>
      <c r="RDW265" s="4"/>
      <c r="RDX265" s="4"/>
      <c r="RDY265" s="4"/>
      <c r="RDZ265" s="4"/>
      <c r="REA265" s="4"/>
      <c r="REB265" s="4"/>
      <c r="REC265" s="4"/>
      <c r="RED265" s="4"/>
      <c r="REE265" s="4"/>
      <c r="REF265" s="4"/>
      <c r="REG265" s="4"/>
      <c r="REH265" s="4"/>
      <c r="REI265" s="4"/>
      <c r="REJ265" s="4"/>
      <c r="REK265" s="4"/>
      <c r="REL265" s="4"/>
      <c r="REM265" s="4"/>
      <c r="REN265" s="4"/>
      <c r="REO265" s="4"/>
      <c r="REP265" s="4"/>
      <c r="REQ265" s="4"/>
      <c r="RER265" s="4"/>
      <c r="RES265" s="4"/>
      <c r="RET265" s="4"/>
      <c r="REU265" s="4"/>
      <c r="REV265" s="4"/>
      <c r="REW265" s="4"/>
      <c r="REX265" s="4"/>
      <c r="REY265" s="4"/>
      <c r="REZ265" s="4"/>
      <c r="RFA265" s="4"/>
      <c r="RFB265" s="4"/>
      <c r="RFC265" s="4"/>
      <c r="RFD265" s="4"/>
      <c r="RFE265" s="4"/>
      <c r="RFF265" s="4"/>
      <c r="RFG265" s="4"/>
      <c r="RFH265" s="4"/>
      <c r="RFI265" s="4"/>
      <c r="RFJ265" s="4"/>
      <c r="RFK265" s="4"/>
      <c r="RFL265" s="4"/>
      <c r="RFM265" s="4"/>
      <c r="RFN265" s="4"/>
      <c r="RFO265" s="4"/>
      <c r="RFP265" s="4"/>
      <c r="RFQ265" s="4"/>
      <c r="RFR265" s="4"/>
      <c r="RFS265" s="4"/>
      <c r="RFT265" s="4"/>
      <c r="RFU265" s="4"/>
      <c r="RFV265" s="4"/>
      <c r="RFW265" s="4"/>
      <c r="RFX265" s="4"/>
      <c r="RFY265" s="4"/>
      <c r="RFZ265" s="4"/>
      <c r="RGA265" s="4"/>
      <c r="RGB265" s="4"/>
      <c r="RGC265" s="4"/>
      <c r="RGD265" s="4"/>
      <c r="RGE265" s="4"/>
      <c r="RGF265" s="4"/>
      <c r="RGG265" s="4"/>
      <c r="RGH265" s="4"/>
      <c r="RGI265" s="4"/>
      <c r="RGJ265" s="4"/>
      <c r="RGK265" s="4"/>
      <c r="RGL265" s="4"/>
      <c r="RGM265" s="4"/>
      <c r="RGN265" s="4"/>
      <c r="RGO265" s="4"/>
      <c r="RGP265" s="4"/>
      <c r="RGQ265" s="4"/>
      <c r="RGR265" s="4"/>
      <c r="RGS265" s="4"/>
      <c r="RGT265" s="4"/>
      <c r="RGU265" s="4"/>
      <c r="RGV265" s="4"/>
      <c r="RGW265" s="4"/>
      <c r="RGX265" s="4"/>
      <c r="RGY265" s="4"/>
      <c r="RGZ265" s="4"/>
      <c r="RHA265" s="4"/>
      <c r="RHB265" s="4"/>
      <c r="RHC265" s="4"/>
      <c r="RHD265" s="4"/>
      <c r="RHE265" s="4"/>
      <c r="RHF265" s="4"/>
      <c r="RHG265" s="4"/>
      <c r="RHH265" s="4"/>
      <c r="RHI265" s="4"/>
      <c r="RHJ265" s="4"/>
      <c r="RHK265" s="4"/>
      <c r="RHL265" s="4"/>
      <c r="RHM265" s="4"/>
      <c r="RHN265" s="4"/>
      <c r="RHO265" s="4"/>
      <c r="RHP265" s="4"/>
      <c r="RHQ265" s="4"/>
      <c r="RHR265" s="4"/>
      <c r="RHS265" s="4"/>
      <c r="RHT265" s="4"/>
      <c r="RHU265" s="4"/>
      <c r="RHV265" s="4"/>
      <c r="RHW265" s="4"/>
      <c r="RHX265" s="4"/>
      <c r="RHY265" s="4"/>
      <c r="RHZ265" s="4"/>
      <c r="RIA265" s="4"/>
      <c r="RIB265" s="4"/>
      <c r="RIC265" s="4"/>
      <c r="RID265" s="4"/>
      <c r="RIE265" s="4"/>
      <c r="RIF265" s="4"/>
      <c r="RIG265" s="4"/>
      <c r="RIH265" s="4"/>
      <c r="RII265" s="4"/>
      <c r="RIJ265" s="4"/>
      <c r="RIK265" s="4"/>
      <c r="RIL265" s="4"/>
      <c r="RIM265" s="4"/>
      <c r="RIN265" s="4"/>
      <c r="RIO265" s="4"/>
      <c r="RIP265" s="4"/>
      <c r="RIQ265" s="4"/>
      <c r="RIR265" s="4"/>
      <c r="RIS265" s="4"/>
      <c r="RIT265" s="4"/>
      <c r="RIU265" s="4"/>
      <c r="RIV265" s="4"/>
      <c r="RIW265" s="4"/>
      <c r="RIX265" s="4"/>
      <c r="RIY265" s="4"/>
      <c r="RIZ265" s="4"/>
      <c r="RJA265" s="4"/>
      <c r="RJB265" s="4"/>
      <c r="RJC265" s="4"/>
      <c r="RJD265" s="4"/>
      <c r="RJE265" s="4"/>
      <c r="RJF265" s="4"/>
      <c r="RJG265" s="4"/>
      <c r="RJH265" s="4"/>
      <c r="RJI265" s="4"/>
      <c r="RJJ265" s="4"/>
      <c r="RJK265" s="4"/>
      <c r="RJL265" s="4"/>
      <c r="RJM265" s="4"/>
      <c r="RJN265" s="4"/>
      <c r="RJO265" s="4"/>
      <c r="RJP265" s="4"/>
      <c r="RJQ265" s="4"/>
      <c r="RJR265" s="4"/>
      <c r="RJS265" s="4"/>
      <c r="RJT265" s="4"/>
      <c r="RJU265" s="4"/>
      <c r="RJV265" s="4"/>
      <c r="RJW265" s="4"/>
      <c r="RJX265" s="4"/>
      <c r="RJY265" s="4"/>
      <c r="RJZ265" s="4"/>
      <c r="RKA265" s="4"/>
      <c r="RKB265" s="4"/>
      <c r="RKC265" s="4"/>
      <c r="RKD265" s="4"/>
      <c r="RKE265" s="4"/>
      <c r="RKF265" s="4"/>
      <c r="RKG265" s="4"/>
      <c r="RKH265" s="4"/>
      <c r="RKI265" s="4"/>
      <c r="RKJ265" s="4"/>
      <c r="RKK265" s="4"/>
      <c r="RKL265" s="4"/>
      <c r="RKM265" s="4"/>
      <c r="RKN265" s="4"/>
      <c r="RKO265" s="4"/>
      <c r="RKP265" s="4"/>
      <c r="RKQ265" s="4"/>
      <c r="RKR265" s="4"/>
      <c r="RKS265" s="4"/>
      <c r="RKT265" s="4"/>
      <c r="RKU265" s="4"/>
      <c r="RKV265" s="4"/>
      <c r="RKW265" s="4"/>
      <c r="RKX265" s="4"/>
      <c r="RKY265" s="4"/>
      <c r="RKZ265" s="4"/>
      <c r="RLA265" s="4"/>
      <c r="RLB265" s="4"/>
      <c r="RLC265" s="4"/>
      <c r="RLD265" s="4"/>
      <c r="RLE265" s="4"/>
      <c r="RLF265" s="4"/>
      <c r="RLG265" s="4"/>
      <c r="RLH265" s="4"/>
      <c r="RLI265" s="4"/>
      <c r="RLJ265" s="4"/>
      <c r="RLK265" s="4"/>
      <c r="RLL265" s="4"/>
      <c r="RLM265" s="4"/>
      <c r="RLN265" s="4"/>
      <c r="RLO265" s="4"/>
      <c r="RLP265" s="4"/>
      <c r="RLQ265" s="4"/>
      <c r="RLR265" s="4"/>
      <c r="RLS265" s="4"/>
      <c r="RLT265" s="4"/>
      <c r="RLU265" s="4"/>
      <c r="RLV265" s="4"/>
      <c r="RLW265" s="4"/>
      <c r="RLX265" s="4"/>
      <c r="RLY265" s="4"/>
      <c r="RLZ265" s="4"/>
      <c r="RMA265" s="4"/>
      <c r="RMB265" s="4"/>
      <c r="RMC265" s="4"/>
      <c r="RMD265" s="4"/>
      <c r="RME265" s="4"/>
      <c r="RMF265" s="4"/>
      <c r="RMG265" s="4"/>
      <c r="RMH265" s="4"/>
      <c r="RMI265" s="4"/>
      <c r="RMJ265" s="4"/>
      <c r="RMK265" s="4"/>
      <c r="RML265" s="4"/>
      <c r="RMM265" s="4"/>
      <c r="RMN265" s="4"/>
      <c r="RMO265" s="4"/>
      <c r="RMP265" s="4"/>
      <c r="RMQ265" s="4"/>
      <c r="RMR265" s="4"/>
      <c r="RMS265" s="4"/>
      <c r="RMT265" s="4"/>
      <c r="RMU265" s="4"/>
      <c r="RMV265" s="4"/>
      <c r="RMW265" s="4"/>
      <c r="RMX265" s="4"/>
      <c r="RMY265" s="4"/>
      <c r="RMZ265" s="4"/>
      <c r="RNA265" s="4"/>
      <c r="RNB265" s="4"/>
      <c r="RNC265" s="4"/>
      <c r="RND265" s="4"/>
      <c r="RNE265" s="4"/>
      <c r="RNF265" s="4"/>
      <c r="RNG265" s="4"/>
      <c r="RNH265" s="4"/>
      <c r="RNI265" s="4"/>
      <c r="RNJ265" s="4"/>
      <c r="RNK265" s="4"/>
      <c r="RNL265" s="4"/>
      <c r="RNM265" s="4"/>
      <c r="RNN265" s="4"/>
      <c r="RNO265" s="4"/>
      <c r="RNP265" s="4"/>
      <c r="RNQ265" s="4"/>
      <c r="RNR265" s="4"/>
      <c r="RNS265" s="4"/>
      <c r="RNT265" s="4"/>
      <c r="RNU265" s="4"/>
      <c r="RNV265" s="4"/>
      <c r="RNW265" s="4"/>
      <c r="RNX265" s="4"/>
      <c r="RNY265" s="4"/>
      <c r="RNZ265" s="4"/>
      <c r="ROA265" s="4"/>
      <c r="ROB265" s="4"/>
      <c r="ROC265" s="4"/>
      <c r="ROD265" s="4"/>
      <c r="ROE265" s="4"/>
      <c r="ROF265" s="4"/>
      <c r="ROG265" s="4"/>
      <c r="ROH265" s="4"/>
      <c r="ROI265" s="4"/>
      <c r="ROJ265" s="4"/>
      <c r="ROK265" s="4"/>
      <c r="ROL265" s="4"/>
      <c r="ROM265" s="4"/>
      <c r="RON265" s="4"/>
      <c r="ROO265" s="4"/>
      <c r="ROP265" s="4"/>
      <c r="ROQ265" s="4"/>
      <c r="ROR265" s="4"/>
      <c r="ROS265" s="4"/>
      <c r="ROT265" s="4"/>
      <c r="ROU265" s="4"/>
      <c r="ROV265" s="4"/>
      <c r="ROW265" s="4"/>
      <c r="ROX265" s="4"/>
      <c r="ROY265" s="4"/>
      <c r="ROZ265" s="4"/>
      <c r="RPA265" s="4"/>
      <c r="RPB265" s="4"/>
      <c r="RPC265" s="4"/>
      <c r="RPD265" s="4"/>
      <c r="RPE265" s="4"/>
      <c r="RPF265" s="4"/>
      <c r="RPG265" s="4"/>
      <c r="RPH265" s="4"/>
      <c r="RPI265" s="4"/>
      <c r="RPJ265" s="4"/>
      <c r="RPK265" s="4"/>
      <c r="RPL265" s="4"/>
      <c r="RPM265" s="4"/>
      <c r="RPN265" s="4"/>
      <c r="RPO265" s="4"/>
      <c r="RPP265" s="4"/>
      <c r="RPQ265" s="4"/>
      <c r="RPR265" s="4"/>
      <c r="RPS265" s="4"/>
      <c r="RPT265" s="4"/>
      <c r="RPU265" s="4"/>
      <c r="RPV265" s="4"/>
      <c r="RPW265" s="4"/>
      <c r="RPX265" s="4"/>
      <c r="RPY265" s="4"/>
      <c r="RPZ265" s="4"/>
      <c r="RQA265" s="4"/>
      <c r="RQB265" s="4"/>
      <c r="RQC265" s="4"/>
      <c r="RQD265" s="4"/>
      <c r="RQE265" s="4"/>
      <c r="RQF265" s="4"/>
      <c r="RQG265" s="4"/>
      <c r="RQH265" s="4"/>
      <c r="RQI265" s="4"/>
      <c r="RQJ265" s="4"/>
      <c r="RQK265" s="4"/>
      <c r="RQL265" s="4"/>
      <c r="RQM265" s="4"/>
      <c r="RQN265" s="4"/>
      <c r="RQO265" s="4"/>
      <c r="RQP265" s="4"/>
      <c r="RQQ265" s="4"/>
      <c r="RQR265" s="4"/>
      <c r="RQS265" s="4"/>
      <c r="RQT265" s="4"/>
      <c r="RQU265" s="4"/>
      <c r="RQV265" s="4"/>
      <c r="RQW265" s="4"/>
      <c r="RQX265" s="4"/>
      <c r="RQY265" s="4"/>
      <c r="RQZ265" s="4"/>
      <c r="RRA265" s="4"/>
      <c r="RRB265" s="4"/>
      <c r="RRC265" s="4"/>
      <c r="RRD265" s="4"/>
      <c r="RRE265" s="4"/>
      <c r="RRF265" s="4"/>
      <c r="RRG265" s="4"/>
      <c r="RRH265" s="4"/>
      <c r="RRI265" s="4"/>
      <c r="RRJ265" s="4"/>
      <c r="RRK265" s="4"/>
      <c r="RRL265" s="4"/>
      <c r="RRM265" s="4"/>
      <c r="RRN265" s="4"/>
      <c r="RRO265" s="4"/>
      <c r="RRP265" s="4"/>
      <c r="RRQ265" s="4"/>
      <c r="RRR265" s="4"/>
      <c r="RRS265" s="4"/>
      <c r="RRT265" s="4"/>
      <c r="RRU265" s="4"/>
      <c r="RRV265" s="4"/>
      <c r="RRW265" s="4"/>
      <c r="RRX265" s="4"/>
      <c r="RRY265" s="4"/>
      <c r="RRZ265" s="4"/>
      <c r="RSA265" s="4"/>
      <c r="RSB265" s="4"/>
      <c r="RSC265" s="4"/>
      <c r="RSD265" s="4"/>
      <c r="RSE265" s="4"/>
      <c r="RSF265" s="4"/>
      <c r="RSG265" s="4"/>
      <c r="RSH265" s="4"/>
      <c r="RSI265" s="4"/>
      <c r="RSJ265" s="4"/>
      <c r="RSK265" s="4"/>
      <c r="RSL265" s="4"/>
      <c r="RSM265" s="4"/>
      <c r="RSN265" s="4"/>
      <c r="RSO265" s="4"/>
      <c r="RSP265" s="4"/>
      <c r="RSQ265" s="4"/>
      <c r="RSR265" s="4"/>
      <c r="RSS265" s="4"/>
      <c r="RST265" s="4"/>
      <c r="RSU265" s="4"/>
      <c r="RSV265" s="4"/>
      <c r="RSW265" s="4"/>
      <c r="RSX265" s="4"/>
      <c r="RSY265" s="4"/>
      <c r="RSZ265" s="4"/>
      <c r="RTA265" s="4"/>
      <c r="RTB265" s="4"/>
      <c r="RTC265" s="4"/>
      <c r="RTD265" s="4"/>
      <c r="RTE265" s="4"/>
      <c r="RTF265" s="4"/>
      <c r="RTG265" s="4"/>
      <c r="RTH265" s="4"/>
      <c r="RTI265" s="4"/>
      <c r="RTJ265" s="4"/>
      <c r="RTK265" s="4"/>
      <c r="RTL265" s="4"/>
      <c r="RTM265" s="4"/>
      <c r="RTN265" s="4"/>
      <c r="RTO265" s="4"/>
      <c r="RTP265" s="4"/>
      <c r="RTQ265" s="4"/>
      <c r="RTR265" s="4"/>
      <c r="RTS265" s="4"/>
      <c r="RTT265" s="4"/>
      <c r="RTU265" s="4"/>
      <c r="RTV265" s="4"/>
      <c r="RTW265" s="4"/>
      <c r="RTX265" s="4"/>
      <c r="RTY265" s="4"/>
      <c r="RTZ265" s="4"/>
      <c r="RUA265" s="4"/>
      <c r="RUB265" s="4"/>
      <c r="RUC265" s="4"/>
      <c r="RUD265" s="4"/>
      <c r="RUE265" s="4"/>
      <c r="RUF265" s="4"/>
      <c r="RUG265" s="4"/>
      <c r="RUH265" s="4"/>
      <c r="RUI265" s="4"/>
      <c r="RUJ265" s="4"/>
      <c r="RUK265" s="4"/>
      <c r="RUL265" s="4"/>
      <c r="RUM265" s="4"/>
      <c r="RUN265" s="4"/>
      <c r="RUO265" s="4"/>
      <c r="RUP265" s="4"/>
      <c r="RUQ265" s="4"/>
      <c r="RUR265" s="4"/>
      <c r="RUS265" s="4"/>
      <c r="RUT265" s="4"/>
      <c r="RUU265" s="4"/>
      <c r="RUV265" s="4"/>
      <c r="RUW265" s="4"/>
      <c r="RUX265" s="4"/>
      <c r="RUY265" s="4"/>
      <c r="RUZ265" s="4"/>
      <c r="RVA265" s="4"/>
      <c r="RVB265" s="4"/>
      <c r="RVC265" s="4"/>
      <c r="RVD265" s="4"/>
      <c r="RVE265" s="4"/>
      <c r="RVF265" s="4"/>
      <c r="RVG265" s="4"/>
      <c r="RVH265" s="4"/>
      <c r="RVI265" s="4"/>
      <c r="RVJ265" s="4"/>
      <c r="RVK265" s="4"/>
      <c r="RVL265" s="4"/>
      <c r="RVM265" s="4"/>
      <c r="RVN265" s="4"/>
      <c r="RVO265" s="4"/>
      <c r="RVP265" s="4"/>
      <c r="RVQ265" s="4"/>
      <c r="RVR265" s="4"/>
      <c r="RVS265" s="4"/>
      <c r="RVT265" s="4"/>
      <c r="RVU265" s="4"/>
      <c r="RVV265" s="4"/>
      <c r="RVW265" s="4"/>
      <c r="RVX265" s="4"/>
      <c r="RVY265" s="4"/>
      <c r="RVZ265" s="4"/>
      <c r="RWA265" s="4"/>
      <c r="RWB265" s="4"/>
      <c r="RWC265" s="4"/>
      <c r="RWD265" s="4"/>
      <c r="RWE265" s="4"/>
      <c r="RWF265" s="4"/>
      <c r="RWG265" s="4"/>
      <c r="RWH265" s="4"/>
      <c r="RWI265" s="4"/>
      <c r="RWJ265" s="4"/>
      <c r="RWK265" s="4"/>
      <c r="RWL265" s="4"/>
      <c r="RWM265" s="4"/>
      <c r="RWN265" s="4"/>
      <c r="RWO265" s="4"/>
      <c r="RWP265" s="4"/>
      <c r="RWQ265" s="4"/>
      <c r="RWR265" s="4"/>
      <c r="RWS265" s="4"/>
      <c r="RWT265" s="4"/>
      <c r="RWU265" s="4"/>
      <c r="RWV265" s="4"/>
      <c r="RWW265" s="4"/>
      <c r="RWX265" s="4"/>
      <c r="RWY265" s="4"/>
      <c r="RWZ265" s="4"/>
      <c r="RXA265" s="4"/>
      <c r="RXB265" s="4"/>
      <c r="RXC265" s="4"/>
      <c r="RXD265" s="4"/>
      <c r="RXE265" s="4"/>
      <c r="RXF265" s="4"/>
      <c r="RXG265" s="4"/>
      <c r="RXH265" s="4"/>
      <c r="RXI265" s="4"/>
      <c r="RXJ265" s="4"/>
      <c r="RXK265" s="4"/>
      <c r="RXL265" s="4"/>
      <c r="RXM265" s="4"/>
      <c r="RXN265" s="4"/>
      <c r="RXO265" s="4"/>
      <c r="RXP265" s="4"/>
      <c r="RXQ265" s="4"/>
      <c r="RXR265" s="4"/>
      <c r="RXS265" s="4"/>
      <c r="RXT265" s="4"/>
      <c r="RXU265" s="4"/>
      <c r="RXV265" s="4"/>
      <c r="RXW265" s="4"/>
      <c r="RXX265" s="4"/>
      <c r="RXY265" s="4"/>
      <c r="RXZ265" s="4"/>
      <c r="RYA265" s="4"/>
      <c r="RYB265" s="4"/>
      <c r="RYC265" s="4"/>
      <c r="RYD265" s="4"/>
      <c r="RYE265" s="4"/>
      <c r="RYF265" s="4"/>
      <c r="RYG265" s="4"/>
      <c r="RYH265" s="4"/>
      <c r="RYI265" s="4"/>
      <c r="RYJ265" s="4"/>
      <c r="RYK265" s="4"/>
      <c r="RYL265" s="4"/>
      <c r="RYM265" s="4"/>
      <c r="RYN265" s="4"/>
      <c r="RYO265" s="4"/>
      <c r="RYP265" s="4"/>
      <c r="RYQ265" s="4"/>
      <c r="RYR265" s="4"/>
      <c r="RYS265" s="4"/>
      <c r="RYT265" s="4"/>
      <c r="RYU265" s="4"/>
      <c r="RYV265" s="4"/>
      <c r="RYW265" s="4"/>
      <c r="RYX265" s="4"/>
      <c r="RYY265" s="4"/>
      <c r="RYZ265" s="4"/>
      <c r="RZA265" s="4"/>
      <c r="RZB265" s="4"/>
      <c r="RZC265" s="4"/>
      <c r="RZD265" s="4"/>
      <c r="RZE265" s="4"/>
      <c r="RZF265" s="4"/>
      <c r="RZG265" s="4"/>
      <c r="RZH265" s="4"/>
      <c r="RZI265" s="4"/>
      <c r="RZJ265" s="4"/>
      <c r="RZK265" s="4"/>
      <c r="RZL265" s="4"/>
      <c r="RZM265" s="4"/>
      <c r="RZN265" s="4"/>
      <c r="RZO265" s="4"/>
      <c r="RZP265" s="4"/>
      <c r="RZQ265" s="4"/>
      <c r="RZR265" s="4"/>
      <c r="RZS265" s="4"/>
      <c r="RZT265" s="4"/>
      <c r="RZU265" s="4"/>
      <c r="RZV265" s="4"/>
      <c r="RZW265" s="4"/>
      <c r="RZX265" s="4"/>
      <c r="RZY265" s="4"/>
      <c r="RZZ265" s="4"/>
      <c r="SAA265" s="4"/>
      <c r="SAB265" s="4"/>
      <c r="SAC265" s="4"/>
      <c r="SAD265" s="4"/>
      <c r="SAE265" s="4"/>
      <c r="SAF265" s="4"/>
      <c r="SAG265" s="4"/>
      <c r="SAH265" s="4"/>
      <c r="SAI265" s="4"/>
      <c r="SAJ265" s="4"/>
      <c r="SAK265" s="4"/>
      <c r="SAL265" s="4"/>
      <c r="SAM265" s="4"/>
      <c r="SAN265" s="4"/>
      <c r="SAO265" s="4"/>
      <c r="SAP265" s="4"/>
      <c r="SAQ265" s="4"/>
      <c r="SAR265" s="4"/>
      <c r="SAS265" s="4"/>
      <c r="SAT265" s="4"/>
      <c r="SAU265" s="4"/>
      <c r="SAV265" s="4"/>
      <c r="SAW265" s="4"/>
      <c r="SAX265" s="4"/>
      <c r="SAY265" s="4"/>
      <c r="SAZ265" s="4"/>
      <c r="SBA265" s="4"/>
      <c r="SBB265" s="4"/>
      <c r="SBC265" s="4"/>
      <c r="SBD265" s="4"/>
      <c r="SBE265" s="4"/>
      <c r="SBF265" s="4"/>
      <c r="SBG265" s="4"/>
      <c r="SBH265" s="4"/>
      <c r="SBI265" s="4"/>
      <c r="SBJ265" s="4"/>
      <c r="SBK265" s="4"/>
      <c r="SBL265" s="4"/>
      <c r="SBM265" s="4"/>
      <c r="SBN265" s="4"/>
      <c r="SBO265" s="4"/>
      <c r="SBP265" s="4"/>
      <c r="SBQ265" s="4"/>
      <c r="SBR265" s="4"/>
      <c r="SBS265" s="4"/>
      <c r="SBT265" s="4"/>
      <c r="SBU265" s="4"/>
      <c r="SBV265" s="4"/>
      <c r="SBW265" s="4"/>
      <c r="SBX265" s="4"/>
      <c r="SBY265" s="4"/>
      <c r="SBZ265" s="4"/>
      <c r="SCA265" s="4"/>
      <c r="SCB265" s="4"/>
      <c r="SCC265" s="4"/>
      <c r="SCD265" s="4"/>
      <c r="SCE265" s="4"/>
      <c r="SCF265" s="4"/>
      <c r="SCG265" s="4"/>
      <c r="SCH265" s="4"/>
      <c r="SCI265" s="4"/>
      <c r="SCJ265" s="4"/>
      <c r="SCK265" s="4"/>
      <c r="SCL265" s="4"/>
      <c r="SCM265" s="4"/>
      <c r="SCN265" s="4"/>
      <c r="SCO265" s="4"/>
      <c r="SCP265" s="4"/>
      <c r="SCQ265" s="4"/>
      <c r="SCR265" s="4"/>
      <c r="SCS265" s="4"/>
      <c r="SCT265" s="4"/>
      <c r="SCU265" s="4"/>
      <c r="SCV265" s="4"/>
      <c r="SCW265" s="4"/>
      <c r="SCX265" s="4"/>
      <c r="SCY265" s="4"/>
      <c r="SCZ265" s="4"/>
      <c r="SDA265" s="4"/>
      <c r="SDB265" s="4"/>
      <c r="SDC265" s="4"/>
      <c r="SDD265" s="4"/>
      <c r="SDE265" s="4"/>
      <c r="SDF265" s="4"/>
      <c r="SDG265" s="4"/>
      <c r="SDH265" s="4"/>
      <c r="SDI265" s="4"/>
      <c r="SDJ265" s="4"/>
      <c r="SDK265" s="4"/>
      <c r="SDL265" s="4"/>
      <c r="SDM265" s="4"/>
      <c r="SDN265" s="4"/>
      <c r="SDO265" s="4"/>
      <c r="SDP265" s="4"/>
      <c r="SDQ265" s="4"/>
      <c r="SDR265" s="4"/>
      <c r="SDS265" s="4"/>
      <c r="SDT265" s="4"/>
      <c r="SDU265" s="4"/>
      <c r="SDV265" s="4"/>
      <c r="SDW265" s="4"/>
      <c r="SDX265" s="4"/>
      <c r="SDY265" s="4"/>
      <c r="SDZ265" s="4"/>
      <c r="SEA265" s="4"/>
      <c r="SEB265" s="4"/>
      <c r="SEC265" s="4"/>
      <c r="SED265" s="4"/>
      <c r="SEE265" s="4"/>
      <c r="SEF265" s="4"/>
      <c r="SEG265" s="4"/>
      <c r="SEH265" s="4"/>
      <c r="SEI265" s="4"/>
      <c r="SEJ265" s="4"/>
      <c r="SEK265" s="4"/>
      <c r="SEL265" s="4"/>
      <c r="SEM265" s="4"/>
      <c r="SEN265" s="4"/>
      <c r="SEO265" s="4"/>
      <c r="SEP265" s="4"/>
      <c r="SEQ265" s="4"/>
      <c r="SER265" s="4"/>
      <c r="SES265" s="4"/>
      <c r="SET265" s="4"/>
      <c r="SEU265" s="4"/>
      <c r="SEV265" s="4"/>
      <c r="SEW265" s="4"/>
      <c r="SEX265" s="4"/>
      <c r="SEY265" s="4"/>
      <c r="SEZ265" s="4"/>
      <c r="SFA265" s="4"/>
      <c r="SFB265" s="4"/>
      <c r="SFC265" s="4"/>
      <c r="SFD265" s="4"/>
      <c r="SFE265" s="4"/>
      <c r="SFF265" s="4"/>
      <c r="SFG265" s="4"/>
      <c r="SFH265" s="4"/>
      <c r="SFI265" s="4"/>
      <c r="SFJ265" s="4"/>
      <c r="SFK265" s="4"/>
      <c r="SFL265" s="4"/>
      <c r="SFM265" s="4"/>
      <c r="SFN265" s="4"/>
      <c r="SFO265" s="4"/>
      <c r="SFP265" s="4"/>
      <c r="SFQ265" s="4"/>
      <c r="SFR265" s="4"/>
      <c r="SFS265" s="4"/>
      <c r="SFT265" s="4"/>
      <c r="SFU265" s="4"/>
      <c r="SFV265" s="4"/>
      <c r="SFW265" s="4"/>
      <c r="SFX265" s="4"/>
      <c r="SFY265" s="4"/>
      <c r="SFZ265" s="4"/>
      <c r="SGA265" s="4"/>
      <c r="SGB265" s="4"/>
      <c r="SGC265" s="4"/>
      <c r="SGD265" s="4"/>
      <c r="SGE265" s="4"/>
      <c r="SGF265" s="4"/>
      <c r="SGG265" s="4"/>
      <c r="SGH265" s="4"/>
      <c r="SGI265" s="4"/>
      <c r="SGJ265" s="4"/>
      <c r="SGK265" s="4"/>
      <c r="SGL265" s="4"/>
      <c r="SGM265" s="4"/>
      <c r="SGN265" s="4"/>
      <c r="SGO265" s="4"/>
      <c r="SGP265" s="4"/>
      <c r="SGQ265" s="4"/>
      <c r="SGR265" s="4"/>
      <c r="SGS265" s="4"/>
      <c r="SGT265" s="4"/>
      <c r="SGU265" s="4"/>
      <c r="SGV265" s="4"/>
      <c r="SGW265" s="4"/>
      <c r="SGX265" s="4"/>
      <c r="SGY265" s="4"/>
      <c r="SGZ265" s="4"/>
      <c r="SHA265" s="4"/>
      <c r="SHB265" s="4"/>
      <c r="SHC265" s="4"/>
      <c r="SHD265" s="4"/>
      <c r="SHE265" s="4"/>
      <c r="SHF265" s="4"/>
      <c r="SHG265" s="4"/>
      <c r="SHH265" s="4"/>
      <c r="SHI265" s="4"/>
      <c r="SHJ265" s="4"/>
      <c r="SHK265" s="4"/>
      <c r="SHL265" s="4"/>
      <c r="SHM265" s="4"/>
      <c r="SHN265" s="4"/>
      <c r="SHO265" s="4"/>
      <c r="SHP265" s="4"/>
      <c r="SHQ265" s="4"/>
      <c r="SHR265" s="4"/>
      <c r="SHS265" s="4"/>
      <c r="SHT265" s="4"/>
      <c r="SHU265" s="4"/>
      <c r="SHV265" s="4"/>
      <c r="SHW265" s="4"/>
      <c r="SHX265" s="4"/>
      <c r="SHY265" s="4"/>
      <c r="SHZ265" s="4"/>
      <c r="SIA265" s="4"/>
      <c r="SIB265" s="4"/>
      <c r="SIC265" s="4"/>
      <c r="SID265" s="4"/>
      <c r="SIE265" s="4"/>
      <c r="SIF265" s="4"/>
      <c r="SIG265" s="4"/>
      <c r="SIH265" s="4"/>
      <c r="SII265" s="4"/>
      <c r="SIJ265" s="4"/>
      <c r="SIK265" s="4"/>
      <c r="SIL265" s="4"/>
      <c r="SIM265" s="4"/>
      <c r="SIN265" s="4"/>
      <c r="SIO265" s="4"/>
      <c r="SIP265" s="4"/>
      <c r="SIQ265" s="4"/>
      <c r="SIR265" s="4"/>
      <c r="SIS265" s="4"/>
      <c r="SIT265" s="4"/>
      <c r="SIU265" s="4"/>
      <c r="SIV265" s="4"/>
      <c r="SIW265" s="4"/>
      <c r="SIX265" s="4"/>
      <c r="SIY265" s="4"/>
      <c r="SIZ265" s="4"/>
      <c r="SJA265" s="4"/>
      <c r="SJB265" s="4"/>
      <c r="SJC265" s="4"/>
      <c r="SJD265" s="4"/>
      <c r="SJE265" s="4"/>
      <c r="SJF265" s="4"/>
      <c r="SJG265" s="4"/>
      <c r="SJH265" s="4"/>
      <c r="SJI265" s="4"/>
      <c r="SJJ265" s="4"/>
      <c r="SJK265" s="4"/>
      <c r="SJL265" s="4"/>
      <c r="SJM265" s="4"/>
      <c r="SJN265" s="4"/>
      <c r="SJO265" s="4"/>
      <c r="SJP265" s="4"/>
      <c r="SJQ265" s="4"/>
      <c r="SJR265" s="4"/>
      <c r="SJS265" s="4"/>
      <c r="SJT265" s="4"/>
      <c r="SJU265" s="4"/>
      <c r="SJV265" s="4"/>
      <c r="SJW265" s="4"/>
      <c r="SJX265" s="4"/>
      <c r="SJY265" s="4"/>
      <c r="SJZ265" s="4"/>
      <c r="SKA265" s="4"/>
      <c r="SKB265" s="4"/>
      <c r="SKC265" s="4"/>
      <c r="SKD265" s="4"/>
      <c r="SKE265" s="4"/>
      <c r="SKF265" s="4"/>
      <c r="SKG265" s="4"/>
      <c r="SKH265" s="4"/>
      <c r="SKI265" s="4"/>
      <c r="SKJ265" s="4"/>
      <c r="SKK265" s="4"/>
      <c r="SKL265" s="4"/>
      <c r="SKM265" s="4"/>
      <c r="SKN265" s="4"/>
      <c r="SKO265" s="4"/>
      <c r="SKP265" s="4"/>
      <c r="SKQ265" s="4"/>
      <c r="SKR265" s="4"/>
      <c r="SKS265" s="4"/>
      <c r="SKT265" s="4"/>
      <c r="SKU265" s="4"/>
      <c r="SKV265" s="4"/>
      <c r="SKW265" s="4"/>
      <c r="SKX265" s="4"/>
      <c r="SKY265" s="4"/>
      <c r="SKZ265" s="4"/>
      <c r="SLA265" s="4"/>
      <c r="SLB265" s="4"/>
      <c r="SLC265" s="4"/>
      <c r="SLD265" s="4"/>
      <c r="SLE265" s="4"/>
      <c r="SLF265" s="4"/>
      <c r="SLG265" s="4"/>
      <c r="SLH265" s="4"/>
      <c r="SLI265" s="4"/>
      <c r="SLJ265" s="4"/>
      <c r="SLK265" s="4"/>
      <c r="SLL265" s="4"/>
      <c r="SLM265" s="4"/>
      <c r="SLN265" s="4"/>
      <c r="SLO265" s="4"/>
      <c r="SLP265" s="4"/>
      <c r="SLQ265" s="4"/>
      <c r="SLR265" s="4"/>
      <c r="SLS265" s="4"/>
      <c r="SLT265" s="4"/>
      <c r="SLU265" s="4"/>
      <c r="SLV265" s="4"/>
      <c r="SLW265" s="4"/>
      <c r="SLX265" s="4"/>
      <c r="SLY265" s="4"/>
      <c r="SLZ265" s="4"/>
      <c r="SMA265" s="4"/>
      <c r="SMB265" s="4"/>
      <c r="SMC265" s="4"/>
      <c r="SMD265" s="4"/>
      <c r="SME265" s="4"/>
      <c r="SMF265" s="4"/>
      <c r="SMG265" s="4"/>
      <c r="SMH265" s="4"/>
      <c r="SMI265" s="4"/>
      <c r="SMJ265" s="4"/>
      <c r="SMK265" s="4"/>
      <c r="SML265" s="4"/>
      <c r="SMM265" s="4"/>
      <c r="SMN265" s="4"/>
      <c r="SMO265" s="4"/>
      <c r="SMP265" s="4"/>
      <c r="SMQ265" s="4"/>
      <c r="SMR265" s="4"/>
      <c r="SMS265" s="4"/>
      <c r="SMT265" s="4"/>
      <c r="SMU265" s="4"/>
      <c r="SMV265" s="4"/>
      <c r="SMW265" s="4"/>
      <c r="SMX265" s="4"/>
      <c r="SMY265" s="4"/>
      <c r="SMZ265" s="4"/>
      <c r="SNA265" s="4"/>
      <c r="SNB265" s="4"/>
      <c r="SNC265" s="4"/>
      <c r="SND265" s="4"/>
      <c r="SNE265" s="4"/>
      <c r="SNF265" s="4"/>
      <c r="SNG265" s="4"/>
      <c r="SNH265" s="4"/>
      <c r="SNI265" s="4"/>
      <c r="SNJ265" s="4"/>
      <c r="SNK265" s="4"/>
      <c r="SNL265" s="4"/>
      <c r="SNM265" s="4"/>
      <c r="SNN265" s="4"/>
      <c r="SNO265" s="4"/>
      <c r="SNP265" s="4"/>
      <c r="SNQ265" s="4"/>
      <c r="SNR265" s="4"/>
      <c r="SNS265" s="4"/>
      <c r="SNT265" s="4"/>
      <c r="SNU265" s="4"/>
      <c r="SNV265" s="4"/>
      <c r="SNW265" s="4"/>
      <c r="SNX265" s="4"/>
      <c r="SNY265" s="4"/>
      <c r="SNZ265" s="4"/>
      <c r="SOA265" s="4"/>
      <c r="SOB265" s="4"/>
      <c r="SOC265" s="4"/>
      <c r="SOD265" s="4"/>
      <c r="SOE265" s="4"/>
      <c r="SOF265" s="4"/>
      <c r="SOG265" s="4"/>
      <c r="SOH265" s="4"/>
      <c r="SOI265" s="4"/>
      <c r="SOJ265" s="4"/>
      <c r="SOK265" s="4"/>
      <c r="SOL265" s="4"/>
      <c r="SOM265" s="4"/>
      <c r="SON265" s="4"/>
      <c r="SOO265" s="4"/>
      <c r="SOP265" s="4"/>
      <c r="SOQ265" s="4"/>
      <c r="SOR265" s="4"/>
      <c r="SOS265" s="4"/>
      <c r="SOT265" s="4"/>
      <c r="SOU265" s="4"/>
      <c r="SOV265" s="4"/>
      <c r="SOW265" s="4"/>
      <c r="SOX265" s="4"/>
      <c r="SOY265" s="4"/>
      <c r="SOZ265" s="4"/>
      <c r="SPA265" s="4"/>
      <c r="SPB265" s="4"/>
      <c r="SPC265" s="4"/>
      <c r="SPD265" s="4"/>
      <c r="SPE265" s="4"/>
      <c r="SPF265" s="4"/>
      <c r="SPG265" s="4"/>
      <c r="SPH265" s="4"/>
      <c r="SPI265" s="4"/>
      <c r="SPJ265" s="4"/>
      <c r="SPK265" s="4"/>
      <c r="SPL265" s="4"/>
      <c r="SPM265" s="4"/>
      <c r="SPN265" s="4"/>
      <c r="SPO265" s="4"/>
      <c r="SPP265" s="4"/>
      <c r="SPQ265" s="4"/>
      <c r="SPR265" s="4"/>
      <c r="SPS265" s="4"/>
      <c r="SPT265" s="4"/>
      <c r="SPU265" s="4"/>
      <c r="SPV265" s="4"/>
      <c r="SPW265" s="4"/>
      <c r="SPX265" s="4"/>
      <c r="SPY265" s="4"/>
      <c r="SPZ265" s="4"/>
      <c r="SQA265" s="4"/>
      <c r="SQB265" s="4"/>
      <c r="SQC265" s="4"/>
      <c r="SQD265" s="4"/>
      <c r="SQE265" s="4"/>
      <c r="SQF265" s="4"/>
      <c r="SQG265" s="4"/>
      <c r="SQH265" s="4"/>
      <c r="SQI265" s="4"/>
      <c r="SQJ265" s="4"/>
      <c r="SQK265" s="4"/>
      <c r="SQL265" s="4"/>
      <c r="SQM265" s="4"/>
      <c r="SQN265" s="4"/>
      <c r="SQO265" s="4"/>
      <c r="SQP265" s="4"/>
      <c r="SQQ265" s="4"/>
      <c r="SQR265" s="4"/>
      <c r="SQS265" s="4"/>
      <c r="SQT265" s="4"/>
      <c r="SQU265" s="4"/>
      <c r="SQV265" s="4"/>
      <c r="SQW265" s="4"/>
      <c r="SQX265" s="4"/>
      <c r="SQY265" s="4"/>
      <c r="SQZ265" s="4"/>
      <c r="SRA265" s="4"/>
      <c r="SRB265" s="4"/>
      <c r="SRC265" s="4"/>
      <c r="SRD265" s="4"/>
      <c r="SRE265" s="4"/>
      <c r="SRF265" s="4"/>
      <c r="SRG265" s="4"/>
      <c r="SRH265" s="4"/>
      <c r="SRI265" s="4"/>
      <c r="SRJ265" s="4"/>
      <c r="SRK265" s="4"/>
      <c r="SRL265" s="4"/>
      <c r="SRM265" s="4"/>
      <c r="SRN265" s="4"/>
      <c r="SRO265" s="4"/>
      <c r="SRP265" s="4"/>
      <c r="SRQ265" s="4"/>
      <c r="SRR265" s="4"/>
      <c r="SRS265" s="4"/>
      <c r="SRT265" s="4"/>
      <c r="SRU265" s="4"/>
      <c r="SRV265" s="4"/>
      <c r="SRW265" s="4"/>
      <c r="SRX265" s="4"/>
      <c r="SRY265" s="4"/>
      <c r="SRZ265" s="4"/>
      <c r="SSA265" s="4"/>
      <c r="SSB265" s="4"/>
      <c r="SSC265" s="4"/>
      <c r="SSD265" s="4"/>
      <c r="SSE265" s="4"/>
      <c r="SSF265" s="4"/>
      <c r="SSG265" s="4"/>
      <c r="SSH265" s="4"/>
      <c r="SSI265" s="4"/>
      <c r="SSJ265" s="4"/>
      <c r="SSK265" s="4"/>
      <c r="SSL265" s="4"/>
      <c r="SSM265" s="4"/>
      <c r="SSN265" s="4"/>
      <c r="SSO265" s="4"/>
      <c r="SSP265" s="4"/>
      <c r="SSQ265" s="4"/>
      <c r="SSR265" s="4"/>
      <c r="SSS265" s="4"/>
      <c r="SST265" s="4"/>
      <c r="SSU265" s="4"/>
      <c r="SSV265" s="4"/>
      <c r="SSW265" s="4"/>
      <c r="SSX265" s="4"/>
      <c r="SSY265" s="4"/>
      <c r="SSZ265" s="4"/>
      <c r="STA265" s="4"/>
      <c r="STB265" s="4"/>
      <c r="STC265" s="4"/>
      <c r="STD265" s="4"/>
      <c r="STE265" s="4"/>
      <c r="STF265" s="4"/>
      <c r="STG265" s="4"/>
      <c r="STH265" s="4"/>
      <c r="STI265" s="4"/>
      <c r="STJ265" s="4"/>
      <c r="STK265" s="4"/>
      <c r="STL265" s="4"/>
      <c r="STM265" s="4"/>
      <c r="STN265" s="4"/>
      <c r="STO265" s="4"/>
      <c r="STP265" s="4"/>
      <c r="STQ265" s="4"/>
      <c r="STR265" s="4"/>
      <c r="STS265" s="4"/>
      <c r="STT265" s="4"/>
      <c r="STU265" s="4"/>
      <c r="STV265" s="4"/>
      <c r="STW265" s="4"/>
      <c r="STX265" s="4"/>
      <c r="STY265" s="4"/>
      <c r="STZ265" s="4"/>
      <c r="SUA265" s="4"/>
      <c r="SUB265" s="4"/>
      <c r="SUC265" s="4"/>
      <c r="SUD265" s="4"/>
      <c r="SUE265" s="4"/>
      <c r="SUF265" s="4"/>
      <c r="SUG265" s="4"/>
      <c r="SUH265" s="4"/>
      <c r="SUI265" s="4"/>
      <c r="SUJ265" s="4"/>
      <c r="SUK265" s="4"/>
      <c r="SUL265" s="4"/>
      <c r="SUM265" s="4"/>
      <c r="SUN265" s="4"/>
      <c r="SUO265" s="4"/>
      <c r="SUP265" s="4"/>
      <c r="SUQ265" s="4"/>
      <c r="SUR265" s="4"/>
      <c r="SUS265" s="4"/>
      <c r="SUT265" s="4"/>
      <c r="SUU265" s="4"/>
      <c r="SUV265" s="4"/>
      <c r="SUW265" s="4"/>
      <c r="SUX265" s="4"/>
      <c r="SUY265" s="4"/>
      <c r="SUZ265" s="4"/>
      <c r="SVA265" s="4"/>
      <c r="SVB265" s="4"/>
      <c r="SVC265" s="4"/>
      <c r="SVD265" s="4"/>
      <c r="SVE265" s="4"/>
      <c r="SVF265" s="4"/>
      <c r="SVG265" s="4"/>
      <c r="SVH265" s="4"/>
      <c r="SVI265" s="4"/>
      <c r="SVJ265" s="4"/>
      <c r="SVK265" s="4"/>
      <c r="SVL265" s="4"/>
      <c r="SVM265" s="4"/>
      <c r="SVN265" s="4"/>
      <c r="SVO265" s="4"/>
      <c r="SVP265" s="4"/>
      <c r="SVQ265" s="4"/>
      <c r="SVR265" s="4"/>
      <c r="SVS265" s="4"/>
      <c r="SVT265" s="4"/>
      <c r="SVU265" s="4"/>
      <c r="SVV265" s="4"/>
      <c r="SVW265" s="4"/>
      <c r="SVX265" s="4"/>
      <c r="SVY265" s="4"/>
      <c r="SVZ265" s="4"/>
      <c r="SWA265" s="4"/>
      <c r="SWB265" s="4"/>
      <c r="SWC265" s="4"/>
      <c r="SWD265" s="4"/>
      <c r="SWE265" s="4"/>
      <c r="SWF265" s="4"/>
      <c r="SWG265" s="4"/>
      <c r="SWH265" s="4"/>
      <c r="SWI265" s="4"/>
      <c r="SWJ265" s="4"/>
      <c r="SWK265" s="4"/>
      <c r="SWL265" s="4"/>
      <c r="SWM265" s="4"/>
      <c r="SWN265" s="4"/>
      <c r="SWO265" s="4"/>
      <c r="SWP265" s="4"/>
      <c r="SWQ265" s="4"/>
      <c r="SWR265" s="4"/>
      <c r="SWS265" s="4"/>
      <c r="SWT265" s="4"/>
      <c r="SWU265" s="4"/>
      <c r="SWV265" s="4"/>
      <c r="SWW265" s="4"/>
      <c r="SWX265" s="4"/>
      <c r="SWY265" s="4"/>
      <c r="SWZ265" s="4"/>
      <c r="SXA265" s="4"/>
      <c r="SXB265" s="4"/>
      <c r="SXC265" s="4"/>
      <c r="SXD265" s="4"/>
      <c r="SXE265" s="4"/>
      <c r="SXF265" s="4"/>
      <c r="SXG265" s="4"/>
      <c r="SXH265" s="4"/>
      <c r="SXI265" s="4"/>
      <c r="SXJ265" s="4"/>
      <c r="SXK265" s="4"/>
      <c r="SXL265" s="4"/>
      <c r="SXM265" s="4"/>
      <c r="SXN265" s="4"/>
      <c r="SXO265" s="4"/>
      <c r="SXP265" s="4"/>
      <c r="SXQ265" s="4"/>
      <c r="SXR265" s="4"/>
      <c r="SXS265" s="4"/>
      <c r="SXT265" s="4"/>
      <c r="SXU265" s="4"/>
      <c r="SXV265" s="4"/>
      <c r="SXW265" s="4"/>
      <c r="SXX265" s="4"/>
      <c r="SXY265" s="4"/>
      <c r="SXZ265" s="4"/>
      <c r="SYA265" s="4"/>
      <c r="SYB265" s="4"/>
      <c r="SYC265" s="4"/>
      <c r="SYD265" s="4"/>
      <c r="SYE265" s="4"/>
      <c r="SYF265" s="4"/>
      <c r="SYG265" s="4"/>
      <c r="SYH265" s="4"/>
      <c r="SYI265" s="4"/>
      <c r="SYJ265" s="4"/>
      <c r="SYK265" s="4"/>
      <c r="SYL265" s="4"/>
      <c r="SYM265" s="4"/>
      <c r="SYN265" s="4"/>
      <c r="SYO265" s="4"/>
      <c r="SYP265" s="4"/>
      <c r="SYQ265" s="4"/>
      <c r="SYR265" s="4"/>
      <c r="SYS265" s="4"/>
      <c r="SYT265" s="4"/>
      <c r="SYU265" s="4"/>
      <c r="SYV265" s="4"/>
      <c r="SYW265" s="4"/>
      <c r="SYX265" s="4"/>
      <c r="SYY265" s="4"/>
      <c r="SYZ265" s="4"/>
      <c r="SZA265" s="4"/>
      <c r="SZB265" s="4"/>
      <c r="SZC265" s="4"/>
      <c r="SZD265" s="4"/>
      <c r="SZE265" s="4"/>
      <c r="SZF265" s="4"/>
      <c r="SZG265" s="4"/>
      <c r="SZH265" s="4"/>
      <c r="SZI265" s="4"/>
      <c r="SZJ265" s="4"/>
      <c r="SZK265" s="4"/>
      <c r="SZL265" s="4"/>
      <c r="SZM265" s="4"/>
      <c r="SZN265" s="4"/>
      <c r="SZO265" s="4"/>
      <c r="SZP265" s="4"/>
      <c r="SZQ265" s="4"/>
      <c r="SZR265" s="4"/>
      <c r="SZS265" s="4"/>
      <c r="SZT265" s="4"/>
      <c r="SZU265" s="4"/>
      <c r="SZV265" s="4"/>
      <c r="SZW265" s="4"/>
      <c r="SZX265" s="4"/>
      <c r="SZY265" s="4"/>
      <c r="SZZ265" s="4"/>
      <c r="TAA265" s="4"/>
      <c r="TAB265" s="4"/>
      <c r="TAC265" s="4"/>
      <c r="TAD265" s="4"/>
      <c r="TAE265" s="4"/>
      <c r="TAF265" s="4"/>
      <c r="TAG265" s="4"/>
      <c r="TAH265" s="4"/>
      <c r="TAI265" s="4"/>
      <c r="TAJ265" s="4"/>
      <c r="TAK265" s="4"/>
      <c r="TAL265" s="4"/>
      <c r="TAM265" s="4"/>
      <c r="TAN265" s="4"/>
      <c r="TAO265" s="4"/>
      <c r="TAP265" s="4"/>
      <c r="TAQ265" s="4"/>
      <c r="TAR265" s="4"/>
      <c r="TAS265" s="4"/>
      <c r="TAT265" s="4"/>
      <c r="TAU265" s="4"/>
      <c r="TAV265" s="4"/>
      <c r="TAW265" s="4"/>
      <c r="TAX265" s="4"/>
      <c r="TAY265" s="4"/>
      <c r="TAZ265" s="4"/>
      <c r="TBA265" s="4"/>
      <c r="TBB265" s="4"/>
      <c r="TBC265" s="4"/>
      <c r="TBD265" s="4"/>
      <c r="TBE265" s="4"/>
      <c r="TBF265" s="4"/>
      <c r="TBG265" s="4"/>
      <c r="TBH265" s="4"/>
      <c r="TBI265" s="4"/>
      <c r="TBJ265" s="4"/>
      <c r="TBK265" s="4"/>
      <c r="TBL265" s="4"/>
      <c r="TBM265" s="4"/>
      <c r="TBN265" s="4"/>
      <c r="TBO265" s="4"/>
      <c r="TBP265" s="4"/>
      <c r="TBQ265" s="4"/>
      <c r="TBR265" s="4"/>
      <c r="TBS265" s="4"/>
      <c r="TBT265" s="4"/>
      <c r="TBU265" s="4"/>
      <c r="TBV265" s="4"/>
      <c r="TBW265" s="4"/>
      <c r="TBX265" s="4"/>
      <c r="TBY265" s="4"/>
      <c r="TBZ265" s="4"/>
      <c r="TCA265" s="4"/>
      <c r="TCB265" s="4"/>
      <c r="TCC265" s="4"/>
      <c r="TCD265" s="4"/>
      <c r="TCE265" s="4"/>
      <c r="TCF265" s="4"/>
      <c r="TCG265" s="4"/>
      <c r="TCH265" s="4"/>
      <c r="TCI265" s="4"/>
      <c r="TCJ265" s="4"/>
      <c r="TCK265" s="4"/>
      <c r="TCL265" s="4"/>
      <c r="TCM265" s="4"/>
      <c r="TCN265" s="4"/>
      <c r="TCO265" s="4"/>
      <c r="TCP265" s="4"/>
      <c r="TCQ265" s="4"/>
      <c r="TCR265" s="4"/>
      <c r="TCS265" s="4"/>
      <c r="TCT265" s="4"/>
      <c r="TCU265" s="4"/>
      <c r="TCV265" s="4"/>
      <c r="TCW265" s="4"/>
      <c r="TCX265" s="4"/>
      <c r="TCY265" s="4"/>
      <c r="TCZ265" s="4"/>
      <c r="TDA265" s="4"/>
      <c r="TDB265" s="4"/>
      <c r="TDC265" s="4"/>
      <c r="TDD265" s="4"/>
      <c r="TDE265" s="4"/>
      <c r="TDF265" s="4"/>
      <c r="TDG265" s="4"/>
      <c r="TDH265" s="4"/>
      <c r="TDI265" s="4"/>
      <c r="TDJ265" s="4"/>
      <c r="TDK265" s="4"/>
      <c r="TDL265" s="4"/>
      <c r="TDM265" s="4"/>
      <c r="TDN265" s="4"/>
      <c r="TDO265" s="4"/>
      <c r="TDP265" s="4"/>
      <c r="TDQ265" s="4"/>
      <c r="TDR265" s="4"/>
      <c r="TDS265" s="4"/>
      <c r="TDT265" s="4"/>
      <c r="TDU265" s="4"/>
      <c r="TDV265" s="4"/>
      <c r="TDW265" s="4"/>
      <c r="TDX265" s="4"/>
      <c r="TDY265" s="4"/>
      <c r="TDZ265" s="4"/>
      <c r="TEA265" s="4"/>
      <c r="TEB265" s="4"/>
      <c r="TEC265" s="4"/>
      <c r="TED265" s="4"/>
      <c r="TEE265" s="4"/>
      <c r="TEF265" s="4"/>
      <c r="TEG265" s="4"/>
      <c r="TEH265" s="4"/>
      <c r="TEI265" s="4"/>
      <c r="TEJ265" s="4"/>
      <c r="TEK265" s="4"/>
      <c r="TEL265" s="4"/>
      <c r="TEM265" s="4"/>
      <c r="TEN265" s="4"/>
      <c r="TEO265" s="4"/>
      <c r="TEP265" s="4"/>
      <c r="TEQ265" s="4"/>
      <c r="TER265" s="4"/>
      <c r="TES265" s="4"/>
      <c r="TET265" s="4"/>
      <c r="TEU265" s="4"/>
      <c r="TEV265" s="4"/>
      <c r="TEW265" s="4"/>
      <c r="TEX265" s="4"/>
      <c r="TEY265" s="4"/>
      <c r="TEZ265" s="4"/>
      <c r="TFA265" s="4"/>
      <c r="TFB265" s="4"/>
      <c r="TFC265" s="4"/>
      <c r="TFD265" s="4"/>
      <c r="TFE265" s="4"/>
      <c r="TFF265" s="4"/>
      <c r="TFG265" s="4"/>
      <c r="TFH265" s="4"/>
      <c r="TFI265" s="4"/>
      <c r="TFJ265" s="4"/>
      <c r="TFK265" s="4"/>
      <c r="TFL265" s="4"/>
      <c r="TFM265" s="4"/>
      <c r="TFN265" s="4"/>
      <c r="TFO265" s="4"/>
      <c r="TFP265" s="4"/>
      <c r="TFQ265" s="4"/>
      <c r="TFR265" s="4"/>
      <c r="TFS265" s="4"/>
      <c r="TFT265" s="4"/>
      <c r="TFU265" s="4"/>
      <c r="TFV265" s="4"/>
      <c r="TFW265" s="4"/>
      <c r="TFX265" s="4"/>
      <c r="TFY265" s="4"/>
      <c r="TFZ265" s="4"/>
      <c r="TGA265" s="4"/>
      <c r="TGB265" s="4"/>
      <c r="TGC265" s="4"/>
      <c r="TGD265" s="4"/>
      <c r="TGE265" s="4"/>
      <c r="TGF265" s="4"/>
      <c r="TGG265" s="4"/>
      <c r="TGH265" s="4"/>
      <c r="TGI265" s="4"/>
      <c r="TGJ265" s="4"/>
      <c r="TGK265" s="4"/>
      <c r="TGL265" s="4"/>
      <c r="TGM265" s="4"/>
      <c r="TGN265" s="4"/>
      <c r="TGO265" s="4"/>
      <c r="TGP265" s="4"/>
      <c r="TGQ265" s="4"/>
      <c r="TGR265" s="4"/>
      <c r="TGS265" s="4"/>
      <c r="TGT265" s="4"/>
      <c r="TGU265" s="4"/>
      <c r="TGV265" s="4"/>
      <c r="TGW265" s="4"/>
      <c r="TGX265" s="4"/>
      <c r="TGY265" s="4"/>
      <c r="TGZ265" s="4"/>
      <c r="THA265" s="4"/>
      <c r="THB265" s="4"/>
      <c r="THC265" s="4"/>
      <c r="THD265" s="4"/>
      <c r="THE265" s="4"/>
      <c r="THF265" s="4"/>
      <c r="THG265" s="4"/>
      <c r="THH265" s="4"/>
      <c r="THI265" s="4"/>
      <c r="THJ265" s="4"/>
      <c r="THK265" s="4"/>
      <c r="THL265" s="4"/>
      <c r="THM265" s="4"/>
      <c r="THN265" s="4"/>
      <c r="THO265" s="4"/>
      <c r="THP265" s="4"/>
      <c r="THQ265" s="4"/>
      <c r="THR265" s="4"/>
      <c r="THS265" s="4"/>
      <c r="THT265" s="4"/>
      <c r="THU265" s="4"/>
      <c r="THV265" s="4"/>
      <c r="THW265" s="4"/>
      <c r="THX265" s="4"/>
      <c r="THY265" s="4"/>
      <c r="THZ265" s="4"/>
      <c r="TIA265" s="4"/>
      <c r="TIB265" s="4"/>
      <c r="TIC265" s="4"/>
      <c r="TID265" s="4"/>
      <c r="TIE265" s="4"/>
      <c r="TIF265" s="4"/>
      <c r="TIG265" s="4"/>
      <c r="TIH265" s="4"/>
      <c r="TII265" s="4"/>
      <c r="TIJ265" s="4"/>
      <c r="TIK265" s="4"/>
      <c r="TIL265" s="4"/>
      <c r="TIM265" s="4"/>
      <c r="TIN265" s="4"/>
      <c r="TIO265" s="4"/>
      <c r="TIP265" s="4"/>
      <c r="TIQ265" s="4"/>
      <c r="TIR265" s="4"/>
      <c r="TIS265" s="4"/>
      <c r="TIT265" s="4"/>
      <c r="TIU265" s="4"/>
      <c r="TIV265" s="4"/>
      <c r="TIW265" s="4"/>
      <c r="TIX265" s="4"/>
      <c r="TIY265" s="4"/>
      <c r="TIZ265" s="4"/>
      <c r="TJA265" s="4"/>
      <c r="TJB265" s="4"/>
      <c r="TJC265" s="4"/>
      <c r="TJD265" s="4"/>
      <c r="TJE265" s="4"/>
      <c r="TJF265" s="4"/>
      <c r="TJG265" s="4"/>
      <c r="TJH265" s="4"/>
      <c r="TJI265" s="4"/>
      <c r="TJJ265" s="4"/>
      <c r="TJK265" s="4"/>
      <c r="TJL265" s="4"/>
      <c r="TJM265" s="4"/>
      <c r="TJN265" s="4"/>
      <c r="TJO265" s="4"/>
      <c r="TJP265" s="4"/>
      <c r="TJQ265" s="4"/>
      <c r="TJR265" s="4"/>
      <c r="TJS265" s="4"/>
      <c r="TJT265" s="4"/>
      <c r="TJU265" s="4"/>
      <c r="TJV265" s="4"/>
      <c r="TJW265" s="4"/>
      <c r="TJX265" s="4"/>
      <c r="TJY265" s="4"/>
      <c r="TJZ265" s="4"/>
      <c r="TKA265" s="4"/>
      <c r="TKB265" s="4"/>
      <c r="TKC265" s="4"/>
      <c r="TKD265" s="4"/>
      <c r="TKE265" s="4"/>
      <c r="TKF265" s="4"/>
      <c r="TKG265" s="4"/>
      <c r="TKH265" s="4"/>
      <c r="TKI265" s="4"/>
      <c r="TKJ265" s="4"/>
      <c r="TKK265" s="4"/>
      <c r="TKL265" s="4"/>
      <c r="TKM265" s="4"/>
      <c r="TKN265" s="4"/>
      <c r="TKO265" s="4"/>
      <c r="TKP265" s="4"/>
      <c r="TKQ265" s="4"/>
      <c r="TKR265" s="4"/>
      <c r="TKS265" s="4"/>
      <c r="TKT265" s="4"/>
      <c r="TKU265" s="4"/>
      <c r="TKV265" s="4"/>
      <c r="TKW265" s="4"/>
      <c r="TKX265" s="4"/>
      <c r="TKY265" s="4"/>
      <c r="TKZ265" s="4"/>
      <c r="TLA265" s="4"/>
      <c r="TLB265" s="4"/>
      <c r="TLC265" s="4"/>
      <c r="TLD265" s="4"/>
      <c r="TLE265" s="4"/>
      <c r="TLF265" s="4"/>
      <c r="TLG265" s="4"/>
      <c r="TLH265" s="4"/>
      <c r="TLI265" s="4"/>
      <c r="TLJ265" s="4"/>
      <c r="TLK265" s="4"/>
      <c r="TLL265" s="4"/>
      <c r="TLM265" s="4"/>
      <c r="TLN265" s="4"/>
      <c r="TLO265" s="4"/>
      <c r="TLP265" s="4"/>
      <c r="TLQ265" s="4"/>
      <c r="TLR265" s="4"/>
      <c r="TLS265" s="4"/>
      <c r="TLT265" s="4"/>
      <c r="TLU265" s="4"/>
      <c r="TLV265" s="4"/>
      <c r="TLW265" s="4"/>
      <c r="TLX265" s="4"/>
      <c r="TLY265" s="4"/>
      <c r="TLZ265" s="4"/>
      <c r="TMA265" s="4"/>
      <c r="TMB265" s="4"/>
      <c r="TMC265" s="4"/>
      <c r="TMD265" s="4"/>
      <c r="TME265" s="4"/>
      <c r="TMF265" s="4"/>
      <c r="TMG265" s="4"/>
      <c r="TMH265" s="4"/>
      <c r="TMI265" s="4"/>
      <c r="TMJ265" s="4"/>
      <c r="TMK265" s="4"/>
      <c r="TML265" s="4"/>
      <c r="TMM265" s="4"/>
      <c r="TMN265" s="4"/>
      <c r="TMO265" s="4"/>
      <c r="TMP265" s="4"/>
      <c r="TMQ265" s="4"/>
      <c r="TMR265" s="4"/>
      <c r="TMS265" s="4"/>
      <c r="TMT265" s="4"/>
      <c r="TMU265" s="4"/>
      <c r="TMV265" s="4"/>
      <c r="TMW265" s="4"/>
      <c r="TMX265" s="4"/>
      <c r="TMY265" s="4"/>
      <c r="TMZ265" s="4"/>
      <c r="TNA265" s="4"/>
      <c r="TNB265" s="4"/>
      <c r="TNC265" s="4"/>
      <c r="TND265" s="4"/>
      <c r="TNE265" s="4"/>
      <c r="TNF265" s="4"/>
      <c r="TNG265" s="4"/>
      <c r="TNH265" s="4"/>
      <c r="TNI265" s="4"/>
      <c r="TNJ265" s="4"/>
      <c r="TNK265" s="4"/>
      <c r="TNL265" s="4"/>
      <c r="TNM265" s="4"/>
      <c r="TNN265" s="4"/>
      <c r="TNO265" s="4"/>
      <c r="TNP265" s="4"/>
      <c r="TNQ265" s="4"/>
      <c r="TNR265" s="4"/>
      <c r="TNS265" s="4"/>
      <c r="TNT265" s="4"/>
      <c r="TNU265" s="4"/>
      <c r="TNV265" s="4"/>
      <c r="TNW265" s="4"/>
      <c r="TNX265" s="4"/>
      <c r="TNY265" s="4"/>
      <c r="TNZ265" s="4"/>
      <c r="TOA265" s="4"/>
      <c r="TOB265" s="4"/>
      <c r="TOC265" s="4"/>
      <c r="TOD265" s="4"/>
      <c r="TOE265" s="4"/>
      <c r="TOF265" s="4"/>
      <c r="TOG265" s="4"/>
      <c r="TOH265" s="4"/>
      <c r="TOI265" s="4"/>
      <c r="TOJ265" s="4"/>
      <c r="TOK265" s="4"/>
      <c r="TOL265" s="4"/>
      <c r="TOM265" s="4"/>
      <c r="TON265" s="4"/>
      <c r="TOO265" s="4"/>
      <c r="TOP265" s="4"/>
      <c r="TOQ265" s="4"/>
      <c r="TOR265" s="4"/>
      <c r="TOS265" s="4"/>
      <c r="TOT265" s="4"/>
      <c r="TOU265" s="4"/>
      <c r="TOV265" s="4"/>
      <c r="TOW265" s="4"/>
      <c r="TOX265" s="4"/>
      <c r="TOY265" s="4"/>
      <c r="TOZ265" s="4"/>
      <c r="TPA265" s="4"/>
      <c r="TPB265" s="4"/>
      <c r="TPC265" s="4"/>
      <c r="TPD265" s="4"/>
      <c r="TPE265" s="4"/>
      <c r="TPF265" s="4"/>
      <c r="TPG265" s="4"/>
      <c r="TPH265" s="4"/>
      <c r="TPI265" s="4"/>
      <c r="TPJ265" s="4"/>
      <c r="TPK265" s="4"/>
      <c r="TPL265" s="4"/>
      <c r="TPM265" s="4"/>
      <c r="TPN265" s="4"/>
      <c r="TPO265" s="4"/>
      <c r="TPP265" s="4"/>
      <c r="TPQ265" s="4"/>
      <c r="TPR265" s="4"/>
      <c r="TPS265" s="4"/>
      <c r="TPT265" s="4"/>
      <c r="TPU265" s="4"/>
      <c r="TPV265" s="4"/>
      <c r="TPW265" s="4"/>
      <c r="TPX265" s="4"/>
      <c r="TPY265" s="4"/>
      <c r="TPZ265" s="4"/>
      <c r="TQA265" s="4"/>
      <c r="TQB265" s="4"/>
      <c r="TQC265" s="4"/>
      <c r="TQD265" s="4"/>
      <c r="TQE265" s="4"/>
      <c r="TQF265" s="4"/>
      <c r="TQG265" s="4"/>
      <c r="TQH265" s="4"/>
      <c r="TQI265" s="4"/>
      <c r="TQJ265" s="4"/>
      <c r="TQK265" s="4"/>
      <c r="TQL265" s="4"/>
      <c r="TQM265" s="4"/>
      <c r="TQN265" s="4"/>
      <c r="TQO265" s="4"/>
      <c r="TQP265" s="4"/>
      <c r="TQQ265" s="4"/>
      <c r="TQR265" s="4"/>
      <c r="TQS265" s="4"/>
      <c r="TQT265" s="4"/>
      <c r="TQU265" s="4"/>
      <c r="TQV265" s="4"/>
      <c r="TQW265" s="4"/>
      <c r="TQX265" s="4"/>
      <c r="TQY265" s="4"/>
      <c r="TQZ265" s="4"/>
      <c r="TRA265" s="4"/>
      <c r="TRB265" s="4"/>
      <c r="TRC265" s="4"/>
      <c r="TRD265" s="4"/>
      <c r="TRE265" s="4"/>
      <c r="TRF265" s="4"/>
      <c r="TRG265" s="4"/>
      <c r="TRH265" s="4"/>
      <c r="TRI265" s="4"/>
      <c r="TRJ265" s="4"/>
      <c r="TRK265" s="4"/>
      <c r="TRL265" s="4"/>
      <c r="TRM265" s="4"/>
      <c r="TRN265" s="4"/>
      <c r="TRO265" s="4"/>
      <c r="TRP265" s="4"/>
      <c r="TRQ265" s="4"/>
      <c r="TRR265" s="4"/>
      <c r="TRS265" s="4"/>
      <c r="TRT265" s="4"/>
      <c r="TRU265" s="4"/>
      <c r="TRV265" s="4"/>
      <c r="TRW265" s="4"/>
      <c r="TRX265" s="4"/>
      <c r="TRY265" s="4"/>
      <c r="TRZ265" s="4"/>
      <c r="TSA265" s="4"/>
      <c r="TSB265" s="4"/>
      <c r="TSC265" s="4"/>
      <c r="TSD265" s="4"/>
      <c r="TSE265" s="4"/>
      <c r="TSF265" s="4"/>
      <c r="TSG265" s="4"/>
      <c r="TSH265" s="4"/>
      <c r="TSI265" s="4"/>
      <c r="TSJ265" s="4"/>
      <c r="TSK265" s="4"/>
      <c r="TSL265" s="4"/>
      <c r="TSM265" s="4"/>
      <c r="TSN265" s="4"/>
      <c r="TSO265" s="4"/>
      <c r="TSP265" s="4"/>
      <c r="TSQ265" s="4"/>
      <c r="TSR265" s="4"/>
      <c r="TSS265" s="4"/>
      <c r="TST265" s="4"/>
      <c r="TSU265" s="4"/>
      <c r="TSV265" s="4"/>
      <c r="TSW265" s="4"/>
      <c r="TSX265" s="4"/>
      <c r="TSY265" s="4"/>
      <c r="TSZ265" s="4"/>
      <c r="TTA265" s="4"/>
      <c r="TTB265" s="4"/>
      <c r="TTC265" s="4"/>
      <c r="TTD265" s="4"/>
      <c r="TTE265" s="4"/>
      <c r="TTF265" s="4"/>
      <c r="TTG265" s="4"/>
      <c r="TTH265" s="4"/>
      <c r="TTI265" s="4"/>
      <c r="TTJ265" s="4"/>
      <c r="TTK265" s="4"/>
      <c r="TTL265" s="4"/>
      <c r="TTM265" s="4"/>
      <c r="TTN265" s="4"/>
      <c r="TTO265" s="4"/>
      <c r="TTP265" s="4"/>
      <c r="TTQ265" s="4"/>
      <c r="TTR265" s="4"/>
      <c r="TTS265" s="4"/>
      <c r="TTT265" s="4"/>
      <c r="TTU265" s="4"/>
      <c r="TTV265" s="4"/>
      <c r="TTW265" s="4"/>
      <c r="TTX265" s="4"/>
      <c r="TTY265" s="4"/>
      <c r="TTZ265" s="4"/>
      <c r="TUA265" s="4"/>
      <c r="TUB265" s="4"/>
      <c r="TUC265" s="4"/>
      <c r="TUD265" s="4"/>
      <c r="TUE265" s="4"/>
      <c r="TUF265" s="4"/>
      <c r="TUG265" s="4"/>
      <c r="TUH265" s="4"/>
      <c r="TUI265" s="4"/>
      <c r="TUJ265" s="4"/>
      <c r="TUK265" s="4"/>
      <c r="TUL265" s="4"/>
      <c r="TUM265" s="4"/>
      <c r="TUN265" s="4"/>
      <c r="TUO265" s="4"/>
      <c r="TUP265" s="4"/>
      <c r="TUQ265" s="4"/>
      <c r="TUR265" s="4"/>
      <c r="TUS265" s="4"/>
      <c r="TUT265" s="4"/>
      <c r="TUU265" s="4"/>
      <c r="TUV265" s="4"/>
      <c r="TUW265" s="4"/>
      <c r="TUX265" s="4"/>
      <c r="TUY265" s="4"/>
      <c r="TUZ265" s="4"/>
      <c r="TVA265" s="4"/>
      <c r="TVB265" s="4"/>
      <c r="TVC265" s="4"/>
      <c r="TVD265" s="4"/>
      <c r="TVE265" s="4"/>
      <c r="TVF265" s="4"/>
      <c r="TVG265" s="4"/>
      <c r="TVH265" s="4"/>
      <c r="TVI265" s="4"/>
      <c r="TVJ265" s="4"/>
      <c r="TVK265" s="4"/>
      <c r="TVL265" s="4"/>
      <c r="TVM265" s="4"/>
      <c r="TVN265" s="4"/>
      <c r="TVO265" s="4"/>
      <c r="TVP265" s="4"/>
      <c r="TVQ265" s="4"/>
      <c r="TVR265" s="4"/>
      <c r="TVS265" s="4"/>
      <c r="TVT265" s="4"/>
      <c r="TVU265" s="4"/>
      <c r="TVV265" s="4"/>
      <c r="TVW265" s="4"/>
      <c r="TVX265" s="4"/>
      <c r="TVY265" s="4"/>
      <c r="TVZ265" s="4"/>
      <c r="TWA265" s="4"/>
      <c r="TWB265" s="4"/>
      <c r="TWC265" s="4"/>
      <c r="TWD265" s="4"/>
      <c r="TWE265" s="4"/>
      <c r="TWF265" s="4"/>
      <c r="TWG265" s="4"/>
      <c r="TWH265" s="4"/>
      <c r="TWI265" s="4"/>
      <c r="TWJ265" s="4"/>
      <c r="TWK265" s="4"/>
      <c r="TWL265" s="4"/>
      <c r="TWM265" s="4"/>
      <c r="TWN265" s="4"/>
      <c r="TWO265" s="4"/>
      <c r="TWP265" s="4"/>
      <c r="TWQ265" s="4"/>
      <c r="TWR265" s="4"/>
      <c r="TWS265" s="4"/>
      <c r="TWT265" s="4"/>
      <c r="TWU265" s="4"/>
      <c r="TWV265" s="4"/>
      <c r="TWW265" s="4"/>
      <c r="TWX265" s="4"/>
      <c r="TWY265" s="4"/>
      <c r="TWZ265" s="4"/>
      <c r="TXA265" s="4"/>
      <c r="TXB265" s="4"/>
      <c r="TXC265" s="4"/>
      <c r="TXD265" s="4"/>
      <c r="TXE265" s="4"/>
      <c r="TXF265" s="4"/>
      <c r="TXG265" s="4"/>
      <c r="TXH265" s="4"/>
      <c r="TXI265" s="4"/>
      <c r="TXJ265" s="4"/>
      <c r="TXK265" s="4"/>
      <c r="TXL265" s="4"/>
      <c r="TXM265" s="4"/>
      <c r="TXN265" s="4"/>
      <c r="TXO265" s="4"/>
      <c r="TXP265" s="4"/>
      <c r="TXQ265" s="4"/>
      <c r="TXR265" s="4"/>
      <c r="TXS265" s="4"/>
      <c r="TXT265" s="4"/>
      <c r="TXU265" s="4"/>
      <c r="TXV265" s="4"/>
      <c r="TXW265" s="4"/>
      <c r="TXX265" s="4"/>
      <c r="TXY265" s="4"/>
      <c r="TXZ265" s="4"/>
      <c r="TYA265" s="4"/>
      <c r="TYB265" s="4"/>
      <c r="TYC265" s="4"/>
      <c r="TYD265" s="4"/>
      <c r="TYE265" s="4"/>
      <c r="TYF265" s="4"/>
      <c r="TYG265" s="4"/>
      <c r="TYH265" s="4"/>
      <c r="TYI265" s="4"/>
      <c r="TYJ265" s="4"/>
      <c r="TYK265" s="4"/>
      <c r="TYL265" s="4"/>
      <c r="TYM265" s="4"/>
      <c r="TYN265" s="4"/>
      <c r="TYO265" s="4"/>
      <c r="TYP265" s="4"/>
      <c r="TYQ265" s="4"/>
      <c r="TYR265" s="4"/>
      <c r="TYS265" s="4"/>
      <c r="TYT265" s="4"/>
      <c r="TYU265" s="4"/>
      <c r="TYV265" s="4"/>
      <c r="TYW265" s="4"/>
      <c r="TYX265" s="4"/>
      <c r="TYY265" s="4"/>
      <c r="TYZ265" s="4"/>
      <c r="TZA265" s="4"/>
      <c r="TZB265" s="4"/>
      <c r="TZC265" s="4"/>
      <c r="TZD265" s="4"/>
      <c r="TZE265" s="4"/>
      <c r="TZF265" s="4"/>
      <c r="TZG265" s="4"/>
      <c r="TZH265" s="4"/>
      <c r="TZI265" s="4"/>
      <c r="TZJ265" s="4"/>
      <c r="TZK265" s="4"/>
      <c r="TZL265" s="4"/>
      <c r="TZM265" s="4"/>
      <c r="TZN265" s="4"/>
      <c r="TZO265" s="4"/>
      <c r="TZP265" s="4"/>
      <c r="TZQ265" s="4"/>
      <c r="TZR265" s="4"/>
      <c r="TZS265" s="4"/>
      <c r="TZT265" s="4"/>
      <c r="TZU265" s="4"/>
      <c r="TZV265" s="4"/>
      <c r="TZW265" s="4"/>
      <c r="TZX265" s="4"/>
      <c r="TZY265" s="4"/>
      <c r="TZZ265" s="4"/>
      <c r="UAA265" s="4"/>
      <c r="UAB265" s="4"/>
      <c r="UAC265" s="4"/>
      <c r="UAD265" s="4"/>
      <c r="UAE265" s="4"/>
      <c r="UAF265" s="4"/>
      <c r="UAG265" s="4"/>
      <c r="UAH265" s="4"/>
      <c r="UAI265" s="4"/>
      <c r="UAJ265" s="4"/>
      <c r="UAK265" s="4"/>
      <c r="UAL265" s="4"/>
      <c r="UAM265" s="4"/>
      <c r="UAN265" s="4"/>
      <c r="UAO265" s="4"/>
      <c r="UAP265" s="4"/>
      <c r="UAQ265" s="4"/>
      <c r="UAR265" s="4"/>
      <c r="UAS265" s="4"/>
      <c r="UAT265" s="4"/>
      <c r="UAU265" s="4"/>
      <c r="UAV265" s="4"/>
      <c r="UAW265" s="4"/>
      <c r="UAX265" s="4"/>
      <c r="UAY265" s="4"/>
      <c r="UAZ265" s="4"/>
      <c r="UBA265" s="4"/>
      <c r="UBB265" s="4"/>
      <c r="UBC265" s="4"/>
      <c r="UBD265" s="4"/>
      <c r="UBE265" s="4"/>
      <c r="UBF265" s="4"/>
      <c r="UBG265" s="4"/>
      <c r="UBH265" s="4"/>
      <c r="UBI265" s="4"/>
      <c r="UBJ265" s="4"/>
      <c r="UBK265" s="4"/>
      <c r="UBL265" s="4"/>
      <c r="UBM265" s="4"/>
      <c r="UBN265" s="4"/>
      <c r="UBO265" s="4"/>
      <c r="UBP265" s="4"/>
      <c r="UBQ265" s="4"/>
      <c r="UBR265" s="4"/>
      <c r="UBS265" s="4"/>
      <c r="UBT265" s="4"/>
      <c r="UBU265" s="4"/>
      <c r="UBV265" s="4"/>
      <c r="UBW265" s="4"/>
      <c r="UBX265" s="4"/>
      <c r="UBY265" s="4"/>
      <c r="UBZ265" s="4"/>
      <c r="UCA265" s="4"/>
      <c r="UCB265" s="4"/>
      <c r="UCC265" s="4"/>
      <c r="UCD265" s="4"/>
      <c r="UCE265" s="4"/>
      <c r="UCF265" s="4"/>
      <c r="UCG265" s="4"/>
      <c r="UCH265" s="4"/>
      <c r="UCI265" s="4"/>
      <c r="UCJ265" s="4"/>
      <c r="UCK265" s="4"/>
      <c r="UCL265" s="4"/>
      <c r="UCM265" s="4"/>
      <c r="UCN265" s="4"/>
      <c r="UCO265" s="4"/>
      <c r="UCP265" s="4"/>
      <c r="UCQ265" s="4"/>
      <c r="UCR265" s="4"/>
      <c r="UCS265" s="4"/>
      <c r="UCT265" s="4"/>
      <c r="UCU265" s="4"/>
      <c r="UCV265" s="4"/>
      <c r="UCW265" s="4"/>
      <c r="UCX265" s="4"/>
      <c r="UCY265" s="4"/>
      <c r="UCZ265" s="4"/>
      <c r="UDA265" s="4"/>
      <c r="UDB265" s="4"/>
      <c r="UDC265" s="4"/>
      <c r="UDD265" s="4"/>
      <c r="UDE265" s="4"/>
      <c r="UDF265" s="4"/>
      <c r="UDG265" s="4"/>
      <c r="UDH265" s="4"/>
      <c r="UDI265" s="4"/>
      <c r="UDJ265" s="4"/>
      <c r="UDK265" s="4"/>
      <c r="UDL265" s="4"/>
      <c r="UDM265" s="4"/>
      <c r="UDN265" s="4"/>
      <c r="UDO265" s="4"/>
      <c r="UDP265" s="4"/>
      <c r="UDQ265" s="4"/>
      <c r="UDR265" s="4"/>
      <c r="UDS265" s="4"/>
      <c r="UDT265" s="4"/>
      <c r="UDU265" s="4"/>
      <c r="UDV265" s="4"/>
      <c r="UDW265" s="4"/>
      <c r="UDX265" s="4"/>
      <c r="UDY265" s="4"/>
      <c r="UDZ265" s="4"/>
      <c r="UEA265" s="4"/>
      <c r="UEB265" s="4"/>
      <c r="UEC265" s="4"/>
      <c r="UED265" s="4"/>
      <c r="UEE265" s="4"/>
      <c r="UEF265" s="4"/>
      <c r="UEG265" s="4"/>
      <c r="UEH265" s="4"/>
      <c r="UEI265" s="4"/>
      <c r="UEJ265" s="4"/>
      <c r="UEK265" s="4"/>
      <c r="UEL265" s="4"/>
      <c r="UEM265" s="4"/>
      <c r="UEN265" s="4"/>
      <c r="UEO265" s="4"/>
      <c r="UEP265" s="4"/>
      <c r="UEQ265" s="4"/>
      <c r="UER265" s="4"/>
      <c r="UES265" s="4"/>
      <c r="UET265" s="4"/>
      <c r="UEU265" s="4"/>
      <c r="UEV265" s="4"/>
      <c r="UEW265" s="4"/>
      <c r="UEX265" s="4"/>
      <c r="UEY265" s="4"/>
      <c r="UEZ265" s="4"/>
      <c r="UFA265" s="4"/>
      <c r="UFB265" s="4"/>
      <c r="UFC265" s="4"/>
      <c r="UFD265" s="4"/>
      <c r="UFE265" s="4"/>
      <c r="UFF265" s="4"/>
      <c r="UFG265" s="4"/>
      <c r="UFH265" s="4"/>
      <c r="UFI265" s="4"/>
      <c r="UFJ265" s="4"/>
      <c r="UFK265" s="4"/>
      <c r="UFL265" s="4"/>
      <c r="UFM265" s="4"/>
      <c r="UFN265" s="4"/>
      <c r="UFO265" s="4"/>
      <c r="UFP265" s="4"/>
      <c r="UFQ265" s="4"/>
      <c r="UFR265" s="4"/>
      <c r="UFS265" s="4"/>
      <c r="UFT265" s="4"/>
      <c r="UFU265" s="4"/>
      <c r="UFV265" s="4"/>
      <c r="UFW265" s="4"/>
      <c r="UFX265" s="4"/>
      <c r="UFY265" s="4"/>
      <c r="UFZ265" s="4"/>
      <c r="UGA265" s="4"/>
      <c r="UGB265" s="4"/>
      <c r="UGC265" s="4"/>
      <c r="UGD265" s="4"/>
      <c r="UGE265" s="4"/>
      <c r="UGF265" s="4"/>
      <c r="UGG265" s="4"/>
      <c r="UGH265" s="4"/>
      <c r="UGI265" s="4"/>
      <c r="UGJ265" s="4"/>
      <c r="UGK265" s="4"/>
      <c r="UGL265" s="4"/>
      <c r="UGM265" s="4"/>
      <c r="UGN265" s="4"/>
      <c r="UGO265" s="4"/>
      <c r="UGP265" s="4"/>
      <c r="UGQ265" s="4"/>
      <c r="UGR265" s="4"/>
      <c r="UGS265" s="4"/>
      <c r="UGT265" s="4"/>
      <c r="UGU265" s="4"/>
      <c r="UGV265" s="4"/>
      <c r="UGW265" s="4"/>
      <c r="UGX265" s="4"/>
      <c r="UGY265" s="4"/>
      <c r="UGZ265" s="4"/>
      <c r="UHA265" s="4"/>
      <c r="UHB265" s="4"/>
      <c r="UHC265" s="4"/>
      <c r="UHD265" s="4"/>
      <c r="UHE265" s="4"/>
      <c r="UHF265" s="4"/>
      <c r="UHG265" s="4"/>
      <c r="UHH265" s="4"/>
      <c r="UHI265" s="4"/>
      <c r="UHJ265" s="4"/>
      <c r="UHK265" s="4"/>
      <c r="UHL265" s="4"/>
      <c r="UHM265" s="4"/>
      <c r="UHN265" s="4"/>
      <c r="UHO265" s="4"/>
      <c r="UHP265" s="4"/>
      <c r="UHQ265" s="4"/>
      <c r="UHR265" s="4"/>
      <c r="UHS265" s="4"/>
      <c r="UHT265" s="4"/>
      <c r="UHU265" s="4"/>
      <c r="UHV265" s="4"/>
      <c r="UHW265" s="4"/>
      <c r="UHX265" s="4"/>
      <c r="UHY265" s="4"/>
      <c r="UHZ265" s="4"/>
      <c r="UIA265" s="4"/>
      <c r="UIB265" s="4"/>
      <c r="UIC265" s="4"/>
      <c r="UID265" s="4"/>
      <c r="UIE265" s="4"/>
      <c r="UIF265" s="4"/>
      <c r="UIG265" s="4"/>
      <c r="UIH265" s="4"/>
      <c r="UII265" s="4"/>
      <c r="UIJ265" s="4"/>
      <c r="UIK265" s="4"/>
      <c r="UIL265" s="4"/>
      <c r="UIM265" s="4"/>
      <c r="UIN265" s="4"/>
      <c r="UIO265" s="4"/>
      <c r="UIP265" s="4"/>
      <c r="UIQ265" s="4"/>
      <c r="UIR265" s="4"/>
      <c r="UIS265" s="4"/>
      <c r="UIT265" s="4"/>
      <c r="UIU265" s="4"/>
      <c r="UIV265" s="4"/>
      <c r="UIW265" s="4"/>
      <c r="UIX265" s="4"/>
      <c r="UIY265" s="4"/>
      <c r="UIZ265" s="4"/>
      <c r="UJA265" s="4"/>
      <c r="UJB265" s="4"/>
      <c r="UJC265" s="4"/>
      <c r="UJD265" s="4"/>
      <c r="UJE265" s="4"/>
      <c r="UJF265" s="4"/>
      <c r="UJG265" s="4"/>
      <c r="UJH265" s="4"/>
      <c r="UJI265" s="4"/>
      <c r="UJJ265" s="4"/>
      <c r="UJK265" s="4"/>
      <c r="UJL265" s="4"/>
      <c r="UJM265" s="4"/>
      <c r="UJN265" s="4"/>
      <c r="UJO265" s="4"/>
      <c r="UJP265" s="4"/>
      <c r="UJQ265" s="4"/>
      <c r="UJR265" s="4"/>
      <c r="UJS265" s="4"/>
      <c r="UJT265" s="4"/>
      <c r="UJU265" s="4"/>
      <c r="UJV265" s="4"/>
      <c r="UJW265" s="4"/>
      <c r="UJX265" s="4"/>
      <c r="UJY265" s="4"/>
      <c r="UJZ265" s="4"/>
      <c r="UKA265" s="4"/>
      <c r="UKB265" s="4"/>
      <c r="UKC265" s="4"/>
      <c r="UKD265" s="4"/>
      <c r="UKE265" s="4"/>
      <c r="UKF265" s="4"/>
      <c r="UKG265" s="4"/>
      <c r="UKH265" s="4"/>
      <c r="UKI265" s="4"/>
      <c r="UKJ265" s="4"/>
      <c r="UKK265" s="4"/>
      <c r="UKL265" s="4"/>
      <c r="UKM265" s="4"/>
      <c r="UKN265" s="4"/>
      <c r="UKO265" s="4"/>
      <c r="UKP265" s="4"/>
      <c r="UKQ265" s="4"/>
      <c r="UKR265" s="4"/>
      <c r="UKS265" s="4"/>
      <c r="UKT265" s="4"/>
      <c r="UKU265" s="4"/>
      <c r="UKV265" s="4"/>
      <c r="UKW265" s="4"/>
      <c r="UKX265" s="4"/>
      <c r="UKY265" s="4"/>
      <c r="UKZ265" s="4"/>
      <c r="ULA265" s="4"/>
      <c r="ULB265" s="4"/>
      <c r="ULC265" s="4"/>
      <c r="ULD265" s="4"/>
      <c r="ULE265" s="4"/>
      <c r="ULF265" s="4"/>
      <c r="ULG265" s="4"/>
      <c r="ULH265" s="4"/>
      <c r="ULI265" s="4"/>
      <c r="ULJ265" s="4"/>
      <c r="ULK265" s="4"/>
      <c r="ULL265" s="4"/>
      <c r="ULM265" s="4"/>
      <c r="ULN265" s="4"/>
      <c r="ULO265" s="4"/>
      <c r="ULP265" s="4"/>
      <c r="ULQ265" s="4"/>
      <c r="ULR265" s="4"/>
      <c r="ULS265" s="4"/>
      <c r="ULT265" s="4"/>
      <c r="ULU265" s="4"/>
      <c r="ULV265" s="4"/>
      <c r="ULW265" s="4"/>
      <c r="ULX265" s="4"/>
      <c r="ULY265" s="4"/>
      <c r="ULZ265" s="4"/>
      <c r="UMA265" s="4"/>
      <c r="UMB265" s="4"/>
      <c r="UMC265" s="4"/>
      <c r="UMD265" s="4"/>
      <c r="UME265" s="4"/>
      <c r="UMF265" s="4"/>
      <c r="UMG265" s="4"/>
      <c r="UMH265" s="4"/>
      <c r="UMI265" s="4"/>
      <c r="UMJ265" s="4"/>
      <c r="UMK265" s="4"/>
      <c r="UML265" s="4"/>
      <c r="UMM265" s="4"/>
      <c r="UMN265" s="4"/>
      <c r="UMO265" s="4"/>
      <c r="UMP265" s="4"/>
      <c r="UMQ265" s="4"/>
      <c r="UMR265" s="4"/>
      <c r="UMS265" s="4"/>
      <c r="UMT265" s="4"/>
      <c r="UMU265" s="4"/>
      <c r="UMV265" s="4"/>
      <c r="UMW265" s="4"/>
      <c r="UMX265" s="4"/>
      <c r="UMY265" s="4"/>
      <c r="UMZ265" s="4"/>
      <c r="UNA265" s="4"/>
      <c r="UNB265" s="4"/>
      <c r="UNC265" s="4"/>
      <c r="UND265" s="4"/>
      <c r="UNE265" s="4"/>
      <c r="UNF265" s="4"/>
      <c r="UNG265" s="4"/>
      <c r="UNH265" s="4"/>
      <c r="UNI265" s="4"/>
      <c r="UNJ265" s="4"/>
      <c r="UNK265" s="4"/>
      <c r="UNL265" s="4"/>
      <c r="UNM265" s="4"/>
      <c r="UNN265" s="4"/>
      <c r="UNO265" s="4"/>
      <c r="UNP265" s="4"/>
      <c r="UNQ265" s="4"/>
      <c r="UNR265" s="4"/>
      <c r="UNS265" s="4"/>
      <c r="UNT265" s="4"/>
      <c r="UNU265" s="4"/>
      <c r="UNV265" s="4"/>
      <c r="UNW265" s="4"/>
      <c r="UNX265" s="4"/>
      <c r="UNY265" s="4"/>
      <c r="UNZ265" s="4"/>
      <c r="UOA265" s="4"/>
      <c r="UOB265" s="4"/>
      <c r="UOC265" s="4"/>
      <c r="UOD265" s="4"/>
      <c r="UOE265" s="4"/>
      <c r="UOF265" s="4"/>
      <c r="UOG265" s="4"/>
      <c r="UOH265" s="4"/>
      <c r="UOI265" s="4"/>
      <c r="UOJ265" s="4"/>
      <c r="UOK265" s="4"/>
      <c r="UOL265" s="4"/>
      <c r="UOM265" s="4"/>
      <c r="UON265" s="4"/>
      <c r="UOO265" s="4"/>
      <c r="UOP265" s="4"/>
      <c r="UOQ265" s="4"/>
      <c r="UOR265" s="4"/>
      <c r="UOS265" s="4"/>
      <c r="UOT265" s="4"/>
      <c r="UOU265" s="4"/>
      <c r="UOV265" s="4"/>
      <c r="UOW265" s="4"/>
      <c r="UOX265" s="4"/>
      <c r="UOY265" s="4"/>
      <c r="UOZ265" s="4"/>
      <c r="UPA265" s="4"/>
      <c r="UPB265" s="4"/>
      <c r="UPC265" s="4"/>
      <c r="UPD265" s="4"/>
      <c r="UPE265" s="4"/>
      <c r="UPF265" s="4"/>
      <c r="UPG265" s="4"/>
      <c r="UPH265" s="4"/>
      <c r="UPI265" s="4"/>
      <c r="UPJ265" s="4"/>
      <c r="UPK265" s="4"/>
      <c r="UPL265" s="4"/>
      <c r="UPM265" s="4"/>
      <c r="UPN265" s="4"/>
      <c r="UPO265" s="4"/>
      <c r="UPP265" s="4"/>
      <c r="UPQ265" s="4"/>
      <c r="UPR265" s="4"/>
      <c r="UPS265" s="4"/>
      <c r="UPT265" s="4"/>
      <c r="UPU265" s="4"/>
      <c r="UPV265" s="4"/>
      <c r="UPW265" s="4"/>
      <c r="UPX265" s="4"/>
      <c r="UPY265" s="4"/>
      <c r="UPZ265" s="4"/>
      <c r="UQA265" s="4"/>
      <c r="UQB265" s="4"/>
      <c r="UQC265" s="4"/>
      <c r="UQD265" s="4"/>
      <c r="UQE265" s="4"/>
      <c r="UQF265" s="4"/>
      <c r="UQG265" s="4"/>
      <c r="UQH265" s="4"/>
      <c r="UQI265" s="4"/>
      <c r="UQJ265" s="4"/>
      <c r="UQK265" s="4"/>
      <c r="UQL265" s="4"/>
      <c r="UQM265" s="4"/>
      <c r="UQN265" s="4"/>
      <c r="UQO265" s="4"/>
      <c r="UQP265" s="4"/>
      <c r="UQQ265" s="4"/>
      <c r="UQR265" s="4"/>
      <c r="UQS265" s="4"/>
      <c r="UQT265" s="4"/>
      <c r="UQU265" s="4"/>
      <c r="UQV265" s="4"/>
      <c r="UQW265" s="4"/>
      <c r="UQX265" s="4"/>
      <c r="UQY265" s="4"/>
      <c r="UQZ265" s="4"/>
      <c r="URA265" s="4"/>
      <c r="URB265" s="4"/>
      <c r="URC265" s="4"/>
      <c r="URD265" s="4"/>
      <c r="URE265" s="4"/>
      <c r="URF265" s="4"/>
      <c r="URG265" s="4"/>
      <c r="URH265" s="4"/>
      <c r="URI265" s="4"/>
      <c r="URJ265" s="4"/>
      <c r="URK265" s="4"/>
      <c r="URL265" s="4"/>
      <c r="URM265" s="4"/>
      <c r="URN265" s="4"/>
      <c r="URO265" s="4"/>
      <c r="URP265" s="4"/>
      <c r="URQ265" s="4"/>
      <c r="URR265" s="4"/>
      <c r="URS265" s="4"/>
      <c r="URT265" s="4"/>
      <c r="URU265" s="4"/>
      <c r="URV265" s="4"/>
      <c r="URW265" s="4"/>
      <c r="URX265" s="4"/>
      <c r="URY265" s="4"/>
      <c r="URZ265" s="4"/>
      <c r="USA265" s="4"/>
      <c r="USB265" s="4"/>
      <c r="USC265" s="4"/>
      <c r="USD265" s="4"/>
      <c r="USE265" s="4"/>
      <c r="USF265" s="4"/>
      <c r="USG265" s="4"/>
      <c r="USH265" s="4"/>
      <c r="USI265" s="4"/>
      <c r="USJ265" s="4"/>
      <c r="USK265" s="4"/>
      <c r="USL265" s="4"/>
      <c r="USM265" s="4"/>
      <c r="USN265" s="4"/>
      <c r="USO265" s="4"/>
      <c r="USP265" s="4"/>
      <c r="USQ265" s="4"/>
      <c r="USR265" s="4"/>
      <c r="USS265" s="4"/>
      <c r="UST265" s="4"/>
      <c r="USU265" s="4"/>
      <c r="USV265" s="4"/>
      <c r="USW265" s="4"/>
      <c r="USX265" s="4"/>
      <c r="USY265" s="4"/>
      <c r="USZ265" s="4"/>
      <c r="UTA265" s="4"/>
      <c r="UTB265" s="4"/>
      <c r="UTC265" s="4"/>
      <c r="UTD265" s="4"/>
      <c r="UTE265" s="4"/>
      <c r="UTF265" s="4"/>
      <c r="UTG265" s="4"/>
      <c r="UTH265" s="4"/>
      <c r="UTI265" s="4"/>
      <c r="UTJ265" s="4"/>
      <c r="UTK265" s="4"/>
      <c r="UTL265" s="4"/>
      <c r="UTM265" s="4"/>
      <c r="UTN265" s="4"/>
      <c r="UTO265" s="4"/>
      <c r="UTP265" s="4"/>
      <c r="UTQ265" s="4"/>
      <c r="UTR265" s="4"/>
      <c r="UTS265" s="4"/>
      <c r="UTT265" s="4"/>
      <c r="UTU265" s="4"/>
      <c r="UTV265" s="4"/>
      <c r="UTW265" s="4"/>
      <c r="UTX265" s="4"/>
      <c r="UTY265" s="4"/>
      <c r="UTZ265" s="4"/>
      <c r="UUA265" s="4"/>
      <c r="UUB265" s="4"/>
      <c r="UUC265" s="4"/>
      <c r="UUD265" s="4"/>
      <c r="UUE265" s="4"/>
      <c r="UUF265" s="4"/>
      <c r="UUG265" s="4"/>
      <c r="UUH265" s="4"/>
      <c r="UUI265" s="4"/>
      <c r="UUJ265" s="4"/>
      <c r="UUK265" s="4"/>
      <c r="UUL265" s="4"/>
      <c r="UUM265" s="4"/>
      <c r="UUN265" s="4"/>
      <c r="UUO265" s="4"/>
      <c r="UUP265" s="4"/>
      <c r="UUQ265" s="4"/>
      <c r="UUR265" s="4"/>
      <c r="UUS265" s="4"/>
      <c r="UUT265" s="4"/>
      <c r="UUU265" s="4"/>
      <c r="UUV265" s="4"/>
      <c r="UUW265" s="4"/>
      <c r="UUX265" s="4"/>
      <c r="UUY265" s="4"/>
      <c r="UUZ265" s="4"/>
      <c r="UVA265" s="4"/>
      <c r="UVB265" s="4"/>
      <c r="UVC265" s="4"/>
      <c r="UVD265" s="4"/>
      <c r="UVE265" s="4"/>
      <c r="UVF265" s="4"/>
      <c r="UVG265" s="4"/>
      <c r="UVH265" s="4"/>
      <c r="UVI265" s="4"/>
      <c r="UVJ265" s="4"/>
      <c r="UVK265" s="4"/>
      <c r="UVL265" s="4"/>
      <c r="UVM265" s="4"/>
      <c r="UVN265" s="4"/>
      <c r="UVO265" s="4"/>
      <c r="UVP265" s="4"/>
      <c r="UVQ265" s="4"/>
      <c r="UVR265" s="4"/>
      <c r="UVS265" s="4"/>
      <c r="UVT265" s="4"/>
      <c r="UVU265" s="4"/>
      <c r="UVV265" s="4"/>
      <c r="UVW265" s="4"/>
      <c r="UVX265" s="4"/>
      <c r="UVY265" s="4"/>
      <c r="UVZ265" s="4"/>
      <c r="UWA265" s="4"/>
      <c r="UWB265" s="4"/>
      <c r="UWC265" s="4"/>
      <c r="UWD265" s="4"/>
      <c r="UWE265" s="4"/>
      <c r="UWF265" s="4"/>
      <c r="UWG265" s="4"/>
      <c r="UWH265" s="4"/>
      <c r="UWI265" s="4"/>
      <c r="UWJ265" s="4"/>
      <c r="UWK265" s="4"/>
      <c r="UWL265" s="4"/>
      <c r="UWM265" s="4"/>
      <c r="UWN265" s="4"/>
      <c r="UWO265" s="4"/>
      <c r="UWP265" s="4"/>
      <c r="UWQ265" s="4"/>
      <c r="UWR265" s="4"/>
      <c r="UWS265" s="4"/>
      <c r="UWT265" s="4"/>
      <c r="UWU265" s="4"/>
      <c r="UWV265" s="4"/>
      <c r="UWW265" s="4"/>
      <c r="UWX265" s="4"/>
      <c r="UWY265" s="4"/>
      <c r="UWZ265" s="4"/>
      <c r="UXA265" s="4"/>
      <c r="UXB265" s="4"/>
      <c r="UXC265" s="4"/>
      <c r="UXD265" s="4"/>
      <c r="UXE265" s="4"/>
      <c r="UXF265" s="4"/>
      <c r="UXG265" s="4"/>
      <c r="UXH265" s="4"/>
      <c r="UXI265" s="4"/>
      <c r="UXJ265" s="4"/>
      <c r="UXK265" s="4"/>
      <c r="UXL265" s="4"/>
      <c r="UXM265" s="4"/>
      <c r="UXN265" s="4"/>
      <c r="UXO265" s="4"/>
      <c r="UXP265" s="4"/>
      <c r="UXQ265" s="4"/>
      <c r="UXR265" s="4"/>
      <c r="UXS265" s="4"/>
      <c r="UXT265" s="4"/>
      <c r="UXU265" s="4"/>
      <c r="UXV265" s="4"/>
      <c r="UXW265" s="4"/>
      <c r="UXX265" s="4"/>
      <c r="UXY265" s="4"/>
      <c r="UXZ265" s="4"/>
      <c r="UYA265" s="4"/>
      <c r="UYB265" s="4"/>
      <c r="UYC265" s="4"/>
      <c r="UYD265" s="4"/>
      <c r="UYE265" s="4"/>
      <c r="UYF265" s="4"/>
      <c r="UYG265" s="4"/>
      <c r="UYH265" s="4"/>
      <c r="UYI265" s="4"/>
      <c r="UYJ265" s="4"/>
      <c r="UYK265" s="4"/>
      <c r="UYL265" s="4"/>
      <c r="UYM265" s="4"/>
      <c r="UYN265" s="4"/>
      <c r="UYO265" s="4"/>
      <c r="UYP265" s="4"/>
      <c r="UYQ265" s="4"/>
      <c r="UYR265" s="4"/>
      <c r="UYS265" s="4"/>
      <c r="UYT265" s="4"/>
      <c r="UYU265" s="4"/>
      <c r="UYV265" s="4"/>
      <c r="UYW265" s="4"/>
      <c r="UYX265" s="4"/>
      <c r="UYY265" s="4"/>
      <c r="UYZ265" s="4"/>
      <c r="UZA265" s="4"/>
      <c r="UZB265" s="4"/>
      <c r="UZC265" s="4"/>
      <c r="UZD265" s="4"/>
      <c r="UZE265" s="4"/>
      <c r="UZF265" s="4"/>
      <c r="UZG265" s="4"/>
      <c r="UZH265" s="4"/>
      <c r="UZI265" s="4"/>
      <c r="UZJ265" s="4"/>
      <c r="UZK265" s="4"/>
      <c r="UZL265" s="4"/>
      <c r="UZM265" s="4"/>
      <c r="UZN265" s="4"/>
      <c r="UZO265" s="4"/>
      <c r="UZP265" s="4"/>
      <c r="UZQ265" s="4"/>
      <c r="UZR265" s="4"/>
      <c r="UZS265" s="4"/>
      <c r="UZT265" s="4"/>
      <c r="UZU265" s="4"/>
      <c r="UZV265" s="4"/>
      <c r="UZW265" s="4"/>
      <c r="UZX265" s="4"/>
      <c r="UZY265" s="4"/>
      <c r="UZZ265" s="4"/>
      <c r="VAA265" s="4"/>
      <c r="VAB265" s="4"/>
      <c r="VAC265" s="4"/>
      <c r="VAD265" s="4"/>
      <c r="VAE265" s="4"/>
      <c r="VAF265" s="4"/>
      <c r="VAG265" s="4"/>
      <c r="VAH265" s="4"/>
      <c r="VAI265" s="4"/>
      <c r="VAJ265" s="4"/>
      <c r="VAK265" s="4"/>
      <c r="VAL265" s="4"/>
      <c r="VAM265" s="4"/>
      <c r="VAN265" s="4"/>
      <c r="VAO265" s="4"/>
      <c r="VAP265" s="4"/>
      <c r="VAQ265" s="4"/>
      <c r="VAR265" s="4"/>
      <c r="VAS265" s="4"/>
      <c r="VAT265" s="4"/>
      <c r="VAU265" s="4"/>
      <c r="VAV265" s="4"/>
      <c r="VAW265" s="4"/>
      <c r="VAX265" s="4"/>
      <c r="VAY265" s="4"/>
      <c r="VAZ265" s="4"/>
      <c r="VBA265" s="4"/>
      <c r="VBB265" s="4"/>
      <c r="VBC265" s="4"/>
      <c r="VBD265" s="4"/>
      <c r="VBE265" s="4"/>
      <c r="VBF265" s="4"/>
      <c r="VBG265" s="4"/>
      <c r="VBH265" s="4"/>
      <c r="VBI265" s="4"/>
      <c r="VBJ265" s="4"/>
      <c r="VBK265" s="4"/>
      <c r="VBL265" s="4"/>
      <c r="VBM265" s="4"/>
      <c r="VBN265" s="4"/>
      <c r="VBO265" s="4"/>
      <c r="VBP265" s="4"/>
      <c r="VBQ265" s="4"/>
      <c r="VBR265" s="4"/>
      <c r="VBS265" s="4"/>
      <c r="VBT265" s="4"/>
      <c r="VBU265" s="4"/>
      <c r="VBV265" s="4"/>
      <c r="VBW265" s="4"/>
      <c r="VBX265" s="4"/>
      <c r="VBY265" s="4"/>
      <c r="VBZ265" s="4"/>
      <c r="VCA265" s="4"/>
      <c r="VCB265" s="4"/>
      <c r="VCC265" s="4"/>
      <c r="VCD265" s="4"/>
      <c r="VCE265" s="4"/>
      <c r="VCF265" s="4"/>
      <c r="VCG265" s="4"/>
      <c r="VCH265" s="4"/>
      <c r="VCI265" s="4"/>
      <c r="VCJ265" s="4"/>
      <c r="VCK265" s="4"/>
      <c r="VCL265" s="4"/>
      <c r="VCM265" s="4"/>
      <c r="VCN265" s="4"/>
      <c r="VCO265" s="4"/>
      <c r="VCP265" s="4"/>
      <c r="VCQ265" s="4"/>
      <c r="VCR265" s="4"/>
      <c r="VCS265" s="4"/>
      <c r="VCT265" s="4"/>
      <c r="VCU265" s="4"/>
      <c r="VCV265" s="4"/>
      <c r="VCW265" s="4"/>
      <c r="VCX265" s="4"/>
      <c r="VCY265" s="4"/>
      <c r="VCZ265" s="4"/>
      <c r="VDA265" s="4"/>
      <c r="VDB265" s="4"/>
      <c r="VDC265" s="4"/>
      <c r="VDD265" s="4"/>
      <c r="VDE265" s="4"/>
      <c r="VDF265" s="4"/>
      <c r="VDG265" s="4"/>
      <c r="VDH265" s="4"/>
      <c r="VDI265" s="4"/>
      <c r="VDJ265" s="4"/>
      <c r="VDK265" s="4"/>
      <c r="VDL265" s="4"/>
      <c r="VDM265" s="4"/>
      <c r="VDN265" s="4"/>
      <c r="VDO265" s="4"/>
      <c r="VDP265" s="4"/>
      <c r="VDQ265" s="4"/>
      <c r="VDR265" s="4"/>
      <c r="VDS265" s="4"/>
      <c r="VDT265" s="4"/>
      <c r="VDU265" s="4"/>
      <c r="VDV265" s="4"/>
      <c r="VDW265" s="4"/>
      <c r="VDX265" s="4"/>
      <c r="VDY265" s="4"/>
      <c r="VDZ265" s="4"/>
      <c r="VEA265" s="4"/>
      <c r="VEB265" s="4"/>
      <c r="VEC265" s="4"/>
      <c r="VED265" s="4"/>
      <c r="VEE265" s="4"/>
      <c r="VEF265" s="4"/>
      <c r="VEG265" s="4"/>
      <c r="VEH265" s="4"/>
      <c r="VEI265" s="4"/>
      <c r="VEJ265" s="4"/>
      <c r="VEK265" s="4"/>
      <c r="VEL265" s="4"/>
      <c r="VEM265" s="4"/>
      <c r="VEN265" s="4"/>
      <c r="VEO265" s="4"/>
      <c r="VEP265" s="4"/>
      <c r="VEQ265" s="4"/>
      <c r="VER265" s="4"/>
      <c r="VES265" s="4"/>
      <c r="VET265" s="4"/>
      <c r="VEU265" s="4"/>
      <c r="VEV265" s="4"/>
      <c r="VEW265" s="4"/>
      <c r="VEX265" s="4"/>
      <c r="VEY265" s="4"/>
      <c r="VEZ265" s="4"/>
      <c r="VFA265" s="4"/>
      <c r="VFB265" s="4"/>
      <c r="VFC265" s="4"/>
      <c r="VFD265" s="4"/>
      <c r="VFE265" s="4"/>
      <c r="VFF265" s="4"/>
      <c r="VFG265" s="4"/>
      <c r="VFH265" s="4"/>
      <c r="VFI265" s="4"/>
      <c r="VFJ265" s="4"/>
      <c r="VFK265" s="4"/>
      <c r="VFL265" s="4"/>
      <c r="VFM265" s="4"/>
      <c r="VFN265" s="4"/>
      <c r="VFO265" s="4"/>
      <c r="VFP265" s="4"/>
      <c r="VFQ265" s="4"/>
      <c r="VFR265" s="4"/>
      <c r="VFS265" s="4"/>
      <c r="VFT265" s="4"/>
      <c r="VFU265" s="4"/>
      <c r="VFV265" s="4"/>
      <c r="VFW265" s="4"/>
      <c r="VFX265" s="4"/>
      <c r="VFY265" s="4"/>
      <c r="VFZ265" s="4"/>
      <c r="VGA265" s="4"/>
      <c r="VGB265" s="4"/>
      <c r="VGC265" s="4"/>
      <c r="VGD265" s="4"/>
      <c r="VGE265" s="4"/>
      <c r="VGF265" s="4"/>
      <c r="VGG265" s="4"/>
      <c r="VGH265" s="4"/>
      <c r="VGI265" s="4"/>
      <c r="VGJ265" s="4"/>
      <c r="VGK265" s="4"/>
      <c r="VGL265" s="4"/>
      <c r="VGM265" s="4"/>
      <c r="VGN265" s="4"/>
      <c r="VGO265" s="4"/>
      <c r="VGP265" s="4"/>
      <c r="VGQ265" s="4"/>
      <c r="VGR265" s="4"/>
      <c r="VGS265" s="4"/>
      <c r="VGT265" s="4"/>
      <c r="VGU265" s="4"/>
      <c r="VGV265" s="4"/>
      <c r="VGW265" s="4"/>
      <c r="VGX265" s="4"/>
      <c r="VGY265" s="4"/>
      <c r="VGZ265" s="4"/>
      <c r="VHA265" s="4"/>
      <c r="VHB265" s="4"/>
      <c r="VHC265" s="4"/>
      <c r="VHD265" s="4"/>
      <c r="VHE265" s="4"/>
      <c r="VHF265" s="4"/>
      <c r="VHG265" s="4"/>
      <c r="VHH265" s="4"/>
      <c r="VHI265" s="4"/>
      <c r="VHJ265" s="4"/>
      <c r="VHK265" s="4"/>
      <c r="VHL265" s="4"/>
      <c r="VHM265" s="4"/>
      <c r="VHN265" s="4"/>
      <c r="VHO265" s="4"/>
      <c r="VHP265" s="4"/>
      <c r="VHQ265" s="4"/>
      <c r="VHR265" s="4"/>
      <c r="VHS265" s="4"/>
      <c r="VHT265" s="4"/>
      <c r="VHU265" s="4"/>
      <c r="VHV265" s="4"/>
      <c r="VHW265" s="4"/>
      <c r="VHX265" s="4"/>
      <c r="VHY265" s="4"/>
      <c r="VHZ265" s="4"/>
      <c r="VIA265" s="4"/>
      <c r="VIB265" s="4"/>
      <c r="VIC265" s="4"/>
      <c r="VID265" s="4"/>
      <c r="VIE265" s="4"/>
      <c r="VIF265" s="4"/>
      <c r="VIG265" s="4"/>
      <c r="VIH265" s="4"/>
      <c r="VII265" s="4"/>
      <c r="VIJ265" s="4"/>
      <c r="VIK265" s="4"/>
      <c r="VIL265" s="4"/>
      <c r="VIM265" s="4"/>
      <c r="VIN265" s="4"/>
      <c r="VIO265" s="4"/>
      <c r="VIP265" s="4"/>
      <c r="VIQ265" s="4"/>
      <c r="VIR265" s="4"/>
      <c r="VIS265" s="4"/>
      <c r="VIT265" s="4"/>
      <c r="VIU265" s="4"/>
      <c r="VIV265" s="4"/>
      <c r="VIW265" s="4"/>
      <c r="VIX265" s="4"/>
      <c r="VIY265" s="4"/>
      <c r="VIZ265" s="4"/>
      <c r="VJA265" s="4"/>
      <c r="VJB265" s="4"/>
      <c r="VJC265" s="4"/>
      <c r="VJD265" s="4"/>
      <c r="VJE265" s="4"/>
      <c r="VJF265" s="4"/>
      <c r="VJG265" s="4"/>
      <c r="VJH265" s="4"/>
      <c r="VJI265" s="4"/>
      <c r="VJJ265" s="4"/>
      <c r="VJK265" s="4"/>
      <c r="VJL265" s="4"/>
      <c r="VJM265" s="4"/>
      <c r="VJN265" s="4"/>
      <c r="VJO265" s="4"/>
      <c r="VJP265" s="4"/>
      <c r="VJQ265" s="4"/>
      <c r="VJR265" s="4"/>
      <c r="VJS265" s="4"/>
      <c r="VJT265" s="4"/>
      <c r="VJU265" s="4"/>
      <c r="VJV265" s="4"/>
      <c r="VJW265" s="4"/>
      <c r="VJX265" s="4"/>
      <c r="VJY265" s="4"/>
      <c r="VJZ265" s="4"/>
      <c r="VKA265" s="4"/>
      <c r="VKB265" s="4"/>
      <c r="VKC265" s="4"/>
      <c r="VKD265" s="4"/>
      <c r="VKE265" s="4"/>
      <c r="VKF265" s="4"/>
      <c r="VKG265" s="4"/>
      <c r="VKH265" s="4"/>
      <c r="VKI265" s="4"/>
      <c r="VKJ265" s="4"/>
      <c r="VKK265" s="4"/>
      <c r="VKL265" s="4"/>
      <c r="VKM265" s="4"/>
      <c r="VKN265" s="4"/>
      <c r="VKO265" s="4"/>
      <c r="VKP265" s="4"/>
      <c r="VKQ265" s="4"/>
      <c r="VKR265" s="4"/>
      <c r="VKS265" s="4"/>
      <c r="VKT265" s="4"/>
      <c r="VKU265" s="4"/>
      <c r="VKV265" s="4"/>
      <c r="VKW265" s="4"/>
      <c r="VKX265" s="4"/>
      <c r="VKY265" s="4"/>
      <c r="VKZ265" s="4"/>
      <c r="VLA265" s="4"/>
      <c r="VLB265" s="4"/>
      <c r="VLC265" s="4"/>
      <c r="VLD265" s="4"/>
      <c r="VLE265" s="4"/>
      <c r="VLF265" s="4"/>
      <c r="VLG265" s="4"/>
      <c r="VLH265" s="4"/>
      <c r="VLI265" s="4"/>
      <c r="VLJ265" s="4"/>
      <c r="VLK265" s="4"/>
      <c r="VLL265" s="4"/>
      <c r="VLM265" s="4"/>
      <c r="VLN265" s="4"/>
      <c r="VLO265" s="4"/>
      <c r="VLP265" s="4"/>
      <c r="VLQ265" s="4"/>
      <c r="VLR265" s="4"/>
      <c r="VLS265" s="4"/>
      <c r="VLT265" s="4"/>
      <c r="VLU265" s="4"/>
      <c r="VLV265" s="4"/>
      <c r="VLW265" s="4"/>
      <c r="VLX265" s="4"/>
      <c r="VLY265" s="4"/>
      <c r="VLZ265" s="4"/>
      <c r="VMA265" s="4"/>
      <c r="VMB265" s="4"/>
      <c r="VMC265" s="4"/>
      <c r="VMD265" s="4"/>
      <c r="VME265" s="4"/>
      <c r="VMF265" s="4"/>
      <c r="VMG265" s="4"/>
      <c r="VMH265" s="4"/>
      <c r="VMI265" s="4"/>
      <c r="VMJ265" s="4"/>
      <c r="VMK265" s="4"/>
      <c r="VML265" s="4"/>
      <c r="VMM265" s="4"/>
      <c r="VMN265" s="4"/>
      <c r="VMO265" s="4"/>
      <c r="VMP265" s="4"/>
      <c r="VMQ265" s="4"/>
      <c r="VMR265" s="4"/>
      <c r="VMS265" s="4"/>
      <c r="VMT265" s="4"/>
      <c r="VMU265" s="4"/>
      <c r="VMV265" s="4"/>
      <c r="VMW265" s="4"/>
      <c r="VMX265" s="4"/>
      <c r="VMY265" s="4"/>
      <c r="VMZ265" s="4"/>
      <c r="VNA265" s="4"/>
      <c r="VNB265" s="4"/>
      <c r="VNC265" s="4"/>
      <c r="VND265" s="4"/>
      <c r="VNE265" s="4"/>
      <c r="VNF265" s="4"/>
      <c r="VNG265" s="4"/>
      <c r="VNH265" s="4"/>
      <c r="VNI265" s="4"/>
      <c r="VNJ265" s="4"/>
      <c r="VNK265" s="4"/>
      <c r="VNL265" s="4"/>
      <c r="VNM265" s="4"/>
      <c r="VNN265" s="4"/>
      <c r="VNO265" s="4"/>
      <c r="VNP265" s="4"/>
      <c r="VNQ265" s="4"/>
      <c r="VNR265" s="4"/>
      <c r="VNS265" s="4"/>
      <c r="VNT265" s="4"/>
      <c r="VNU265" s="4"/>
      <c r="VNV265" s="4"/>
      <c r="VNW265" s="4"/>
      <c r="VNX265" s="4"/>
      <c r="VNY265" s="4"/>
      <c r="VNZ265" s="4"/>
      <c r="VOA265" s="4"/>
      <c r="VOB265" s="4"/>
      <c r="VOC265" s="4"/>
      <c r="VOD265" s="4"/>
      <c r="VOE265" s="4"/>
      <c r="VOF265" s="4"/>
      <c r="VOG265" s="4"/>
      <c r="VOH265" s="4"/>
      <c r="VOI265" s="4"/>
      <c r="VOJ265" s="4"/>
      <c r="VOK265" s="4"/>
      <c r="VOL265" s="4"/>
      <c r="VOM265" s="4"/>
      <c r="VON265" s="4"/>
      <c r="VOO265" s="4"/>
      <c r="VOP265" s="4"/>
      <c r="VOQ265" s="4"/>
      <c r="VOR265" s="4"/>
      <c r="VOS265" s="4"/>
      <c r="VOT265" s="4"/>
      <c r="VOU265" s="4"/>
      <c r="VOV265" s="4"/>
      <c r="VOW265" s="4"/>
      <c r="VOX265" s="4"/>
      <c r="VOY265" s="4"/>
      <c r="VOZ265" s="4"/>
      <c r="VPA265" s="4"/>
      <c r="VPB265" s="4"/>
      <c r="VPC265" s="4"/>
      <c r="VPD265" s="4"/>
      <c r="VPE265" s="4"/>
      <c r="VPF265" s="4"/>
      <c r="VPG265" s="4"/>
      <c r="VPH265" s="4"/>
      <c r="VPI265" s="4"/>
      <c r="VPJ265" s="4"/>
      <c r="VPK265" s="4"/>
      <c r="VPL265" s="4"/>
      <c r="VPM265" s="4"/>
      <c r="VPN265" s="4"/>
      <c r="VPO265" s="4"/>
      <c r="VPP265" s="4"/>
      <c r="VPQ265" s="4"/>
      <c r="VPR265" s="4"/>
      <c r="VPS265" s="4"/>
      <c r="VPT265" s="4"/>
      <c r="VPU265" s="4"/>
      <c r="VPV265" s="4"/>
      <c r="VPW265" s="4"/>
      <c r="VPX265" s="4"/>
      <c r="VPY265" s="4"/>
      <c r="VPZ265" s="4"/>
      <c r="VQA265" s="4"/>
      <c r="VQB265" s="4"/>
      <c r="VQC265" s="4"/>
      <c r="VQD265" s="4"/>
      <c r="VQE265" s="4"/>
      <c r="VQF265" s="4"/>
      <c r="VQG265" s="4"/>
      <c r="VQH265" s="4"/>
      <c r="VQI265" s="4"/>
      <c r="VQJ265" s="4"/>
      <c r="VQK265" s="4"/>
      <c r="VQL265" s="4"/>
      <c r="VQM265" s="4"/>
      <c r="VQN265" s="4"/>
      <c r="VQO265" s="4"/>
      <c r="VQP265" s="4"/>
      <c r="VQQ265" s="4"/>
      <c r="VQR265" s="4"/>
      <c r="VQS265" s="4"/>
      <c r="VQT265" s="4"/>
      <c r="VQU265" s="4"/>
      <c r="VQV265" s="4"/>
      <c r="VQW265" s="4"/>
      <c r="VQX265" s="4"/>
      <c r="VQY265" s="4"/>
      <c r="VQZ265" s="4"/>
      <c r="VRA265" s="4"/>
      <c r="VRB265" s="4"/>
      <c r="VRC265" s="4"/>
      <c r="VRD265" s="4"/>
      <c r="VRE265" s="4"/>
      <c r="VRF265" s="4"/>
      <c r="VRG265" s="4"/>
      <c r="VRH265" s="4"/>
      <c r="VRI265" s="4"/>
      <c r="VRJ265" s="4"/>
      <c r="VRK265" s="4"/>
      <c r="VRL265" s="4"/>
      <c r="VRM265" s="4"/>
      <c r="VRN265" s="4"/>
      <c r="VRO265" s="4"/>
      <c r="VRP265" s="4"/>
      <c r="VRQ265" s="4"/>
      <c r="VRR265" s="4"/>
      <c r="VRS265" s="4"/>
      <c r="VRT265" s="4"/>
      <c r="VRU265" s="4"/>
      <c r="VRV265" s="4"/>
      <c r="VRW265" s="4"/>
      <c r="VRX265" s="4"/>
      <c r="VRY265" s="4"/>
      <c r="VRZ265" s="4"/>
      <c r="VSA265" s="4"/>
      <c r="VSB265" s="4"/>
      <c r="VSC265" s="4"/>
      <c r="VSD265" s="4"/>
      <c r="VSE265" s="4"/>
      <c r="VSF265" s="4"/>
      <c r="VSG265" s="4"/>
      <c r="VSH265" s="4"/>
      <c r="VSI265" s="4"/>
      <c r="VSJ265" s="4"/>
      <c r="VSK265" s="4"/>
      <c r="VSL265" s="4"/>
      <c r="VSM265" s="4"/>
      <c r="VSN265" s="4"/>
      <c r="VSO265" s="4"/>
      <c r="VSP265" s="4"/>
      <c r="VSQ265" s="4"/>
      <c r="VSR265" s="4"/>
      <c r="VSS265" s="4"/>
      <c r="VST265" s="4"/>
      <c r="VSU265" s="4"/>
      <c r="VSV265" s="4"/>
      <c r="VSW265" s="4"/>
      <c r="VSX265" s="4"/>
      <c r="VSY265" s="4"/>
      <c r="VSZ265" s="4"/>
      <c r="VTA265" s="4"/>
      <c r="VTB265" s="4"/>
      <c r="VTC265" s="4"/>
      <c r="VTD265" s="4"/>
      <c r="VTE265" s="4"/>
      <c r="VTF265" s="4"/>
      <c r="VTG265" s="4"/>
      <c r="VTH265" s="4"/>
      <c r="VTI265" s="4"/>
      <c r="VTJ265" s="4"/>
      <c r="VTK265" s="4"/>
      <c r="VTL265" s="4"/>
      <c r="VTM265" s="4"/>
      <c r="VTN265" s="4"/>
      <c r="VTO265" s="4"/>
      <c r="VTP265" s="4"/>
      <c r="VTQ265" s="4"/>
      <c r="VTR265" s="4"/>
      <c r="VTS265" s="4"/>
      <c r="VTT265" s="4"/>
      <c r="VTU265" s="4"/>
      <c r="VTV265" s="4"/>
      <c r="VTW265" s="4"/>
      <c r="VTX265" s="4"/>
      <c r="VTY265" s="4"/>
      <c r="VTZ265" s="4"/>
      <c r="VUA265" s="4"/>
      <c r="VUB265" s="4"/>
      <c r="VUC265" s="4"/>
      <c r="VUD265" s="4"/>
      <c r="VUE265" s="4"/>
      <c r="VUF265" s="4"/>
      <c r="VUG265" s="4"/>
      <c r="VUH265" s="4"/>
      <c r="VUI265" s="4"/>
      <c r="VUJ265" s="4"/>
      <c r="VUK265" s="4"/>
      <c r="VUL265" s="4"/>
      <c r="VUM265" s="4"/>
      <c r="VUN265" s="4"/>
      <c r="VUO265" s="4"/>
      <c r="VUP265" s="4"/>
      <c r="VUQ265" s="4"/>
      <c r="VUR265" s="4"/>
      <c r="VUS265" s="4"/>
      <c r="VUT265" s="4"/>
      <c r="VUU265" s="4"/>
      <c r="VUV265" s="4"/>
      <c r="VUW265" s="4"/>
      <c r="VUX265" s="4"/>
      <c r="VUY265" s="4"/>
      <c r="VUZ265" s="4"/>
      <c r="VVA265" s="4"/>
      <c r="VVB265" s="4"/>
      <c r="VVC265" s="4"/>
      <c r="VVD265" s="4"/>
      <c r="VVE265" s="4"/>
      <c r="VVF265" s="4"/>
      <c r="VVG265" s="4"/>
      <c r="VVH265" s="4"/>
      <c r="VVI265" s="4"/>
      <c r="VVJ265" s="4"/>
      <c r="VVK265" s="4"/>
      <c r="VVL265" s="4"/>
      <c r="VVM265" s="4"/>
      <c r="VVN265" s="4"/>
      <c r="VVO265" s="4"/>
      <c r="VVP265" s="4"/>
      <c r="VVQ265" s="4"/>
      <c r="VVR265" s="4"/>
      <c r="VVS265" s="4"/>
      <c r="VVT265" s="4"/>
      <c r="VVU265" s="4"/>
      <c r="VVV265" s="4"/>
      <c r="VVW265" s="4"/>
      <c r="VVX265" s="4"/>
      <c r="VVY265" s="4"/>
      <c r="VVZ265" s="4"/>
      <c r="VWA265" s="4"/>
      <c r="VWB265" s="4"/>
      <c r="VWC265" s="4"/>
      <c r="VWD265" s="4"/>
      <c r="VWE265" s="4"/>
      <c r="VWF265" s="4"/>
      <c r="VWG265" s="4"/>
      <c r="VWH265" s="4"/>
      <c r="VWI265" s="4"/>
      <c r="VWJ265" s="4"/>
      <c r="VWK265" s="4"/>
      <c r="VWL265" s="4"/>
      <c r="VWM265" s="4"/>
      <c r="VWN265" s="4"/>
      <c r="VWO265" s="4"/>
      <c r="VWP265" s="4"/>
      <c r="VWQ265" s="4"/>
      <c r="VWR265" s="4"/>
      <c r="VWS265" s="4"/>
      <c r="VWT265" s="4"/>
      <c r="VWU265" s="4"/>
      <c r="VWV265" s="4"/>
      <c r="VWW265" s="4"/>
      <c r="VWX265" s="4"/>
      <c r="VWY265" s="4"/>
      <c r="VWZ265" s="4"/>
      <c r="VXA265" s="4"/>
      <c r="VXB265" s="4"/>
      <c r="VXC265" s="4"/>
      <c r="VXD265" s="4"/>
      <c r="VXE265" s="4"/>
      <c r="VXF265" s="4"/>
      <c r="VXG265" s="4"/>
      <c r="VXH265" s="4"/>
      <c r="VXI265" s="4"/>
      <c r="VXJ265" s="4"/>
      <c r="VXK265" s="4"/>
      <c r="VXL265" s="4"/>
      <c r="VXM265" s="4"/>
      <c r="VXN265" s="4"/>
      <c r="VXO265" s="4"/>
      <c r="VXP265" s="4"/>
      <c r="VXQ265" s="4"/>
      <c r="VXR265" s="4"/>
      <c r="VXS265" s="4"/>
      <c r="VXT265" s="4"/>
      <c r="VXU265" s="4"/>
      <c r="VXV265" s="4"/>
      <c r="VXW265" s="4"/>
      <c r="VXX265" s="4"/>
      <c r="VXY265" s="4"/>
      <c r="VXZ265" s="4"/>
      <c r="VYA265" s="4"/>
      <c r="VYB265" s="4"/>
      <c r="VYC265" s="4"/>
      <c r="VYD265" s="4"/>
      <c r="VYE265" s="4"/>
      <c r="VYF265" s="4"/>
      <c r="VYG265" s="4"/>
      <c r="VYH265" s="4"/>
      <c r="VYI265" s="4"/>
      <c r="VYJ265" s="4"/>
      <c r="VYK265" s="4"/>
      <c r="VYL265" s="4"/>
      <c r="VYM265" s="4"/>
      <c r="VYN265" s="4"/>
      <c r="VYO265" s="4"/>
      <c r="VYP265" s="4"/>
      <c r="VYQ265" s="4"/>
      <c r="VYR265" s="4"/>
      <c r="VYS265" s="4"/>
      <c r="VYT265" s="4"/>
      <c r="VYU265" s="4"/>
      <c r="VYV265" s="4"/>
      <c r="VYW265" s="4"/>
      <c r="VYX265" s="4"/>
      <c r="VYY265" s="4"/>
      <c r="VYZ265" s="4"/>
      <c r="VZA265" s="4"/>
      <c r="VZB265" s="4"/>
      <c r="VZC265" s="4"/>
      <c r="VZD265" s="4"/>
      <c r="VZE265" s="4"/>
      <c r="VZF265" s="4"/>
      <c r="VZG265" s="4"/>
      <c r="VZH265" s="4"/>
      <c r="VZI265" s="4"/>
      <c r="VZJ265" s="4"/>
      <c r="VZK265" s="4"/>
      <c r="VZL265" s="4"/>
      <c r="VZM265" s="4"/>
      <c r="VZN265" s="4"/>
      <c r="VZO265" s="4"/>
      <c r="VZP265" s="4"/>
      <c r="VZQ265" s="4"/>
      <c r="VZR265" s="4"/>
      <c r="VZS265" s="4"/>
      <c r="VZT265" s="4"/>
      <c r="VZU265" s="4"/>
      <c r="VZV265" s="4"/>
      <c r="VZW265" s="4"/>
      <c r="VZX265" s="4"/>
      <c r="VZY265" s="4"/>
      <c r="VZZ265" s="4"/>
      <c r="WAA265" s="4"/>
      <c r="WAB265" s="4"/>
      <c r="WAC265" s="4"/>
      <c r="WAD265" s="4"/>
      <c r="WAE265" s="4"/>
      <c r="WAF265" s="4"/>
      <c r="WAG265" s="4"/>
      <c r="WAH265" s="4"/>
      <c r="WAI265" s="4"/>
      <c r="WAJ265" s="4"/>
      <c r="WAK265" s="4"/>
      <c r="WAL265" s="4"/>
      <c r="WAM265" s="4"/>
      <c r="WAN265" s="4"/>
      <c r="WAO265" s="4"/>
      <c r="WAP265" s="4"/>
      <c r="WAQ265" s="4"/>
      <c r="WAR265" s="4"/>
      <c r="WAS265" s="4"/>
      <c r="WAT265" s="4"/>
      <c r="WAU265" s="4"/>
      <c r="WAV265" s="4"/>
      <c r="WAW265" s="4"/>
      <c r="WAX265" s="4"/>
      <c r="WAY265" s="4"/>
      <c r="WAZ265" s="4"/>
      <c r="WBA265" s="4"/>
      <c r="WBB265" s="4"/>
      <c r="WBC265" s="4"/>
      <c r="WBD265" s="4"/>
      <c r="WBE265" s="4"/>
      <c r="WBF265" s="4"/>
      <c r="WBG265" s="4"/>
      <c r="WBH265" s="4"/>
      <c r="WBI265" s="4"/>
      <c r="WBJ265" s="4"/>
      <c r="WBK265" s="4"/>
      <c r="WBL265" s="4"/>
      <c r="WBM265" s="4"/>
      <c r="WBN265" s="4"/>
      <c r="WBO265" s="4"/>
      <c r="WBP265" s="4"/>
      <c r="WBQ265" s="4"/>
      <c r="WBR265" s="4"/>
      <c r="WBS265" s="4"/>
      <c r="WBT265" s="4"/>
      <c r="WBU265" s="4"/>
      <c r="WBV265" s="4"/>
      <c r="WBW265" s="4"/>
      <c r="WBX265" s="4"/>
      <c r="WBY265" s="4"/>
      <c r="WBZ265" s="4"/>
      <c r="WCA265" s="4"/>
      <c r="WCB265" s="4"/>
      <c r="WCC265" s="4"/>
      <c r="WCD265" s="4"/>
      <c r="WCE265" s="4"/>
      <c r="WCF265" s="4"/>
      <c r="WCG265" s="4"/>
      <c r="WCH265" s="4"/>
      <c r="WCI265" s="4"/>
      <c r="WCJ265" s="4"/>
      <c r="WCK265" s="4"/>
      <c r="WCL265" s="4"/>
      <c r="WCM265" s="4"/>
      <c r="WCN265" s="4"/>
      <c r="WCO265" s="4"/>
      <c r="WCP265" s="4"/>
      <c r="WCQ265" s="4"/>
      <c r="WCR265" s="4"/>
      <c r="WCS265" s="4"/>
      <c r="WCT265" s="4"/>
      <c r="WCU265" s="4"/>
      <c r="WCV265" s="4"/>
      <c r="WCW265" s="4"/>
      <c r="WCX265" s="4"/>
      <c r="WCY265" s="4"/>
      <c r="WCZ265" s="4"/>
      <c r="WDA265" s="4"/>
      <c r="WDB265" s="4"/>
      <c r="WDC265" s="4"/>
      <c r="WDD265" s="4"/>
      <c r="WDE265" s="4"/>
      <c r="WDF265" s="4"/>
      <c r="WDG265" s="4"/>
      <c r="WDH265" s="4"/>
      <c r="WDI265" s="4"/>
      <c r="WDJ265" s="4"/>
      <c r="WDK265" s="4"/>
      <c r="WDL265" s="4"/>
      <c r="WDM265" s="4"/>
      <c r="WDN265" s="4"/>
      <c r="WDO265" s="4"/>
      <c r="WDP265" s="4"/>
      <c r="WDQ265" s="4"/>
      <c r="WDR265" s="4"/>
      <c r="WDS265" s="4"/>
      <c r="WDT265" s="4"/>
      <c r="WDU265" s="4"/>
      <c r="WDV265" s="4"/>
      <c r="WDW265" s="4"/>
      <c r="WDX265" s="4"/>
      <c r="WDY265" s="4"/>
      <c r="WDZ265" s="4"/>
      <c r="WEA265" s="4"/>
      <c r="WEB265" s="4"/>
      <c r="WEC265" s="4"/>
      <c r="WED265" s="4"/>
      <c r="WEE265" s="4"/>
      <c r="WEF265" s="4"/>
      <c r="WEG265" s="4"/>
      <c r="WEH265" s="4"/>
      <c r="WEI265" s="4"/>
      <c r="WEJ265" s="4"/>
      <c r="WEK265" s="4"/>
      <c r="WEL265" s="4"/>
      <c r="WEM265" s="4"/>
      <c r="WEN265" s="4"/>
      <c r="WEO265" s="4"/>
      <c r="WEP265" s="4"/>
      <c r="WEQ265" s="4"/>
      <c r="WER265" s="4"/>
      <c r="WES265" s="4"/>
      <c r="WET265" s="4"/>
      <c r="WEU265" s="4"/>
      <c r="WEV265" s="4"/>
      <c r="WEW265" s="4"/>
      <c r="WEX265" s="4"/>
      <c r="WEY265" s="4"/>
      <c r="WEZ265" s="4"/>
      <c r="WFA265" s="4"/>
      <c r="WFB265" s="4"/>
      <c r="WFC265" s="4"/>
      <c r="WFD265" s="4"/>
      <c r="WFE265" s="4"/>
      <c r="WFF265" s="4"/>
      <c r="WFG265" s="4"/>
      <c r="WFH265" s="4"/>
      <c r="WFI265" s="4"/>
      <c r="WFJ265" s="4"/>
      <c r="WFK265" s="4"/>
      <c r="WFL265" s="4"/>
      <c r="WFM265" s="4"/>
      <c r="WFN265" s="4"/>
      <c r="WFO265" s="4"/>
      <c r="WFP265" s="4"/>
      <c r="WFQ265" s="4"/>
      <c r="WFR265" s="4"/>
      <c r="WFS265" s="4"/>
      <c r="WFT265" s="4"/>
      <c r="WFU265" s="4"/>
      <c r="WFV265" s="4"/>
      <c r="WFW265" s="4"/>
      <c r="WFX265" s="4"/>
      <c r="WFY265" s="4"/>
      <c r="WFZ265" s="4"/>
      <c r="WGA265" s="4"/>
      <c r="WGB265" s="4"/>
      <c r="WGC265" s="4"/>
      <c r="WGD265" s="4"/>
      <c r="WGE265" s="4"/>
      <c r="WGF265" s="4"/>
      <c r="WGG265" s="4"/>
      <c r="WGH265" s="4"/>
      <c r="WGI265" s="4"/>
      <c r="WGJ265" s="4"/>
      <c r="WGK265" s="4"/>
      <c r="WGL265" s="4"/>
      <c r="WGM265" s="4"/>
      <c r="WGN265" s="4"/>
      <c r="WGO265" s="4"/>
      <c r="WGP265" s="4"/>
      <c r="WGQ265" s="4"/>
      <c r="WGR265" s="4"/>
      <c r="WGS265" s="4"/>
      <c r="WGT265" s="4"/>
      <c r="WGU265" s="4"/>
      <c r="WGV265" s="4"/>
      <c r="WGW265" s="4"/>
      <c r="WGX265" s="4"/>
      <c r="WGY265" s="4"/>
      <c r="WGZ265" s="4"/>
      <c r="WHA265" s="4"/>
      <c r="WHB265" s="4"/>
      <c r="WHC265" s="4"/>
      <c r="WHD265" s="4"/>
      <c r="WHE265" s="4"/>
      <c r="WHF265" s="4"/>
      <c r="WHG265" s="4"/>
      <c r="WHH265" s="4"/>
      <c r="WHI265" s="4"/>
      <c r="WHJ265" s="4"/>
      <c r="WHK265" s="4"/>
      <c r="WHL265" s="4"/>
      <c r="WHM265" s="4"/>
      <c r="WHN265" s="4"/>
      <c r="WHO265" s="4"/>
      <c r="WHP265" s="4"/>
      <c r="WHQ265" s="4"/>
      <c r="WHR265" s="4"/>
      <c r="WHS265" s="4"/>
      <c r="WHT265" s="4"/>
      <c r="WHU265" s="4"/>
      <c r="WHV265" s="4"/>
      <c r="WHW265" s="4"/>
      <c r="WHX265" s="4"/>
      <c r="WHY265" s="4"/>
      <c r="WHZ265" s="4"/>
      <c r="WIA265" s="4"/>
      <c r="WIB265" s="4"/>
      <c r="WIC265" s="4"/>
      <c r="WID265" s="4"/>
      <c r="WIE265" s="4"/>
      <c r="WIF265" s="4"/>
      <c r="WIG265" s="4"/>
      <c r="WIH265" s="4"/>
      <c r="WII265" s="4"/>
      <c r="WIJ265" s="4"/>
      <c r="WIK265" s="4"/>
      <c r="WIL265" s="4"/>
      <c r="WIM265" s="4"/>
      <c r="WIN265" s="4"/>
      <c r="WIO265" s="4"/>
      <c r="WIP265" s="4"/>
      <c r="WIQ265" s="4"/>
      <c r="WIR265" s="4"/>
      <c r="WIS265" s="4"/>
      <c r="WIT265" s="4"/>
      <c r="WIU265" s="4"/>
      <c r="WIV265" s="4"/>
      <c r="WIW265" s="4"/>
      <c r="WIX265" s="4"/>
      <c r="WIY265" s="4"/>
      <c r="WIZ265" s="4"/>
      <c r="WJA265" s="4"/>
      <c r="WJB265" s="4"/>
      <c r="WJC265" s="4"/>
      <c r="WJD265" s="4"/>
      <c r="WJE265" s="4"/>
      <c r="WJF265" s="4"/>
      <c r="WJG265" s="4"/>
      <c r="WJH265" s="4"/>
      <c r="WJI265" s="4"/>
      <c r="WJJ265" s="4"/>
      <c r="WJK265" s="4"/>
      <c r="WJL265" s="4"/>
      <c r="WJM265" s="4"/>
      <c r="WJN265" s="4"/>
      <c r="WJO265" s="4"/>
      <c r="WJP265" s="4"/>
      <c r="WJQ265" s="4"/>
      <c r="WJR265" s="4"/>
      <c r="WJS265" s="4"/>
      <c r="WJT265" s="4"/>
      <c r="WJU265" s="4"/>
      <c r="WJV265" s="4"/>
      <c r="WJW265" s="4"/>
      <c r="WJX265" s="4"/>
      <c r="WJY265" s="4"/>
      <c r="WJZ265" s="4"/>
      <c r="WKA265" s="4"/>
      <c r="WKB265" s="4"/>
      <c r="WKC265" s="4"/>
      <c r="WKD265" s="4"/>
      <c r="WKE265" s="4"/>
      <c r="WKF265" s="4"/>
      <c r="WKG265" s="4"/>
      <c r="WKH265" s="4"/>
      <c r="WKI265" s="4"/>
      <c r="WKJ265" s="4"/>
      <c r="WKK265" s="4"/>
      <c r="WKL265" s="4"/>
      <c r="WKM265" s="4"/>
      <c r="WKN265" s="4"/>
      <c r="WKO265" s="4"/>
      <c r="WKP265" s="4"/>
      <c r="WKQ265" s="4"/>
      <c r="WKR265" s="4"/>
      <c r="WKS265" s="4"/>
      <c r="WKT265" s="4"/>
      <c r="WKU265" s="4"/>
      <c r="WKV265" s="4"/>
      <c r="WKW265" s="4"/>
      <c r="WKX265" s="4"/>
      <c r="WKY265" s="4"/>
      <c r="WKZ265" s="4"/>
      <c r="WLA265" s="4"/>
      <c r="WLB265" s="4"/>
      <c r="WLC265" s="4"/>
      <c r="WLD265" s="4"/>
      <c r="WLE265" s="4"/>
      <c r="WLF265" s="4"/>
      <c r="WLG265" s="4"/>
      <c r="WLH265" s="4"/>
      <c r="WLI265" s="4"/>
      <c r="WLJ265" s="4"/>
      <c r="WLK265" s="4"/>
      <c r="WLL265" s="4"/>
      <c r="WLM265" s="4"/>
      <c r="WLN265" s="4"/>
      <c r="WLO265" s="4"/>
      <c r="WLP265" s="4"/>
      <c r="WLQ265" s="4"/>
      <c r="WLR265" s="4"/>
      <c r="WLS265" s="4"/>
      <c r="WLT265" s="4"/>
      <c r="WLU265" s="4"/>
      <c r="WLV265" s="4"/>
      <c r="WLW265" s="4"/>
      <c r="WLX265" s="4"/>
      <c r="WLY265" s="4"/>
      <c r="WLZ265" s="4"/>
      <c r="WMA265" s="4"/>
      <c r="WMB265" s="4"/>
      <c r="WMC265" s="4"/>
      <c r="WMD265" s="4"/>
      <c r="WME265" s="4"/>
      <c r="WMF265" s="4"/>
      <c r="WMG265" s="4"/>
      <c r="WMH265" s="4"/>
      <c r="WMI265" s="4"/>
      <c r="WMJ265" s="4"/>
      <c r="WMK265" s="4"/>
      <c r="WML265" s="4"/>
      <c r="WMM265" s="4"/>
      <c r="WMN265" s="4"/>
      <c r="WMO265" s="4"/>
      <c r="WMP265" s="4"/>
      <c r="WMQ265" s="4"/>
      <c r="WMR265" s="4"/>
      <c r="WMS265" s="4"/>
      <c r="WMT265" s="4"/>
      <c r="WMU265" s="4"/>
      <c r="WMV265" s="4"/>
      <c r="WMW265" s="4"/>
      <c r="WMX265" s="4"/>
      <c r="WMY265" s="4"/>
      <c r="WMZ265" s="4"/>
      <c r="WNA265" s="4"/>
      <c r="WNB265" s="4"/>
      <c r="WNC265" s="4"/>
      <c r="WND265" s="4"/>
      <c r="WNE265" s="4"/>
      <c r="WNF265" s="4"/>
      <c r="WNG265" s="4"/>
      <c r="WNH265" s="4"/>
      <c r="WNI265" s="4"/>
      <c r="WNJ265" s="4"/>
      <c r="WNK265" s="4"/>
      <c r="WNL265" s="4"/>
      <c r="WNM265" s="4"/>
      <c r="WNN265" s="4"/>
      <c r="WNO265" s="4"/>
      <c r="WNP265" s="4"/>
      <c r="WNQ265" s="4"/>
      <c r="WNR265" s="4"/>
      <c r="WNS265" s="4"/>
      <c r="WNT265" s="4"/>
      <c r="WNU265" s="4"/>
      <c r="WNV265" s="4"/>
      <c r="WNW265" s="4"/>
      <c r="WNX265" s="4"/>
      <c r="WNY265" s="4"/>
      <c r="WNZ265" s="4"/>
      <c r="WOA265" s="4"/>
      <c r="WOB265" s="4"/>
      <c r="WOC265" s="4"/>
      <c r="WOD265" s="4"/>
      <c r="WOE265" s="4"/>
      <c r="WOF265" s="4"/>
      <c r="WOG265" s="4"/>
      <c r="WOH265" s="4"/>
      <c r="WOI265" s="4"/>
      <c r="WOJ265" s="4"/>
      <c r="WOK265" s="4"/>
      <c r="WOL265" s="4"/>
      <c r="WOM265" s="4"/>
      <c r="WON265" s="4"/>
      <c r="WOO265" s="4"/>
      <c r="WOP265" s="4"/>
      <c r="WOQ265" s="4"/>
      <c r="WOR265" s="4"/>
      <c r="WOS265" s="4"/>
      <c r="WOT265" s="4"/>
      <c r="WOU265" s="4"/>
      <c r="WOV265" s="4"/>
      <c r="WOW265" s="4"/>
      <c r="WOX265" s="4"/>
      <c r="WOY265" s="4"/>
      <c r="WOZ265" s="4"/>
      <c r="WPA265" s="4"/>
      <c r="WPB265" s="4"/>
      <c r="WPC265" s="4"/>
      <c r="WPD265" s="4"/>
      <c r="WPE265" s="4"/>
      <c r="WPF265" s="4"/>
      <c r="WPG265" s="4"/>
      <c r="WPH265" s="4"/>
      <c r="WPI265" s="4"/>
      <c r="WPJ265" s="4"/>
      <c r="WPK265" s="4"/>
      <c r="WPL265" s="4"/>
      <c r="WPM265" s="4"/>
      <c r="WPN265" s="4"/>
      <c r="WPO265" s="4"/>
      <c r="WPP265" s="4"/>
      <c r="WPQ265" s="4"/>
      <c r="WPR265" s="4"/>
      <c r="WPS265" s="4"/>
      <c r="WPT265" s="4"/>
      <c r="WPU265" s="4"/>
      <c r="WPV265" s="4"/>
      <c r="WPW265" s="4"/>
      <c r="WPX265" s="4"/>
      <c r="WPY265" s="4"/>
      <c r="WPZ265" s="4"/>
      <c r="WQA265" s="4"/>
      <c r="WQB265" s="4"/>
      <c r="WQC265" s="4"/>
      <c r="WQD265" s="4"/>
      <c r="WQE265" s="4"/>
      <c r="WQF265" s="4"/>
      <c r="WQG265" s="4"/>
      <c r="WQH265" s="4"/>
      <c r="WQI265" s="4"/>
      <c r="WQJ265" s="4"/>
      <c r="WQK265" s="4"/>
      <c r="WQL265" s="4"/>
      <c r="WQM265" s="4"/>
      <c r="WQN265" s="4"/>
      <c r="WQO265" s="4"/>
      <c r="WQP265" s="4"/>
      <c r="WQQ265" s="4"/>
      <c r="WQR265" s="4"/>
      <c r="WQS265" s="4"/>
      <c r="WQT265" s="4"/>
      <c r="WQU265" s="4"/>
      <c r="WQV265" s="4"/>
      <c r="WQW265" s="4"/>
      <c r="WQX265" s="4"/>
      <c r="WQY265" s="4"/>
      <c r="WQZ265" s="4"/>
      <c r="WRA265" s="4"/>
      <c r="WRB265" s="4"/>
      <c r="WRC265" s="4"/>
      <c r="WRD265" s="4"/>
      <c r="WRE265" s="4"/>
      <c r="WRF265" s="4"/>
      <c r="WRG265" s="4"/>
      <c r="WRH265" s="4"/>
      <c r="WRI265" s="4"/>
      <c r="WRJ265" s="4"/>
      <c r="WRK265" s="4"/>
      <c r="WRL265" s="4"/>
      <c r="WRM265" s="4"/>
      <c r="WRN265" s="4"/>
      <c r="WRO265" s="4"/>
      <c r="WRP265" s="4"/>
      <c r="WRQ265" s="4"/>
      <c r="WRR265" s="4"/>
      <c r="WRS265" s="4"/>
      <c r="WRT265" s="4"/>
      <c r="WRU265" s="4"/>
      <c r="WRV265" s="4"/>
      <c r="WRW265" s="4"/>
      <c r="WRX265" s="4"/>
      <c r="WRY265" s="4"/>
      <c r="WRZ265" s="4"/>
      <c r="WSA265" s="4"/>
      <c r="WSB265" s="4"/>
      <c r="WSC265" s="4"/>
      <c r="WSD265" s="4"/>
      <c r="WSE265" s="4"/>
      <c r="WSF265" s="4"/>
      <c r="WSG265" s="4"/>
      <c r="WSH265" s="4"/>
      <c r="WSI265" s="4"/>
      <c r="WSJ265" s="4"/>
      <c r="WSK265" s="4"/>
      <c r="WSL265" s="4"/>
      <c r="WSM265" s="4"/>
      <c r="WSN265" s="4"/>
      <c r="WSO265" s="4"/>
      <c r="WSP265" s="4"/>
      <c r="WSQ265" s="4"/>
      <c r="WSR265" s="4"/>
      <c r="WSS265" s="4"/>
      <c r="WST265" s="4"/>
      <c r="WSU265" s="4"/>
      <c r="WSV265" s="4"/>
      <c r="WSW265" s="4"/>
      <c r="WSX265" s="4"/>
      <c r="WSY265" s="4"/>
      <c r="WSZ265" s="4"/>
      <c r="WTA265" s="4"/>
      <c r="WTB265" s="4"/>
      <c r="WTC265" s="4"/>
      <c r="WTD265" s="4"/>
      <c r="WTE265" s="4"/>
      <c r="WTF265" s="4"/>
      <c r="WTG265" s="4"/>
      <c r="WTH265" s="4"/>
      <c r="WTI265" s="4"/>
      <c r="WTJ265" s="4"/>
      <c r="WTK265" s="4"/>
      <c r="WTL265" s="4"/>
      <c r="WTM265" s="4"/>
      <c r="WTN265" s="4"/>
      <c r="WTO265" s="4"/>
      <c r="WTP265" s="4"/>
      <c r="WTQ265" s="4"/>
      <c r="WTR265" s="4"/>
      <c r="WTS265" s="4"/>
      <c r="WTT265" s="4"/>
      <c r="WTU265" s="4"/>
      <c r="WTV265" s="4"/>
      <c r="WTW265" s="4"/>
      <c r="WTX265" s="4"/>
      <c r="WTY265" s="4"/>
      <c r="WTZ265" s="4"/>
      <c r="WUA265" s="4"/>
      <c r="WUB265" s="4"/>
      <c r="WUC265" s="4"/>
      <c r="WUD265" s="4"/>
      <c r="WUE265" s="4"/>
      <c r="WUF265" s="4"/>
      <c r="WUG265" s="4"/>
      <c r="WUH265" s="4"/>
      <c r="WUI265" s="4"/>
      <c r="WUJ265" s="4"/>
      <c r="WUK265" s="4"/>
      <c r="WUL265" s="4"/>
      <c r="WUM265" s="4"/>
      <c r="WUN265" s="4"/>
      <c r="WUO265" s="4"/>
      <c r="WUP265" s="4"/>
      <c r="WUQ265" s="4"/>
      <c r="WUR265" s="4"/>
      <c r="WUS265" s="4"/>
      <c r="WUT265" s="4"/>
      <c r="WUU265" s="4"/>
      <c r="WUV265" s="4"/>
      <c r="WUW265" s="4"/>
      <c r="WUX265" s="4"/>
      <c r="WUY265" s="4"/>
      <c r="WUZ265" s="4"/>
      <c r="WVA265" s="4"/>
      <c r="WVB265" s="4"/>
      <c r="WVC265" s="4"/>
      <c r="WVD265" s="4"/>
      <c r="WVE265" s="4"/>
      <c r="WVF265" s="4"/>
      <c r="WVG265" s="4"/>
      <c r="WVH265" s="4"/>
      <c r="WVI265" s="4"/>
      <c r="WVJ265" s="4"/>
      <c r="WVK265" s="4"/>
      <c r="WVL265" s="4"/>
      <c r="WVM265" s="4"/>
      <c r="WVN265" s="4"/>
      <c r="WVO265" s="4"/>
      <c r="WVP265" s="4"/>
      <c r="WVQ265" s="4"/>
      <c r="WVR265" s="4"/>
      <c r="WVS265" s="4"/>
      <c r="WVT265" s="4"/>
      <c r="WVU265" s="4"/>
      <c r="WVV265" s="4"/>
      <c r="WVW265" s="4"/>
      <c r="WVX265" s="4"/>
      <c r="WVY265" s="4"/>
      <c r="WVZ265" s="4"/>
      <c r="WWA265" s="4"/>
      <c r="WWB265" s="4"/>
      <c r="WWC265" s="4"/>
      <c r="WWD265" s="4"/>
      <c r="WWE265" s="4"/>
      <c r="WWF265" s="4"/>
      <c r="WWG265" s="4"/>
      <c r="WWH265" s="4"/>
      <c r="WWI265" s="4"/>
      <c r="WWJ265" s="4"/>
      <c r="WWK265" s="4"/>
      <c r="WWL265" s="4"/>
      <c r="WWM265" s="4"/>
      <c r="WWN265" s="4"/>
      <c r="WWO265" s="4"/>
      <c r="WWP265" s="4"/>
      <c r="WWQ265" s="4"/>
      <c r="WWR265" s="4"/>
      <c r="WWS265" s="4"/>
      <c r="WWT265" s="4"/>
      <c r="WWU265" s="4"/>
      <c r="WWV265" s="4"/>
      <c r="WWW265" s="4"/>
      <c r="WWX265" s="4"/>
      <c r="WWY265" s="4"/>
      <c r="WWZ265" s="4"/>
      <c r="WXA265" s="4"/>
      <c r="WXB265" s="4"/>
      <c r="WXC265" s="4"/>
      <c r="WXD265" s="4"/>
      <c r="WXE265" s="4"/>
      <c r="WXF265" s="4"/>
      <c r="WXG265" s="4"/>
      <c r="WXH265" s="4"/>
      <c r="WXI265" s="4"/>
      <c r="WXJ265" s="4"/>
      <c r="WXK265" s="4"/>
      <c r="WXL265" s="4"/>
      <c r="WXM265" s="4"/>
      <c r="WXN265" s="4"/>
      <c r="WXO265" s="4"/>
      <c r="WXP265" s="4"/>
      <c r="WXQ265" s="4"/>
      <c r="WXR265" s="4"/>
      <c r="WXS265" s="4"/>
      <c r="WXT265" s="4"/>
      <c r="WXU265" s="4"/>
      <c r="WXV265" s="4"/>
      <c r="WXW265" s="4"/>
      <c r="WXX265" s="4"/>
      <c r="WXY265" s="4"/>
      <c r="WXZ265" s="4"/>
      <c r="WYA265" s="4"/>
      <c r="WYB265" s="4"/>
      <c r="WYC265" s="4"/>
      <c r="WYD265" s="4"/>
      <c r="WYE265" s="4"/>
      <c r="WYF265" s="4"/>
      <c r="WYG265" s="4"/>
      <c r="WYH265" s="4"/>
      <c r="WYI265" s="4"/>
      <c r="WYJ265" s="4"/>
      <c r="WYK265" s="4"/>
      <c r="WYL265" s="4"/>
      <c r="WYM265" s="4"/>
      <c r="WYN265" s="4"/>
      <c r="WYO265" s="4"/>
      <c r="WYP265" s="4"/>
      <c r="WYQ265" s="4"/>
      <c r="WYR265" s="4"/>
      <c r="WYS265" s="4"/>
      <c r="WYT265" s="4"/>
      <c r="WYU265" s="4"/>
      <c r="WYV265" s="4"/>
      <c r="WYW265" s="4"/>
      <c r="WYX265" s="4"/>
      <c r="WYY265" s="4"/>
      <c r="WYZ265" s="268"/>
      <c r="WZA265" s="268"/>
      <c r="WZB265" s="368"/>
      <c r="WZC265" s="366"/>
      <c r="WZD265" s="367"/>
      <c r="WZE265" s="369"/>
      <c r="WZF265" s="369"/>
      <c r="WZG265" s="369"/>
      <c r="WZH265" s="369"/>
      <c r="WZI265" s="385"/>
      <c r="WZJ265" s="386"/>
      <c r="WZK265" s="387"/>
      <c r="WZL265" s="388"/>
      <c r="WZM265" s="389"/>
      <c r="WZN265" s="393"/>
      <c r="WZO265" s="379"/>
      <c r="WZP265" s="384"/>
      <c r="WZQ265" s="379"/>
      <c r="WZR265" s="384"/>
      <c r="WZS265" s="379"/>
      <c r="WZT265" s="384"/>
      <c r="WZU265" s="379"/>
      <c r="WZV265" s="384"/>
      <c r="WZW265" s="379"/>
      <c r="WZX265" s="384"/>
      <c r="WZY265" s="379"/>
      <c r="WZZ265" s="384"/>
      <c r="XAA265" s="379"/>
      <c r="XAB265" s="384"/>
      <c r="XAC265" s="379"/>
      <c r="XAD265" s="384"/>
      <c r="XAE265" s="379"/>
      <c r="XAF265" s="384"/>
      <c r="XAG265" s="379"/>
      <c r="XAH265" s="384"/>
      <c r="XAI265" s="379"/>
      <c r="XAJ265" s="384"/>
      <c r="XAK265" s="379"/>
      <c r="XAL265" s="384"/>
      <c r="XAM265" s="379"/>
      <c r="XAN265" s="384"/>
      <c r="XAO265" s="379"/>
      <c r="XAP265" s="384"/>
      <c r="XAQ265" s="379"/>
      <c r="XAR265" s="384"/>
      <c r="XAS265" s="379"/>
      <c r="XAT265" s="384"/>
      <c r="XAU265" s="379"/>
      <c r="XAV265" s="384"/>
      <c r="XAW265" s="379"/>
      <c r="XAX265" s="384"/>
      <c r="XAY265" s="379"/>
      <c r="XAZ265" s="384"/>
      <c r="XBA265" s="379"/>
      <c r="XBB265" s="384"/>
      <c r="XBC265" s="379"/>
      <c r="XBD265" s="384"/>
      <c r="XBE265" s="379"/>
      <c r="XBF265" s="384"/>
      <c r="XBG265" s="379"/>
      <c r="XBH265" s="384"/>
      <c r="XBI265" s="379"/>
      <c r="XBJ265" s="384"/>
      <c r="XBK265" s="379"/>
      <c r="XBL265" s="384"/>
      <c r="XBM265" s="379"/>
      <c r="XBN265" s="384"/>
      <c r="XBO265" s="379"/>
      <c r="XBP265" s="384"/>
      <c r="XBQ265" s="379"/>
      <c r="XBR265" s="384"/>
      <c r="XBS265" s="379"/>
      <c r="XBT265" s="384"/>
      <c r="XBU265" s="379"/>
      <c r="XBV265" s="384"/>
      <c r="XBW265" s="379"/>
      <c r="XBX265" s="384"/>
      <c r="XBY265" s="379"/>
      <c r="XBZ265" s="384"/>
      <c r="XCA265" s="379"/>
      <c r="XCB265" s="384"/>
      <c r="XCC265" s="379"/>
      <c r="XCD265" s="384"/>
      <c r="XCE265" s="379"/>
      <c r="XCF265" s="384"/>
      <c r="XCG265" s="379"/>
      <c r="XCH265" s="384"/>
      <c r="XCI265" s="379"/>
      <c r="XCJ265" s="384"/>
      <c r="XCK265" s="379"/>
      <c r="XCL265" s="384"/>
      <c r="XCM265" s="379"/>
      <c r="XCN265" s="384"/>
      <c r="XCO265" s="379"/>
      <c r="XCP265" s="384"/>
      <c r="XCQ265" s="379"/>
      <c r="XCR265" s="384"/>
      <c r="XCS265" s="379"/>
      <c r="XCT265" s="384"/>
      <c r="XCU265" s="379"/>
      <c r="XCV265" s="384"/>
      <c r="XCW265" s="379"/>
      <c r="XCX265" s="384"/>
      <c r="XCY265" s="379"/>
      <c r="XCZ265" s="384"/>
      <c r="XDA265" s="379"/>
      <c r="XDB265" s="384"/>
      <c r="XDC265" s="379"/>
      <c r="XDD265" s="384"/>
      <c r="XDE265" s="379"/>
      <c r="XDF265" s="384"/>
      <c r="XDG265" s="379"/>
      <c r="XDH265" s="384"/>
      <c r="XDI265" s="379"/>
      <c r="XDJ265" s="384"/>
      <c r="XDK265" s="379"/>
      <c r="XDL265" s="384"/>
      <c r="XDM265" s="379"/>
      <c r="XDN265" s="384"/>
      <c r="XDO265" s="379"/>
      <c r="XDP265" s="384"/>
      <c r="XDQ265" s="379"/>
      <c r="XDR265" s="384"/>
      <c r="XDS265" s="379"/>
      <c r="XDT265" s="384"/>
      <c r="XDU265" s="379"/>
      <c r="XDV265" s="384"/>
      <c r="XDW265" s="379"/>
      <c r="XDX265" s="384"/>
      <c r="XDY265" s="379"/>
      <c r="XDZ265" s="384"/>
      <c r="XEA265" s="379"/>
      <c r="XEB265" s="384"/>
      <c r="XEC265" s="379"/>
      <c r="XED265" s="384"/>
      <c r="XEE265" s="379"/>
      <c r="XEF265" s="384"/>
      <c r="XEG265" s="379"/>
      <c r="XEH265" s="384"/>
      <c r="XEI265" s="379"/>
      <c r="XEJ265" s="384"/>
      <c r="XEK265" s="379"/>
      <c r="XEL265" s="384"/>
    </row>
  </sheetData>
  <sheetProtection selectLockedCells="1" selectUnlockedCells="1"/>
  <autoFilter ref="A3:XEL265" xr:uid="{00000000-0001-0000-0A00-000000000000}"/>
  <sortState xmlns:xlrd2="http://schemas.microsoft.com/office/spreadsheetml/2017/richdata2" ref="A4:JZ264">
    <sortCondition ref="A4:A264"/>
    <sortCondition ref="B4:B264"/>
  </sortState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"/>
  <dimension ref="A1:AV570"/>
  <sheetViews>
    <sheetView tabSelected="1" zoomScale="150" zoomScaleNormal="132" zoomScalePageLayoutView="110" workbookViewId="0">
      <pane xSplit="3" ySplit="3" topLeftCell="D25" activePane="bottomRight" state="frozen"/>
      <selection pane="topRight" activeCell="D1" sqref="D1"/>
      <selection pane="bottomLeft" activeCell="A4" sqref="A4"/>
      <selection pane="bottomRight" activeCell="Q3" sqref="Q3:S142"/>
    </sheetView>
  </sheetViews>
  <sheetFormatPr baseColWidth="10" defaultColWidth="10.42578125" defaultRowHeight="15" x14ac:dyDescent="0.25"/>
  <cols>
    <col min="1" max="1" width="15.42578125" style="72" customWidth="1"/>
    <col min="2" max="2" width="8.140625" style="85" customWidth="1"/>
    <col min="3" max="3" width="51.28515625" style="84" customWidth="1"/>
    <col min="4" max="4" width="14.42578125" style="2" customWidth="1"/>
    <col min="5" max="8" width="17.42578125" style="2" customWidth="1"/>
    <col min="9" max="9" width="19.42578125" style="2" customWidth="1"/>
    <col min="10" max="12" width="17.42578125" style="2" customWidth="1"/>
    <col min="13" max="14" width="17.42578125" style="56" customWidth="1"/>
    <col min="15" max="15" width="12.85546875" style="2" customWidth="1"/>
    <col min="16" max="16" width="16.140625" style="167" customWidth="1"/>
    <col min="17" max="17" width="23.42578125" style="122" bestFit="1" customWidth="1"/>
    <col min="18" max="48" width="10.42578125" style="122"/>
    <col min="49" max="16384" width="10.42578125" style="2"/>
  </cols>
  <sheetData>
    <row r="1" spans="1:48" s="122" customFormat="1" ht="38.450000000000003" customHeight="1" x14ac:dyDescent="0.25">
      <c r="A1" s="231"/>
      <c r="B1" s="232"/>
      <c r="C1" s="233"/>
      <c r="H1" s="252"/>
      <c r="I1" s="252"/>
      <c r="M1" s="234"/>
      <c r="N1" s="234"/>
      <c r="P1" s="251"/>
    </row>
    <row r="2" spans="1:48" s="122" customFormat="1" ht="30.6" customHeight="1" x14ac:dyDescent="0.25">
      <c r="A2" s="235"/>
      <c r="B2" s="236"/>
      <c r="C2" s="237"/>
      <c r="D2" s="238"/>
      <c r="E2" s="238"/>
      <c r="F2" s="238"/>
      <c r="G2" s="238"/>
      <c r="H2" s="252">
        <v>0.55000000000000004</v>
      </c>
      <c r="I2" s="253">
        <v>0.1</v>
      </c>
      <c r="J2" s="238"/>
      <c r="K2" s="318">
        <v>0.02</v>
      </c>
      <c r="L2" s="254">
        <v>0.02</v>
      </c>
      <c r="M2" s="553"/>
      <c r="N2" s="239"/>
      <c r="O2" s="199">
        <f>+'4. TOTAL GASTOS FIJOS'!E1</f>
        <v>534.54999999999995</v>
      </c>
      <c r="P2" s="251"/>
    </row>
    <row r="3" spans="1:48" s="8" customFormat="1" ht="39.6" customHeight="1" x14ac:dyDescent="0.2">
      <c r="A3" s="255" t="s">
        <v>415</v>
      </c>
      <c r="B3" s="255" t="s">
        <v>416</v>
      </c>
      <c r="C3" s="255" t="s">
        <v>417</v>
      </c>
      <c r="D3" s="255" t="s">
        <v>418</v>
      </c>
      <c r="E3" s="255" t="s">
        <v>419</v>
      </c>
      <c r="F3" s="255" t="s">
        <v>420</v>
      </c>
      <c r="G3" s="255" t="s">
        <v>1110</v>
      </c>
      <c r="H3" s="429" t="s">
        <v>1156</v>
      </c>
      <c r="I3" s="255" t="s">
        <v>422</v>
      </c>
      <c r="J3" s="255" t="s">
        <v>1111</v>
      </c>
      <c r="K3" s="255" t="s">
        <v>423</v>
      </c>
      <c r="L3" s="255" t="s">
        <v>424</v>
      </c>
      <c r="M3" s="255" t="s">
        <v>1112</v>
      </c>
      <c r="N3" s="255" t="s">
        <v>1187</v>
      </c>
      <c r="O3" s="255" t="s">
        <v>502</v>
      </c>
      <c r="P3" s="429" t="s">
        <v>1186</v>
      </c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40"/>
      <c r="AB3" s="240"/>
      <c r="AC3" s="240"/>
      <c r="AD3" s="240"/>
      <c r="AE3" s="240"/>
      <c r="AF3" s="240"/>
      <c r="AG3" s="240"/>
      <c r="AH3" s="240"/>
      <c r="AI3" s="240"/>
      <c r="AJ3" s="240"/>
      <c r="AK3" s="240"/>
      <c r="AL3" s="240"/>
      <c r="AM3" s="240"/>
      <c r="AN3" s="240"/>
      <c r="AO3" s="240"/>
      <c r="AP3" s="240"/>
      <c r="AQ3" s="240"/>
      <c r="AR3" s="240"/>
      <c r="AS3" s="240"/>
      <c r="AT3" s="240"/>
      <c r="AU3" s="240"/>
      <c r="AV3" s="240"/>
    </row>
    <row r="4" spans="1:48" ht="15" customHeight="1" x14ac:dyDescent="0.25">
      <c r="A4" s="579" t="s">
        <v>425</v>
      </c>
      <c r="B4" s="226" t="s">
        <v>155</v>
      </c>
      <c r="C4" s="227" t="s">
        <v>1173</v>
      </c>
      <c r="D4" s="546">
        <v>60</v>
      </c>
      <c r="E4" s="243">
        <f>+D4*'4. TOTAL GASTOS FIJOS'!$C$32</f>
        <v>26421.072042085081</v>
      </c>
      <c r="F4" s="244">
        <f>HLOOKUP(B4,'5. GASTOS VARIABLES'!$K$1:$WV$290,3,0)</f>
        <v>2407.5967333333333</v>
      </c>
      <c r="G4" s="244">
        <f>SUM(E4:F4)</f>
        <v>28828.668775418413</v>
      </c>
      <c r="H4" s="244">
        <f>G4*$H$2</f>
        <v>15855.767826480129</v>
      </c>
      <c r="I4" s="244">
        <f t="shared" ref="I4:I35" si="0">+(H4)*$I$2</f>
        <v>1585.576782648013</v>
      </c>
      <c r="J4" s="244">
        <f t="shared" ref="J4:J35" si="1">SUM(G4:I4)</f>
        <v>46270.013384546561</v>
      </c>
      <c r="K4" s="245">
        <f>+J4*$K$2</f>
        <v>925.40026769093129</v>
      </c>
      <c r="L4" s="245">
        <f>+J4*$L$2</f>
        <v>925.40026769093129</v>
      </c>
      <c r="M4" s="246">
        <f>SUM(J4:L4)</f>
        <v>48120.81391992842</v>
      </c>
      <c r="N4" s="554">
        <f>MROUND(M4,1000)</f>
        <v>48000</v>
      </c>
      <c r="O4" s="228">
        <f>M4/$O$2</f>
        <v>90.021165316487554</v>
      </c>
      <c r="P4" s="555">
        <f>MROUND(O4,10)</f>
        <v>90</v>
      </c>
    </row>
    <row r="5" spans="1:48" ht="15" customHeight="1" x14ac:dyDescent="0.25">
      <c r="A5" s="579"/>
      <c r="B5" s="70" t="s">
        <v>156</v>
      </c>
      <c r="C5" s="227" t="s">
        <v>1175</v>
      </c>
      <c r="D5" s="546">
        <v>45</v>
      </c>
      <c r="E5" s="243">
        <f>+D5*'4. TOTAL GASTOS FIJOS'!$C$32</f>
        <v>19815.80403156381</v>
      </c>
      <c r="F5" s="244">
        <f>HLOOKUP(B5,'5. GASTOS VARIABLES'!$K$1:$WV$290,3,0)</f>
        <v>1906.7467333333334</v>
      </c>
      <c r="G5" s="244">
        <f>SUM(E5:F5)</f>
        <v>21722.550764897143</v>
      </c>
      <c r="H5" s="244">
        <f>G5*$H$2</f>
        <v>11947.40292069343</v>
      </c>
      <c r="I5" s="244">
        <f t="shared" si="0"/>
        <v>1194.740292069343</v>
      </c>
      <c r="J5" s="244">
        <f t="shared" si="1"/>
        <v>34864.693977659917</v>
      </c>
      <c r="K5" s="245">
        <f>+J5*$K$2</f>
        <v>697.29387955319839</v>
      </c>
      <c r="L5" s="245">
        <f t="shared" ref="L5" si="2">+J5*$L$2</f>
        <v>697.29387955319839</v>
      </c>
      <c r="M5" s="246">
        <f>SUM(J5:L5)</f>
        <v>36259.281736766308</v>
      </c>
      <c r="N5" s="554">
        <f>MROUND(M5,1000)</f>
        <v>36000</v>
      </c>
      <c r="O5" s="228">
        <f>M5/$O$2</f>
        <v>67.83141284588217</v>
      </c>
      <c r="P5" s="555">
        <f>MROUND(O5,10)</f>
        <v>70</v>
      </c>
    </row>
    <row r="6" spans="1:48" x14ac:dyDescent="0.25">
      <c r="A6" s="579"/>
      <c r="B6" s="70" t="s">
        <v>157</v>
      </c>
      <c r="C6" s="75" t="s">
        <v>426</v>
      </c>
      <c r="D6" s="547">
        <v>45</v>
      </c>
      <c r="E6" s="247">
        <f>+D6*'4. TOTAL GASTOS FIJOS'!$C$32</f>
        <v>19815.80403156381</v>
      </c>
      <c r="F6" s="248">
        <f>HLOOKUP(B6,'5. GASTOS VARIABLES'!$K$1:$WV$290,3,0)</f>
        <v>1282.9667333333334</v>
      </c>
      <c r="G6" s="248">
        <f t="shared" ref="G6:G70" si="3">SUM(E6:F6)</f>
        <v>21098.770764897145</v>
      </c>
      <c r="H6" s="244">
        <f t="shared" ref="H6:H11" si="4">G6*$H$2</f>
        <v>11604.32392069343</v>
      </c>
      <c r="I6" s="244">
        <f t="shared" si="0"/>
        <v>1160.432392069343</v>
      </c>
      <c r="J6" s="244">
        <f t="shared" si="1"/>
        <v>33863.527077659921</v>
      </c>
      <c r="K6" s="249">
        <f>+J6*$K$2</f>
        <v>677.27054155319843</v>
      </c>
      <c r="L6" s="249">
        <f t="shared" ref="L6:L69" si="5">+J6*$L$2</f>
        <v>677.27054155319843</v>
      </c>
      <c r="M6" s="250">
        <f t="shared" ref="M6:M69" si="6">SUM(J6:L6)</f>
        <v>35218.068160766314</v>
      </c>
      <c r="N6" s="554">
        <f t="shared" ref="N6:N72" si="7">MROUND(M6,1000)</f>
        <v>35000</v>
      </c>
      <c r="O6" s="229">
        <f t="shared" ref="O6:O71" si="8">M6/$O$2</f>
        <v>65.883580882548529</v>
      </c>
      <c r="P6" s="555">
        <f t="shared" ref="P6:P69" si="9">MROUND(O6,10)</f>
        <v>70</v>
      </c>
    </row>
    <row r="7" spans="1:48" x14ac:dyDescent="0.25">
      <c r="A7" s="579"/>
      <c r="B7" s="70" t="s">
        <v>158</v>
      </c>
      <c r="C7" s="75" t="s">
        <v>582</v>
      </c>
      <c r="D7" s="547">
        <v>30</v>
      </c>
      <c r="E7" s="247">
        <f>+D7*'4. TOTAL GASTOS FIJOS'!$C$32</f>
        <v>13210.536021042541</v>
      </c>
      <c r="F7" s="248">
        <f>HLOOKUP(B7,'5. GASTOS VARIABLES'!$K$1:$WV$290,3,0)</f>
        <v>2370.7467333333334</v>
      </c>
      <c r="G7" s="248">
        <f t="shared" si="3"/>
        <v>15581.282754375874</v>
      </c>
      <c r="H7" s="244">
        <f t="shared" si="4"/>
        <v>8569.705514906731</v>
      </c>
      <c r="I7" s="244">
        <f t="shared" si="0"/>
        <v>856.97055149067319</v>
      </c>
      <c r="J7" s="244">
        <f t="shared" si="1"/>
        <v>25007.958820773281</v>
      </c>
      <c r="K7" s="249">
        <f t="shared" ref="K7:K69" si="10">+J7*$K$2</f>
        <v>500.15917641546565</v>
      </c>
      <c r="L7" s="249">
        <f t="shared" si="5"/>
        <v>500.15917641546565</v>
      </c>
      <c r="M7" s="250">
        <f t="shared" si="6"/>
        <v>26008.277173604212</v>
      </c>
      <c r="N7" s="554">
        <f t="shared" si="7"/>
        <v>26000</v>
      </c>
      <c r="O7" s="229">
        <f t="shared" si="8"/>
        <v>48.654526561788821</v>
      </c>
      <c r="P7" s="555">
        <f t="shared" si="9"/>
        <v>50</v>
      </c>
    </row>
    <row r="8" spans="1:48" ht="15.75" thickBot="1" x14ac:dyDescent="0.3">
      <c r="A8" s="579"/>
      <c r="B8" s="303" t="s">
        <v>663</v>
      </c>
      <c r="C8" s="93" t="s">
        <v>627</v>
      </c>
      <c r="D8" s="547">
        <v>120</v>
      </c>
      <c r="E8" s="247">
        <f>+D8*'4. TOTAL GASTOS FIJOS'!$C$32</f>
        <v>52842.144084170162</v>
      </c>
      <c r="F8" s="248">
        <f>HLOOKUP(B8,'5. GASTOS VARIABLES'!$K$1:$WV$290,3,0)</f>
        <v>2465.6568393939397</v>
      </c>
      <c r="G8" s="248">
        <f>SUM(E8:F8)</f>
        <v>55307.8009235641</v>
      </c>
      <c r="H8" s="244">
        <f t="shared" si="4"/>
        <v>30419.290507960257</v>
      </c>
      <c r="I8" s="244">
        <f t="shared" si="0"/>
        <v>3041.9290507960259</v>
      </c>
      <c r="J8" s="244">
        <f t="shared" si="1"/>
        <v>88769.020482320382</v>
      </c>
      <c r="K8" s="249">
        <f>+J8*$K$2</f>
        <v>1775.3804096464078</v>
      </c>
      <c r="L8" s="249">
        <f>+J8*$L$2</f>
        <v>1775.3804096464078</v>
      </c>
      <c r="M8" s="250">
        <f>SUM(J8:L8)</f>
        <v>92319.781301613184</v>
      </c>
      <c r="N8" s="554">
        <f>MROUND(M8,1000)</f>
        <v>92000</v>
      </c>
      <c r="O8" s="230">
        <f>M8/$O$2</f>
        <v>172.7056052784832</v>
      </c>
      <c r="P8" s="555">
        <f t="shared" ref="P8:P9" si="11">MROUND(O8,10)</f>
        <v>170</v>
      </c>
    </row>
    <row r="9" spans="1:48" ht="15.75" thickBot="1" x14ac:dyDescent="0.3">
      <c r="A9" s="579"/>
      <c r="B9" s="303" t="s">
        <v>1162</v>
      </c>
      <c r="C9" s="77" t="s">
        <v>1163</v>
      </c>
      <c r="D9" s="547">
        <v>45</v>
      </c>
      <c r="E9" s="247">
        <f>+D9*'4. TOTAL GASTOS FIJOS'!$C$32</f>
        <v>19815.80403156381</v>
      </c>
      <c r="F9" s="248">
        <v>0</v>
      </c>
      <c r="G9" s="248">
        <f>SUM(E9:F9)</f>
        <v>19815.80403156381</v>
      </c>
      <c r="H9" s="244">
        <f t="shared" ref="H9" si="12">G9*$H$2</f>
        <v>10898.692217360096</v>
      </c>
      <c r="I9" s="244">
        <f t="shared" si="0"/>
        <v>1089.8692217360096</v>
      </c>
      <c r="J9" s="244">
        <f t="shared" si="1"/>
        <v>31804.365470659915</v>
      </c>
      <c r="K9" s="249">
        <f>+J9*$K$2</f>
        <v>636.08730941319834</v>
      </c>
      <c r="L9" s="249">
        <f>+J9*$L$2</f>
        <v>636.08730941319834</v>
      </c>
      <c r="M9" s="250">
        <f>SUM(J9:L9)</f>
        <v>33076.540089486312</v>
      </c>
      <c r="N9" s="554">
        <f>MROUND(M9,1000)</f>
        <v>33000</v>
      </c>
      <c r="O9" s="230">
        <f>M9/$O$2</f>
        <v>61.877354951803042</v>
      </c>
      <c r="P9" s="555">
        <f t="shared" si="11"/>
        <v>60</v>
      </c>
    </row>
    <row r="10" spans="1:48" ht="15.75" thickBot="1" x14ac:dyDescent="0.3">
      <c r="A10" s="579"/>
      <c r="B10" s="303" t="s">
        <v>1174</v>
      </c>
      <c r="C10" s="77" t="s">
        <v>1194</v>
      </c>
      <c r="D10" s="547">
        <v>30</v>
      </c>
      <c r="E10" s="247">
        <f>+D10*'4. TOTAL GASTOS FIJOS'!$C$32</f>
        <v>13210.536021042541</v>
      </c>
      <c r="F10" s="244">
        <f>HLOOKUP(B10,'5. GASTOS VARIABLES'!$K$1:$WV$290,3,0)</f>
        <v>25000</v>
      </c>
      <c r="G10" s="248">
        <f>SUM(E10:F10)</f>
        <v>38210.536021042542</v>
      </c>
      <c r="H10" s="244">
        <f>G10*$H$2*0</f>
        <v>0</v>
      </c>
      <c r="I10" s="244">
        <f t="shared" si="0"/>
        <v>0</v>
      </c>
      <c r="J10" s="244">
        <f t="shared" si="1"/>
        <v>38210.536021042542</v>
      </c>
      <c r="K10" s="249">
        <f>+J10*$K$2</f>
        <v>764.21072042085086</v>
      </c>
      <c r="L10" s="249">
        <f>+J10*$L$2</f>
        <v>764.21072042085086</v>
      </c>
      <c r="M10" s="250">
        <f>SUM(J10:L10)</f>
        <v>39738.957461884245</v>
      </c>
      <c r="N10" s="554">
        <f>MROUND(M10,1000)</f>
        <v>40000</v>
      </c>
      <c r="O10" s="230">
        <f>M10/$O$2</f>
        <v>74.340954937581614</v>
      </c>
      <c r="P10" s="555">
        <f t="shared" si="9"/>
        <v>70</v>
      </c>
    </row>
    <row r="11" spans="1:48" x14ac:dyDescent="0.25">
      <c r="A11" s="575" t="s">
        <v>427</v>
      </c>
      <c r="B11" s="68" t="s">
        <v>159</v>
      </c>
      <c r="C11" s="77" t="s">
        <v>1207</v>
      </c>
      <c r="D11" s="547">
        <v>20</v>
      </c>
      <c r="E11" s="247">
        <f>+D11*'4. TOTAL GASTOS FIJOS'!$C$32</f>
        <v>8807.0240140283604</v>
      </c>
      <c r="F11" s="248">
        <f>HLOOKUP(B11,'5. GASTOS VARIABLES'!$K$1:$WV$290,3,0)</f>
        <v>2336.4725666666668</v>
      </c>
      <c r="G11" s="248">
        <f t="shared" si="3"/>
        <v>11143.496580695028</v>
      </c>
      <c r="H11" s="244">
        <f t="shared" si="4"/>
        <v>6128.9231193822661</v>
      </c>
      <c r="I11" s="244">
        <f t="shared" si="0"/>
        <v>612.89231193822661</v>
      </c>
      <c r="J11" s="244">
        <f t="shared" si="1"/>
        <v>17885.312012015522</v>
      </c>
      <c r="K11" s="249">
        <f t="shared" si="10"/>
        <v>357.70624024031042</v>
      </c>
      <c r="L11" s="249">
        <f t="shared" si="5"/>
        <v>357.70624024031042</v>
      </c>
      <c r="M11" s="250">
        <f t="shared" si="6"/>
        <v>18600.724492496141</v>
      </c>
      <c r="N11" s="554">
        <f t="shared" si="7"/>
        <v>19000</v>
      </c>
      <c r="O11" s="229">
        <f t="shared" si="8"/>
        <v>34.79697781778345</v>
      </c>
      <c r="P11" s="555">
        <f t="shared" si="9"/>
        <v>30</v>
      </c>
    </row>
    <row r="12" spans="1:48" x14ac:dyDescent="0.25">
      <c r="A12" s="576"/>
      <c r="B12" s="70" t="s">
        <v>160</v>
      </c>
      <c r="C12" s="75" t="s">
        <v>430</v>
      </c>
      <c r="D12" s="547">
        <v>20</v>
      </c>
      <c r="E12" s="247">
        <f>+D12*'4. TOTAL GASTOS FIJOS'!$C$32</f>
        <v>8807.0240140283604</v>
      </c>
      <c r="F12" s="248">
        <f>HLOOKUP(B12,'5. GASTOS VARIABLES'!$K$1:$WV$290,3,0)</f>
        <v>1350.1850666666669</v>
      </c>
      <c r="G12" s="248">
        <f t="shared" si="3"/>
        <v>10157.209080695027</v>
      </c>
      <c r="H12" s="244">
        <f>G12*$H$2</f>
        <v>5586.4649943822651</v>
      </c>
      <c r="I12" s="244">
        <f t="shared" si="0"/>
        <v>558.64649943822656</v>
      </c>
      <c r="J12" s="244">
        <f t="shared" si="1"/>
        <v>16302.320574515517</v>
      </c>
      <c r="K12" s="249">
        <f t="shared" si="10"/>
        <v>326.04641149031033</v>
      </c>
      <c r="L12" s="249">
        <f t="shared" si="5"/>
        <v>326.04641149031033</v>
      </c>
      <c r="M12" s="250">
        <f t="shared" si="6"/>
        <v>16954.413397496141</v>
      </c>
      <c r="N12" s="554">
        <f t="shared" si="7"/>
        <v>17000</v>
      </c>
      <c r="O12" s="229">
        <f t="shared" si="8"/>
        <v>31.71717032550022</v>
      </c>
      <c r="P12" s="555">
        <f t="shared" si="9"/>
        <v>30</v>
      </c>
    </row>
    <row r="13" spans="1:48" x14ac:dyDescent="0.25">
      <c r="A13" s="576"/>
      <c r="B13" s="70" t="s">
        <v>161</v>
      </c>
      <c r="C13" s="75" t="s">
        <v>339</v>
      </c>
      <c r="D13" s="547">
        <v>15</v>
      </c>
      <c r="E13" s="247">
        <f>+D13*'4. TOTAL GASTOS FIJOS'!$C$32</f>
        <v>6605.2680105212703</v>
      </c>
      <c r="F13" s="248">
        <f>HLOOKUP(B13,'5. GASTOS VARIABLES'!$K$1:$WV$290,3,0)</f>
        <v>18375</v>
      </c>
      <c r="G13" s="248">
        <f t="shared" si="3"/>
        <v>24980.268010521271</v>
      </c>
      <c r="H13" s="264"/>
      <c r="I13" s="244">
        <f t="shared" si="0"/>
        <v>0</v>
      </c>
      <c r="J13" s="244">
        <f t="shared" si="1"/>
        <v>24980.268010521271</v>
      </c>
      <c r="K13" s="249">
        <f t="shared" si="10"/>
        <v>499.60536021042543</v>
      </c>
      <c r="L13" s="249">
        <f t="shared" si="5"/>
        <v>499.60536021042543</v>
      </c>
      <c r="M13" s="250">
        <f t="shared" si="6"/>
        <v>25979.478730942123</v>
      </c>
      <c r="N13" s="554">
        <f t="shared" si="7"/>
        <v>26000</v>
      </c>
      <c r="O13" s="229">
        <f>M13/$O$2</f>
        <v>48.600652382269431</v>
      </c>
      <c r="P13" s="555">
        <f t="shared" si="9"/>
        <v>50</v>
      </c>
    </row>
    <row r="14" spans="1:48" x14ac:dyDescent="0.25">
      <c r="A14" s="576"/>
      <c r="B14" s="70" t="s">
        <v>162</v>
      </c>
      <c r="C14" s="75" t="s">
        <v>337</v>
      </c>
      <c r="D14" s="547">
        <v>15</v>
      </c>
      <c r="E14" s="247">
        <f>+D14*'4. TOTAL GASTOS FIJOS'!$C$32</f>
        <v>6605.2680105212703</v>
      </c>
      <c r="F14" s="248">
        <f>HLOOKUP(B14,'5. GASTOS VARIABLES'!$K$1:$WV$290,3,0)</f>
        <v>18375</v>
      </c>
      <c r="G14" s="248">
        <f t="shared" si="3"/>
        <v>24980.268010521271</v>
      </c>
      <c r="H14" s="264"/>
      <c r="I14" s="244">
        <f t="shared" si="0"/>
        <v>0</v>
      </c>
      <c r="J14" s="244">
        <f t="shared" si="1"/>
        <v>24980.268010521271</v>
      </c>
      <c r="K14" s="249">
        <f t="shared" si="10"/>
        <v>499.60536021042543</v>
      </c>
      <c r="L14" s="249">
        <f t="shared" si="5"/>
        <v>499.60536021042543</v>
      </c>
      <c r="M14" s="250">
        <f t="shared" si="6"/>
        <v>25979.478730942123</v>
      </c>
      <c r="N14" s="554">
        <f t="shared" si="7"/>
        <v>26000</v>
      </c>
      <c r="O14" s="229">
        <f t="shared" si="8"/>
        <v>48.600652382269431</v>
      </c>
      <c r="P14" s="555">
        <f t="shared" si="9"/>
        <v>50</v>
      </c>
    </row>
    <row r="15" spans="1:48" x14ac:dyDescent="0.25">
      <c r="A15" s="576"/>
      <c r="B15" s="70" t="s">
        <v>163</v>
      </c>
      <c r="C15" s="75" t="s">
        <v>499</v>
      </c>
      <c r="D15" s="547">
        <v>60</v>
      </c>
      <c r="E15" s="247">
        <f>+D15*'4. TOTAL GASTOS FIJOS'!$C$32</f>
        <v>26421.072042085081</v>
      </c>
      <c r="F15" s="248">
        <f>HLOOKUP(B15,'5. GASTOS VARIABLES'!$K$1:$WV$290,3,0)</f>
        <v>32990</v>
      </c>
      <c r="G15" s="248">
        <f t="shared" si="3"/>
        <v>59411.072042085085</v>
      </c>
      <c r="H15" s="264"/>
      <c r="I15" s="244">
        <f t="shared" si="0"/>
        <v>0</v>
      </c>
      <c r="J15" s="244">
        <f t="shared" si="1"/>
        <v>59411.072042085085</v>
      </c>
      <c r="K15" s="249">
        <f t="shared" si="10"/>
        <v>1188.2214408417017</v>
      </c>
      <c r="L15" s="249">
        <f t="shared" si="5"/>
        <v>1188.2214408417017</v>
      </c>
      <c r="M15" s="250">
        <f t="shared" si="6"/>
        <v>61787.514923768482</v>
      </c>
      <c r="N15" s="554">
        <f t="shared" si="7"/>
        <v>62000</v>
      </c>
      <c r="O15" s="229">
        <f t="shared" si="8"/>
        <v>115.58790557247869</v>
      </c>
      <c r="P15" s="555">
        <f t="shared" si="9"/>
        <v>120</v>
      </c>
    </row>
    <row r="16" spans="1:48" x14ac:dyDescent="0.25">
      <c r="A16" s="576"/>
      <c r="B16" s="70" t="s">
        <v>164</v>
      </c>
      <c r="C16" s="76" t="s">
        <v>1132</v>
      </c>
      <c r="D16" s="547">
        <v>60</v>
      </c>
      <c r="E16" s="247">
        <f>+D16*'4. TOTAL GASTOS FIJOS'!$C$32</f>
        <v>26421.072042085081</v>
      </c>
      <c r="F16" s="248">
        <f>HLOOKUP(B16,'5. GASTOS VARIABLES'!$K$1:$WV$290,3,0)</f>
        <v>37275</v>
      </c>
      <c r="G16" s="248">
        <f t="shared" ref="G16" si="13">SUM(E16:F16)</f>
        <v>63696.072042085085</v>
      </c>
      <c r="H16" s="264"/>
      <c r="I16" s="244">
        <f t="shared" si="0"/>
        <v>0</v>
      </c>
      <c r="J16" s="244">
        <f t="shared" si="1"/>
        <v>63696.072042085085</v>
      </c>
      <c r="K16" s="249">
        <f t="shared" si="10"/>
        <v>1273.9214408417017</v>
      </c>
      <c r="L16" s="249">
        <f t="shared" ref="L16" si="14">+J16*$L$2</f>
        <v>1273.9214408417017</v>
      </c>
      <c r="M16" s="250">
        <f t="shared" ref="M16" si="15">SUM(J16:L16)</f>
        <v>66243.914923768491</v>
      </c>
      <c r="N16" s="554">
        <f t="shared" ref="N16" si="16">MROUND(M16,1000)</f>
        <v>66000</v>
      </c>
      <c r="O16" s="229">
        <f t="shared" ref="O16" si="17">M16/$O$2</f>
        <v>123.92463740299036</v>
      </c>
      <c r="P16" s="555">
        <f t="shared" ref="P16" si="18">MROUND(O16,10)</f>
        <v>120</v>
      </c>
    </row>
    <row r="17" spans="1:16" x14ac:dyDescent="0.25">
      <c r="A17" s="576"/>
      <c r="B17" s="70" t="s">
        <v>165</v>
      </c>
      <c r="C17" s="76" t="s">
        <v>583</v>
      </c>
      <c r="D17" s="547">
        <v>15</v>
      </c>
      <c r="E17" s="247">
        <f>+D17*'4. TOTAL GASTOS FIJOS'!$C$32</f>
        <v>6605.2680105212703</v>
      </c>
      <c r="F17" s="248">
        <f>HLOOKUP(B17,'5. GASTOS VARIABLES'!$K$1:$WV$290,3,0)</f>
        <v>32666.666666666668</v>
      </c>
      <c r="G17" s="248">
        <f t="shared" si="3"/>
        <v>39271.934677187935</v>
      </c>
      <c r="H17" s="264"/>
      <c r="I17" s="244">
        <f t="shared" si="0"/>
        <v>0</v>
      </c>
      <c r="J17" s="244">
        <f t="shared" si="1"/>
        <v>39271.934677187935</v>
      </c>
      <c r="K17" s="249">
        <f t="shared" si="10"/>
        <v>785.43869354375875</v>
      </c>
      <c r="L17" s="249">
        <f t="shared" si="5"/>
        <v>785.43869354375875</v>
      </c>
      <c r="M17" s="250">
        <f t="shared" si="6"/>
        <v>40842.812064275451</v>
      </c>
      <c r="N17" s="554">
        <f t="shared" si="7"/>
        <v>41000</v>
      </c>
      <c r="O17" s="229">
        <f t="shared" si="8"/>
        <v>76.405971498036578</v>
      </c>
      <c r="P17" s="555">
        <f t="shared" si="9"/>
        <v>80</v>
      </c>
    </row>
    <row r="18" spans="1:16" x14ac:dyDescent="0.25">
      <c r="A18" s="576"/>
      <c r="B18" s="70" t="s">
        <v>500</v>
      </c>
      <c r="C18" s="76" t="s">
        <v>584</v>
      </c>
      <c r="D18" s="547">
        <v>20</v>
      </c>
      <c r="E18" s="247">
        <f>+D18*'4. TOTAL GASTOS FIJOS'!$C$32</f>
        <v>8807.0240140283604</v>
      </c>
      <c r="F18" s="248">
        <f>HLOOKUP(B18,'5. GASTOS VARIABLES'!$K$1:$WV$290,3,0)</f>
        <v>40666.666666666664</v>
      </c>
      <c r="G18" s="248">
        <f t="shared" si="3"/>
        <v>49473.690680695028</v>
      </c>
      <c r="H18" s="264"/>
      <c r="I18" s="244">
        <f t="shared" si="0"/>
        <v>0</v>
      </c>
      <c r="J18" s="244">
        <f t="shared" si="1"/>
        <v>49473.690680695028</v>
      </c>
      <c r="K18" s="249">
        <f t="shared" si="10"/>
        <v>989.47381361390057</v>
      </c>
      <c r="L18" s="249">
        <f t="shared" si="5"/>
        <v>989.47381361390057</v>
      </c>
      <c r="M18" s="250">
        <f t="shared" si="6"/>
        <v>51452.638307922825</v>
      </c>
      <c r="N18" s="554">
        <f t="shared" si="7"/>
        <v>51000</v>
      </c>
      <c r="O18" s="229">
        <f t="shared" si="8"/>
        <v>96.254117122669214</v>
      </c>
      <c r="P18" s="555">
        <f t="shared" si="9"/>
        <v>100</v>
      </c>
    </row>
    <row r="19" spans="1:16" x14ac:dyDescent="0.25">
      <c r="A19" s="576"/>
      <c r="B19" s="89" t="s">
        <v>501</v>
      </c>
      <c r="C19" s="93" t="s">
        <v>585</v>
      </c>
      <c r="D19" s="547">
        <v>25</v>
      </c>
      <c r="E19" s="247">
        <f>+D19*'4. TOTAL GASTOS FIJOS'!$C$32</f>
        <v>11008.78001753545</v>
      </c>
      <c r="F19" s="248">
        <f>HLOOKUP(B19,'5. GASTOS VARIABLES'!$K$1:$WV$290,3,0)</f>
        <v>57000</v>
      </c>
      <c r="G19" s="248">
        <f t="shared" ref="G19" si="19">SUM(E19:F19)</f>
        <v>68008.78001753545</v>
      </c>
      <c r="H19" s="264"/>
      <c r="I19" s="244">
        <f t="shared" si="0"/>
        <v>0</v>
      </c>
      <c r="J19" s="244">
        <f t="shared" si="1"/>
        <v>68008.78001753545</v>
      </c>
      <c r="K19" s="249">
        <f t="shared" si="10"/>
        <v>1360.1756003507089</v>
      </c>
      <c r="L19" s="249">
        <f t="shared" ref="L19" si="20">+J19*$L$2</f>
        <v>1360.1756003507089</v>
      </c>
      <c r="M19" s="250">
        <f t="shared" ref="M19" si="21">SUM(J19:L19)</f>
        <v>70729.131218236857</v>
      </c>
      <c r="N19" s="554">
        <f t="shared" ref="N19" si="22">MROUND(M19,1000)</f>
        <v>71000</v>
      </c>
      <c r="O19" s="229">
        <f t="shared" ref="O19" si="23">M19/$O$2</f>
        <v>132.31527680897364</v>
      </c>
      <c r="P19" s="555">
        <f t="shared" ref="P19" si="24">MROUND(O19,10)</f>
        <v>130</v>
      </c>
    </row>
    <row r="20" spans="1:16" ht="15.75" thickBot="1" x14ac:dyDescent="0.3">
      <c r="A20" s="576"/>
      <c r="B20" s="89" t="s">
        <v>1131</v>
      </c>
      <c r="C20" s="93" t="s">
        <v>1178</v>
      </c>
      <c r="D20" s="547">
        <v>15</v>
      </c>
      <c r="E20" s="247">
        <f>+D20*'4. TOTAL GASTOS FIJOS'!$C$32</f>
        <v>6605.2680105212703</v>
      </c>
      <c r="F20" s="248">
        <f>HLOOKUP(B20,'5. GASTOS VARIABLES'!$K$1:$WV$290,3,0)</f>
        <v>33500</v>
      </c>
      <c r="G20" s="248">
        <f t="shared" si="3"/>
        <v>40105.268010521271</v>
      </c>
      <c r="H20" s="244"/>
      <c r="I20" s="244">
        <f t="shared" si="0"/>
        <v>0</v>
      </c>
      <c r="J20" s="244">
        <f t="shared" si="1"/>
        <v>40105.268010521271</v>
      </c>
      <c r="K20" s="249">
        <f t="shared" si="10"/>
        <v>802.10536021042549</v>
      </c>
      <c r="L20" s="249">
        <f t="shared" si="5"/>
        <v>802.10536021042549</v>
      </c>
      <c r="M20" s="250">
        <f t="shared" si="6"/>
        <v>41709.478730942115</v>
      </c>
      <c r="N20" s="554">
        <f t="shared" si="7"/>
        <v>42000</v>
      </c>
      <c r="O20" s="229">
        <f t="shared" si="8"/>
        <v>78.027272904203755</v>
      </c>
      <c r="P20" s="555">
        <f t="shared" si="9"/>
        <v>80</v>
      </c>
    </row>
    <row r="21" spans="1:16" ht="15" customHeight="1" x14ac:dyDescent="0.25">
      <c r="A21" s="580" t="s">
        <v>431</v>
      </c>
      <c r="B21" s="68" t="s">
        <v>166</v>
      </c>
      <c r="C21" s="77" t="s">
        <v>432</v>
      </c>
      <c r="D21" s="546">
        <v>30</v>
      </c>
      <c r="E21" s="243">
        <f>+D21*'4. TOTAL GASTOS FIJOS'!$C$32</f>
        <v>13210.536021042541</v>
      </c>
      <c r="F21" s="244">
        <f>HLOOKUP(B21,'5. GASTOS VARIABLES'!$K$1:$WV$290,3,0)</f>
        <v>6482.8132240093237</v>
      </c>
      <c r="G21" s="244">
        <f t="shared" si="3"/>
        <v>19693.349245051864</v>
      </c>
      <c r="H21" s="244">
        <f t="shared" ref="H21:H39" si="25">G21*$H$2</f>
        <v>10831.342084778526</v>
      </c>
      <c r="I21" s="244">
        <f t="shared" si="0"/>
        <v>1083.1342084778526</v>
      </c>
      <c r="J21" s="244">
        <f t="shared" si="1"/>
        <v>31607.825538308243</v>
      </c>
      <c r="K21" s="249">
        <f t="shared" si="10"/>
        <v>632.15651076616484</v>
      </c>
      <c r="L21" s="245">
        <f t="shared" si="5"/>
        <v>632.15651076616484</v>
      </c>
      <c r="M21" s="246">
        <f t="shared" si="6"/>
        <v>32872.138559840576</v>
      </c>
      <c r="N21" s="554">
        <f t="shared" si="7"/>
        <v>33000</v>
      </c>
      <c r="O21" s="228">
        <f t="shared" si="8"/>
        <v>61.494974389375322</v>
      </c>
      <c r="P21" s="555">
        <f t="shared" si="9"/>
        <v>60</v>
      </c>
    </row>
    <row r="22" spans="1:16" ht="15" customHeight="1" x14ac:dyDescent="0.25">
      <c r="A22" s="581"/>
      <c r="B22" s="226" t="s">
        <v>167</v>
      </c>
      <c r="C22" s="227" t="s">
        <v>433</v>
      </c>
      <c r="D22" s="546">
        <v>45</v>
      </c>
      <c r="E22" s="243">
        <f>+D22*'4. TOTAL GASTOS FIJOS'!$C$32</f>
        <v>19815.80403156381</v>
      </c>
      <c r="F22" s="244">
        <f>HLOOKUP(B22,'5. GASTOS VARIABLES'!$K$1:$WV$290,3,0)</f>
        <v>9160.1044740093257</v>
      </c>
      <c r="G22" s="244">
        <f t="shared" si="3"/>
        <v>28975.908505573134</v>
      </c>
      <c r="H22" s="244">
        <f t="shared" si="25"/>
        <v>15936.749678065225</v>
      </c>
      <c r="I22" s="244">
        <f t="shared" si="0"/>
        <v>1593.6749678065225</v>
      </c>
      <c r="J22" s="244">
        <f t="shared" si="1"/>
        <v>46506.33315144488</v>
      </c>
      <c r="K22" s="245">
        <f t="shared" si="10"/>
        <v>930.12666302889761</v>
      </c>
      <c r="L22" s="245">
        <f t="shared" si="5"/>
        <v>930.12666302889761</v>
      </c>
      <c r="M22" s="246">
        <f t="shared" si="6"/>
        <v>48366.586477502671</v>
      </c>
      <c r="N22" s="554">
        <f t="shared" si="7"/>
        <v>48000</v>
      </c>
      <c r="O22" s="228">
        <f t="shared" si="8"/>
        <v>90.480940000940365</v>
      </c>
      <c r="P22" s="555">
        <f t="shared" si="9"/>
        <v>90</v>
      </c>
    </row>
    <row r="23" spans="1:16" ht="15" customHeight="1" x14ac:dyDescent="0.25">
      <c r="A23" s="581"/>
      <c r="B23" s="226" t="s">
        <v>168</v>
      </c>
      <c r="C23" s="227" t="s">
        <v>434</v>
      </c>
      <c r="D23" s="546">
        <v>45</v>
      </c>
      <c r="E23" s="243">
        <f>+D23*'4. TOTAL GASTOS FIJOS'!$C$32</f>
        <v>19815.80403156381</v>
      </c>
      <c r="F23" s="244">
        <f>HLOOKUP(B23,'5. GASTOS VARIABLES'!$K$1:$WV$290,3,0)</f>
        <v>5816.0080990093238</v>
      </c>
      <c r="G23" s="244">
        <f t="shared" si="3"/>
        <v>25631.812130573133</v>
      </c>
      <c r="H23" s="244">
        <f t="shared" si="25"/>
        <v>14097.496671815225</v>
      </c>
      <c r="I23" s="244">
        <f t="shared" si="0"/>
        <v>1409.7496671815225</v>
      </c>
      <c r="J23" s="244">
        <f t="shared" si="1"/>
        <v>41139.058469569885</v>
      </c>
      <c r="K23" s="245">
        <f t="shared" si="10"/>
        <v>822.78116939139773</v>
      </c>
      <c r="L23" s="245">
        <f t="shared" si="5"/>
        <v>822.78116939139773</v>
      </c>
      <c r="M23" s="246">
        <f t="shared" si="6"/>
        <v>42784.62080835268</v>
      </c>
      <c r="N23" s="554">
        <f t="shared" si="7"/>
        <v>43000</v>
      </c>
      <c r="O23" s="228">
        <f t="shared" si="8"/>
        <v>80.038576014129049</v>
      </c>
      <c r="P23" s="555">
        <f t="shared" si="9"/>
        <v>80</v>
      </c>
    </row>
    <row r="24" spans="1:16" ht="15" customHeight="1" x14ac:dyDescent="0.25">
      <c r="A24" s="581"/>
      <c r="B24" s="226" t="s">
        <v>169</v>
      </c>
      <c r="C24" s="227" t="s">
        <v>435</v>
      </c>
      <c r="D24" s="546">
        <v>60</v>
      </c>
      <c r="E24" s="243">
        <f>+D24*'4. TOTAL GASTOS FIJOS'!$C$32</f>
        <v>26421.072042085081</v>
      </c>
      <c r="F24" s="244">
        <f>HLOOKUP(B24,'5. GASTOS VARIABLES'!$K$1:$WV$290,3,0)</f>
        <v>10183.472099009326</v>
      </c>
      <c r="G24" s="244">
        <f t="shared" si="3"/>
        <v>36604.544141094404</v>
      </c>
      <c r="H24" s="244">
        <f t="shared" si="25"/>
        <v>20132.499277601924</v>
      </c>
      <c r="I24" s="244">
        <f t="shared" si="0"/>
        <v>2013.2499277601926</v>
      </c>
      <c r="J24" s="244">
        <f t="shared" si="1"/>
        <v>58750.293346456514</v>
      </c>
      <c r="K24" s="245">
        <f t="shared" si="10"/>
        <v>1175.0058669291302</v>
      </c>
      <c r="L24" s="245">
        <f t="shared" si="5"/>
        <v>1175.0058669291302</v>
      </c>
      <c r="M24" s="246">
        <f t="shared" si="6"/>
        <v>61100.305080314778</v>
      </c>
      <c r="N24" s="554">
        <f t="shared" si="7"/>
        <v>61000</v>
      </c>
      <c r="O24" s="228">
        <f t="shared" si="8"/>
        <v>114.30231985841321</v>
      </c>
      <c r="P24" s="555">
        <f t="shared" si="9"/>
        <v>110</v>
      </c>
    </row>
    <row r="25" spans="1:16" ht="15" customHeight="1" x14ac:dyDescent="0.25">
      <c r="A25" s="581"/>
      <c r="B25" s="226" t="s">
        <v>170</v>
      </c>
      <c r="C25" s="227" t="s">
        <v>617</v>
      </c>
      <c r="D25" s="546">
        <v>60</v>
      </c>
      <c r="E25" s="243">
        <f>+D25*'4. TOTAL GASTOS FIJOS'!$C$32</f>
        <v>26421.072042085081</v>
      </c>
      <c r="F25" s="244">
        <f>HLOOKUP(B25,'5. GASTOS VARIABLES'!$K$1:$WV$290,3,0)</f>
        <v>5906.8698490093229</v>
      </c>
      <c r="G25" s="244">
        <f t="shared" si="3"/>
        <v>32327.941891094404</v>
      </c>
      <c r="H25" s="244">
        <f t="shared" si="25"/>
        <v>17780.368040101923</v>
      </c>
      <c r="I25" s="244">
        <f t="shared" si="0"/>
        <v>1778.0368040101923</v>
      </c>
      <c r="J25" s="244">
        <f t="shared" si="1"/>
        <v>51886.34673520652</v>
      </c>
      <c r="K25" s="245">
        <f t="shared" si="10"/>
        <v>1037.7269347041304</v>
      </c>
      <c r="L25" s="245">
        <f t="shared" si="5"/>
        <v>1037.7269347041304</v>
      </c>
      <c r="M25" s="246">
        <f t="shared" si="6"/>
        <v>53961.800604614778</v>
      </c>
      <c r="N25" s="554">
        <f t="shared" si="7"/>
        <v>54000</v>
      </c>
      <c r="O25" s="228">
        <f t="shared" si="8"/>
        <v>100.94808830720191</v>
      </c>
      <c r="P25" s="555">
        <f t="shared" si="9"/>
        <v>100</v>
      </c>
    </row>
    <row r="26" spans="1:16" ht="15" customHeight="1" x14ac:dyDescent="0.25">
      <c r="A26" s="581"/>
      <c r="B26" s="226" t="s">
        <v>171</v>
      </c>
      <c r="C26" s="227" t="s">
        <v>619</v>
      </c>
      <c r="D26" s="546">
        <v>45</v>
      </c>
      <c r="E26" s="243">
        <f>+D26*'4. TOTAL GASTOS FIJOS'!$C$32</f>
        <v>19815.80403156381</v>
      </c>
      <c r="F26" s="244">
        <f>HLOOKUP(B26,'5. GASTOS VARIABLES'!$K$1:$WV$290,3,0)</f>
        <v>5761.325849009324</v>
      </c>
      <c r="G26" s="244">
        <f t="shared" si="3"/>
        <v>25577.129880573135</v>
      </c>
      <c r="H26" s="244">
        <f t="shared" si="25"/>
        <v>14067.421434315225</v>
      </c>
      <c r="I26" s="244">
        <f t="shared" si="0"/>
        <v>1406.7421434315227</v>
      </c>
      <c r="J26" s="244">
        <f t="shared" si="1"/>
        <v>41051.293458319888</v>
      </c>
      <c r="K26" s="245">
        <f t="shared" si="10"/>
        <v>821.0258691663978</v>
      </c>
      <c r="L26" s="245">
        <f t="shared" si="5"/>
        <v>821.0258691663978</v>
      </c>
      <c r="M26" s="246">
        <f t="shared" si="6"/>
        <v>42693.345196652685</v>
      </c>
      <c r="N26" s="554">
        <f t="shared" si="7"/>
        <v>43000</v>
      </c>
      <c r="O26" s="228">
        <f t="shared" si="8"/>
        <v>79.867823770746767</v>
      </c>
      <c r="P26" s="555">
        <f t="shared" si="9"/>
        <v>80</v>
      </c>
    </row>
    <row r="27" spans="1:16" ht="15" customHeight="1" x14ac:dyDescent="0.25">
      <c r="A27" s="581"/>
      <c r="B27" s="226" t="s">
        <v>172</v>
      </c>
      <c r="C27" s="227" t="s">
        <v>586</v>
      </c>
      <c r="D27" s="546">
        <v>90</v>
      </c>
      <c r="E27" s="243">
        <f>+D27*'4. TOTAL GASTOS FIJOS'!$C$32</f>
        <v>39631.60806312762</v>
      </c>
      <c r="F27" s="244">
        <f>HLOOKUP(B27,'5. GASTOS VARIABLES'!$K$1:$WV$290,3,0)</f>
        <v>9628.5857143939393</v>
      </c>
      <c r="G27" s="244">
        <f t="shared" si="3"/>
        <v>49260.193777521563</v>
      </c>
      <c r="H27" s="244">
        <f t="shared" si="25"/>
        <v>27093.106577636863</v>
      </c>
      <c r="I27" s="244">
        <f t="shared" si="0"/>
        <v>2709.3106577636863</v>
      </c>
      <c r="J27" s="244">
        <f t="shared" si="1"/>
        <v>79062.611012922105</v>
      </c>
      <c r="K27" s="245">
        <f t="shared" si="10"/>
        <v>1581.2522202584421</v>
      </c>
      <c r="L27" s="245">
        <f t="shared" si="5"/>
        <v>1581.2522202584421</v>
      </c>
      <c r="M27" s="246">
        <f t="shared" si="6"/>
        <v>82225.115453438979</v>
      </c>
      <c r="N27" s="554">
        <f t="shared" si="7"/>
        <v>82000</v>
      </c>
      <c r="O27" s="228">
        <f t="shared" si="8"/>
        <v>153.82118689259934</v>
      </c>
      <c r="P27" s="555">
        <f t="shared" si="9"/>
        <v>150</v>
      </c>
    </row>
    <row r="28" spans="1:16" ht="15" customHeight="1" x14ac:dyDescent="0.25">
      <c r="A28" s="581"/>
      <c r="B28" s="226" t="s">
        <v>173</v>
      </c>
      <c r="C28" s="227" t="s">
        <v>587</v>
      </c>
      <c r="D28" s="546">
        <v>120</v>
      </c>
      <c r="E28" s="243">
        <f>+D28*'4. TOTAL GASTOS FIJOS'!$C$32</f>
        <v>52842.144084170162</v>
      </c>
      <c r="F28" s="244">
        <f>HLOOKUP(B28,'5. GASTOS VARIABLES'!$K$1:$WV$290,3,0)</f>
        <v>11701.957714393939</v>
      </c>
      <c r="G28" s="244">
        <f t="shared" si="3"/>
        <v>64544.101798564101</v>
      </c>
      <c r="H28" s="244">
        <f t="shared" si="25"/>
        <v>35499.255989210258</v>
      </c>
      <c r="I28" s="244">
        <f t="shared" si="0"/>
        <v>3549.925598921026</v>
      </c>
      <c r="J28" s="244">
        <f t="shared" si="1"/>
        <v>103593.28338669537</v>
      </c>
      <c r="K28" s="245">
        <f t="shared" si="10"/>
        <v>2071.8656677339077</v>
      </c>
      <c r="L28" s="245">
        <f t="shared" si="5"/>
        <v>2071.8656677339077</v>
      </c>
      <c r="M28" s="246">
        <f t="shared" si="6"/>
        <v>107737.01472216318</v>
      </c>
      <c r="N28" s="554">
        <f t="shared" si="7"/>
        <v>108000</v>
      </c>
      <c r="O28" s="228">
        <f t="shared" si="8"/>
        <v>201.5471232291894</v>
      </c>
      <c r="P28" s="555">
        <f t="shared" si="9"/>
        <v>200</v>
      </c>
    </row>
    <row r="29" spans="1:16" ht="15" customHeight="1" x14ac:dyDescent="0.25">
      <c r="A29" s="581"/>
      <c r="B29" s="226" t="s">
        <v>174</v>
      </c>
      <c r="C29" s="227" t="s">
        <v>588</v>
      </c>
      <c r="D29" s="546">
        <v>30</v>
      </c>
      <c r="E29" s="243">
        <f>+D29*'4. TOTAL GASTOS FIJOS'!$C$32</f>
        <v>13210.536021042541</v>
      </c>
      <c r="F29" s="244">
        <f>HLOOKUP(B29,'5. GASTOS VARIABLES'!$K$1:$WV$290,3,0)</f>
        <v>2853.4112240093236</v>
      </c>
      <c r="G29" s="244">
        <f t="shared" si="3"/>
        <v>16063.947245051864</v>
      </c>
      <c r="H29" s="244">
        <f t="shared" si="25"/>
        <v>8835.170984778526</v>
      </c>
      <c r="I29" s="244">
        <f t="shared" si="0"/>
        <v>883.51709847785264</v>
      </c>
      <c r="J29" s="244">
        <f t="shared" si="1"/>
        <v>25782.635328308243</v>
      </c>
      <c r="K29" s="245">
        <f t="shared" si="10"/>
        <v>515.65270656616485</v>
      </c>
      <c r="L29" s="245">
        <f t="shared" si="5"/>
        <v>515.65270656616485</v>
      </c>
      <c r="M29" s="246">
        <f t="shared" si="6"/>
        <v>26813.940741440572</v>
      </c>
      <c r="N29" s="554">
        <f t="shared" si="7"/>
        <v>27000</v>
      </c>
      <c r="O29" s="228">
        <f t="shared" si="8"/>
        <v>50.16170749497816</v>
      </c>
      <c r="P29" s="555">
        <f t="shared" si="9"/>
        <v>50</v>
      </c>
    </row>
    <row r="30" spans="1:16" ht="15" customHeight="1" x14ac:dyDescent="0.25">
      <c r="A30" s="581"/>
      <c r="B30" s="226" t="s">
        <v>618</v>
      </c>
      <c r="C30" s="227" t="s">
        <v>589</v>
      </c>
      <c r="D30" s="546">
        <v>45</v>
      </c>
      <c r="E30" s="243">
        <f>+D30*'4. TOTAL GASTOS FIJOS'!$C$32</f>
        <v>19815.80403156381</v>
      </c>
      <c r="F30" s="244">
        <f>HLOOKUP(B30,'5. GASTOS VARIABLES'!$K$1:$WV$290,3,0)</f>
        <v>4413.5624740093235</v>
      </c>
      <c r="G30" s="244">
        <f t="shared" si="3"/>
        <v>24229.366505573133</v>
      </c>
      <c r="H30" s="244">
        <f t="shared" si="25"/>
        <v>13326.151578065224</v>
      </c>
      <c r="I30" s="244">
        <f t="shared" si="0"/>
        <v>1332.6151578065226</v>
      </c>
      <c r="J30" s="244">
        <f t="shared" si="1"/>
        <v>38888.133241444884</v>
      </c>
      <c r="K30" s="245">
        <f t="shared" si="10"/>
        <v>777.76266482889775</v>
      </c>
      <c r="L30" s="245">
        <f t="shared" si="5"/>
        <v>777.76266482889775</v>
      </c>
      <c r="M30" s="246">
        <f t="shared" si="6"/>
        <v>40443.658571102686</v>
      </c>
      <c r="N30" s="554">
        <f t="shared" si="7"/>
        <v>40000</v>
      </c>
      <c r="O30" s="228">
        <f t="shared" si="8"/>
        <v>75.659262129085562</v>
      </c>
      <c r="P30" s="555">
        <f t="shared" si="9"/>
        <v>80</v>
      </c>
    </row>
    <row r="31" spans="1:16" ht="15" customHeight="1" x14ac:dyDescent="0.25">
      <c r="A31" s="581"/>
      <c r="B31" s="226" t="s">
        <v>661</v>
      </c>
      <c r="C31" s="227" t="s">
        <v>660</v>
      </c>
      <c r="D31" s="546">
        <v>60</v>
      </c>
      <c r="E31" s="243">
        <f>+D31*'4. TOTAL GASTOS FIJOS'!$C$32</f>
        <v>26421.072042085081</v>
      </c>
      <c r="F31" s="244">
        <f>HLOOKUP(B31,'5. GASTOS VARIABLES'!$K$1:$WV$290,3,0)</f>
        <v>11280.209849009327</v>
      </c>
      <c r="G31" s="244">
        <f>SUM(E31:F31)</f>
        <v>37701.281891094404</v>
      </c>
      <c r="H31" s="244">
        <f t="shared" si="25"/>
        <v>20735.705040101922</v>
      </c>
      <c r="I31" s="244">
        <f t="shared" si="0"/>
        <v>2073.5705040101925</v>
      </c>
      <c r="J31" s="244">
        <f t="shared" si="1"/>
        <v>60510.557435206516</v>
      </c>
      <c r="K31" s="245">
        <f>+J31*$K$2</f>
        <v>1210.2111487041304</v>
      </c>
      <c r="L31" s="245">
        <f>+J31*$L$2</f>
        <v>1210.2111487041304</v>
      </c>
      <c r="M31" s="246">
        <f>SUM(J31:L31)</f>
        <v>62930.979732614782</v>
      </c>
      <c r="N31" s="554">
        <f>MROUND(M31,1000)</f>
        <v>63000</v>
      </c>
      <c r="O31" s="228">
        <f>M31/$O$2</f>
        <v>117.72702222919239</v>
      </c>
      <c r="P31" s="555">
        <f t="shared" si="9"/>
        <v>120</v>
      </c>
    </row>
    <row r="32" spans="1:16" ht="15" customHeight="1" thickBot="1" x14ac:dyDescent="0.3">
      <c r="A32" s="582"/>
      <c r="B32" s="226" t="s">
        <v>668</v>
      </c>
      <c r="C32" s="227" t="s">
        <v>628</v>
      </c>
      <c r="D32" s="546">
        <v>35</v>
      </c>
      <c r="E32" s="243">
        <f>+D32*'4. TOTAL GASTOS FIJOS'!$C$32</f>
        <v>15412.29202454963</v>
      </c>
      <c r="F32" s="244">
        <f>HLOOKUP(B32,'5. GASTOS VARIABLES'!$K$1:$WV$290,3,0)</f>
        <v>1680.3030893939392</v>
      </c>
      <c r="G32" s="244">
        <f>SUM(E32:F32)</f>
        <v>17092.595113943567</v>
      </c>
      <c r="H32" s="244">
        <f t="shared" si="25"/>
        <v>9400.9273126689623</v>
      </c>
      <c r="I32" s="244">
        <f t="shared" si="0"/>
        <v>940.09273126689629</v>
      </c>
      <c r="J32" s="244">
        <f t="shared" si="1"/>
        <v>27433.615157879427</v>
      </c>
      <c r="K32" s="245">
        <f>+J32*$K$2</f>
        <v>548.67230315758854</v>
      </c>
      <c r="L32" s="245">
        <f>+J32*$L$2</f>
        <v>548.67230315758854</v>
      </c>
      <c r="M32" s="246">
        <f>SUM(J32:L32)</f>
        <v>28530.959764194606</v>
      </c>
      <c r="N32" s="554">
        <f>MROUND(M32,1000)</f>
        <v>29000</v>
      </c>
      <c r="O32" s="228">
        <f>M32/$O$2</f>
        <v>53.37379059806306</v>
      </c>
      <c r="P32" s="555">
        <f t="shared" si="9"/>
        <v>50</v>
      </c>
    </row>
    <row r="33" spans="1:16" x14ac:dyDescent="0.25">
      <c r="A33" s="575" t="s">
        <v>436</v>
      </c>
      <c r="B33" s="68" t="s">
        <v>175</v>
      </c>
      <c r="C33" s="95" t="s">
        <v>1170</v>
      </c>
      <c r="D33" s="547">
        <v>65</v>
      </c>
      <c r="E33" s="247">
        <f>+D33*'4. TOTAL GASTOS FIJOS'!$C$32</f>
        <v>28622.82804559217</v>
      </c>
      <c r="F33" s="248">
        <f>HLOOKUP(B33,'5. GASTOS VARIABLES'!$K$1:$WV$290,3,0)</f>
        <v>13991.242640675991</v>
      </c>
      <c r="G33" s="248">
        <f t="shared" si="3"/>
        <v>42614.070686268162</v>
      </c>
      <c r="H33" s="244">
        <f t="shared" si="25"/>
        <v>23437.738877447489</v>
      </c>
      <c r="I33" s="244">
        <f t="shared" si="0"/>
        <v>2343.7738877447491</v>
      </c>
      <c r="J33" s="244">
        <f t="shared" si="1"/>
        <v>68395.583451460407</v>
      </c>
      <c r="K33" s="249">
        <f t="shared" si="10"/>
        <v>1367.9116690292083</v>
      </c>
      <c r="L33" s="249">
        <f t="shared" si="5"/>
        <v>1367.9116690292083</v>
      </c>
      <c r="M33" s="250">
        <f t="shared" si="6"/>
        <v>71131.406789518835</v>
      </c>
      <c r="N33" s="554">
        <f t="shared" si="7"/>
        <v>71000</v>
      </c>
      <c r="O33" s="229">
        <f t="shared" si="8"/>
        <v>133.06782675057309</v>
      </c>
      <c r="P33" s="555">
        <f t="shared" si="9"/>
        <v>130</v>
      </c>
    </row>
    <row r="34" spans="1:16" x14ac:dyDescent="0.25">
      <c r="A34" s="576"/>
      <c r="B34" s="70" t="s">
        <v>176</v>
      </c>
      <c r="C34" s="78" t="s">
        <v>1171</v>
      </c>
      <c r="D34" s="547">
        <v>90</v>
      </c>
      <c r="E34" s="247">
        <f>+D34*'4. TOTAL GASTOS FIJOS'!$C$32</f>
        <v>39631.60806312762</v>
      </c>
      <c r="F34" s="248">
        <f>HLOOKUP(B34,'5. GASTOS VARIABLES'!$K$1:$WV$290,3,0)</f>
        <v>15152.22764067599</v>
      </c>
      <c r="G34" s="248">
        <f t="shared" si="3"/>
        <v>54783.835703803612</v>
      </c>
      <c r="H34" s="244">
        <f t="shared" si="25"/>
        <v>30131.109637091988</v>
      </c>
      <c r="I34" s="244">
        <f t="shared" si="0"/>
        <v>3013.110963709199</v>
      </c>
      <c r="J34" s="244">
        <f t="shared" si="1"/>
        <v>87928.056304604805</v>
      </c>
      <c r="K34" s="249">
        <f t="shared" si="10"/>
        <v>1758.5611260920962</v>
      </c>
      <c r="L34" s="249">
        <f t="shared" si="5"/>
        <v>1758.5611260920962</v>
      </c>
      <c r="M34" s="250">
        <f t="shared" si="6"/>
        <v>91445.178556789004</v>
      </c>
      <c r="N34" s="554">
        <f t="shared" si="7"/>
        <v>91000</v>
      </c>
      <c r="O34" s="229">
        <f t="shared" si="8"/>
        <v>171.06945759384345</v>
      </c>
      <c r="P34" s="555">
        <f t="shared" si="9"/>
        <v>170</v>
      </c>
    </row>
    <row r="35" spans="1:16" x14ac:dyDescent="0.25">
      <c r="A35" s="576"/>
      <c r="B35" s="70" t="s">
        <v>177</v>
      </c>
      <c r="C35" s="78" t="s">
        <v>1172</v>
      </c>
      <c r="D35" s="547">
        <v>120</v>
      </c>
      <c r="E35" s="247">
        <f>+D35*'4. TOTAL GASTOS FIJOS'!$C$32</f>
        <v>52842.144084170162</v>
      </c>
      <c r="F35" s="248">
        <f>HLOOKUP(B35,'5. GASTOS VARIABLES'!$K$1:$WV$290,3,0)</f>
        <v>44943.572710120425</v>
      </c>
      <c r="G35" s="248">
        <f t="shared" si="3"/>
        <v>97785.71679429058</v>
      </c>
      <c r="H35" s="244">
        <f t="shared" si="25"/>
        <v>53782.144236859822</v>
      </c>
      <c r="I35" s="244">
        <f t="shared" si="0"/>
        <v>5378.2144236859822</v>
      </c>
      <c r="J35" s="244">
        <f t="shared" si="1"/>
        <v>156946.07545483636</v>
      </c>
      <c r="K35" s="249">
        <f t="shared" si="10"/>
        <v>3138.9215090967273</v>
      </c>
      <c r="L35" s="249">
        <f t="shared" si="5"/>
        <v>3138.9215090967273</v>
      </c>
      <c r="M35" s="250">
        <f t="shared" si="6"/>
        <v>163223.9184730298</v>
      </c>
      <c r="N35" s="554">
        <f t="shared" si="7"/>
        <v>163000</v>
      </c>
      <c r="O35" s="229">
        <f t="shared" si="8"/>
        <v>305.34827139281606</v>
      </c>
      <c r="P35" s="555">
        <f t="shared" si="9"/>
        <v>310</v>
      </c>
    </row>
    <row r="36" spans="1:16" x14ac:dyDescent="0.25">
      <c r="A36" s="576"/>
      <c r="B36" s="70" t="s">
        <v>178</v>
      </c>
      <c r="C36" s="78" t="s">
        <v>698</v>
      </c>
      <c r="D36" s="547">
        <v>45</v>
      </c>
      <c r="E36" s="247">
        <f>+D36*'4. TOTAL GASTOS FIJOS'!$C$32</f>
        <v>19815.80403156381</v>
      </c>
      <c r="F36" s="248">
        <f>HLOOKUP(B36,'5. GASTOS VARIABLES'!$K$1:$WV$290,3,0)</f>
        <v>6468.9661406759897</v>
      </c>
      <c r="G36" s="248">
        <f t="shared" si="3"/>
        <v>26284.770172239798</v>
      </c>
      <c r="H36" s="244">
        <f t="shared" si="25"/>
        <v>14456.623594731889</v>
      </c>
      <c r="I36" s="244">
        <f t="shared" ref="I36:I67" si="26">+(H36)*$I$2</f>
        <v>1445.6623594731891</v>
      </c>
      <c r="J36" s="244">
        <f t="shared" ref="J36:J67" si="27">SUM(G36:I36)</f>
        <v>42187.05612644487</v>
      </c>
      <c r="K36" s="249">
        <f t="shared" si="10"/>
        <v>843.74112252889745</v>
      </c>
      <c r="L36" s="249">
        <f t="shared" si="5"/>
        <v>843.74112252889745</v>
      </c>
      <c r="M36" s="250">
        <f t="shared" si="6"/>
        <v>43874.538371502662</v>
      </c>
      <c r="N36" s="554">
        <f t="shared" si="7"/>
        <v>44000</v>
      </c>
      <c r="O36" s="229">
        <f t="shared" si="8"/>
        <v>82.077520103830636</v>
      </c>
      <c r="P36" s="555">
        <f t="shared" si="9"/>
        <v>80</v>
      </c>
    </row>
    <row r="37" spans="1:16" x14ac:dyDescent="0.25">
      <c r="A37" s="576"/>
      <c r="B37" s="70" t="s">
        <v>179</v>
      </c>
      <c r="C37" s="78" t="s">
        <v>437</v>
      </c>
      <c r="D37" s="547">
        <v>60</v>
      </c>
      <c r="E37" s="247">
        <f>+D37*'4. TOTAL GASTOS FIJOS'!$C$32</f>
        <v>26421.072042085081</v>
      </c>
      <c r="F37" s="248">
        <f>HLOOKUP(B37,'5. GASTOS VARIABLES'!$K$1:$WV$290,3,0)</f>
        <v>11366.413175291376</v>
      </c>
      <c r="G37" s="248">
        <f t="shared" si="3"/>
        <v>37787.485217376459</v>
      </c>
      <c r="H37" s="244">
        <f t="shared" si="25"/>
        <v>20783.116869557056</v>
      </c>
      <c r="I37" s="244">
        <f t="shared" si="26"/>
        <v>2078.3116869557057</v>
      </c>
      <c r="J37" s="244">
        <f t="shared" si="27"/>
        <v>60648.913773889224</v>
      </c>
      <c r="K37" s="249">
        <f t="shared" si="10"/>
        <v>1212.9782754777846</v>
      </c>
      <c r="L37" s="249">
        <f t="shared" si="5"/>
        <v>1212.9782754777846</v>
      </c>
      <c r="M37" s="250">
        <f t="shared" si="6"/>
        <v>63074.870324844793</v>
      </c>
      <c r="N37" s="554">
        <f t="shared" si="7"/>
        <v>63000</v>
      </c>
      <c r="O37" s="229">
        <f t="shared" si="8"/>
        <v>117.99620302094247</v>
      </c>
      <c r="P37" s="555">
        <f t="shared" si="9"/>
        <v>120</v>
      </c>
    </row>
    <row r="38" spans="1:16" x14ac:dyDescent="0.25">
      <c r="A38" s="576"/>
      <c r="B38" s="70" t="s">
        <v>180</v>
      </c>
      <c r="C38" s="78" t="s">
        <v>438</v>
      </c>
      <c r="D38" s="547">
        <v>45</v>
      </c>
      <c r="E38" s="247">
        <f>+D38*'4. TOTAL GASTOS FIJOS'!$C$32</f>
        <v>19815.80403156381</v>
      </c>
      <c r="F38" s="248">
        <f>HLOOKUP(B38,'5. GASTOS VARIABLES'!$K$1:$WV$290,3,0)</f>
        <v>6368.1788906759894</v>
      </c>
      <c r="G38" s="248">
        <f t="shared" si="3"/>
        <v>26183.9829222398</v>
      </c>
      <c r="H38" s="244">
        <f t="shared" si="25"/>
        <v>14401.190607231891</v>
      </c>
      <c r="I38" s="244">
        <f t="shared" si="26"/>
        <v>1440.1190607231892</v>
      </c>
      <c r="J38" s="244">
        <f t="shared" si="27"/>
        <v>42025.292590194884</v>
      </c>
      <c r="K38" s="249">
        <f t="shared" si="10"/>
        <v>840.50585180389771</v>
      </c>
      <c r="L38" s="249">
        <f t="shared" si="5"/>
        <v>840.50585180389771</v>
      </c>
      <c r="M38" s="250">
        <f t="shared" si="6"/>
        <v>43706.304293802685</v>
      </c>
      <c r="N38" s="554">
        <f t="shared" si="7"/>
        <v>44000</v>
      </c>
      <c r="O38" s="229">
        <f t="shared" si="8"/>
        <v>81.762799165284235</v>
      </c>
      <c r="P38" s="555">
        <f t="shared" si="9"/>
        <v>80</v>
      </c>
    </row>
    <row r="39" spans="1:16" ht="15.75" thickBot="1" x14ac:dyDescent="0.3">
      <c r="A39" s="576"/>
      <c r="B39" s="89" t="s">
        <v>181</v>
      </c>
      <c r="C39" s="79" t="s">
        <v>439</v>
      </c>
      <c r="D39" s="547">
        <v>90</v>
      </c>
      <c r="E39" s="247">
        <f>+D39*'4. TOTAL GASTOS FIJOS'!$C$32</f>
        <v>39631.60806312762</v>
      </c>
      <c r="F39" s="248">
        <f>HLOOKUP(B39,'5. GASTOS VARIABLES'!$K$1:$WV$290,3,0)</f>
        <v>39955.151842171726</v>
      </c>
      <c r="G39" s="248">
        <f t="shared" si="3"/>
        <v>79586.759905299346</v>
      </c>
      <c r="H39" s="244">
        <f t="shared" si="25"/>
        <v>43772.717947914643</v>
      </c>
      <c r="I39" s="244">
        <f t="shared" si="26"/>
        <v>4377.2717947914643</v>
      </c>
      <c r="J39" s="244">
        <f t="shared" si="27"/>
        <v>127736.74964800545</v>
      </c>
      <c r="K39" s="249">
        <f t="shared" si="10"/>
        <v>2554.7349929601091</v>
      </c>
      <c r="L39" s="249">
        <f t="shared" si="5"/>
        <v>2554.7349929601091</v>
      </c>
      <c r="M39" s="250">
        <f t="shared" si="6"/>
        <v>132846.21963392568</v>
      </c>
      <c r="N39" s="554">
        <f t="shared" si="7"/>
        <v>133000</v>
      </c>
      <c r="O39" s="229">
        <f t="shared" si="8"/>
        <v>248.51972618824374</v>
      </c>
      <c r="P39" s="555">
        <f t="shared" si="9"/>
        <v>250</v>
      </c>
    </row>
    <row r="40" spans="1:16" s="122" customFormat="1" x14ac:dyDescent="0.25">
      <c r="A40" s="577" t="s">
        <v>580</v>
      </c>
      <c r="B40" s="288" t="s">
        <v>183</v>
      </c>
      <c r="C40" s="289" t="s">
        <v>440</v>
      </c>
      <c r="D40" s="547">
        <v>165</v>
      </c>
      <c r="E40" s="263">
        <f>+D40*'4. TOTAL GASTOS FIJOS'!$C$32</f>
        <v>72657.948115733976</v>
      </c>
      <c r="F40" s="264">
        <f>HLOOKUP(B40,'5. GASTOS VARIABLES'!$K$1:$WV$290,3,0)</f>
        <v>52673.448915675996</v>
      </c>
      <c r="G40" s="264">
        <f>SUM(E40:F40)</f>
        <v>125331.39703140997</v>
      </c>
      <c r="H40" s="244">
        <f t="shared" ref="H40:H71" si="28">G40*$H$2</f>
        <v>68932.268367275494</v>
      </c>
      <c r="I40" s="244">
        <f t="shared" si="26"/>
        <v>6893.2268367275501</v>
      </c>
      <c r="J40" s="244">
        <f t="shared" si="27"/>
        <v>201156.89223541302</v>
      </c>
      <c r="K40" s="265">
        <f t="shared" si="10"/>
        <v>4023.1378447082607</v>
      </c>
      <c r="L40" s="265">
        <f t="shared" si="5"/>
        <v>4023.1378447082607</v>
      </c>
      <c r="M40" s="266">
        <f t="shared" si="6"/>
        <v>209203.16792482953</v>
      </c>
      <c r="N40" s="554">
        <f t="shared" si="7"/>
        <v>209000</v>
      </c>
      <c r="O40" s="229">
        <f t="shared" si="8"/>
        <v>391.3631426897943</v>
      </c>
      <c r="P40" s="555">
        <f t="shared" si="9"/>
        <v>390</v>
      </c>
    </row>
    <row r="41" spans="1:16" s="122" customFormat="1" x14ac:dyDescent="0.25">
      <c r="A41" s="578"/>
      <c r="B41" s="261" t="s">
        <v>184</v>
      </c>
      <c r="C41" s="262" t="s">
        <v>441</v>
      </c>
      <c r="D41" s="547">
        <v>165</v>
      </c>
      <c r="E41" s="263">
        <f>+D41*'4. TOTAL GASTOS FIJOS'!$C$32</f>
        <v>72657.948115733976</v>
      </c>
      <c r="F41" s="264">
        <f>HLOOKUP(B41,'5. GASTOS VARIABLES'!$K$1:$WV$290,3,0)</f>
        <v>46442.260037470864</v>
      </c>
      <c r="G41" s="264">
        <f t="shared" si="3"/>
        <v>119100.20815320485</v>
      </c>
      <c r="H41" s="244">
        <f t="shared" si="28"/>
        <v>65505.114484262675</v>
      </c>
      <c r="I41" s="244">
        <f t="shared" si="26"/>
        <v>6550.5114484262676</v>
      </c>
      <c r="J41" s="244">
        <f t="shared" si="27"/>
        <v>191155.83408589379</v>
      </c>
      <c r="K41" s="265">
        <f t="shared" si="10"/>
        <v>3823.116681717876</v>
      </c>
      <c r="L41" s="265">
        <f t="shared" si="5"/>
        <v>3823.116681717876</v>
      </c>
      <c r="M41" s="266">
        <f t="shared" si="6"/>
        <v>198802.06744932957</v>
      </c>
      <c r="N41" s="554">
        <f t="shared" si="7"/>
        <v>199000</v>
      </c>
      <c r="O41" s="229">
        <f t="shared" si="8"/>
        <v>371.90546712062405</v>
      </c>
      <c r="P41" s="555">
        <f t="shared" si="9"/>
        <v>370</v>
      </c>
    </row>
    <row r="42" spans="1:16" s="122" customFormat="1" x14ac:dyDescent="0.25">
      <c r="A42" s="578"/>
      <c r="B42" s="261" t="s">
        <v>185</v>
      </c>
      <c r="C42" s="262" t="s">
        <v>396</v>
      </c>
      <c r="D42" s="547">
        <v>165</v>
      </c>
      <c r="E42" s="263">
        <f>+D42*'4. TOTAL GASTOS FIJOS'!$C$32</f>
        <v>72657.948115733976</v>
      </c>
      <c r="F42" s="264">
        <f>HLOOKUP(B42,'5. GASTOS VARIABLES'!$K$1:$WV$290,3,0)</f>
        <v>69676.508770804183</v>
      </c>
      <c r="G42" s="264">
        <f t="shared" si="3"/>
        <v>142334.45688653816</v>
      </c>
      <c r="H42" s="244">
        <f t="shared" si="28"/>
        <v>78283.951287595992</v>
      </c>
      <c r="I42" s="244">
        <f t="shared" si="26"/>
        <v>7828.3951287595992</v>
      </c>
      <c r="J42" s="244">
        <f t="shared" si="27"/>
        <v>228446.80330289376</v>
      </c>
      <c r="K42" s="265">
        <f t="shared" si="10"/>
        <v>4568.936066057875</v>
      </c>
      <c r="L42" s="265">
        <f t="shared" si="5"/>
        <v>4568.936066057875</v>
      </c>
      <c r="M42" s="266">
        <f t="shared" si="6"/>
        <v>237584.67543500953</v>
      </c>
      <c r="N42" s="554">
        <f t="shared" si="7"/>
        <v>238000</v>
      </c>
      <c r="O42" s="229">
        <f t="shared" si="8"/>
        <v>444.457348115255</v>
      </c>
      <c r="P42" s="555">
        <f t="shared" si="9"/>
        <v>440</v>
      </c>
    </row>
    <row r="43" spans="1:16" s="122" customFormat="1" x14ac:dyDescent="0.25">
      <c r="A43" s="578"/>
      <c r="B43" s="261" t="s">
        <v>186</v>
      </c>
      <c r="C43" s="262" t="s">
        <v>442</v>
      </c>
      <c r="D43" s="547">
        <v>165</v>
      </c>
      <c r="E43" s="263">
        <f>+D43*'4. TOTAL GASTOS FIJOS'!$C$32</f>
        <v>72657.948115733976</v>
      </c>
      <c r="F43" s="264">
        <f>HLOOKUP(B43,'5. GASTOS VARIABLES'!$K$1:$WV$290,3,0)</f>
        <v>53729.100437470857</v>
      </c>
      <c r="G43" s="264">
        <f t="shared" si="3"/>
        <v>126387.04855320483</v>
      </c>
      <c r="H43" s="244">
        <f t="shared" si="28"/>
        <v>69512.876704262657</v>
      </c>
      <c r="I43" s="244">
        <f t="shared" si="26"/>
        <v>6951.2876704262662</v>
      </c>
      <c r="J43" s="244">
        <f t="shared" si="27"/>
        <v>202851.21292789376</v>
      </c>
      <c r="K43" s="265">
        <f t="shared" si="10"/>
        <v>4057.0242585578753</v>
      </c>
      <c r="L43" s="265">
        <f t="shared" si="5"/>
        <v>4057.0242585578753</v>
      </c>
      <c r="M43" s="266">
        <f t="shared" si="6"/>
        <v>210965.26144500953</v>
      </c>
      <c r="N43" s="554">
        <f t="shared" si="7"/>
        <v>211000</v>
      </c>
      <c r="O43" s="229">
        <f t="shared" si="8"/>
        <v>394.65954811525495</v>
      </c>
      <c r="P43" s="555">
        <f t="shared" si="9"/>
        <v>390</v>
      </c>
    </row>
    <row r="44" spans="1:16" s="122" customFormat="1" x14ac:dyDescent="0.25">
      <c r="A44" s="578"/>
      <c r="B44" s="261" t="s">
        <v>187</v>
      </c>
      <c r="C44" s="262" t="s">
        <v>558</v>
      </c>
      <c r="D44" s="547">
        <v>165</v>
      </c>
      <c r="E44" s="263">
        <f>+D44*'4. TOTAL GASTOS FIJOS'!$C$32</f>
        <v>72657.948115733976</v>
      </c>
      <c r="F44" s="264">
        <f>HLOOKUP(B44,'5. GASTOS VARIABLES'!$K$1:$WV$290,3,0)</f>
        <v>64296.081912470865</v>
      </c>
      <c r="G44" s="264">
        <f t="shared" si="3"/>
        <v>136954.03002820484</v>
      </c>
      <c r="H44" s="244">
        <f t="shared" si="28"/>
        <v>75324.716515512671</v>
      </c>
      <c r="I44" s="244">
        <f t="shared" si="26"/>
        <v>7532.4716515512673</v>
      </c>
      <c r="J44" s="244">
        <f t="shared" si="27"/>
        <v>219811.21819526877</v>
      </c>
      <c r="K44" s="265">
        <f t="shared" si="10"/>
        <v>4396.2243639053759</v>
      </c>
      <c r="L44" s="265">
        <f t="shared" si="5"/>
        <v>4396.2243639053759</v>
      </c>
      <c r="M44" s="266">
        <f t="shared" si="6"/>
        <v>228603.66692307952</v>
      </c>
      <c r="N44" s="554">
        <f t="shared" si="7"/>
        <v>229000</v>
      </c>
      <c r="O44" s="229">
        <f t="shared" si="8"/>
        <v>427.65628458157244</v>
      </c>
      <c r="P44" s="555">
        <f t="shared" si="9"/>
        <v>430</v>
      </c>
    </row>
    <row r="45" spans="1:16" s="122" customFormat="1" x14ac:dyDescent="0.25">
      <c r="A45" s="578"/>
      <c r="B45" s="261" t="s">
        <v>188</v>
      </c>
      <c r="C45" s="262" t="s">
        <v>590</v>
      </c>
      <c r="D45" s="547">
        <v>180</v>
      </c>
      <c r="E45" s="263">
        <f>+D45*'4. TOTAL GASTOS FIJOS'!$C$32</f>
        <v>79263.21612625524</v>
      </c>
      <c r="F45" s="264">
        <f>HLOOKUP(B45,'5. GASTOS VARIABLES'!$K$1:$WV$290,3,0)</f>
        <v>90972.801426359729</v>
      </c>
      <c r="G45" s="264">
        <f t="shared" si="3"/>
        <v>170236.01755261497</v>
      </c>
      <c r="H45" s="244">
        <f t="shared" si="28"/>
        <v>93629.809653938239</v>
      </c>
      <c r="I45" s="244">
        <f t="shared" si="26"/>
        <v>9362.9809653938246</v>
      </c>
      <c r="J45" s="244">
        <f t="shared" si="27"/>
        <v>273228.80817194702</v>
      </c>
      <c r="K45" s="265">
        <f t="shared" si="10"/>
        <v>5464.576163438941</v>
      </c>
      <c r="L45" s="265">
        <f t="shared" si="5"/>
        <v>5464.576163438941</v>
      </c>
      <c r="M45" s="266">
        <f t="shared" si="6"/>
        <v>284157.96049882495</v>
      </c>
      <c r="N45" s="554">
        <f t="shared" si="7"/>
        <v>284000</v>
      </c>
      <c r="O45" s="229">
        <f t="shared" si="8"/>
        <v>531.58350107347292</v>
      </c>
      <c r="P45" s="555">
        <f t="shared" si="9"/>
        <v>530</v>
      </c>
    </row>
    <row r="46" spans="1:16" s="122" customFormat="1" x14ac:dyDescent="0.25">
      <c r="A46" s="578"/>
      <c r="B46" s="261" t="s">
        <v>189</v>
      </c>
      <c r="C46" s="262" t="s">
        <v>443</v>
      </c>
      <c r="D46" s="547">
        <v>45</v>
      </c>
      <c r="E46" s="263">
        <f>+D46*'4. TOTAL GASTOS FIJOS'!$C$32</f>
        <v>19815.80403156381</v>
      </c>
      <c r="F46" s="264">
        <f>HLOOKUP(B46,'5. GASTOS VARIABLES'!$K$1:$WV$290,3,0)</f>
        <v>3921.7149740093232</v>
      </c>
      <c r="G46" s="264">
        <f t="shared" si="3"/>
        <v>23737.519005573133</v>
      </c>
      <c r="H46" s="244">
        <f t="shared" si="28"/>
        <v>13055.635453065224</v>
      </c>
      <c r="I46" s="244">
        <f t="shared" si="26"/>
        <v>1305.5635453065224</v>
      </c>
      <c r="J46" s="244">
        <f t="shared" si="27"/>
        <v>38098.718003944872</v>
      </c>
      <c r="K46" s="265">
        <f t="shared" si="10"/>
        <v>761.97436007889746</v>
      </c>
      <c r="L46" s="265">
        <f t="shared" si="5"/>
        <v>761.97436007889746</v>
      </c>
      <c r="M46" s="266">
        <f t="shared" si="6"/>
        <v>39622.666724102673</v>
      </c>
      <c r="N46" s="554">
        <f t="shared" si="7"/>
        <v>40000</v>
      </c>
      <c r="O46" s="229">
        <f t="shared" si="8"/>
        <v>74.123406087555281</v>
      </c>
      <c r="P46" s="555">
        <f t="shared" si="9"/>
        <v>70</v>
      </c>
    </row>
    <row r="47" spans="1:16" s="122" customFormat="1" x14ac:dyDescent="0.25">
      <c r="A47" s="578"/>
      <c r="B47" s="261" t="s">
        <v>190</v>
      </c>
      <c r="C47" s="262" t="s">
        <v>591</v>
      </c>
      <c r="D47" s="547">
        <v>165</v>
      </c>
      <c r="E47" s="263">
        <f>+D47*'4. TOTAL GASTOS FIJOS'!$C$32</f>
        <v>72657.948115733976</v>
      </c>
      <c r="F47" s="264">
        <f>HLOOKUP(B47,'5. GASTOS VARIABLES'!$K$1:$WV$290,3,0)</f>
        <v>60268.098787470866</v>
      </c>
      <c r="G47" s="264">
        <f t="shared" si="3"/>
        <v>132926.04690320484</v>
      </c>
      <c r="H47" s="244">
        <f t="shared" si="28"/>
        <v>73109.325796762671</v>
      </c>
      <c r="I47" s="244">
        <f t="shared" si="26"/>
        <v>7310.9325796762678</v>
      </c>
      <c r="J47" s="244">
        <f t="shared" si="27"/>
        <v>213346.3052796438</v>
      </c>
      <c r="K47" s="265">
        <f t="shared" si="10"/>
        <v>4266.9261055928764</v>
      </c>
      <c r="L47" s="265">
        <f t="shared" si="5"/>
        <v>4266.9261055928764</v>
      </c>
      <c r="M47" s="266">
        <f t="shared" si="6"/>
        <v>221880.15749082953</v>
      </c>
      <c r="N47" s="554">
        <f t="shared" si="7"/>
        <v>222000</v>
      </c>
      <c r="O47" s="229">
        <f t="shared" si="8"/>
        <v>415.07839770055102</v>
      </c>
      <c r="P47" s="555">
        <f t="shared" si="9"/>
        <v>420</v>
      </c>
    </row>
    <row r="48" spans="1:16" s="122" customFormat="1" x14ac:dyDescent="0.25">
      <c r="A48" s="578"/>
      <c r="B48" s="261" t="s">
        <v>191</v>
      </c>
      <c r="C48" s="262" t="s">
        <v>592</v>
      </c>
      <c r="D48" s="547">
        <v>165</v>
      </c>
      <c r="E48" s="263">
        <f>+D48*'4. TOTAL GASTOS FIJOS'!$C$32</f>
        <v>72657.948115733976</v>
      </c>
      <c r="F48" s="264">
        <f>HLOOKUP(B48,'5. GASTOS VARIABLES'!$K$1:$WV$290,3,0)</f>
        <v>53856.99982913753</v>
      </c>
      <c r="G48" s="264">
        <f t="shared" si="3"/>
        <v>126514.9479448715</v>
      </c>
      <c r="H48" s="244">
        <f t="shared" si="28"/>
        <v>69583.221369679333</v>
      </c>
      <c r="I48" s="244">
        <f t="shared" si="26"/>
        <v>6958.3221369679341</v>
      </c>
      <c r="J48" s="244">
        <f t="shared" si="27"/>
        <v>203056.49145151876</v>
      </c>
      <c r="K48" s="265">
        <f t="shared" si="10"/>
        <v>4061.1298290303753</v>
      </c>
      <c r="L48" s="265">
        <f t="shared" si="5"/>
        <v>4061.1298290303753</v>
      </c>
      <c r="M48" s="266">
        <f t="shared" si="6"/>
        <v>211178.75110957949</v>
      </c>
      <c r="N48" s="554">
        <f t="shared" si="7"/>
        <v>211000</v>
      </c>
      <c r="O48" s="229">
        <f t="shared" si="8"/>
        <v>395.05893014606585</v>
      </c>
      <c r="P48" s="555">
        <f t="shared" si="9"/>
        <v>400</v>
      </c>
    </row>
    <row r="49" spans="1:16" s="122" customFormat="1" x14ac:dyDescent="0.25">
      <c r="A49" s="578"/>
      <c r="B49" s="261" t="s">
        <v>192</v>
      </c>
      <c r="C49" s="262" t="s">
        <v>593</v>
      </c>
      <c r="D49" s="547">
        <v>165</v>
      </c>
      <c r="E49" s="263">
        <f>+D49*'4. TOTAL GASTOS FIJOS'!$C$32</f>
        <v>72657.948115733976</v>
      </c>
      <c r="F49" s="264">
        <f>HLOOKUP(B49,'5. GASTOS VARIABLES'!$K$1:$WV$290,3,0)</f>
        <v>39335.058162470865</v>
      </c>
      <c r="G49" s="264">
        <f t="shared" si="3"/>
        <v>111993.00627820485</v>
      </c>
      <c r="H49" s="244">
        <f t="shared" si="28"/>
        <v>61596.153453012674</v>
      </c>
      <c r="I49" s="244">
        <f t="shared" si="26"/>
        <v>6159.6153453012676</v>
      </c>
      <c r="J49" s="244">
        <f t="shared" si="27"/>
        <v>179748.7750765188</v>
      </c>
      <c r="K49" s="265">
        <f t="shared" si="10"/>
        <v>3594.9755015303758</v>
      </c>
      <c r="L49" s="265">
        <f t="shared" si="5"/>
        <v>3594.9755015303758</v>
      </c>
      <c r="M49" s="266">
        <f t="shared" si="6"/>
        <v>186938.72607957953</v>
      </c>
      <c r="N49" s="554">
        <f t="shared" si="7"/>
        <v>187000</v>
      </c>
      <c r="O49" s="229">
        <f t="shared" si="8"/>
        <v>349.71233014606594</v>
      </c>
      <c r="P49" s="555">
        <f t="shared" si="9"/>
        <v>350</v>
      </c>
    </row>
    <row r="50" spans="1:16" s="122" customFormat="1" x14ac:dyDescent="0.25">
      <c r="A50" s="578"/>
      <c r="B50" s="261" t="s">
        <v>193</v>
      </c>
      <c r="C50" s="262" t="s">
        <v>559</v>
      </c>
      <c r="D50" s="547">
        <v>165</v>
      </c>
      <c r="E50" s="263">
        <f>+D50*'4. TOTAL GASTOS FIJOS'!$C$32</f>
        <v>72657.948115733976</v>
      </c>
      <c r="F50" s="264">
        <f>HLOOKUP(B50,'5. GASTOS VARIABLES'!$K$1:$WV$290,3,0)</f>
        <v>61701.888162470867</v>
      </c>
      <c r="G50" s="264">
        <f t="shared" ref="G50" si="29">SUM(E50:F50)</f>
        <v>134359.83627820484</v>
      </c>
      <c r="H50" s="244">
        <f t="shared" ref="H50" si="30">G50*$H$2</f>
        <v>73897.90995301267</v>
      </c>
      <c r="I50" s="244">
        <f t="shared" si="26"/>
        <v>7389.7909953012677</v>
      </c>
      <c r="J50" s="244">
        <f t="shared" si="27"/>
        <v>215647.53722651879</v>
      </c>
      <c r="K50" s="265">
        <f t="shared" ref="K50" si="31">+J50*$K$2</f>
        <v>4312.9507445303761</v>
      </c>
      <c r="L50" s="265">
        <f t="shared" ref="L50" si="32">+J50*$L$2</f>
        <v>4312.9507445303761</v>
      </c>
      <c r="M50" s="266">
        <f t="shared" ref="M50" si="33">SUM(J50:L50)</f>
        <v>224273.43871557957</v>
      </c>
      <c r="N50" s="554">
        <f t="shared" ref="N50" si="34">MROUND(M50,1000)</f>
        <v>224000</v>
      </c>
      <c r="O50" s="229">
        <f t="shared" ref="O50" si="35">M50/$O$2</f>
        <v>419.55558641021344</v>
      </c>
      <c r="P50" s="555">
        <f t="shared" ref="P50" si="36">MROUND(O50,10)</f>
        <v>420</v>
      </c>
    </row>
    <row r="51" spans="1:16" s="122" customFormat="1" x14ac:dyDescent="0.25">
      <c r="A51" s="419"/>
      <c r="B51" s="420" t="s">
        <v>1203</v>
      </c>
      <c r="C51" s="427" t="s">
        <v>1204</v>
      </c>
      <c r="D51" s="548">
        <v>30</v>
      </c>
      <c r="E51" s="263">
        <f>+D51*'4. TOTAL GASTOS FIJOS'!$C$32</f>
        <v>13210.536021042541</v>
      </c>
      <c r="F51" s="404">
        <f>HLOOKUP(B51,'5. GASTOS VARIABLES'!$K$1:$WV$290,3,0)+'5. GASTOS VARIABLES'!J266</f>
        <v>6250</v>
      </c>
      <c r="G51" s="264">
        <f t="shared" ref="G51" si="37">SUM(E51:F51)</f>
        <v>19460.536021042542</v>
      </c>
      <c r="H51" s="244">
        <f t="shared" ref="H51" si="38">G51*$H$2</f>
        <v>10703.2948115734</v>
      </c>
      <c r="I51" s="244">
        <f t="shared" si="26"/>
        <v>1070.3294811573401</v>
      </c>
      <c r="J51" s="244">
        <f t="shared" si="27"/>
        <v>31234.160313773282</v>
      </c>
      <c r="K51" s="265">
        <f t="shared" ref="K51" si="39">+J51*$K$2</f>
        <v>624.68320627546564</v>
      </c>
      <c r="L51" s="265">
        <f t="shared" ref="L51" si="40">+J51*$L$2</f>
        <v>624.68320627546564</v>
      </c>
      <c r="M51" s="266">
        <f t="shared" ref="M51" si="41">SUM(J51:L51)</f>
        <v>32483.526726324213</v>
      </c>
      <c r="N51" s="554">
        <f t="shared" ref="N51" si="42">MROUND(M51,1000)</f>
        <v>32000</v>
      </c>
      <c r="O51" s="229">
        <f t="shared" ref="O51" si="43">M51/$O$2</f>
        <v>60.767985644606149</v>
      </c>
      <c r="P51" s="555">
        <f t="shared" ref="P51" si="44">MROUND(O51,10)</f>
        <v>60</v>
      </c>
    </row>
    <row r="52" spans="1:16" s="122" customFormat="1" x14ac:dyDescent="0.25">
      <c r="A52" s="566" t="s">
        <v>444</v>
      </c>
      <c r="B52" s="261" t="s">
        <v>194</v>
      </c>
      <c r="C52" s="262" t="s">
        <v>540</v>
      </c>
      <c r="D52" s="547">
        <v>60</v>
      </c>
      <c r="E52" s="263">
        <f>+D52*'4. TOTAL GASTOS FIJOS'!$C$32</f>
        <v>26421.072042085081</v>
      </c>
      <c r="F52" s="264">
        <f>HLOOKUP(B52,'5. GASTOS VARIABLES'!$K$1:$WV$290,3,0)</f>
        <v>24646.835756060602</v>
      </c>
      <c r="G52" s="264">
        <f t="shared" si="3"/>
        <v>51067.907798145679</v>
      </c>
      <c r="H52" s="244">
        <f t="shared" si="28"/>
        <v>28087.349288980127</v>
      </c>
      <c r="I52" s="244">
        <f t="shared" si="26"/>
        <v>2808.7349288980131</v>
      </c>
      <c r="J52" s="244">
        <f t="shared" si="27"/>
        <v>81963.992016023825</v>
      </c>
      <c r="K52" s="265">
        <f t="shared" si="10"/>
        <v>1639.2798403204765</v>
      </c>
      <c r="L52" s="265">
        <f t="shared" si="5"/>
        <v>1639.2798403204765</v>
      </c>
      <c r="M52" s="266">
        <f t="shared" si="6"/>
        <v>85242.551696664785</v>
      </c>
      <c r="N52" s="554">
        <f t="shared" si="7"/>
        <v>85000</v>
      </c>
      <c r="O52" s="229">
        <f t="shared" si="8"/>
        <v>159.46600261278607</v>
      </c>
      <c r="P52" s="555">
        <f t="shared" si="9"/>
        <v>160</v>
      </c>
    </row>
    <row r="53" spans="1:16" s="122" customFormat="1" x14ac:dyDescent="0.25">
      <c r="A53" s="565"/>
      <c r="B53" s="261" t="s">
        <v>195</v>
      </c>
      <c r="C53" s="262" t="s">
        <v>541</v>
      </c>
      <c r="D53" s="547">
        <v>60</v>
      </c>
      <c r="E53" s="263">
        <f>+D53*'4. TOTAL GASTOS FIJOS'!$C$32</f>
        <v>26421.072042085081</v>
      </c>
      <c r="F53" s="264">
        <f>HLOOKUP(B53,'5. GASTOS VARIABLES'!$K$1:$WV$290,3,0)</f>
        <v>7336.2852560606052</v>
      </c>
      <c r="G53" s="264">
        <f t="shared" si="3"/>
        <v>33757.357298145689</v>
      </c>
      <c r="H53" s="244">
        <f t="shared" si="28"/>
        <v>18566.546513980131</v>
      </c>
      <c r="I53" s="244">
        <f t="shared" si="26"/>
        <v>1856.6546513980131</v>
      </c>
      <c r="J53" s="244">
        <f t="shared" si="27"/>
        <v>54180.558463523834</v>
      </c>
      <c r="K53" s="265">
        <f t="shared" si="10"/>
        <v>1083.6111692704767</v>
      </c>
      <c r="L53" s="265">
        <f t="shared" si="5"/>
        <v>1083.6111692704767</v>
      </c>
      <c r="M53" s="266">
        <f t="shared" si="6"/>
        <v>56347.780802064794</v>
      </c>
      <c r="N53" s="554">
        <f t="shared" si="7"/>
        <v>56000</v>
      </c>
      <c r="O53" s="229">
        <f t="shared" si="8"/>
        <v>105.41161874860126</v>
      </c>
      <c r="P53" s="555">
        <f t="shared" si="9"/>
        <v>110</v>
      </c>
    </row>
    <row r="54" spans="1:16" s="122" customFormat="1" x14ac:dyDescent="0.25">
      <c r="A54" s="563"/>
      <c r="B54" s="261" t="s">
        <v>196</v>
      </c>
      <c r="C54" s="262" t="s">
        <v>1208</v>
      </c>
      <c r="D54" s="547">
        <v>45</v>
      </c>
      <c r="E54" s="263">
        <f>+D54*'4. TOTAL GASTOS FIJOS'!$C$32</f>
        <v>19815.80403156381</v>
      </c>
      <c r="F54" s="264">
        <f>HLOOKUP(B54,'5. GASTOS VARIABLES'!$K$1:$WV$290,3,0)</f>
        <v>8755.1420893939394</v>
      </c>
      <c r="G54" s="264">
        <f t="shared" si="3"/>
        <v>28570.946120957749</v>
      </c>
      <c r="H54" s="244">
        <f t="shared" si="28"/>
        <v>15714.020366526764</v>
      </c>
      <c r="I54" s="244">
        <f t="shared" si="26"/>
        <v>1571.4020366526765</v>
      </c>
      <c r="J54" s="244">
        <f t="shared" si="27"/>
        <v>45856.368524137186</v>
      </c>
      <c r="K54" s="265">
        <f t="shared" si="10"/>
        <v>917.12737048274369</v>
      </c>
      <c r="L54" s="265">
        <f t="shared" si="5"/>
        <v>917.12737048274369</v>
      </c>
      <c r="M54" s="266">
        <f t="shared" si="6"/>
        <v>47690.62326510268</v>
      </c>
      <c r="N54" s="554">
        <f t="shared" si="7"/>
        <v>48000</v>
      </c>
      <c r="O54" s="229">
        <f t="shared" si="8"/>
        <v>89.21639372388492</v>
      </c>
      <c r="P54" s="555">
        <f t="shared" si="9"/>
        <v>90</v>
      </c>
    </row>
    <row r="55" spans="1:16" s="122" customFormat="1" x14ac:dyDescent="0.25">
      <c r="A55" s="565"/>
      <c r="B55" s="261" t="s">
        <v>197</v>
      </c>
      <c r="C55" s="262" t="s">
        <v>596</v>
      </c>
      <c r="D55" s="547">
        <v>45</v>
      </c>
      <c r="E55" s="263">
        <f>+D55*'4. TOTAL GASTOS FIJOS'!$C$32</f>
        <v>19815.80403156381</v>
      </c>
      <c r="F55" s="264">
        <f>HLOOKUP(B55,'5. GASTOS VARIABLES'!$K$1:$WV$290,3,0)</f>
        <v>14016.392377855478</v>
      </c>
      <c r="G55" s="264">
        <f t="shared" si="3"/>
        <v>33832.196409419288</v>
      </c>
      <c r="H55" s="244">
        <f t="shared" si="28"/>
        <v>18607.708025180611</v>
      </c>
      <c r="I55" s="244">
        <f t="shared" si="26"/>
        <v>1860.7708025180611</v>
      </c>
      <c r="J55" s="244">
        <f t="shared" si="27"/>
        <v>54300.675237117961</v>
      </c>
      <c r="K55" s="265">
        <f t="shared" si="10"/>
        <v>1086.0135047423591</v>
      </c>
      <c r="L55" s="265">
        <f t="shared" si="5"/>
        <v>1086.0135047423591</v>
      </c>
      <c r="M55" s="266">
        <f t="shared" si="6"/>
        <v>56472.702246602683</v>
      </c>
      <c r="N55" s="554">
        <f t="shared" si="7"/>
        <v>56000</v>
      </c>
      <c r="O55" s="229">
        <f t="shared" si="8"/>
        <v>105.64531334132015</v>
      </c>
      <c r="P55" s="555">
        <f t="shared" si="9"/>
        <v>110</v>
      </c>
    </row>
    <row r="56" spans="1:16" s="122" customFormat="1" x14ac:dyDescent="0.25">
      <c r="A56" s="566" t="s">
        <v>446</v>
      </c>
      <c r="B56" s="261" t="s">
        <v>199</v>
      </c>
      <c r="C56" s="262" t="s">
        <v>597</v>
      </c>
      <c r="D56" s="547">
        <v>160</v>
      </c>
      <c r="E56" s="263">
        <f>+D56*'4. TOTAL GASTOS FIJOS'!$C$32</f>
        <v>70456.192112226883</v>
      </c>
      <c r="F56" s="264">
        <f>HLOOKUP(B56,'5. GASTOS VARIABLES'!$K$1:$WV$290,3,0)</f>
        <v>52976.739433333329</v>
      </c>
      <c r="G56" s="264">
        <f t="shared" si="3"/>
        <v>123432.93154556022</v>
      </c>
      <c r="H56" s="244">
        <f t="shared" si="28"/>
        <v>67888.112350058131</v>
      </c>
      <c r="I56" s="244">
        <f t="shared" si="26"/>
        <v>6788.8112350058136</v>
      </c>
      <c r="J56" s="244">
        <f t="shared" si="27"/>
        <v>198109.85513062417</v>
      </c>
      <c r="K56" s="265">
        <f t="shared" si="10"/>
        <v>3962.1971026124834</v>
      </c>
      <c r="L56" s="265">
        <f t="shared" si="5"/>
        <v>3962.1971026124834</v>
      </c>
      <c r="M56" s="266">
        <f t="shared" si="6"/>
        <v>206034.24933584916</v>
      </c>
      <c r="N56" s="554">
        <f t="shared" si="7"/>
        <v>206000</v>
      </c>
      <c r="O56" s="229">
        <f t="shared" si="8"/>
        <v>385.43494403862911</v>
      </c>
      <c r="P56" s="555">
        <f t="shared" si="9"/>
        <v>390</v>
      </c>
    </row>
    <row r="57" spans="1:16" s="122" customFormat="1" x14ac:dyDescent="0.25">
      <c r="A57" s="563"/>
      <c r="B57" s="261" t="s">
        <v>200</v>
      </c>
      <c r="C57" s="262" t="s">
        <v>598</v>
      </c>
      <c r="D57" s="547">
        <v>60</v>
      </c>
      <c r="E57" s="263">
        <f>+D57*'4. TOTAL GASTOS FIJOS'!$C$32</f>
        <v>26421.072042085081</v>
      </c>
      <c r="F57" s="264">
        <f>HLOOKUP(B57,'5. GASTOS VARIABLES'!$K$1:$WV$290,3,0)</f>
        <v>63753.566300000006</v>
      </c>
      <c r="G57" s="264">
        <f t="shared" si="3"/>
        <v>90174.638342085091</v>
      </c>
      <c r="H57" s="244">
        <f t="shared" si="28"/>
        <v>49596.051088146807</v>
      </c>
      <c r="I57" s="244">
        <f t="shared" si="26"/>
        <v>4959.6051088146814</v>
      </c>
      <c r="J57" s="244">
        <f t="shared" si="27"/>
        <v>144730.29453904659</v>
      </c>
      <c r="K57" s="265">
        <f t="shared" si="10"/>
        <v>2894.605890780932</v>
      </c>
      <c r="L57" s="265">
        <f t="shared" si="5"/>
        <v>2894.605890780932</v>
      </c>
      <c r="M57" s="266">
        <f t="shared" si="6"/>
        <v>150519.50632060843</v>
      </c>
      <c r="N57" s="554">
        <f t="shared" si="7"/>
        <v>151000</v>
      </c>
      <c r="O57" s="229">
        <f t="shared" si="8"/>
        <v>281.5817160613758</v>
      </c>
      <c r="P57" s="555">
        <f t="shared" si="9"/>
        <v>280</v>
      </c>
    </row>
    <row r="58" spans="1:16" s="122" customFormat="1" x14ac:dyDescent="0.25">
      <c r="A58" s="563"/>
      <c r="B58" s="261" t="s">
        <v>201</v>
      </c>
      <c r="C58" s="262" t="s">
        <v>599</v>
      </c>
      <c r="D58" s="547">
        <v>120</v>
      </c>
      <c r="E58" s="263">
        <f>+D58*'4. TOTAL GASTOS FIJOS'!$C$32</f>
        <v>52842.144084170162</v>
      </c>
      <c r="F58" s="264">
        <f>HLOOKUP(B58,'5. GASTOS VARIABLES'!$K$1:$WV$290,3,0)</f>
        <v>68463.346966666664</v>
      </c>
      <c r="G58" s="264">
        <f t="shared" si="3"/>
        <v>121305.49105083683</v>
      </c>
      <c r="H58" s="244">
        <f t="shared" si="28"/>
        <v>66718.02007796026</v>
      </c>
      <c r="I58" s="244">
        <f t="shared" si="26"/>
        <v>6671.8020077960264</v>
      </c>
      <c r="J58" s="244">
        <f t="shared" si="27"/>
        <v>194695.31313659312</v>
      </c>
      <c r="K58" s="265">
        <f t="shared" si="10"/>
        <v>3893.9062627318626</v>
      </c>
      <c r="L58" s="265">
        <f t="shared" si="5"/>
        <v>3893.9062627318626</v>
      </c>
      <c r="M58" s="266">
        <f t="shared" si="6"/>
        <v>202483.12566205682</v>
      </c>
      <c r="N58" s="554">
        <f t="shared" si="7"/>
        <v>202000</v>
      </c>
      <c r="O58" s="229">
        <f t="shared" si="8"/>
        <v>378.79174195502168</v>
      </c>
      <c r="P58" s="555">
        <f t="shared" si="9"/>
        <v>380</v>
      </c>
    </row>
    <row r="59" spans="1:16" s="122" customFormat="1" x14ac:dyDescent="0.25">
      <c r="A59" s="565"/>
      <c r="B59" s="261" t="s">
        <v>202</v>
      </c>
      <c r="C59" s="262" t="s">
        <v>600</v>
      </c>
      <c r="D59" s="547">
        <v>180</v>
      </c>
      <c r="E59" s="263">
        <f>+D59*'4. TOTAL GASTOS FIJOS'!$C$32</f>
        <v>79263.21612625524</v>
      </c>
      <c r="F59" s="264">
        <f>HLOOKUP(B59,'5. GASTOS VARIABLES'!$K$1:$WV$290,3,0)</f>
        <v>96816.300333333333</v>
      </c>
      <c r="G59" s="264">
        <f t="shared" si="3"/>
        <v>176079.51645958857</v>
      </c>
      <c r="H59" s="244">
        <f t="shared" si="28"/>
        <v>96843.734052773725</v>
      </c>
      <c r="I59" s="244">
        <f t="shared" si="26"/>
        <v>9684.3734052773725</v>
      </c>
      <c r="J59" s="244">
        <f t="shared" si="27"/>
        <v>282607.62391763966</v>
      </c>
      <c r="K59" s="265">
        <f t="shared" si="10"/>
        <v>5652.152478352793</v>
      </c>
      <c r="L59" s="265">
        <f t="shared" si="5"/>
        <v>5652.152478352793</v>
      </c>
      <c r="M59" s="266">
        <f t="shared" si="6"/>
        <v>293911.92887434521</v>
      </c>
      <c r="N59" s="554">
        <f t="shared" si="7"/>
        <v>294000</v>
      </c>
      <c r="O59" s="229">
        <f t="shared" si="8"/>
        <v>549.83056566148207</v>
      </c>
      <c r="P59" s="555">
        <f t="shared" si="9"/>
        <v>550</v>
      </c>
    </row>
    <row r="60" spans="1:16" s="122" customFormat="1" ht="17.25" customHeight="1" x14ac:dyDescent="0.25">
      <c r="A60" s="566" t="s">
        <v>447</v>
      </c>
      <c r="B60" s="261" t="s">
        <v>203</v>
      </c>
      <c r="C60" s="262" t="s">
        <v>601</v>
      </c>
      <c r="D60" s="547">
        <v>180</v>
      </c>
      <c r="E60" s="263">
        <f>+D60*'4. TOTAL GASTOS FIJOS'!$C$32</f>
        <v>79263.21612625524</v>
      </c>
      <c r="F60" s="264">
        <f>HLOOKUP(B60,'5. GASTOS VARIABLES'!$K$1:$WV$290,3,0)</f>
        <v>53120.534999999996</v>
      </c>
      <c r="G60" s="264">
        <f t="shared" si="3"/>
        <v>132383.75112625523</v>
      </c>
      <c r="H60" s="244">
        <f t="shared" si="28"/>
        <v>72811.063119440383</v>
      </c>
      <c r="I60" s="244">
        <f t="shared" si="26"/>
        <v>7281.1063119440387</v>
      </c>
      <c r="J60" s="244">
        <f t="shared" si="27"/>
        <v>212475.92055763965</v>
      </c>
      <c r="K60" s="265">
        <f t="shared" si="10"/>
        <v>4249.5184111527933</v>
      </c>
      <c r="L60" s="265">
        <f t="shared" si="5"/>
        <v>4249.5184111527933</v>
      </c>
      <c r="M60" s="266">
        <f t="shared" si="6"/>
        <v>220974.95737994523</v>
      </c>
      <c r="N60" s="554">
        <f t="shared" si="7"/>
        <v>221000</v>
      </c>
      <c r="O60" s="229">
        <f t="shared" si="8"/>
        <v>413.38501053212093</v>
      </c>
      <c r="P60" s="555">
        <f t="shared" si="9"/>
        <v>410</v>
      </c>
    </row>
    <row r="61" spans="1:16" s="122" customFormat="1" ht="17.25" customHeight="1" x14ac:dyDescent="0.25">
      <c r="A61" s="563"/>
      <c r="B61" s="261" t="s">
        <v>204</v>
      </c>
      <c r="C61" s="262" t="s">
        <v>602</v>
      </c>
      <c r="D61" s="547">
        <v>180</v>
      </c>
      <c r="E61" s="263">
        <f>+D61*'4. TOTAL GASTOS FIJOS'!$C$32</f>
        <v>79263.21612625524</v>
      </c>
      <c r="F61" s="264">
        <f>HLOOKUP(B61,'5. GASTOS VARIABLES'!$K$1:$WV$290,3,0)</f>
        <v>64467.009999999995</v>
      </c>
      <c r="G61" s="264">
        <f t="shared" si="3"/>
        <v>143730.22612625523</v>
      </c>
      <c r="H61" s="244">
        <f t="shared" si="28"/>
        <v>79051.624369440382</v>
      </c>
      <c r="I61" s="244">
        <f t="shared" si="26"/>
        <v>7905.1624369440387</v>
      </c>
      <c r="J61" s="244">
        <f t="shared" si="27"/>
        <v>230687.01293263963</v>
      </c>
      <c r="K61" s="265">
        <f t="shared" si="10"/>
        <v>4613.7402586527924</v>
      </c>
      <c r="L61" s="265">
        <f t="shared" si="5"/>
        <v>4613.7402586527924</v>
      </c>
      <c r="M61" s="266">
        <f t="shared" si="6"/>
        <v>239914.49344994524</v>
      </c>
      <c r="N61" s="554">
        <f t="shared" si="7"/>
        <v>240000</v>
      </c>
      <c r="O61" s="229">
        <f t="shared" si="8"/>
        <v>448.81581414263445</v>
      </c>
      <c r="P61" s="555">
        <f t="shared" si="9"/>
        <v>450</v>
      </c>
    </row>
    <row r="62" spans="1:16" s="122" customFormat="1" ht="17.25" customHeight="1" x14ac:dyDescent="0.25">
      <c r="A62" s="565"/>
      <c r="B62" s="261" t="s">
        <v>659</v>
      </c>
      <c r="C62" s="291" t="s">
        <v>625</v>
      </c>
      <c r="D62" s="547">
        <v>60</v>
      </c>
      <c r="E62" s="263">
        <f>+D62*'4. TOTAL GASTOS FIJOS'!$C$32</f>
        <v>26421.072042085081</v>
      </c>
      <c r="F62" s="264">
        <f>HLOOKUP(B62,'5. GASTOS VARIABLES'!$K$1:$WV$290,3,0)</f>
        <v>68478.691666666666</v>
      </c>
      <c r="G62" s="264">
        <f t="shared" si="3"/>
        <v>94899.763708751751</v>
      </c>
      <c r="H62" s="244">
        <f t="shared" si="28"/>
        <v>52194.870039813468</v>
      </c>
      <c r="I62" s="244">
        <f t="shared" si="26"/>
        <v>5219.4870039813468</v>
      </c>
      <c r="J62" s="244">
        <f t="shared" si="27"/>
        <v>152314.12075254656</v>
      </c>
      <c r="K62" s="265">
        <f t="shared" si="10"/>
        <v>3046.2824150509314</v>
      </c>
      <c r="L62" s="265">
        <f t="shared" si="5"/>
        <v>3046.2824150509314</v>
      </c>
      <c r="M62" s="266">
        <f t="shared" si="6"/>
        <v>158406.68558264841</v>
      </c>
      <c r="N62" s="554">
        <f t="shared" si="7"/>
        <v>158000</v>
      </c>
      <c r="O62" s="230">
        <f t="shared" si="8"/>
        <v>296.33651778626586</v>
      </c>
      <c r="P62" s="555">
        <f t="shared" si="9"/>
        <v>300</v>
      </c>
    </row>
    <row r="63" spans="1:16" s="122" customFormat="1" x14ac:dyDescent="0.25">
      <c r="A63" s="567" t="s">
        <v>448</v>
      </c>
      <c r="B63" s="261" t="s">
        <v>205</v>
      </c>
      <c r="C63" s="262" t="s">
        <v>542</v>
      </c>
      <c r="D63" s="547">
        <v>45</v>
      </c>
      <c r="E63" s="263">
        <f>+D63*'4. TOTAL GASTOS FIJOS'!$C$32</f>
        <v>19815.80403156381</v>
      </c>
      <c r="F63" s="264">
        <f>HLOOKUP(B63,'5. GASTOS VARIABLES'!$K$1:$WV$290,3,0)</f>
        <v>3363.7758833333332</v>
      </c>
      <c r="G63" s="264">
        <f t="shared" si="3"/>
        <v>23179.579914897142</v>
      </c>
      <c r="H63" s="244">
        <f t="shared" si="28"/>
        <v>12748.768953193428</v>
      </c>
      <c r="I63" s="244">
        <f t="shared" si="26"/>
        <v>1274.876895319343</v>
      </c>
      <c r="J63" s="244">
        <f t="shared" si="27"/>
        <v>37203.225763409915</v>
      </c>
      <c r="K63" s="265">
        <f t="shared" si="10"/>
        <v>744.06451526819831</v>
      </c>
      <c r="L63" s="265">
        <f t="shared" si="5"/>
        <v>744.06451526819831</v>
      </c>
      <c r="M63" s="266">
        <f t="shared" si="6"/>
        <v>38691.35479394631</v>
      </c>
      <c r="N63" s="554">
        <f t="shared" si="7"/>
        <v>39000</v>
      </c>
      <c r="O63" s="229">
        <f t="shared" si="8"/>
        <v>72.381170693005913</v>
      </c>
      <c r="P63" s="555">
        <f t="shared" si="9"/>
        <v>70</v>
      </c>
    </row>
    <row r="64" spans="1:16" s="122" customFormat="1" x14ac:dyDescent="0.25">
      <c r="A64" s="568"/>
      <c r="B64" s="261" t="s">
        <v>206</v>
      </c>
      <c r="C64" s="262" t="s">
        <v>543</v>
      </c>
      <c r="D64" s="547">
        <v>45</v>
      </c>
      <c r="E64" s="263">
        <f>+D64*'4. TOTAL GASTOS FIJOS'!$C$32</f>
        <v>19815.80403156381</v>
      </c>
      <c r="F64" s="264">
        <f>HLOOKUP(B64,'5. GASTOS VARIABLES'!$K$1:$WV$290,3,0)</f>
        <v>23658.775883333332</v>
      </c>
      <c r="G64" s="264">
        <f t="shared" si="3"/>
        <v>43474.579914897142</v>
      </c>
      <c r="H64" s="244">
        <f t="shared" si="28"/>
        <v>23911.01895319343</v>
      </c>
      <c r="I64" s="244">
        <f t="shared" si="26"/>
        <v>2391.1018953193429</v>
      </c>
      <c r="J64" s="244">
        <f t="shared" si="27"/>
        <v>69776.700763409914</v>
      </c>
      <c r="K64" s="265">
        <f t="shared" si="10"/>
        <v>1395.5340152681983</v>
      </c>
      <c r="L64" s="265">
        <f t="shared" si="5"/>
        <v>1395.5340152681983</v>
      </c>
      <c r="M64" s="266">
        <f t="shared" si="6"/>
        <v>72567.768793946321</v>
      </c>
      <c r="N64" s="554">
        <f t="shared" si="7"/>
        <v>73000</v>
      </c>
      <c r="O64" s="229">
        <f t="shared" si="8"/>
        <v>135.75487567850777</v>
      </c>
      <c r="P64" s="555">
        <f t="shared" si="9"/>
        <v>140</v>
      </c>
    </row>
    <row r="65" spans="1:16" s="122" customFormat="1" x14ac:dyDescent="0.25">
      <c r="A65" s="568"/>
      <c r="B65" s="261" t="s">
        <v>207</v>
      </c>
      <c r="C65" s="262" t="s">
        <v>544</v>
      </c>
      <c r="D65" s="547">
        <v>45</v>
      </c>
      <c r="E65" s="263">
        <f>+D65*'4. TOTAL GASTOS FIJOS'!$C$32</f>
        <v>19815.80403156381</v>
      </c>
      <c r="F65" s="264">
        <f>HLOOKUP(B65,'5. GASTOS VARIABLES'!$K$1:$WV$290,3,0)</f>
        <v>23658.775883333332</v>
      </c>
      <c r="G65" s="264">
        <f t="shared" si="3"/>
        <v>43474.579914897142</v>
      </c>
      <c r="H65" s="244">
        <f t="shared" si="28"/>
        <v>23911.01895319343</v>
      </c>
      <c r="I65" s="244">
        <f t="shared" si="26"/>
        <v>2391.1018953193429</v>
      </c>
      <c r="J65" s="244">
        <f t="shared" si="27"/>
        <v>69776.700763409914</v>
      </c>
      <c r="K65" s="265">
        <f t="shared" si="10"/>
        <v>1395.5340152681983</v>
      </c>
      <c r="L65" s="265">
        <f t="shared" si="5"/>
        <v>1395.5340152681983</v>
      </c>
      <c r="M65" s="266">
        <f t="shared" si="6"/>
        <v>72567.768793946321</v>
      </c>
      <c r="N65" s="554">
        <f t="shared" si="7"/>
        <v>73000</v>
      </c>
      <c r="O65" s="229">
        <f t="shared" si="8"/>
        <v>135.75487567850777</v>
      </c>
      <c r="P65" s="555">
        <f t="shared" si="9"/>
        <v>140</v>
      </c>
    </row>
    <row r="66" spans="1:16" s="122" customFormat="1" x14ac:dyDescent="0.25">
      <c r="A66" s="568"/>
      <c r="B66" s="261" t="s">
        <v>208</v>
      </c>
      <c r="C66" s="262" t="s">
        <v>545</v>
      </c>
      <c r="D66" s="547">
        <v>45</v>
      </c>
      <c r="E66" s="263">
        <f>+D66*'4. TOTAL GASTOS FIJOS'!$C$32</f>
        <v>19815.80403156381</v>
      </c>
      <c r="F66" s="264">
        <f>HLOOKUP(B66,'5. GASTOS VARIABLES'!$K$1:$WV$290,3,0)</f>
        <v>17789.790216666672</v>
      </c>
      <c r="G66" s="264">
        <f t="shared" si="3"/>
        <v>37605.594248230482</v>
      </c>
      <c r="H66" s="244">
        <f t="shared" si="28"/>
        <v>20683.076836526765</v>
      </c>
      <c r="I66" s="244">
        <f t="shared" si="26"/>
        <v>2068.3076836526766</v>
      </c>
      <c r="J66" s="244">
        <f t="shared" si="27"/>
        <v>60356.978768409921</v>
      </c>
      <c r="K66" s="265">
        <f t="shared" si="10"/>
        <v>1207.1395753681984</v>
      </c>
      <c r="L66" s="265">
        <f t="shared" si="5"/>
        <v>1207.1395753681984</v>
      </c>
      <c r="M66" s="266">
        <f t="shared" si="6"/>
        <v>62771.257919146323</v>
      </c>
      <c r="N66" s="554">
        <f t="shared" si="7"/>
        <v>63000</v>
      </c>
      <c r="O66" s="229">
        <f t="shared" si="8"/>
        <v>117.42822545907086</v>
      </c>
      <c r="P66" s="555">
        <f t="shared" si="9"/>
        <v>120</v>
      </c>
    </row>
    <row r="67" spans="1:16" ht="15.75" thickBot="1" x14ac:dyDescent="0.3">
      <c r="A67" s="568"/>
      <c r="B67" s="89" t="s">
        <v>209</v>
      </c>
      <c r="C67" s="81" t="s">
        <v>546</v>
      </c>
      <c r="D67" s="547">
        <v>90</v>
      </c>
      <c r="E67" s="247">
        <f>+D67*'4. TOTAL GASTOS FIJOS'!$C$32</f>
        <v>39631.60806312762</v>
      </c>
      <c r="F67" s="248">
        <f>HLOOKUP(B67,'5. GASTOS VARIABLES'!$K$1:$WV$290,3,0)</f>
        <v>38670.960883333333</v>
      </c>
      <c r="G67" s="248">
        <f t="shared" si="3"/>
        <v>78302.56894646096</v>
      </c>
      <c r="H67" s="244">
        <f t="shared" si="28"/>
        <v>43066.412920553528</v>
      </c>
      <c r="I67" s="244">
        <f t="shared" si="26"/>
        <v>4306.641292055353</v>
      </c>
      <c r="J67" s="244">
        <f t="shared" si="27"/>
        <v>125675.62315906984</v>
      </c>
      <c r="K67" s="249">
        <f t="shared" si="10"/>
        <v>2513.5124631813969</v>
      </c>
      <c r="L67" s="249">
        <f t="shared" si="5"/>
        <v>2513.5124631813969</v>
      </c>
      <c r="M67" s="250">
        <f t="shared" si="6"/>
        <v>130702.64808543264</v>
      </c>
      <c r="N67" s="554">
        <f t="shared" si="7"/>
        <v>131000</v>
      </c>
      <c r="O67" s="229">
        <f t="shared" si="8"/>
        <v>244.50967745848405</v>
      </c>
      <c r="P67" s="555">
        <f t="shared" si="9"/>
        <v>240</v>
      </c>
    </row>
    <row r="68" spans="1:16" x14ac:dyDescent="0.25">
      <c r="A68" s="569" t="s">
        <v>449</v>
      </c>
      <c r="B68" s="68" t="s">
        <v>210</v>
      </c>
      <c r="C68" s="80" t="s">
        <v>553</v>
      </c>
      <c r="D68" s="547">
        <v>150</v>
      </c>
      <c r="E68" s="247">
        <f>+D68*'4. TOTAL GASTOS FIJOS'!$C$32</f>
        <v>66052.680105212698</v>
      </c>
      <c r="F68" s="248">
        <f>HLOOKUP(B68,'5. GASTOS VARIABLES'!$K$1:$WV$290,3,0)</f>
        <v>207522.6702019425</v>
      </c>
      <c r="G68" s="248">
        <f t="shared" si="3"/>
        <v>273575.35030715517</v>
      </c>
      <c r="H68" s="244">
        <f t="shared" si="28"/>
        <v>150466.44266893534</v>
      </c>
      <c r="I68" s="244">
        <f t="shared" ref="I68:I99" si="45">+(H68)*$I$2</f>
        <v>15046.644266893534</v>
      </c>
      <c r="J68" s="244">
        <f t="shared" ref="J68:J99" si="46">SUM(G68:I68)</f>
        <v>439088.43724298407</v>
      </c>
      <c r="K68" s="249">
        <f t="shared" si="10"/>
        <v>8781.7687448596826</v>
      </c>
      <c r="L68" s="249">
        <f t="shared" si="5"/>
        <v>8781.7687448596826</v>
      </c>
      <c r="M68" s="250">
        <f t="shared" si="6"/>
        <v>456651.97473270341</v>
      </c>
      <c r="N68" s="554">
        <f t="shared" si="7"/>
        <v>457000</v>
      </c>
      <c r="O68" s="229">
        <f t="shared" si="8"/>
        <v>854.27364088056015</v>
      </c>
      <c r="P68" s="555">
        <f t="shared" si="9"/>
        <v>850</v>
      </c>
    </row>
    <row r="69" spans="1:16" x14ac:dyDescent="0.25">
      <c r="A69" s="570"/>
      <c r="B69" s="70" t="s">
        <v>211</v>
      </c>
      <c r="C69" s="76" t="s">
        <v>450</v>
      </c>
      <c r="D69" s="547">
        <v>40</v>
      </c>
      <c r="E69" s="247">
        <f>+D69*'4. TOTAL GASTOS FIJOS'!$C$32</f>
        <v>17614.048028056721</v>
      </c>
      <c r="F69" s="248">
        <f>HLOOKUP(B69,'5. GASTOS VARIABLES'!$K$1:$WV$290,3,0)</f>
        <v>5646.3271762237755</v>
      </c>
      <c r="G69" s="248">
        <f t="shared" si="3"/>
        <v>23260.375204280495</v>
      </c>
      <c r="H69" s="244">
        <f t="shared" si="28"/>
        <v>12793.206362354273</v>
      </c>
      <c r="I69" s="244">
        <f t="shared" si="45"/>
        <v>1279.3206362354274</v>
      </c>
      <c r="J69" s="244">
        <f t="shared" si="46"/>
        <v>37332.902202870195</v>
      </c>
      <c r="K69" s="249">
        <f t="shared" si="10"/>
        <v>746.65804405740391</v>
      </c>
      <c r="L69" s="249">
        <f t="shared" si="5"/>
        <v>746.65804405740391</v>
      </c>
      <c r="M69" s="250">
        <f t="shared" si="6"/>
        <v>38826.218290985002</v>
      </c>
      <c r="N69" s="554">
        <f t="shared" si="7"/>
        <v>39000</v>
      </c>
      <c r="O69" s="229">
        <f t="shared" si="8"/>
        <v>72.63346420537836</v>
      </c>
      <c r="P69" s="555">
        <f t="shared" si="9"/>
        <v>70</v>
      </c>
    </row>
    <row r="70" spans="1:16" x14ac:dyDescent="0.25">
      <c r="A70" s="570"/>
      <c r="B70" s="70" t="s">
        <v>212</v>
      </c>
      <c r="C70" s="76" t="s">
        <v>557</v>
      </c>
      <c r="D70" s="547">
        <v>15</v>
      </c>
      <c r="E70" s="247">
        <f>+D70*'4. TOTAL GASTOS FIJOS'!$C$32</f>
        <v>6605.2680105212703</v>
      </c>
      <c r="F70" s="248">
        <f>HLOOKUP(B70,'5. GASTOS VARIABLES'!$K$1:$WV$290,3,0)</f>
        <v>122526.71742272728</v>
      </c>
      <c r="G70" s="248">
        <f t="shared" si="3"/>
        <v>129131.98543324854</v>
      </c>
      <c r="H70" s="244">
        <f t="shared" si="28"/>
        <v>71022.591988286702</v>
      </c>
      <c r="I70" s="244">
        <f t="shared" si="45"/>
        <v>7102.2591988286704</v>
      </c>
      <c r="J70" s="244">
        <f t="shared" si="46"/>
        <v>207256.8366203639</v>
      </c>
      <c r="K70" s="249">
        <f t="shared" ref="K70:K137" si="47">+J70*$K$2</f>
        <v>4145.136732407278</v>
      </c>
      <c r="L70" s="249">
        <f t="shared" ref="L70:L137" si="48">+J70*$L$2</f>
        <v>4145.136732407278</v>
      </c>
      <c r="M70" s="250">
        <f t="shared" ref="M70:M137" si="49">SUM(J70:L70)</f>
        <v>215547.11008517846</v>
      </c>
      <c r="N70" s="554">
        <f t="shared" si="7"/>
        <v>216000</v>
      </c>
      <c r="O70" s="229">
        <f t="shared" si="8"/>
        <v>403.23096078042931</v>
      </c>
      <c r="P70" s="555">
        <f t="shared" ref="P70:P137" si="50">MROUND(O70,10)</f>
        <v>400</v>
      </c>
    </row>
    <row r="71" spans="1:16" x14ac:dyDescent="0.25">
      <c r="A71" s="570"/>
      <c r="B71" s="70" t="s">
        <v>213</v>
      </c>
      <c r="C71" s="76" t="s">
        <v>451</v>
      </c>
      <c r="D71" s="547">
        <v>100</v>
      </c>
      <c r="E71" s="247">
        <f>+D71*'4. TOTAL GASTOS FIJOS'!$C$32</f>
        <v>44035.120070141798</v>
      </c>
      <c r="F71" s="248">
        <f>HLOOKUP(B71,'5. GASTOS VARIABLES'!$K$1:$WV$290,3,0)</f>
        <v>148138.63805450662</v>
      </c>
      <c r="G71" s="248">
        <f t="shared" ref="G71:G138" si="51">SUM(E71:F71)</f>
        <v>192173.75812464842</v>
      </c>
      <c r="H71" s="244">
        <f t="shared" si="28"/>
        <v>105695.56696855664</v>
      </c>
      <c r="I71" s="244">
        <f t="shared" si="45"/>
        <v>10569.556696855665</v>
      </c>
      <c r="J71" s="244">
        <f t="shared" si="46"/>
        <v>308438.88179006072</v>
      </c>
      <c r="K71" s="249">
        <f t="shared" si="47"/>
        <v>6168.7776358012143</v>
      </c>
      <c r="L71" s="249">
        <f t="shared" si="48"/>
        <v>6168.7776358012143</v>
      </c>
      <c r="M71" s="250">
        <f t="shared" si="49"/>
        <v>320776.43706166319</v>
      </c>
      <c r="N71" s="554">
        <f t="shared" si="7"/>
        <v>321000</v>
      </c>
      <c r="O71" s="229">
        <f t="shared" si="8"/>
        <v>600.08687131543024</v>
      </c>
      <c r="P71" s="555">
        <f t="shared" si="50"/>
        <v>600</v>
      </c>
    </row>
    <row r="72" spans="1:16" x14ac:dyDescent="0.25">
      <c r="A72" s="570"/>
      <c r="B72" s="70" t="s">
        <v>214</v>
      </c>
      <c r="C72" s="76" t="s">
        <v>452</v>
      </c>
      <c r="D72" s="547">
        <v>245</v>
      </c>
      <c r="E72" s="247">
        <f>+D72*'4. TOTAL GASTOS FIJOS'!$C$32</f>
        <v>107886.04417184742</v>
      </c>
      <c r="F72" s="248">
        <f>HLOOKUP(B72,'5. GASTOS VARIABLES'!$K$1:$WV$290,3,0)</f>
        <v>282767.72325101017</v>
      </c>
      <c r="G72" s="248">
        <f t="shared" si="51"/>
        <v>390653.76742285758</v>
      </c>
      <c r="H72" s="244">
        <f t="shared" ref="H72:H93" si="52">G72*$H$2</f>
        <v>214859.57208257169</v>
      </c>
      <c r="I72" s="244">
        <f t="shared" si="45"/>
        <v>21485.957208257169</v>
      </c>
      <c r="J72" s="244">
        <f t="shared" si="46"/>
        <v>626999.29671368643</v>
      </c>
      <c r="K72" s="249">
        <f t="shared" si="47"/>
        <v>12539.985934273729</v>
      </c>
      <c r="L72" s="249">
        <f t="shared" si="48"/>
        <v>12539.985934273729</v>
      </c>
      <c r="M72" s="250">
        <f t="shared" si="49"/>
        <v>652079.26858223381</v>
      </c>
      <c r="N72" s="554">
        <f t="shared" si="7"/>
        <v>652000</v>
      </c>
      <c r="O72" s="229">
        <f t="shared" ref="O72:O142" si="53">M72/$O$2</f>
        <v>1219.86580971328</v>
      </c>
      <c r="P72" s="555">
        <f t="shared" si="50"/>
        <v>1220</v>
      </c>
    </row>
    <row r="73" spans="1:16" x14ac:dyDescent="0.25">
      <c r="A73" s="570"/>
      <c r="B73" s="70" t="s">
        <v>215</v>
      </c>
      <c r="C73" s="76" t="s">
        <v>571</v>
      </c>
      <c r="D73" s="547">
        <v>210</v>
      </c>
      <c r="E73" s="247">
        <f>+D73*'4. TOTAL GASTOS FIJOS'!$C$32</f>
        <v>92473.752147297782</v>
      </c>
      <c r="F73" s="248">
        <f>HLOOKUP(B73,'5. GASTOS VARIABLES'!$K$1:$WV$290,3,0)</f>
        <v>173662.1038260101</v>
      </c>
      <c r="G73" s="248">
        <f t="shared" si="51"/>
        <v>266135.85597330786</v>
      </c>
      <c r="H73" s="244">
        <f t="shared" si="52"/>
        <v>146374.72078531934</v>
      </c>
      <c r="I73" s="244">
        <f t="shared" si="45"/>
        <v>14637.472078531935</v>
      </c>
      <c r="J73" s="244">
        <f t="shared" si="46"/>
        <v>427148.04883715912</v>
      </c>
      <c r="K73" s="249">
        <f t="shared" si="47"/>
        <v>8542.960976743183</v>
      </c>
      <c r="L73" s="249">
        <f t="shared" si="48"/>
        <v>8542.960976743183</v>
      </c>
      <c r="M73" s="250">
        <f t="shared" si="49"/>
        <v>444233.97079064552</v>
      </c>
      <c r="N73" s="554">
        <f t="shared" ref="N73:N141" si="54">MROUND(M73,1000)</f>
        <v>444000</v>
      </c>
      <c r="O73" s="229">
        <f t="shared" si="53"/>
        <v>831.04287866550476</v>
      </c>
      <c r="P73" s="555">
        <f t="shared" si="50"/>
        <v>830</v>
      </c>
    </row>
    <row r="74" spans="1:16" x14ac:dyDescent="0.25">
      <c r="A74" s="570"/>
      <c r="B74" s="70" t="s">
        <v>565</v>
      </c>
      <c r="C74" s="76" t="s">
        <v>572</v>
      </c>
      <c r="D74" s="547">
        <v>210</v>
      </c>
      <c r="E74" s="247">
        <f>+D74*'4. TOTAL GASTOS FIJOS'!$C$32</f>
        <v>92473.752147297782</v>
      </c>
      <c r="F74" s="248">
        <f>HLOOKUP(B74,'5. GASTOS VARIABLES'!$K$1:$WV$290,3,0)</f>
        <v>190416.30382601009</v>
      </c>
      <c r="G74" s="248">
        <f t="shared" si="51"/>
        <v>282890.05597330787</v>
      </c>
      <c r="H74" s="244">
        <f t="shared" si="52"/>
        <v>155589.53078531934</v>
      </c>
      <c r="I74" s="244">
        <f t="shared" si="45"/>
        <v>15558.953078531935</v>
      </c>
      <c r="J74" s="244">
        <f t="shared" si="46"/>
        <v>454038.53983715916</v>
      </c>
      <c r="K74" s="249">
        <f t="shared" si="47"/>
        <v>9080.7707967431834</v>
      </c>
      <c r="L74" s="249">
        <f t="shared" si="48"/>
        <v>9080.7707967431834</v>
      </c>
      <c r="M74" s="250">
        <f t="shared" si="49"/>
        <v>472200.08143064548</v>
      </c>
      <c r="N74" s="554">
        <f t="shared" si="54"/>
        <v>472000</v>
      </c>
      <c r="O74" s="229">
        <f t="shared" si="53"/>
        <v>883.35998771049583</v>
      </c>
      <c r="P74" s="555">
        <f t="shared" si="50"/>
        <v>880</v>
      </c>
    </row>
    <row r="75" spans="1:16" x14ac:dyDescent="0.25">
      <c r="A75" s="570"/>
      <c r="B75" s="70" t="s">
        <v>566</v>
      </c>
      <c r="C75" s="76" t="s">
        <v>573</v>
      </c>
      <c r="D75" s="547">
        <v>210</v>
      </c>
      <c r="E75" s="247">
        <f>+D75*'4. TOTAL GASTOS FIJOS'!$C$32</f>
        <v>92473.752147297782</v>
      </c>
      <c r="F75" s="248">
        <f>HLOOKUP(B75,'5. GASTOS VARIABLES'!$K$1:$WV$290,3,0)</f>
        <v>189851.30382601009</v>
      </c>
      <c r="G75" s="248">
        <f t="shared" si="51"/>
        <v>282325.05597330787</v>
      </c>
      <c r="H75" s="244">
        <f t="shared" si="52"/>
        <v>155278.78078531934</v>
      </c>
      <c r="I75" s="244">
        <f t="shared" si="45"/>
        <v>15527.878078531934</v>
      </c>
      <c r="J75" s="244">
        <f t="shared" si="46"/>
        <v>453131.71483715915</v>
      </c>
      <c r="K75" s="249">
        <f t="shared" si="47"/>
        <v>9062.6342967431829</v>
      </c>
      <c r="L75" s="249">
        <f t="shared" si="48"/>
        <v>9062.6342967431829</v>
      </c>
      <c r="M75" s="250">
        <f t="shared" si="49"/>
        <v>471256.98343064555</v>
      </c>
      <c r="N75" s="554">
        <f t="shared" si="54"/>
        <v>471000</v>
      </c>
      <c r="O75" s="229">
        <f t="shared" si="53"/>
        <v>881.59570373331883</v>
      </c>
      <c r="P75" s="555">
        <f t="shared" si="50"/>
        <v>880</v>
      </c>
    </row>
    <row r="76" spans="1:16" x14ac:dyDescent="0.25">
      <c r="A76" s="570"/>
      <c r="B76" s="70" t="s">
        <v>567</v>
      </c>
      <c r="C76" s="76" t="s">
        <v>574</v>
      </c>
      <c r="D76" s="547">
        <v>210</v>
      </c>
      <c r="E76" s="247">
        <f>+D76*'4. TOTAL GASTOS FIJOS'!$C$32</f>
        <v>92473.752147297782</v>
      </c>
      <c r="F76" s="248">
        <f>HLOOKUP(B76,'5. GASTOS VARIABLES'!$K$1:$WV$290,3,0)</f>
        <v>190766.30382601009</v>
      </c>
      <c r="G76" s="248">
        <f t="shared" si="51"/>
        <v>283240.05597330787</v>
      </c>
      <c r="H76" s="244">
        <f t="shared" si="52"/>
        <v>155782.03078531934</v>
      </c>
      <c r="I76" s="244">
        <f t="shared" si="45"/>
        <v>15578.203078531935</v>
      </c>
      <c r="J76" s="244">
        <f t="shared" si="46"/>
        <v>454600.28983715916</v>
      </c>
      <c r="K76" s="249">
        <f t="shared" si="47"/>
        <v>9092.005796743184</v>
      </c>
      <c r="L76" s="249">
        <f t="shared" si="48"/>
        <v>9092.005796743184</v>
      </c>
      <c r="M76" s="250">
        <f t="shared" si="49"/>
        <v>472784.30143064557</v>
      </c>
      <c r="N76" s="554">
        <f t="shared" si="54"/>
        <v>473000</v>
      </c>
      <c r="O76" s="229">
        <f t="shared" si="53"/>
        <v>884.45290698839324</v>
      </c>
      <c r="P76" s="555">
        <f t="shared" si="50"/>
        <v>880</v>
      </c>
    </row>
    <row r="77" spans="1:16" x14ac:dyDescent="0.25">
      <c r="A77" s="570"/>
      <c r="B77" s="70" t="s">
        <v>568</v>
      </c>
      <c r="C77" s="76" t="s">
        <v>577</v>
      </c>
      <c r="D77" s="547">
        <v>210</v>
      </c>
      <c r="E77" s="247">
        <f>+D77*'4. TOTAL GASTOS FIJOS'!$C$32</f>
        <v>92473.752147297782</v>
      </c>
      <c r="F77" s="248">
        <f>HLOOKUP(B77,'5. GASTOS VARIABLES'!$K$1:$WV$290,3,0)</f>
        <v>211051.30382601009</v>
      </c>
      <c r="G77" s="248">
        <f t="shared" si="51"/>
        <v>303525.05597330787</v>
      </c>
      <c r="H77" s="244">
        <f t="shared" si="52"/>
        <v>166938.78078531934</v>
      </c>
      <c r="I77" s="244">
        <f t="shared" si="45"/>
        <v>16693.878078531936</v>
      </c>
      <c r="J77" s="244">
        <f t="shared" si="46"/>
        <v>487157.71483715915</v>
      </c>
      <c r="K77" s="249">
        <f t="shared" si="47"/>
        <v>9743.1542967431833</v>
      </c>
      <c r="L77" s="249">
        <f t="shared" si="48"/>
        <v>9743.1542967431833</v>
      </c>
      <c r="M77" s="250">
        <f t="shared" si="49"/>
        <v>506644.02343064547</v>
      </c>
      <c r="N77" s="554">
        <f t="shared" si="54"/>
        <v>507000</v>
      </c>
      <c r="O77" s="229">
        <f t="shared" si="53"/>
        <v>947.79538570881209</v>
      </c>
      <c r="P77" s="555">
        <f t="shared" si="50"/>
        <v>950</v>
      </c>
    </row>
    <row r="78" spans="1:16" x14ac:dyDescent="0.25">
      <c r="A78" s="570"/>
      <c r="B78" s="70" t="s">
        <v>569</v>
      </c>
      <c r="C78" s="76" t="s">
        <v>578</v>
      </c>
      <c r="D78" s="547">
        <v>210</v>
      </c>
      <c r="E78" s="247">
        <f>+D78*'4. TOTAL GASTOS FIJOS'!$C$32</f>
        <v>92473.752147297782</v>
      </c>
      <c r="F78" s="248">
        <f>HLOOKUP(B78,'5. GASTOS VARIABLES'!$K$1:$WV$290,3,0)</f>
        <v>163466.30382601009</v>
      </c>
      <c r="G78" s="248">
        <f t="shared" si="51"/>
        <v>255940.05597330787</v>
      </c>
      <c r="H78" s="244">
        <f t="shared" si="52"/>
        <v>140767.03078531934</v>
      </c>
      <c r="I78" s="244">
        <f t="shared" si="45"/>
        <v>14076.703078531935</v>
      </c>
      <c r="J78" s="244">
        <f t="shared" si="46"/>
        <v>410783.78983715916</v>
      </c>
      <c r="K78" s="249">
        <f t="shared" si="47"/>
        <v>8215.675796743184</v>
      </c>
      <c r="L78" s="249">
        <f t="shared" si="48"/>
        <v>8215.675796743184</v>
      </c>
      <c r="M78" s="250">
        <f t="shared" si="49"/>
        <v>427215.14143064554</v>
      </c>
      <c r="N78" s="554">
        <f t="shared" si="54"/>
        <v>427000</v>
      </c>
      <c r="O78" s="229">
        <f t="shared" si="53"/>
        <v>799.20520331240402</v>
      </c>
      <c r="P78" s="555">
        <f t="shared" si="50"/>
        <v>800</v>
      </c>
    </row>
    <row r="79" spans="1:16" x14ac:dyDescent="0.25">
      <c r="A79" s="570"/>
      <c r="B79" s="70" t="s">
        <v>570</v>
      </c>
      <c r="C79" s="94" t="s">
        <v>642</v>
      </c>
      <c r="D79" s="547">
        <v>30</v>
      </c>
      <c r="E79" s="247">
        <f>+D79*'4. TOTAL GASTOS FIJOS'!$C$32</f>
        <v>13210.536021042541</v>
      </c>
      <c r="F79" s="248">
        <f>HLOOKUP(B79,'5. GASTOS VARIABLES'!$K$1:$WV$290,3,0)</f>
        <v>117656.33123434344</v>
      </c>
      <c r="G79" s="248">
        <f>SUM(E79:F79)</f>
        <v>130866.86725538598</v>
      </c>
      <c r="H79" s="244">
        <f t="shared" si="52"/>
        <v>71976.776990462298</v>
      </c>
      <c r="I79" s="244">
        <f t="shared" si="45"/>
        <v>7197.6776990462304</v>
      </c>
      <c r="J79" s="244">
        <f t="shared" si="46"/>
        <v>210041.32194489453</v>
      </c>
      <c r="K79" s="249">
        <f>+J79*$K$2</f>
        <v>4200.8264388978905</v>
      </c>
      <c r="L79" s="249">
        <f>+J79*$L$2</f>
        <v>4200.8264388978905</v>
      </c>
      <c r="M79" s="250">
        <f>SUM(J79:L79)</f>
        <v>218442.97482269033</v>
      </c>
      <c r="N79" s="554">
        <f>MROUND(M79,1000)</f>
        <v>218000</v>
      </c>
      <c r="O79" s="229">
        <f>M79/$O$2</f>
        <v>408.64834874696538</v>
      </c>
      <c r="P79" s="555">
        <f t="shared" si="50"/>
        <v>410</v>
      </c>
    </row>
    <row r="80" spans="1:16" x14ac:dyDescent="0.25">
      <c r="A80" s="570"/>
      <c r="B80" s="70" t="s">
        <v>671</v>
      </c>
      <c r="C80" s="94" t="s">
        <v>643</v>
      </c>
      <c r="D80" s="547">
        <v>30</v>
      </c>
      <c r="E80" s="247">
        <f>+D80*'4. TOTAL GASTOS FIJOS'!$C$32</f>
        <v>13210.536021042541</v>
      </c>
      <c r="F80" s="248">
        <f>HLOOKUP(B80,'5. GASTOS VARIABLES'!$K$1:$WV$290,3,0)</f>
        <v>133478.33123434344</v>
      </c>
      <c r="G80" s="248">
        <f t="shared" ref="G80" si="55">SUM(E80:F80)</f>
        <v>146688.86725538597</v>
      </c>
      <c r="H80" s="244">
        <f t="shared" si="52"/>
        <v>80678.87699046229</v>
      </c>
      <c r="I80" s="244">
        <f t="shared" si="45"/>
        <v>8067.8876990462295</v>
      </c>
      <c r="J80" s="244">
        <f t="shared" si="46"/>
        <v>235435.6319448945</v>
      </c>
      <c r="K80" s="249">
        <f t="shared" ref="K80" si="56">+J80*$K$2</f>
        <v>4708.7126388978904</v>
      </c>
      <c r="L80" s="249">
        <f t="shared" ref="L80" si="57">+J80*$L$2</f>
        <v>4708.7126388978904</v>
      </c>
      <c r="M80" s="250">
        <f t="shared" ref="M80" si="58">SUM(J80:L80)</f>
        <v>244853.05722269026</v>
      </c>
      <c r="N80" s="554">
        <f t="shared" ref="N80" si="59">MROUND(M80,1000)</f>
        <v>245000</v>
      </c>
      <c r="O80" s="229">
        <f t="shared" ref="O80" si="60">M80/$O$2</f>
        <v>458.05454536093964</v>
      </c>
      <c r="P80" s="555">
        <f t="shared" si="50"/>
        <v>460</v>
      </c>
    </row>
    <row r="81" spans="1:48" x14ac:dyDescent="0.25">
      <c r="A81" s="571"/>
      <c r="B81" s="70" t="s">
        <v>672</v>
      </c>
      <c r="C81" s="93" t="s">
        <v>639</v>
      </c>
      <c r="D81" s="547">
        <v>60</v>
      </c>
      <c r="E81" s="247">
        <f>+D81*'4. TOTAL GASTOS FIJOS'!$C$32</f>
        <v>26421.072042085081</v>
      </c>
      <c r="F81" s="248">
        <f>HLOOKUP(B81,'5. GASTOS VARIABLES'!$K$1:$WV$290,3,0)</f>
        <v>61681.443998232317</v>
      </c>
      <c r="G81" s="248">
        <f>SUM(E81:F81)</f>
        <v>88102.516040317394</v>
      </c>
      <c r="H81" s="244">
        <f t="shared" si="52"/>
        <v>48456.383822174568</v>
      </c>
      <c r="I81" s="244">
        <f t="shared" si="45"/>
        <v>4845.6383822174566</v>
      </c>
      <c r="J81" s="244">
        <f t="shared" si="46"/>
        <v>141404.53824470943</v>
      </c>
      <c r="K81" s="249">
        <f>+J81*$K$2</f>
        <v>2828.0907648941889</v>
      </c>
      <c r="L81" s="249">
        <f>+J81*$L$2</f>
        <v>2828.0907648941889</v>
      </c>
      <c r="M81" s="250">
        <f>SUM(J81:L81)</f>
        <v>147060.71977449779</v>
      </c>
      <c r="N81" s="554">
        <f>MROUND(M81,1000)</f>
        <v>147000</v>
      </c>
      <c r="O81" s="229">
        <f>M81/$O$2</f>
        <v>275.111252033482</v>
      </c>
      <c r="P81" s="555">
        <f t="shared" ref="P81" si="61">MROUND(O81,10)</f>
        <v>280</v>
      </c>
    </row>
    <row r="82" spans="1:48" x14ac:dyDescent="0.25">
      <c r="A82" s="571"/>
      <c r="B82" s="89" t="s">
        <v>676</v>
      </c>
      <c r="C82" s="93" t="s">
        <v>1122</v>
      </c>
      <c r="D82" s="547">
        <v>240</v>
      </c>
      <c r="E82" s="247">
        <f>+D82*'4. TOTAL GASTOS FIJOS'!$C$32</f>
        <v>105684.28816834032</v>
      </c>
      <c r="F82" s="248">
        <f>HLOOKUP(B82,'5. GASTOS VARIABLES'!$K$1:$WV$290,3,0)</f>
        <v>982175.20681511285</v>
      </c>
      <c r="G82" s="248">
        <f>SUM(E82:F82)</f>
        <v>1087859.4949834531</v>
      </c>
      <c r="H82" s="244">
        <f t="shared" si="52"/>
        <v>598322.72224089922</v>
      </c>
      <c r="I82" s="244">
        <f t="shared" si="45"/>
        <v>59832.272224089924</v>
      </c>
      <c r="J82" s="244">
        <f t="shared" si="46"/>
        <v>1746014.4894484421</v>
      </c>
      <c r="K82" s="249">
        <f>+J82*$K$2</f>
        <v>34920.289788968847</v>
      </c>
      <c r="L82" s="249">
        <f>+J82*$L$2</f>
        <v>34920.289788968847</v>
      </c>
      <c r="M82" s="250">
        <f>SUM(J82:L82)</f>
        <v>1815855.0690263798</v>
      </c>
      <c r="N82" s="554">
        <f>MROUND(M82,1000)</f>
        <v>1816000</v>
      </c>
      <c r="O82" s="229">
        <f>M82/$O$2</f>
        <v>3396.9788963172387</v>
      </c>
      <c r="P82" s="555">
        <f t="shared" si="50"/>
        <v>3400</v>
      </c>
    </row>
    <row r="83" spans="1:48" x14ac:dyDescent="0.25">
      <c r="A83" s="571"/>
      <c r="B83" s="89" t="s">
        <v>1120</v>
      </c>
      <c r="C83" s="93" t="s">
        <v>1123</v>
      </c>
      <c r="D83" s="547">
        <v>240</v>
      </c>
      <c r="E83" s="247">
        <f>+D83*'4. TOTAL GASTOS FIJOS'!$C$32</f>
        <v>105684.28816834032</v>
      </c>
      <c r="F83" s="248">
        <f>HLOOKUP(B83,'5. GASTOS VARIABLES'!$K$1:$WV$290,3,0)</f>
        <v>2257100.2068151124</v>
      </c>
      <c r="G83" s="248">
        <f>SUM(E83:F83)</f>
        <v>2362784.4949834528</v>
      </c>
      <c r="H83" s="244">
        <f t="shared" si="52"/>
        <v>1299531.4722408992</v>
      </c>
      <c r="I83" s="244">
        <f t="shared" si="45"/>
        <v>129953.14722408993</v>
      </c>
      <c r="J83" s="244">
        <f t="shared" si="46"/>
        <v>3792269.1144484421</v>
      </c>
      <c r="K83" s="249">
        <f>+J83*$K$2</f>
        <v>75845.382288968845</v>
      </c>
      <c r="L83" s="249">
        <f>+J83*$L$2</f>
        <v>75845.382288968845</v>
      </c>
      <c r="M83" s="250">
        <f>SUM(J83:L83)</f>
        <v>3943959.8790263794</v>
      </c>
      <c r="N83" s="554">
        <f>MROUND(M83,1000)</f>
        <v>3944000</v>
      </c>
      <c r="O83" s="229">
        <f>M83/$O$2</f>
        <v>7378.0934973835556</v>
      </c>
      <c r="P83" s="555">
        <f t="shared" ref="P83" si="62">MROUND(O83,10)</f>
        <v>7380</v>
      </c>
    </row>
    <row r="84" spans="1:48" ht="15.75" thickBot="1" x14ac:dyDescent="0.3">
      <c r="A84" s="566"/>
      <c r="B84" s="89" t="s">
        <v>1121</v>
      </c>
      <c r="C84" s="93" t="s">
        <v>1124</v>
      </c>
      <c r="D84" s="547">
        <v>240</v>
      </c>
      <c r="E84" s="247">
        <f>+D84*'4. TOTAL GASTOS FIJOS'!$C$32</f>
        <v>105684.28816834032</v>
      </c>
      <c r="F84" s="248">
        <f>HLOOKUP(B84,'5. GASTOS VARIABLES'!$K$1:$WV$290,3,0)</f>
        <v>873487.70681511285</v>
      </c>
      <c r="G84" s="248">
        <f>SUM(E84:F84)</f>
        <v>979171.99498345319</v>
      </c>
      <c r="H84" s="244">
        <f t="shared" si="52"/>
        <v>538544.59724089934</v>
      </c>
      <c r="I84" s="244">
        <f t="shared" si="45"/>
        <v>53854.459724089938</v>
      </c>
      <c r="J84" s="244">
        <f t="shared" si="46"/>
        <v>1571571.0519484424</v>
      </c>
      <c r="K84" s="249">
        <f>+J84*$K$2</f>
        <v>31431.421038968849</v>
      </c>
      <c r="L84" s="249">
        <f>+J84*$L$2</f>
        <v>31431.421038968849</v>
      </c>
      <c r="M84" s="250">
        <f>SUM(J84:L84)</f>
        <v>1634433.8940263803</v>
      </c>
      <c r="N84" s="554">
        <f>MROUND(M84,1000)</f>
        <v>1634000</v>
      </c>
      <c r="O84" s="229">
        <f>M84/$O$2</f>
        <v>3057.5884276987754</v>
      </c>
      <c r="P84" s="555">
        <f t="shared" si="50"/>
        <v>3060</v>
      </c>
    </row>
    <row r="85" spans="1:48" x14ac:dyDescent="0.25">
      <c r="A85" s="572" t="s">
        <v>453</v>
      </c>
      <c r="B85" s="68" t="s">
        <v>216</v>
      </c>
      <c r="C85" s="96" t="s">
        <v>1148</v>
      </c>
      <c r="D85" s="547">
        <v>45</v>
      </c>
      <c r="E85" s="247">
        <f>+D85*'4. TOTAL GASTOS FIJOS'!$C$32</f>
        <v>19815.80403156381</v>
      </c>
      <c r="F85" s="248">
        <f>HLOOKUP(B85,'5. GASTOS VARIABLES'!$K$1:$WV$290,3,0)</f>
        <v>2469.301955859803</v>
      </c>
      <c r="G85" s="248">
        <f t="shared" si="51"/>
        <v>22285.105987423613</v>
      </c>
      <c r="H85" s="244">
        <f t="shared" si="52"/>
        <v>12256.808293082988</v>
      </c>
      <c r="I85" s="244">
        <f t="shared" si="45"/>
        <v>1225.6808293082988</v>
      </c>
      <c r="J85" s="244">
        <f t="shared" si="46"/>
        <v>35767.595109814902</v>
      </c>
      <c r="K85" s="249">
        <f t="shared" si="47"/>
        <v>715.35190219629806</v>
      </c>
      <c r="L85" s="249">
        <f t="shared" si="48"/>
        <v>715.35190219629806</v>
      </c>
      <c r="M85" s="250">
        <f t="shared" si="49"/>
        <v>37198.298914207502</v>
      </c>
      <c r="N85" s="554">
        <f t="shared" si="54"/>
        <v>37000</v>
      </c>
      <c r="O85" s="229">
        <f t="shared" si="53"/>
        <v>69.588062696113568</v>
      </c>
      <c r="P85" s="555">
        <f t="shared" si="50"/>
        <v>70</v>
      </c>
    </row>
    <row r="86" spans="1:48" s="67" customFormat="1" ht="15" customHeight="1" x14ac:dyDescent="0.25">
      <c r="A86" s="573"/>
      <c r="B86" s="89" t="s">
        <v>217</v>
      </c>
      <c r="C86" s="97" t="s">
        <v>710</v>
      </c>
      <c r="D86" s="547">
        <v>60</v>
      </c>
      <c r="E86" s="247">
        <f>+D86*'4. TOTAL GASTOS FIJOS'!$C$32</f>
        <v>26421.072042085081</v>
      </c>
      <c r="F86" s="248">
        <f>HLOOKUP(B86,'5. GASTOS VARIABLES'!$K$1:$WV$290,3,0)</f>
        <v>3254.7812891931358</v>
      </c>
      <c r="G86" s="248">
        <f t="shared" si="51"/>
        <v>29675.853331278217</v>
      </c>
      <c r="H86" s="244">
        <f t="shared" si="52"/>
        <v>16321.71933220302</v>
      </c>
      <c r="I86" s="244">
        <f t="shared" si="45"/>
        <v>1632.171933220302</v>
      </c>
      <c r="J86" s="244">
        <f t="shared" si="46"/>
        <v>47629.744596701537</v>
      </c>
      <c r="K86" s="249">
        <f t="shared" si="47"/>
        <v>952.59489193403078</v>
      </c>
      <c r="L86" s="249">
        <f t="shared" si="48"/>
        <v>952.59489193403078</v>
      </c>
      <c r="M86" s="250">
        <f t="shared" si="49"/>
        <v>49534.934380569597</v>
      </c>
      <c r="N86" s="554">
        <f t="shared" si="54"/>
        <v>50000</v>
      </c>
      <c r="O86" s="229">
        <f t="shared" si="53"/>
        <v>92.666606268019081</v>
      </c>
      <c r="P86" s="555">
        <f t="shared" si="50"/>
        <v>90</v>
      </c>
      <c r="Q86" s="122"/>
      <c r="R86" s="241"/>
      <c r="S86" s="241"/>
      <c r="T86" s="241"/>
      <c r="U86" s="241"/>
      <c r="V86" s="241"/>
      <c r="W86" s="241"/>
      <c r="X86" s="241"/>
      <c r="Y86" s="241"/>
      <c r="Z86" s="241"/>
      <c r="AA86" s="241"/>
      <c r="AB86" s="241"/>
      <c r="AC86" s="241"/>
      <c r="AD86" s="241"/>
      <c r="AE86" s="241"/>
      <c r="AF86" s="241"/>
      <c r="AG86" s="241"/>
      <c r="AH86" s="241"/>
      <c r="AI86" s="241"/>
      <c r="AJ86" s="241"/>
      <c r="AK86" s="241"/>
      <c r="AL86" s="241"/>
      <c r="AM86" s="241"/>
      <c r="AN86" s="241"/>
      <c r="AO86" s="241"/>
      <c r="AP86" s="241"/>
      <c r="AQ86" s="241"/>
      <c r="AR86" s="241"/>
      <c r="AS86" s="241"/>
      <c r="AT86" s="241"/>
      <c r="AU86" s="241"/>
      <c r="AV86" s="241"/>
    </row>
    <row r="87" spans="1:48" ht="15.75" thickBot="1" x14ac:dyDescent="0.3">
      <c r="A87" s="574"/>
      <c r="B87" s="70" t="s">
        <v>218</v>
      </c>
      <c r="C87" s="97" t="s">
        <v>329</v>
      </c>
      <c r="D87" s="547">
        <v>30</v>
      </c>
      <c r="E87" s="247">
        <f>+D87*'4. TOTAL GASTOS FIJOS'!$C$32</f>
        <v>13210.536021042541</v>
      </c>
      <c r="F87" s="248">
        <f>HLOOKUP(B87,'5. GASTOS VARIABLES'!$K$1:$WV$290,3,0)</f>
        <v>5295.2846727272727</v>
      </c>
      <c r="G87" s="248">
        <f>SUM(E87:F87)</f>
        <v>18505.820693769812</v>
      </c>
      <c r="H87" s="244">
        <f t="shared" si="52"/>
        <v>10178.201381573397</v>
      </c>
      <c r="I87" s="244">
        <f t="shared" si="45"/>
        <v>1017.8201381573398</v>
      </c>
      <c r="J87" s="244">
        <f t="shared" si="46"/>
        <v>29701.842213500546</v>
      </c>
      <c r="K87" s="249">
        <f>+J87*$K$2</f>
        <v>594.03684427001087</v>
      </c>
      <c r="L87" s="249">
        <f>+J87*$L$2</f>
        <v>594.03684427001087</v>
      </c>
      <c r="M87" s="250">
        <f>SUM(J87:L87)</f>
        <v>30889.915902040564</v>
      </c>
      <c r="N87" s="554">
        <f>MROUND(M87,1000)</f>
        <v>31000</v>
      </c>
      <c r="O87" s="229">
        <f>M87/$O$2</f>
        <v>57.786766255805006</v>
      </c>
      <c r="P87" s="555">
        <f t="shared" si="50"/>
        <v>60</v>
      </c>
    </row>
    <row r="88" spans="1:48" s="122" customFormat="1" x14ac:dyDescent="0.25">
      <c r="A88" s="562" t="s">
        <v>454</v>
      </c>
      <c r="B88" s="288" t="s">
        <v>219</v>
      </c>
      <c r="C88" s="289" t="s">
        <v>633</v>
      </c>
      <c r="D88" s="547">
        <v>45</v>
      </c>
      <c r="E88" s="263">
        <f>+D88*'4. TOTAL GASTOS FIJOS'!$C$32</f>
        <v>19815.80403156381</v>
      </c>
      <c r="F88" s="264">
        <f>HLOOKUP(B88,'5. GASTOS VARIABLES'!$K$1:$WV$290,3,0)</f>
        <v>56.48</v>
      </c>
      <c r="G88" s="264">
        <f t="shared" si="51"/>
        <v>19872.28403156381</v>
      </c>
      <c r="H88" s="244">
        <f t="shared" si="52"/>
        <v>10929.756217360096</v>
      </c>
      <c r="I88" s="244">
        <f t="shared" si="45"/>
        <v>1092.9756217360098</v>
      </c>
      <c r="J88" s="244">
        <f t="shared" si="46"/>
        <v>31895.015870659914</v>
      </c>
      <c r="K88" s="265">
        <f t="shared" si="47"/>
        <v>637.90031741319831</v>
      </c>
      <c r="L88" s="265">
        <f t="shared" si="48"/>
        <v>637.90031741319831</v>
      </c>
      <c r="M88" s="266">
        <f t="shared" si="49"/>
        <v>33170.816505486313</v>
      </c>
      <c r="N88" s="554">
        <f t="shared" si="54"/>
        <v>33000</v>
      </c>
      <c r="O88" s="229">
        <f t="shared" si="53"/>
        <v>62.053720896990583</v>
      </c>
      <c r="P88" s="555">
        <f t="shared" si="50"/>
        <v>60</v>
      </c>
    </row>
    <row r="89" spans="1:48" s="122" customFormat="1" x14ac:dyDescent="0.25">
      <c r="A89" s="563"/>
      <c r="B89" s="261" t="s">
        <v>220</v>
      </c>
      <c r="C89" s="262" t="s">
        <v>301</v>
      </c>
      <c r="D89" s="547">
        <v>60</v>
      </c>
      <c r="E89" s="263">
        <f>+D89*'4. TOTAL GASTOS FIJOS'!$C$32</f>
        <v>26421.072042085081</v>
      </c>
      <c r="F89" s="264">
        <f>HLOOKUP(B89,'5. GASTOS VARIABLES'!$K$1:$WV$290,3,0)</f>
        <v>8730.1517333333341</v>
      </c>
      <c r="G89" s="264">
        <f t="shared" si="51"/>
        <v>35151.223775418417</v>
      </c>
      <c r="H89" s="244">
        <f t="shared" si="52"/>
        <v>19333.173076480132</v>
      </c>
      <c r="I89" s="244">
        <f t="shared" si="45"/>
        <v>1933.3173076480134</v>
      </c>
      <c r="J89" s="244">
        <f t="shared" si="46"/>
        <v>56417.714159546565</v>
      </c>
      <c r="K89" s="265">
        <f t="shared" si="47"/>
        <v>1128.3542831909313</v>
      </c>
      <c r="L89" s="265">
        <f t="shared" si="48"/>
        <v>1128.3542831909313</v>
      </c>
      <c r="M89" s="266">
        <f t="shared" si="49"/>
        <v>58674.422725928423</v>
      </c>
      <c r="N89" s="554">
        <f t="shared" si="54"/>
        <v>59000</v>
      </c>
      <c r="O89" s="229">
        <f t="shared" si="53"/>
        <v>109.76414315953312</v>
      </c>
      <c r="P89" s="555">
        <f t="shared" si="50"/>
        <v>110</v>
      </c>
    </row>
    <row r="90" spans="1:48" s="122" customFormat="1" x14ac:dyDescent="0.25">
      <c r="A90" s="563"/>
      <c r="B90" s="261" t="s">
        <v>221</v>
      </c>
      <c r="C90" s="262" t="s">
        <v>455</v>
      </c>
      <c r="D90" s="547">
        <v>60</v>
      </c>
      <c r="E90" s="263">
        <f>+D90*'4. TOTAL GASTOS FIJOS'!$C$32</f>
        <v>26421.072042085081</v>
      </c>
      <c r="F90" s="264">
        <f>HLOOKUP(B90,'5. GASTOS VARIABLES'!$K$1:$WV$290,3,0)</f>
        <v>14598.980358333334</v>
      </c>
      <c r="G90" s="264">
        <f t="shared" si="51"/>
        <v>41020.052400418412</v>
      </c>
      <c r="H90" s="244">
        <f t="shared" si="52"/>
        <v>22561.028820230127</v>
      </c>
      <c r="I90" s="244">
        <f t="shared" si="45"/>
        <v>2256.1028820230126</v>
      </c>
      <c r="J90" s="244">
        <f t="shared" si="46"/>
        <v>65837.184102671556</v>
      </c>
      <c r="K90" s="265">
        <f t="shared" si="47"/>
        <v>1316.743682053431</v>
      </c>
      <c r="L90" s="265">
        <f t="shared" si="48"/>
        <v>1316.743682053431</v>
      </c>
      <c r="M90" s="266">
        <f t="shared" si="49"/>
        <v>68470.671466778425</v>
      </c>
      <c r="N90" s="554">
        <f t="shared" si="54"/>
        <v>68000</v>
      </c>
      <c r="O90" s="229">
        <f t="shared" si="53"/>
        <v>128.09030299649879</v>
      </c>
      <c r="P90" s="555">
        <f t="shared" si="50"/>
        <v>130</v>
      </c>
    </row>
    <row r="91" spans="1:48" s="122" customFormat="1" x14ac:dyDescent="0.25">
      <c r="A91" s="563"/>
      <c r="B91" s="261" t="s">
        <v>222</v>
      </c>
      <c r="C91" s="291" t="s">
        <v>700</v>
      </c>
      <c r="D91" s="547">
        <v>60</v>
      </c>
      <c r="E91" s="263">
        <f>+D91*'4. TOTAL GASTOS FIJOS'!$C$32</f>
        <v>26421.072042085081</v>
      </c>
      <c r="F91" s="264">
        <f>HLOOKUP(B91,'5. GASTOS VARIABLES'!$K$1:$WV$290,3,0)</f>
        <v>36258.885883333329</v>
      </c>
      <c r="G91" s="264">
        <f t="shared" si="51"/>
        <v>62679.957925418406</v>
      </c>
      <c r="H91" s="244">
        <f t="shared" si="52"/>
        <v>34473.976858980124</v>
      </c>
      <c r="I91" s="244">
        <f t="shared" si="45"/>
        <v>3447.3976858980127</v>
      </c>
      <c r="J91" s="244">
        <f t="shared" si="46"/>
        <v>100601.33247029655</v>
      </c>
      <c r="K91" s="265">
        <f t="shared" si="47"/>
        <v>2012.026649405931</v>
      </c>
      <c r="L91" s="265">
        <f t="shared" si="48"/>
        <v>2012.026649405931</v>
      </c>
      <c r="M91" s="266">
        <f t="shared" si="49"/>
        <v>104625.38576910841</v>
      </c>
      <c r="N91" s="554">
        <f t="shared" si="54"/>
        <v>105000</v>
      </c>
      <c r="O91" s="229">
        <f t="shared" si="53"/>
        <v>195.72609815566068</v>
      </c>
      <c r="P91" s="555">
        <f t="shared" si="50"/>
        <v>200</v>
      </c>
    </row>
    <row r="92" spans="1:48" s="122" customFormat="1" ht="15.75" thickBot="1" x14ac:dyDescent="0.3">
      <c r="A92" s="563"/>
      <c r="B92" s="261" t="s">
        <v>677</v>
      </c>
      <c r="C92" s="293" t="s">
        <v>699</v>
      </c>
      <c r="D92" s="547">
        <v>60</v>
      </c>
      <c r="E92" s="263">
        <f>+D92*'4. TOTAL GASTOS FIJOS'!$C$32</f>
        <v>26421.072042085081</v>
      </c>
      <c r="F92" s="264">
        <f>HLOOKUP(B92,'5. GASTOS VARIABLES'!$K$1:$WV$290,3,0)</f>
        <v>40537.635883333329</v>
      </c>
      <c r="G92" s="264">
        <f t="shared" si="51"/>
        <v>66958.707925418406</v>
      </c>
      <c r="H92" s="244">
        <f t="shared" si="52"/>
        <v>36827.289358980124</v>
      </c>
      <c r="I92" s="244">
        <f t="shared" si="45"/>
        <v>3682.7289358980124</v>
      </c>
      <c r="J92" s="244">
        <f t="shared" si="46"/>
        <v>107468.72622029655</v>
      </c>
      <c r="K92" s="265">
        <f t="shared" si="47"/>
        <v>2149.374524405931</v>
      </c>
      <c r="L92" s="265">
        <f t="shared" si="48"/>
        <v>2149.374524405931</v>
      </c>
      <c r="M92" s="266">
        <f t="shared" si="49"/>
        <v>111767.4752691084</v>
      </c>
      <c r="N92" s="554">
        <f t="shared" si="54"/>
        <v>112000</v>
      </c>
      <c r="O92" s="229">
        <f t="shared" si="53"/>
        <v>209.08703632795513</v>
      </c>
      <c r="P92" s="555">
        <f t="shared" si="50"/>
        <v>210</v>
      </c>
    </row>
    <row r="93" spans="1:48" s="122" customFormat="1" x14ac:dyDescent="0.25">
      <c r="A93" s="562" t="s">
        <v>456</v>
      </c>
      <c r="B93" s="288" t="s">
        <v>223</v>
      </c>
      <c r="C93" s="289" t="s">
        <v>1184</v>
      </c>
      <c r="D93" s="547">
        <v>45</v>
      </c>
      <c r="E93" s="263">
        <f>+D93*'4. TOTAL GASTOS FIJOS'!$C$32</f>
        <v>19815.80403156381</v>
      </c>
      <c r="F93" s="264">
        <f>HLOOKUP(B93,'5. GASTOS VARIABLES'!$K$1:$WV$290,3,0)</f>
        <v>1648.6567333333335</v>
      </c>
      <c r="G93" s="264">
        <f t="shared" si="51"/>
        <v>21464.460764897143</v>
      </c>
      <c r="H93" s="244">
        <f t="shared" si="52"/>
        <v>11805.45342069343</v>
      </c>
      <c r="I93" s="244">
        <f t="shared" si="45"/>
        <v>1180.545342069343</v>
      </c>
      <c r="J93" s="244">
        <f t="shared" si="46"/>
        <v>34450.459527659921</v>
      </c>
      <c r="K93" s="265">
        <f t="shared" si="47"/>
        <v>689.00919055319844</v>
      </c>
      <c r="L93" s="265">
        <f t="shared" si="48"/>
        <v>689.00919055319844</v>
      </c>
      <c r="M93" s="266">
        <f t="shared" si="49"/>
        <v>35828.477908766312</v>
      </c>
      <c r="N93" s="554">
        <f t="shared" si="54"/>
        <v>36000</v>
      </c>
      <c r="O93" s="229">
        <f t="shared" si="53"/>
        <v>67.025494170360702</v>
      </c>
      <c r="P93" s="555">
        <f t="shared" si="50"/>
        <v>70</v>
      </c>
    </row>
    <row r="94" spans="1:48" s="122" customFormat="1" x14ac:dyDescent="0.25">
      <c r="A94" s="563"/>
      <c r="B94" s="261" t="s">
        <v>224</v>
      </c>
      <c r="C94" s="262" t="s">
        <v>1135</v>
      </c>
      <c r="D94" s="547">
        <v>60</v>
      </c>
      <c r="E94" s="263">
        <f>+D94*'4. TOTAL GASTOS FIJOS'!$C$32</f>
        <v>26421.072042085081</v>
      </c>
      <c r="F94" s="264">
        <f>HLOOKUP(B94,'5. GASTOS VARIABLES'!$K$1:$WV$290,3,0)</f>
        <v>1733.8840060606062</v>
      </c>
      <c r="G94" s="264">
        <f t="shared" si="51"/>
        <v>28154.956048145687</v>
      </c>
      <c r="H94" s="244">
        <f t="shared" ref="H94" si="63">G94*$H$2</f>
        <v>15485.225826480129</v>
      </c>
      <c r="I94" s="244">
        <f t="shared" si="45"/>
        <v>1548.522582648013</v>
      </c>
      <c r="J94" s="244">
        <f t="shared" si="46"/>
        <v>45188.70445727383</v>
      </c>
      <c r="K94" s="265">
        <f t="shared" si="47"/>
        <v>903.77408914547664</v>
      </c>
      <c r="L94" s="265">
        <f t="shared" si="48"/>
        <v>903.77408914547664</v>
      </c>
      <c r="M94" s="266">
        <f t="shared" si="49"/>
        <v>46996.252635564779</v>
      </c>
      <c r="N94" s="554">
        <f t="shared" si="54"/>
        <v>47000</v>
      </c>
      <c r="O94" s="229">
        <f t="shared" si="53"/>
        <v>87.917412095341476</v>
      </c>
      <c r="P94" s="555">
        <f t="shared" si="50"/>
        <v>90</v>
      </c>
    </row>
    <row r="95" spans="1:48" s="122" customFormat="1" x14ac:dyDescent="0.25">
      <c r="A95" s="563"/>
      <c r="B95" s="261" t="s">
        <v>225</v>
      </c>
      <c r="C95" s="262" t="s">
        <v>605</v>
      </c>
      <c r="D95" s="547">
        <v>170</v>
      </c>
      <c r="E95" s="263">
        <f>+D95*'4. TOTAL GASTOS FIJOS'!$C$32</f>
        <v>74859.704119241054</v>
      </c>
      <c r="F95" s="264">
        <f>HLOOKUP(B95,'5. GASTOS VARIABLES'!$K$1:$WV$290,3,0)</f>
        <v>6283.8454034965043</v>
      </c>
      <c r="G95" s="264">
        <f t="shared" si="51"/>
        <v>81143.549522737565</v>
      </c>
      <c r="H95" s="244">
        <f>G95*$H$2</f>
        <v>44628.952237505662</v>
      </c>
      <c r="I95" s="244">
        <f t="shared" si="45"/>
        <v>4462.8952237505664</v>
      </c>
      <c r="J95" s="244">
        <f t="shared" si="46"/>
        <v>130235.39698399381</v>
      </c>
      <c r="K95" s="265">
        <f t="shared" si="47"/>
        <v>2604.7079396798763</v>
      </c>
      <c r="L95" s="265">
        <f t="shared" si="48"/>
        <v>2604.7079396798763</v>
      </c>
      <c r="M95" s="266">
        <f t="shared" si="49"/>
        <v>135444.81286335355</v>
      </c>
      <c r="N95" s="554">
        <f t="shared" si="54"/>
        <v>135000</v>
      </c>
      <c r="O95" s="229">
        <f t="shared" si="53"/>
        <v>253.38099871546828</v>
      </c>
      <c r="P95" s="555">
        <f t="shared" si="50"/>
        <v>250</v>
      </c>
    </row>
    <row r="96" spans="1:48" s="122" customFormat="1" ht="15.75" thickBot="1" x14ac:dyDescent="0.3">
      <c r="A96" s="564"/>
      <c r="B96" s="294" t="s">
        <v>226</v>
      </c>
      <c r="C96" s="295" t="s">
        <v>629</v>
      </c>
      <c r="D96" s="547">
        <v>60</v>
      </c>
      <c r="E96" s="263">
        <f>+D96*'4. TOTAL GASTOS FIJOS'!$C$32</f>
        <v>26421.072042085081</v>
      </c>
      <c r="F96" s="264">
        <f>HLOOKUP(B96,'5. GASTOS VARIABLES'!$K$1:$WV$290,3,0)</f>
        <v>1733.8840060606062</v>
      </c>
      <c r="G96" s="264">
        <f>SUM(E96:F96)</f>
        <v>28154.956048145687</v>
      </c>
      <c r="H96" s="244">
        <f>G96*$H$2</f>
        <v>15485.225826480129</v>
      </c>
      <c r="I96" s="244">
        <f t="shared" si="45"/>
        <v>1548.522582648013</v>
      </c>
      <c r="J96" s="244">
        <f t="shared" si="46"/>
        <v>45188.70445727383</v>
      </c>
      <c r="K96" s="265">
        <f>+J96*$K$2</f>
        <v>903.77408914547664</v>
      </c>
      <c r="L96" s="265">
        <f>+J96*$L$2</f>
        <v>903.77408914547664</v>
      </c>
      <c r="M96" s="266">
        <f>SUM(J96:L96)</f>
        <v>46996.252635564779</v>
      </c>
      <c r="N96" s="554">
        <f>MROUND(M96,1000)</f>
        <v>47000</v>
      </c>
      <c r="O96" s="229">
        <f>M96/$O$2</f>
        <v>87.917412095341476</v>
      </c>
      <c r="P96" s="555">
        <f t="shared" si="50"/>
        <v>90</v>
      </c>
    </row>
    <row r="97" spans="1:16" s="122" customFormat="1" ht="15" customHeight="1" x14ac:dyDescent="0.25">
      <c r="A97" s="572" t="s">
        <v>458</v>
      </c>
      <c r="B97" s="288" t="s">
        <v>227</v>
      </c>
      <c r="C97" s="289" t="s">
        <v>1146</v>
      </c>
      <c r="D97" s="547">
        <v>30</v>
      </c>
      <c r="E97" s="263">
        <f>+D97*'4. TOTAL GASTOS FIJOS'!$C$32</f>
        <v>13210.536021042541</v>
      </c>
      <c r="F97" s="264">
        <f>HLOOKUP(B97,'5. GASTOS VARIABLES'!$K$1:$WV$290,3,0)</f>
        <v>8274.7441558275059</v>
      </c>
      <c r="G97" s="264">
        <f t="shared" si="51"/>
        <v>21485.280176870045</v>
      </c>
      <c r="H97" s="244">
        <f t="shared" ref="H97:H100" si="64">G97*$H$2</f>
        <v>11816.904097278526</v>
      </c>
      <c r="I97" s="244">
        <f t="shared" si="45"/>
        <v>1181.6904097278527</v>
      </c>
      <c r="J97" s="244">
        <f t="shared" si="46"/>
        <v>34483.874683876427</v>
      </c>
      <c r="K97" s="265">
        <f>+J97*$K$2</f>
        <v>689.67749367752856</v>
      </c>
      <c r="L97" s="265">
        <f t="shared" si="48"/>
        <v>689.67749367752856</v>
      </c>
      <c r="M97" s="266">
        <f>SUM(J97:L97)</f>
        <v>35863.229671231478</v>
      </c>
      <c r="N97" s="554">
        <f t="shared" si="54"/>
        <v>36000</v>
      </c>
      <c r="O97" s="229">
        <f t="shared" si="53"/>
        <v>67.090505418074045</v>
      </c>
      <c r="P97" s="555">
        <f t="shared" si="50"/>
        <v>70</v>
      </c>
    </row>
    <row r="98" spans="1:16" s="122" customFormat="1" x14ac:dyDescent="0.25">
      <c r="A98" s="573"/>
      <c r="B98" s="261" t="s">
        <v>228</v>
      </c>
      <c r="C98" s="262" t="s">
        <v>1147</v>
      </c>
      <c r="D98" s="547">
        <v>30</v>
      </c>
      <c r="E98" s="263">
        <f>+D98*'4. TOTAL GASTOS FIJOS'!$C$32</f>
        <v>13210.536021042541</v>
      </c>
      <c r="F98" s="264">
        <f>HLOOKUP(B98,'5. GASTOS VARIABLES'!$K$1:$WV$290,3,0)</f>
        <v>12956.694155827505</v>
      </c>
      <c r="G98" s="264">
        <f t="shared" si="51"/>
        <v>26167.230176870045</v>
      </c>
      <c r="H98" s="244">
        <f t="shared" si="64"/>
        <v>14391.976597278526</v>
      </c>
      <c r="I98" s="244">
        <f t="shared" si="45"/>
        <v>1439.1976597278526</v>
      </c>
      <c r="J98" s="244">
        <f t="shared" si="46"/>
        <v>41998.404433876429</v>
      </c>
      <c r="K98" s="265">
        <f t="shared" si="47"/>
        <v>839.96808867752861</v>
      </c>
      <c r="L98" s="265">
        <f t="shared" si="48"/>
        <v>839.96808867752861</v>
      </c>
      <c r="M98" s="266">
        <f>SUM(J98:L98)</f>
        <v>43678.340611231491</v>
      </c>
      <c r="N98" s="554">
        <f t="shared" si="54"/>
        <v>44000</v>
      </c>
      <c r="O98" s="229">
        <f t="shared" si="53"/>
        <v>81.710486598506208</v>
      </c>
      <c r="P98" s="555">
        <f t="shared" si="50"/>
        <v>80</v>
      </c>
    </row>
    <row r="99" spans="1:16" s="122" customFormat="1" x14ac:dyDescent="0.25">
      <c r="A99" s="573"/>
      <c r="B99" s="261" t="s">
        <v>229</v>
      </c>
      <c r="C99" s="262" t="s">
        <v>459</v>
      </c>
      <c r="D99" s="547">
        <v>15</v>
      </c>
      <c r="E99" s="263">
        <f>+D99*'4. TOTAL GASTOS FIJOS'!$C$32</f>
        <v>6605.2680105212703</v>
      </c>
      <c r="F99" s="264">
        <f>HLOOKUP(B99,'5. GASTOS VARIABLES'!$K$1:$WV$290,3,0)</f>
        <v>4260.7043679487178</v>
      </c>
      <c r="G99" s="264">
        <f>SUM(E99:F99)</f>
        <v>10865.972378469989</v>
      </c>
      <c r="H99" s="244">
        <f t="shared" si="64"/>
        <v>5976.2848081584943</v>
      </c>
      <c r="I99" s="244">
        <f t="shared" si="45"/>
        <v>597.62848081584946</v>
      </c>
      <c r="J99" s="244">
        <f t="shared" si="46"/>
        <v>17439.885667444334</v>
      </c>
      <c r="K99" s="265">
        <f t="shared" si="47"/>
        <v>348.7977133488867</v>
      </c>
      <c r="L99" s="265">
        <f t="shared" si="48"/>
        <v>348.7977133488867</v>
      </c>
      <c r="M99" s="266">
        <f t="shared" si="49"/>
        <v>18137.481094142106</v>
      </c>
      <c r="N99" s="554">
        <f t="shared" si="54"/>
        <v>18000</v>
      </c>
      <c r="O99" s="229">
        <f t="shared" si="53"/>
        <v>33.930373387226837</v>
      </c>
      <c r="P99" s="555">
        <f t="shared" si="50"/>
        <v>30</v>
      </c>
    </row>
    <row r="100" spans="1:16" s="122" customFormat="1" x14ac:dyDescent="0.25">
      <c r="A100" s="573"/>
      <c r="B100" s="261" t="s">
        <v>230</v>
      </c>
      <c r="C100" s="262" t="s">
        <v>460</v>
      </c>
      <c r="D100" s="547">
        <v>15</v>
      </c>
      <c r="E100" s="263">
        <f>+D100*'4. TOTAL GASTOS FIJOS'!$C$32</f>
        <v>6605.2680105212703</v>
      </c>
      <c r="F100" s="264">
        <f>HLOOKUP(B100,'5. GASTOS VARIABLES'!$K$1:$WV$290,3,0)</f>
        <v>13206.704367948718</v>
      </c>
      <c r="G100" s="264">
        <f t="shared" si="51"/>
        <v>19811.972378469989</v>
      </c>
      <c r="H100" s="244">
        <f t="shared" si="64"/>
        <v>10896.584808158495</v>
      </c>
      <c r="I100" s="244">
        <f t="shared" ref="I100:I131" si="65">+(H100)*$I$2</f>
        <v>1089.6584808158495</v>
      </c>
      <c r="J100" s="244">
        <f t="shared" ref="J100:J131" si="66">SUM(G100:I100)</f>
        <v>31798.215667444332</v>
      </c>
      <c r="K100" s="265">
        <f t="shared" si="47"/>
        <v>635.96431334888666</v>
      </c>
      <c r="L100" s="265">
        <f t="shared" si="48"/>
        <v>635.96431334888666</v>
      </c>
      <c r="M100" s="266">
        <f t="shared" si="49"/>
        <v>33070.144294142105</v>
      </c>
      <c r="N100" s="554">
        <f t="shared" si="54"/>
        <v>33000</v>
      </c>
      <c r="O100" s="229">
        <f t="shared" si="53"/>
        <v>61.865390130281746</v>
      </c>
      <c r="P100" s="555">
        <f t="shared" si="50"/>
        <v>60</v>
      </c>
    </row>
    <row r="101" spans="1:16" s="122" customFormat="1" x14ac:dyDescent="0.25">
      <c r="A101" s="573"/>
      <c r="B101" s="261" t="s">
        <v>231</v>
      </c>
      <c r="C101" s="262" t="s">
        <v>1209</v>
      </c>
      <c r="D101" s="547">
        <v>120</v>
      </c>
      <c r="E101" s="263">
        <f>+D101*'4. TOTAL GASTOS FIJOS'!$C$32</f>
        <v>52842.144084170162</v>
      </c>
      <c r="F101" s="264">
        <f>HLOOKUP(B101,'5. GASTOS VARIABLES'!$K$1:$WV$290,3,0)</f>
        <v>3088.0625156759907</v>
      </c>
      <c r="G101" s="264">
        <f t="shared" si="51"/>
        <v>55930.206599846155</v>
      </c>
      <c r="H101" s="244">
        <f>G101*$H$2</f>
        <v>30761.613629915388</v>
      </c>
      <c r="I101" s="244">
        <f t="shared" si="65"/>
        <v>3076.1613629915391</v>
      </c>
      <c r="J101" s="244">
        <f t="shared" si="66"/>
        <v>89767.981592753073</v>
      </c>
      <c r="K101" s="265">
        <f t="shared" si="47"/>
        <v>1795.3596318550615</v>
      </c>
      <c r="L101" s="265">
        <f t="shared" si="48"/>
        <v>1795.3596318550615</v>
      </c>
      <c r="M101" s="266">
        <f t="shared" si="49"/>
        <v>93358.700856463183</v>
      </c>
      <c r="N101" s="554">
        <f t="shared" si="54"/>
        <v>93000</v>
      </c>
      <c r="O101" s="229">
        <f t="shared" si="53"/>
        <v>174.64914574214421</v>
      </c>
      <c r="P101" s="555">
        <f t="shared" si="50"/>
        <v>170</v>
      </c>
    </row>
    <row r="102" spans="1:16" s="122" customFormat="1" x14ac:dyDescent="0.25">
      <c r="A102" s="573"/>
      <c r="B102" s="261" t="s">
        <v>232</v>
      </c>
      <c r="C102" s="262" t="s">
        <v>691</v>
      </c>
      <c r="D102" s="547">
        <v>50</v>
      </c>
      <c r="E102" s="263">
        <f>+D102*'4. TOTAL GASTOS FIJOS'!$C$32</f>
        <v>22017.560035070899</v>
      </c>
      <c r="F102" s="264">
        <f>HLOOKUP(B102,'5. GASTOS VARIABLES'!$K$1:$WV$290,3,0)</f>
        <v>29889.694302777778</v>
      </c>
      <c r="G102" s="264">
        <f t="shared" si="51"/>
        <v>51907.254337848673</v>
      </c>
      <c r="H102" s="244">
        <f>G102*$H$2</f>
        <v>28548.989885816773</v>
      </c>
      <c r="I102" s="244">
        <f t="shared" si="65"/>
        <v>2854.8989885816773</v>
      </c>
      <c r="J102" s="244">
        <f t="shared" si="66"/>
        <v>83311.143212247116</v>
      </c>
      <c r="K102" s="265">
        <f t="shared" si="47"/>
        <v>1666.2228642449425</v>
      </c>
      <c r="L102" s="265">
        <f t="shared" si="48"/>
        <v>1666.2228642449425</v>
      </c>
      <c r="M102" s="266">
        <f t="shared" si="49"/>
        <v>86643.588940737012</v>
      </c>
      <c r="N102" s="554">
        <f t="shared" si="54"/>
        <v>87000</v>
      </c>
      <c r="O102" s="229">
        <f t="shared" si="53"/>
        <v>162.08696836729402</v>
      </c>
      <c r="P102" s="555">
        <f t="shared" si="50"/>
        <v>160</v>
      </c>
    </row>
    <row r="103" spans="1:16" s="122" customFormat="1" x14ac:dyDescent="0.25">
      <c r="A103" s="573"/>
      <c r="B103" s="261" t="s">
        <v>233</v>
      </c>
      <c r="C103" s="262" t="s">
        <v>692</v>
      </c>
      <c r="D103" s="547">
        <v>75</v>
      </c>
      <c r="E103" s="263">
        <f>+D103*'4. TOTAL GASTOS FIJOS'!$C$32</f>
        <v>33026.340052606349</v>
      </c>
      <c r="F103" s="264">
        <f>HLOOKUP(B103,'5. GASTOS VARIABLES'!$K$1:$WV$290,3,0)</f>
        <v>27065.771466666669</v>
      </c>
      <c r="G103" s="264">
        <f t="shared" si="51"/>
        <v>60092.111519273021</v>
      </c>
      <c r="H103" s="244">
        <f>G103*$H$2</f>
        <v>33050.661335600162</v>
      </c>
      <c r="I103" s="244">
        <f t="shared" si="65"/>
        <v>3305.0661335600162</v>
      </c>
      <c r="J103" s="244">
        <f t="shared" si="66"/>
        <v>96447.838988433199</v>
      </c>
      <c r="K103" s="265">
        <f t="shared" si="47"/>
        <v>1928.9567797686641</v>
      </c>
      <c r="L103" s="265">
        <f t="shared" si="48"/>
        <v>1928.9567797686641</v>
      </c>
      <c r="M103" s="266">
        <f t="shared" si="49"/>
        <v>100305.75254797052</v>
      </c>
      <c r="N103" s="554">
        <f t="shared" si="54"/>
        <v>100000</v>
      </c>
      <c r="O103" s="229">
        <f t="shared" si="53"/>
        <v>187.64522036847916</v>
      </c>
      <c r="P103" s="555">
        <f t="shared" si="50"/>
        <v>190</v>
      </c>
    </row>
    <row r="104" spans="1:16" x14ac:dyDescent="0.25">
      <c r="A104" s="573"/>
      <c r="B104" s="70" t="s">
        <v>234</v>
      </c>
      <c r="C104" s="76" t="s">
        <v>538</v>
      </c>
      <c r="D104" s="547">
        <v>60</v>
      </c>
      <c r="E104" s="247">
        <f>+D104*'4. TOTAL GASTOS FIJOS'!$C$32</f>
        <v>26421.072042085081</v>
      </c>
      <c r="F104" s="248">
        <f>HLOOKUP(B104,'5. GASTOS VARIABLES'!$K$1:$WV$290,3,0)</f>
        <v>29545.683006060608</v>
      </c>
      <c r="G104" s="248">
        <f t="shared" si="51"/>
        <v>55966.755048145686</v>
      </c>
      <c r="H104" s="244">
        <f>G104*$H$2</f>
        <v>30781.715276480129</v>
      </c>
      <c r="I104" s="244">
        <f t="shared" si="65"/>
        <v>3078.1715276480131</v>
      </c>
      <c r="J104" s="244">
        <f t="shared" si="66"/>
        <v>89826.641852273824</v>
      </c>
      <c r="K104" s="249">
        <f t="shared" si="47"/>
        <v>1796.5328370454765</v>
      </c>
      <c r="L104" s="249">
        <f t="shared" si="48"/>
        <v>1796.5328370454765</v>
      </c>
      <c r="M104" s="250">
        <f t="shared" si="49"/>
        <v>93419.707526364786</v>
      </c>
      <c r="N104" s="554">
        <f t="shared" si="54"/>
        <v>93000</v>
      </c>
      <c r="O104" s="229">
        <f t="shared" si="53"/>
        <v>174.7632728956408</v>
      </c>
      <c r="P104" s="555">
        <f t="shared" si="50"/>
        <v>170</v>
      </c>
    </row>
    <row r="105" spans="1:16" ht="15" customHeight="1" x14ac:dyDescent="0.25">
      <c r="A105" s="573"/>
      <c r="B105" s="70" t="s">
        <v>657</v>
      </c>
      <c r="C105" s="76" t="s">
        <v>539</v>
      </c>
      <c r="D105" s="547">
        <v>70</v>
      </c>
      <c r="E105" s="247">
        <f>+D105*'4. TOTAL GASTOS FIJOS'!$C$32</f>
        <v>30824.58404909926</v>
      </c>
      <c r="F105" s="248">
        <f>HLOOKUP(B105,'5. GASTOS VARIABLES'!$K$1:$WV$290,3,0)</f>
        <v>29527.323006060607</v>
      </c>
      <c r="G105" s="248">
        <f t="shared" ref="G105" si="67">SUM(E105:F105)</f>
        <v>60351.907055159871</v>
      </c>
      <c r="H105" s="244">
        <f>G105*$H$2</f>
        <v>33193.548880337934</v>
      </c>
      <c r="I105" s="244">
        <f t="shared" si="65"/>
        <v>3319.3548880337935</v>
      </c>
      <c r="J105" s="244">
        <f t="shared" si="66"/>
        <v>96864.810823531589</v>
      </c>
      <c r="K105" s="249">
        <f t="shared" ref="K105" si="68">+J105*$K$2</f>
        <v>1937.2962164706319</v>
      </c>
      <c r="L105" s="249">
        <f t="shared" ref="L105" si="69">+J105*$L$2</f>
        <v>1937.2962164706319</v>
      </c>
      <c r="M105" s="250">
        <f t="shared" ref="M105" si="70">SUM(J105:L105)</f>
        <v>100739.40325647284</v>
      </c>
      <c r="N105" s="554">
        <f t="shared" ref="N105" si="71">MROUND(M105,1000)</f>
        <v>101000</v>
      </c>
      <c r="O105" s="229">
        <f t="shared" ref="O105" si="72">M105/$O$2</f>
        <v>188.45646479557169</v>
      </c>
      <c r="P105" s="555">
        <f t="shared" ref="P105" si="73">MROUND(O105,10)</f>
        <v>190</v>
      </c>
    </row>
    <row r="106" spans="1:16" s="122" customFormat="1" x14ac:dyDescent="0.25">
      <c r="A106" s="573"/>
      <c r="B106" s="261" t="s">
        <v>690</v>
      </c>
      <c r="C106" s="262" t="s">
        <v>1158</v>
      </c>
      <c r="D106" s="547">
        <v>90</v>
      </c>
      <c r="E106" s="263">
        <f>+D106*'4. TOTAL GASTOS FIJOS'!$C$32</f>
        <v>39631.60806312762</v>
      </c>
      <c r="F106" s="264">
        <f>HLOOKUP(B106,'5. GASTOS VARIABLES'!$K$1:$WV$290,3,0)</f>
        <v>92465.952916039008</v>
      </c>
      <c r="G106" s="264">
        <f t="shared" ref="G106:G109" si="74">SUM(E106:F106)</f>
        <v>132097.56097916662</v>
      </c>
      <c r="H106" s="244">
        <f t="shared" ref="H106:H107" si="75">G106*$H$2</f>
        <v>72653.658538541655</v>
      </c>
      <c r="I106" s="244">
        <f t="shared" si="65"/>
        <v>7265.3658538541658</v>
      </c>
      <c r="J106" s="244">
        <f t="shared" si="66"/>
        <v>212016.58537156245</v>
      </c>
      <c r="K106" s="265">
        <f t="shared" ref="K106:K109" si="76">+J106*$K$2</f>
        <v>4240.331707431249</v>
      </c>
      <c r="L106" s="265">
        <f t="shared" ref="L106:L109" si="77">+J106*$L$2</f>
        <v>4240.331707431249</v>
      </c>
      <c r="M106" s="266">
        <f t="shared" ref="M106:M109" si="78">SUM(J106:L106)</f>
        <v>220497.24878642493</v>
      </c>
      <c r="N106" s="554">
        <f t="shared" ref="N106:N109" si="79">MROUND(M106,1000)</f>
        <v>220000</v>
      </c>
      <c r="O106" s="229">
        <f t="shared" ref="O106:O109" si="80">M106/$O$2</f>
        <v>412.49134559241406</v>
      </c>
      <c r="P106" s="555">
        <f t="shared" ref="P106:P109" si="81">MROUND(O106,10)</f>
        <v>410</v>
      </c>
    </row>
    <row r="107" spans="1:16" s="122" customFormat="1" x14ac:dyDescent="0.25">
      <c r="A107" s="573"/>
      <c r="B107" s="261" t="s">
        <v>658</v>
      </c>
      <c r="C107" s="262" t="s">
        <v>1159</v>
      </c>
      <c r="D107" s="547">
        <v>90</v>
      </c>
      <c r="E107" s="263">
        <f>+D107*'4. TOTAL GASTOS FIJOS'!$C$32</f>
        <v>39631.60806312762</v>
      </c>
      <c r="F107" s="264">
        <f>HLOOKUP(B107,'5. GASTOS VARIABLES'!$K$1:$WV$290,3,0)</f>
        <v>167974.95291603904</v>
      </c>
      <c r="G107" s="264">
        <f t="shared" si="74"/>
        <v>207606.56097916665</v>
      </c>
      <c r="H107" s="244">
        <f t="shared" si="75"/>
        <v>114183.60853854167</v>
      </c>
      <c r="I107" s="244">
        <f t="shared" si="65"/>
        <v>11418.360853854167</v>
      </c>
      <c r="J107" s="244">
        <f t="shared" si="66"/>
        <v>333208.53037156246</v>
      </c>
      <c r="K107" s="265">
        <f t="shared" si="76"/>
        <v>6664.1706074312497</v>
      </c>
      <c r="L107" s="265">
        <f t="shared" si="77"/>
        <v>6664.1706074312497</v>
      </c>
      <c r="M107" s="266">
        <f t="shared" si="78"/>
        <v>346536.871586425</v>
      </c>
      <c r="N107" s="554">
        <f t="shared" si="79"/>
        <v>347000</v>
      </c>
      <c r="O107" s="229">
        <f t="shared" si="80"/>
        <v>648.27775060597708</v>
      </c>
      <c r="P107" s="555">
        <f t="shared" si="81"/>
        <v>650</v>
      </c>
    </row>
    <row r="108" spans="1:16" s="122" customFormat="1" x14ac:dyDescent="0.25">
      <c r="A108" s="573"/>
      <c r="B108" s="261" t="s">
        <v>1164</v>
      </c>
      <c r="C108" s="308" t="s">
        <v>1166</v>
      </c>
      <c r="D108" s="549">
        <f>5*60</f>
        <v>300</v>
      </c>
      <c r="E108" s="309">
        <f>+D108*'[3]4. TOTAL GASTOS FIJOS'!$C$32</f>
        <v>82639.654305827498</v>
      </c>
      <c r="F108" s="310">
        <f>HLOOKUP(B108,'[3]5. GASTOS VARIABLES'!$P$1:$WY$288,3,0)</f>
        <v>357553.95922790485</v>
      </c>
      <c r="G108" s="310">
        <f t="shared" si="74"/>
        <v>440193.61353373236</v>
      </c>
      <c r="H108" s="264" t="e">
        <f>F108*#REF!</f>
        <v>#REF!</v>
      </c>
      <c r="I108" s="244" t="e">
        <f t="shared" si="65"/>
        <v>#REF!</v>
      </c>
      <c r="J108" s="306" t="e">
        <f t="shared" si="66"/>
        <v>#REF!</v>
      </c>
      <c r="K108" s="311" t="e">
        <f t="shared" si="76"/>
        <v>#REF!</v>
      </c>
      <c r="L108" s="311" t="e">
        <f t="shared" si="77"/>
        <v>#REF!</v>
      </c>
      <c r="M108" s="312" t="e">
        <f t="shared" si="78"/>
        <v>#REF!</v>
      </c>
      <c r="N108" s="554" t="e">
        <f t="shared" si="79"/>
        <v>#REF!</v>
      </c>
      <c r="O108" s="307" t="e">
        <f t="shared" si="80"/>
        <v>#REF!</v>
      </c>
      <c r="P108" s="556" t="e">
        <f>MROUND(O108,10)</f>
        <v>#REF!</v>
      </c>
    </row>
    <row r="109" spans="1:16" s="122" customFormat="1" ht="15.75" thickBot="1" x14ac:dyDescent="0.3">
      <c r="A109" s="574"/>
      <c r="B109" s="261" t="s">
        <v>1165</v>
      </c>
      <c r="C109" s="308" t="s">
        <v>1167</v>
      </c>
      <c r="D109" s="549">
        <v>510</v>
      </c>
      <c r="E109" s="309">
        <f>+D109*'[3]4. TOTAL GASTOS FIJOS'!$C$32</f>
        <v>140487.41231990673</v>
      </c>
      <c r="F109" s="310">
        <f>HLOOKUP(B109,'[3]5. GASTOS VARIABLES'!$P$1:$WY$288,3,0)</f>
        <v>719659.58422790491</v>
      </c>
      <c r="G109" s="310">
        <f t="shared" si="74"/>
        <v>860146.99654781166</v>
      </c>
      <c r="H109" s="264" t="e">
        <f>F109*#REF!</f>
        <v>#REF!</v>
      </c>
      <c r="I109" s="244" t="e">
        <f t="shared" si="65"/>
        <v>#REF!</v>
      </c>
      <c r="J109" s="306" t="e">
        <f t="shared" si="66"/>
        <v>#REF!</v>
      </c>
      <c r="K109" s="311" t="e">
        <f t="shared" si="76"/>
        <v>#REF!</v>
      </c>
      <c r="L109" s="311" t="e">
        <f t="shared" si="77"/>
        <v>#REF!</v>
      </c>
      <c r="M109" s="312" t="e">
        <f t="shared" si="78"/>
        <v>#REF!</v>
      </c>
      <c r="N109" s="554" t="e">
        <f t="shared" si="79"/>
        <v>#REF!</v>
      </c>
      <c r="O109" s="307" t="e">
        <f t="shared" si="80"/>
        <v>#REF!</v>
      </c>
      <c r="P109" s="556" t="e">
        <f t="shared" si="81"/>
        <v>#REF!</v>
      </c>
    </row>
    <row r="110" spans="1:16" x14ac:dyDescent="0.25">
      <c r="A110" s="562" t="s">
        <v>462</v>
      </c>
      <c r="B110" s="68" t="s">
        <v>235</v>
      </c>
      <c r="C110" s="90" t="s">
        <v>536</v>
      </c>
      <c r="D110" s="547">
        <v>60</v>
      </c>
      <c r="E110" s="247">
        <f>+D110*'4. TOTAL GASTOS FIJOS'!$C$32</f>
        <v>26421.072042085081</v>
      </c>
      <c r="F110" s="248">
        <f>HLOOKUP(B110,'5. GASTOS VARIABLES'!$K$1:$WV$290,3,0)</f>
        <v>53139.554472727272</v>
      </c>
      <c r="G110" s="248">
        <f t="shared" si="51"/>
        <v>79560.626514812349</v>
      </c>
      <c r="H110" s="244">
        <f>G110*$H$2</f>
        <v>43758.344583146798</v>
      </c>
      <c r="I110" s="244">
        <f t="shared" si="65"/>
        <v>4375.83445831468</v>
      </c>
      <c r="J110" s="244">
        <f t="shared" si="66"/>
        <v>127694.80555627383</v>
      </c>
      <c r="K110" s="249">
        <f t="shared" si="47"/>
        <v>2553.8961111254766</v>
      </c>
      <c r="L110" s="249">
        <f t="shared" si="48"/>
        <v>2553.8961111254766</v>
      </c>
      <c r="M110" s="250">
        <f>SUM(J110:L110)</f>
        <v>132802.5977785248</v>
      </c>
      <c r="N110" s="554">
        <f t="shared" si="54"/>
        <v>133000</v>
      </c>
      <c r="O110" s="229">
        <f t="shared" si="53"/>
        <v>248.43812137035789</v>
      </c>
      <c r="P110" s="555">
        <f t="shared" si="50"/>
        <v>250</v>
      </c>
    </row>
    <row r="111" spans="1:16" x14ac:dyDescent="0.25">
      <c r="A111" s="563"/>
      <c r="B111" s="70" t="s">
        <v>236</v>
      </c>
      <c r="C111" s="91" t="s">
        <v>537</v>
      </c>
      <c r="D111" s="547">
        <v>120</v>
      </c>
      <c r="E111" s="247">
        <f>+D111*'4. TOTAL GASTOS FIJOS'!$C$32</f>
        <v>52842.144084170162</v>
      </c>
      <c r="F111" s="248">
        <f>HLOOKUP(B111,'5. GASTOS VARIABLES'!$K$1:$WV$290,3,0)</f>
        <v>27286.104172727275</v>
      </c>
      <c r="G111" s="248">
        <f t="shared" si="51"/>
        <v>80128.248256897437</v>
      </c>
      <c r="H111" s="244">
        <f>G111*$H$2</f>
        <v>44070.536541293593</v>
      </c>
      <c r="I111" s="244">
        <f t="shared" si="65"/>
        <v>4407.0536541293595</v>
      </c>
      <c r="J111" s="244">
        <f t="shared" si="66"/>
        <v>128605.83845232039</v>
      </c>
      <c r="K111" s="249">
        <f t="shared" si="47"/>
        <v>2572.1167690464076</v>
      </c>
      <c r="L111" s="249">
        <f t="shared" si="48"/>
        <v>2572.1167690464076</v>
      </c>
      <c r="M111" s="250">
        <f t="shared" si="49"/>
        <v>133750.07199041321</v>
      </c>
      <c r="N111" s="554">
        <f t="shared" si="54"/>
        <v>134000</v>
      </c>
      <c r="O111" s="229">
        <f t="shared" si="53"/>
        <v>250.2105920688677</v>
      </c>
      <c r="P111" s="555">
        <f t="shared" si="50"/>
        <v>250</v>
      </c>
    </row>
    <row r="112" spans="1:16" ht="15.75" thickBot="1" x14ac:dyDescent="0.3">
      <c r="A112" s="563"/>
      <c r="B112" s="73" t="s">
        <v>237</v>
      </c>
      <c r="C112" s="92" t="s">
        <v>1130</v>
      </c>
      <c r="D112" s="550">
        <v>90</v>
      </c>
      <c r="E112" s="247">
        <f>+D112*'4. TOTAL GASTOS FIJOS'!$C$32</f>
        <v>39631.60806312762</v>
      </c>
      <c r="F112" s="248">
        <f>HLOOKUP(B112,'5. GASTOS VARIABLES'!$K$1:$WV$290,3,0)</f>
        <v>20874.347057342657</v>
      </c>
      <c r="G112" s="248">
        <f t="shared" ref="G112" si="82">SUM(E112:F112)</f>
        <v>60505.955120470273</v>
      </c>
      <c r="H112" s="244">
        <f>G112*$H$2</f>
        <v>33278.275316258652</v>
      </c>
      <c r="I112" s="244">
        <f t="shared" si="65"/>
        <v>3327.8275316258655</v>
      </c>
      <c r="J112" s="244">
        <f t="shared" si="66"/>
        <v>97112.057968354784</v>
      </c>
      <c r="K112" s="249">
        <f t="shared" ref="K112" si="83">+J112*$K$2</f>
        <v>1942.2411593670956</v>
      </c>
      <c r="L112" s="249">
        <f t="shared" ref="L112" si="84">+J112*$L$2</f>
        <v>1942.2411593670956</v>
      </c>
      <c r="M112" s="250">
        <f t="shared" ref="M112" si="85">SUM(J112:L112)</f>
        <v>100996.54028708898</v>
      </c>
      <c r="N112" s="554">
        <f t="shared" ref="N112" si="86">MROUND(M112,1000)</f>
        <v>101000</v>
      </c>
      <c r="O112" s="229">
        <f t="shared" ref="O112" si="87">M112/$O$2</f>
        <v>188.93749936785892</v>
      </c>
      <c r="P112" s="555">
        <f t="shared" ref="P112" si="88">MROUND(O112,10)</f>
        <v>190</v>
      </c>
    </row>
    <row r="113" spans="1:16" ht="15.75" thickBot="1" x14ac:dyDescent="0.3">
      <c r="A113" s="564"/>
      <c r="B113" s="73" t="s">
        <v>1189</v>
      </c>
      <c r="C113" s="92" t="s">
        <v>1188</v>
      </c>
      <c r="D113" s="550">
        <v>120</v>
      </c>
      <c r="E113" s="247">
        <f>+D113*'4. TOTAL GASTOS FIJOS'!$C$32</f>
        <v>52842.144084170162</v>
      </c>
      <c r="F113" s="248">
        <f>HLOOKUP(B113,'5. GASTOS VARIABLES'!$K$1:$WV$290,3,0)</f>
        <v>53899.089172727268</v>
      </c>
      <c r="G113" s="248">
        <f t="shared" si="51"/>
        <v>106741.23325689742</v>
      </c>
      <c r="H113" s="244">
        <f>G113*$H$2</f>
        <v>58707.678291293589</v>
      </c>
      <c r="I113" s="244">
        <f t="shared" si="65"/>
        <v>5870.7678291293596</v>
      </c>
      <c r="J113" s="244">
        <f t="shared" si="66"/>
        <v>171319.67937732037</v>
      </c>
      <c r="K113" s="249">
        <f t="shared" si="47"/>
        <v>3426.3935875464076</v>
      </c>
      <c r="L113" s="249">
        <f t="shared" si="48"/>
        <v>3426.3935875464076</v>
      </c>
      <c r="M113" s="250">
        <f t="shared" si="49"/>
        <v>178172.46655241316</v>
      </c>
      <c r="N113" s="554">
        <f t="shared" si="54"/>
        <v>178000</v>
      </c>
      <c r="O113" s="229">
        <f t="shared" si="53"/>
        <v>333.31300449427215</v>
      </c>
      <c r="P113" s="555">
        <f t="shared" si="50"/>
        <v>330</v>
      </c>
    </row>
    <row r="114" spans="1:16" s="122" customFormat="1" x14ac:dyDescent="0.25">
      <c r="A114" s="562" t="s">
        <v>463</v>
      </c>
      <c r="B114" s="288" t="s">
        <v>238</v>
      </c>
      <c r="C114" s="289" t="s">
        <v>464</v>
      </c>
      <c r="D114" s="551">
        <v>45.5</v>
      </c>
      <c r="E114" s="290">
        <f>+D114*'4. TOTAL GASTOS FIJOS'!$C$32</f>
        <v>20035.979631914521</v>
      </c>
      <c r="F114" s="264">
        <f>HLOOKUP(B114,'5. GASTOS VARIABLES'!$K$1:$WV$290,3,0)</f>
        <v>3780.7897368298368</v>
      </c>
      <c r="G114" s="264">
        <f t="shared" si="51"/>
        <v>23816.769368744357</v>
      </c>
      <c r="H114" s="244">
        <f t="shared" ref="H114:H117" si="89">G114*$H$2</f>
        <v>13099.223152809398</v>
      </c>
      <c r="I114" s="244">
        <f t="shared" si="65"/>
        <v>1309.92231528094</v>
      </c>
      <c r="J114" s="244">
        <f t="shared" si="66"/>
        <v>38225.914836834694</v>
      </c>
      <c r="K114" s="265">
        <f t="shared" si="47"/>
        <v>764.51829673669386</v>
      </c>
      <c r="L114" s="265">
        <f t="shared" si="48"/>
        <v>764.51829673669386</v>
      </c>
      <c r="M114" s="266">
        <f t="shared" si="49"/>
        <v>39754.95143030808</v>
      </c>
      <c r="N114" s="554">
        <f t="shared" si="54"/>
        <v>40000</v>
      </c>
      <c r="O114" s="229">
        <f t="shared" si="53"/>
        <v>74.370875372384404</v>
      </c>
      <c r="P114" s="555">
        <f t="shared" si="50"/>
        <v>70</v>
      </c>
    </row>
    <row r="115" spans="1:16" s="122" customFormat="1" x14ac:dyDescent="0.25">
      <c r="A115" s="563"/>
      <c r="B115" s="261" t="s">
        <v>239</v>
      </c>
      <c r="C115" s="262" t="s">
        <v>465</v>
      </c>
      <c r="D115" s="552">
        <v>60</v>
      </c>
      <c r="E115" s="263">
        <f>+D115*'4. TOTAL GASTOS FIJOS'!$C$32</f>
        <v>26421.072042085081</v>
      </c>
      <c r="F115" s="264">
        <f>HLOOKUP(B115,'5. GASTOS VARIABLES'!$K$1:$WV$290,3,0)</f>
        <v>7575.3307368298356</v>
      </c>
      <c r="G115" s="264">
        <f t="shared" si="51"/>
        <v>33996.402778914919</v>
      </c>
      <c r="H115" s="244">
        <f t="shared" si="89"/>
        <v>18698.021528403206</v>
      </c>
      <c r="I115" s="244">
        <f t="shared" si="65"/>
        <v>1869.8021528403206</v>
      </c>
      <c r="J115" s="244">
        <f t="shared" si="66"/>
        <v>54564.226460158447</v>
      </c>
      <c r="K115" s="265">
        <f t="shared" si="47"/>
        <v>1091.2845292031689</v>
      </c>
      <c r="L115" s="265">
        <f t="shared" si="48"/>
        <v>1091.2845292031689</v>
      </c>
      <c r="M115" s="266">
        <f t="shared" si="49"/>
        <v>56746.795518564788</v>
      </c>
      <c r="N115" s="554">
        <f t="shared" si="54"/>
        <v>57000</v>
      </c>
      <c r="O115" s="229">
        <f t="shared" si="53"/>
        <v>106.15806850353529</v>
      </c>
      <c r="P115" s="555">
        <f t="shared" si="50"/>
        <v>110</v>
      </c>
    </row>
    <row r="116" spans="1:16" s="122" customFormat="1" x14ac:dyDescent="0.25">
      <c r="A116" s="563"/>
      <c r="B116" s="261" t="s">
        <v>240</v>
      </c>
      <c r="C116" s="262" t="s">
        <v>607</v>
      </c>
      <c r="D116" s="547">
        <v>60</v>
      </c>
      <c r="E116" s="263">
        <f>+D116*'4. TOTAL GASTOS FIJOS'!$C$32</f>
        <v>26421.072042085081</v>
      </c>
      <c r="F116" s="264">
        <f>HLOOKUP(B116,'5. GASTOS VARIABLES'!$K$1:$WV$290,3,0)</f>
        <v>71783.530736829824</v>
      </c>
      <c r="G116" s="264">
        <f t="shared" si="51"/>
        <v>98204.602778914908</v>
      </c>
      <c r="H116" s="244">
        <f t="shared" si="89"/>
        <v>54012.531528403204</v>
      </c>
      <c r="I116" s="244">
        <f t="shared" si="65"/>
        <v>5401.2531528403206</v>
      </c>
      <c r="J116" s="244">
        <f t="shared" si="66"/>
        <v>157618.38746015844</v>
      </c>
      <c r="K116" s="265">
        <f t="shared" si="47"/>
        <v>3152.3677492031688</v>
      </c>
      <c r="L116" s="265">
        <f t="shared" si="48"/>
        <v>3152.3677492031688</v>
      </c>
      <c r="M116" s="266">
        <f t="shared" si="49"/>
        <v>163923.12295856478</v>
      </c>
      <c r="N116" s="554">
        <f t="shared" si="54"/>
        <v>164000</v>
      </c>
      <c r="O116" s="229">
        <f t="shared" si="53"/>
        <v>306.6562958723502</v>
      </c>
      <c r="P116" s="555">
        <f t="shared" si="50"/>
        <v>310</v>
      </c>
    </row>
    <row r="117" spans="1:16" s="122" customFormat="1" x14ac:dyDescent="0.25">
      <c r="A117" s="563"/>
      <c r="B117" s="261" t="s">
        <v>241</v>
      </c>
      <c r="C117" s="262" t="s">
        <v>466</v>
      </c>
      <c r="D117" s="547">
        <v>46</v>
      </c>
      <c r="E117" s="263">
        <f>+D117*'4. TOTAL GASTOS FIJOS'!$C$32</f>
        <v>20256.155232265228</v>
      </c>
      <c r="F117" s="264">
        <f>HLOOKUP(B117,'5. GASTOS VARIABLES'!$K$1:$WV$290,3,0)</f>
        <v>3538.4904034965034</v>
      </c>
      <c r="G117" s="264">
        <f t="shared" si="51"/>
        <v>23794.645635761732</v>
      </c>
      <c r="H117" s="244">
        <f t="shared" si="89"/>
        <v>13087.055099668953</v>
      </c>
      <c r="I117" s="244">
        <f t="shared" si="65"/>
        <v>1308.7055099668953</v>
      </c>
      <c r="J117" s="244">
        <f t="shared" si="66"/>
        <v>38190.406245397578</v>
      </c>
      <c r="K117" s="265">
        <f t="shared" si="47"/>
        <v>763.80812490795154</v>
      </c>
      <c r="L117" s="265">
        <f t="shared" si="48"/>
        <v>763.80812490795154</v>
      </c>
      <c r="M117" s="266">
        <f t="shared" si="49"/>
        <v>39718.022495213489</v>
      </c>
      <c r="N117" s="554">
        <f t="shared" si="54"/>
        <v>40000</v>
      </c>
      <c r="O117" s="229">
        <f t="shared" si="53"/>
        <v>74.301791217310807</v>
      </c>
      <c r="P117" s="555">
        <f t="shared" si="50"/>
        <v>70</v>
      </c>
    </row>
    <row r="118" spans="1:16" s="122" customFormat="1" x14ac:dyDescent="0.25">
      <c r="A118" s="563"/>
      <c r="B118" s="261" t="s">
        <v>242</v>
      </c>
      <c r="C118" s="262" t="s">
        <v>467</v>
      </c>
      <c r="D118" s="547">
        <v>120</v>
      </c>
      <c r="E118" s="263">
        <f>+D118*'4. TOTAL GASTOS FIJOS'!$C$32</f>
        <v>52842.144084170162</v>
      </c>
      <c r="F118" s="264">
        <f>HLOOKUP(B118,'5. GASTOS VARIABLES'!$K$1:$WV$290,3,0)</f>
        <v>12864.885986829837</v>
      </c>
      <c r="G118" s="264">
        <f t="shared" si="51"/>
        <v>65707.030071000001</v>
      </c>
      <c r="H118" s="244">
        <f>G118*$H$2</f>
        <v>36138.866539050003</v>
      </c>
      <c r="I118" s="244">
        <f t="shared" si="65"/>
        <v>3613.8866539050005</v>
      </c>
      <c r="J118" s="244">
        <f t="shared" si="66"/>
        <v>105459.783263955</v>
      </c>
      <c r="K118" s="265">
        <f t="shared" si="47"/>
        <v>2109.1956652791</v>
      </c>
      <c r="L118" s="265">
        <f t="shared" si="48"/>
        <v>2109.1956652791</v>
      </c>
      <c r="M118" s="266">
        <f t="shared" si="49"/>
        <v>109678.1745945132</v>
      </c>
      <c r="N118" s="554">
        <f t="shared" si="54"/>
        <v>110000</v>
      </c>
      <c r="O118" s="229">
        <f t="shared" si="53"/>
        <v>205.17851387992368</v>
      </c>
      <c r="P118" s="555">
        <f t="shared" si="50"/>
        <v>210</v>
      </c>
    </row>
    <row r="119" spans="1:16" s="122" customFormat="1" x14ac:dyDescent="0.25">
      <c r="A119" s="563"/>
      <c r="B119" s="261" t="s">
        <v>243</v>
      </c>
      <c r="C119" s="262" t="s">
        <v>608</v>
      </c>
      <c r="D119" s="547">
        <v>45</v>
      </c>
      <c r="E119" s="263">
        <f>+D119*'4. TOTAL GASTOS FIJOS'!$C$32</f>
        <v>19815.80403156381</v>
      </c>
      <c r="F119" s="264">
        <f>HLOOKUP(B119,'5. GASTOS VARIABLES'!$K$1:$WV$290,3,0)</f>
        <v>51562.991070163174</v>
      </c>
      <c r="G119" s="264">
        <f t="shared" si="51"/>
        <v>71378.795101726981</v>
      </c>
      <c r="H119" s="244">
        <f>G119*$H$2</f>
        <v>39258.337305949841</v>
      </c>
      <c r="I119" s="244">
        <f t="shared" si="65"/>
        <v>3925.8337305949844</v>
      </c>
      <c r="J119" s="244">
        <f t="shared" si="66"/>
        <v>114562.9661382718</v>
      </c>
      <c r="K119" s="265">
        <f t="shared" si="47"/>
        <v>2291.2593227654361</v>
      </c>
      <c r="L119" s="265">
        <f t="shared" si="48"/>
        <v>2291.2593227654361</v>
      </c>
      <c r="M119" s="266">
        <f t="shared" si="49"/>
        <v>119145.48478380268</v>
      </c>
      <c r="N119" s="554">
        <f t="shared" si="54"/>
        <v>119000</v>
      </c>
      <c r="O119" s="229">
        <f t="shared" si="53"/>
        <v>222.88931771359589</v>
      </c>
      <c r="P119" s="555">
        <f t="shared" si="50"/>
        <v>220</v>
      </c>
    </row>
    <row r="120" spans="1:16" s="122" customFormat="1" x14ac:dyDescent="0.25">
      <c r="A120" s="563"/>
      <c r="B120" s="261" t="s">
        <v>244</v>
      </c>
      <c r="C120" s="262" t="s">
        <v>609</v>
      </c>
      <c r="D120" s="547">
        <v>45</v>
      </c>
      <c r="E120" s="263">
        <f>+D120*'4. TOTAL GASTOS FIJOS'!$C$32</f>
        <v>19815.80403156381</v>
      </c>
      <c r="F120" s="264">
        <f>HLOOKUP(B120,'5. GASTOS VARIABLES'!$K$1:$WV$290,3,0)</f>
        <v>2968.4099034965034</v>
      </c>
      <c r="G120" s="264">
        <f t="shared" si="51"/>
        <v>22784.213935060314</v>
      </c>
      <c r="H120" s="244">
        <f>G120*$H$2</f>
        <v>12531.317664283173</v>
      </c>
      <c r="I120" s="244">
        <f t="shared" si="65"/>
        <v>1253.1317664283174</v>
      </c>
      <c r="J120" s="244">
        <f t="shared" si="66"/>
        <v>36568.663365771805</v>
      </c>
      <c r="K120" s="265">
        <f t="shared" si="47"/>
        <v>731.37326731543612</v>
      </c>
      <c r="L120" s="265">
        <f t="shared" si="48"/>
        <v>731.37326731543612</v>
      </c>
      <c r="M120" s="266">
        <f t="shared" si="49"/>
        <v>38031.409900402679</v>
      </c>
      <c r="N120" s="554">
        <f t="shared" si="54"/>
        <v>38000</v>
      </c>
      <c r="O120" s="229">
        <f t="shared" si="53"/>
        <v>71.146590403896141</v>
      </c>
      <c r="P120" s="555">
        <f t="shared" si="50"/>
        <v>70</v>
      </c>
    </row>
    <row r="121" spans="1:16" s="122" customFormat="1" x14ac:dyDescent="0.25">
      <c r="A121" s="563"/>
      <c r="B121" s="261" t="s">
        <v>245</v>
      </c>
      <c r="C121" s="262" t="s">
        <v>610</v>
      </c>
      <c r="D121" s="547">
        <v>60</v>
      </c>
      <c r="E121" s="263">
        <f>+D121*'4. TOTAL GASTOS FIJOS'!$C$32</f>
        <v>26421.072042085081</v>
      </c>
      <c r="F121" s="264">
        <f>HLOOKUP(B121,'5. GASTOS VARIABLES'!$K$1:$WV$290,3,0)</f>
        <v>35301.75197294094</v>
      </c>
      <c r="G121" s="264">
        <f t="shared" si="51"/>
        <v>61722.824015026024</v>
      </c>
      <c r="H121" s="244">
        <f>G121*$H$2</f>
        <v>33947.553208264319</v>
      </c>
      <c r="I121" s="244">
        <f t="shared" si="65"/>
        <v>3394.7553208264321</v>
      </c>
      <c r="J121" s="244">
        <f t="shared" si="66"/>
        <v>99065.132544116772</v>
      </c>
      <c r="K121" s="265">
        <f t="shared" si="47"/>
        <v>1981.3026508823355</v>
      </c>
      <c r="L121" s="265">
        <f t="shared" si="48"/>
        <v>1981.3026508823355</v>
      </c>
      <c r="M121" s="266">
        <f t="shared" si="49"/>
        <v>103027.73784588145</v>
      </c>
      <c r="N121" s="554">
        <f t="shared" si="54"/>
        <v>103000</v>
      </c>
      <c r="O121" s="229">
        <f t="shared" si="53"/>
        <v>192.73732643509766</v>
      </c>
      <c r="P121" s="555">
        <f t="shared" si="50"/>
        <v>190</v>
      </c>
    </row>
    <row r="122" spans="1:16" s="122" customFormat="1" x14ac:dyDescent="0.25">
      <c r="A122" s="563"/>
      <c r="B122" s="261" t="s">
        <v>246</v>
      </c>
      <c r="C122" s="262" t="s">
        <v>468</v>
      </c>
      <c r="D122" s="547">
        <v>60</v>
      </c>
      <c r="E122" s="263">
        <f>+D122*'4. TOTAL GASTOS FIJOS'!$C$32</f>
        <v>26421.072042085081</v>
      </c>
      <c r="F122" s="264">
        <f>HLOOKUP(B122,'5. GASTOS VARIABLES'!$K$1:$WV$290,3,0)</f>
        <v>33987.589472940948</v>
      </c>
      <c r="G122" s="264">
        <f t="shared" si="51"/>
        <v>60408.661515026033</v>
      </c>
      <c r="H122" s="244">
        <f>G122*$H$2</f>
        <v>33224.763833264318</v>
      </c>
      <c r="I122" s="244">
        <f t="shared" si="65"/>
        <v>3322.4763833264319</v>
      </c>
      <c r="J122" s="244">
        <f t="shared" si="66"/>
        <v>96955.901731616788</v>
      </c>
      <c r="K122" s="265">
        <f t="shared" si="47"/>
        <v>1939.1180346323358</v>
      </c>
      <c r="L122" s="265">
        <f t="shared" si="48"/>
        <v>1939.1180346323358</v>
      </c>
      <c r="M122" s="266">
        <f t="shared" si="49"/>
        <v>100834.13780088146</v>
      </c>
      <c r="N122" s="554">
        <f t="shared" si="54"/>
        <v>101000</v>
      </c>
      <c r="O122" s="229">
        <f t="shared" si="53"/>
        <v>188.63368777641281</v>
      </c>
      <c r="P122" s="555">
        <f t="shared" si="50"/>
        <v>190</v>
      </c>
    </row>
    <row r="123" spans="1:16" s="122" customFormat="1" x14ac:dyDescent="0.25">
      <c r="A123" s="563"/>
      <c r="B123" s="261" t="s">
        <v>247</v>
      </c>
      <c r="C123" s="262" t="s">
        <v>701</v>
      </c>
      <c r="D123" s="547">
        <v>60</v>
      </c>
      <c r="E123" s="263">
        <f>+D123*'4. TOTAL GASTOS FIJOS'!$C$32</f>
        <v>26421.072042085081</v>
      </c>
      <c r="F123" s="264">
        <f>HLOOKUP(B123,'5. GASTOS VARIABLES'!$K$1:$WV$290,3,0)</f>
        <v>32994.190139607614</v>
      </c>
      <c r="G123" s="264">
        <f t="shared" si="51"/>
        <v>59415.262181692699</v>
      </c>
      <c r="H123" s="244">
        <f t="shared" ref="H123" si="90">G123*$H$2</f>
        <v>32678.394199930986</v>
      </c>
      <c r="I123" s="244">
        <f t="shared" si="65"/>
        <v>3267.839419993099</v>
      </c>
      <c r="J123" s="244">
        <f t="shared" si="66"/>
        <v>95361.49580161678</v>
      </c>
      <c r="K123" s="265">
        <f t="shared" si="47"/>
        <v>1907.2299160323357</v>
      </c>
      <c r="L123" s="265">
        <f t="shared" si="48"/>
        <v>1907.2299160323357</v>
      </c>
      <c r="M123" s="266">
        <f t="shared" si="49"/>
        <v>99175.955633681442</v>
      </c>
      <c r="N123" s="554">
        <f t="shared" si="54"/>
        <v>99000</v>
      </c>
      <c r="O123" s="229">
        <f t="shared" si="53"/>
        <v>185.53167268484043</v>
      </c>
      <c r="P123" s="555">
        <f t="shared" si="50"/>
        <v>190</v>
      </c>
    </row>
    <row r="124" spans="1:16" s="122" customFormat="1" x14ac:dyDescent="0.25">
      <c r="A124" s="563"/>
      <c r="B124" s="261" t="s">
        <v>248</v>
      </c>
      <c r="C124" s="262" t="s">
        <v>564</v>
      </c>
      <c r="D124" s="547">
        <v>90</v>
      </c>
      <c r="E124" s="263">
        <f>+D124*'4. TOTAL GASTOS FIJOS'!$C$32</f>
        <v>39631.60806312762</v>
      </c>
      <c r="F124" s="264">
        <f>HLOOKUP(B124,'5. GASTOS VARIABLES'!$K$1:$WV$290,3,0)</f>
        <v>6298.6419034965029</v>
      </c>
      <c r="G124" s="264">
        <f t="shared" si="51"/>
        <v>45930.24996662412</v>
      </c>
      <c r="H124" s="244">
        <f>G124*$H$2</f>
        <v>25261.637481643269</v>
      </c>
      <c r="I124" s="244">
        <f t="shared" si="65"/>
        <v>2526.163748164327</v>
      </c>
      <c r="J124" s="244">
        <f t="shared" si="66"/>
        <v>73718.051196431712</v>
      </c>
      <c r="K124" s="265">
        <f t="shared" si="47"/>
        <v>1474.3610239286343</v>
      </c>
      <c r="L124" s="265">
        <f t="shared" si="48"/>
        <v>1474.3610239286343</v>
      </c>
      <c r="M124" s="266">
        <f t="shared" si="49"/>
        <v>76666.773244288983</v>
      </c>
      <c r="N124" s="554">
        <f t="shared" si="54"/>
        <v>77000</v>
      </c>
      <c r="O124" s="229">
        <f t="shared" si="53"/>
        <v>143.42301607761479</v>
      </c>
      <c r="P124" s="555">
        <f t="shared" si="50"/>
        <v>140</v>
      </c>
    </row>
    <row r="125" spans="1:16" s="122" customFormat="1" x14ac:dyDescent="0.25">
      <c r="A125" s="563"/>
      <c r="B125" s="261" t="s">
        <v>249</v>
      </c>
      <c r="C125" s="262" t="s">
        <v>715</v>
      </c>
      <c r="D125" s="547">
        <v>90</v>
      </c>
      <c r="E125" s="263">
        <f>+D125*'4. TOTAL GASTOS FIJOS'!$C$32</f>
        <v>39631.60806312762</v>
      </c>
      <c r="F125" s="264">
        <f>HLOOKUP(B125,'5. GASTOS VARIABLES'!$K$1:$WV$290,3,0)</f>
        <v>126906.48565349651</v>
      </c>
      <c r="G125" s="264">
        <f t="shared" si="51"/>
        <v>166538.09371662413</v>
      </c>
      <c r="H125" s="244">
        <f>G125*$H$2</f>
        <v>91595.951544143289</v>
      </c>
      <c r="I125" s="244">
        <f t="shared" si="65"/>
        <v>9159.59515441433</v>
      </c>
      <c r="J125" s="244">
        <f t="shared" si="66"/>
        <v>267293.64041518176</v>
      </c>
      <c r="K125" s="265">
        <f t="shared" si="47"/>
        <v>5345.8728083036349</v>
      </c>
      <c r="L125" s="265">
        <f t="shared" si="48"/>
        <v>5345.8728083036349</v>
      </c>
      <c r="M125" s="266">
        <f t="shared" si="49"/>
        <v>277985.38603178901</v>
      </c>
      <c r="N125" s="554">
        <f t="shared" si="54"/>
        <v>278000</v>
      </c>
      <c r="O125" s="229">
        <f t="shared" si="53"/>
        <v>520.03626607761487</v>
      </c>
      <c r="P125" s="555">
        <f t="shared" si="50"/>
        <v>520</v>
      </c>
    </row>
    <row r="126" spans="1:16" s="122" customFormat="1" x14ac:dyDescent="0.25">
      <c r="A126" s="563"/>
      <c r="B126" s="261" t="s">
        <v>250</v>
      </c>
      <c r="C126" s="262" t="s">
        <v>611</v>
      </c>
      <c r="D126" s="547">
        <v>45</v>
      </c>
      <c r="E126" s="263">
        <f>+D126*'4. TOTAL GASTOS FIJOS'!$C$32</f>
        <v>19815.80403156381</v>
      </c>
      <c r="F126" s="264">
        <f>HLOOKUP(B126,'5. GASTOS VARIABLES'!$K$1:$WV$290,3,0)</f>
        <v>6151.9362368298371</v>
      </c>
      <c r="G126" s="264">
        <f t="shared" si="51"/>
        <v>25967.740268393645</v>
      </c>
      <c r="H126" s="244">
        <f>G126*$H$2</f>
        <v>14282.257147616507</v>
      </c>
      <c r="I126" s="244">
        <f t="shared" si="65"/>
        <v>1428.2257147616508</v>
      </c>
      <c r="J126" s="244">
        <f t="shared" si="66"/>
        <v>41678.223130771803</v>
      </c>
      <c r="K126" s="265">
        <f t="shared" si="47"/>
        <v>833.56446261543613</v>
      </c>
      <c r="L126" s="265">
        <f t="shared" si="48"/>
        <v>833.56446261543613</v>
      </c>
      <c r="M126" s="266">
        <f t="shared" si="49"/>
        <v>43345.352056002681</v>
      </c>
      <c r="N126" s="554">
        <f t="shared" si="54"/>
        <v>43000</v>
      </c>
      <c r="O126" s="229">
        <f t="shared" si="53"/>
        <v>81.087554122163851</v>
      </c>
      <c r="P126" s="555">
        <f t="shared" si="50"/>
        <v>80</v>
      </c>
    </row>
    <row r="127" spans="1:16" s="122" customFormat="1" x14ac:dyDescent="0.25">
      <c r="A127" s="563"/>
      <c r="B127" s="261" t="s">
        <v>251</v>
      </c>
      <c r="C127" s="262" t="s">
        <v>612</v>
      </c>
      <c r="D127" s="547">
        <v>30</v>
      </c>
      <c r="E127" s="263">
        <f>+D127*'4. TOTAL GASTOS FIJOS'!$C$32</f>
        <v>13210.536021042541</v>
      </c>
      <c r="F127" s="264">
        <f>HLOOKUP(B127,'5. GASTOS VARIABLES'!$K$1:$WV$290,3,0)</f>
        <v>6177.9032368298376</v>
      </c>
      <c r="G127" s="264">
        <f t="shared" si="51"/>
        <v>19388.439257872378</v>
      </c>
      <c r="H127" s="244">
        <f>G127*$H$2</f>
        <v>10663.641591829808</v>
      </c>
      <c r="I127" s="244">
        <f t="shared" si="65"/>
        <v>1066.3641591829808</v>
      </c>
      <c r="J127" s="244">
        <f t="shared" si="66"/>
        <v>31118.445008885166</v>
      </c>
      <c r="K127" s="265">
        <f t="shared" si="47"/>
        <v>622.36890017770338</v>
      </c>
      <c r="L127" s="265">
        <f t="shared" si="48"/>
        <v>622.36890017770338</v>
      </c>
      <c r="M127" s="266">
        <f t="shared" si="49"/>
        <v>32363.18280924057</v>
      </c>
      <c r="N127" s="554">
        <f t="shared" si="54"/>
        <v>32000</v>
      </c>
      <c r="O127" s="229">
        <f t="shared" si="53"/>
        <v>60.542854380769946</v>
      </c>
      <c r="P127" s="555">
        <f t="shared" si="50"/>
        <v>60</v>
      </c>
    </row>
    <row r="128" spans="1:16" s="122" customFormat="1" x14ac:dyDescent="0.25">
      <c r="A128" s="563"/>
      <c r="B128" s="261" t="s">
        <v>252</v>
      </c>
      <c r="C128" s="262" t="s">
        <v>613</v>
      </c>
      <c r="D128" s="547">
        <v>60</v>
      </c>
      <c r="E128" s="263">
        <f>+D128*'4. TOTAL GASTOS FIJOS'!$C$32</f>
        <v>26421.072042085081</v>
      </c>
      <c r="F128" s="264">
        <f>HLOOKUP(B128,'5. GASTOS VARIABLES'!$K$1:$WV$290,3,0)</f>
        <v>11102.491070163172</v>
      </c>
      <c r="G128" s="264">
        <f t="shared" si="51"/>
        <v>37523.563112248252</v>
      </c>
      <c r="H128" s="244">
        <f t="shared" ref="H128:H133" si="91">G128*$H$2</f>
        <v>20637.959711736541</v>
      </c>
      <c r="I128" s="244">
        <f t="shared" si="65"/>
        <v>2063.7959711736544</v>
      </c>
      <c r="J128" s="244">
        <f t="shared" si="66"/>
        <v>60225.318795158448</v>
      </c>
      <c r="K128" s="265">
        <f t="shared" si="47"/>
        <v>1204.5063759031689</v>
      </c>
      <c r="L128" s="265">
        <f t="shared" si="48"/>
        <v>1204.5063759031689</v>
      </c>
      <c r="M128" s="266">
        <f t="shared" si="49"/>
        <v>62634.331546964786</v>
      </c>
      <c r="N128" s="554">
        <f t="shared" si="54"/>
        <v>63000</v>
      </c>
      <c r="O128" s="229">
        <f t="shared" si="53"/>
        <v>117.17207285934859</v>
      </c>
      <c r="P128" s="555">
        <f t="shared" si="50"/>
        <v>120</v>
      </c>
    </row>
    <row r="129" spans="1:48" s="122" customFormat="1" x14ac:dyDescent="0.25">
      <c r="A129" s="563"/>
      <c r="B129" s="261" t="s">
        <v>253</v>
      </c>
      <c r="C129" s="262" t="s">
        <v>1136</v>
      </c>
      <c r="D129" s="547">
        <v>70</v>
      </c>
      <c r="E129" s="263">
        <f>+D129*'4. TOTAL GASTOS FIJOS'!$C$32</f>
        <v>30824.58404909926</v>
      </c>
      <c r="F129" s="264">
        <f>HLOOKUP(B129,'5. GASTOS VARIABLES'!$K$1:$WV$290,3,0)</f>
        <v>36056.360774222987</v>
      </c>
      <c r="G129" s="264">
        <f t="shared" si="51"/>
        <v>66880.94482332225</v>
      </c>
      <c r="H129" s="244">
        <f>G129*$H$2</f>
        <v>36784.519652827243</v>
      </c>
      <c r="I129" s="244">
        <f t="shared" si="65"/>
        <v>3678.4519652827244</v>
      </c>
      <c r="J129" s="244">
        <f t="shared" si="66"/>
        <v>107343.91644143223</v>
      </c>
      <c r="K129" s="265">
        <f t="shared" si="47"/>
        <v>2146.8783288286445</v>
      </c>
      <c r="L129" s="265">
        <f t="shared" si="48"/>
        <v>2146.8783288286445</v>
      </c>
      <c r="M129" s="266">
        <f t="shared" si="49"/>
        <v>111637.67309908953</v>
      </c>
      <c r="N129" s="554">
        <f t="shared" si="54"/>
        <v>112000</v>
      </c>
      <c r="O129" s="229">
        <f t="shared" si="53"/>
        <v>208.8442112039838</v>
      </c>
      <c r="P129" s="555">
        <f t="shared" si="50"/>
        <v>210</v>
      </c>
    </row>
    <row r="130" spans="1:48" s="122" customFormat="1" x14ac:dyDescent="0.25">
      <c r="A130" s="563"/>
      <c r="B130" s="261" t="s">
        <v>254</v>
      </c>
      <c r="C130" s="262" t="s">
        <v>652</v>
      </c>
      <c r="D130" s="547">
        <v>60</v>
      </c>
      <c r="E130" s="263">
        <f>+D130*'4. TOTAL GASTOS FIJOS'!$C$32</f>
        <v>26421.072042085081</v>
      </c>
      <c r="F130" s="264">
        <f>HLOOKUP(B130,'5. GASTOS VARIABLES'!$K$1:$WV$290,3,0)</f>
        <v>7472.3650701631695</v>
      </c>
      <c r="G130" s="264">
        <f t="shared" si="51"/>
        <v>33893.437112248248</v>
      </c>
      <c r="H130" s="244">
        <f>G130*$H$2</f>
        <v>18641.390411736538</v>
      </c>
      <c r="I130" s="244">
        <f t="shared" si="65"/>
        <v>1864.1390411736538</v>
      </c>
      <c r="J130" s="244">
        <f t="shared" si="66"/>
        <v>54398.966565158436</v>
      </c>
      <c r="K130" s="265">
        <f t="shared" si="47"/>
        <v>1087.9793313031687</v>
      </c>
      <c r="L130" s="265">
        <f t="shared" si="48"/>
        <v>1087.9793313031687</v>
      </c>
      <c r="M130" s="266">
        <f t="shared" si="49"/>
        <v>56574.925227764776</v>
      </c>
      <c r="N130" s="554">
        <f t="shared" si="54"/>
        <v>57000</v>
      </c>
      <c r="O130" s="229">
        <f t="shared" si="53"/>
        <v>105.83654518335942</v>
      </c>
      <c r="P130" s="555">
        <f t="shared" si="50"/>
        <v>110</v>
      </c>
    </row>
    <row r="131" spans="1:48" s="122" customFormat="1" x14ac:dyDescent="0.25">
      <c r="A131" s="563"/>
      <c r="B131" s="261" t="s">
        <v>255</v>
      </c>
      <c r="C131" s="262" t="s">
        <v>717</v>
      </c>
      <c r="D131" s="547">
        <v>60</v>
      </c>
      <c r="E131" s="263">
        <f>+D131*'4. TOTAL GASTOS FIJOS'!$C$32</f>
        <v>26421.072042085081</v>
      </c>
      <c r="F131" s="264">
        <f>HLOOKUP(B131,'5. GASTOS VARIABLES'!$K$1:$WV$290,3,0)</f>
        <v>152798.89947294095</v>
      </c>
      <c r="G131" s="264">
        <f t="shared" si="51"/>
        <v>179219.97151502603</v>
      </c>
      <c r="H131" s="244">
        <f>G131*$H$2</f>
        <v>98570.984333264321</v>
      </c>
      <c r="I131" s="244">
        <f t="shared" si="65"/>
        <v>9857.0984333264332</v>
      </c>
      <c r="J131" s="244">
        <f t="shared" si="66"/>
        <v>287648.05428161676</v>
      </c>
      <c r="K131" s="265">
        <f t="shared" si="47"/>
        <v>5752.9610856323352</v>
      </c>
      <c r="L131" s="265">
        <f t="shared" si="48"/>
        <v>5752.9610856323352</v>
      </c>
      <c r="M131" s="266">
        <f t="shared" si="49"/>
        <v>299153.97645288141</v>
      </c>
      <c r="N131" s="554">
        <f t="shared" si="54"/>
        <v>299000</v>
      </c>
      <c r="O131" s="229">
        <f t="shared" si="53"/>
        <v>559.63703386564669</v>
      </c>
      <c r="P131" s="555">
        <f t="shared" si="50"/>
        <v>560</v>
      </c>
    </row>
    <row r="132" spans="1:48" s="122" customFormat="1" x14ac:dyDescent="0.25">
      <c r="A132" s="563"/>
      <c r="B132" s="261" t="s">
        <v>256</v>
      </c>
      <c r="C132" s="291" t="s">
        <v>624</v>
      </c>
      <c r="D132" s="547">
        <v>65</v>
      </c>
      <c r="E132" s="263">
        <f>+D132*'4. TOTAL GASTOS FIJOS'!$C$32</f>
        <v>28622.82804559217</v>
      </c>
      <c r="F132" s="264">
        <f>HLOOKUP(B132,'5. GASTOS VARIABLES'!$K$1:$WV$290,3,0)</f>
        <v>36403.760774222988</v>
      </c>
      <c r="G132" s="264">
        <f t="shared" si="51"/>
        <v>65026.588819815159</v>
      </c>
      <c r="H132" s="244">
        <f>G132*$H$2</f>
        <v>35764.623850898337</v>
      </c>
      <c r="I132" s="244">
        <f t="shared" ref="I132:I142" si="92">+(H132)*$I$2</f>
        <v>3576.4623850898338</v>
      </c>
      <c r="J132" s="244">
        <f t="shared" ref="J132:J142" si="93">SUM(G132:I132)</f>
        <v>104367.67505580332</v>
      </c>
      <c r="K132" s="265">
        <f t="shared" si="47"/>
        <v>2087.3535011160666</v>
      </c>
      <c r="L132" s="265">
        <f t="shared" si="48"/>
        <v>2087.3535011160666</v>
      </c>
      <c r="M132" s="266">
        <f t="shared" si="49"/>
        <v>108542.38205803547</v>
      </c>
      <c r="N132" s="554">
        <f t="shared" si="54"/>
        <v>109000</v>
      </c>
      <c r="O132" s="229">
        <f t="shared" si="53"/>
        <v>203.05374999164806</v>
      </c>
      <c r="P132" s="555">
        <f t="shared" si="50"/>
        <v>200</v>
      </c>
    </row>
    <row r="133" spans="1:48" s="122" customFormat="1" x14ac:dyDescent="0.25">
      <c r="A133" s="563"/>
      <c r="B133" s="261" t="s">
        <v>656</v>
      </c>
      <c r="C133" s="291" t="s">
        <v>1153</v>
      </c>
      <c r="D133" s="547">
        <v>65</v>
      </c>
      <c r="E133" s="263">
        <f>+D133*'4. TOTAL GASTOS FIJOS'!$C$32</f>
        <v>28622.82804559217</v>
      </c>
      <c r="F133" s="264">
        <f>HLOOKUP(B133,'5. GASTOS VARIABLES'!$K$1:$WV$290,3,0)</f>
        <v>36403.760774222988</v>
      </c>
      <c r="G133" s="264">
        <f t="shared" si="51"/>
        <v>65026.588819815159</v>
      </c>
      <c r="H133" s="244">
        <f t="shared" si="91"/>
        <v>35764.623850898337</v>
      </c>
      <c r="I133" s="244">
        <f t="shared" si="92"/>
        <v>3576.4623850898338</v>
      </c>
      <c r="J133" s="244">
        <f t="shared" si="93"/>
        <v>104367.67505580332</v>
      </c>
      <c r="K133" s="265">
        <f t="shared" si="47"/>
        <v>2087.3535011160666</v>
      </c>
      <c r="L133" s="265">
        <f t="shared" si="48"/>
        <v>2087.3535011160666</v>
      </c>
      <c r="M133" s="266">
        <f t="shared" si="49"/>
        <v>108542.38205803547</v>
      </c>
      <c r="N133" s="554">
        <f t="shared" si="54"/>
        <v>109000</v>
      </c>
      <c r="O133" s="229">
        <f t="shared" si="53"/>
        <v>203.05374999164806</v>
      </c>
      <c r="P133" s="555">
        <f t="shared" si="50"/>
        <v>200</v>
      </c>
    </row>
    <row r="134" spans="1:48" s="122" customFormat="1" x14ac:dyDescent="0.25">
      <c r="A134" s="563"/>
      <c r="B134" s="261" t="s">
        <v>662</v>
      </c>
      <c r="C134" s="291" t="s">
        <v>630</v>
      </c>
      <c r="D134" s="547">
        <v>120</v>
      </c>
      <c r="E134" s="263">
        <f>+D134*'4. TOTAL GASTOS FIJOS'!$C$32</f>
        <v>52842.144084170162</v>
      </c>
      <c r="F134" s="264">
        <f>HLOOKUP(B134,'5. GASTOS VARIABLES'!$K$1:$WV$290,3,0)</f>
        <v>7103.4650701631699</v>
      </c>
      <c r="G134" s="264">
        <f t="shared" si="51"/>
        <v>59945.609154333331</v>
      </c>
      <c r="H134" s="244">
        <f t="shared" ref="H134:H142" si="94">G134*$H$2</f>
        <v>32970.085034883334</v>
      </c>
      <c r="I134" s="244">
        <f t="shared" si="92"/>
        <v>3297.0085034883336</v>
      </c>
      <c r="J134" s="244">
        <f t="shared" si="93"/>
        <v>96212.702692705003</v>
      </c>
      <c r="K134" s="265">
        <f t="shared" si="47"/>
        <v>1924.2540538541</v>
      </c>
      <c r="L134" s="265">
        <f t="shared" si="48"/>
        <v>1924.2540538541</v>
      </c>
      <c r="M134" s="266">
        <f t="shared" si="49"/>
        <v>100061.21080041322</v>
      </c>
      <c r="N134" s="554">
        <f t="shared" si="54"/>
        <v>100000</v>
      </c>
      <c r="O134" s="229">
        <f t="shared" si="53"/>
        <v>187.18774820019311</v>
      </c>
      <c r="P134" s="555">
        <f t="shared" si="50"/>
        <v>190</v>
      </c>
    </row>
    <row r="135" spans="1:48" s="122" customFormat="1" x14ac:dyDescent="0.25">
      <c r="A135" s="563"/>
      <c r="B135" s="261" t="s">
        <v>669</v>
      </c>
      <c r="C135" s="291" t="s">
        <v>631</v>
      </c>
      <c r="D135" s="547">
        <v>120</v>
      </c>
      <c r="E135" s="263">
        <f>+D135*'4. TOTAL GASTOS FIJOS'!$C$32</f>
        <v>52842.144084170162</v>
      </c>
      <c r="F135" s="264">
        <f>HLOOKUP(B135,'5. GASTOS VARIABLES'!$K$1:$WV$290,3,0)</f>
        <v>34280.549472940947</v>
      </c>
      <c r="G135" s="264">
        <f t="shared" si="51"/>
        <v>87122.69355711111</v>
      </c>
      <c r="H135" s="244">
        <f t="shared" si="94"/>
        <v>47917.481456411115</v>
      </c>
      <c r="I135" s="244">
        <f t="shared" si="92"/>
        <v>4791.7481456411115</v>
      </c>
      <c r="J135" s="244">
        <f t="shared" si="93"/>
        <v>139831.92315916333</v>
      </c>
      <c r="K135" s="265">
        <f t="shared" si="47"/>
        <v>2796.6384631832666</v>
      </c>
      <c r="L135" s="265">
        <f t="shared" si="48"/>
        <v>2796.6384631832666</v>
      </c>
      <c r="M135" s="266">
        <f t="shared" si="49"/>
        <v>145425.20008552988</v>
      </c>
      <c r="N135" s="554">
        <f t="shared" si="54"/>
        <v>145000</v>
      </c>
      <c r="O135" s="229">
        <f t="shared" si="53"/>
        <v>272.05163237401536</v>
      </c>
      <c r="P135" s="555">
        <f t="shared" si="50"/>
        <v>270</v>
      </c>
    </row>
    <row r="136" spans="1:48" s="122" customFormat="1" x14ac:dyDescent="0.25">
      <c r="A136" s="563"/>
      <c r="B136" s="261" t="s">
        <v>670</v>
      </c>
      <c r="C136" s="291" t="s">
        <v>1154</v>
      </c>
      <c r="D136" s="547">
        <v>65</v>
      </c>
      <c r="E136" s="263">
        <f>+D136*'4. TOTAL GASTOS FIJOS'!$C$32</f>
        <v>28622.82804559217</v>
      </c>
      <c r="F136" s="264">
        <f>HLOOKUP(B136,'5. GASTOS VARIABLES'!$K$1:$WV$290,3,0)</f>
        <v>36403.760774222988</v>
      </c>
      <c r="G136" s="264">
        <f t="shared" si="51"/>
        <v>65026.588819815159</v>
      </c>
      <c r="H136" s="244">
        <f t="shared" si="94"/>
        <v>35764.623850898337</v>
      </c>
      <c r="I136" s="244">
        <f t="shared" si="92"/>
        <v>3576.4623850898338</v>
      </c>
      <c r="J136" s="244">
        <f t="shared" si="93"/>
        <v>104367.67505580332</v>
      </c>
      <c r="K136" s="265">
        <f t="shared" si="47"/>
        <v>2087.3535011160666</v>
      </c>
      <c r="L136" s="265">
        <f t="shared" si="48"/>
        <v>2087.3535011160666</v>
      </c>
      <c r="M136" s="266">
        <f t="shared" si="49"/>
        <v>108542.38205803547</v>
      </c>
      <c r="N136" s="554">
        <f t="shared" si="54"/>
        <v>109000</v>
      </c>
      <c r="O136" s="229">
        <f t="shared" si="53"/>
        <v>203.05374999164806</v>
      </c>
      <c r="P136" s="555">
        <f t="shared" si="50"/>
        <v>200</v>
      </c>
    </row>
    <row r="137" spans="1:48" s="122" customFormat="1" ht="18" customHeight="1" x14ac:dyDescent="0.25">
      <c r="A137" s="563"/>
      <c r="B137" s="261" t="s">
        <v>673</v>
      </c>
      <c r="C137" s="292" t="s">
        <v>716</v>
      </c>
      <c r="D137" s="547">
        <v>65</v>
      </c>
      <c r="E137" s="263">
        <f>+D137*'4. TOTAL GASTOS FIJOS'!$C$32</f>
        <v>28622.82804559217</v>
      </c>
      <c r="F137" s="264">
        <f>HLOOKUP(B137,'5. GASTOS VARIABLES'!$K$1:$WV$290,3,0)</f>
        <v>36403.760774222988</v>
      </c>
      <c r="G137" s="264">
        <f t="shared" si="51"/>
        <v>65026.588819815159</v>
      </c>
      <c r="H137" s="244">
        <f t="shared" si="94"/>
        <v>35764.623850898337</v>
      </c>
      <c r="I137" s="244">
        <f t="shared" si="92"/>
        <v>3576.4623850898338</v>
      </c>
      <c r="J137" s="244">
        <f t="shared" si="93"/>
        <v>104367.67505580332</v>
      </c>
      <c r="K137" s="265">
        <f t="shared" si="47"/>
        <v>2087.3535011160666</v>
      </c>
      <c r="L137" s="265">
        <f t="shared" si="48"/>
        <v>2087.3535011160666</v>
      </c>
      <c r="M137" s="266">
        <f t="shared" si="49"/>
        <v>108542.38205803547</v>
      </c>
      <c r="N137" s="554">
        <f t="shared" si="54"/>
        <v>109000</v>
      </c>
      <c r="O137" s="229">
        <f t="shared" si="53"/>
        <v>203.05374999164806</v>
      </c>
      <c r="P137" s="555">
        <f t="shared" si="50"/>
        <v>200</v>
      </c>
    </row>
    <row r="138" spans="1:48" ht="15.75" thickBot="1" x14ac:dyDescent="0.3">
      <c r="A138" s="564"/>
      <c r="B138" s="73" t="s">
        <v>674</v>
      </c>
      <c r="C138" s="99" t="s">
        <v>645</v>
      </c>
      <c r="D138" s="547">
        <v>60</v>
      </c>
      <c r="E138" s="247">
        <f>+D138*'4. TOTAL GASTOS FIJOS'!$C$32</f>
        <v>26421.072042085081</v>
      </c>
      <c r="F138" s="248">
        <f>HLOOKUP(B138,'5. GASTOS VARIABLES'!$K$1:$WV$290,3,0)</f>
        <v>5840.5019034965035</v>
      </c>
      <c r="G138" s="248">
        <f t="shared" si="51"/>
        <v>32261.573945581586</v>
      </c>
      <c r="H138" s="244">
        <f t="shared" si="94"/>
        <v>17743.865670069874</v>
      </c>
      <c r="I138" s="244">
        <f t="shared" si="92"/>
        <v>1774.3865670069874</v>
      </c>
      <c r="J138" s="244">
        <f t="shared" si="93"/>
        <v>51779.826182658442</v>
      </c>
      <c r="K138" s="249">
        <f t="shared" ref="K138:K142" si="95">+J138*$K$2</f>
        <v>1035.5965236531688</v>
      </c>
      <c r="L138" s="249">
        <f t="shared" ref="L138:L142" si="96">+J138*$L$2</f>
        <v>1035.5965236531688</v>
      </c>
      <c r="M138" s="250">
        <f t="shared" ref="M138:M142" si="97">SUM(J138:L138)</f>
        <v>53851.019229964782</v>
      </c>
      <c r="N138" s="554">
        <f t="shared" si="54"/>
        <v>54000</v>
      </c>
      <c r="O138" s="229">
        <f t="shared" si="53"/>
        <v>100.74084600124364</v>
      </c>
      <c r="P138" s="555">
        <f t="shared" ref="P138:P142" si="98">MROUND(O138,10)</f>
        <v>100</v>
      </c>
    </row>
    <row r="139" spans="1:48" x14ac:dyDescent="0.25">
      <c r="A139" s="562" t="s">
        <v>664</v>
      </c>
      <c r="B139" s="68" t="s">
        <v>257</v>
      </c>
      <c r="C139" s="80" t="s">
        <v>552</v>
      </c>
      <c r="D139" s="547">
        <v>60</v>
      </c>
      <c r="E139" s="247">
        <f>+D139*'4. TOTAL GASTOS FIJOS'!$C$32</f>
        <v>26421.072042085081</v>
      </c>
      <c r="F139" s="248">
        <f>HLOOKUP(B139,'5. GASTOS VARIABLES'!$K$1:$WV$290,3,0)</f>
        <v>46653.504972727271</v>
      </c>
      <c r="G139" s="248">
        <f t="shared" ref="G139:G142" si="99">SUM(E139:F139)</f>
        <v>73074.577014812356</v>
      </c>
      <c r="H139" s="244">
        <f t="shared" si="94"/>
        <v>40191.017358146797</v>
      </c>
      <c r="I139" s="244">
        <f t="shared" si="92"/>
        <v>4019.1017358146801</v>
      </c>
      <c r="J139" s="244">
        <f t="shared" si="93"/>
        <v>117284.69610877383</v>
      </c>
      <c r="K139" s="249">
        <f t="shared" si="95"/>
        <v>2345.6939221754765</v>
      </c>
      <c r="L139" s="249">
        <f t="shared" si="96"/>
        <v>2345.6939221754765</v>
      </c>
      <c r="M139" s="250">
        <f t="shared" si="97"/>
        <v>121976.08395312478</v>
      </c>
      <c r="N139" s="554">
        <f t="shared" si="54"/>
        <v>122000</v>
      </c>
      <c r="O139" s="229">
        <f t="shared" si="53"/>
        <v>228.18461126765465</v>
      </c>
      <c r="P139" s="555">
        <f t="shared" si="98"/>
        <v>230</v>
      </c>
    </row>
    <row r="140" spans="1:48" x14ac:dyDescent="0.25">
      <c r="A140" s="563"/>
      <c r="B140" s="70" t="s">
        <v>258</v>
      </c>
      <c r="C140" s="76" t="s">
        <v>616</v>
      </c>
      <c r="D140" s="547">
        <v>60</v>
      </c>
      <c r="E140" s="247">
        <f>+D140*'4. TOTAL GASTOS FIJOS'!$C$32</f>
        <v>26421.072042085081</v>
      </c>
      <c r="F140" s="248">
        <f>HLOOKUP(B140,'5. GASTOS VARIABLES'!$K$1:$WV$290,3,0)</f>
        <v>42484.204639393938</v>
      </c>
      <c r="G140" s="248">
        <f t="shared" si="99"/>
        <v>68905.276681479023</v>
      </c>
      <c r="H140" s="244">
        <f t="shared" si="94"/>
        <v>37897.902174813469</v>
      </c>
      <c r="I140" s="244">
        <f t="shared" si="92"/>
        <v>3789.7902174813471</v>
      </c>
      <c r="J140" s="244">
        <f t="shared" si="93"/>
        <v>110592.96907377384</v>
      </c>
      <c r="K140" s="249">
        <f t="shared" si="95"/>
        <v>2211.8593814754768</v>
      </c>
      <c r="L140" s="249">
        <f t="shared" si="96"/>
        <v>2211.8593814754768</v>
      </c>
      <c r="M140" s="250">
        <f t="shared" si="97"/>
        <v>115016.68783672478</v>
      </c>
      <c r="N140" s="554">
        <f t="shared" si="54"/>
        <v>115000</v>
      </c>
      <c r="O140" s="229">
        <f t="shared" si="53"/>
        <v>215.16544352581573</v>
      </c>
      <c r="P140" s="555">
        <f t="shared" si="98"/>
        <v>220</v>
      </c>
    </row>
    <row r="141" spans="1:48" ht="15" customHeight="1" x14ac:dyDescent="0.25">
      <c r="A141" s="563"/>
      <c r="B141" s="70" t="s">
        <v>665</v>
      </c>
      <c r="C141" s="82" t="s">
        <v>469</v>
      </c>
      <c r="D141" s="547">
        <f>4*60</f>
        <v>240</v>
      </c>
      <c r="E141" s="247">
        <f>+D141*'4. TOTAL GASTOS FIJOS'!$C$32</f>
        <v>105684.28816834032</v>
      </c>
      <c r="F141" s="248">
        <f>HLOOKUP(B141,'5. GASTOS VARIABLES'!$K$1:$WV$290,3,0)</f>
        <v>36318.421969444447</v>
      </c>
      <c r="G141" s="248">
        <f t="shared" si="99"/>
        <v>142002.71013778477</v>
      </c>
      <c r="H141" s="244">
        <f t="shared" si="94"/>
        <v>78101.49057578163</v>
      </c>
      <c r="I141" s="244">
        <f t="shared" si="92"/>
        <v>7810.1490575781636</v>
      </c>
      <c r="J141" s="244">
        <f t="shared" si="93"/>
        <v>227914.34977114454</v>
      </c>
      <c r="K141" s="249">
        <f t="shared" si="95"/>
        <v>4558.2869954228909</v>
      </c>
      <c r="L141" s="249">
        <f t="shared" si="96"/>
        <v>4558.2869954228909</v>
      </c>
      <c r="M141" s="250">
        <f t="shared" si="97"/>
        <v>237030.9237619903</v>
      </c>
      <c r="N141" s="554">
        <f t="shared" si="54"/>
        <v>237000</v>
      </c>
      <c r="O141" s="229">
        <f t="shared" si="53"/>
        <v>443.42142692356248</v>
      </c>
      <c r="P141" s="555">
        <f t="shared" si="98"/>
        <v>440</v>
      </c>
    </row>
    <row r="142" spans="1:48" s="9" customFormat="1" ht="15" customHeight="1" thickBot="1" x14ac:dyDescent="0.3">
      <c r="A142" s="564"/>
      <c r="B142" s="73" t="s">
        <v>666</v>
      </c>
      <c r="C142" s="83" t="s">
        <v>623</v>
      </c>
      <c r="D142" s="547">
        <v>90</v>
      </c>
      <c r="E142" s="247">
        <f>+D142*'4. TOTAL GASTOS FIJOS'!$C$32</f>
        <v>39631.60806312762</v>
      </c>
      <c r="F142" s="248">
        <f>HLOOKUP(B142,'5. GASTOS VARIABLES'!$K$1:$WV$290,3,0)</f>
        <v>12118.826047727274</v>
      </c>
      <c r="G142" s="248">
        <f t="shared" si="99"/>
        <v>51750.434110854898</v>
      </c>
      <c r="H142" s="244">
        <f t="shared" si="94"/>
        <v>28462.738760970195</v>
      </c>
      <c r="I142" s="244">
        <f t="shared" si="92"/>
        <v>2846.2738760970196</v>
      </c>
      <c r="J142" s="244">
        <f t="shared" si="93"/>
        <v>83059.44674792212</v>
      </c>
      <c r="K142" s="249">
        <f t="shared" si="95"/>
        <v>1661.1889349584424</v>
      </c>
      <c r="L142" s="249">
        <f t="shared" si="96"/>
        <v>1661.1889349584424</v>
      </c>
      <c r="M142" s="250">
        <f t="shared" si="97"/>
        <v>86381.824617838996</v>
      </c>
      <c r="N142" s="554">
        <f t="shared" ref="N142" si="100">MROUND(M142,1000)</f>
        <v>86000</v>
      </c>
      <c r="O142" s="229">
        <f t="shared" si="53"/>
        <v>161.59727736944907</v>
      </c>
      <c r="P142" s="555">
        <f t="shared" si="98"/>
        <v>160</v>
      </c>
      <c r="Q142" s="122"/>
      <c r="R142" s="238"/>
      <c r="S142" s="238"/>
      <c r="T142" s="238"/>
      <c r="U142" s="238"/>
      <c r="V142" s="238"/>
      <c r="W142" s="238"/>
      <c r="X142" s="238"/>
      <c r="Y142" s="238"/>
      <c r="Z142" s="238"/>
      <c r="AA142" s="238"/>
      <c r="AB142" s="238"/>
      <c r="AC142" s="238"/>
      <c r="AD142" s="238"/>
      <c r="AE142" s="238"/>
      <c r="AF142" s="238"/>
      <c r="AG142" s="238"/>
      <c r="AH142" s="238"/>
      <c r="AI142" s="238"/>
      <c r="AJ142" s="238"/>
      <c r="AK142" s="238"/>
      <c r="AL142" s="238"/>
      <c r="AM142" s="238"/>
      <c r="AN142" s="238"/>
      <c r="AO142" s="238"/>
      <c r="AP142" s="238"/>
      <c r="AQ142" s="238"/>
      <c r="AR142" s="238"/>
      <c r="AS142" s="238"/>
      <c r="AT142" s="238"/>
      <c r="AU142" s="238"/>
      <c r="AV142" s="238"/>
    </row>
    <row r="143" spans="1:48" s="122" customFormat="1" x14ac:dyDescent="0.25">
      <c r="A143" s="242"/>
      <c r="B143" s="232"/>
      <c r="C143" s="233"/>
      <c r="M143" s="234"/>
      <c r="N143" s="234"/>
      <c r="P143" s="251"/>
    </row>
    <row r="144" spans="1:48" s="122" customFormat="1" x14ac:dyDescent="0.25">
      <c r="A144" s="242"/>
      <c r="B144" s="232"/>
      <c r="C144" s="233"/>
      <c r="M144" s="234"/>
      <c r="N144" s="234"/>
      <c r="P144" s="251"/>
    </row>
    <row r="145" spans="1:16" s="122" customFormat="1" x14ac:dyDescent="0.25">
      <c r="A145" s="242"/>
      <c r="B145" s="232"/>
      <c r="C145" s="233"/>
      <c r="M145" s="234"/>
      <c r="N145" s="234" t="s">
        <v>1195</v>
      </c>
      <c r="P145" s="251"/>
    </row>
    <row r="146" spans="1:16" s="122" customFormat="1" x14ac:dyDescent="0.25">
      <c r="A146" s="242"/>
      <c r="B146" s="232"/>
      <c r="C146" s="233"/>
      <c r="M146" s="234"/>
      <c r="N146" s="234"/>
      <c r="P146" s="251"/>
    </row>
    <row r="147" spans="1:16" s="122" customFormat="1" x14ac:dyDescent="0.25">
      <c r="A147" s="242"/>
      <c r="B147" s="232"/>
      <c r="C147" s="233"/>
      <c r="M147" s="234"/>
      <c r="N147" s="234"/>
      <c r="P147" s="251"/>
    </row>
    <row r="148" spans="1:16" s="122" customFormat="1" x14ac:dyDescent="0.25">
      <c r="A148" s="242"/>
      <c r="B148" s="232"/>
      <c r="C148" s="233"/>
      <c r="M148" s="234"/>
      <c r="N148" s="234"/>
      <c r="P148" s="251"/>
    </row>
    <row r="149" spans="1:16" s="122" customFormat="1" x14ac:dyDescent="0.25">
      <c r="A149" s="273" t="s">
        <v>1137</v>
      </c>
      <c r="C149" s="233"/>
      <c r="M149" s="234"/>
      <c r="N149" s="234"/>
      <c r="P149" s="251"/>
    </row>
    <row r="150" spans="1:16" s="122" customFormat="1" x14ac:dyDescent="0.25">
      <c r="A150" s="273" t="s">
        <v>1138</v>
      </c>
      <c r="B150" s="232"/>
      <c r="C150" s="233"/>
      <c r="M150" s="234"/>
      <c r="N150" s="234"/>
      <c r="P150" s="251"/>
    </row>
    <row r="151" spans="1:16" s="122" customFormat="1" x14ac:dyDescent="0.25">
      <c r="A151" s="242"/>
      <c r="B151" s="232"/>
      <c r="C151" s="233"/>
      <c r="M151" s="234"/>
      <c r="N151" s="234"/>
      <c r="P151" s="251"/>
    </row>
    <row r="152" spans="1:16" s="122" customFormat="1" x14ac:dyDescent="0.25">
      <c r="A152" s="242"/>
      <c r="B152" s="232"/>
      <c r="C152" s="233"/>
      <c r="M152" s="234"/>
      <c r="N152" s="234"/>
      <c r="P152" s="251"/>
    </row>
    <row r="153" spans="1:16" s="122" customFormat="1" x14ac:dyDescent="0.25">
      <c r="A153" s="242"/>
      <c r="B153" s="232"/>
      <c r="C153" s="233"/>
      <c r="M153" s="234"/>
      <c r="N153" s="234"/>
      <c r="P153" s="251"/>
    </row>
    <row r="154" spans="1:16" s="122" customFormat="1" x14ac:dyDescent="0.25">
      <c r="A154" s="242"/>
      <c r="B154" s="232"/>
      <c r="C154" s="233"/>
      <c r="M154" s="234"/>
      <c r="N154" s="234"/>
      <c r="P154" s="251"/>
    </row>
    <row r="155" spans="1:16" s="122" customFormat="1" x14ac:dyDescent="0.25">
      <c r="A155" s="242"/>
      <c r="B155" s="232"/>
      <c r="C155" s="233"/>
      <c r="M155" s="234"/>
      <c r="N155" s="234"/>
      <c r="P155" s="251"/>
    </row>
    <row r="156" spans="1:16" s="122" customFormat="1" x14ac:dyDescent="0.25">
      <c r="A156" s="242"/>
      <c r="B156" s="232"/>
      <c r="C156" s="233"/>
      <c r="M156" s="234"/>
      <c r="N156" s="234"/>
      <c r="P156" s="251"/>
    </row>
    <row r="157" spans="1:16" s="122" customFormat="1" x14ac:dyDescent="0.25">
      <c r="A157" s="242"/>
      <c r="B157" s="232"/>
      <c r="C157" s="233"/>
      <c r="M157" s="234"/>
      <c r="N157" s="234"/>
      <c r="P157" s="251"/>
    </row>
    <row r="158" spans="1:16" s="122" customFormat="1" x14ac:dyDescent="0.25">
      <c r="A158" s="242"/>
      <c r="B158" s="232"/>
      <c r="C158" s="233"/>
      <c r="M158" s="234"/>
      <c r="N158" s="234"/>
      <c r="P158" s="251"/>
    </row>
    <row r="159" spans="1:16" s="122" customFormat="1" x14ac:dyDescent="0.25">
      <c r="A159" s="242"/>
      <c r="B159" s="232"/>
      <c r="C159" s="233"/>
      <c r="M159" s="234"/>
      <c r="N159" s="234"/>
      <c r="P159" s="251"/>
    </row>
    <row r="160" spans="1:16" s="122" customFormat="1" x14ac:dyDescent="0.25">
      <c r="A160" s="242"/>
      <c r="B160" s="232"/>
      <c r="C160" s="233"/>
      <c r="M160" s="234"/>
      <c r="N160" s="234"/>
      <c r="P160" s="251"/>
    </row>
    <row r="161" spans="1:16" s="122" customFormat="1" x14ac:dyDescent="0.25">
      <c r="A161" s="242"/>
      <c r="B161" s="232"/>
      <c r="C161" s="233"/>
      <c r="M161" s="234"/>
      <c r="N161" s="234"/>
      <c r="P161" s="251"/>
    </row>
    <row r="162" spans="1:16" s="122" customFormat="1" x14ac:dyDescent="0.25">
      <c r="A162" s="242"/>
      <c r="B162" s="232"/>
      <c r="C162" s="233"/>
      <c r="M162" s="234"/>
      <c r="N162" s="234"/>
      <c r="P162" s="251"/>
    </row>
    <row r="163" spans="1:16" s="122" customFormat="1" x14ac:dyDescent="0.25">
      <c r="A163" s="242"/>
      <c r="B163" s="232"/>
      <c r="C163" s="233"/>
      <c r="M163" s="234"/>
      <c r="N163" s="234"/>
      <c r="P163" s="251"/>
    </row>
    <row r="164" spans="1:16" s="122" customFormat="1" x14ac:dyDescent="0.25">
      <c r="A164" s="242"/>
      <c r="B164" s="232"/>
      <c r="C164" s="233"/>
      <c r="M164" s="234"/>
      <c r="N164" s="234"/>
      <c r="P164" s="251"/>
    </row>
    <row r="165" spans="1:16" s="122" customFormat="1" x14ac:dyDescent="0.25">
      <c r="A165" s="242"/>
      <c r="B165" s="232"/>
      <c r="C165" s="233"/>
      <c r="M165" s="234"/>
      <c r="N165" s="234"/>
      <c r="P165" s="251"/>
    </row>
    <row r="166" spans="1:16" s="122" customFormat="1" x14ac:dyDescent="0.25">
      <c r="A166" s="242"/>
      <c r="B166" s="232"/>
      <c r="C166" s="233"/>
      <c r="M166" s="234"/>
      <c r="N166" s="234"/>
      <c r="P166" s="251"/>
    </row>
    <row r="167" spans="1:16" s="122" customFormat="1" x14ac:dyDescent="0.25">
      <c r="A167" s="242"/>
      <c r="B167" s="232"/>
      <c r="C167" s="233"/>
      <c r="M167" s="234"/>
      <c r="N167" s="234"/>
      <c r="P167" s="251"/>
    </row>
    <row r="168" spans="1:16" s="122" customFormat="1" x14ac:dyDescent="0.25">
      <c r="A168" s="242"/>
      <c r="B168" s="232"/>
      <c r="C168" s="233"/>
      <c r="M168" s="234"/>
      <c r="N168" s="234"/>
      <c r="P168" s="251"/>
    </row>
    <row r="169" spans="1:16" s="122" customFormat="1" x14ac:dyDescent="0.25">
      <c r="A169" s="242"/>
      <c r="B169" s="232"/>
      <c r="C169" s="233"/>
      <c r="M169" s="234"/>
      <c r="N169" s="234"/>
      <c r="P169" s="251"/>
    </row>
    <row r="170" spans="1:16" s="122" customFormat="1" x14ac:dyDescent="0.25">
      <c r="A170" s="242"/>
      <c r="B170" s="232"/>
      <c r="C170" s="233"/>
      <c r="M170" s="234"/>
      <c r="N170" s="234"/>
      <c r="P170" s="251"/>
    </row>
    <row r="171" spans="1:16" s="122" customFormat="1" x14ac:dyDescent="0.25">
      <c r="A171" s="242"/>
      <c r="B171" s="232"/>
      <c r="C171" s="233"/>
      <c r="M171" s="234"/>
      <c r="N171" s="234"/>
      <c r="P171" s="251"/>
    </row>
    <row r="172" spans="1:16" s="122" customFormat="1" x14ac:dyDescent="0.25">
      <c r="A172" s="242"/>
      <c r="B172" s="232"/>
      <c r="C172" s="233"/>
      <c r="M172" s="234"/>
      <c r="N172" s="234"/>
      <c r="P172" s="251"/>
    </row>
    <row r="173" spans="1:16" s="122" customFormat="1" x14ac:dyDescent="0.25">
      <c r="A173" s="242"/>
      <c r="B173" s="232"/>
      <c r="C173" s="233"/>
      <c r="M173" s="234"/>
      <c r="N173" s="234"/>
      <c r="P173" s="251"/>
    </row>
    <row r="174" spans="1:16" s="122" customFormat="1" x14ac:dyDescent="0.25">
      <c r="A174" s="242"/>
      <c r="B174" s="232"/>
      <c r="C174" s="233"/>
      <c r="M174" s="234"/>
      <c r="N174" s="234"/>
      <c r="P174" s="251"/>
    </row>
    <row r="175" spans="1:16" s="122" customFormat="1" x14ac:dyDescent="0.25">
      <c r="A175" s="242"/>
      <c r="B175" s="232"/>
      <c r="C175" s="233"/>
      <c r="M175" s="234"/>
      <c r="N175" s="234"/>
      <c r="P175" s="251"/>
    </row>
    <row r="176" spans="1:16" s="122" customFormat="1" x14ac:dyDescent="0.25">
      <c r="A176" s="242"/>
      <c r="B176" s="232"/>
      <c r="C176" s="233"/>
      <c r="M176" s="234"/>
      <c r="N176" s="234"/>
      <c r="P176" s="251"/>
    </row>
    <row r="177" spans="1:16" s="122" customFormat="1" x14ac:dyDescent="0.25">
      <c r="A177" s="242"/>
      <c r="B177" s="232"/>
      <c r="C177" s="233"/>
      <c r="M177" s="234"/>
      <c r="N177" s="234"/>
      <c r="P177" s="251"/>
    </row>
    <row r="178" spans="1:16" s="122" customFormat="1" x14ac:dyDescent="0.25">
      <c r="A178" s="242"/>
      <c r="B178" s="232"/>
      <c r="C178" s="233"/>
      <c r="M178" s="234"/>
      <c r="N178" s="234"/>
      <c r="P178" s="251"/>
    </row>
    <row r="179" spans="1:16" s="122" customFormat="1" x14ac:dyDescent="0.25">
      <c r="A179" s="242"/>
      <c r="B179" s="232"/>
      <c r="C179" s="233"/>
      <c r="M179" s="234"/>
      <c r="N179" s="234"/>
      <c r="P179" s="251"/>
    </row>
    <row r="180" spans="1:16" s="122" customFormat="1" x14ac:dyDescent="0.25">
      <c r="A180" s="242"/>
      <c r="B180" s="232"/>
      <c r="C180" s="233"/>
      <c r="M180" s="234"/>
      <c r="N180" s="234"/>
      <c r="P180" s="251"/>
    </row>
    <row r="181" spans="1:16" s="122" customFormat="1" x14ac:dyDescent="0.25">
      <c r="A181" s="242"/>
      <c r="B181" s="232"/>
      <c r="C181" s="233"/>
      <c r="M181" s="234"/>
      <c r="N181" s="234"/>
      <c r="P181" s="251"/>
    </row>
    <row r="182" spans="1:16" s="122" customFormat="1" x14ac:dyDescent="0.25">
      <c r="A182" s="242"/>
      <c r="B182" s="232"/>
      <c r="C182" s="233"/>
      <c r="M182" s="234"/>
      <c r="N182" s="234"/>
      <c r="P182" s="251"/>
    </row>
    <row r="183" spans="1:16" s="122" customFormat="1" x14ac:dyDescent="0.25">
      <c r="A183" s="242"/>
      <c r="B183" s="232"/>
      <c r="C183" s="233"/>
      <c r="M183" s="234"/>
      <c r="N183" s="234"/>
      <c r="P183" s="251"/>
    </row>
    <row r="184" spans="1:16" s="122" customFormat="1" x14ac:dyDescent="0.25">
      <c r="A184" s="242"/>
      <c r="B184" s="232"/>
      <c r="C184" s="233"/>
      <c r="M184" s="234"/>
      <c r="N184" s="234"/>
      <c r="P184" s="251"/>
    </row>
    <row r="185" spans="1:16" s="122" customFormat="1" x14ac:dyDescent="0.25">
      <c r="A185" s="242"/>
      <c r="B185" s="232"/>
      <c r="C185" s="233"/>
      <c r="M185" s="234"/>
      <c r="N185" s="234"/>
      <c r="P185" s="251"/>
    </row>
    <row r="186" spans="1:16" s="122" customFormat="1" x14ac:dyDescent="0.25">
      <c r="A186" s="242"/>
      <c r="B186" s="232"/>
      <c r="C186" s="233"/>
      <c r="M186" s="234"/>
      <c r="N186" s="234"/>
      <c r="P186" s="251"/>
    </row>
    <row r="187" spans="1:16" s="122" customFormat="1" x14ac:dyDescent="0.25">
      <c r="A187" s="242"/>
      <c r="B187" s="232"/>
      <c r="C187" s="233"/>
      <c r="M187" s="234"/>
      <c r="N187" s="234"/>
      <c r="P187" s="251"/>
    </row>
    <row r="188" spans="1:16" s="122" customFormat="1" x14ac:dyDescent="0.25">
      <c r="A188" s="242"/>
      <c r="B188" s="232"/>
      <c r="C188" s="233"/>
      <c r="M188" s="234"/>
      <c r="N188" s="234"/>
      <c r="P188" s="251"/>
    </row>
    <row r="189" spans="1:16" s="122" customFormat="1" x14ac:dyDescent="0.25">
      <c r="A189" s="242"/>
      <c r="B189" s="232"/>
      <c r="C189" s="233"/>
      <c r="M189" s="234"/>
      <c r="N189" s="234"/>
      <c r="P189" s="251"/>
    </row>
    <row r="190" spans="1:16" s="122" customFormat="1" x14ac:dyDescent="0.25">
      <c r="A190" s="242"/>
      <c r="B190" s="232"/>
      <c r="C190" s="233"/>
      <c r="M190" s="234"/>
      <c r="N190" s="234"/>
      <c r="P190" s="251"/>
    </row>
    <row r="191" spans="1:16" s="122" customFormat="1" x14ac:dyDescent="0.25">
      <c r="A191" s="242"/>
      <c r="B191" s="232"/>
      <c r="C191" s="233"/>
      <c r="M191" s="234"/>
      <c r="N191" s="234"/>
      <c r="P191" s="251"/>
    </row>
    <row r="192" spans="1:16" s="122" customFormat="1" x14ac:dyDescent="0.25">
      <c r="A192" s="242"/>
      <c r="B192" s="232"/>
      <c r="C192" s="233"/>
      <c r="M192" s="234"/>
      <c r="N192" s="234"/>
      <c r="P192" s="251"/>
    </row>
    <row r="193" spans="1:16" s="122" customFormat="1" x14ac:dyDescent="0.25">
      <c r="A193" s="242"/>
      <c r="B193" s="232"/>
      <c r="C193" s="233"/>
      <c r="M193" s="234"/>
      <c r="N193" s="234"/>
      <c r="P193" s="251"/>
    </row>
    <row r="194" spans="1:16" s="122" customFormat="1" x14ac:dyDescent="0.25">
      <c r="A194" s="242"/>
      <c r="B194" s="232"/>
      <c r="C194" s="233"/>
      <c r="M194" s="234"/>
      <c r="N194" s="234"/>
      <c r="P194" s="251"/>
    </row>
    <row r="195" spans="1:16" s="122" customFormat="1" x14ac:dyDescent="0.25">
      <c r="A195" s="242"/>
      <c r="B195" s="232"/>
      <c r="C195" s="233"/>
      <c r="M195" s="234"/>
      <c r="N195" s="234"/>
      <c r="P195" s="251"/>
    </row>
    <row r="196" spans="1:16" s="122" customFormat="1" x14ac:dyDescent="0.25">
      <c r="A196" s="242"/>
      <c r="B196" s="232"/>
      <c r="C196" s="233"/>
      <c r="M196" s="234"/>
      <c r="N196" s="234"/>
      <c r="P196" s="251"/>
    </row>
    <row r="197" spans="1:16" s="122" customFormat="1" x14ac:dyDescent="0.25">
      <c r="A197" s="242"/>
      <c r="B197" s="232"/>
      <c r="C197" s="233"/>
      <c r="M197" s="234"/>
      <c r="N197" s="234"/>
      <c r="P197" s="251"/>
    </row>
    <row r="198" spans="1:16" s="122" customFormat="1" x14ac:dyDescent="0.25">
      <c r="A198" s="242"/>
      <c r="B198" s="232"/>
      <c r="C198" s="233"/>
      <c r="M198" s="234"/>
      <c r="N198" s="234"/>
      <c r="P198" s="251"/>
    </row>
    <row r="199" spans="1:16" s="122" customFormat="1" x14ac:dyDescent="0.25">
      <c r="A199" s="242"/>
      <c r="B199" s="232"/>
      <c r="C199" s="233"/>
      <c r="M199" s="234"/>
      <c r="N199" s="234"/>
      <c r="P199" s="251"/>
    </row>
    <row r="200" spans="1:16" s="122" customFormat="1" x14ac:dyDescent="0.25">
      <c r="A200" s="242"/>
      <c r="B200" s="232"/>
      <c r="C200" s="233"/>
      <c r="M200" s="234"/>
      <c r="N200" s="234"/>
      <c r="P200" s="251"/>
    </row>
    <row r="201" spans="1:16" s="122" customFormat="1" x14ac:dyDescent="0.25">
      <c r="A201" s="242"/>
      <c r="B201" s="232"/>
      <c r="C201" s="233"/>
      <c r="M201" s="234"/>
      <c r="N201" s="234"/>
      <c r="P201" s="251"/>
    </row>
    <row r="202" spans="1:16" s="122" customFormat="1" x14ac:dyDescent="0.25">
      <c r="A202" s="242"/>
      <c r="B202" s="232"/>
      <c r="C202" s="233"/>
      <c r="M202" s="234"/>
      <c r="N202" s="234"/>
      <c r="P202" s="251"/>
    </row>
    <row r="203" spans="1:16" s="122" customFormat="1" x14ac:dyDescent="0.25">
      <c r="A203" s="242"/>
      <c r="B203" s="232"/>
      <c r="C203" s="233"/>
      <c r="M203" s="234"/>
      <c r="N203" s="234"/>
      <c r="P203" s="251"/>
    </row>
    <row r="204" spans="1:16" s="122" customFormat="1" x14ac:dyDescent="0.25">
      <c r="A204" s="242"/>
      <c r="B204" s="232"/>
      <c r="C204" s="233"/>
      <c r="M204" s="234"/>
      <c r="N204" s="234"/>
      <c r="P204" s="251"/>
    </row>
    <row r="205" spans="1:16" s="122" customFormat="1" x14ac:dyDescent="0.25">
      <c r="A205" s="242"/>
      <c r="B205" s="232"/>
      <c r="C205" s="233"/>
      <c r="M205" s="234"/>
      <c r="N205" s="234"/>
      <c r="P205" s="251"/>
    </row>
    <row r="206" spans="1:16" s="122" customFormat="1" x14ac:dyDescent="0.25">
      <c r="A206" s="242"/>
      <c r="B206" s="232"/>
      <c r="C206" s="233"/>
      <c r="M206" s="234"/>
      <c r="N206" s="234"/>
      <c r="P206" s="251"/>
    </row>
    <row r="207" spans="1:16" s="122" customFormat="1" x14ac:dyDescent="0.25">
      <c r="A207" s="242"/>
      <c r="B207" s="232"/>
      <c r="C207" s="233"/>
      <c r="M207" s="234"/>
      <c r="N207" s="234"/>
      <c r="P207" s="251"/>
    </row>
    <row r="208" spans="1:16" s="122" customFormat="1" x14ac:dyDescent="0.25">
      <c r="A208" s="242"/>
      <c r="B208" s="232"/>
      <c r="C208" s="233"/>
      <c r="M208" s="234"/>
      <c r="N208" s="234"/>
      <c r="P208" s="251"/>
    </row>
    <row r="209" spans="1:16" s="122" customFormat="1" x14ac:dyDescent="0.25">
      <c r="A209" s="242"/>
      <c r="B209" s="232"/>
      <c r="C209" s="233"/>
      <c r="M209" s="234"/>
      <c r="N209" s="234"/>
      <c r="P209" s="251"/>
    </row>
    <row r="210" spans="1:16" s="122" customFormat="1" x14ac:dyDescent="0.25">
      <c r="A210" s="242"/>
      <c r="B210" s="232"/>
      <c r="C210" s="233"/>
      <c r="M210" s="234"/>
      <c r="N210" s="234"/>
      <c r="P210" s="251"/>
    </row>
    <row r="211" spans="1:16" s="122" customFormat="1" x14ac:dyDescent="0.25">
      <c r="A211" s="242"/>
      <c r="B211" s="232"/>
      <c r="C211" s="233"/>
      <c r="M211" s="234"/>
      <c r="N211" s="234"/>
      <c r="P211" s="251"/>
    </row>
    <row r="212" spans="1:16" s="122" customFormat="1" x14ac:dyDescent="0.25">
      <c r="A212" s="242"/>
      <c r="B212" s="232"/>
      <c r="C212" s="233"/>
      <c r="M212" s="234"/>
      <c r="N212" s="234"/>
      <c r="P212" s="251"/>
    </row>
    <row r="213" spans="1:16" s="122" customFormat="1" x14ac:dyDescent="0.25">
      <c r="A213" s="242"/>
      <c r="B213" s="232"/>
      <c r="C213" s="233"/>
      <c r="M213" s="234"/>
      <c r="N213" s="234"/>
      <c r="P213" s="251"/>
    </row>
    <row r="214" spans="1:16" s="122" customFormat="1" x14ac:dyDescent="0.25">
      <c r="A214" s="242"/>
      <c r="B214" s="232"/>
      <c r="C214" s="233"/>
      <c r="M214" s="234"/>
      <c r="N214" s="234"/>
      <c r="P214" s="251"/>
    </row>
    <row r="215" spans="1:16" s="122" customFormat="1" x14ac:dyDescent="0.25">
      <c r="A215" s="242"/>
      <c r="B215" s="232"/>
      <c r="C215" s="233"/>
      <c r="M215" s="234"/>
      <c r="N215" s="234"/>
      <c r="P215" s="251"/>
    </row>
    <row r="216" spans="1:16" s="122" customFormat="1" x14ac:dyDescent="0.25">
      <c r="A216" s="242"/>
      <c r="B216" s="232"/>
      <c r="C216" s="233"/>
      <c r="M216" s="234"/>
      <c r="N216" s="234"/>
      <c r="P216" s="251"/>
    </row>
    <row r="217" spans="1:16" s="122" customFormat="1" x14ac:dyDescent="0.25">
      <c r="A217" s="242"/>
      <c r="B217" s="232"/>
      <c r="C217" s="233"/>
      <c r="M217" s="234"/>
      <c r="N217" s="234"/>
      <c r="P217" s="251"/>
    </row>
    <row r="218" spans="1:16" s="122" customFormat="1" x14ac:dyDescent="0.25">
      <c r="A218" s="242"/>
      <c r="B218" s="232"/>
      <c r="C218" s="233"/>
      <c r="M218" s="234"/>
      <c r="N218" s="234"/>
      <c r="P218" s="251"/>
    </row>
    <row r="219" spans="1:16" s="122" customFormat="1" x14ac:dyDescent="0.25">
      <c r="A219" s="242"/>
      <c r="B219" s="232"/>
      <c r="C219" s="233"/>
      <c r="M219" s="234"/>
      <c r="N219" s="234"/>
      <c r="P219" s="251"/>
    </row>
    <row r="220" spans="1:16" s="122" customFormat="1" x14ac:dyDescent="0.25">
      <c r="A220" s="242"/>
      <c r="B220" s="232"/>
      <c r="C220" s="233"/>
      <c r="M220" s="234"/>
      <c r="N220" s="234"/>
      <c r="P220" s="251"/>
    </row>
    <row r="221" spans="1:16" s="122" customFormat="1" x14ac:dyDescent="0.25">
      <c r="A221" s="242"/>
      <c r="B221" s="232"/>
      <c r="C221" s="233"/>
      <c r="M221" s="234"/>
      <c r="N221" s="234"/>
      <c r="P221" s="251"/>
    </row>
    <row r="222" spans="1:16" s="122" customFormat="1" x14ac:dyDescent="0.25">
      <c r="A222" s="242"/>
      <c r="B222" s="232"/>
      <c r="C222" s="233"/>
      <c r="M222" s="234"/>
      <c r="N222" s="234"/>
      <c r="P222" s="251"/>
    </row>
    <row r="223" spans="1:16" s="122" customFormat="1" x14ac:dyDescent="0.25">
      <c r="A223" s="242"/>
      <c r="B223" s="232"/>
      <c r="C223" s="233"/>
      <c r="M223" s="234"/>
      <c r="N223" s="234"/>
      <c r="P223" s="251"/>
    </row>
    <row r="224" spans="1:16" s="122" customFormat="1" x14ac:dyDescent="0.25">
      <c r="A224" s="242"/>
      <c r="B224" s="232"/>
      <c r="C224" s="233"/>
      <c r="M224" s="234"/>
      <c r="N224" s="234"/>
      <c r="P224" s="251"/>
    </row>
    <row r="225" spans="1:16" s="122" customFormat="1" x14ac:dyDescent="0.25">
      <c r="A225" s="242"/>
      <c r="B225" s="232"/>
      <c r="C225" s="233"/>
      <c r="M225" s="234"/>
      <c r="N225" s="234"/>
      <c r="P225" s="251"/>
    </row>
    <row r="226" spans="1:16" s="122" customFormat="1" x14ac:dyDescent="0.25">
      <c r="A226" s="242"/>
      <c r="B226" s="232"/>
      <c r="C226" s="233"/>
      <c r="M226" s="234"/>
      <c r="N226" s="234"/>
      <c r="P226" s="251"/>
    </row>
    <row r="227" spans="1:16" s="122" customFormat="1" x14ac:dyDescent="0.25">
      <c r="A227" s="242"/>
      <c r="B227" s="232"/>
      <c r="C227" s="233"/>
      <c r="M227" s="234"/>
      <c r="N227" s="234"/>
      <c r="P227" s="251"/>
    </row>
    <row r="228" spans="1:16" s="122" customFormat="1" x14ac:dyDescent="0.25">
      <c r="A228" s="242"/>
      <c r="B228" s="232"/>
      <c r="C228" s="233"/>
      <c r="M228" s="234"/>
      <c r="N228" s="234"/>
      <c r="P228" s="251"/>
    </row>
    <row r="229" spans="1:16" s="122" customFormat="1" x14ac:dyDescent="0.25">
      <c r="A229" s="242"/>
      <c r="B229" s="232"/>
      <c r="C229" s="233"/>
      <c r="M229" s="234"/>
      <c r="N229" s="234"/>
      <c r="P229" s="251"/>
    </row>
    <row r="230" spans="1:16" s="122" customFormat="1" x14ac:dyDescent="0.25">
      <c r="A230" s="242"/>
      <c r="B230" s="232"/>
      <c r="C230" s="233"/>
      <c r="M230" s="234"/>
      <c r="N230" s="234"/>
      <c r="P230" s="251"/>
    </row>
    <row r="231" spans="1:16" s="122" customFormat="1" x14ac:dyDescent="0.25">
      <c r="A231" s="242"/>
      <c r="B231" s="232"/>
      <c r="C231" s="233"/>
      <c r="M231" s="234"/>
      <c r="N231" s="234"/>
      <c r="P231" s="251"/>
    </row>
    <row r="232" spans="1:16" s="122" customFormat="1" x14ac:dyDescent="0.25">
      <c r="A232" s="242"/>
      <c r="B232" s="232"/>
      <c r="C232" s="233"/>
      <c r="M232" s="234"/>
      <c r="N232" s="234"/>
      <c r="P232" s="251"/>
    </row>
    <row r="233" spans="1:16" s="122" customFormat="1" x14ac:dyDescent="0.25">
      <c r="A233" s="242"/>
      <c r="B233" s="232"/>
      <c r="C233" s="233"/>
      <c r="M233" s="234"/>
      <c r="N233" s="234"/>
      <c r="P233" s="251"/>
    </row>
    <row r="234" spans="1:16" s="122" customFormat="1" x14ac:dyDescent="0.25">
      <c r="A234" s="242"/>
      <c r="B234" s="232"/>
      <c r="C234" s="233"/>
      <c r="M234" s="234"/>
      <c r="N234" s="234"/>
      <c r="P234" s="251"/>
    </row>
    <row r="235" spans="1:16" s="122" customFormat="1" x14ac:dyDescent="0.25">
      <c r="A235" s="242"/>
      <c r="B235" s="232"/>
      <c r="C235" s="233"/>
      <c r="M235" s="234"/>
      <c r="N235" s="234"/>
      <c r="P235" s="251"/>
    </row>
    <row r="236" spans="1:16" s="122" customFormat="1" x14ac:dyDescent="0.25">
      <c r="A236" s="242"/>
      <c r="B236" s="232"/>
      <c r="C236" s="233"/>
      <c r="M236" s="234"/>
      <c r="N236" s="234"/>
      <c r="P236" s="251"/>
    </row>
    <row r="237" spans="1:16" s="122" customFormat="1" x14ac:dyDescent="0.25">
      <c r="A237" s="242"/>
      <c r="B237" s="232"/>
      <c r="C237" s="233"/>
      <c r="M237" s="234"/>
      <c r="N237" s="234"/>
      <c r="P237" s="251"/>
    </row>
    <row r="238" spans="1:16" s="122" customFormat="1" x14ac:dyDescent="0.25">
      <c r="A238" s="242"/>
      <c r="B238" s="232"/>
      <c r="C238" s="233"/>
      <c r="M238" s="234"/>
      <c r="N238" s="234"/>
      <c r="P238" s="251"/>
    </row>
    <row r="239" spans="1:16" s="122" customFormat="1" x14ac:dyDescent="0.25">
      <c r="A239" s="242"/>
      <c r="B239" s="232"/>
      <c r="C239" s="233"/>
      <c r="M239" s="234"/>
      <c r="N239" s="234"/>
      <c r="P239" s="251"/>
    </row>
    <row r="240" spans="1:16" s="122" customFormat="1" x14ac:dyDescent="0.25">
      <c r="A240" s="242"/>
      <c r="B240" s="232"/>
      <c r="C240" s="233"/>
      <c r="M240" s="234"/>
      <c r="N240" s="234"/>
      <c r="P240" s="251"/>
    </row>
    <row r="241" spans="1:16" s="122" customFormat="1" x14ac:dyDescent="0.25">
      <c r="A241" s="242"/>
      <c r="B241" s="232"/>
      <c r="C241" s="233"/>
      <c r="M241" s="234"/>
      <c r="N241" s="234"/>
      <c r="P241" s="251"/>
    </row>
    <row r="242" spans="1:16" s="122" customFormat="1" x14ac:dyDescent="0.25">
      <c r="A242" s="242"/>
      <c r="B242" s="232"/>
      <c r="C242" s="233"/>
      <c r="M242" s="234"/>
      <c r="N242" s="234"/>
      <c r="P242" s="251"/>
    </row>
    <row r="243" spans="1:16" s="122" customFormat="1" x14ac:dyDescent="0.25">
      <c r="A243" s="242"/>
      <c r="B243" s="232"/>
      <c r="C243" s="233"/>
      <c r="M243" s="234"/>
      <c r="N243" s="234"/>
      <c r="P243" s="251"/>
    </row>
    <row r="244" spans="1:16" s="122" customFormat="1" x14ac:dyDescent="0.25">
      <c r="A244" s="242"/>
      <c r="B244" s="232"/>
      <c r="C244" s="233"/>
      <c r="M244" s="234"/>
      <c r="N244" s="234"/>
      <c r="P244" s="251"/>
    </row>
    <row r="245" spans="1:16" s="122" customFormat="1" x14ac:dyDescent="0.25">
      <c r="A245" s="242"/>
      <c r="B245" s="232"/>
      <c r="C245" s="233"/>
      <c r="M245" s="234"/>
      <c r="N245" s="234"/>
      <c r="P245" s="251"/>
    </row>
    <row r="246" spans="1:16" s="122" customFormat="1" x14ac:dyDescent="0.25">
      <c r="A246" s="242"/>
      <c r="B246" s="232"/>
      <c r="C246" s="233"/>
      <c r="M246" s="234"/>
      <c r="N246" s="234"/>
      <c r="P246" s="251"/>
    </row>
    <row r="247" spans="1:16" s="122" customFormat="1" x14ac:dyDescent="0.25">
      <c r="A247" s="242"/>
      <c r="B247" s="232"/>
      <c r="C247" s="233"/>
      <c r="M247" s="234"/>
      <c r="N247" s="234"/>
      <c r="P247" s="251"/>
    </row>
    <row r="248" spans="1:16" s="122" customFormat="1" x14ac:dyDescent="0.25">
      <c r="A248" s="242"/>
      <c r="B248" s="232"/>
      <c r="C248" s="233"/>
      <c r="M248" s="234"/>
      <c r="N248" s="234"/>
      <c r="P248" s="251"/>
    </row>
    <row r="249" spans="1:16" s="122" customFormat="1" x14ac:dyDescent="0.25">
      <c r="A249" s="242"/>
      <c r="B249" s="232"/>
      <c r="C249" s="233"/>
      <c r="M249" s="234"/>
      <c r="N249" s="234"/>
      <c r="P249" s="251"/>
    </row>
    <row r="250" spans="1:16" s="122" customFormat="1" x14ac:dyDescent="0.25">
      <c r="A250" s="242"/>
      <c r="B250" s="232"/>
      <c r="C250" s="233"/>
      <c r="M250" s="234"/>
      <c r="N250" s="234"/>
      <c r="P250" s="251"/>
    </row>
    <row r="251" spans="1:16" s="122" customFormat="1" x14ac:dyDescent="0.25">
      <c r="A251" s="242"/>
      <c r="B251" s="232"/>
      <c r="C251" s="233"/>
      <c r="M251" s="234"/>
      <c r="N251" s="234"/>
      <c r="P251" s="251"/>
    </row>
    <row r="252" spans="1:16" s="122" customFormat="1" x14ac:dyDescent="0.25">
      <c r="A252" s="242"/>
      <c r="B252" s="232"/>
      <c r="C252" s="233"/>
      <c r="M252" s="234"/>
      <c r="N252" s="234"/>
      <c r="P252" s="251"/>
    </row>
    <row r="253" spans="1:16" s="122" customFormat="1" x14ac:dyDescent="0.25">
      <c r="A253" s="242"/>
      <c r="B253" s="232"/>
      <c r="C253" s="233"/>
      <c r="M253" s="234"/>
      <c r="N253" s="234"/>
      <c r="P253" s="251"/>
    </row>
    <row r="254" spans="1:16" s="122" customFormat="1" x14ac:dyDescent="0.25">
      <c r="A254" s="242"/>
      <c r="B254" s="232"/>
      <c r="C254" s="233"/>
      <c r="M254" s="234"/>
      <c r="N254" s="234"/>
      <c r="P254" s="251"/>
    </row>
    <row r="255" spans="1:16" s="122" customFormat="1" x14ac:dyDescent="0.25">
      <c r="A255" s="242"/>
      <c r="B255" s="232"/>
      <c r="C255" s="233"/>
      <c r="M255" s="234"/>
      <c r="N255" s="234"/>
      <c r="P255" s="251"/>
    </row>
    <row r="256" spans="1:16" s="122" customFormat="1" x14ac:dyDescent="0.25">
      <c r="A256" s="242"/>
      <c r="B256" s="232"/>
      <c r="C256" s="233"/>
      <c r="M256" s="234"/>
      <c r="N256" s="234"/>
      <c r="P256" s="251"/>
    </row>
    <row r="257" spans="1:16" s="122" customFormat="1" x14ac:dyDescent="0.25">
      <c r="A257" s="242"/>
      <c r="B257" s="232"/>
      <c r="C257" s="233"/>
      <c r="M257" s="234"/>
      <c r="N257" s="234"/>
      <c r="P257" s="251"/>
    </row>
    <row r="258" spans="1:16" s="122" customFormat="1" x14ac:dyDescent="0.25">
      <c r="A258" s="242"/>
      <c r="B258" s="232"/>
      <c r="C258" s="233"/>
      <c r="M258" s="234"/>
      <c r="N258" s="234"/>
      <c r="P258" s="251"/>
    </row>
    <row r="259" spans="1:16" s="122" customFormat="1" x14ac:dyDescent="0.25">
      <c r="A259" s="242"/>
      <c r="B259" s="232"/>
      <c r="C259" s="233"/>
      <c r="M259" s="234"/>
      <c r="N259" s="234"/>
      <c r="P259" s="251"/>
    </row>
    <row r="260" spans="1:16" s="122" customFormat="1" x14ac:dyDescent="0.25">
      <c r="A260" s="242"/>
      <c r="B260" s="232"/>
      <c r="C260" s="233"/>
      <c r="M260" s="234"/>
      <c r="N260" s="234"/>
      <c r="P260" s="251"/>
    </row>
    <row r="261" spans="1:16" s="122" customFormat="1" x14ac:dyDescent="0.25">
      <c r="A261" s="242"/>
      <c r="B261" s="232"/>
      <c r="C261" s="233"/>
      <c r="M261" s="234"/>
      <c r="N261" s="234"/>
      <c r="P261" s="251"/>
    </row>
    <row r="262" spans="1:16" s="122" customFormat="1" x14ac:dyDescent="0.25">
      <c r="A262" s="242"/>
      <c r="B262" s="232"/>
      <c r="C262" s="233"/>
      <c r="M262" s="234"/>
      <c r="N262" s="234"/>
      <c r="P262" s="251"/>
    </row>
    <row r="263" spans="1:16" s="122" customFormat="1" x14ac:dyDescent="0.25">
      <c r="A263" s="242"/>
      <c r="B263" s="232"/>
      <c r="C263" s="233"/>
      <c r="M263" s="234"/>
      <c r="N263" s="234"/>
      <c r="P263" s="251"/>
    </row>
    <row r="264" spans="1:16" s="122" customFormat="1" x14ac:dyDescent="0.25">
      <c r="A264" s="242"/>
      <c r="B264" s="232"/>
      <c r="C264" s="233"/>
      <c r="M264" s="234"/>
      <c r="N264" s="234"/>
      <c r="P264" s="251"/>
    </row>
    <row r="265" spans="1:16" s="122" customFormat="1" x14ac:dyDescent="0.25">
      <c r="A265" s="242"/>
      <c r="B265" s="232"/>
      <c r="C265" s="233"/>
      <c r="M265" s="234"/>
      <c r="N265" s="234"/>
      <c r="P265" s="251"/>
    </row>
    <row r="266" spans="1:16" s="122" customFormat="1" x14ac:dyDescent="0.25">
      <c r="A266" s="242"/>
      <c r="B266" s="232"/>
      <c r="C266" s="233"/>
      <c r="M266" s="234"/>
      <c r="N266" s="234"/>
      <c r="P266" s="251"/>
    </row>
    <row r="267" spans="1:16" s="122" customFormat="1" x14ac:dyDescent="0.25">
      <c r="A267" s="242"/>
      <c r="B267" s="232"/>
      <c r="C267" s="233"/>
      <c r="M267" s="234"/>
      <c r="N267" s="234"/>
      <c r="P267" s="251"/>
    </row>
    <row r="268" spans="1:16" s="122" customFormat="1" x14ac:dyDescent="0.25">
      <c r="A268" s="242"/>
      <c r="B268" s="232"/>
      <c r="C268" s="233"/>
      <c r="M268" s="234"/>
      <c r="N268" s="234"/>
      <c r="P268" s="251"/>
    </row>
    <row r="269" spans="1:16" s="122" customFormat="1" x14ac:dyDescent="0.25">
      <c r="A269" s="242"/>
      <c r="B269" s="232"/>
      <c r="C269" s="233"/>
      <c r="M269" s="234"/>
      <c r="N269" s="234"/>
      <c r="P269" s="251"/>
    </row>
    <row r="270" spans="1:16" s="122" customFormat="1" x14ac:dyDescent="0.25">
      <c r="A270" s="242"/>
      <c r="B270" s="232"/>
      <c r="C270" s="233"/>
      <c r="M270" s="234"/>
      <c r="N270" s="234"/>
      <c r="P270" s="251"/>
    </row>
    <row r="271" spans="1:16" s="122" customFormat="1" x14ac:dyDescent="0.25">
      <c r="A271" s="242"/>
      <c r="B271" s="232"/>
      <c r="C271" s="233"/>
      <c r="M271" s="234"/>
      <c r="N271" s="234"/>
      <c r="P271" s="251"/>
    </row>
    <row r="272" spans="1:16" s="122" customFormat="1" x14ac:dyDescent="0.25">
      <c r="A272" s="242"/>
      <c r="B272" s="232"/>
      <c r="C272" s="233"/>
      <c r="M272" s="234"/>
      <c r="N272" s="234"/>
      <c r="P272" s="251"/>
    </row>
    <row r="273" spans="1:16" s="122" customFormat="1" x14ac:dyDescent="0.25">
      <c r="A273" s="242"/>
      <c r="B273" s="232"/>
      <c r="C273" s="233"/>
      <c r="M273" s="234"/>
      <c r="N273" s="234"/>
      <c r="P273" s="251"/>
    </row>
    <row r="274" spans="1:16" s="122" customFormat="1" x14ac:dyDescent="0.25">
      <c r="A274" s="242"/>
      <c r="B274" s="232"/>
      <c r="C274" s="233"/>
      <c r="M274" s="234"/>
      <c r="N274" s="234"/>
      <c r="P274" s="251"/>
    </row>
    <row r="275" spans="1:16" s="122" customFormat="1" x14ac:dyDescent="0.25">
      <c r="A275" s="242"/>
      <c r="B275" s="232"/>
      <c r="C275" s="233"/>
      <c r="M275" s="234"/>
      <c r="N275" s="234"/>
      <c r="P275" s="251"/>
    </row>
    <row r="276" spans="1:16" s="122" customFormat="1" x14ac:dyDescent="0.25">
      <c r="A276" s="242"/>
      <c r="B276" s="232"/>
      <c r="C276" s="233"/>
      <c r="M276" s="234"/>
      <c r="N276" s="234"/>
      <c r="P276" s="251"/>
    </row>
    <row r="277" spans="1:16" s="122" customFormat="1" x14ac:dyDescent="0.25">
      <c r="A277" s="242"/>
      <c r="B277" s="232"/>
      <c r="C277" s="233"/>
      <c r="M277" s="234"/>
      <c r="N277" s="234"/>
      <c r="P277" s="251"/>
    </row>
    <row r="278" spans="1:16" s="122" customFormat="1" x14ac:dyDescent="0.25">
      <c r="A278" s="242"/>
      <c r="B278" s="232"/>
      <c r="C278" s="233"/>
      <c r="M278" s="234"/>
      <c r="N278" s="234"/>
      <c r="P278" s="251"/>
    </row>
    <row r="279" spans="1:16" s="122" customFormat="1" x14ac:dyDescent="0.25">
      <c r="A279" s="242"/>
      <c r="B279" s="232"/>
      <c r="C279" s="233"/>
      <c r="M279" s="234"/>
      <c r="N279" s="234"/>
      <c r="P279" s="251"/>
    </row>
    <row r="280" spans="1:16" s="122" customFormat="1" x14ac:dyDescent="0.25">
      <c r="A280" s="242"/>
      <c r="B280" s="232"/>
      <c r="C280" s="233"/>
      <c r="M280" s="234"/>
      <c r="N280" s="234"/>
      <c r="P280" s="251"/>
    </row>
    <row r="281" spans="1:16" s="122" customFormat="1" x14ac:dyDescent="0.25">
      <c r="A281" s="242"/>
      <c r="B281" s="232"/>
      <c r="C281" s="233"/>
      <c r="M281" s="234"/>
      <c r="N281" s="234"/>
      <c r="P281" s="251"/>
    </row>
    <row r="282" spans="1:16" s="122" customFormat="1" x14ac:dyDescent="0.25">
      <c r="A282" s="242"/>
      <c r="B282" s="232"/>
      <c r="C282" s="233"/>
      <c r="M282" s="234"/>
      <c r="N282" s="234"/>
      <c r="P282" s="251"/>
    </row>
    <row r="283" spans="1:16" s="122" customFormat="1" x14ac:dyDescent="0.25">
      <c r="A283" s="242"/>
      <c r="B283" s="232"/>
      <c r="C283" s="233"/>
      <c r="M283" s="234"/>
      <c r="N283" s="234"/>
      <c r="P283" s="251"/>
    </row>
    <row r="284" spans="1:16" s="122" customFormat="1" x14ac:dyDescent="0.25">
      <c r="A284" s="242"/>
      <c r="B284" s="232"/>
      <c r="C284" s="233"/>
      <c r="M284" s="234"/>
      <c r="N284" s="234"/>
      <c r="P284" s="251"/>
    </row>
    <row r="285" spans="1:16" s="122" customFormat="1" x14ac:dyDescent="0.25">
      <c r="A285" s="242"/>
      <c r="B285" s="232"/>
      <c r="C285" s="233"/>
      <c r="M285" s="234"/>
      <c r="N285" s="234"/>
      <c r="P285" s="251"/>
    </row>
    <row r="286" spans="1:16" s="122" customFormat="1" x14ac:dyDescent="0.25">
      <c r="A286" s="242"/>
      <c r="B286" s="232"/>
      <c r="C286" s="233"/>
      <c r="M286" s="234"/>
      <c r="N286" s="234"/>
      <c r="P286" s="251"/>
    </row>
    <row r="287" spans="1:16" s="122" customFormat="1" x14ac:dyDescent="0.25">
      <c r="A287" s="242"/>
      <c r="B287" s="232"/>
      <c r="C287" s="233"/>
      <c r="M287" s="234"/>
      <c r="N287" s="234"/>
      <c r="P287" s="251"/>
    </row>
    <row r="288" spans="1:16" s="122" customFormat="1" x14ac:dyDescent="0.25">
      <c r="A288" s="242"/>
      <c r="B288" s="232"/>
      <c r="C288" s="233"/>
      <c r="M288" s="234"/>
      <c r="N288" s="234"/>
      <c r="P288" s="251"/>
    </row>
    <row r="289" spans="1:16" s="122" customFormat="1" x14ac:dyDescent="0.25">
      <c r="A289" s="242"/>
      <c r="B289" s="232"/>
      <c r="C289" s="233"/>
      <c r="M289" s="234"/>
      <c r="N289" s="234"/>
      <c r="P289" s="251"/>
    </row>
    <row r="290" spans="1:16" s="122" customFormat="1" x14ac:dyDescent="0.25">
      <c r="A290" s="242"/>
      <c r="B290" s="232"/>
      <c r="C290" s="233"/>
      <c r="M290" s="234"/>
      <c r="N290" s="234"/>
      <c r="P290" s="251"/>
    </row>
    <row r="291" spans="1:16" s="122" customFormat="1" x14ac:dyDescent="0.25">
      <c r="A291" s="242"/>
      <c r="B291" s="232"/>
      <c r="C291" s="233"/>
      <c r="M291" s="234"/>
      <c r="N291" s="234"/>
      <c r="P291" s="251"/>
    </row>
    <row r="292" spans="1:16" s="122" customFormat="1" x14ac:dyDescent="0.25">
      <c r="A292" s="242"/>
      <c r="B292" s="232"/>
      <c r="C292" s="233"/>
      <c r="M292" s="234"/>
      <c r="N292" s="234"/>
      <c r="P292" s="251"/>
    </row>
    <row r="293" spans="1:16" s="122" customFormat="1" x14ac:dyDescent="0.25">
      <c r="A293" s="242"/>
      <c r="B293" s="232"/>
      <c r="C293" s="233"/>
      <c r="M293" s="234"/>
      <c r="N293" s="234"/>
      <c r="P293" s="251"/>
    </row>
    <row r="294" spans="1:16" s="122" customFormat="1" x14ac:dyDescent="0.25">
      <c r="A294" s="242"/>
      <c r="B294" s="232"/>
      <c r="C294" s="233"/>
      <c r="M294" s="234"/>
      <c r="N294" s="234"/>
      <c r="P294" s="251"/>
    </row>
    <row r="295" spans="1:16" s="122" customFormat="1" x14ac:dyDescent="0.25">
      <c r="A295" s="242"/>
      <c r="B295" s="232"/>
      <c r="C295" s="233"/>
      <c r="M295" s="234"/>
      <c r="N295" s="234"/>
      <c r="P295" s="251"/>
    </row>
    <row r="296" spans="1:16" s="122" customFormat="1" x14ac:dyDescent="0.25">
      <c r="A296" s="242"/>
      <c r="B296" s="232"/>
      <c r="C296" s="233"/>
      <c r="M296" s="234"/>
      <c r="N296" s="234"/>
      <c r="P296" s="251"/>
    </row>
    <row r="297" spans="1:16" s="122" customFormat="1" x14ac:dyDescent="0.25">
      <c r="A297" s="242"/>
      <c r="B297" s="232"/>
      <c r="C297" s="233"/>
      <c r="M297" s="234"/>
      <c r="N297" s="234"/>
      <c r="P297" s="251"/>
    </row>
    <row r="298" spans="1:16" s="122" customFormat="1" x14ac:dyDescent="0.25">
      <c r="A298" s="242"/>
      <c r="B298" s="232"/>
      <c r="C298" s="233"/>
      <c r="M298" s="234"/>
      <c r="N298" s="234"/>
      <c r="P298" s="251"/>
    </row>
    <row r="299" spans="1:16" s="122" customFormat="1" x14ac:dyDescent="0.25">
      <c r="A299" s="242"/>
      <c r="B299" s="232"/>
      <c r="C299" s="233"/>
      <c r="M299" s="234"/>
      <c r="N299" s="234"/>
      <c r="P299" s="251"/>
    </row>
    <row r="300" spans="1:16" s="122" customFormat="1" x14ac:dyDescent="0.25">
      <c r="A300" s="242"/>
      <c r="B300" s="232"/>
      <c r="C300" s="233"/>
      <c r="M300" s="234"/>
      <c r="N300" s="234"/>
      <c r="P300" s="251"/>
    </row>
    <row r="301" spans="1:16" s="122" customFormat="1" x14ac:dyDescent="0.25">
      <c r="A301" s="242"/>
      <c r="B301" s="232"/>
      <c r="C301" s="233"/>
      <c r="M301" s="234"/>
      <c r="N301" s="234"/>
      <c r="P301" s="251"/>
    </row>
    <row r="302" spans="1:16" s="122" customFormat="1" x14ac:dyDescent="0.25">
      <c r="A302" s="242"/>
      <c r="B302" s="232"/>
      <c r="C302" s="233"/>
      <c r="M302" s="234"/>
      <c r="N302" s="234"/>
      <c r="P302" s="251"/>
    </row>
    <row r="303" spans="1:16" s="122" customFormat="1" x14ac:dyDescent="0.25">
      <c r="A303" s="242"/>
      <c r="B303" s="232"/>
      <c r="C303" s="233"/>
      <c r="M303" s="234"/>
      <c r="N303" s="234"/>
      <c r="P303" s="251"/>
    </row>
    <row r="304" spans="1:16" s="122" customFormat="1" x14ac:dyDescent="0.25">
      <c r="A304" s="242"/>
      <c r="B304" s="232"/>
      <c r="C304" s="233"/>
      <c r="M304" s="234"/>
      <c r="N304" s="234"/>
      <c r="P304" s="251"/>
    </row>
    <row r="305" spans="1:16" s="122" customFormat="1" x14ac:dyDescent="0.25">
      <c r="A305" s="242"/>
      <c r="B305" s="232"/>
      <c r="C305" s="233"/>
      <c r="M305" s="234"/>
      <c r="N305" s="234"/>
      <c r="P305" s="251"/>
    </row>
    <row r="306" spans="1:16" s="122" customFormat="1" x14ac:dyDescent="0.25">
      <c r="A306" s="242"/>
      <c r="B306" s="232"/>
      <c r="C306" s="233"/>
      <c r="M306" s="234"/>
      <c r="N306" s="234"/>
      <c r="P306" s="251"/>
    </row>
    <row r="307" spans="1:16" s="122" customFormat="1" x14ac:dyDescent="0.25">
      <c r="A307" s="242"/>
      <c r="B307" s="232"/>
      <c r="C307" s="233"/>
      <c r="M307" s="234"/>
      <c r="N307" s="234"/>
      <c r="P307" s="251"/>
    </row>
    <row r="308" spans="1:16" s="122" customFormat="1" x14ac:dyDescent="0.25">
      <c r="A308" s="242"/>
      <c r="B308" s="232"/>
      <c r="C308" s="233"/>
      <c r="M308" s="234"/>
      <c r="N308" s="234"/>
      <c r="P308" s="251"/>
    </row>
    <row r="309" spans="1:16" s="122" customFormat="1" x14ac:dyDescent="0.25">
      <c r="A309" s="242"/>
      <c r="B309" s="232"/>
      <c r="C309" s="233"/>
      <c r="M309" s="234"/>
      <c r="N309" s="234"/>
      <c r="P309" s="251"/>
    </row>
    <row r="310" spans="1:16" s="122" customFormat="1" x14ac:dyDescent="0.25">
      <c r="A310" s="242"/>
      <c r="B310" s="232"/>
      <c r="C310" s="233"/>
      <c r="M310" s="234"/>
      <c r="N310" s="234"/>
      <c r="P310" s="251"/>
    </row>
    <row r="311" spans="1:16" s="122" customFormat="1" x14ac:dyDescent="0.25">
      <c r="A311" s="242"/>
      <c r="B311" s="232"/>
      <c r="C311" s="233"/>
      <c r="M311" s="234"/>
      <c r="N311" s="234"/>
      <c r="P311" s="251"/>
    </row>
    <row r="312" spans="1:16" s="122" customFormat="1" x14ac:dyDescent="0.25">
      <c r="A312" s="242"/>
      <c r="B312" s="232"/>
      <c r="C312" s="233"/>
      <c r="M312" s="234"/>
      <c r="N312" s="234"/>
      <c r="P312" s="251"/>
    </row>
    <row r="313" spans="1:16" s="122" customFormat="1" x14ac:dyDescent="0.25">
      <c r="A313" s="242"/>
      <c r="B313" s="232"/>
      <c r="C313" s="233"/>
      <c r="M313" s="234"/>
      <c r="N313" s="234"/>
      <c r="P313" s="251"/>
    </row>
    <row r="314" spans="1:16" s="122" customFormat="1" x14ac:dyDescent="0.25">
      <c r="A314" s="242"/>
      <c r="B314" s="232"/>
      <c r="C314" s="233"/>
      <c r="M314" s="234"/>
      <c r="N314" s="234"/>
      <c r="P314" s="251"/>
    </row>
    <row r="315" spans="1:16" s="122" customFormat="1" x14ac:dyDescent="0.25">
      <c r="A315" s="242"/>
      <c r="B315" s="232"/>
      <c r="C315" s="233"/>
      <c r="M315" s="234"/>
      <c r="N315" s="234"/>
      <c r="P315" s="251"/>
    </row>
    <row r="316" spans="1:16" s="122" customFormat="1" x14ac:dyDescent="0.25">
      <c r="A316" s="242"/>
      <c r="B316" s="232"/>
      <c r="C316" s="233"/>
      <c r="M316" s="234"/>
      <c r="N316" s="234"/>
      <c r="P316" s="251"/>
    </row>
    <row r="317" spans="1:16" s="122" customFormat="1" x14ac:dyDescent="0.25">
      <c r="A317" s="242"/>
      <c r="B317" s="232"/>
      <c r="C317" s="233"/>
      <c r="M317" s="234"/>
      <c r="N317" s="234"/>
      <c r="P317" s="251"/>
    </row>
    <row r="318" spans="1:16" s="122" customFormat="1" x14ac:dyDescent="0.25">
      <c r="A318" s="242"/>
      <c r="B318" s="232"/>
      <c r="C318" s="233"/>
      <c r="M318" s="234"/>
      <c r="N318" s="234"/>
      <c r="P318" s="251"/>
    </row>
    <row r="319" spans="1:16" s="122" customFormat="1" x14ac:dyDescent="0.25">
      <c r="A319" s="242"/>
      <c r="B319" s="232"/>
      <c r="C319" s="233"/>
      <c r="M319" s="234"/>
      <c r="N319" s="234"/>
      <c r="P319" s="251"/>
    </row>
    <row r="320" spans="1:16" s="122" customFormat="1" x14ac:dyDescent="0.25">
      <c r="A320" s="242"/>
      <c r="B320" s="232"/>
      <c r="C320" s="233"/>
      <c r="M320" s="234"/>
      <c r="N320" s="234"/>
      <c r="P320" s="251"/>
    </row>
    <row r="321" spans="1:16" s="122" customFormat="1" x14ac:dyDescent="0.25">
      <c r="A321" s="242"/>
      <c r="B321" s="232"/>
      <c r="C321" s="233"/>
      <c r="M321" s="234"/>
      <c r="N321" s="234"/>
      <c r="P321" s="251"/>
    </row>
    <row r="322" spans="1:16" s="122" customFormat="1" x14ac:dyDescent="0.25">
      <c r="A322" s="242"/>
      <c r="B322" s="232"/>
      <c r="C322" s="233"/>
      <c r="M322" s="234"/>
      <c r="N322" s="234"/>
      <c r="P322" s="251"/>
    </row>
    <row r="323" spans="1:16" s="122" customFormat="1" x14ac:dyDescent="0.25">
      <c r="A323" s="242"/>
      <c r="B323" s="232"/>
      <c r="C323" s="233"/>
      <c r="M323" s="234"/>
      <c r="N323" s="234"/>
      <c r="P323" s="251"/>
    </row>
    <row r="324" spans="1:16" s="122" customFormat="1" x14ac:dyDescent="0.25">
      <c r="A324" s="242"/>
      <c r="B324" s="232"/>
      <c r="C324" s="233"/>
      <c r="M324" s="234"/>
      <c r="N324" s="234"/>
      <c r="P324" s="251"/>
    </row>
    <row r="325" spans="1:16" s="122" customFormat="1" x14ac:dyDescent="0.25">
      <c r="A325" s="242"/>
      <c r="B325" s="232"/>
      <c r="C325" s="233"/>
      <c r="M325" s="234"/>
      <c r="N325" s="234"/>
      <c r="P325" s="251"/>
    </row>
    <row r="326" spans="1:16" s="122" customFormat="1" x14ac:dyDescent="0.25">
      <c r="A326" s="242"/>
      <c r="B326" s="232"/>
      <c r="C326" s="233"/>
      <c r="M326" s="234"/>
      <c r="N326" s="234"/>
      <c r="P326" s="251"/>
    </row>
    <row r="327" spans="1:16" s="122" customFormat="1" x14ac:dyDescent="0.25">
      <c r="A327" s="242"/>
      <c r="B327" s="232"/>
      <c r="C327" s="233"/>
      <c r="M327" s="234"/>
      <c r="N327" s="234"/>
      <c r="P327" s="251"/>
    </row>
    <row r="328" spans="1:16" s="122" customFormat="1" x14ac:dyDescent="0.25">
      <c r="A328" s="242"/>
      <c r="B328" s="232"/>
      <c r="C328" s="233"/>
      <c r="M328" s="234"/>
      <c r="N328" s="234"/>
      <c r="P328" s="251"/>
    </row>
    <row r="329" spans="1:16" s="122" customFormat="1" x14ac:dyDescent="0.25">
      <c r="A329" s="242"/>
      <c r="B329" s="232"/>
      <c r="C329" s="233"/>
      <c r="M329" s="234"/>
      <c r="N329" s="234"/>
      <c r="P329" s="251"/>
    </row>
    <row r="330" spans="1:16" s="122" customFormat="1" x14ac:dyDescent="0.25">
      <c r="A330" s="242"/>
      <c r="B330" s="232"/>
      <c r="C330" s="233"/>
      <c r="M330" s="234"/>
      <c r="N330" s="234"/>
      <c r="P330" s="251"/>
    </row>
    <row r="331" spans="1:16" s="122" customFormat="1" x14ac:dyDescent="0.25">
      <c r="A331" s="242"/>
      <c r="B331" s="232"/>
      <c r="C331" s="233"/>
      <c r="M331" s="234"/>
      <c r="N331" s="234"/>
      <c r="P331" s="251"/>
    </row>
    <row r="332" spans="1:16" s="122" customFormat="1" x14ac:dyDescent="0.25">
      <c r="A332" s="242"/>
      <c r="B332" s="232"/>
      <c r="C332" s="233"/>
      <c r="M332" s="234"/>
      <c r="N332" s="234"/>
      <c r="P332" s="251"/>
    </row>
    <row r="333" spans="1:16" s="122" customFormat="1" x14ac:dyDescent="0.25">
      <c r="A333" s="242"/>
      <c r="B333" s="232"/>
      <c r="C333" s="233"/>
      <c r="M333" s="234"/>
      <c r="N333" s="234"/>
      <c r="P333" s="251"/>
    </row>
    <row r="334" spans="1:16" s="122" customFormat="1" x14ac:dyDescent="0.25">
      <c r="A334" s="242"/>
      <c r="B334" s="232"/>
      <c r="C334" s="233"/>
      <c r="M334" s="234"/>
      <c r="N334" s="234"/>
      <c r="P334" s="251"/>
    </row>
    <row r="335" spans="1:16" s="122" customFormat="1" x14ac:dyDescent="0.25">
      <c r="A335" s="242"/>
      <c r="B335" s="232"/>
      <c r="C335" s="233"/>
      <c r="M335" s="234"/>
      <c r="N335" s="234"/>
      <c r="P335" s="251"/>
    </row>
    <row r="336" spans="1:16" s="122" customFormat="1" x14ac:dyDescent="0.25">
      <c r="A336" s="242"/>
      <c r="B336" s="232"/>
      <c r="C336" s="233"/>
      <c r="M336" s="234"/>
      <c r="N336" s="234"/>
      <c r="P336" s="251"/>
    </row>
    <row r="337" spans="1:16" s="122" customFormat="1" x14ac:dyDescent="0.25">
      <c r="A337" s="242"/>
      <c r="B337" s="232"/>
      <c r="C337" s="233"/>
      <c r="M337" s="234"/>
      <c r="N337" s="234"/>
      <c r="P337" s="251"/>
    </row>
    <row r="338" spans="1:16" s="122" customFormat="1" x14ac:dyDescent="0.25">
      <c r="A338" s="242"/>
      <c r="B338" s="232"/>
      <c r="C338" s="233"/>
      <c r="M338" s="234"/>
      <c r="N338" s="234"/>
      <c r="P338" s="251"/>
    </row>
    <row r="339" spans="1:16" s="122" customFormat="1" x14ac:dyDescent="0.25">
      <c r="A339" s="242"/>
      <c r="B339" s="232"/>
      <c r="C339" s="233"/>
      <c r="M339" s="234"/>
      <c r="N339" s="234"/>
      <c r="P339" s="251"/>
    </row>
    <row r="340" spans="1:16" s="122" customFormat="1" x14ac:dyDescent="0.25">
      <c r="A340" s="242"/>
      <c r="B340" s="232"/>
      <c r="C340" s="233"/>
      <c r="M340" s="234"/>
      <c r="N340" s="234"/>
      <c r="P340" s="251"/>
    </row>
    <row r="341" spans="1:16" s="122" customFormat="1" x14ac:dyDescent="0.25">
      <c r="A341" s="242"/>
      <c r="B341" s="232"/>
      <c r="C341" s="233"/>
      <c r="M341" s="234"/>
      <c r="N341" s="234"/>
      <c r="P341" s="251"/>
    </row>
    <row r="342" spans="1:16" s="122" customFormat="1" x14ac:dyDescent="0.25">
      <c r="A342" s="242"/>
      <c r="B342" s="232"/>
      <c r="C342" s="233"/>
      <c r="M342" s="234"/>
      <c r="N342" s="234"/>
      <c r="P342" s="251"/>
    </row>
    <row r="343" spans="1:16" s="122" customFormat="1" x14ac:dyDescent="0.25">
      <c r="A343" s="242"/>
      <c r="B343" s="232"/>
      <c r="C343" s="233"/>
      <c r="M343" s="234"/>
      <c r="N343" s="234"/>
      <c r="P343" s="251"/>
    </row>
    <row r="344" spans="1:16" s="122" customFormat="1" x14ac:dyDescent="0.25">
      <c r="A344" s="242"/>
      <c r="B344" s="232"/>
      <c r="C344" s="233"/>
      <c r="M344" s="234"/>
      <c r="N344" s="234"/>
      <c r="P344" s="251"/>
    </row>
    <row r="345" spans="1:16" s="122" customFormat="1" x14ac:dyDescent="0.25">
      <c r="A345" s="242"/>
      <c r="B345" s="232"/>
      <c r="C345" s="233"/>
      <c r="M345" s="234"/>
      <c r="N345" s="234"/>
      <c r="P345" s="251"/>
    </row>
    <row r="346" spans="1:16" s="122" customFormat="1" x14ac:dyDescent="0.25">
      <c r="A346" s="242"/>
      <c r="B346" s="232"/>
      <c r="C346" s="233"/>
      <c r="M346" s="234"/>
      <c r="N346" s="234"/>
      <c r="P346" s="251"/>
    </row>
    <row r="347" spans="1:16" s="122" customFormat="1" x14ac:dyDescent="0.25">
      <c r="A347" s="242"/>
      <c r="B347" s="232"/>
      <c r="C347" s="233"/>
      <c r="M347" s="234"/>
      <c r="N347" s="234"/>
      <c r="P347" s="251"/>
    </row>
    <row r="348" spans="1:16" s="122" customFormat="1" x14ac:dyDescent="0.25">
      <c r="A348" s="242"/>
      <c r="B348" s="232"/>
      <c r="C348" s="233"/>
      <c r="M348" s="234"/>
      <c r="N348" s="234"/>
      <c r="P348" s="251"/>
    </row>
    <row r="349" spans="1:16" s="122" customFormat="1" x14ac:dyDescent="0.25">
      <c r="A349" s="242"/>
      <c r="B349" s="232"/>
      <c r="C349" s="233"/>
      <c r="M349" s="234"/>
      <c r="N349" s="234"/>
      <c r="P349" s="251"/>
    </row>
    <row r="350" spans="1:16" s="122" customFormat="1" x14ac:dyDescent="0.25">
      <c r="A350" s="242"/>
      <c r="B350" s="232"/>
      <c r="C350" s="233"/>
      <c r="M350" s="234"/>
      <c r="N350" s="234"/>
      <c r="P350" s="251"/>
    </row>
    <row r="351" spans="1:16" s="122" customFormat="1" x14ac:dyDescent="0.25">
      <c r="A351" s="242"/>
      <c r="B351" s="232"/>
      <c r="C351" s="233"/>
      <c r="M351" s="234"/>
      <c r="N351" s="234"/>
      <c r="P351" s="251"/>
    </row>
    <row r="352" spans="1:16" s="122" customFormat="1" x14ac:dyDescent="0.25">
      <c r="A352" s="242"/>
      <c r="B352" s="232"/>
      <c r="C352" s="233"/>
      <c r="M352" s="234"/>
      <c r="N352" s="234"/>
      <c r="P352" s="251"/>
    </row>
    <row r="353" spans="1:16" s="122" customFormat="1" x14ac:dyDescent="0.25">
      <c r="A353" s="242"/>
      <c r="B353" s="232"/>
      <c r="C353" s="233"/>
      <c r="M353" s="234"/>
      <c r="N353" s="234"/>
      <c r="P353" s="251"/>
    </row>
    <row r="354" spans="1:16" s="122" customFormat="1" x14ac:dyDescent="0.25">
      <c r="A354" s="242"/>
      <c r="B354" s="232"/>
      <c r="C354" s="233"/>
      <c r="M354" s="234"/>
      <c r="N354" s="234"/>
      <c r="P354" s="251"/>
    </row>
    <row r="355" spans="1:16" s="122" customFormat="1" x14ac:dyDescent="0.25">
      <c r="A355" s="242"/>
      <c r="B355" s="232"/>
      <c r="C355" s="233"/>
      <c r="M355" s="234"/>
      <c r="N355" s="234"/>
      <c r="P355" s="251"/>
    </row>
    <row r="356" spans="1:16" s="122" customFormat="1" x14ac:dyDescent="0.25">
      <c r="A356" s="242"/>
      <c r="B356" s="232"/>
      <c r="C356" s="233"/>
      <c r="M356" s="234"/>
      <c r="N356" s="234"/>
      <c r="P356" s="251"/>
    </row>
    <row r="357" spans="1:16" s="122" customFormat="1" x14ac:dyDescent="0.25">
      <c r="A357" s="242"/>
      <c r="B357" s="232"/>
      <c r="C357" s="233"/>
      <c r="M357" s="234"/>
      <c r="N357" s="234"/>
      <c r="P357" s="251"/>
    </row>
    <row r="358" spans="1:16" s="122" customFormat="1" x14ac:dyDescent="0.25">
      <c r="A358" s="242"/>
      <c r="B358" s="232"/>
      <c r="C358" s="233"/>
      <c r="M358" s="234"/>
      <c r="N358" s="234"/>
      <c r="P358" s="251"/>
    </row>
    <row r="359" spans="1:16" s="122" customFormat="1" x14ac:dyDescent="0.25">
      <c r="A359" s="242"/>
      <c r="B359" s="232"/>
      <c r="C359" s="233"/>
      <c r="M359" s="234"/>
      <c r="N359" s="234"/>
      <c r="P359" s="251"/>
    </row>
    <row r="360" spans="1:16" s="122" customFormat="1" x14ac:dyDescent="0.25">
      <c r="A360" s="242"/>
      <c r="B360" s="232"/>
      <c r="C360" s="233"/>
      <c r="M360" s="234"/>
      <c r="N360" s="234"/>
      <c r="P360" s="251"/>
    </row>
    <row r="361" spans="1:16" s="122" customFormat="1" x14ac:dyDescent="0.25">
      <c r="A361" s="242"/>
      <c r="B361" s="232"/>
      <c r="C361" s="233"/>
      <c r="M361" s="234"/>
      <c r="N361" s="234"/>
      <c r="P361" s="251"/>
    </row>
    <row r="362" spans="1:16" s="122" customFormat="1" x14ac:dyDescent="0.25">
      <c r="A362" s="242"/>
      <c r="B362" s="232"/>
      <c r="C362" s="233"/>
      <c r="M362" s="234"/>
      <c r="N362" s="234"/>
      <c r="P362" s="251"/>
    </row>
    <row r="363" spans="1:16" s="122" customFormat="1" x14ac:dyDescent="0.25">
      <c r="A363" s="242"/>
      <c r="B363" s="232"/>
      <c r="C363" s="233"/>
      <c r="M363" s="234"/>
      <c r="N363" s="234"/>
      <c r="P363" s="251"/>
    </row>
    <row r="364" spans="1:16" s="122" customFormat="1" x14ac:dyDescent="0.25">
      <c r="A364" s="242"/>
      <c r="B364" s="232"/>
      <c r="C364" s="233"/>
      <c r="M364" s="234"/>
      <c r="N364" s="234"/>
      <c r="P364" s="251"/>
    </row>
    <row r="365" spans="1:16" s="122" customFormat="1" x14ac:dyDescent="0.25">
      <c r="A365" s="242"/>
      <c r="B365" s="232"/>
      <c r="C365" s="233"/>
      <c r="M365" s="234"/>
      <c r="N365" s="234"/>
      <c r="P365" s="251"/>
    </row>
    <row r="366" spans="1:16" s="122" customFormat="1" x14ac:dyDescent="0.25">
      <c r="A366" s="242"/>
      <c r="B366" s="232"/>
      <c r="C366" s="233"/>
      <c r="M366" s="234"/>
      <c r="N366" s="234"/>
      <c r="P366" s="251"/>
    </row>
    <row r="367" spans="1:16" s="122" customFormat="1" x14ac:dyDescent="0.25">
      <c r="A367" s="242"/>
      <c r="B367" s="232"/>
      <c r="C367" s="233"/>
      <c r="M367" s="234"/>
      <c r="N367" s="234"/>
      <c r="P367" s="251"/>
    </row>
    <row r="368" spans="1:16" s="122" customFormat="1" x14ac:dyDescent="0.25">
      <c r="A368" s="242"/>
      <c r="B368" s="232"/>
      <c r="C368" s="233"/>
      <c r="M368" s="234"/>
      <c r="N368" s="234"/>
      <c r="P368" s="251"/>
    </row>
    <row r="369" spans="1:16" s="122" customFormat="1" x14ac:dyDescent="0.25">
      <c r="A369" s="242"/>
      <c r="B369" s="232"/>
      <c r="C369" s="233"/>
      <c r="M369" s="234"/>
      <c r="N369" s="234"/>
      <c r="P369" s="251"/>
    </row>
    <row r="370" spans="1:16" s="122" customFormat="1" x14ac:dyDescent="0.25">
      <c r="A370" s="242"/>
      <c r="B370" s="232"/>
      <c r="C370" s="233"/>
      <c r="M370" s="234"/>
      <c r="N370" s="234"/>
      <c r="P370" s="251"/>
    </row>
    <row r="371" spans="1:16" s="122" customFormat="1" x14ac:dyDescent="0.25">
      <c r="A371" s="242"/>
      <c r="B371" s="232"/>
      <c r="C371" s="233"/>
      <c r="M371" s="234"/>
      <c r="N371" s="234"/>
      <c r="P371" s="251"/>
    </row>
    <row r="372" spans="1:16" s="122" customFormat="1" x14ac:dyDescent="0.25">
      <c r="A372" s="242"/>
      <c r="B372" s="232"/>
      <c r="C372" s="233"/>
      <c r="M372" s="234"/>
      <c r="N372" s="234"/>
      <c r="P372" s="251"/>
    </row>
    <row r="373" spans="1:16" s="122" customFormat="1" x14ac:dyDescent="0.25">
      <c r="A373" s="242"/>
      <c r="B373" s="232"/>
      <c r="C373" s="233"/>
      <c r="M373" s="234"/>
      <c r="N373" s="234"/>
      <c r="P373" s="251"/>
    </row>
    <row r="374" spans="1:16" s="122" customFormat="1" x14ac:dyDescent="0.25">
      <c r="A374" s="242"/>
      <c r="B374" s="232"/>
      <c r="C374" s="233"/>
      <c r="M374" s="234"/>
      <c r="N374" s="234"/>
      <c r="P374" s="251"/>
    </row>
    <row r="375" spans="1:16" s="122" customFormat="1" x14ac:dyDescent="0.25">
      <c r="A375" s="242"/>
      <c r="B375" s="232"/>
      <c r="C375" s="233"/>
      <c r="M375" s="234"/>
      <c r="N375" s="234"/>
      <c r="P375" s="251"/>
    </row>
    <row r="376" spans="1:16" s="122" customFormat="1" x14ac:dyDescent="0.25">
      <c r="A376" s="242"/>
      <c r="B376" s="232"/>
      <c r="C376" s="233"/>
      <c r="M376" s="234"/>
      <c r="N376" s="234"/>
      <c r="P376" s="251"/>
    </row>
    <row r="377" spans="1:16" s="122" customFormat="1" x14ac:dyDescent="0.25">
      <c r="A377" s="242"/>
      <c r="B377" s="232"/>
      <c r="C377" s="233"/>
      <c r="M377" s="234"/>
      <c r="N377" s="234"/>
      <c r="P377" s="251"/>
    </row>
    <row r="378" spans="1:16" s="122" customFormat="1" x14ac:dyDescent="0.25">
      <c r="A378" s="242"/>
      <c r="B378" s="232"/>
      <c r="C378" s="233"/>
      <c r="M378" s="234"/>
      <c r="N378" s="234"/>
      <c r="P378" s="251"/>
    </row>
    <row r="379" spans="1:16" s="122" customFormat="1" x14ac:dyDescent="0.25">
      <c r="A379" s="242"/>
      <c r="B379" s="232"/>
      <c r="C379" s="233"/>
      <c r="M379" s="234"/>
      <c r="N379" s="234"/>
      <c r="P379" s="251"/>
    </row>
    <row r="380" spans="1:16" s="122" customFormat="1" x14ac:dyDescent="0.25">
      <c r="A380" s="242"/>
      <c r="B380" s="232"/>
      <c r="C380" s="233"/>
      <c r="M380" s="234"/>
      <c r="N380" s="234"/>
      <c r="P380" s="251"/>
    </row>
    <row r="381" spans="1:16" s="122" customFormat="1" x14ac:dyDescent="0.25">
      <c r="A381" s="242"/>
      <c r="B381" s="232"/>
      <c r="C381" s="233"/>
      <c r="M381" s="234"/>
      <c r="N381" s="234"/>
      <c r="P381" s="251"/>
    </row>
    <row r="382" spans="1:16" s="122" customFormat="1" x14ac:dyDescent="0.25">
      <c r="A382" s="242"/>
      <c r="B382" s="232"/>
      <c r="C382" s="233"/>
      <c r="M382" s="234"/>
      <c r="N382" s="234"/>
      <c r="P382" s="251"/>
    </row>
    <row r="383" spans="1:16" s="122" customFormat="1" x14ac:dyDescent="0.25">
      <c r="A383" s="242"/>
      <c r="B383" s="232"/>
      <c r="C383" s="233"/>
      <c r="M383" s="234"/>
      <c r="N383" s="234"/>
      <c r="P383" s="251"/>
    </row>
    <row r="384" spans="1:16" s="122" customFormat="1" x14ac:dyDescent="0.25">
      <c r="A384" s="242"/>
      <c r="B384" s="232"/>
      <c r="C384" s="233"/>
      <c r="M384" s="234"/>
      <c r="N384" s="234"/>
      <c r="P384" s="251"/>
    </row>
    <row r="385" spans="1:16" s="122" customFormat="1" x14ac:dyDescent="0.25">
      <c r="A385" s="242"/>
      <c r="B385" s="232"/>
      <c r="C385" s="233"/>
      <c r="M385" s="234"/>
      <c r="N385" s="234"/>
      <c r="P385" s="251"/>
    </row>
    <row r="386" spans="1:16" s="122" customFormat="1" x14ac:dyDescent="0.25">
      <c r="A386" s="242"/>
      <c r="B386" s="232"/>
      <c r="C386" s="233"/>
      <c r="M386" s="234"/>
      <c r="N386" s="234"/>
      <c r="P386" s="251"/>
    </row>
    <row r="387" spans="1:16" s="122" customFormat="1" x14ac:dyDescent="0.25">
      <c r="A387" s="242"/>
      <c r="B387" s="232"/>
      <c r="C387" s="233"/>
      <c r="M387" s="234"/>
      <c r="N387" s="234"/>
      <c r="P387" s="251"/>
    </row>
    <row r="388" spans="1:16" s="122" customFormat="1" x14ac:dyDescent="0.25">
      <c r="A388" s="242"/>
      <c r="B388" s="232"/>
      <c r="C388" s="233"/>
      <c r="M388" s="234"/>
      <c r="N388" s="234"/>
      <c r="P388" s="251"/>
    </row>
    <row r="389" spans="1:16" s="122" customFormat="1" x14ac:dyDescent="0.25">
      <c r="A389" s="242"/>
      <c r="B389" s="232"/>
      <c r="C389" s="233"/>
      <c r="M389" s="234"/>
      <c r="N389" s="234"/>
      <c r="P389" s="251"/>
    </row>
    <row r="390" spans="1:16" s="122" customFormat="1" x14ac:dyDescent="0.25">
      <c r="A390" s="242"/>
      <c r="B390" s="232"/>
      <c r="C390" s="233"/>
      <c r="M390" s="234"/>
      <c r="N390" s="234"/>
      <c r="P390" s="251"/>
    </row>
    <row r="391" spans="1:16" s="122" customFormat="1" x14ac:dyDescent="0.25">
      <c r="A391" s="242"/>
      <c r="B391" s="232"/>
      <c r="C391" s="233"/>
      <c r="M391" s="234"/>
      <c r="N391" s="234"/>
      <c r="P391" s="251"/>
    </row>
    <row r="392" spans="1:16" s="122" customFormat="1" x14ac:dyDescent="0.25">
      <c r="A392" s="242"/>
      <c r="B392" s="232"/>
      <c r="C392" s="233"/>
      <c r="M392" s="234"/>
      <c r="N392" s="234"/>
      <c r="P392" s="251"/>
    </row>
    <row r="393" spans="1:16" s="122" customFormat="1" x14ac:dyDescent="0.25">
      <c r="A393" s="242"/>
      <c r="B393" s="232"/>
      <c r="C393" s="233"/>
      <c r="M393" s="234"/>
      <c r="N393" s="234"/>
      <c r="P393" s="251"/>
    </row>
    <row r="394" spans="1:16" s="122" customFormat="1" x14ac:dyDescent="0.25">
      <c r="A394" s="242"/>
      <c r="B394" s="232"/>
      <c r="C394" s="233"/>
      <c r="M394" s="234"/>
      <c r="N394" s="234"/>
      <c r="P394" s="251"/>
    </row>
    <row r="395" spans="1:16" s="122" customFormat="1" x14ac:dyDescent="0.25">
      <c r="A395" s="242"/>
      <c r="B395" s="232"/>
      <c r="C395" s="233"/>
      <c r="M395" s="234"/>
      <c r="N395" s="234"/>
      <c r="P395" s="251"/>
    </row>
    <row r="396" spans="1:16" s="122" customFormat="1" x14ac:dyDescent="0.25">
      <c r="A396" s="242"/>
      <c r="B396" s="232"/>
      <c r="C396" s="233"/>
      <c r="M396" s="234"/>
      <c r="N396" s="234"/>
      <c r="P396" s="251"/>
    </row>
    <row r="397" spans="1:16" s="122" customFormat="1" x14ac:dyDescent="0.25">
      <c r="A397" s="242"/>
      <c r="B397" s="232"/>
      <c r="C397" s="233"/>
      <c r="M397" s="234"/>
      <c r="N397" s="234"/>
      <c r="P397" s="251"/>
    </row>
    <row r="398" spans="1:16" s="122" customFormat="1" x14ac:dyDescent="0.25">
      <c r="A398" s="242"/>
      <c r="B398" s="232"/>
      <c r="C398" s="233"/>
      <c r="M398" s="234"/>
      <c r="N398" s="234"/>
      <c r="P398" s="251"/>
    </row>
    <row r="399" spans="1:16" s="122" customFormat="1" x14ac:dyDescent="0.25">
      <c r="A399" s="242"/>
      <c r="B399" s="232"/>
      <c r="C399" s="233"/>
      <c r="M399" s="234"/>
      <c r="N399" s="234"/>
      <c r="P399" s="251"/>
    </row>
    <row r="400" spans="1:16" s="122" customFormat="1" x14ac:dyDescent="0.25">
      <c r="A400" s="242"/>
      <c r="B400" s="232"/>
      <c r="C400" s="233"/>
      <c r="M400" s="234"/>
      <c r="N400" s="234"/>
      <c r="P400" s="251"/>
    </row>
    <row r="401" spans="1:16" s="122" customFormat="1" x14ac:dyDescent="0.25">
      <c r="A401" s="242"/>
      <c r="B401" s="232"/>
      <c r="C401" s="233"/>
      <c r="M401" s="234"/>
      <c r="N401" s="234"/>
      <c r="P401" s="251"/>
    </row>
    <row r="402" spans="1:16" s="122" customFormat="1" x14ac:dyDescent="0.25">
      <c r="A402" s="242"/>
      <c r="B402" s="232"/>
      <c r="C402" s="233"/>
      <c r="M402" s="234"/>
      <c r="N402" s="234"/>
      <c r="P402" s="251"/>
    </row>
    <row r="403" spans="1:16" s="122" customFormat="1" x14ac:dyDescent="0.25">
      <c r="A403" s="242"/>
      <c r="B403" s="232"/>
      <c r="C403" s="233"/>
      <c r="M403" s="234"/>
      <c r="N403" s="234"/>
      <c r="P403" s="251"/>
    </row>
    <row r="404" spans="1:16" s="122" customFormat="1" x14ac:dyDescent="0.25">
      <c r="A404" s="242"/>
      <c r="B404" s="232"/>
      <c r="C404" s="233"/>
      <c r="M404" s="234"/>
      <c r="N404" s="234"/>
      <c r="P404" s="251"/>
    </row>
    <row r="405" spans="1:16" s="122" customFormat="1" x14ac:dyDescent="0.25">
      <c r="A405" s="242"/>
      <c r="B405" s="232"/>
      <c r="C405" s="233"/>
      <c r="M405" s="234"/>
      <c r="N405" s="234"/>
      <c r="P405" s="251"/>
    </row>
    <row r="406" spans="1:16" s="122" customFormat="1" x14ac:dyDescent="0.25">
      <c r="A406" s="242"/>
      <c r="B406" s="232"/>
      <c r="C406" s="233"/>
      <c r="M406" s="234"/>
      <c r="N406" s="234"/>
      <c r="P406" s="251"/>
    </row>
    <row r="407" spans="1:16" s="122" customFormat="1" x14ac:dyDescent="0.25">
      <c r="A407" s="242"/>
      <c r="B407" s="232"/>
      <c r="C407" s="233"/>
      <c r="M407" s="234"/>
      <c r="N407" s="234"/>
      <c r="P407" s="251"/>
    </row>
    <row r="408" spans="1:16" s="122" customFormat="1" x14ac:dyDescent="0.25">
      <c r="A408" s="242"/>
      <c r="B408" s="232"/>
      <c r="C408" s="233"/>
      <c r="M408" s="234"/>
      <c r="N408" s="234"/>
      <c r="P408" s="251"/>
    </row>
    <row r="409" spans="1:16" s="122" customFormat="1" x14ac:dyDescent="0.25">
      <c r="A409" s="242"/>
      <c r="B409" s="232"/>
      <c r="C409" s="233"/>
      <c r="M409" s="234"/>
      <c r="N409" s="234"/>
      <c r="P409" s="251"/>
    </row>
    <row r="410" spans="1:16" s="122" customFormat="1" x14ac:dyDescent="0.25">
      <c r="A410" s="242"/>
      <c r="B410" s="232"/>
      <c r="C410" s="233"/>
      <c r="M410" s="234"/>
      <c r="N410" s="234"/>
      <c r="P410" s="251"/>
    </row>
    <row r="411" spans="1:16" s="122" customFormat="1" x14ac:dyDescent="0.25">
      <c r="A411" s="242"/>
      <c r="B411" s="232"/>
      <c r="C411" s="233"/>
      <c r="M411" s="234"/>
      <c r="N411" s="234"/>
      <c r="P411" s="251"/>
    </row>
    <row r="412" spans="1:16" s="122" customFormat="1" x14ac:dyDescent="0.25">
      <c r="A412" s="242"/>
      <c r="B412" s="232"/>
      <c r="C412" s="233"/>
      <c r="M412" s="234"/>
      <c r="N412" s="234"/>
      <c r="P412" s="251"/>
    </row>
    <row r="413" spans="1:16" s="122" customFormat="1" x14ac:dyDescent="0.25">
      <c r="A413" s="242"/>
      <c r="B413" s="232"/>
      <c r="C413" s="233"/>
      <c r="M413" s="234"/>
      <c r="N413" s="234"/>
      <c r="P413" s="251"/>
    </row>
    <row r="414" spans="1:16" s="122" customFormat="1" x14ac:dyDescent="0.25">
      <c r="A414" s="242"/>
      <c r="B414" s="232"/>
      <c r="C414" s="233"/>
      <c r="M414" s="234"/>
      <c r="N414" s="234"/>
      <c r="P414" s="251"/>
    </row>
    <row r="415" spans="1:16" s="122" customFormat="1" x14ac:dyDescent="0.25">
      <c r="A415" s="242"/>
      <c r="B415" s="232"/>
      <c r="C415" s="233"/>
      <c r="M415" s="234"/>
      <c r="N415" s="234"/>
      <c r="P415" s="251"/>
    </row>
    <row r="416" spans="1:16" s="122" customFormat="1" x14ac:dyDescent="0.25">
      <c r="A416" s="242"/>
      <c r="B416" s="232"/>
      <c r="C416" s="233"/>
      <c r="M416" s="234"/>
      <c r="N416" s="234"/>
      <c r="P416" s="251"/>
    </row>
    <row r="417" spans="1:16" s="122" customFormat="1" x14ac:dyDescent="0.25">
      <c r="A417" s="242"/>
      <c r="B417" s="232"/>
      <c r="C417" s="233"/>
      <c r="M417" s="234"/>
      <c r="N417" s="234"/>
      <c r="P417" s="251"/>
    </row>
    <row r="418" spans="1:16" s="122" customFormat="1" x14ac:dyDescent="0.25">
      <c r="A418" s="242"/>
      <c r="B418" s="232"/>
      <c r="C418" s="233"/>
      <c r="M418" s="234"/>
      <c r="N418" s="234"/>
      <c r="P418" s="251"/>
    </row>
    <row r="419" spans="1:16" s="122" customFormat="1" x14ac:dyDescent="0.25">
      <c r="A419" s="242"/>
      <c r="B419" s="232"/>
      <c r="C419" s="233"/>
      <c r="M419" s="234"/>
      <c r="N419" s="234"/>
      <c r="P419" s="251"/>
    </row>
    <row r="420" spans="1:16" s="122" customFormat="1" x14ac:dyDescent="0.25">
      <c r="A420" s="242"/>
      <c r="B420" s="232"/>
      <c r="C420" s="233"/>
      <c r="M420" s="234"/>
      <c r="N420" s="234"/>
      <c r="P420" s="251"/>
    </row>
    <row r="421" spans="1:16" s="122" customFormat="1" x14ac:dyDescent="0.25">
      <c r="A421" s="242"/>
      <c r="B421" s="232"/>
      <c r="C421" s="233"/>
      <c r="M421" s="234"/>
      <c r="N421" s="234"/>
      <c r="P421" s="251"/>
    </row>
    <row r="422" spans="1:16" s="122" customFormat="1" x14ac:dyDescent="0.25">
      <c r="A422" s="242"/>
      <c r="B422" s="232"/>
      <c r="C422" s="233"/>
      <c r="M422" s="234"/>
      <c r="N422" s="234"/>
      <c r="P422" s="251"/>
    </row>
    <row r="423" spans="1:16" s="122" customFormat="1" x14ac:dyDescent="0.25">
      <c r="A423" s="242"/>
      <c r="B423" s="232"/>
      <c r="C423" s="233"/>
      <c r="M423" s="234"/>
      <c r="N423" s="234"/>
      <c r="P423" s="251"/>
    </row>
    <row r="424" spans="1:16" s="122" customFormat="1" x14ac:dyDescent="0.25">
      <c r="A424" s="242"/>
      <c r="B424" s="232"/>
      <c r="C424" s="233"/>
      <c r="M424" s="234"/>
      <c r="N424" s="234"/>
      <c r="P424" s="251"/>
    </row>
    <row r="425" spans="1:16" s="122" customFormat="1" x14ac:dyDescent="0.25">
      <c r="A425" s="242"/>
      <c r="B425" s="232"/>
      <c r="C425" s="233"/>
      <c r="M425" s="234"/>
      <c r="N425" s="234"/>
      <c r="P425" s="251"/>
    </row>
    <row r="426" spans="1:16" s="122" customFormat="1" x14ac:dyDescent="0.25">
      <c r="A426" s="242"/>
      <c r="B426" s="232"/>
      <c r="C426" s="233"/>
      <c r="M426" s="234"/>
      <c r="N426" s="234"/>
      <c r="P426" s="251"/>
    </row>
    <row r="427" spans="1:16" s="122" customFormat="1" x14ac:dyDescent="0.25">
      <c r="A427" s="242"/>
      <c r="B427" s="232"/>
      <c r="C427" s="233"/>
      <c r="M427" s="234"/>
      <c r="N427" s="234"/>
      <c r="P427" s="251"/>
    </row>
    <row r="428" spans="1:16" s="122" customFormat="1" x14ac:dyDescent="0.25">
      <c r="A428" s="242"/>
      <c r="B428" s="232"/>
      <c r="C428" s="233"/>
      <c r="M428" s="234"/>
      <c r="N428" s="234"/>
      <c r="P428" s="251"/>
    </row>
    <row r="429" spans="1:16" s="122" customFormat="1" x14ac:dyDescent="0.25">
      <c r="A429" s="242"/>
      <c r="B429" s="232"/>
      <c r="C429" s="233"/>
      <c r="M429" s="234"/>
      <c r="N429" s="234"/>
      <c r="P429" s="251"/>
    </row>
    <row r="430" spans="1:16" s="122" customFormat="1" x14ac:dyDescent="0.25">
      <c r="A430" s="242"/>
      <c r="B430" s="232"/>
      <c r="C430" s="233"/>
      <c r="M430" s="234"/>
      <c r="N430" s="234"/>
      <c r="P430" s="251"/>
    </row>
    <row r="431" spans="1:16" s="122" customFormat="1" x14ac:dyDescent="0.25">
      <c r="A431" s="242"/>
      <c r="B431" s="232"/>
      <c r="C431" s="233"/>
      <c r="M431" s="234"/>
      <c r="N431" s="234"/>
      <c r="P431" s="251"/>
    </row>
    <row r="432" spans="1:16" s="122" customFormat="1" x14ac:dyDescent="0.25">
      <c r="A432" s="242"/>
      <c r="B432" s="232"/>
      <c r="C432" s="233"/>
      <c r="M432" s="234"/>
      <c r="N432" s="234"/>
      <c r="P432" s="251"/>
    </row>
    <row r="433" spans="1:16" s="122" customFormat="1" x14ac:dyDescent="0.25">
      <c r="A433" s="242"/>
      <c r="B433" s="232"/>
      <c r="C433" s="233"/>
      <c r="M433" s="234"/>
      <c r="N433" s="234"/>
      <c r="P433" s="251"/>
    </row>
    <row r="434" spans="1:16" s="122" customFormat="1" x14ac:dyDescent="0.25">
      <c r="A434" s="242"/>
      <c r="B434" s="232"/>
      <c r="C434" s="233"/>
      <c r="M434" s="234"/>
      <c r="N434" s="234"/>
      <c r="P434" s="251"/>
    </row>
    <row r="435" spans="1:16" s="122" customFormat="1" x14ac:dyDescent="0.25">
      <c r="A435" s="242"/>
      <c r="B435" s="232"/>
      <c r="C435" s="233"/>
      <c r="M435" s="234"/>
      <c r="N435" s="234"/>
      <c r="P435" s="251"/>
    </row>
    <row r="436" spans="1:16" s="122" customFormat="1" x14ac:dyDescent="0.25">
      <c r="A436" s="242"/>
      <c r="B436" s="232"/>
      <c r="C436" s="233"/>
      <c r="M436" s="234"/>
      <c r="N436" s="234"/>
      <c r="P436" s="251"/>
    </row>
    <row r="437" spans="1:16" s="122" customFormat="1" x14ac:dyDescent="0.25">
      <c r="A437" s="242"/>
      <c r="B437" s="232"/>
      <c r="C437" s="233"/>
      <c r="M437" s="234"/>
      <c r="N437" s="234"/>
      <c r="P437" s="251"/>
    </row>
    <row r="438" spans="1:16" s="122" customFormat="1" x14ac:dyDescent="0.25">
      <c r="A438" s="242"/>
      <c r="B438" s="232"/>
      <c r="C438" s="233"/>
      <c r="M438" s="234"/>
      <c r="N438" s="234"/>
      <c r="P438" s="251"/>
    </row>
    <row r="439" spans="1:16" s="122" customFormat="1" x14ac:dyDescent="0.25">
      <c r="A439" s="242"/>
      <c r="B439" s="232"/>
      <c r="C439" s="233"/>
      <c r="M439" s="234"/>
      <c r="N439" s="234"/>
      <c r="P439" s="251"/>
    </row>
    <row r="440" spans="1:16" s="122" customFormat="1" x14ac:dyDescent="0.25">
      <c r="A440" s="242"/>
      <c r="B440" s="232"/>
      <c r="C440" s="233"/>
      <c r="M440" s="234"/>
      <c r="N440" s="234"/>
      <c r="P440" s="251"/>
    </row>
    <row r="441" spans="1:16" s="122" customFormat="1" x14ac:dyDescent="0.25">
      <c r="A441" s="242"/>
      <c r="B441" s="232"/>
      <c r="C441" s="233"/>
      <c r="M441" s="234"/>
      <c r="N441" s="234"/>
      <c r="P441" s="251"/>
    </row>
    <row r="442" spans="1:16" s="122" customFormat="1" x14ac:dyDescent="0.25">
      <c r="A442" s="242"/>
      <c r="B442" s="232"/>
      <c r="C442" s="233"/>
      <c r="M442" s="234"/>
      <c r="N442" s="234"/>
      <c r="P442" s="251"/>
    </row>
    <row r="443" spans="1:16" s="122" customFormat="1" x14ac:dyDescent="0.25">
      <c r="A443" s="242"/>
      <c r="B443" s="232"/>
      <c r="C443" s="233"/>
      <c r="M443" s="234"/>
      <c r="N443" s="234"/>
      <c r="P443" s="251"/>
    </row>
    <row r="444" spans="1:16" s="122" customFormat="1" x14ac:dyDescent="0.25">
      <c r="A444" s="242"/>
      <c r="B444" s="232"/>
      <c r="C444" s="233"/>
      <c r="M444" s="234"/>
      <c r="N444" s="234"/>
      <c r="P444" s="251"/>
    </row>
    <row r="445" spans="1:16" s="122" customFormat="1" x14ac:dyDescent="0.25">
      <c r="A445" s="242"/>
      <c r="B445" s="232"/>
      <c r="C445" s="233"/>
      <c r="M445" s="234"/>
      <c r="N445" s="234"/>
      <c r="P445" s="251"/>
    </row>
    <row r="446" spans="1:16" s="122" customFormat="1" x14ac:dyDescent="0.25">
      <c r="A446" s="242"/>
      <c r="B446" s="232"/>
      <c r="C446" s="233"/>
      <c r="M446" s="234"/>
      <c r="N446" s="234"/>
      <c r="P446" s="251"/>
    </row>
    <row r="447" spans="1:16" s="122" customFormat="1" x14ac:dyDescent="0.25">
      <c r="A447" s="242"/>
      <c r="B447" s="232"/>
      <c r="C447" s="233"/>
      <c r="M447" s="234"/>
      <c r="N447" s="234"/>
      <c r="P447" s="251"/>
    </row>
    <row r="448" spans="1:16" s="122" customFormat="1" x14ac:dyDescent="0.25">
      <c r="A448" s="242"/>
      <c r="B448" s="232"/>
      <c r="C448" s="233"/>
      <c r="M448" s="234"/>
      <c r="N448" s="234"/>
      <c r="P448" s="251"/>
    </row>
    <row r="449" spans="1:16" s="122" customFormat="1" x14ac:dyDescent="0.25">
      <c r="A449" s="242"/>
      <c r="B449" s="232"/>
      <c r="C449" s="233"/>
      <c r="M449" s="234"/>
      <c r="N449" s="234"/>
      <c r="P449" s="251"/>
    </row>
    <row r="450" spans="1:16" s="122" customFormat="1" x14ac:dyDescent="0.25">
      <c r="A450" s="242"/>
      <c r="B450" s="232"/>
      <c r="C450" s="233"/>
      <c r="M450" s="234"/>
      <c r="N450" s="234"/>
      <c r="P450" s="251"/>
    </row>
    <row r="451" spans="1:16" s="122" customFormat="1" x14ac:dyDescent="0.25">
      <c r="A451" s="242"/>
      <c r="B451" s="232"/>
      <c r="C451" s="233"/>
      <c r="M451" s="234"/>
      <c r="N451" s="234"/>
      <c r="P451" s="251"/>
    </row>
    <row r="452" spans="1:16" s="122" customFormat="1" x14ac:dyDescent="0.25">
      <c r="A452" s="242"/>
      <c r="B452" s="232"/>
      <c r="C452" s="233"/>
      <c r="M452" s="234"/>
      <c r="N452" s="234"/>
      <c r="P452" s="251"/>
    </row>
    <row r="453" spans="1:16" s="122" customFormat="1" x14ac:dyDescent="0.25">
      <c r="A453" s="242"/>
      <c r="B453" s="232"/>
      <c r="C453" s="233"/>
      <c r="M453" s="234"/>
      <c r="N453" s="234"/>
      <c r="P453" s="251"/>
    </row>
    <row r="454" spans="1:16" s="122" customFormat="1" x14ac:dyDescent="0.25">
      <c r="A454" s="242"/>
      <c r="B454" s="232"/>
      <c r="C454" s="233"/>
      <c r="M454" s="234"/>
      <c r="N454" s="234"/>
      <c r="P454" s="251"/>
    </row>
    <row r="455" spans="1:16" s="122" customFormat="1" x14ac:dyDescent="0.25">
      <c r="A455" s="242"/>
      <c r="B455" s="232"/>
      <c r="C455" s="233"/>
      <c r="M455" s="234"/>
      <c r="N455" s="234"/>
      <c r="P455" s="251"/>
    </row>
    <row r="456" spans="1:16" s="122" customFormat="1" x14ac:dyDescent="0.25">
      <c r="A456" s="242"/>
      <c r="B456" s="232"/>
      <c r="C456" s="233"/>
      <c r="M456" s="234"/>
      <c r="N456" s="234"/>
      <c r="P456" s="251"/>
    </row>
    <row r="457" spans="1:16" s="122" customFormat="1" x14ac:dyDescent="0.25">
      <c r="A457" s="242"/>
      <c r="B457" s="232"/>
      <c r="C457" s="233"/>
      <c r="M457" s="234"/>
      <c r="N457" s="234"/>
      <c r="P457" s="251"/>
    </row>
    <row r="458" spans="1:16" s="122" customFormat="1" x14ac:dyDescent="0.25">
      <c r="A458" s="242"/>
      <c r="B458" s="232"/>
      <c r="C458" s="233"/>
      <c r="M458" s="234"/>
      <c r="N458" s="234"/>
      <c r="P458" s="251"/>
    </row>
    <row r="459" spans="1:16" s="122" customFormat="1" x14ac:dyDescent="0.25">
      <c r="A459" s="242"/>
      <c r="B459" s="232"/>
      <c r="C459" s="233"/>
      <c r="M459" s="234"/>
      <c r="N459" s="234"/>
      <c r="P459" s="251"/>
    </row>
    <row r="460" spans="1:16" s="122" customFormat="1" x14ac:dyDescent="0.25">
      <c r="A460" s="242"/>
      <c r="B460" s="232"/>
      <c r="C460" s="233"/>
      <c r="M460" s="234"/>
      <c r="N460" s="234"/>
      <c r="P460" s="251"/>
    </row>
    <row r="461" spans="1:16" s="122" customFormat="1" x14ac:dyDescent="0.25">
      <c r="A461" s="242"/>
      <c r="B461" s="232"/>
      <c r="C461" s="233"/>
      <c r="M461" s="234"/>
      <c r="N461" s="234"/>
      <c r="P461" s="251"/>
    </row>
    <row r="462" spans="1:16" s="122" customFormat="1" x14ac:dyDescent="0.25">
      <c r="A462" s="242"/>
      <c r="B462" s="232"/>
      <c r="C462" s="233"/>
      <c r="M462" s="234"/>
      <c r="N462" s="234"/>
      <c r="P462" s="251"/>
    </row>
    <row r="463" spans="1:16" s="122" customFormat="1" x14ac:dyDescent="0.25">
      <c r="A463" s="242"/>
      <c r="B463" s="232"/>
      <c r="C463" s="233"/>
      <c r="M463" s="234"/>
      <c r="N463" s="234"/>
      <c r="P463" s="251"/>
    </row>
    <row r="464" spans="1:16" s="122" customFormat="1" x14ac:dyDescent="0.25">
      <c r="A464" s="242"/>
      <c r="B464" s="232"/>
      <c r="C464" s="233"/>
      <c r="M464" s="234"/>
      <c r="N464" s="234"/>
      <c r="P464" s="251"/>
    </row>
    <row r="465" spans="1:16" s="122" customFormat="1" x14ac:dyDescent="0.25">
      <c r="A465" s="242"/>
      <c r="B465" s="232"/>
      <c r="C465" s="233"/>
      <c r="M465" s="234"/>
      <c r="N465" s="234"/>
      <c r="P465" s="251"/>
    </row>
    <row r="466" spans="1:16" s="122" customFormat="1" x14ac:dyDescent="0.25">
      <c r="A466" s="242"/>
      <c r="B466" s="232"/>
      <c r="C466" s="233"/>
      <c r="M466" s="234"/>
      <c r="N466" s="234"/>
      <c r="P466" s="251"/>
    </row>
    <row r="467" spans="1:16" s="122" customFormat="1" x14ac:dyDescent="0.25">
      <c r="A467" s="242"/>
      <c r="B467" s="232"/>
      <c r="C467" s="233"/>
      <c r="M467" s="234"/>
      <c r="N467" s="234"/>
      <c r="P467" s="251"/>
    </row>
    <row r="468" spans="1:16" s="122" customFormat="1" x14ac:dyDescent="0.25">
      <c r="A468" s="242"/>
      <c r="B468" s="232"/>
      <c r="C468" s="233"/>
      <c r="M468" s="234"/>
      <c r="N468" s="234"/>
      <c r="P468" s="251"/>
    </row>
    <row r="469" spans="1:16" s="122" customFormat="1" x14ac:dyDescent="0.25">
      <c r="A469" s="242"/>
      <c r="B469" s="232"/>
      <c r="C469" s="233"/>
      <c r="M469" s="234"/>
      <c r="N469" s="234"/>
      <c r="P469" s="251"/>
    </row>
    <row r="470" spans="1:16" s="122" customFormat="1" x14ac:dyDescent="0.25">
      <c r="A470" s="242"/>
      <c r="B470" s="232"/>
      <c r="C470" s="233"/>
      <c r="M470" s="234"/>
      <c r="N470" s="234"/>
      <c r="P470" s="251"/>
    </row>
    <row r="471" spans="1:16" s="122" customFormat="1" x14ac:dyDescent="0.25">
      <c r="A471" s="242"/>
      <c r="B471" s="232"/>
      <c r="C471" s="233"/>
      <c r="M471" s="234"/>
      <c r="N471" s="234"/>
      <c r="P471" s="251"/>
    </row>
    <row r="472" spans="1:16" s="122" customFormat="1" x14ac:dyDescent="0.25">
      <c r="A472" s="242"/>
      <c r="B472" s="232"/>
      <c r="C472" s="233"/>
      <c r="M472" s="234"/>
      <c r="N472" s="234"/>
      <c r="P472" s="251"/>
    </row>
    <row r="473" spans="1:16" s="122" customFormat="1" x14ac:dyDescent="0.25">
      <c r="A473" s="242"/>
      <c r="B473" s="232"/>
      <c r="C473" s="233"/>
      <c r="M473" s="234"/>
      <c r="N473" s="234"/>
      <c r="P473" s="251"/>
    </row>
    <row r="474" spans="1:16" s="122" customFormat="1" x14ac:dyDescent="0.25">
      <c r="A474" s="242"/>
      <c r="B474" s="232"/>
      <c r="C474" s="233"/>
      <c r="M474" s="234"/>
      <c r="N474" s="234"/>
      <c r="P474" s="251"/>
    </row>
    <row r="475" spans="1:16" s="122" customFormat="1" x14ac:dyDescent="0.25">
      <c r="A475" s="242"/>
      <c r="B475" s="232"/>
      <c r="C475" s="233"/>
      <c r="M475" s="234"/>
      <c r="N475" s="234"/>
      <c r="P475" s="251"/>
    </row>
    <row r="476" spans="1:16" s="122" customFormat="1" x14ac:dyDescent="0.25">
      <c r="A476" s="242"/>
      <c r="B476" s="232"/>
      <c r="C476" s="233"/>
      <c r="M476" s="234"/>
      <c r="N476" s="234"/>
      <c r="P476" s="251"/>
    </row>
    <row r="477" spans="1:16" s="122" customFormat="1" x14ac:dyDescent="0.25">
      <c r="A477" s="242"/>
      <c r="B477" s="232"/>
      <c r="C477" s="233"/>
      <c r="M477" s="234"/>
      <c r="N477" s="234"/>
      <c r="P477" s="251"/>
    </row>
    <row r="478" spans="1:16" s="122" customFormat="1" x14ac:dyDescent="0.25">
      <c r="A478" s="242"/>
      <c r="B478" s="232"/>
      <c r="C478" s="233"/>
      <c r="M478" s="234"/>
      <c r="N478" s="234"/>
      <c r="P478" s="251"/>
    </row>
    <row r="479" spans="1:16" s="122" customFormat="1" x14ac:dyDescent="0.25">
      <c r="A479" s="242"/>
      <c r="B479" s="232"/>
      <c r="C479" s="233"/>
      <c r="M479" s="234"/>
      <c r="N479" s="234"/>
      <c r="P479" s="251"/>
    </row>
    <row r="480" spans="1:16" s="122" customFormat="1" x14ac:dyDescent="0.25">
      <c r="A480" s="242"/>
      <c r="B480" s="232"/>
      <c r="C480" s="233"/>
      <c r="M480" s="234"/>
      <c r="N480" s="234"/>
      <c r="P480" s="251"/>
    </row>
    <row r="481" spans="1:16" s="122" customFormat="1" x14ac:dyDescent="0.25">
      <c r="A481" s="242"/>
      <c r="B481" s="232"/>
      <c r="C481" s="233"/>
      <c r="M481" s="234"/>
      <c r="N481" s="234"/>
      <c r="P481" s="251"/>
    </row>
    <row r="482" spans="1:16" s="122" customFormat="1" x14ac:dyDescent="0.25">
      <c r="A482" s="242"/>
      <c r="B482" s="232"/>
      <c r="C482" s="233"/>
      <c r="M482" s="234"/>
      <c r="N482" s="234"/>
      <c r="P482" s="251"/>
    </row>
    <row r="483" spans="1:16" s="122" customFormat="1" x14ac:dyDescent="0.25">
      <c r="A483" s="242"/>
      <c r="B483" s="232"/>
      <c r="C483" s="233"/>
      <c r="M483" s="234"/>
      <c r="N483" s="234"/>
      <c r="P483" s="251"/>
    </row>
    <row r="484" spans="1:16" s="122" customFormat="1" x14ac:dyDescent="0.25">
      <c r="A484" s="242"/>
      <c r="B484" s="232"/>
      <c r="C484" s="233"/>
      <c r="M484" s="234"/>
      <c r="N484" s="234"/>
      <c r="P484" s="251"/>
    </row>
    <row r="485" spans="1:16" s="122" customFormat="1" x14ac:dyDescent="0.25">
      <c r="A485" s="242"/>
      <c r="B485" s="232"/>
      <c r="C485" s="233"/>
      <c r="M485" s="234"/>
      <c r="N485" s="234"/>
      <c r="P485" s="251"/>
    </row>
    <row r="486" spans="1:16" s="122" customFormat="1" x14ac:dyDescent="0.25">
      <c r="A486" s="242"/>
      <c r="B486" s="232"/>
      <c r="C486" s="233"/>
      <c r="M486" s="234"/>
      <c r="N486" s="234"/>
      <c r="P486" s="251"/>
    </row>
    <row r="487" spans="1:16" s="122" customFormat="1" x14ac:dyDescent="0.25">
      <c r="A487" s="242"/>
      <c r="B487" s="232"/>
      <c r="C487" s="233"/>
      <c r="M487" s="234"/>
      <c r="N487" s="234"/>
      <c r="P487" s="251"/>
    </row>
    <row r="488" spans="1:16" s="122" customFormat="1" x14ac:dyDescent="0.25">
      <c r="A488" s="242"/>
      <c r="B488" s="232"/>
      <c r="C488" s="233"/>
      <c r="M488" s="234"/>
      <c r="N488" s="234"/>
      <c r="P488" s="251"/>
    </row>
    <row r="489" spans="1:16" s="122" customFormat="1" x14ac:dyDescent="0.25">
      <c r="A489" s="242"/>
      <c r="B489" s="232"/>
      <c r="C489" s="233"/>
      <c r="M489" s="234"/>
      <c r="N489" s="234"/>
      <c r="P489" s="251"/>
    </row>
    <row r="490" spans="1:16" s="122" customFormat="1" x14ac:dyDescent="0.25">
      <c r="A490" s="242"/>
      <c r="B490" s="232"/>
      <c r="C490" s="233"/>
      <c r="M490" s="234"/>
      <c r="N490" s="234"/>
      <c r="P490" s="251"/>
    </row>
    <row r="491" spans="1:16" s="122" customFormat="1" x14ac:dyDescent="0.25">
      <c r="A491" s="242"/>
      <c r="B491" s="232"/>
      <c r="C491" s="233"/>
      <c r="M491" s="234"/>
      <c r="N491" s="234"/>
      <c r="P491" s="251"/>
    </row>
    <row r="492" spans="1:16" s="122" customFormat="1" x14ac:dyDescent="0.25">
      <c r="A492" s="242"/>
      <c r="B492" s="232"/>
      <c r="C492" s="233"/>
      <c r="M492" s="234"/>
      <c r="N492" s="234"/>
      <c r="P492" s="251"/>
    </row>
    <row r="493" spans="1:16" s="122" customFormat="1" x14ac:dyDescent="0.25">
      <c r="A493" s="242"/>
      <c r="B493" s="232"/>
      <c r="C493" s="233"/>
      <c r="M493" s="234"/>
      <c r="N493" s="234"/>
      <c r="P493" s="251"/>
    </row>
    <row r="494" spans="1:16" s="122" customFormat="1" x14ac:dyDescent="0.25">
      <c r="A494" s="242"/>
      <c r="B494" s="232"/>
      <c r="C494" s="233"/>
      <c r="M494" s="234"/>
      <c r="N494" s="234"/>
      <c r="P494" s="251"/>
    </row>
    <row r="495" spans="1:16" s="122" customFormat="1" x14ac:dyDescent="0.25">
      <c r="A495" s="242"/>
      <c r="B495" s="232"/>
      <c r="C495" s="233"/>
      <c r="M495" s="234"/>
      <c r="N495" s="234"/>
      <c r="P495" s="251"/>
    </row>
    <row r="496" spans="1:16" s="122" customFormat="1" x14ac:dyDescent="0.25">
      <c r="A496" s="242"/>
      <c r="B496" s="232"/>
      <c r="C496" s="233"/>
      <c r="M496" s="234"/>
      <c r="N496" s="234"/>
      <c r="P496" s="251"/>
    </row>
    <row r="497" spans="1:16" s="122" customFormat="1" x14ac:dyDescent="0.25">
      <c r="A497" s="242"/>
      <c r="B497" s="232"/>
      <c r="C497" s="233"/>
      <c r="M497" s="234"/>
      <c r="N497" s="234"/>
      <c r="P497" s="251"/>
    </row>
    <row r="498" spans="1:16" s="122" customFormat="1" x14ac:dyDescent="0.25">
      <c r="A498" s="242"/>
      <c r="B498" s="232"/>
      <c r="C498" s="233"/>
      <c r="M498" s="234"/>
      <c r="N498" s="234"/>
      <c r="P498" s="251"/>
    </row>
    <row r="499" spans="1:16" s="122" customFormat="1" x14ac:dyDescent="0.25">
      <c r="A499" s="242"/>
      <c r="B499" s="232"/>
      <c r="C499" s="233"/>
      <c r="M499" s="234"/>
      <c r="N499" s="234"/>
      <c r="P499" s="251"/>
    </row>
    <row r="500" spans="1:16" s="122" customFormat="1" x14ac:dyDescent="0.25">
      <c r="A500" s="242"/>
      <c r="B500" s="232"/>
      <c r="C500" s="233"/>
      <c r="M500" s="234"/>
      <c r="N500" s="234"/>
      <c r="P500" s="251"/>
    </row>
    <row r="501" spans="1:16" s="122" customFormat="1" x14ac:dyDescent="0.25">
      <c r="A501" s="242"/>
      <c r="B501" s="232"/>
      <c r="C501" s="233"/>
      <c r="M501" s="234"/>
      <c r="N501" s="234"/>
      <c r="P501" s="251"/>
    </row>
    <row r="502" spans="1:16" s="122" customFormat="1" x14ac:dyDescent="0.25">
      <c r="A502" s="242"/>
      <c r="B502" s="232"/>
      <c r="C502" s="233"/>
      <c r="M502" s="234"/>
      <c r="N502" s="234"/>
      <c r="P502" s="251"/>
    </row>
    <row r="503" spans="1:16" s="122" customFormat="1" x14ac:dyDescent="0.25">
      <c r="A503" s="242"/>
      <c r="B503" s="232"/>
      <c r="C503" s="233"/>
      <c r="M503" s="234"/>
      <c r="N503" s="234"/>
      <c r="P503" s="251"/>
    </row>
    <row r="504" spans="1:16" s="122" customFormat="1" x14ac:dyDescent="0.25">
      <c r="A504" s="242"/>
      <c r="B504" s="232"/>
      <c r="C504" s="233"/>
      <c r="M504" s="234"/>
      <c r="N504" s="234"/>
      <c r="P504" s="251"/>
    </row>
    <row r="505" spans="1:16" s="122" customFormat="1" x14ac:dyDescent="0.25">
      <c r="A505" s="242"/>
      <c r="B505" s="232"/>
      <c r="C505" s="233"/>
      <c r="M505" s="234"/>
      <c r="N505" s="234"/>
      <c r="P505" s="251"/>
    </row>
    <row r="506" spans="1:16" s="122" customFormat="1" x14ac:dyDescent="0.25">
      <c r="A506" s="242"/>
      <c r="B506" s="232"/>
      <c r="C506" s="233"/>
      <c r="M506" s="234"/>
      <c r="N506" s="234"/>
      <c r="P506" s="251"/>
    </row>
    <row r="507" spans="1:16" s="122" customFormat="1" x14ac:dyDescent="0.25">
      <c r="A507" s="242"/>
      <c r="B507" s="232"/>
      <c r="C507" s="233"/>
      <c r="M507" s="234"/>
      <c r="N507" s="234"/>
      <c r="P507" s="251"/>
    </row>
    <row r="508" spans="1:16" s="122" customFormat="1" x14ac:dyDescent="0.25">
      <c r="A508" s="242"/>
      <c r="B508" s="232"/>
      <c r="C508" s="233"/>
      <c r="M508" s="234"/>
      <c r="N508" s="234"/>
      <c r="P508" s="251"/>
    </row>
    <row r="509" spans="1:16" s="122" customFormat="1" x14ac:dyDescent="0.25">
      <c r="A509" s="242"/>
      <c r="B509" s="232"/>
      <c r="C509" s="233"/>
      <c r="M509" s="234"/>
      <c r="N509" s="234"/>
      <c r="P509" s="251"/>
    </row>
    <row r="510" spans="1:16" s="122" customFormat="1" x14ac:dyDescent="0.25">
      <c r="A510" s="242"/>
      <c r="B510" s="232"/>
      <c r="C510" s="233"/>
      <c r="M510" s="234"/>
      <c r="N510" s="234"/>
      <c r="P510" s="251"/>
    </row>
    <row r="511" spans="1:16" s="122" customFormat="1" x14ac:dyDescent="0.25">
      <c r="A511" s="242"/>
      <c r="B511" s="232"/>
      <c r="C511" s="233"/>
      <c r="M511" s="234"/>
      <c r="N511" s="234"/>
      <c r="P511" s="251"/>
    </row>
    <row r="512" spans="1:16" s="122" customFormat="1" x14ac:dyDescent="0.25">
      <c r="A512" s="242"/>
      <c r="B512" s="232"/>
      <c r="C512" s="233"/>
      <c r="M512" s="234"/>
      <c r="N512" s="234"/>
      <c r="P512" s="251"/>
    </row>
    <row r="513" spans="1:16" s="122" customFormat="1" x14ac:dyDescent="0.25">
      <c r="A513" s="242"/>
      <c r="B513" s="232"/>
      <c r="C513" s="233"/>
      <c r="M513" s="234"/>
      <c r="N513" s="234"/>
      <c r="P513" s="251"/>
    </row>
    <row r="514" spans="1:16" s="122" customFormat="1" x14ac:dyDescent="0.25">
      <c r="A514" s="242"/>
      <c r="B514" s="232"/>
      <c r="C514" s="233"/>
      <c r="M514" s="234"/>
      <c r="N514" s="234"/>
      <c r="P514" s="251"/>
    </row>
    <row r="515" spans="1:16" s="122" customFormat="1" x14ac:dyDescent="0.25">
      <c r="A515" s="242"/>
      <c r="B515" s="232"/>
      <c r="C515" s="233"/>
      <c r="M515" s="234"/>
      <c r="N515" s="234"/>
      <c r="P515" s="251"/>
    </row>
    <row r="516" spans="1:16" s="122" customFormat="1" x14ac:dyDescent="0.25">
      <c r="A516" s="242"/>
      <c r="B516" s="232"/>
      <c r="C516" s="233"/>
      <c r="M516" s="234"/>
      <c r="N516" s="234"/>
      <c r="P516" s="251"/>
    </row>
    <row r="517" spans="1:16" s="122" customFormat="1" x14ac:dyDescent="0.25">
      <c r="A517" s="242"/>
      <c r="B517" s="232"/>
      <c r="C517" s="233"/>
      <c r="M517" s="234"/>
      <c r="N517" s="234"/>
      <c r="P517" s="251"/>
    </row>
    <row r="518" spans="1:16" s="122" customFormat="1" x14ac:dyDescent="0.25">
      <c r="A518" s="242"/>
      <c r="B518" s="232"/>
      <c r="C518" s="233"/>
      <c r="M518" s="234"/>
      <c r="N518" s="234"/>
      <c r="P518" s="251"/>
    </row>
    <row r="519" spans="1:16" s="122" customFormat="1" x14ac:dyDescent="0.25">
      <c r="A519" s="242"/>
      <c r="B519" s="232"/>
      <c r="C519" s="233"/>
      <c r="M519" s="234"/>
      <c r="N519" s="234"/>
      <c r="P519" s="251"/>
    </row>
    <row r="520" spans="1:16" s="122" customFormat="1" x14ac:dyDescent="0.25">
      <c r="A520" s="242"/>
      <c r="B520" s="232"/>
      <c r="C520" s="233"/>
      <c r="M520" s="234"/>
      <c r="N520" s="234"/>
      <c r="P520" s="251"/>
    </row>
    <row r="521" spans="1:16" s="122" customFormat="1" x14ac:dyDescent="0.25">
      <c r="A521" s="242"/>
      <c r="B521" s="232"/>
      <c r="C521" s="233"/>
      <c r="M521" s="234"/>
      <c r="N521" s="234"/>
      <c r="P521" s="251"/>
    </row>
    <row r="522" spans="1:16" s="122" customFormat="1" x14ac:dyDescent="0.25">
      <c r="A522" s="242"/>
      <c r="B522" s="232"/>
      <c r="C522" s="233"/>
      <c r="M522" s="234"/>
      <c r="N522" s="234"/>
      <c r="P522" s="251"/>
    </row>
    <row r="523" spans="1:16" s="122" customFormat="1" x14ac:dyDescent="0.25">
      <c r="A523" s="242"/>
      <c r="B523" s="232"/>
      <c r="C523" s="233"/>
      <c r="M523" s="234"/>
      <c r="N523" s="234"/>
      <c r="P523" s="251"/>
    </row>
    <row r="524" spans="1:16" s="122" customFormat="1" x14ac:dyDescent="0.25">
      <c r="A524" s="242"/>
      <c r="B524" s="232"/>
      <c r="C524" s="233"/>
      <c r="M524" s="234"/>
      <c r="N524" s="234"/>
      <c r="P524" s="251"/>
    </row>
    <row r="525" spans="1:16" s="122" customFormat="1" x14ac:dyDescent="0.25">
      <c r="A525" s="242"/>
      <c r="B525" s="232"/>
      <c r="C525" s="233"/>
      <c r="M525" s="234"/>
      <c r="N525" s="234"/>
      <c r="P525" s="251"/>
    </row>
    <row r="526" spans="1:16" s="122" customFormat="1" x14ac:dyDescent="0.25">
      <c r="A526" s="242"/>
      <c r="B526" s="232"/>
      <c r="C526" s="233"/>
      <c r="M526" s="234"/>
      <c r="N526" s="234"/>
      <c r="P526" s="251"/>
    </row>
    <row r="527" spans="1:16" s="122" customFormat="1" x14ac:dyDescent="0.25">
      <c r="A527" s="242"/>
      <c r="B527" s="232"/>
      <c r="C527" s="233"/>
      <c r="M527" s="234"/>
      <c r="N527" s="234"/>
      <c r="P527" s="251"/>
    </row>
    <row r="528" spans="1:16" s="122" customFormat="1" x14ac:dyDescent="0.25">
      <c r="A528" s="242"/>
      <c r="B528" s="232"/>
      <c r="C528" s="233"/>
      <c r="M528" s="234"/>
      <c r="N528" s="234"/>
      <c r="P528" s="251"/>
    </row>
    <row r="529" spans="1:16" s="122" customFormat="1" x14ac:dyDescent="0.25">
      <c r="A529" s="242"/>
      <c r="B529" s="232"/>
      <c r="C529" s="233"/>
      <c r="M529" s="234"/>
      <c r="N529" s="234"/>
      <c r="P529" s="251"/>
    </row>
    <row r="530" spans="1:16" s="122" customFormat="1" x14ac:dyDescent="0.25">
      <c r="A530" s="242"/>
      <c r="B530" s="232"/>
      <c r="C530" s="233"/>
      <c r="M530" s="234"/>
      <c r="N530" s="234"/>
      <c r="P530" s="251"/>
    </row>
    <row r="531" spans="1:16" s="122" customFormat="1" x14ac:dyDescent="0.25">
      <c r="A531" s="242"/>
      <c r="B531" s="232"/>
      <c r="C531" s="233"/>
      <c r="M531" s="234"/>
      <c r="N531" s="234"/>
      <c r="P531" s="251"/>
    </row>
    <row r="532" spans="1:16" s="122" customFormat="1" x14ac:dyDescent="0.25">
      <c r="A532" s="242"/>
      <c r="B532" s="232"/>
      <c r="C532" s="233"/>
      <c r="M532" s="234"/>
      <c r="N532" s="234"/>
      <c r="P532" s="251"/>
    </row>
    <row r="533" spans="1:16" s="122" customFormat="1" x14ac:dyDescent="0.25">
      <c r="A533" s="242"/>
      <c r="B533" s="232"/>
      <c r="C533" s="233"/>
      <c r="M533" s="234"/>
      <c r="N533" s="234"/>
      <c r="P533" s="251"/>
    </row>
    <row r="534" spans="1:16" s="122" customFormat="1" x14ac:dyDescent="0.25">
      <c r="A534" s="242"/>
      <c r="B534" s="232"/>
      <c r="C534" s="233"/>
      <c r="M534" s="234"/>
      <c r="N534" s="234"/>
      <c r="P534" s="251"/>
    </row>
    <row r="535" spans="1:16" s="122" customFormat="1" x14ac:dyDescent="0.25">
      <c r="A535" s="242"/>
      <c r="B535" s="232"/>
      <c r="C535" s="233"/>
      <c r="M535" s="234"/>
      <c r="N535" s="234"/>
      <c r="P535" s="251"/>
    </row>
    <row r="536" spans="1:16" s="122" customFormat="1" x14ac:dyDescent="0.25">
      <c r="A536" s="242"/>
      <c r="B536" s="232"/>
      <c r="C536" s="233"/>
      <c r="M536" s="234"/>
      <c r="N536" s="234"/>
      <c r="P536" s="251"/>
    </row>
    <row r="537" spans="1:16" s="122" customFormat="1" x14ac:dyDescent="0.25">
      <c r="A537" s="242"/>
      <c r="B537" s="232"/>
      <c r="C537" s="233"/>
      <c r="M537" s="234"/>
      <c r="N537" s="234"/>
      <c r="P537" s="251"/>
    </row>
    <row r="538" spans="1:16" s="122" customFormat="1" x14ac:dyDescent="0.25">
      <c r="A538" s="242"/>
      <c r="B538" s="232"/>
      <c r="C538" s="233"/>
      <c r="M538" s="234"/>
      <c r="N538" s="234"/>
      <c r="P538" s="251"/>
    </row>
    <row r="539" spans="1:16" s="122" customFormat="1" x14ac:dyDescent="0.25">
      <c r="A539" s="242"/>
      <c r="B539" s="232"/>
      <c r="C539" s="233"/>
      <c r="M539" s="234"/>
      <c r="N539" s="234"/>
      <c r="P539" s="251"/>
    </row>
    <row r="540" spans="1:16" s="122" customFormat="1" x14ac:dyDescent="0.25">
      <c r="A540" s="242"/>
      <c r="B540" s="232"/>
      <c r="C540" s="233"/>
      <c r="M540" s="234"/>
      <c r="N540" s="234"/>
      <c r="P540" s="251"/>
    </row>
    <row r="541" spans="1:16" s="122" customFormat="1" x14ac:dyDescent="0.25">
      <c r="A541" s="242"/>
      <c r="B541" s="232"/>
      <c r="C541" s="233"/>
      <c r="M541" s="234"/>
      <c r="N541" s="234"/>
      <c r="P541" s="251"/>
    </row>
    <row r="542" spans="1:16" s="122" customFormat="1" x14ac:dyDescent="0.25">
      <c r="A542" s="242"/>
      <c r="B542" s="232"/>
      <c r="C542" s="233"/>
      <c r="M542" s="234"/>
      <c r="N542" s="234"/>
      <c r="P542" s="251"/>
    </row>
    <row r="543" spans="1:16" s="122" customFormat="1" x14ac:dyDescent="0.25">
      <c r="A543" s="242"/>
      <c r="B543" s="232"/>
      <c r="C543" s="233"/>
      <c r="M543" s="234"/>
      <c r="N543" s="234"/>
      <c r="P543" s="251"/>
    </row>
    <row r="544" spans="1:16" s="122" customFormat="1" x14ac:dyDescent="0.25">
      <c r="A544" s="242"/>
      <c r="B544" s="232"/>
      <c r="C544" s="233"/>
      <c r="M544" s="234"/>
      <c r="N544" s="234"/>
      <c r="P544" s="251"/>
    </row>
    <row r="545" spans="1:16" s="122" customFormat="1" x14ac:dyDescent="0.25">
      <c r="A545" s="242"/>
      <c r="B545" s="232"/>
      <c r="C545" s="233"/>
      <c r="M545" s="234"/>
      <c r="N545" s="234"/>
      <c r="P545" s="251"/>
    </row>
    <row r="546" spans="1:16" s="122" customFormat="1" x14ac:dyDescent="0.25">
      <c r="A546" s="242"/>
      <c r="B546" s="232"/>
      <c r="C546" s="233"/>
      <c r="M546" s="234"/>
      <c r="N546" s="234"/>
      <c r="P546" s="251"/>
    </row>
    <row r="547" spans="1:16" s="122" customFormat="1" x14ac:dyDescent="0.25">
      <c r="A547" s="242"/>
      <c r="B547" s="232"/>
      <c r="C547" s="233"/>
      <c r="M547" s="234"/>
      <c r="N547" s="234"/>
      <c r="P547" s="251"/>
    </row>
    <row r="548" spans="1:16" s="122" customFormat="1" x14ac:dyDescent="0.25">
      <c r="A548" s="242"/>
      <c r="B548" s="232"/>
      <c r="C548" s="233"/>
      <c r="M548" s="234"/>
      <c r="N548" s="234"/>
      <c r="P548" s="251"/>
    </row>
    <row r="549" spans="1:16" s="122" customFormat="1" x14ac:dyDescent="0.25">
      <c r="A549" s="242"/>
      <c r="B549" s="232"/>
      <c r="C549" s="233"/>
      <c r="M549" s="234"/>
      <c r="N549" s="234"/>
      <c r="P549" s="251"/>
    </row>
    <row r="550" spans="1:16" s="122" customFormat="1" x14ac:dyDescent="0.25">
      <c r="A550" s="242"/>
      <c r="B550" s="232"/>
      <c r="C550" s="233"/>
      <c r="M550" s="234"/>
      <c r="N550" s="234"/>
      <c r="P550" s="251"/>
    </row>
    <row r="551" spans="1:16" s="122" customFormat="1" x14ac:dyDescent="0.25">
      <c r="A551" s="242"/>
      <c r="B551" s="232"/>
      <c r="C551" s="233"/>
      <c r="M551" s="234"/>
      <c r="N551" s="234"/>
      <c r="P551" s="251"/>
    </row>
    <row r="552" spans="1:16" s="122" customFormat="1" x14ac:dyDescent="0.25">
      <c r="A552" s="242"/>
      <c r="B552" s="232"/>
      <c r="C552" s="233"/>
      <c r="M552" s="234"/>
      <c r="N552" s="234"/>
      <c r="P552" s="251"/>
    </row>
    <row r="553" spans="1:16" s="122" customFormat="1" x14ac:dyDescent="0.25">
      <c r="A553" s="242"/>
      <c r="B553" s="232"/>
      <c r="C553" s="233"/>
      <c r="M553" s="234"/>
      <c r="N553" s="234"/>
      <c r="P553" s="251"/>
    </row>
    <row r="554" spans="1:16" s="122" customFormat="1" x14ac:dyDescent="0.25">
      <c r="A554" s="242"/>
      <c r="B554" s="232"/>
      <c r="C554" s="233"/>
      <c r="M554" s="234"/>
      <c r="N554" s="234"/>
      <c r="P554" s="251"/>
    </row>
    <row r="555" spans="1:16" s="122" customFormat="1" x14ac:dyDescent="0.25">
      <c r="A555" s="242"/>
      <c r="B555" s="232"/>
      <c r="C555" s="233"/>
      <c r="M555" s="234"/>
      <c r="N555" s="234"/>
      <c r="P555" s="251"/>
    </row>
    <row r="556" spans="1:16" s="122" customFormat="1" x14ac:dyDescent="0.25">
      <c r="A556" s="242"/>
      <c r="B556" s="232"/>
      <c r="C556" s="233"/>
      <c r="M556" s="234"/>
      <c r="N556" s="234"/>
      <c r="P556" s="251"/>
    </row>
    <row r="557" spans="1:16" s="122" customFormat="1" x14ac:dyDescent="0.25">
      <c r="A557" s="242"/>
      <c r="B557" s="232"/>
      <c r="C557" s="233"/>
      <c r="M557" s="234"/>
      <c r="N557" s="234"/>
      <c r="P557" s="251"/>
    </row>
    <row r="558" spans="1:16" s="122" customFormat="1" x14ac:dyDescent="0.25">
      <c r="A558" s="242"/>
      <c r="B558" s="232"/>
      <c r="C558" s="233"/>
      <c r="M558" s="234"/>
      <c r="N558" s="234"/>
      <c r="P558" s="251"/>
    </row>
    <row r="559" spans="1:16" s="122" customFormat="1" x14ac:dyDescent="0.25">
      <c r="A559" s="242"/>
      <c r="B559" s="232"/>
      <c r="C559" s="233"/>
      <c r="M559" s="234"/>
      <c r="N559" s="234"/>
      <c r="P559" s="251"/>
    </row>
    <row r="560" spans="1:16" s="122" customFormat="1" x14ac:dyDescent="0.25">
      <c r="A560" s="242"/>
      <c r="B560" s="232"/>
      <c r="C560" s="233"/>
      <c r="M560" s="234"/>
      <c r="N560" s="234"/>
      <c r="P560" s="251"/>
    </row>
    <row r="561" spans="1:16" s="122" customFormat="1" x14ac:dyDescent="0.25">
      <c r="A561" s="242"/>
      <c r="B561" s="232"/>
      <c r="C561" s="233"/>
      <c r="M561" s="234"/>
      <c r="N561" s="234"/>
      <c r="P561" s="251"/>
    </row>
    <row r="562" spans="1:16" s="122" customFormat="1" x14ac:dyDescent="0.25">
      <c r="A562" s="242"/>
      <c r="B562" s="232"/>
      <c r="C562" s="233"/>
      <c r="M562" s="234"/>
      <c r="N562" s="234"/>
      <c r="P562" s="251"/>
    </row>
    <row r="563" spans="1:16" s="122" customFormat="1" x14ac:dyDescent="0.25">
      <c r="A563" s="242"/>
      <c r="B563" s="232"/>
      <c r="C563" s="233"/>
      <c r="M563" s="234"/>
      <c r="N563" s="234"/>
      <c r="P563" s="251"/>
    </row>
    <row r="564" spans="1:16" s="122" customFormat="1" x14ac:dyDescent="0.25">
      <c r="A564" s="242"/>
      <c r="B564" s="232"/>
      <c r="C564" s="233"/>
      <c r="M564" s="234"/>
      <c r="N564" s="234"/>
      <c r="P564" s="251"/>
    </row>
    <row r="565" spans="1:16" s="122" customFormat="1" x14ac:dyDescent="0.25">
      <c r="A565" s="242"/>
      <c r="B565" s="232"/>
      <c r="C565" s="233"/>
      <c r="M565" s="234"/>
      <c r="N565" s="234"/>
      <c r="P565" s="251"/>
    </row>
    <row r="566" spans="1:16" s="122" customFormat="1" x14ac:dyDescent="0.25">
      <c r="A566" s="242"/>
      <c r="B566" s="232"/>
      <c r="C566" s="233"/>
      <c r="M566" s="234"/>
      <c r="N566" s="234"/>
      <c r="P566" s="251"/>
    </row>
    <row r="567" spans="1:16" s="122" customFormat="1" x14ac:dyDescent="0.25">
      <c r="A567" s="242"/>
      <c r="B567" s="232"/>
      <c r="C567" s="233"/>
      <c r="M567" s="234"/>
      <c r="N567" s="234"/>
      <c r="P567" s="251"/>
    </row>
    <row r="568" spans="1:16" s="122" customFormat="1" x14ac:dyDescent="0.25">
      <c r="A568" s="242"/>
      <c r="B568" s="232"/>
      <c r="C568" s="233"/>
      <c r="M568" s="234"/>
      <c r="N568" s="234"/>
      <c r="P568" s="251"/>
    </row>
    <row r="569" spans="1:16" s="122" customFormat="1" x14ac:dyDescent="0.25">
      <c r="A569" s="242"/>
      <c r="B569" s="232"/>
      <c r="C569" s="233"/>
      <c r="M569" s="234"/>
      <c r="N569" s="234"/>
      <c r="P569" s="251"/>
    </row>
    <row r="570" spans="1:16" s="122" customFormat="1" x14ac:dyDescent="0.25">
      <c r="A570" s="242"/>
      <c r="B570" s="232"/>
      <c r="C570" s="233"/>
      <c r="M570" s="234"/>
      <c r="N570" s="234"/>
      <c r="P570" s="251"/>
    </row>
  </sheetData>
  <sheetProtection selectLockedCells="1" selectUnlockedCells="1"/>
  <autoFilter ref="A2:P142" xr:uid="{00000000-0001-0000-0B00-000000000000}"/>
  <mergeCells count="18">
    <mergeCell ref="A33:A39"/>
    <mergeCell ref="A40:A50"/>
    <mergeCell ref="A4:A10"/>
    <mergeCell ref="A52:A53"/>
    <mergeCell ref="A11:A20"/>
    <mergeCell ref="A21:A32"/>
    <mergeCell ref="A139:A142"/>
    <mergeCell ref="A54:A55"/>
    <mergeCell ref="A56:A59"/>
    <mergeCell ref="A60:A62"/>
    <mergeCell ref="A63:A67"/>
    <mergeCell ref="A68:A84"/>
    <mergeCell ref="A85:A87"/>
    <mergeCell ref="A88:A92"/>
    <mergeCell ref="A93:A96"/>
    <mergeCell ref="A97:A109"/>
    <mergeCell ref="A110:A113"/>
    <mergeCell ref="A114:A138"/>
  </mergeCells>
  <pageMargins left="0.25" right="0.25" top="0.75" bottom="0.75" header="0.3" footer="0.3"/>
  <pageSetup firstPageNumber="0" orientation="portrait" horizontalDpi="300" verticalDpi="300" r:id="rId1"/>
  <headerFooter alignWithMargins="0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90B6E-FAD8-4B54-84BB-3152BF39ED8A}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"/>
  <dimension ref="A1:T145"/>
  <sheetViews>
    <sheetView zoomScale="90" zoomScaleNormal="90" zoomScalePageLayoutView="110" workbookViewId="0">
      <pane xSplit="3" ySplit="3" topLeftCell="D103" activePane="bottomRight" state="frozen"/>
      <selection pane="topRight" activeCell="D1" sqref="D1"/>
      <selection pane="bottomLeft" activeCell="A4" sqref="A4"/>
      <selection pane="bottomRight" activeCell="C112" sqref="C112:O113"/>
    </sheetView>
  </sheetViews>
  <sheetFormatPr baseColWidth="10" defaultColWidth="10.42578125" defaultRowHeight="15" x14ac:dyDescent="0.25"/>
  <cols>
    <col min="1" max="1" width="15.42578125" style="72" customWidth="1"/>
    <col min="2" max="2" width="8.140625" style="85" customWidth="1"/>
    <col min="3" max="3" width="47.42578125" style="84" customWidth="1"/>
    <col min="4" max="4" width="19" style="2" bestFit="1" customWidth="1"/>
    <col min="5" max="5" width="13.42578125" style="2" customWidth="1"/>
    <col min="6" max="6" width="12" style="2" customWidth="1"/>
    <col min="7" max="7" width="13.42578125" style="2" customWidth="1"/>
    <col min="8" max="8" width="14.140625" style="2" customWidth="1"/>
    <col min="9" max="9" width="18.140625" style="2" customWidth="1"/>
    <col min="10" max="10" width="13" style="2" customWidth="1"/>
    <col min="11" max="11" width="13.42578125" style="2" customWidth="1"/>
    <col min="12" max="12" width="17.42578125" style="2" customWidth="1"/>
    <col min="13" max="13" width="14.85546875" style="56" bestFit="1" customWidth="1"/>
    <col min="14" max="14" width="14.85546875" style="56" customWidth="1"/>
    <col min="15" max="16" width="10.42578125" style="2"/>
    <col min="17" max="17" width="12.85546875" style="207" bestFit="1" customWidth="1"/>
    <col min="18" max="18" width="10.42578125" style="203"/>
    <col min="19" max="19" width="10.42578125" style="2"/>
    <col min="20" max="20" width="23.42578125" style="2" bestFit="1" customWidth="1"/>
    <col min="21" max="16384" width="10.42578125" style="2"/>
  </cols>
  <sheetData>
    <row r="1" spans="1:20" x14ac:dyDescent="0.25">
      <c r="F1" s="2">
        <f>157000-3055</f>
        <v>153945</v>
      </c>
    </row>
    <row r="2" spans="1:20" ht="15.75" thickBot="1" x14ac:dyDescent="0.3">
      <c r="A2" s="71"/>
      <c r="B2" s="69"/>
      <c r="C2" s="74"/>
      <c r="D2" s="9"/>
      <c r="E2" s="9"/>
      <c r="F2" s="9"/>
      <c r="G2" s="9"/>
      <c r="H2" s="11">
        <v>0.55000000000000004</v>
      </c>
      <c r="I2" s="34">
        <v>0.1</v>
      </c>
      <c r="J2" s="9"/>
      <c r="K2" s="10">
        <v>0.05</v>
      </c>
      <c r="L2" s="10">
        <v>0</v>
      </c>
      <c r="M2" s="59"/>
      <c r="N2" s="59"/>
      <c r="O2" s="42">
        <f>+'5. GASTOS VARIABLES'!D1</f>
        <v>534.54999999999995</v>
      </c>
    </row>
    <row r="3" spans="1:20" s="8" customFormat="1" ht="40.5" customHeight="1" thickBot="1" x14ac:dyDescent="0.25">
      <c r="A3" s="87" t="s">
        <v>415</v>
      </c>
      <c r="B3" s="86" t="s">
        <v>416</v>
      </c>
      <c r="C3" s="88" t="s">
        <v>417</v>
      </c>
      <c r="D3" s="58" t="s">
        <v>418</v>
      </c>
      <c r="E3" s="31" t="s">
        <v>419</v>
      </c>
      <c r="F3" s="31" t="s">
        <v>420</v>
      </c>
      <c r="G3" s="31" t="s">
        <v>421</v>
      </c>
      <c r="H3" s="32" t="s">
        <v>470</v>
      </c>
      <c r="I3" s="31" t="s">
        <v>422</v>
      </c>
      <c r="J3" s="31" t="s">
        <v>0</v>
      </c>
      <c r="K3" s="31" t="s">
        <v>423</v>
      </c>
      <c r="L3" s="31" t="s">
        <v>424</v>
      </c>
      <c r="M3" s="60" t="s">
        <v>622</v>
      </c>
      <c r="N3" s="62" t="s">
        <v>1102</v>
      </c>
      <c r="O3" s="33" t="s">
        <v>502</v>
      </c>
      <c r="P3" s="8" t="s">
        <v>1103</v>
      </c>
      <c r="Q3" s="209" t="s">
        <v>1075</v>
      </c>
      <c r="R3" s="204" t="s">
        <v>1076</v>
      </c>
      <c r="S3" s="8" t="s">
        <v>1104</v>
      </c>
      <c r="T3" s="8" t="s">
        <v>1105</v>
      </c>
    </row>
    <row r="4" spans="1:20" ht="15" customHeight="1" thickBot="1" x14ac:dyDescent="0.3">
      <c r="A4" s="211" t="s">
        <v>425</v>
      </c>
      <c r="B4" s="68" t="s">
        <v>155</v>
      </c>
      <c r="C4" s="77" t="s">
        <v>678</v>
      </c>
      <c r="D4" s="30">
        <v>60</v>
      </c>
      <c r="E4" s="38">
        <f>+D4*'4. TOTAL GASTOS FIJOS'!$C$32</f>
        <v>26421.072042085081</v>
      </c>
      <c r="F4" s="39">
        <f>HLOOKUP(B4,'5. GASTOS VARIABLES'!$K$1:$WV$290,3,0)</f>
        <v>2407.5967333333333</v>
      </c>
      <c r="G4" s="39">
        <f>SUM(E4:F4)</f>
        <v>28828.668775418413</v>
      </c>
      <c r="H4" s="39">
        <f>G4*$H$2</f>
        <v>15855.767826480129</v>
      </c>
      <c r="I4" s="39">
        <f t="shared" ref="I4:I41" si="0">+H4*$I$2</f>
        <v>1585.576782648013</v>
      </c>
      <c r="J4" s="39">
        <f t="shared" ref="J4:J41" si="1">SUM(G4:I4)</f>
        <v>46270.013384546561</v>
      </c>
      <c r="K4" s="40">
        <f t="shared" ref="K4:K41" si="2">+J4*$K$2</f>
        <v>2313.5006692273282</v>
      </c>
      <c r="L4" s="40">
        <f t="shared" ref="L4:L41" si="3">+J4*$L$2</f>
        <v>0</v>
      </c>
      <c r="M4" s="57">
        <f t="shared" ref="M4:M41" si="4">SUM(J4:L4)</f>
        <v>48583.514053773892</v>
      </c>
      <c r="N4" s="63">
        <f>MROUND(M4,1000)</f>
        <v>49000</v>
      </c>
      <c r="O4" s="41">
        <f>M4/$O$2</f>
        <v>90.886753444530726</v>
      </c>
      <c r="P4" s="2">
        <v>33000</v>
      </c>
      <c r="Q4" s="207">
        <f>+N4-P4</f>
        <v>16000</v>
      </c>
      <c r="R4" s="203">
        <f>+Q4/P4</f>
        <v>0.48484848484848486</v>
      </c>
      <c r="S4" s="2" t="s">
        <v>1080</v>
      </c>
      <c r="T4" s="2" t="s">
        <v>1082</v>
      </c>
    </row>
    <row r="5" spans="1:20" ht="52.5" thickBot="1" x14ac:dyDescent="0.3">
      <c r="A5" s="211" t="s">
        <v>425</v>
      </c>
      <c r="B5" s="70" t="s">
        <v>156</v>
      </c>
      <c r="C5" s="75" t="s">
        <v>426</v>
      </c>
      <c r="D5" s="30">
        <v>30</v>
      </c>
      <c r="E5" s="38">
        <f>+D5*'4. TOTAL GASTOS FIJOS'!$C$32</f>
        <v>13210.536021042541</v>
      </c>
      <c r="F5" s="39">
        <f>HLOOKUP(B5,'5. GASTOS VARIABLES'!$K$1:$WV$290,3,0)</f>
        <v>1906.7467333333334</v>
      </c>
      <c r="G5" s="39">
        <f t="shared" ref="G5:G41" si="5">SUM(E5:F5)</f>
        <v>15117.282754375874</v>
      </c>
      <c r="H5" s="39">
        <f t="shared" ref="H5:H70" si="6">G5*$H$2</f>
        <v>8314.5055149067321</v>
      </c>
      <c r="I5" s="39">
        <f t="shared" si="0"/>
        <v>831.45055149067321</v>
      </c>
      <c r="J5" s="39">
        <f t="shared" si="1"/>
        <v>24263.23882077328</v>
      </c>
      <c r="K5" s="40">
        <f t="shared" si="2"/>
        <v>1213.1619410386641</v>
      </c>
      <c r="L5" s="40">
        <f t="shared" si="3"/>
        <v>0</v>
      </c>
      <c r="M5" s="57">
        <f t="shared" si="4"/>
        <v>25476.400761811943</v>
      </c>
      <c r="N5" s="63">
        <f t="shared" ref="N5:N71" si="7">MROUND(M5,1000)</f>
        <v>25000</v>
      </c>
      <c r="O5" s="41">
        <f t="shared" ref="O5:O69" si="8">M5/$O$2</f>
        <v>47.659528129851175</v>
      </c>
      <c r="P5" s="2">
        <v>14000</v>
      </c>
      <c r="Q5" s="207">
        <f t="shared" ref="Q5:Q68" si="9">+N5-P5</f>
        <v>11000</v>
      </c>
      <c r="R5" s="203">
        <f t="shared" ref="R5:R68" si="10">+Q5/P5</f>
        <v>0.7857142857142857</v>
      </c>
      <c r="S5" s="2" t="s">
        <v>1080</v>
      </c>
      <c r="T5" s="2" t="s">
        <v>1082</v>
      </c>
    </row>
    <row r="6" spans="1:20" ht="52.5" thickBot="1" x14ac:dyDescent="0.3">
      <c r="A6" s="211" t="s">
        <v>425</v>
      </c>
      <c r="B6" s="70" t="s">
        <v>157</v>
      </c>
      <c r="C6" s="75" t="s">
        <v>582</v>
      </c>
      <c r="D6" s="30">
        <v>30</v>
      </c>
      <c r="E6" s="38">
        <f>+D6*'4. TOTAL GASTOS FIJOS'!$C$32</f>
        <v>13210.536021042541</v>
      </c>
      <c r="F6" s="39">
        <f>HLOOKUP(B6,'5. GASTOS VARIABLES'!$K$1:$WV$290,3,0)</f>
        <v>1282.9667333333334</v>
      </c>
      <c r="G6" s="39">
        <f t="shared" si="5"/>
        <v>14493.502754375873</v>
      </c>
      <c r="H6" s="39">
        <f t="shared" si="6"/>
        <v>7971.4265149067314</v>
      </c>
      <c r="I6" s="39">
        <f t="shared" si="0"/>
        <v>797.14265149067319</v>
      </c>
      <c r="J6" s="39">
        <f t="shared" si="1"/>
        <v>23262.07192077328</v>
      </c>
      <c r="K6" s="40">
        <f t="shared" si="2"/>
        <v>1163.1035960386641</v>
      </c>
      <c r="L6" s="40">
        <f t="shared" si="3"/>
        <v>0</v>
      </c>
      <c r="M6" s="57">
        <f t="shared" si="4"/>
        <v>24425.175516811945</v>
      </c>
      <c r="N6" s="63">
        <f t="shared" si="7"/>
        <v>24000</v>
      </c>
      <c r="O6" s="41">
        <f t="shared" si="8"/>
        <v>45.692967013023939</v>
      </c>
      <c r="P6" s="2">
        <v>19000</v>
      </c>
      <c r="Q6" s="207">
        <f t="shared" si="9"/>
        <v>5000</v>
      </c>
      <c r="R6" s="203">
        <f t="shared" si="10"/>
        <v>0.26315789473684209</v>
      </c>
      <c r="S6" s="2" t="s">
        <v>1080</v>
      </c>
      <c r="T6" s="2" t="s">
        <v>1082</v>
      </c>
    </row>
    <row r="7" spans="1:20" ht="52.5" thickBot="1" x14ac:dyDescent="0.3">
      <c r="A7" s="211" t="s">
        <v>425</v>
      </c>
      <c r="B7" s="70" t="s">
        <v>158</v>
      </c>
      <c r="C7" s="76" t="s">
        <v>703</v>
      </c>
      <c r="D7" s="30">
        <v>30</v>
      </c>
      <c r="E7" s="38">
        <f>+D7*'4. TOTAL GASTOS FIJOS'!$C$32</f>
        <v>13210.536021042541</v>
      </c>
      <c r="F7" s="39">
        <f>HLOOKUP(B7,'5. GASTOS VARIABLES'!$K$1:$WV$290,3,0)</f>
        <v>2370.7467333333334</v>
      </c>
      <c r="G7" s="39">
        <f t="shared" si="5"/>
        <v>15581.282754375874</v>
      </c>
      <c r="H7" s="39">
        <f t="shared" si="6"/>
        <v>8569.705514906731</v>
      </c>
      <c r="I7" s="39">
        <f t="shared" si="0"/>
        <v>856.97055149067319</v>
      </c>
      <c r="J7" s="39">
        <f t="shared" si="1"/>
        <v>25007.958820773281</v>
      </c>
      <c r="K7" s="40">
        <f t="shared" si="2"/>
        <v>1250.3979410386642</v>
      </c>
      <c r="L7" s="40">
        <f t="shared" si="3"/>
        <v>0</v>
      </c>
      <c r="M7" s="57">
        <f t="shared" si="4"/>
        <v>26258.356761811945</v>
      </c>
      <c r="N7" s="63">
        <f t="shared" si="7"/>
        <v>26000</v>
      </c>
      <c r="O7" s="41">
        <f t="shared" si="8"/>
        <v>49.12235854795987</v>
      </c>
      <c r="P7" s="2">
        <v>23000</v>
      </c>
      <c r="Q7" s="207">
        <f t="shared" si="9"/>
        <v>3000</v>
      </c>
      <c r="R7" s="203">
        <f t="shared" si="10"/>
        <v>0.13043478260869565</v>
      </c>
      <c r="S7" s="2" t="s">
        <v>1083</v>
      </c>
      <c r="T7" s="2" t="s">
        <v>1084</v>
      </c>
    </row>
    <row r="8" spans="1:20" ht="52.5" thickBot="1" x14ac:dyDescent="0.3">
      <c r="A8" s="211" t="s">
        <v>425</v>
      </c>
      <c r="B8" s="89" t="s">
        <v>663</v>
      </c>
      <c r="C8" s="93" t="s">
        <v>627</v>
      </c>
      <c r="D8" s="30">
        <v>120</v>
      </c>
      <c r="E8" s="38">
        <f>+D8*'4. TOTAL GASTOS FIJOS'!$C$32</f>
        <v>52842.144084170162</v>
      </c>
      <c r="F8" s="39">
        <f>HLOOKUP(B8,'5. GASTOS VARIABLES'!$K$1:$WV$290,3,0)</f>
        <v>2465.6568393939397</v>
      </c>
      <c r="G8" s="39">
        <f>SUM(E8:F8)</f>
        <v>55307.8009235641</v>
      </c>
      <c r="H8" s="39">
        <f>G8*$H$2</f>
        <v>30419.290507960257</v>
      </c>
      <c r="I8" s="39">
        <f>+H8*$I$2</f>
        <v>3041.9290507960259</v>
      </c>
      <c r="J8" s="39">
        <f>SUM(G8:I8)</f>
        <v>88769.020482320382</v>
      </c>
      <c r="K8" s="40">
        <f>+J8*$K$2</f>
        <v>4438.4510241160197</v>
      </c>
      <c r="L8" s="40">
        <f>+J8*$L$2</f>
        <v>0</v>
      </c>
      <c r="M8" s="64">
        <f>SUM(J8:L8)</f>
        <v>93207.471506436399</v>
      </c>
      <c r="N8" s="65">
        <f>MROUND(M8,1000)</f>
        <v>93000</v>
      </c>
      <c r="O8" s="66">
        <f>M8/$O$2</f>
        <v>174.36623609846862</v>
      </c>
      <c r="P8" s="2">
        <v>54000</v>
      </c>
      <c r="Q8" s="207">
        <f t="shared" si="9"/>
        <v>39000</v>
      </c>
      <c r="R8" s="203">
        <f t="shared" si="10"/>
        <v>0.72222222222222221</v>
      </c>
      <c r="S8" s="2" t="s">
        <v>1080</v>
      </c>
      <c r="T8" s="2" t="s">
        <v>1082</v>
      </c>
    </row>
    <row r="9" spans="1:20" ht="15" customHeight="1" thickBot="1" x14ac:dyDescent="0.3">
      <c r="A9" s="211" t="s">
        <v>427</v>
      </c>
      <c r="B9" s="68" t="s">
        <v>159</v>
      </c>
      <c r="C9" s="77" t="s">
        <v>428</v>
      </c>
      <c r="D9" s="30">
        <v>20</v>
      </c>
      <c r="E9" s="38">
        <f>+D9*'4. TOTAL GASTOS FIJOS'!$C$32</f>
        <v>8807.0240140283604</v>
      </c>
      <c r="F9" s="39">
        <f>HLOOKUP(B9,'5. GASTOS VARIABLES'!$K$1:$WV$290,3,0)</f>
        <v>2336.4725666666668</v>
      </c>
      <c r="G9" s="39">
        <f t="shared" si="5"/>
        <v>11143.496580695028</v>
      </c>
      <c r="H9" s="39">
        <f t="shared" si="6"/>
        <v>6128.9231193822661</v>
      </c>
      <c r="I9" s="39">
        <f t="shared" si="0"/>
        <v>612.89231193822661</v>
      </c>
      <c r="J9" s="39">
        <f t="shared" si="1"/>
        <v>17885.312012015522</v>
      </c>
      <c r="K9" s="40">
        <f t="shared" si="2"/>
        <v>894.26560060077611</v>
      </c>
      <c r="L9" s="40">
        <f t="shared" si="3"/>
        <v>0</v>
      </c>
      <c r="M9" s="57">
        <f t="shared" si="4"/>
        <v>18779.577612616296</v>
      </c>
      <c r="N9" s="63">
        <f t="shared" si="7"/>
        <v>19000</v>
      </c>
      <c r="O9" s="41">
        <f t="shared" si="8"/>
        <v>35.131564142954446</v>
      </c>
      <c r="P9" s="2">
        <v>11000</v>
      </c>
      <c r="Q9" s="207">
        <f t="shared" si="9"/>
        <v>8000</v>
      </c>
      <c r="R9" s="203">
        <f t="shared" si="10"/>
        <v>0.72727272727272729</v>
      </c>
      <c r="S9" s="2" t="s">
        <v>1080</v>
      </c>
      <c r="T9" s="2" t="s">
        <v>1081</v>
      </c>
    </row>
    <row r="10" spans="1:20" ht="51.75" thickBot="1" x14ac:dyDescent="0.3">
      <c r="A10" s="211" t="s">
        <v>427</v>
      </c>
      <c r="B10" s="70" t="s">
        <v>160</v>
      </c>
      <c r="C10" s="75" t="s">
        <v>429</v>
      </c>
      <c r="D10" s="30">
        <v>10</v>
      </c>
      <c r="E10" s="38">
        <f>+D10*'4. TOTAL GASTOS FIJOS'!$C$32</f>
        <v>4403.5120070141802</v>
      </c>
      <c r="F10" s="39">
        <f>HLOOKUP(B10,'5. GASTOS VARIABLES'!$K$1:$WV$290,3,0)</f>
        <v>1350.1850666666669</v>
      </c>
      <c r="G10" s="39">
        <f t="shared" si="5"/>
        <v>5753.6970736808471</v>
      </c>
      <c r="H10" s="39">
        <f t="shared" si="6"/>
        <v>3164.5333905244661</v>
      </c>
      <c r="I10" s="39">
        <f t="shared" si="0"/>
        <v>316.45333905244661</v>
      </c>
      <c r="J10" s="39">
        <f t="shared" si="1"/>
        <v>9234.6838032577598</v>
      </c>
      <c r="K10" s="40">
        <f t="shared" si="2"/>
        <v>461.73419016288801</v>
      </c>
      <c r="L10" s="40">
        <f t="shared" si="3"/>
        <v>0</v>
      </c>
      <c r="M10" s="57">
        <f t="shared" si="4"/>
        <v>9696.4179934206477</v>
      </c>
      <c r="N10" s="63">
        <f t="shared" si="7"/>
        <v>10000</v>
      </c>
      <c r="O10" s="41">
        <f t="shared" si="8"/>
        <v>18.139403224058832</v>
      </c>
      <c r="P10" s="2">
        <v>6000</v>
      </c>
      <c r="Q10" s="207">
        <f t="shared" si="9"/>
        <v>4000</v>
      </c>
      <c r="R10" s="203">
        <f t="shared" si="10"/>
        <v>0.66666666666666663</v>
      </c>
      <c r="S10" s="2" t="s">
        <v>1080</v>
      </c>
      <c r="T10" s="2" t="s">
        <v>1081</v>
      </c>
    </row>
    <row r="11" spans="1:20" ht="51.75" thickBot="1" x14ac:dyDescent="0.3">
      <c r="A11" s="211" t="s">
        <v>427</v>
      </c>
      <c r="B11" s="70" t="s">
        <v>161</v>
      </c>
      <c r="C11" s="75" t="s">
        <v>430</v>
      </c>
      <c r="D11" s="30">
        <v>20</v>
      </c>
      <c r="E11" s="38">
        <f>+D11*'4. TOTAL GASTOS FIJOS'!$C$32</f>
        <v>8807.0240140283604</v>
      </c>
      <c r="F11" s="39">
        <f>HLOOKUP(B11,'5. GASTOS VARIABLES'!$K$1:$WV$290,3,0)</f>
        <v>18375</v>
      </c>
      <c r="G11" s="39">
        <f t="shared" si="5"/>
        <v>27182.02401402836</v>
      </c>
      <c r="H11" s="39">
        <f t="shared" si="6"/>
        <v>14950.1132077156</v>
      </c>
      <c r="I11" s="39">
        <f t="shared" si="0"/>
        <v>1495.0113207715601</v>
      </c>
      <c r="J11" s="39">
        <f t="shared" si="1"/>
        <v>43627.148542515526</v>
      </c>
      <c r="K11" s="40">
        <f t="shared" si="2"/>
        <v>2181.3574271257762</v>
      </c>
      <c r="L11" s="40">
        <f t="shared" si="3"/>
        <v>0</v>
      </c>
      <c r="M11" s="57">
        <f t="shared" si="4"/>
        <v>45808.505969641301</v>
      </c>
      <c r="N11" s="63">
        <f t="shared" si="7"/>
        <v>46000</v>
      </c>
      <c r="O11" s="41">
        <f t="shared" si="8"/>
        <v>85.695455934227496</v>
      </c>
      <c r="P11" s="2">
        <v>13000</v>
      </c>
      <c r="Q11" s="207">
        <f t="shared" si="9"/>
        <v>33000</v>
      </c>
      <c r="R11" s="203">
        <f t="shared" si="10"/>
        <v>2.5384615384615383</v>
      </c>
      <c r="S11" s="2" t="s">
        <v>1080</v>
      </c>
      <c r="T11" s="2" t="s">
        <v>1081</v>
      </c>
    </row>
    <row r="12" spans="1:20" ht="51.75" thickBot="1" x14ac:dyDescent="0.3">
      <c r="A12" s="211" t="s">
        <v>427</v>
      </c>
      <c r="B12" s="70" t="s">
        <v>162</v>
      </c>
      <c r="C12" s="75" t="s">
        <v>339</v>
      </c>
      <c r="D12" s="30"/>
      <c r="E12" s="38">
        <f>+D12*'4. TOTAL GASTOS FIJOS'!$C$32</f>
        <v>0</v>
      </c>
      <c r="F12" s="39">
        <f>HLOOKUP(B12,'5. GASTOS VARIABLES'!$K$1:$WV$290,3,0)</f>
        <v>18375</v>
      </c>
      <c r="G12" s="39">
        <f t="shared" si="5"/>
        <v>18375</v>
      </c>
      <c r="H12" s="39"/>
      <c r="I12" s="39">
        <f t="shared" si="0"/>
        <v>0</v>
      </c>
      <c r="J12" s="39">
        <f t="shared" si="1"/>
        <v>18375</v>
      </c>
      <c r="K12" s="40">
        <f t="shared" si="2"/>
        <v>918.75</v>
      </c>
      <c r="L12" s="40">
        <f t="shared" si="3"/>
        <v>0</v>
      </c>
      <c r="M12" s="57">
        <f t="shared" si="4"/>
        <v>19293.75</v>
      </c>
      <c r="N12" s="63">
        <f t="shared" si="7"/>
        <v>19000</v>
      </c>
      <c r="O12" s="41">
        <f t="shared" si="8"/>
        <v>36.093443082966985</v>
      </c>
      <c r="P12" s="2">
        <v>25000</v>
      </c>
      <c r="Q12" s="207">
        <f t="shared" si="9"/>
        <v>-6000</v>
      </c>
      <c r="R12" s="203">
        <f t="shared" si="10"/>
        <v>-0.24</v>
      </c>
      <c r="S12" s="2" t="s">
        <v>1080</v>
      </c>
      <c r="T12" s="2" t="s">
        <v>1081</v>
      </c>
    </row>
    <row r="13" spans="1:20" ht="51.75" thickBot="1" x14ac:dyDescent="0.3">
      <c r="A13" s="211" t="s">
        <v>427</v>
      </c>
      <c r="B13" s="70" t="s">
        <v>163</v>
      </c>
      <c r="C13" s="75" t="s">
        <v>337</v>
      </c>
      <c r="D13" s="30"/>
      <c r="E13" s="38">
        <f>+D13*'4. TOTAL GASTOS FIJOS'!$C$32</f>
        <v>0</v>
      </c>
      <c r="F13" s="39">
        <f>HLOOKUP(B13,'5. GASTOS VARIABLES'!$K$1:$WV$290,3,0)</f>
        <v>32990</v>
      </c>
      <c r="G13" s="39">
        <f t="shared" si="5"/>
        <v>32990</v>
      </c>
      <c r="H13" s="39"/>
      <c r="I13" s="39">
        <f t="shared" si="0"/>
        <v>0</v>
      </c>
      <c r="J13" s="39">
        <f t="shared" si="1"/>
        <v>32990</v>
      </c>
      <c r="K13" s="40">
        <f t="shared" si="2"/>
        <v>1649.5</v>
      </c>
      <c r="L13" s="40">
        <f t="shared" si="3"/>
        <v>0</v>
      </c>
      <c r="M13" s="57">
        <f t="shared" si="4"/>
        <v>34639.5</v>
      </c>
      <c r="N13" s="63">
        <f t="shared" si="7"/>
        <v>35000</v>
      </c>
      <c r="O13" s="41">
        <f t="shared" si="8"/>
        <v>64.801234683378553</v>
      </c>
      <c r="P13" s="2">
        <v>25000</v>
      </c>
      <c r="Q13" s="207">
        <f t="shared" si="9"/>
        <v>10000</v>
      </c>
      <c r="R13" s="203">
        <f t="shared" si="10"/>
        <v>0.4</v>
      </c>
      <c r="S13" s="2" t="s">
        <v>1080</v>
      </c>
      <c r="T13" s="2" t="s">
        <v>1081</v>
      </c>
    </row>
    <row r="14" spans="1:20" ht="51.75" thickBot="1" x14ac:dyDescent="0.3">
      <c r="A14" s="211" t="s">
        <v>427</v>
      </c>
      <c r="B14" s="70" t="s">
        <v>164</v>
      </c>
      <c r="C14" s="75" t="s">
        <v>499</v>
      </c>
      <c r="D14" s="30"/>
      <c r="E14" s="38">
        <f>+D14*'4. TOTAL GASTOS FIJOS'!$C$32</f>
        <v>0</v>
      </c>
      <c r="F14" s="39">
        <f>HLOOKUP(B14,'5. GASTOS VARIABLES'!$K$1:$WV$290,3,0)</f>
        <v>37275</v>
      </c>
      <c r="G14" s="39">
        <f t="shared" ref="G14:G15" si="11">SUM(E14:F14)</f>
        <v>37275</v>
      </c>
      <c r="H14" s="39"/>
      <c r="I14" s="39">
        <f t="shared" ref="I14:I15" si="12">+H14*$I$2</f>
        <v>0</v>
      </c>
      <c r="J14" s="39">
        <f t="shared" ref="J14:J15" si="13">SUM(G14:I14)</f>
        <v>37275</v>
      </c>
      <c r="K14" s="40">
        <f t="shared" ref="K14:K15" si="14">+J14*$K$2</f>
        <v>1863.75</v>
      </c>
      <c r="L14" s="40">
        <f t="shared" ref="L14:L15" si="15">+J14*$L$2</f>
        <v>0</v>
      </c>
      <c r="M14" s="57">
        <f t="shared" ref="M14:M15" si="16">SUM(J14:L14)</f>
        <v>39138.75</v>
      </c>
      <c r="N14" s="63">
        <f t="shared" si="7"/>
        <v>39000</v>
      </c>
      <c r="O14" s="41">
        <f t="shared" si="8"/>
        <v>73.218127396875886</v>
      </c>
      <c r="P14" s="2">
        <v>43000</v>
      </c>
      <c r="Q14" s="207">
        <f t="shared" si="9"/>
        <v>-4000</v>
      </c>
      <c r="R14" s="203">
        <f t="shared" si="10"/>
        <v>-9.3023255813953487E-2</v>
      </c>
      <c r="S14" s="2" t="s">
        <v>1080</v>
      </c>
      <c r="T14" s="2" t="s">
        <v>1081</v>
      </c>
    </row>
    <row r="15" spans="1:20" ht="51.75" thickBot="1" x14ac:dyDescent="0.3">
      <c r="A15" s="211" t="s">
        <v>427</v>
      </c>
      <c r="B15" s="70" t="s">
        <v>165</v>
      </c>
      <c r="C15" s="76" t="s">
        <v>583</v>
      </c>
      <c r="D15" s="30"/>
      <c r="E15" s="38">
        <f>+D15*'4. TOTAL GASTOS FIJOS'!$C$32</f>
        <v>0</v>
      </c>
      <c r="F15" s="39">
        <f>HLOOKUP(B15,'5. GASTOS VARIABLES'!$K$1:$WV$290,3,0)</f>
        <v>32666.666666666668</v>
      </c>
      <c r="G15" s="39">
        <f t="shared" si="11"/>
        <v>32666.666666666668</v>
      </c>
      <c r="H15" s="39"/>
      <c r="I15" s="39">
        <f t="shared" si="12"/>
        <v>0</v>
      </c>
      <c r="J15" s="39">
        <f t="shared" si="13"/>
        <v>32666.666666666668</v>
      </c>
      <c r="K15" s="40">
        <f t="shared" si="14"/>
        <v>1633.3333333333335</v>
      </c>
      <c r="L15" s="40">
        <f t="shared" si="15"/>
        <v>0</v>
      </c>
      <c r="M15" s="57">
        <f t="shared" si="16"/>
        <v>34300</v>
      </c>
      <c r="N15" s="63">
        <f t="shared" si="7"/>
        <v>34000</v>
      </c>
      <c r="O15" s="41">
        <f t="shared" si="8"/>
        <v>64.166121036385746</v>
      </c>
      <c r="P15" s="2">
        <v>50000</v>
      </c>
      <c r="Q15" s="207">
        <f t="shared" si="9"/>
        <v>-16000</v>
      </c>
      <c r="R15" s="203">
        <f t="shared" si="10"/>
        <v>-0.32</v>
      </c>
      <c r="S15" s="2" t="s">
        <v>1080</v>
      </c>
      <c r="T15" s="2" t="s">
        <v>1081</v>
      </c>
    </row>
    <row r="16" spans="1:20" ht="51.75" thickBot="1" x14ac:dyDescent="0.3">
      <c r="A16" s="211" t="s">
        <v>427</v>
      </c>
      <c r="B16" s="70" t="s">
        <v>500</v>
      </c>
      <c r="C16" s="76" t="s">
        <v>584</v>
      </c>
      <c r="D16" s="30"/>
      <c r="E16" s="38">
        <f>+D16*'4. TOTAL GASTOS FIJOS'!$C$32</f>
        <v>0</v>
      </c>
      <c r="F16" s="39">
        <f>HLOOKUP(B16,'5. GASTOS VARIABLES'!$K$1:$WV$290,3,0)</f>
        <v>40666.666666666664</v>
      </c>
      <c r="G16" s="39">
        <f t="shared" si="5"/>
        <v>40666.666666666664</v>
      </c>
      <c r="H16" s="39"/>
      <c r="I16" s="39">
        <f t="shared" si="0"/>
        <v>0</v>
      </c>
      <c r="J16" s="39">
        <f t="shared" si="1"/>
        <v>40666.666666666664</v>
      </c>
      <c r="K16" s="40">
        <f t="shared" si="2"/>
        <v>2033.3333333333333</v>
      </c>
      <c r="L16" s="40">
        <f t="shared" si="3"/>
        <v>0</v>
      </c>
      <c r="M16" s="57">
        <f t="shared" si="4"/>
        <v>42700</v>
      </c>
      <c r="N16" s="63">
        <f t="shared" si="7"/>
        <v>43000</v>
      </c>
      <c r="O16" s="41">
        <f t="shared" si="8"/>
        <v>79.880273126929197</v>
      </c>
      <c r="P16" s="2">
        <v>75000</v>
      </c>
      <c r="Q16" s="207">
        <f t="shared" si="9"/>
        <v>-32000</v>
      </c>
      <c r="R16" s="203">
        <f t="shared" si="10"/>
        <v>-0.42666666666666669</v>
      </c>
      <c r="S16" s="2" t="s">
        <v>1080</v>
      </c>
      <c r="T16" s="2" t="s">
        <v>1081</v>
      </c>
    </row>
    <row r="17" spans="1:20" ht="51.75" thickBot="1" x14ac:dyDescent="0.3">
      <c r="A17" s="211" t="s">
        <v>427</v>
      </c>
      <c r="B17" s="70" t="s">
        <v>501</v>
      </c>
      <c r="C17" s="76" t="s">
        <v>585</v>
      </c>
      <c r="D17" s="30"/>
      <c r="E17" s="38">
        <f>+D17*'4. TOTAL GASTOS FIJOS'!$C$32</f>
        <v>0</v>
      </c>
      <c r="F17" s="39">
        <f>HLOOKUP(B17,'5. GASTOS VARIABLES'!$K$1:$WV$290,3,0)</f>
        <v>57000</v>
      </c>
      <c r="G17" s="39">
        <f t="shared" si="5"/>
        <v>57000</v>
      </c>
      <c r="H17" s="39"/>
      <c r="I17" s="39">
        <f t="shared" si="0"/>
        <v>0</v>
      </c>
      <c r="J17" s="39">
        <f t="shared" si="1"/>
        <v>57000</v>
      </c>
      <c r="K17" s="40">
        <f t="shared" si="2"/>
        <v>2850</v>
      </c>
      <c r="L17" s="40">
        <f t="shared" si="3"/>
        <v>0</v>
      </c>
      <c r="M17" s="57">
        <f t="shared" si="4"/>
        <v>59850</v>
      </c>
      <c r="N17" s="63">
        <f t="shared" si="7"/>
        <v>60000</v>
      </c>
      <c r="O17" s="41">
        <f t="shared" si="8"/>
        <v>111.96333364512208</v>
      </c>
      <c r="P17" s="2">
        <v>90000</v>
      </c>
      <c r="Q17" s="207">
        <f t="shared" si="9"/>
        <v>-30000</v>
      </c>
      <c r="R17" s="203">
        <f t="shared" si="10"/>
        <v>-0.33333333333333331</v>
      </c>
      <c r="S17" s="2" t="s">
        <v>1080</v>
      </c>
      <c r="T17" s="2" t="s">
        <v>1081</v>
      </c>
    </row>
    <row r="18" spans="1:20" ht="15" customHeight="1" thickBot="1" x14ac:dyDescent="0.3">
      <c r="A18" s="212" t="s">
        <v>431</v>
      </c>
      <c r="B18" s="68" t="s">
        <v>166</v>
      </c>
      <c r="C18" s="77" t="s">
        <v>432</v>
      </c>
      <c r="D18" s="30">
        <v>30</v>
      </c>
      <c r="E18" s="38">
        <f>+D18*'4. TOTAL GASTOS FIJOS'!$C$32</f>
        <v>13210.536021042541</v>
      </c>
      <c r="F18" s="39">
        <f>HLOOKUP(B18,'5. GASTOS VARIABLES'!$K$1:$WV$290,3,0)</f>
        <v>6482.8132240093237</v>
      </c>
      <c r="G18" s="39">
        <f t="shared" si="5"/>
        <v>19693.349245051864</v>
      </c>
      <c r="H18" s="39">
        <f t="shared" si="6"/>
        <v>10831.342084778526</v>
      </c>
      <c r="I18" s="39">
        <f t="shared" si="0"/>
        <v>1083.1342084778526</v>
      </c>
      <c r="J18" s="39">
        <f t="shared" si="1"/>
        <v>31607.825538308243</v>
      </c>
      <c r="K18" s="40">
        <f t="shared" si="2"/>
        <v>1580.3912769154122</v>
      </c>
      <c r="L18" s="40">
        <f t="shared" si="3"/>
        <v>0</v>
      </c>
      <c r="M18" s="57">
        <f t="shared" si="4"/>
        <v>33188.216815223655</v>
      </c>
      <c r="N18" s="63">
        <f t="shared" si="7"/>
        <v>33000</v>
      </c>
      <c r="O18" s="41">
        <f t="shared" si="8"/>
        <v>62.086272220042389</v>
      </c>
      <c r="P18" s="2">
        <v>19000</v>
      </c>
      <c r="Q18" s="207">
        <f t="shared" si="9"/>
        <v>14000</v>
      </c>
      <c r="R18" s="203">
        <f t="shared" si="10"/>
        <v>0.73684210526315785</v>
      </c>
      <c r="S18" s="2" t="s">
        <v>1080</v>
      </c>
      <c r="T18" s="2" t="s">
        <v>1082</v>
      </c>
    </row>
    <row r="19" spans="1:20" ht="53.25" thickBot="1" x14ac:dyDescent="0.3">
      <c r="A19" s="212" t="s">
        <v>431</v>
      </c>
      <c r="B19" s="70" t="s">
        <v>167</v>
      </c>
      <c r="C19" s="75" t="s">
        <v>433</v>
      </c>
      <c r="D19" s="30">
        <v>40</v>
      </c>
      <c r="E19" s="38">
        <f>+D19*'4. TOTAL GASTOS FIJOS'!$C$32</f>
        <v>17614.048028056721</v>
      </c>
      <c r="F19" s="39">
        <f>HLOOKUP(B19,'5. GASTOS VARIABLES'!$K$1:$WV$290,3,0)</f>
        <v>9160.1044740093257</v>
      </c>
      <c r="G19" s="39">
        <f t="shared" si="5"/>
        <v>26774.152502066048</v>
      </c>
      <c r="H19" s="39">
        <f t="shared" si="6"/>
        <v>14725.783876136327</v>
      </c>
      <c r="I19" s="39">
        <f t="shared" si="0"/>
        <v>1472.5783876136329</v>
      </c>
      <c r="J19" s="39">
        <f t="shared" si="1"/>
        <v>42972.514765816006</v>
      </c>
      <c r="K19" s="40">
        <f t="shared" si="2"/>
        <v>2148.6257382908002</v>
      </c>
      <c r="L19" s="40">
        <f t="shared" si="3"/>
        <v>0</v>
      </c>
      <c r="M19" s="57">
        <f t="shared" si="4"/>
        <v>45121.140504106806</v>
      </c>
      <c r="N19" s="63">
        <f t="shared" si="7"/>
        <v>45000</v>
      </c>
      <c r="O19" s="41">
        <f t="shared" si="8"/>
        <v>84.409579092894603</v>
      </c>
      <c r="P19" s="2">
        <v>26000</v>
      </c>
      <c r="Q19" s="207">
        <f t="shared" si="9"/>
        <v>19000</v>
      </c>
      <c r="R19" s="203">
        <f t="shared" si="10"/>
        <v>0.73076923076923073</v>
      </c>
      <c r="S19" s="2" t="s">
        <v>1080</v>
      </c>
      <c r="T19" s="2" t="s">
        <v>1082</v>
      </c>
    </row>
    <row r="20" spans="1:20" ht="53.25" thickBot="1" x14ac:dyDescent="0.3">
      <c r="A20" s="212" t="s">
        <v>431</v>
      </c>
      <c r="B20" s="70" t="s">
        <v>168</v>
      </c>
      <c r="C20" s="75" t="s">
        <v>434</v>
      </c>
      <c r="D20" s="30">
        <v>50</v>
      </c>
      <c r="E20" s="38">
        <f>+D20*'4. TOTAL GASTOS FIJOS'!$C$32</f>
        <v>22017.560035070899</v>
      </c>
      <c r="F20" s="39">
        <f>HLOOKUP(B20,'5. GASTOS VARIABLES'!$K$1:$WV$290,3,0)</f>
        <v>5816.0080990093238</v>
      </c>
      <c r="G20" s="39">
        <f t="shared" si="5"/>
        <v>27833.568134080222</v>
      </c>
      <c r="H20" s="39">
        <f t="shared" si="6"/>
        <v>15308.462473744123</v>
      </c>
      <c r="I20" s="39">
        <f t="shared" si="0"/>
        <v>1530.8462473744123</v>
      </c>
      <c r="J20" s="39">
        <f t="shared" si="1"/>
        <v>44672.87685519876</v>
      </c>
      <c r="K20" s="40">
        <f t="shared" si="2"/>
        <v>2233.6438427599383</v>
      </c>
      <c r="L20" s="40">
        <f t="shared" si="3"/>
        <v>0</v>
      </c>
      <c r="M20" s="57">
        <f t="shared" si="4"/>
        <v>46906.520697958695</v>
      </c>
      <c r="N20" s="63">
        <f t="shared" si="7"/>
        <v>47000</v>
      </c>
      <c r="O20" s="41">
        <f t="shared" si="8"/>
        <v>87.749547653088953</v>
      </c>
      <c r="P20" s="2">
        <v>32000</v>
      </c>
      <c r="Q20" s="207">
        <f t="shared" si="9"/>
        <v>15000</v>
      </c>
      <c r="R20" s="203">
        <f t="shared" si="10"/>
        <v>0.46875</v>
      </c>
      <c r="S20" s="2" t="s">
        <v>1080</v>
      </c>
      <c r="T20" s="2" t="s">
        <v>1082</v>
      </c>
    </row>
    <row r="21" spans="1:20" ht="53.25" thickBot="1" x14ac:dyDescent="0.3">
      <c r="A21" s="212" t="s">
        <v>431</v>
      </c>
      <c r="B21" s="70" t="s">
        <v>169</v>
      </c>
      <c r="C21" s="75" t="s">
        <v>435</v>
      </c>
      <c r="D21" s="30">
        <v>60</v>
      </c>
      <c r="E21" s="38">
        <f>+D21*'4. TOTAL GASTOS FIJOS'!$C$32</f>
        <v>26421.072042085081</v>
      </c>
      <c r="F21" s="39">
        <f>HLOOKUP(B21,'5. GASTOS VARIABLES'!$K$1:$WV$290,3,0)</f>
        <v>10183.472099009326</v>
      </c>
      <c r="G21" s="39">
        <f t="shared" si="5"/>
        <v>36604.544141094404</v>
      </c>
      <c r="H21" s="39">
        <f t="shared" si="6"/>
        <v>20132.499277601924</v>
      </c>
      <c r="I21" s="39">
        <f t="shared" si="0"/>
        <v>2013.2499277601926</v>
      </c>
      <c r="J21" s="39">
        <f t="shared" si="1"/>
        <v>58750.293346456514</v>
      </c>
      <c r="K21" s="40">
        <f t="shared" si="2"/>
        <v>2937.514667322826</v>
      </c>
      <c r="L21" s="40">
        <f t="shared" si="3"/>
        <v>0</v>
      </c>
      <c r="M21" s="57">
        <f t="shared" si="4"/>
        <v>61687.808013779337</v>
      </c>
      <c r="N21" s="63">
        <f t="shared" si="7"/>
        <v>62000</v>
      </c>
      <c r="O21" s="41">
        <f t="shared" si="8"/>
        <v>115.40138062628256</v>
      </c>
      <c r="P21" s="2">
        <v>42000</v>
      </c>
      <c r="Q21" s="207">
        <f t="shared" si="9"/>
        <v>20000</v>
      </c>
      <c r="R21" s="203">
        <f t="shared" si="10"/>
        <v>0.47619047619047616</v>
      </c>
      <c r="S21" s="2" t="s">
        <v>1080</v>
      </c>
      <c r="T21" s="2" t="s">
        <v>1082</v>
      </c>
    </row>
    <row r="22" spans="1:20" ht="53.25" thickBot="1" x14ac:dyDescent="0.3">
      <c r="A22" s="212" t="s">
        <v>431</v>
      </c>
      <c r="B22" s="70" t="s">
        <v>170</v>
      </c>
      <c r="C22" s="75" t="s">
        <v>617</v>
      </c>
      <c r="D22" s="30">
        <v>60</v>
      </c>
      <c r="E22" s="38">
        <f>+D22*'4. TOTAL GASTOS FIJOS'!$C$32</f>
        <v>26421.072042085081</v>
      </c>
      <c r="F22" s="39">
        <f>HLOOKUP(B22,'5. GASTOS VARIABLES'!$K$1:$WV$290,3,0)</f>
        <v>5906.8698490093229</v>
      </c>
      <c r="G22" s="39">
        <f t="shared" ref="G22" si="17">SUM(E22:F22)</f>
        <v>32327.941891094404</v>
      </c>
      <c r="H22" s="39">
        <f t="shared" ref="H22" si="18">G22*$H$2</f>
        <v>17780.368040101923</v>
      </c>
      <c r="I22" s="39">
        <f t="shared" ref="I22" si="19">+H22*$I$2</f>
        <v>1778.0368040101923</v>
      </c>
      <c r="J22" s="39">
        <f t="shared" ref="J22" si="20">SUM(G22:I22)</f>
        <v>51886.34673520652</v>
      </c>
      <c r="K22" s="40">
        <f t="shared" ref="K22" si="21">+J22*$K$2</f>
        <v>2594.3173367603263</v>
      </c>
      <c r="L22" s="40">
        <f t="shared" ref="L22" si="22">+J22*$L$2</f>
        <v>0</v>
      </c>
      <c r="M22" s="57">
        <f t="shared" ref="M22" si="23">SUM(J22:L22)</f>
        <v>54480.664071966843</v>
      </c>
      <c r="N22" s="63">
        <f t="shared" si="7"/>
        <v>54000</v>
      </c>
      <c r="O22" s="41">
        <f t="shared" ref="O22" si="24">M22/$O$2</f>
        <v>101.91874300246347</v>
      </c>
      <c r="P22" s="2">
        <v>36000</v>
      </c>
      <c r="Q22" s="207">
        <f t="shared" si="9"/>
        <v>18000</v>
      </c>
      <c r="R22" s="203">
        <f t="shared" si="10"/>
        <v>0.5</v>
      </c>
      <c r="S22" s="2" t="s">
        <v>1080</v>
      </c>
      <c r="T22" s="2" t="s">
        <v>1082</v>
      </c>
    </row>
    <row r="23" spans="1:20" ht="53.25" thickBot="1" x14ac:dyDescent="0.3">
      <c r="A23" s="212" t="s">
        <v>431</v>
      </c>
      <c r="B23" s="70" t="s">
        <v>171</v>
      </c>
      <c r="C23" s="75" t="s">
        <v>619</v>
      </c>
      <c r="D23" s="30">
        <v>60</v>
      </c>
      <c r="E23" s="38">
        <f>+D23*'4. TOTAL GASTOS FIJOS'!$C$32</f>
        <v>26421.072042085081</v>
      </c>
      <c r="F23" s="39">
        <f>HLOOKUP(B23,'5. GASTOS VARIABLES'!$K$1:$WV$290,3,0)</f>
        <v>5761.325849009324</v>
      </c>
      <c r="G23" s="39">
        <f t="shared" si="5"/>
        <v>32182.397891094406</v>
      </c>
      <c r="H23" s="39">
        <f t="shared" si="6"/>
        <v>17700.318840101925</v>
      </c>
      <c r="I23" s="39">
        <f t="shared" si="0"/>
        <v>1770.0318840101927</v>
      </c>
      <c r="J23" s="39">
        <f t="shared" si="1"/>
        <v>51652.748615206518</v>
      </c>
      <c r="K23" s="40">
        <f t="shared" si="2"/>
        <v>2582.637430760326</v>
      </c>
      <c r="L23" s="40">
        <f t="shared" si="3"/>
        <v>0</v>
      </c>
      <c r="M23" s="57">
        <f t="shared" si="4"/>
        <v>54235.386045966843</v>
      </c>
      <c r="N23" s="63">
        <f t="shared" si="7"/>
        <v>54000</v>
      </c>
      <c r="O23" s="41">
        <f t="shared" si="8"/>
        <v>101.45989345424535</v>
      </c>
      <c r="P23" s="2">
        <v>37000</v>
      </c>
      <c r="Q23" s="207">
        <f t="shared" si="9"/>
        <v>17000</v>
      </c>
      <c r="R23" s="203">
        <f t="shared" si="10"/>
        <v>0.45945945945945948</v>
      </c>
      <c r="S23" s="2" t="s">
        <v>1080</v>
      </c>
      <c r="T23" s="2" t="s">
        <v>1082</v>
      </c>
    </row>
    <row r="24" spans="1:20" ht="53.25" thickBot="1" x14ac:dyDescent="0.3">
      <c r="A24" s="212" t="s">
        <v>431</v>
      </c>
      <c r="B24" s="70" t="s">
        <v>172</v>
      </c>
      <c r="C24" s="75" t="s">
        <v>586</v>
      </c>
      <c r="D24" s="30">
        <v>75</v>
      </c>
      <c r="E24" s="38">
        <f>+D24*'4. TOTAL GASTOS FIJOS'!$C$32</f>
        <v>33026.340052606349</v>
      </c>
      <c r="F24" s="39">
        <f>HLOOKUP(B24,'5. GASTOS VARIABLES'!$K$1:$WV$290,3,0)</f>
        <v>9628.5857143939393</v>
      </c>
      <c r="G24" s="39">
        <f t="shared" si="5"/>
        <v>42654.925767000284</v>
      </c>
      <c r="H24" s="39">
        <f t="shared" si="6"/>
        <v>23460.209171850158</v>
      </c>
      <c r="I24" s="39">
        <f t="shared" si="0"/>
        <v>2346.0209171850161</v>
      </c>
      <c r="J24" s="39">
        <f t="shared" si="1"/>
        <v>68461.155856035461</v>
      </c>
      <c r="K24" s="40">
        <f t="shared" si="2"/>
        <v>3423.0577928017733</v>
      </c>
      <c r="L24" s="40">
        <f t="shared" si="3"/>
        <v>0</v>
      </c>
      <c r="M24" s="57">
        <f t="shared" si="4"/>
        <v>71884.213648837234</v>
      </c>
      <c r="N24" s="63">
        <f t="shared" si="7"/>
        <v>72000</v>
      </c>
      <c r="O24" s="41">
        <f t="shared" si="8"/>
        <v>134.47612692701756</v>
      </c>
      <c r="P24" s="2">
        <v>48000</v>
      </c>
      <c r="Q24" s="207">
        <f t="shared" si="9"/>
        <v>24000</v>
      </c>
      <c r="R24" s="203">
        <f t="shared" si="10"/>
        <v>0.5</v>
      </c>
      <c r="S24" s="2" t="s">
        <v>1080</v>
      </c>
      <c r="T24" s="2" t="s">
        <v>1082</v>
      </c>
    </row>
    <row r="25" spans="1:20" ht="53.25" thickBot="1" x14ac:dyDescent="0.3">
      <c r="A25" s="212" t="s">
        <v>431</v>
      </c>
      <c r="B25" s="70" t="s">
        <v>173</v>
      </c>
      <c r="C25" s="75" t="s">
        <v>587</v>
      </c>
      <c r="D25" s="30">
        <v>140</v>
      </c>
      <c r="E25" s="38">
        <f>+D25*'4. TOTAL GASTOS FIJOS'!$C$32</f>
        <v>61649.168098198519</v>
      </c>
      <c r="F25" s="39">
        <f>HLOOKUP(B25,'5. GASTOS VARIABLES'!$K$1:$WV$290,3,0)</f>
        <v>11701.957714393939</v>
      </c>
      <c r="G25" s="39">
        <f t="shared" si="5"/>
        <v>73351.125812592451</v>
      </c>
      <c r="H25" s="39">
        <f t="shared" si="6"/>
        <v>40343.119196925851</v>
      </c>
      <c r="I25" s="39">
        <f t="shared" si="0"/>
        <v>4034.3119196925854</v>
      </c>
      <c r="J25" s="39">
        <f t="shared" si="1"/>
        <v>117728.55692921088</v>
      </c>
      <c r="K25" s="40">
        <f t="shared" si="2"/>
        <v>5886.427846460545</v>
      </c>
      <c r="L25" s="40">
        <f t="shared" si="3"/>
        <v>0</v>
      </c>
      <c r="M25" s="57">
        <f t="shared" si="4"/>
        <v>123614.98477567143</v>
      </c>
      <c r="N25" s="63">
        <f t="shared" si="7"/>
        <v>124000</v>
      </c>
      <c r="O25" s="41">
        <f t="shared" si="8"/>
        <v>231.25055612322782</v>
      </c>
      <c r="P25" s="2">
        <v>78000</v>
      </c>
      <c r="Q25" s="207">
        <f t="shared" si="9"/>
        <v>46000</v>
      </c>
      <c r="R25" s="203">
        <f t="shared" si="10"/>
        <v>0.58974358974358976</v>
      </c>
      <c r="S25" s="2" t="s">
        <v>1080</v>
      </c>
      <c r="T25" s="2" t="s">
        <v>1082</v>
      </c>
    </row>
    <row r="26" spans="1:20" ht="53.25" thickBot="1" x14ac:dyDescent="0.3">
      <c r="A26" s="212" t="s">
        <v>431</v>
      </c>
      <c r="B26" s="70" t="s">
        <v>174</v>
      </c>
      <c r="C26" s="75" t="s">
        <v>588</v>
      </c>
      <c r="D26" s="30">
        <v>35</v>
      </c>
      <c r="E26" s="38">
        <f>+D26*'4. TOTAL GASTOS FIJOS'!$C$32</f>
        <v>15412.29202454963</v>
      </c>
      <c r="F26" s="39">
        <f>HLOOKUP(B26,'5. GASTOS VARIABLES'!$K$1:$WV$290,3,0)</f>
        <v>2853.4112240093236</v>
      </c>
      <c r="G26" s="39">
        <f t="shared" si="5"/>
        <v>18265.703248558952</v>
      </c>
      <c r="H26" s="39">
        <f t="shared" si="6"/>
        <v>10046.136786707424</v>
      </c>
      <c r="I26" s="39">
        <f t="shared" si="0"/>
        <v>1004.6136786707425</v>
      </c>
      <c r="J26" s="39">
        <f t="shared" si="1"/>
        <v>29316.453713937117</v>
      </c>
      <c r="K26" s="40">
        <f t="shared" si="2"/>
        <v>1465.8226856968558</v>
      </c>
      <c r="L26" s="40">
        <f t="shared" si="3"/>
        <v>0</v>
      </c>
      <c r="M26" s="57">
        <f t="shared" si="4"/>
        <v>30782.276399633971</v>
      </c>
      <c r="N26" s="63">
        <f t="shared" si="7"/>
        <v>31000</v>
      </c>
      <c r="O26" s="41">
        <f t="shared" si="8"/>
        <v>57.58540155202315</v>
      </c>
      <c r="P26" s="2">
        <v>20000</v>
      </c>
      <c r="Q26" s="207">
        <f t="shared" si="9"/>
        <v>11000</v>
      </c>
      <c r="R26" s="203">
        <f t="shared" si="10"/>
        <v>0.55000000000000004</v>
      </c>
      <c r="S26" s="2" t="s">
        <v>1080</v>
      </c>
      <c r="T26" s="2" t="s">
        <v>1082</v>
      </c>
    </row>
    <row r="27" spans="1:20" ht="53.25" thickBot="1" x14ac:dyDescent="0.3">
      <c r="A27" s="212" t="s">
        <v>431</v>
      </c>
      <c r="B27" s="70" t="s">
        <v>618</v>
      </c>
      <c r="C27" s="75" t="s">
        <v>589</v>
      </c>
      <c r="D27" s="30">
        <v>35</v>
      </c>
      <c r="E27" s="38">
        <f>+D27*'4. TOTAL GASTOS FIJOS'!$C$32</f>
        <v>15412.29202454963</v>
      </c>
      <c r="F27" s="39">
        <f>HLOOKUP(B27,'5. GASTOS VARIABLES'!$K$1:$WV$290,3,0)</f>
        <v>4413.5624740093235</v>
      </c>
      <c r="G27" s="39">
        <f t="shared" si="5"/>
        <v>19825.854498558954</v>
      </c>
      <c r="H27" s="39">
        <f t="shared" si="6"/>
        <v>10904.219974207426</v>
      </c>
      <c r="I27" s="39">
        <f t="shared" si="0"/>
        <v>1090.4219974207426</v>
      </c>
      <c r="J27" s="39">
        <f t="shared" si="1"/>
        <v>31820.496470187121</v>
      </c>
      <c r="K27" s="40">
        <f t="shared" si="2"/>
        <v>1591.0248235093561</v>
      </c>
      <c r="L27" s="40">
        <f t="shared" si="3"/>
        <v>0</v>
      </c>
      <c r="M27" s="57">
        <f t="shared" si="4"/>
        <v>33411.521293696474</v>
      </c>
      <c r="N27" s="63">
        <f t="shared" si="7"/>
        <v>33000</v>
      </c>
      <c r="O27" s="41">
        <f t="shared" si="8"/>
        <v>62.504015141140172</v>
      </c>
      <c r="P27" s="2">
        <v>22000</v>
      </c>
      <c r="Q27" s="207">
        <f t="shared" si="9"/>
        <v>11000</v>
      </c>
      <c r="R27" s="203">
        <f t="shared" si="10"/>
        <v>0.5</v>
      </c>
      <c r="S27" s="2" t="s">
        <v>1080</v>
      </c>
      <c r="T27" s="2" t="s">
        <v>1082</v>
      </c>
    </row>
    <row r="28" spans="1:20" ht="53.25" thickBot="1" x14ac:dyDescent="0.3">
      <c r="A28" s="212" t="s">
        <v>431</v>
      </c>
      <c r="B28" s="70" t="s">
        <v>661</v>
      </c>
      <c r="C28" s="94" t="s">
        <v>660</v>
      </c>
      <c r="D28" s="30">
        <v>75</v>
      </c>
      <c r="E28" s="38">
        <f>+D28*'4. TOTAL GASTOS FIJOS'!$C$32</f>
        <v>33026.340052606349</v>
      </c>
      <c r="F28" s="39">
        <f>HLOOKUP(B28,'5. GASTOS VARIABLES'!$K$1:$WV$290,3,0)</f>
        <v>11280.209849009327</v>
      </c>
      <c r="G28" s="39">
        <f>SUM(E28:F28)</f>
        <v>44306.549901615675</v>
      </c>
      <c r="H28" s="39">
        <f>G28*$H$2</f>
        <v>24368.602445888624</v>
      </c>
      <c r="I28" s="39">
        <f>+H28*$I$2</f>
        <v>2436.8602445888623</v>
      </c>
      <c r="J28" s="39">
        <f>SUM(G28:I28)</f>
        <v>71112.012592093175</v>
      </c>
      <c r="K28" s="40">
        <f>+J28*$K$2</f>
        <v>3555.6006296046589</v>
      </c>
      <c r="L28" s="40">
        <f>+J28*$L$2</f>
        <v>0</v>
      </c>
      <c r="M28" s="64">
        <f>SUM(J28:L28)</f>
        <v>74667.613221697829</v>
      </c>
      <c r="N28" s="65">
        <f>MROUND(M28,1000)</f>
        <v>75000</v>
      </c>
      <c r="O28" s="66">
        <f>M28/$O$2</f>
        <v>139.68312266709913</v>
      </c>
      <c r="P28" s="2">
        <v>48000</v>
      </c>
      <c r="Q28" s="207">
        <f t="shared" si="9"/>
        <v>27000</v>
      </c>
      <c r="R28" s="203">
        <f t="shared" si="10"/>
        <v>0.5625</v>
      </c>
      <c r="S28" s="2" t="s">
        <v>1080</v>
      </c>
      <c r="T28" s="2" t="s">
        <v>1082</v>
      </c>
    </row>
    <row r="29" spans="1:20" ht="53.25" thickBot="1" x14ac:dyDescent="0.3">
      <c r="A29" s="212" t="s">
        <v>431</v>
      </c>
      <c r="B29" s="89" t="s">
        <v>668</v>
      </c>
      <c r="C29" s="93" t="s">
        <v>628</v>
      </c>
      <c r="D29" s="30">
        <v>20</v>
      </c>
      <c r="E29" s="38">
        <f>+D29*'4. TOTAL GASTOS FIJOS'!$C$32</f>
        <v>8807.0240140283604</v>
      </c>
      <c r="F29" s="39">
        <f>HLOOKUP(B29,'5. GASTOS VARIABLES'!$K$1:$WV$290,3,0)</f>
        <v>1680.3030893939392</v>
      </c>
      <c r="G29" s="39">
        <f>SUM(E29:F29)</f>
        <v>10487.3271034223</v>
      </c>
      <c r="H29" s="39">
        <f>G29*$H$2</f>
        <v>5768.0299068822651</v>
      </c>
      <c r="I29" s="39">
        <f>+H29*$I$2</f>
        <v>576.80299068822649</v>
      </c>
      <c r="J29" s="39">
        <f>SUM(G29:I29)</f>
        <v>16832.16000099279</v>
      </c>
      <c r="K29" s="40">
        <f>+J29*$K$2</f>
        <v>841.60800004963949</v>
      </c>
      <c r="L29" s="40">
        <f>+J29*$L$2</f>
        <v>0</v>
      </c>
      <c r="M29" s="64">
        <f>SUM(J29:L29)</f>
        <v>17673.76800104243</v>
      </c>
      <c r="N29" s="65">
        <f>MROUND(M29,1000)</f>
        <v>18000</v>
      </c>
      <c r="O29" s="66">
        <f>M29/$O$2</f>
        <v>33.062890283495335</v>
      </c>
      <c r="P29" s="2">
        <v>11000</v>
      </c>
      <c r="Q29" s="207">
        <f t="shared" si="9"/>
        <v>7000</v>
      </c>
      <c r="R29" s="203">
        <f t="shared" si="10"/>
        <v>0.63636363636363635</v>
      </c>
      <c r="S29" s="2" t="s">
        <v>1080</v>
      </c>
      <c r="T29" s="2" t="s">
        <v>1082</v>
      </c>
    </row>
    <row r="30" spans="1:20" ht="15" customHeight="1" thickBot="1" x14ac:dyDescent="0.3">
      <c r="A30" s="212" t="s">
        <v>436</v>
      </c>
      <c r="B30" s="68" t="s">
        <v>175</v>
      </c>
      <c r="C30" s="95" t="s">
        <v>634</v>
      </c>
      <c r="D30" s="30">
        <v>120</v>
      </c>
      <c r="E30" s="38">
        <f>+D30*'4. TOTAL GASTOS FIJOS'!$C$32</f>
        <v>52842.144084170162</v>
      </c>
      <c r="F30" s="39">
        <f>HLOOKUP(B30,'5. GASTOS VARIABLES'!$K$1:$WV$290,3,0)</f>
        <v>13991.242640675991</v>
      </c>
      <c r="G30" s="39">
        <f t="shared" si="5"/>
        <v>66833.386724846147</v>
      </c>
      <c r="H30" s="39">
        <f t="shared" si="6"/>
        <v>36758.362698665384</v>
      </c>
      <c r="I30" s="39">
        <f t="shared" si="0"/>
        <v>3675.8362698665387</v>
      </c>
      <c r="J30" s="39">
        <f t="shared" si="1"/>
        <v>107267.58569337807</v>
      </c>
      <c r="K30" s="40">
        <f t="shared" si="2"/>
        <v>5363.3792846689039</v>
      </c>
      <c r="L30" s="40">
        <f t="shared" si="3"/>
        <v>0</v>
      </c>
      <c r="M30" s="57">
        <f t="shared" si="4"/>
        <v>112630.96497804698</v>
      </c>
      <c r="N30" s="63">
        <f t="shared" si="7"/>
        <v>113000</v>
      </c>
      <c r="O30" s="41">
        <f t="shared" si="8"/>
        <v>210.7023944963932</v>
      </c>
      <c r="P30" s="2">
        <v>98000</v>
      </c>
      <c r="Q30" s="207">
        <f t="shared" si="9"/>
        <v>15000</v>
      </c>
      <c r="R30" s="203">
        <f t="shared" si="10"/>
        <v>0.15306122448979592</v>
      </c>
      <c r="S30" s="2" t="s">
        <v>1086</v>
      </c>
      <c r="T30" s="2" t="s">
        <v>1085</v>
      </c>
    </row>
    <row r="31" spans="1:20" ht="55.5" thickBot="1" x14ac:dyDescent="0.3">
      <c r="A31" s="212" t="s">
        <v>436</v>
      </c>
      <c r="B31" s="70" t="s">
        <v>176</v>
      </c>
      <c r="C31" s="78" t="s">
        <v>635</v>
      </c>
      <c r="D31" s="30">
        <v>150</v>
      </c>
      <c r="E31" s="38">
        <f>+D31*'4. TOTAL GASTOS FIJOS'!$C$32</f>
        <v>66052.680105212698</v>
      </c>
      <c r="F31" s="39">
        <f>HLOOKUP(B31,'5. GASTOS VARIABLES'!$K$1:$WV$290,3,0)</f>
        <v>15152.22764067599</v>
      </c>
      <c r="G31" s="39">
        <f t="shared" si="5"/>
        <v>81204.90774588869</v>
      </c>
      <c r="H31" s="39">
        <f t="shared" si="6"/>
        <v>44662.699260238784</v>
      </c>
      <c r="I31" s="39">
        <f t="shared" si="0"/>
        <v>4466.2699260238787</v>
      </c>
      <c r="J31" s="39">
        <f t="shared" si="1"/>
        <v>130333.87693215135</v>
      </c>
      <c r="K31" s="40">
        <f t="shared" si="2"/>
        <v>6516.693846607568</v>
      </c>
      <c r="L31" s="40">
        <f t="shared" si="3"/>
        <v>0</v>
      </c>
      <c r="M31" s="57">
        <f t="shared" si="4"/>
        <v>136850.57077875893</v>
      </c>
      <c r="N31" s="63">
        <f t="shared" si="7"/>
        <v>137000</v>
      </c>
      <c r="O31" s="41">
        <f t="shared" si="8"/>
        <v>256.01079558274989</v>
      </c>
      <c r="P31" s="2">
        <v>112000</v>
      </c>
      <c r="Q31" s="207">
        <f t="shared" si="9"/>
        <v>25000</v>
      </c>
      <c r="R31" s="203">
        <f t="shared" si="10"/>
        <v>0.22321428571428573</v>
      </c>
      <c r="S31" s="2" t="s">
        <v>1086</v>
      </c>
      <c r="T31" s="2" t="s">
        <v>1085</v>
      </c>
    </row>
    <row r="32" spans="1:20" ht="55.5" thickBot="1" x14ac:dyDescent="0.3">
      <c r="A32" s="212" t="s">
        <v>436</v>
      </c>
      <c r="B32" s="70" t="s">
        <v>177</v>
      </c>
      <c r="C32" s="78" t="s">
        <v>636</v>
      </c>
      <c r="D32" s="30">
        <v>180</v>
      </c>
      <c r="E32" s="38">
        <f>+D32*'4. TOTAL GASTOS FIJOS'!$C$32</f>
        <v>79263.21612625524</v>
      </c>
      <c r="F32" s="39">
        <f>HLOOKUP(B32,'5. GASTOS VARIABLES'!$K$1:$WV$290,3,0)</f>
        <v>44943.572710120425</v>
      </c>
      <c r="G32" s="39">
        <f t="shared" si="5"/>
        <v>124206.78883637566</v>
      </c>
      <c r="H32" s="39">
        <f t="shared" si="6"/>
        <v>68313.733860006614</v>
      </c>
      <c r="I32" s="39">
        <f t="shared" si="0"/>
        <v>6831.3733860006614</v>
      </c>
      <c r="J32" s="39">
        <f t="shared" si="1"/>
        <v>199351.89608238294</v>
      </c>
      <c r="K32" s="40">
        <f t="shared" si="2"/>
        <v>9967.5948041191477</v>
      </c>
      <c r="L32" s="40">
        <f t="shared" si="3"/>
        <v>0</v>
      </c>
      <c r="M32" s="57">
        <f t="shared" si="4"/>
        <v>209319.49088650208</v>
      </c>
      <c r="N32" s="63">
        <f t="shared" si="7"/>
        <v>209000</v>
      </c>
      <c r="O32" s="41">
        <f t="shared" si="8"/>
        <v>391.58075182209728</v>
      </c>
      <c r="P32" s="2">
        <v>168000</v>
      </c>
      <c r="Q32" s="207">
        <f t="shared" si="9"/>
        <v>41000</v>
      </c>
      <c r="R32" s="203">
        <f t="shared" si="10"/>
        <v>0.24404761904761904</v>
      </c>
      <c r="S32" s="2" t="s">
        <v>1086</v>
      </c>
      <c r="T32" s="2" t="s">
        <v>1085</v>
      </c>
    </row>
    <row r="33" spans="1:20" ht="55.5" thickBot="1" x14ac:dyDescent="0.3">
      <c r="A33" s="212" t="s">
        <v>436</v>
      </c>
      <c r="B33" s="70" t="s">
        <v>178</v>
      </c>
      <c r="C33" s="78" t="s">
        <v>621</v>
      </c>
      <c r="D33" s="30">
        <v>180</v>
      </c>
      <c r="E33" s="38">
        <f>+D33*'4. TOTAL GASTOS FIJOS'!$C$32</f>
        <v>79263.21612625524</v>
      </c>
      <c r="F33" s="39">
        <f>HLOOKUP(B33,'5. GASTOS VARIABLES'!$K$1:$WV$290,3,0)</f>
        <v>6468.9661406759897</v>
      </c>
      <c r="G33" s="39">
        <f t="shared" ref="G33" si="25">SUM(E33:F33)</f>
        <v>85732.182266931224</v>
      </c>
      <c r="H33" s="39">
        <f t="shared" ref="H33" si="26">G33*$H$2</f>
        <v>47152.700246812179</v>
      </c>
      <c r="I33" s="39">
        <f t="shared" ref="I33" si="27">+H33*$I$2</f>
        <v>4715.2700246812183</v>
      </c>
      <c r="J33" s="39">
        <f t="shared" ref="J33" si="28">SUM(G33:I33)</f>
        <v>137600.15253842465</v>
      </c>
      <c r="K33" s="40">
        <f t="shared" ref="K33" si="29">+J33*$K$2</f>
        <v>6880.0076269212332</v>
      </c>
      <c r="L33" s="40">
        <f t="shared" ref="L33" si="30">+J33*$L$2</f>
        <v>0</v>
      </c>
      <c r="M33" s="57">
        <f t="shared" ref="M33" si="31">SUM(J33:L33)</f>
        <v>144480.16016534588</v>
      </c>
      <c r="N33" s="63">
        <f t="shared" si="7"/>
        <v>144000</v>
      </c>
      <c r="O33" s="41">
        <f t="shared" ref="O33" si="32">M33/$O$2</f>
        <v>270.28371558384788</v>
      </c>
      <c r="P33" s="2">
        <v>133000</v>
      </c>
      <c r="Q33" s="207">
        <f t="shared" si="9"/>
        <v>11000</v>
      </c>
      <c r="R33" s="203">
        <f t="shared" si="10"/>
        <v>8.2706766917293228E-2</v>
      </c>
      <c r="S33" s="2" t="s">
        <v>1086</v>
      </c>
      <c r="T33" s="2" t="s">
        <v>1085</v>
      </c>
    </row>
    <row r="34" spans="1:20" ht="55.5" thickBot="1" x14ac:dyDescent="0.3">
      <c r="A34" s="212" t="s">
        <v>436</v>
      </c>
      <c r="B34" s="70" t="s">
        <v>179</v>
      </c>
      <c r="C34" s="78" t="s">
        <v>698</v>
      </c>
      <c r="D34" s="30">
        <v>90</v>
      </c>
      <c r="E34" s="38">
        <f>+D34*'4. TOTAL GASTOS FIJOS'!$C$32</f>
        <v>39631.60806312762</v>
      </c>
      <c r="F34" s="39">
        <f>HLOOKUP(B34,'5. GASTOS VARIABLES'!$K$1:$WV$290,3,0)</f>
        <v>11366.413175291376</v>
      </c>
      <c r="G34" s="39">
        <f t="shared" si="5"/>
        <v>50998.021238418994</v>
      </c>
      <c r="H34" s="39">
        <f t="shared" si="6"/>
        <v>28048.911681130448</v>
      </c>
      <c r="I34" s="39">
        <f t="shared" si="0"/>
        <v>2804.8911681130448</v>
      </c>
      <c r="J34" s="39">
        <f t="shared" si="1"/>
        <v>81851.824087662477</v>
      </c>
      <c r="K34" s="40">
        <f t="shared" si="2"/>
        <v>4092.591204383124</v>
      </c>
      <c r="L34" s="40">
        <f t="shared" si="3"/>
        <v>0</v>
      </c>
      <c r="M34" s="57">
        <f t="shared" si="4"/>
        <v>85944.415292045596</v>
      </c>
      <c r="N34" s="63">
        <f t="shared" si="7"/>
        <v>86000</v>
      </c>
      <c r="O34" s="41">
        <f t="shared" si="8"/>
        <v>160.77900157524198</v>
      </c>
      <c r="P34" s="2">
        <v>49000</v>
      </c>
      <c r="Q34" s="207">
        <f t="shared" si="9"/>
        <v>37000</v>
      </c>
      <c r="R34" s="203">
        <f t="shared" si="10"/>
        <v>0.75510204081632648</v>
      </c>
      <c r="S34" s="2" t="s">
        <v>1080</v>
      </c>
      <c r="T34" s="2" t="s">
        <v>1082</v>
      </c>
    </row>
    <row r="35" spans="1:20" ht="55.5" thickBot="1" x14ac:dyDescent="0.3">
      <c r="A35" s="212" t="s">
        <v>436</v>
      </c>
      <c r="B35" s="70" t="s">
        <v>180</v>
      </c>
      <c r="C35" s="78" t="s">
        <v>437</v>
      </c>
      <c r="D35" s="30">
        <v>120</v>
      </c>
      <c r="E35" s="38">
        <f>+D35*'4. TOTAL GASTOS FIJOS'!$C$32</f>
        <v>52842.144084170162</v>
      </c>
      <c r="F35" s="39">
        <f>HLOOKUP(B35,'5. GASTOS VARIABLES'!$K$1:$WV$290,3,0)</f>
        <v>6368.1788906759894</v>
      </c>
      <c r="G35" s="39">
        <f t="shared" si="5"/>
        <v>59210.322974846153</v>
      </c>
      <c r="H35" s="39">
        <f t="shared" si="6"/>
        <v>32565.677636165387</v>
      </c>
      <c r="I35" s="39">
        <f t="shared" si="0"/>
        <v>3256.5677636165387</v>
      </c>
      <c r="J35" s="39">
        <f t="shared" si="1"/>
        <v>95032.56837462807</v>
      </c>
      <c r="K35" s="40">
        <f t="shared" si="2"/>
        <v>4751.6284187314041</v>
      </c>
      <c r="L35" s="40">
        <f t="shared" si="3"/>
        <v>0</v>
      </c>
      <c r="M35" s="57">
        <f t="shared" si="4"/>
        <v>99784.196793359471</v>
      </c>
      <c r="N35" s="63">
        <f t="shared" si="7"/>
        <v>100000</v>
      </c>
      <c r="O35" s="41">
        <f t="shared" si="8"/>
        <v>186.66952912423437</v>
      </c>
      <c r="P35" s="2">
        <v>88000</v>
      </c>
      <c r="Q35" s="207">
        <f t="shared" si="9"/>
        <v>12000</v>
      </c>
      <c r="R35" s="203">
        <f t="shared" si="10"/>
        <v>0.13636363636363635</v>
      </c>
      <c r="S35" s="2" t="s">
        <v>1086</v>
      </c>
      <c r="T35" s="2" t="s">
        <v>1085</v>
      </c>
    </row>
    <row r="36" spans="1:20" ht="55.5" thickBot="1" x14ac:dyDescent="0.3">
      <c r="A36" s="212" t="s">
        <v>436</v>
      </c>
      <c r="B36" s="70" t="s">
        <v>181</v>
      </c>
      <c r="C36" s="78" t="s">
        <v>438</v>
      </c>
      <c r="D36" s="30">
        <v>60</v>
      </c>
      <c r="E36" s="38">
        <f>+D36*'4. TOTAL GASTOS FIJOS'!$C$32</f>
        <v>26421.072042085081</v>
      </c>
      <c r="F36" s="39">
        <f>HLOOKUP(B36,'5. GASTOS VARIABLES'!$K$1:$WV$290,3,0)</f>
        <v>39955.151842171726</v>
      </c>
      <c r="G36" s="39">
        <f t="shared" si="5"/>
        <v>66376.223884256804</v>
      </c>
      <c r="H36" s="39">
        <f t="shared" si="6"/>
        <v>36506.923136341247</v>
      </c>
      <c r="I36" s="39">
        <f t="shared" si="0"/>
        <v>3650.6923136341247</v>
      </c>
      <c r="J36" s="39">
        <f t="shared" si="1"/>
        <v>106533.83933423218</v>
      </c>
      <c r="K36" s="40">
        <f t="shared" si="2"/>
        <v>5326.691966711609</v>
      </c>
      <c r="L36" s="40">
        <f t="shared" si="3"/>
        <v>0</v>
      </c>
      <c r="M36" s="57">
        <f t="shared" si="4"/>
        <v>111860.53130094378</v>
      </c>
      <c r="N36" s="63">
        <f t="shared" si="7"/>
        <v>112000</v>
      </c>
      <c r="O36" s="41">
        <f t="shared" si="8"/>
        <v>209.26111926095555</v>
      </c>
      <c r="P36" s="2">
        <v>35000</v>
      </c>
      <c r="Q36" s="207">
        <f t="shared" si="9"/>
        <v>77000</v>
      </c>
      <c r="R36" s="203">
        <f t="shared" si="10"/>
        <v>2.2000000000000002</v>
      </c>
      <c r="S36" s="2" t="s">
        <v>1080</v>
      </c>
      <c r="T36" s="2" t="s">
        <v>1082</v>
      </c>
    </row>
    <row r="37" spans="1:20" ht="55.5" thickBot="1" x14ac:dyDescent="0.3">
      <c r="A37" s="212" t="s">
        <v>436</v>
      </c>
      <c r="B37" s="89" t="s">
        <v>182</v>
      </c>
      <c r="C37" s="79" t="s">
        <v>439</v>
      </c>
      <c r="D37" s="30">
        <v>150</v>
      </c>
      <c r="E37" s="38">
        <f>+D37*'4. TOTAL GASTOS FIJOS'!$C$32</f>
        <v>66052.680105212698</v>
      </c>
      <c r="F37" s="39" t="e">
        <f>HLOOKUP(B37,'5. GASTOS VARIABLES'!$K$1:$WV$290,3,0)</f>
        <v>#N/A</v>
      </c>
      <c r="G37" s="39" t="e">
        <f t="shared" si="5"/>
        <v>#N/A</v>
      </c>
      <c r="H37" s="39" t="e">
        <f t="shared" si="6"/>
        <v>#N/A</v>
      </c>
      <c r="I37" s="39" t="e">
        <f t="shared" si="0"/>
        <v>#N/A</v>
      </c>
      <c r="J37" s="39" t="e">
        <f t="shared" si="1"/>
        <v>#N/A</v>
      </c>
      <c r="K37" s="40" t="e">
        <f t="shared" si="2"/>
        <v>#N/A</v>
      </c>
      <c r="L37" s="40" t="e">
        <f t="shared" si="3"/>
        <v>#N/A</v>
      </c>
      <c r="M37" s="57" t="e">
        <f t="shared" si="4"/>
        <v>#N/A</v>
      </c>
      <c r="N37" s="63" t="e">
        <f t="shared" si="7"/>
        <v>#N/A</v>
      </c>
      <c r="O37" s="41" t="e">
        <f t="shared" si="8"/>
        <v>#N/A</v>
      </c>
      <c r="P37" s="2">
        <v>163000</v>
      </c>
      <c r="Q37" s="207" t="e">
        <f t="shared" si="9"/>
        <v>#N/A</v>
      </c>
      <c r="R37" s="203" t="e">
        <f t="shared" si="10"/>
        <v>#N/A</v>
      </c>
      <c r="S37" s="2" t="s">
        <v>1087</v>
      </c>
      <c r="T37" s="2" t="s">
        <v>1088</v>
      </c>
    </row>
    <row r="38" spans="1:20" ht="15" customHeight="1" thickBot="1" x14ac:dyDescent="0.3">
      <c r="A38" s="213" t="s">
        <v>580</v>
      </c>
      <c r="B38" s="68" t="s">
        <v>183</v>
      </c>
      <c r="C38" s="80" t="s">
        <v>440</v>
      </c>
      <c r="D38" s="30">
        <v>210</v>
      </c>
      <c r="E38" s="38">
        <f>+D38*'4. TOTAL GASTOS FIJOS'!$C$32</f>
        <v>92473.752147297782</v>
      </c>
      <c r="F38" s="39">
        <f>HLOOKUP(B38,'5. GASTOS VARIABLES'!$K$1:$WV$290,3,0)</f>
        <v>52673.448915675996</v>
      </c>
      <c r="G38" s="39">
        <f t="shared" si="5"/>
        <v>145147.20106297376</v>
      </c>
      <c r="H38" s="39">
        <f t="shared" si="6"/>
        <v>79830.96058463557</v>
      </c>
      <c r="I38" s="39">
        <f t="shared" si="0"/>
        <v>7983.0960584635577</v>
      </c>
      <c r="J38" s="39">
        <f t="shared" si="1"/>
        <v>232961.25770607288</v>
      </c>
      <c r="K38" s="40">
        <f t="shared" si="2"/>
        <v>11648.062885303645</v>
      </c>
      <c r="L38" s="40">
        <f t="shared" si="3"/>
        <v>0</v>
      </c>
      <c r="M38" s="57">
        <f t="shared" si="4"/>
        <v>244609.32059137651</v>
      </c>
      <c r="N38" s="63">
        <f t="shared" si="7"/>
        <v>245000</v>
      </c>
      <c r="O38" s="41">
        <f t="shared" si="8"/>
        <v>457.59857934968954</v>
      </c>
      <c r="P38" s="2">
        <v>165000</v>
      </c>
      <c r="Q38" s="207">
        <f t="shared" si="9"/>
        <v>80000</v>
      </c>
      <c r="R38" s="203">
        <f t="shared" si="10"/>
        <v>0.48484848484848486</v>
      </c>
      <c r="S38" s="2" t="s">
        <v>1080</v>
      </c>
      <c r="T38" s="2" t="s">
        <v>1082</v>
      </c>
    </row>
    <row r="39" spans="1:20" ht="53.25" thickBot="1" x14ac:dyDescent="0.3">
      <c r="A39" s="213" t="s">
        <v>580</v>
      </c>
      <c r="B39" s="70" t="s">
        <v>184</v>
      </c>
      <c r="C39" s="76" t="s">
        <v>441</v>
      </c>
      <c r="D39" s="30">
        <v>210</v>
      </c>
      <c r="E39" s="38">
        <f>+D39*'4. TOTAL GASTOS FIJOS'!$C$32</f>
        <v>92473.752147297782</v>
      </c>
      <c r="F39" s="39">
        <f>HLOOKUP(B39,'5. GASTOS VARIABLES'!$K$1:$WV$290,3,0)</f>
        <v>46442.260037470864</v>
      </c>
      <c r="G39" s="39">
        <f t="shared" si="5"/>
        <v>138916.01218476865</v>
      </c>
      <c r="H39" s="39">
        <f t="shared" si="6"/>
        <v>76403.806701622772</v>
      </c>
      <c r="I39" s="39">
        <f t="shared" si="0"/>
        <v>7640.380670162278</v>
      </c>
      <c r="J39" s="39">
        <f t="shared" si="1"/>
        <v>222960.19955655368</v>
      </c>
      <c r="K39" s="40">
        <f t="shared" si="2"/>
        <v>11148.009977827685</v>
      </c>
      <c r="L39" s="40">
        <f t="shared" si="3"/>
        <v>0</v>
      </c>
      <c r="M39" s="57">
        <f t="shared" si="4"/>
        <v>234108.20953438137</v>
      </c>
      <c r="N39" s="63">
        <f t="shared" si="7"/>
        <v>234000</v>
      </c>
      <c r="O39" s="41">
        <f t="shared" si="8"/>
        <v>437.95381074620036</v>
      </c>
      <c r="P39" s="2">
        <v>165000</v>
      </c>
      <c r="Q39" s="207">
        <f t="shared" si="9"/>
        <v>69000</v>
      </c>
      <c r="R39" s="203">
        <f t="shared" si="10"/>
        <v>0.41818181818181815</v>
      </c>
      <c r="S39" s="2" t="s">
        <v>1080</v>
      </c>
      <c r="T39" s="2" t="s">
        <v>1082</v>
      </c>
    </row>
    <row r="40" spans="1:20" ht="53.25" thickBot="1" x14ac:dyDescent="0.3">
      <c r="A40" s="213" t="s">
        <v>580</v>
      </c>
      <c r="B40" s="70" t="s">
        <v>185</v>
      </c>
      <c r="C40" s="76" t="s">
        <v>396</v>
      </c>
      <c r="D40" s="30">
        <v>210</v>
      </c>
      <c r="E40" s="38">
        <f>+D40*'4. TOTAL GASTOS FIJOS'!$C$32</f>
        <v>92473.752147297782</v>
      </c>
      <c r="F40" s="39">
        <f>HLOOKUP(B40,'5. GASTOS VARIABLES'!$K$1:$WV$290,3,0)</f>
        <v>69676.508770804183</v>
      </c>
      <c r="G40" s="39">
        <f t="shared" si="5"/>
        <v>162150.26091810197</v>
      </c>
      <c r="H40" s="39">
        <f t="shared" si="6"/>
        <v>89182.643504956082</v>
      </c>
      <c r="I40" s="39">
        <f t="shared" si="0"/>
        <v>8918.2643504956086</v>
      </c>
      <c r="J40" s="39">
        <f t="shared" si="1"/>
        <v>260251.16877355365</v>
      </c>
      <c r="K40" s="40">
        <f t="shared" si="2"/>
        <v>13012.558438677683</v>
      </c>
      <c r="L40" s="40">
        <f t="shared" si="3"/>
        <v>0</v>
      </c>
      <c r="M40" s="57">
        <f t="shared" si="4"/>
        <v>273263.72721223132</v>
      </c>
      <c r="N40" s="63">
        <f t="shared" si="7"/>
        <v>273000</v>
      </c>
      <c r="O40" s="41">
        <f t="shared" si="8"/>
        <v>511.20330598116425</v>
      </c>
      <c r="P40" s="2">
        <v>206000</v>
      </c>
      <c r="Q40" s="207">
        <f t="shared" si="9"/>
        <v>67000</v>
      </c>
      <c r="R40" s="203">
        <f t="shared" si="10"/>
        <v>0.32524271844660196</v>
      </c>
      <c r="S40" s="2" t="s">
        <v>1080</v>
      </c>
      <c r="T40" s="2" t="s">
        <v>1082</v>
      </c>
    </row>
    <row r="41" spans="1:20" ht="53.25" thickBot="1" x14ac:dyDescent="0.3">
      <c r="A41" s="213" t="s">
        <v>580</v>
      </c>
      <c r="B41" s="70" t="s">
        <v>186</v>
      </c>
      <c r="C41" s="76" t="s">
        <v>442</v>
      </c>
      <c r="D41" s="30">
        <v>210</v>
      </c>
      <c r="E41" s="38">
        <f>+D41*'4. TOTAL GASTOS FIJOS'!$C$32</f>
        <v>92473.752147297782</v>
      </c>
      <c r="F41" s="39">
        <f>HLOOKUP(B41,'5. GASTOS VARIABLES'!$K$1:$WV$290,3,0)</f>
        <v>53729.100437470857</v>
      </c>
      <c r="G41" s="39">
        <f t="shared" si="5"/>
        <v>146202.85258476864</v>
      </c>
      <c r="H41" s="39">
        <f t="shared" si="6"/>
        <v>80411.568921622762</v>
      </c>
      <c r="I41" s="39">
        <f t="shared" si="0"/>
        <v>8041.1568921622766</v>
      </c>
      <c r="J41" s="39">
        <f t="shared" si="1"/>
        <v>234655.57839855368</v>
      </c>
      <c r="K41" s="40">
        <f t="shared" si="2"/>
        <v>11732.778919927685</v>
      </c>
      <c r="L41" s="40">
        <f t="shared" si="3"/>
        <v>0</v>
      </c>
      <c r="M41" s="57">
        <f t="shared" si="4"/>
        <v>246388.35731848137</v>
      </c>
      <c r="N41" s="63">
        <f t="shared" si="7"/>
        <v>246000</v>
      </c>
      <c r="O41" s="41">
        <f t="shared" si="8"/>
        <v>460.92668098116434</v>
      </c>
      <c r="P41" s="2">
        <v>179000</v>
      </c>
      <c r="Q41" s="207">
        <f t="shared" si="9"/>
        <v>67000</v>
      </c>
      <c r="R41" s="203">
        <f t="shared" si="10"/>
        <v>0.37430167597765363</v>
      </c>
      <c r="S41" s="2" t="s">
        <v>1080</v>
      </c>
      <c r="T41" s="2" t="s">
        <v>1082</v>
      </c>
    </row>
    <row r="42" spans="1:20" ht="53.25" thickBot="1" x14ac:dyDescent="0.3">
      <c r="A42" s="213" t="s">
        <v>580</v>
      </c>
      <c r="B42" s="70" t="s">
        <v>187</v>
      </c>
      <c r="C42" s="76" t="s">
        <v>558</v>
      </c>
      <c r="D42" s="30">
        <v>210</v>
      </c>
      <c r="E42" s="38">
        <f>+D42*'4. TOTAL GASTOS FIJOS'!$C$32</f>
        <v>92473.752147297782</v>
      </c>
      <c r="F42" s="39">
        <f>HLOOKUP(B42,'5. GASTOS VARIABLES'!$K$1:$WV$290,3,0)</f>
        <v>64296.081912470865</v>
      </c>
      <c r="G42" s="39">
        <f t="shared" ref="G42:G69" si="33">SUM(E42:F42)</f>
        <v>156769.83405976865</v>
      </c>
      <c r="H42" s="39">
        <f t="shared" si="6"/>
        <v>86223.408732872762</v>
      </c>
      <c r="I42" s="39">
        <f t="shared" ref="I42:I69" si="34">+H42*$I$2</f>
        <v>8622.3408732872758</v>
      </c>
      <c r="J42" s="39">
        <f t="shared" ref="J42:J69" si="35">SUM(G42:I42)</f>
        <v>251615.58366592866</v>
      </c>
      <c r="K42" s="40">
        <f t="shared" ref="K42:K69" si="36">+J42*$K$2</f>
        <v>12580.779183296434</v>
      </c>
      <c r="L42" s="40">
        <f t="shared" ref="L42:L69" si="37">+J42*$L$2</f>
        <v>0</v>
      </c>
      <c r="M42" s="57">
        <f t="shared" ref="M42:M69" si="38">SUM(J42:L42)</f>
        <v>264196.36284922512</v>
      </c>
      <c r="N42" s="63">
        <f t="shared" si="7"/>
        <v>264000</v>
      </c>
      <c r="O42" s="41">
        <f t="shared" si="8"/>
        <v>494.24069375965792</v>
      </c>
      <c r="P42" s="2">
        <v>188000</v>
      </c>
      <c r="Q42" s="207">
        <f t="shared" si="9"/>
        <v>76000</v>
      </c>
      <c r="R42" s="203">
        <f t="shared" si="10"/>
        <v>0.40425531914893614</v>
      </c>
      <c r="S42" s="2" t="s">
        <v>1080</v>
      </c>
      <c r="T42" s="2" t="s">
        <v>1082</v>
      </c>
    </row>
    <row r="43" spans="1:20" ht="53.25" thickBot="1" x14ac:dyDescent="0.3">
      <c r="A43" s="213" t="s">
        <v>580</v>
      </c>
      <c r="B43" s="70" t="s">
        <v>188</v>
      </c>
      <c r="C43" s="76" t="s">
        <v>590</v>
      </c>
      <c r="D43" s="30">
        <v>210</v>
      </c>
      <c r="E43" s="38">
        <f>+D43*'4. TOTAL GASTOS FIJOS'!$C$32</f>
        <v>92473.752147297782</v>
      </c>
      <c r="F43" s="39">
        <f>HLOOKUP(B43,'5. GASTOS VARIABLES'!$K$1:$WV$290,3,0)</f>
        <v>90972.801426359729</v>
      </c>
      <c r="G43" s="39">
        <f t="shared" si="33"/>
        <v>183446.55357365753</v>
      </c>
      <c r="H43" s="39">
        <f t="shared" si="6"/>
        <v>100895.60446551164</v>
      </c>
      <c r="I43" s="39">
        <f t="shared" si="34"/>
        <v>10089.560446551164</v>
      </c>
      <c r="J43" s="39">
        <f t="shared" si="35"/>
        <v>294431.71848572034</v>
      </c>
      <c r="K43" s="40">
        <f t="shared" si="36"/>
        <v>14721.585924286017</v>
      </c>
      <c r="L43" s="40">
        <f t="shared" si="37"/>
        <v>0</v>
      </c>
      <c r="M43" s="57">
        <f t="shared" si="38"/>
        <v>309153.30441000639</v>
      </c>
      <c r="N43" s="63">
        <f t="shared" si="7"/>
        <v>309000</v>
      </c>
      <c r="O43" s="41">
        <f t="shared" si="8"/>
        <v>578.34310057058542</v>
      </c>
      <c r="P43" s="2">
        <v>302000</v>
      </c>
      <c r="Q43" s="207">
        <f t="shared" si="9"/>
        <v>7000</v>
      </c>
      <c r="R43" s="203">
        <f t="shared" si="10"/>
        <v>2.3178807947019868E-2</v>
      </c>
      <c r="S43" s="2" t="s">
        <v>1080</v>
      </c>
      <c r="T43" s="2" t="s">
        <v>1089</v>
      </c>
    </row>
    <row r="44" spans="1:20" ht="53.25" thickBot="1" x14ac:dyDescent="0.3">
      <c r="A44" s="213" t="s">
        <v>580</v>
      </c>
      <c r="B44" s="70" t="s">
        <v>189</v>
      </c>
      <c r="C44" s="76" t="s">
        <v>443</v>
      </c>
      <c r="D44" s="30">
        <v>30</v>
      </c>
      <c r="E44" s="38">
        <f>+D44*'4. TOTAL GASTOS FIJOS'!$C$32</f>
        <v>13210.536021042541</v>
      </c>
      <c r="F44" s="39">
        <f>HLOOKUP(B44,'5. GASTOS VARIABLES'!$K$1:$WV$290,3,0)</f>
        <v>3921.7149740093232</v>
      </c>
      <c r="G44" s="39">
        <f t="shared" si="33"/>
        <v>17132.250995051865</v>
      </c>
      <c r="H44" s="39">
        <f t="shared" si="6"/>
        <v>9422.7380472785262</v>
      </c>
      <c r="I44" s="39">
        <f t="shared" si="34"/>
        <v>942.27380472785262</v>
      </c>
      <c r="J44" s="39">
        <f t="shared" si="35"/>
        <v>27497.262847058242</v>
      </c>
      <c r="K44" s="40">
        <f t="shared" si="36"/>
        <v>1374.8631423529123</v>
      </c>
      <c r="L44" s="40">
        <f t="shared" si="37"/>
        <v>0</v>
      </c>
      <c r="M44" s="57">
        <f t="shared" si="38"/>
        <v>28872.125989411154</v>
      </c>
      <c r="N44" s="63">
        <f t="shared" si="7"/>
        <v>29000</v>
      </c>
      <c r="O44" s="41">
        <f t="shared" si="8"/>
        <v>54.012021306540369</v>
      </c>
      <c r="P44" s="2">
        <v>18000</v>
      </c>
      <c r="Q44" s="207">
        <f t="shared" si="9"/>
        <v>11000</v>
      </c>
      <c r="R44" s="203">
        <f t="shared" si="10"/>
        <v>0.61111111111111116</v>
      </c>
      <c r="S44" s="2" t="s">
        <v>1080</v>
      </c>
      <c r="T44" s="2" t="s">
        <v>1082</v>
      </c>
    </row>
    <row r="45" spans="1:20" ht="53.25" thickBot="1" x14ac:dyDescent="0.3">
      <c r="A45" s="213" t="s">
        <v>580</v>
      </c>
      <c r="B45" s="70" t="s">
        <v>190</v>
      </c>
      <c r="C45" s="76" t="s">
        <v>591</v>
      </c>
      <c r="D45" s="30">
        <v>140</v>
      </c>
      <c r="E45" s="38">
        <f>+D45*'4. TOTAL GASTOS FIJOS'!$C$32</f>
        <v>61649.168098198519</v>
      </c>
      <c r="F45" s="39">
        <f>HLOOKUP(B45,'5. GASTOS VARIABLES'!$K$1:$WV$290,3,0)</f>
        <v>60268.098787470866</v>
      </c>
      <c r="G45" s="39">
        <f t="shared" si="33"/>
        <v>121917.26688566938</v>
      </c>
      <c r="H45" s="39">
        <f t="shared" si="6"/>
        <v>67054.496787118158</v>
      </c>
      <c r="I45" s="39">
        <f t="shared" si="34"/>
        <v>6705.449678711816</v>
      </c>
      <c r="J45" s="39">
        <f t="shared" si="35"/>
        <v>195677.21335149935</v>
      </c>
      <c r="K45" s="40">
        <f t="shared" si="36"/>
        <v>9783.860667574967</v>
      </c>
      <c r="L45" s="40">
        <f t="shared" si="37"/>
        <v>0</v>
      </c>
      <c r="M45" s="57">
        <f t="shared" si="38"/>
        <v>205461.07401907432</v>
      </c>
      <c r="N45" s="63">
        <f t="shared" si="7"/>
        <v>205000</v>
      </c>
      <c r="O45" s="41">
        <f t="shared" si="8"/>
        <v>384.36268640739752</v>
      </c>
      <c r="P45" s="2">
        <v>169000</v>
      </c>
      <c r="Q45" s="207">
        <f t="shared" si="9"/>
        <v>36000</v>
      </c>
      <c r="R45" s="203">
        <f t="shared" si="10"/>
        <v>0.21301775147928995</v>
      </c>
      <c r="S45" s="2" t="s">
        <v>1080</v>
      </c>
      <c r="T45" s="2" t="s">
        <v>1082</v>
      </c>
    </row>
    <row r="46" spans="1:20" ht="53.25" thickBot="1" x14ac:dyDescent="0.3">
      <c r="A46" s="213" t="s">
        <v>580</v>
      </c>
      <c r="B46" s="70" t="s">
        <v>191</v>
      </c>
      <c r="C46" s="76" t="s">
        <v>592</v>
      </c>
      <c r="D46" s="30">
        <v>140</v>
      </c>
      <c r="E46" s="38">
        <f>+D46*'4. TOTAL GASTOS FIJOS'!$C$32</f>
        <v>61649.168098198519</v>
      </c>
      <c r="F46" s="39">
        <f>HLOOKUP(B46,'5. GASTOS VARIABLES'!$K$1:$WV$290,3,0)</f>
        <v>53856.99982913753</v>
      </c>
      <c r="G46" s="39">
        <f t="shared" si="33"/>
        <v>115506.16792733605</v>
      </c>
      <c r="H46" s="39">
        <f t="shared" si="6"/>
        <v>63528.392360034835</v>
      </c>
      <c r="I46" s="39">
        <f t="shared" si="34"/>
        <v>6352.8392360034841</v>
      </c>
      <c r="J46" s="39">
        <f t="shared" si="35"/>
        <v>185387.39952337436</v>
      </c>
      <c r="K46" s="40">
        <f t="shared" si="36"/>
        <v>9269.3699761687185</v>
      </c>
      <c r="L46" s="40">
        <f t="shared" si="37"/>
        <v>0</v>
      </c>
      <c r="M46" s="57">
        <f t="shared" si="38"/>
        <v>194656.76949954309</v>
      </c>
      <c r="N46" s="63">
        <f t="shared" si="7"/>
        <v>195000</v>
      </c>
      <c r="O46" s="41">
        <f t="shared" si="8"/>
        <v>364.15072397258086</v>
      </c>
      <c r="P46" s="2">
        <v>141000</v>
      </c>
      <c r="Q46" s="207">
        <f t="shared" si="9"/>
        <v>54000</v>
      </c>
      <c r="R46" s="203">
        <f t="shared" si="10"/>
        <v>0.38297872340425532</v>
      </c>
      <c r="S46" s="2" t="s">
        <v>1080</v>
      </c>
      <c r="T46" s="2" t="s">
        <v>1082</v>
      </c>
    </row>
    <row r="47" spans="1:20" ht="53.25" thickBot="1" x14ac:dyDescent="0.3">
      <c r="A47" s="213" t="s">
        <v>580</v>
      </c>
      <c r="B47" s="70" t="s">
        <v>192</v>
      </c>
      <c r="C47" s="76" t="s">
        <v>593</v>
      </c>
      <c r="D47" s="30">
        <v>140</v>
      </c>
      <c r="E47" s="38">
        <f>+D47*'4. TOTAL GASTOS FIJOS'!$C$32</f>
        <v>61649.168098198519</v>
      </c>
      <c r="F47" s="39">
        <f>HLOOKUP(B47,'5. GASTOS VARIABLES'!$K$1:$WV$290,3,0)</f>
        <v>39335.058162470865</v>
      </c>
      <c r="G47" s="39">
        <f t="shared" si="33"/>
        <v>100984.22626066938</v>
      </c>
      <c r="H47" s="39">
        <f t="shared" si="6"/>
        <v>55541.324443368168</v>
      </c>
      <c r="I47" s="39">
        <f t="shared" si="34"/>
        <v>5554.1324443368176</v>
      </c>
      <c r="J47" s="39">
        <f t="shared" si="35"/>
        <v>162079.68314837434</v>
      </c>
      <c r="K47" s="40">
        <f t="shared" si="36"/>
        <v>8103.9841574187176</v>
      </c>
      <c r="L47" s="40">
        <f t="shared" si="37"/>
        <v>0</v>
      </c>
      <c r="M47" s="57">
        <f t="shared" si="38"/>
        <v>170183.66730579306</v>
      </c>
      <c r="N47" s="63">
        <f t="shared" si="7"/>
        <v>170000</v>
      </c>
      <c r="O47" s="41">
        <f t="shared" si="8"/>
        <v>318.36809897258081</v>
      </c>
      <c r="P47" s="2">
        <v>133000</v>
      </c>
      <c r="Q47" s="207">
        <f t="shared" si="9"/>
        <v>37000</v>
      </c>
      <c r="R47" s="203">
        <f t="shared" si="10"/>
        <v>0.2781954887218045</v>
      </c>
      <c r="S47" s="2" t="s">
        <v>1080</v>
      </c>
      <c r="T47" s="2" t="s">
        <v>1082</v>
      </c>
    </row>
    <row r="48" spans="1:20" ht="51" x14ac:dyDescent="0.25">
      <c r="A48" s="213" t="s">
        <v>580</v>
      </c>
      <c r="B48" s="70" t="s">
        <v>193</v>
      </c>
      <c r="C48" s="76" t="s">
        <v>559</v>
      </c>
      <c r="D48" s="30">
        <v>140</v>
      </c>
      <c r="E48" s="38">
        <f>+D48*'4. TOTAL GASTOS FIJOS'!$C$32</f>
        <v>61649.168098198519</v>
      </c>
      <c r="F48" s="39">
        <f>HLOOKUP(B48,'5. GASTOS VARIABLES'!$K$1:$WV$290,3,0)</f>
        <v>61701.888162470867</v>
      </c>
      <c r="G48" s="39">
        <f t="shared" si="33"/>
        <v>123351.05626066939</v>
      </c>
      <c r="H48" s="39">
        <f t="shared" si="6"/>
        <v>67843.080943368172</v>
      </c>
      <c r="I48" s="39">
        <f t="shared" si="34"/>
        <v>6784.3080943368177</v>
      </c>
      <c r="J48" s="39">
        <f t="shared" si="35"/>
        <v>197978.4452983744</v>
      </c>
      <c r="K48" s="40">
        <f t="shared" si="36"/>
        <v>9898.9222649187213</v>
      </c>
      <c r="L48" s="40">
        <f t="shared" si="37"/>
        <v>0</v>
      </c>
      <c r="M48" s="57">
        <f t="shared" si="38"/>
        <v>207877.36756329311</v>
      </c>
      <c r="N48" s="63">
        <f t="shared" si="7"/>
        <v>208000</v>
      </c>
      <c r="O48" s="41">
        <f t="shared" si="8"/>
        <v>388.882925008499</v>
      </c>
      <c r="P48" s="2">
        <v>165000</v>
      </c>
      <c r="Q48" s="207">
        <f t="shared" si="9"/>
        <v>43000</v>
      </c>
      <c r="R48" s="203">
        <f t="shared" si="10"/>
        <v>0.26060606060606062</v>
      </c>
      <c r="S48" s="2" t="s">
        <v>1080</v>
      </c>
      <c r="T48" s="2" t="s">
        <v>1082</v>
      </c>
    </row>
    <row r="49" spans="1:20" ht="15" customHeight="1" x14ac:dyDescent="0.25">
      <c r="A49" s="214" t="s">
        <v>444</v>
      </c>
      <c r="B49" s="70" t="s">
        <v>194</v>
      </c>
      <c r="C49" s="76" t="s">
        <v>540</v>
      </c>
      <c r="D49" s="30">
        <v>60</v>
      </c>
      <c r="E49" s="38">
        <f>+D49*'4. TOTAL GASTOS FIJOS'!$C$32</f>
        <v>26421.072042085081</v>
      </c>
      <c r="F49" s="39">
        <f>HLOOKUP(B49,'5. GASTOS VARIABLES'!$K$1:$WV$290,3,0)</f>
        <v>24646.835756060602</v>
      </c>
      <c r="G49" s="39">
        <f t="shared" si="33"/>
        <v>51067.907798145679</v>
      </c>
      <c r="H49" s="39">
        <f t="shared" si="6"/>
        <v>28087.349288980127</v>
      </c>
      <c r="I49" s="39">
        <f t="shared" si="34"/>
        <v>2808.7349288980131</v>
      </c>
      <c r="J49" s="39">
        <f t="shared" si="35"/>
        <v>81963.992016023825</v>
      </c>
      <c r="K49" s="40">
        <f t="shared" si="36"/>
        <v>4098.1996008011911</v>
      </c>
      <c r="L49" s="40">
        <f t="shared" si="37"/>
        <v>0</v>
      </c>
      <c r="M49" s="57">
        <f t="shared" si="38"/>
        <v>86062.191616825017</v>
      </c>
      <c r="N49" s="63">
        <f t="shared" si="7"/>
        <v>86000</v>
      </c>
      <c r="O49" s="41">
        <f t="shared" si="8"/>
        <v>160.99932956098593</v>
      </c>
      <c r="P49" s="2">
        <v>57000</v>
      </c>
      <c r="Q49" s="207">
        <f t="shared" si="9"/>
        <v>29000</v>
      </c>
      <c r="R49" s="203">
        <f t="shared" si="10"/>
        <v>0.50877192982456143</v>
      </c>
      <c r="S49" s="2" t="s">
        <v>1080</v>
      </c>
      <c r="T49" s="2" t="s">
        <v>1082</v>
      </c>
    </row>
    <row r="50" spans="1:20" ht="48" x14ac:dyDescent="0.25">
      <c r="A50" s="214" t="s">
        <v>444</v>
      </c>
      <c r="B50" s="70" t="s">
        <v>195</v>
      </c>
      <c r="C50" s="76" t="s">
        <v>541</v>
      </c>
      <c r="D50" s="30">
        <v>30</v>
      </c>
      <c r="E50" s="38">
        <f>+D50*'4. TOTAL GASTOS FIJOS'!$C$32</f>
        <v>13210.536021042541</v>
      </c>
      <c r="F50" s="39">
        <f>HLOOKUP(B50,'5. GASTOS VARIABLES'!$K$1:$WV$290,3,0)</f>
        <v>7336.2852560606052</v>
      </c>
      <c r="G50" s="39">
        <f t="shared" si="33"/>
        <v>20546.821277103147</v>
      </c>
      <c r="H50" s="39">
        <f t="shared" si="6"/>
        <v>11300.751702406731</v>
      </c>
      <c r="I50" s="39">
        <f t="shared" si="34"/>
        <v>1130.0751702406731</v>
      </c>
      <c r="J50" s="39">
        <f t="shared" si="35"/>
        <v>32977.648149750552</v>
      </c>
      <c r="K50" s="40">
        <f t="shared" si="36"/>
        <v>1648.8824074875276</v>
      </c>
      <c r="L50" s="40">
        <f t="shared" si="37"/>
        <v>0</v>
      </c>
      <c r="M50" s="57">
        <f t="shared" si="38"/>
        <v>34626.530557238082</v>
      </c>
      <c r="N50" s="63">
        <f t="shared" si="7"/>
        <v>35000</v>
      </c>
      <c r="O50" s="41">
        <f t="shared" si="8"/>
        <v>64.776972326701127</v>
      </c>
      <c r="P50" s="2">
        <v>20000</v>
      </c>
      <c r="Q50" s="207">
        <f t="shared" si="9"/>
        <v>15000</v>
      </c>
      <c r="R50" s="203">
        <f t="shared" si="10"/>
        <v>0.75</v>
      </c>
      <c r="S50" s="2" t="s">
        <v>1080</v>
      </c>
      <c r="T50" s="2" t="s">
        <v>1082</v>
      </c>
    </row>
    <row r="51" spans="1:20" ht="15" customHeight="1" x14ac:dyDescent="0.25">
      <c r="A51" s="214" t="s">
        <v>445</v>
      </c>
      <c r="B51" s="70" t="s">
        <v>196</v>
      </c>
      <c r="C51" s="76" t="s">
        <v>594</v>
      </c>
      <c r="D51" s="30">
        <v>45</v>
      </c>
      <c r="E51" s="38">
        <f>+D51*'4. TOTAL GASTOS FIJOS'!$C$32</f>
        <v>19815.80403156381</v>
      </c>
      <c r="F51" s="39">
        <f>HLOOKUP(B51,'5. GASTOS VARIABLES'!$K$1:$WV$290,3,0)</f>
        <v>8755.1420893939394</v>
      </c>
      <c r="G51" s="39">
        <f t="shared" si="33"/>
        <v>28570.946120957749</v>
      </c>
      <c r="H51" s="39">
        <f t="shared" si="6"/>
        <v>15714.020366526764</v>
      </c>
      <c r="I51" s="39">
        <f t="shared" si="34"/>
        <v>1571.4020366526765</v>
      </c>
      <c r="J51" s="39">
        <f t="shared" si="35"/>
        <v>45856.368524137186</v>
      </c>
      <c r="K51" s="40">
        <f t="shared" si="36"/>
        <v>2292.8184262068594</v>
      </c>
      <c r="L51" s="40">
        <f t="shared" si="37"/>
        <v>0</v>
      </c>
      <c r="M51" s="57">
        <f t="shared" si="38"/>
        <v>48149.186950344047</v>
      </c>
      <c r="N51" s="63">
        <f t="shared" si="7"/>
        <v>48000</v>
      </c>
      <c r="O51" s="41">
        <f t="shared" si="8"/>
        <v>90.074243663537644</v>
      </c>
      <c r="P51" s="2">
        <v>27000</v>
      </c>
      <c r="Q51" s="207">
        <f t="shared" si="9"/>
        <v>21000</v>
      </c>
      <c r="R51" s="203">
        <f t="shared" si="10"/>
        <v>0.77777777777777779</v>
      </c>
      <c r="S51" s="2" t="s">
        <v>1080</v>
      </c>
      <c r="T51" s="2" t="s">
        <v>1082</v>
      </c>
    </row>
    <row r="52" spans="1:20" ht="48" x14ac:dyDescent="0.25">
      <c r="A52" s="214" t="s">
        <v>445</v>
      </c>
      <c r="B52" s="70" t="s">
        <v>197</v>
      </c>
      <c r="C52" s="76" t="s">
        <v>595</v>
      </c>
      <c r="D52" s="30">
        <v>45</v>
      </c>
      <c r="E52" s="38">
        <f>+D52*'4. TOTAL GASTOS FIJOS'!$C$32</f>
        <v>19815.80403156381</v>
      </c>
      <c r="F52" s="39">
        <f>HLOOKUP(B52,'5. GASTOS VARIABLES'!$K$1:$WV$290,3,0)</f>
        <v>14016.392377855478</v>
      </c>
      <c r="G52" s="39">
        <f t="shared" si="33"/>
        <v>33832.196409419288</v>
      </c>
      <c r="H52" s="39">
        <f t="shared" si="6"/>
        <v>18607.708025180611</v>
      </c>
      <c r="I52" s="39">
        <f t="shared" si="34"/>
        <v>1860.7708025180611</v>
      </c>
      <c r="J52" s="39">
        <f t="shared" si="35"/>
        <v>54300.675237117961</v>
      </c>
      <c r="K52" s="40">
        <f t="shared" si="36"/>
        <v>2715.0337618558983</v>
      </c>
      <c r="L52" s="40">
        <f t="shared" si="37"/>
        <v>0</v>
      </c>
      <c r="M52" s="57">
        <f t="shared" si="38"/>
        <v>57015.70899897386</v>
      </c>
      <c r="N52" s="63">
        <f t="shared" si="7"/>
        <v>57000</v>
      </c>
      <c r="O52" s="41">
        <f t="shared" si="8"/>
        <v>106.66113366190976</v>
      </c>
      <c r="P52" s="2">
        <v>34000</v>
      </c>
      <c r="Q52" s="207">
        <f t="shared" si="9"/>
        <v>23000</v>
      </c>
      <c r="R52" s="203">
        <f t="shared" si="10"/>
        <v>0.67647058823529416</v>
      </c>
      <c r="S52" s="2" t="s">
        <v>1080</v>
      </c>
      <c r="T52" s="2" t="s">
        <v>1082</v>
      </c>
    </row>
    <row r="53" spans="1:20" ht="48" x14ac:dyDescent="0.25">
      <c r="A53" s="214" t="s">
        <v>445</v>
      </c>
      <c r="B53" s="70" t="s">
        <v>198</v>
      </c>
      <c r="C53" s="76" t="s">
        <v>596</v>
      </c>
      <c r="D53" s="30">
        <v>45</v>
      </c>
      <c r="E53" s="38">
        <f>+D53*'4. TOTAL GASTOS FIJOS'!$C$32</f>
        <v>19815.80403156381</v>
      </c>
      <c r="F53" s="39" t="e">
        <f>HLOOKUP(B53,'5. GASTOS VARIABLES'!$K$1:$WV$290,3,0)</f>
        <v>#N/A</v>
      </c>
      <c r="G53" s="39" t="e">
        <f t="shared" si="33"/>
        <v>#N/A</v>
      </c>
      <c r="H53" s="39" t="e">
        <f t="shared" si="6"/>
        <v>#N/A</v>
      </c>
      <c r="I53" s="39" t="e">
        <f t="shared" si="34"/>
        <v>#N/A</v>
      </c>
      <c r="J53" s="39" t="e">
        <f t="shared" si="35"/>
        <v>#N/A</v>
      </c>
      <c r="K53" s="40" t="e">
        <f t="shared" si="36"/>
        <v>#N/A</v>
      </c>
      <c r="L53" s="40" t="e">
        <f t="shared" si="37"/>
        <v>#N/A</v>
      </c>
      <c r="M53" s="57" t="e">
        <f t="shared" si="38"/>
        <v>#N/A</v>
      </c>
      <c r="N53" s="63" t="e">
        <f t="shared" si="7"/>
        <v>#N/A</v>
      </c>
      <c r="O53" s="41" t="e">
        <f t="shared" si="8"/>
        <v>#N/A</v>
      </c>
      <c r="P53" s="2">
        <v>46000</v>
      </c>
      <c r="Q53" s="207" t="e">
        <f t="shared" si="9"/>
        <v>#N/A</v>
      </c>
      <c r="R53" s="203" t="e">
        <f t="shared" si="10"/>
        <v>#N/A</v>
      </c>
      <c r="S53" s="2" t="s">
        <v>1080</v>
      </c>
      <c r="T53" s="2" t="s">
        <v>1082</v>
      </c>
    </row>
    <row r="54" spans="1:20" ht="15" customHeight="1" x14ac:dyDescent="0.25">
      <c r="A54" s="214" t="s">
        <v>446</v>
      </c>
      <c r="B54" s="70" t="s">
        <v>199</v>
      </c>
      <c r="C54" s="76" t="s">
        <v>597</v>
      </c>
      <c r="D54" s="30">
        <v>130</v>
      </c>
      <c r="E54" s="38">
        <f>+D54*'4. TOTAL GASTOS FIJOS'!$C$32</f>
        <v>57245.656091184341</v>
      </c>
      <c r="F54" s="39">
        <f>HLOOKUP(B54,'5. GASTOS VARIABLES'!$K$1:$WV$290,3,0)</f>
        <v>52976.739433333329</v>
      </c>
      <c r="G54" s="39">
        <f t="shared" si="33"/>
        <v>110222.39552451766</v>
      </c>
      <c r="H54" s="39">
        <f t="shared" si="6"/>
        <v>60622.31753848472</v>
      </c>
      <c r="I54" s="39">
        <f t="shared" si="34"/>
        <v>6062.2317538484722</v>
      </c>
      <c r="J54" s="39">
        <f t="shared" si="35"/>
        <v>176906.94481685085</v>
      </c>
      <c r="K54" s="40">
        <f t="shared" si="36"/>
        <v>8845.3472408425423</v>
      </c>
      <c r="L54" s="40">
        <f t="shared" si="37"/>
        <v>0</v>
      </c>
      <c r="M54" s="57">
        <f t="shared" si="38"/>
        <v>185752.29205769338</v>
      </c>
      <c r="N54" s="63">
        <f t="shared" si="7"/>
        <v>186000</v>
      </c>
      <c r="O54" s="41">
        <f t="shared" si="8"/>
        <v>347.49282959067142</v>
      </c>
      <c r="P54" s="2">
        <v>142000</v>
      </c>
      <c r="Q54" s="207">
        <f t="shared" si="9"/>
        <v>44000</v>
      </c>
      <c r="R54" s="203">
        <f t="shared" si="10"/>
        <v>0.30985915492957744</v>
      </c>
      <c r="S54" s="2" t="s">
        <v>1080</v>
      </c>
      <c r="T54" s="2" t="s">
        <v>1082</v>
      </c>
    </row>
    <row r="55" spans="1:20" ht="48.75" x14ac:dyDescent="0.25">
      <c r="A55" s="214" t="s">
        <v>446</v>
      </c>
      <c r="B55" s="70" t="s">
        <v>200</v>
      </c>
      <c r="C55" s="76" t="s">
        <v>598</v>
      </c>
      <c r="D55" s="30">
        <v>110</v>
      </c>
      <c r="E55" s="38">
        <f>+D55*'4. TOTAL GASTOS FIJOS'!$C$32</f>
        <v>48438.632077155984</v>
      </c>
      <c r="F55" s="39">
        <f>HLOOKUP(B55,'5. GASTOS VARIABLES'!$K$1:$WV$290,3,0)</f>
        <v>63753.566300000006</v>
      </c>
      <c r="G55" s="39">
        <f t="shared" si="33"/>
        <v>112192.19837715599</v>
      </c>
      <c r="H55" s="39">
        <f t="shared" si="6"/>
        <v>61705.709107435796</v>
      </c>
      <c r="I55" s="39">
        <f t="shared" si="34"/>
        <v>6170.5709107435796</v>
      </c>
      <c r="J55" s="39">
        <f t="shared" si="35"/>
        <v>180068.47839533538</v>
      </c>
      <c r="K55" s="40">
        <f t="shared" si="36"/>
        <v>9003.4239197667684</v>
      </c>
      <c r="L55" s="40">
        <f t="shared" si="37"/>
        <v>0</v>
      </c>
      <c r="M55" s="57">
        <f t="shared" si="38"/>
        <v>189071.90231510214</v>
      </c>
      <c r="N55" s="63">
        <f t="shared" si="7"/>
        <v>189000</v>
      </c>
      <c r="O55" s="41">
        <f t="shared" si="8"/>
        <v>353.70293202712963</v>
      </c>
      <c r="P55" s="2">
        <v>129000</v>
      </c>
      <c r="Q55" s="207">
        <f t="shared" si="9"/>
        <v>60000</v>
      </c>
      <c r="R55" s="203">
        <f t="shared" si="10"/>
        <v>0.46511627906976744</v>
      </c>
      <c r="S55" s="2" t="s">
        <v>1080</v>
      </c>
      <c r="T55" s="2" t="s">
        <v>1082</v>
      </c>
    </row>
    <row r="56" spans="1:20" ht="48.75" x14ac:dyDescent="0.25">
      <c r="A56" s="214" t="s">
        <v>446</v>
      </c>
      <c r="B56" s="70" t="s">
        <v>201</v>
      </c>
      <c r="C56" s="76" t="s">
        <v>599</v>
      </c>
      <c r="D56" s="30">
        <v>130</v>
      </c>
      <c r="E56" s="38">
        <f>+D56*'4. TOTAL GASTOS FIJOS'!$C$32</f>
        <v>57245.656091184341</v>
      </c>
      <c r="F56" s="39">
        <f>HLOOKUP(B56,'5. GASTOS VARIABLES'!$K$1:$WV$290,3,0)</f>
        <v>68463.346966666664</v>
      </c>
      <c r="G56" s="39">
        <f t="shared" si="33"/>
        <v>125709.003057851</v>
      </c>
      <c r="H56" s="39">
        <f t="shared" si="6"/>
        <v>69139.951681818056</v>
      </c>
      <c r="I56" s="39">
        <f t="shared" si="34"/>
        <v>6913.9951681818056</v>
      </c>
      <c r="J56" s="39">
        <f t="shared" si="35"/>
        <v>201762.94990785085</v>
      </c>
      <c r="K56" s="40">
        <f t="shared" si="36"/>
        <v>10088.147495392543</v>
      </c>
      <c r="L56" s="40">
        <f t="shared" si="37"/>
        <v>0</v>
      </c>
      <c r="M56" s="57">
        <f t="shared" si="38"/>
        <v>211851.09740324339</v>
      </c>
      <c r="N56" s="63">
        <f t="shared" si="7"/>
        <v>212000</v>
      </c>
      <c r="O56" s="41">
        <f t="shared" si="8"/>
        <v>396.31671013608343</v>
      </c>
      <c r="P56" s="2">
        <v>169000</v>
      </c>
      <c r="Q56" s="207">
        <f t="shared" si="9"/>
        <v>43000</v>
      </c>
      <c r="R56" s="203">
        <f t="shared" si="10"/>
        <v>0.25443786982248523</v>
      </c>
      <c r="S56" s="2" t="s">
        <v>1080</v>
      </c>
      <c r="T56" s="2" t="s">
        <v>1082</v>
      </c>
    </row>
    <row r="57" spans="1:20" ht="48.75" x14ac:dyDescent="0.25">
      <c r="A57" s="214" t="s">
        <v>446</v>
      </c>
      <c r="B57" s="70" t="s">
        <v>202</v>
      </c>
      <c r="C57" s="76" t="s">
        <v>600</v>
      </c>
      <c r="D57" s="30">
        <v>225</v>
      </c>
      <c r="E57" s="38">
        <f>+D57*'4. TOTAL GASTOS FIJOS'!$C$32</f>
        <v>99079.020157819046</v>
      </c>
      <c r="F57" s="39">
        <f>HLOOKUP(B57,'5. GASTOS VARIABLES'!$K$1:$WV$290,3,0)</f>
        <v>96816.300333333333</v>
      </c>
      <c r="G57" s="39">
        <f t="shared" si="33"/>
        <v>195895.32049115238</v>
      </c>
      <c r="H57" s="39">
        <f t="shared" si="6"/>
        <v>107742.42627013382</v>
      </c>
      <c r="I57" s="39">
        <f t="shared" si="34"/>
        <v>10774.242627013382</v>
      </c>
      <c r="J57" s="39">
        <f t="shared" si="35"/>
        <v>314411.98938829952</v>
      </c>
      <c r="K57" s="40">
        <f t="shared" si="36"/>
        <v>15720.599469414978</v>
      </c>
      <c r="L57" s="40">
        <f t="shared" si="37"/>
        <v>0</v>
      </c>
      <c r="M57" s="57">
        <f t="shared" si="38"/>
        <v>330132.58885771449</v>
      </c>
      <c r="N57" s="63">
        <f t="shared" si="7"/>
        <v>330000</v>
      </c>
      <c r="O57" s="41">
        <f t="shared" si="8"/>
        <v>617.58972754225897</v>
      </c>
      <c r="P57" s="2">
        <v>194000</v>
      </c>
      <c r="Q57" s="207">
        <f t="shared" si="9"/>
        <v>136000</v>
      </c>
      <c r="R57" s="203">
        <f t="shared" si="10"/>
        <v>0.7010309278350515</v>
      </c>
      <c r="S57" s="2" t="s">
        <v>1080</v>
      </c>
      <c r="T57" s="2" t="s">
        <v>1082</v>
      </c>
    </row>
    <row r="58" spans="1:20" ht="17.25" customHeight="1" x14ac:dyDescent="0.25">
      <c r="A58" s="214" t="s">
        <v>447</v>
      </c>
      <c r="B58" s="70" t="s">
        <v>203</v>
      </c>
      <c r="C58" s="76" t="s">
        <v>601</v>
      </c>
      <c r="D58" s="30">
        <v>225</v>
      </c>
      <c r="E58" s="38">
        <f>+D58*'4. TOTAL GASTOS FIJOS'!$C$32</f>
        <v>99079.020157819046</v>
      </c>
      <c r="F58" s="39">
        <f>HLOOKUP(B58,'5. GASTOS VARIABLES'!$K$1:$WV$290,3,0)</f>
        <v>53120.534999999996</v>
      </c>
      <c r="G58" s="39">
        <f t="shared" si="33"/>
        <v>152199.55515781904</v>
      </c>
      <c r="H58" s="39">
        <f t="shared" si="6"/>
        <v>83709.755336800474</v>
      </c>
      <c r="I58" s="39">
        <f t="shared" si="34"/>
        <v>8370.9755336800481</v>
      </c>
      <c r="J58" s="39">
        <f t="shared" si="35"/>
        <v>244280.28602829957</v>
      </c>
      <c r="K58" s="40">
        <f t="shared" si="36"/>
        <v>12214.01430141498</v>
      </c>
      <c r="L58" s="40">
        <f t="shared" si="37"/>
        <v>0</v>
      </c>
      <c r="M58" s="57">
        <f t="shared" si="38"/>
        <v>256494.30032971455</v>
      </c>
      <c r="N58" s="63">
        <f t="shared" si="7"/>
        <v>256000</v>
      </c>
      <c r="O58" s="41">
        <f t="shared" si="8"/>
        <v>479.83219592126943</v>
      </c>
      <c r="P58" s="2">
        <v>181000</v>
      </c>
      <c r="Q58" s="207">
        <f t="shared" si="9"/>
        <v>75000</v>
      </c>
      <c r="R58" s="203">
        <f t="shared" si="10"/>
        <v>0.4143646408839779</v>
      </c>
      <c r="S58" s="2" t="s">
        <v>1080</v>
      </c>
      <c r="T58" s="2" t="s">
        <v>1082</v>
      </c>
    </row>
    <row r="59" spans="1:20" ht="17.25" customHeight="1" x14ac:dyDescent="0.25">
      <c r="A59" s="214" t="s">
        <v>447</v>
      </c>
      <c r="B59" s="70" t="s">
        <v>204</v>
      </c>
      <c r="C59" s="76" t="s">
        <v>602</v>
      </c>
      <c r="D59" s="30">
        <v>225</v>
      </c>
      <c r="E59" s="38">
        <f>+D59*'4. TOTAL GASTOS FIJOS'!$C$32</f>
        <v>99079.020157819046</v>
      </c>
      <c r="F59" s="39">
        <f>HLOOKUP(B59,'5. GASTOS VARIABLES'!$K$1:$WV$290,3,0)</f>
        <v>64467.009999999995</v>
      </c>
      <c r="G59" s="39">
        <f t="shared" si="33"/>
        <v>163546.03015781904</v>
      </c>
      <c r="H59" s="39">
        <f t="shared" si="6"/>
        <v>89950.316586800473</v>
      </c>
      <c r="I59" s="39">
        <f t="shared" si="34"/>
        <v>8995.0316586800473</v>
      </c>
      <c r="J59" s="39">
        <f t="shared" si="35"/>
        <v>262491.37840329955</v>
      </c>
      <c r="K59" s="40">
        <f t="shared" si="36"/>
        <v>13124.568920164978</v>
      </c>
      <c r="L59" s="40">
        <f t="shared" si="37"/>
        <v>0</v>
      </c>
      <c r="M59" s="57">
        <f t="shared" si="38"/>
        <v>275615.9473234645</v>
      </c>
      <c r="N59" s="63">
        <f t="shared" si="7"/>
        <v>276000</v>
      </c>
      <c r="O59" s="41">
        <f t="shared" si="8"/>
        <v>515.60368033573013</v>
      </c>
      <c r="P59" s="2">
        <v>181000</v>
      </c>
      <c r="Q59" s="207">
        <f t="shared" si="9"/>
        <v>95000</v>
      </c>
      <c r="R59" s="203">
        <f t="shared" si="10"/>
        <v>0.52486187845303867</v>
      </c>
      <c r="S59" s="2" t="s">
        <v>1080</v>
      </c>
      <c r="T59" s="2" t="s">
        <v>1082</v>
      </c>
    </row>
    <row r="60" spans="1:20" ht="17.25" customHeight="1" x14ac:dyDescent="0.25">
      <c r="A60" s="214" t="s">
        <v>447</v>
      </c>
      <c r="B60" s="70" t="s">
        <v>659</v>
      </c>
      <c r="C60" s="94" t="s">
        <v>625</v>
      </c>
      <c r="D60" s="30">
        <v>125</v>
      </c>
      <c r="E60" s="38">
        <f>+D60*'4. TOTAL GASTOS FIJOS'!$C$32</f>
        <v>55043.900087677248</v>
      </c>
      <c r="F60" s="39">
        <f>HLOOKUP(B60,'5. GASTOS VARIABLES'!$K$1:$WV$290,3,0)</f>
        <v>68478.691666666666</v>
      </c>
      <c r="G60" s="39">
        <f t="shared" si="33"/>
        <v>123522.59175434391</v>
      </c>
      <c r="H60" s="39">
        <f t="shared" si="6"/>
        <v>67937.425464889151</v>
      </c>
      <c r="I60" s="39">
        <f t="shared" si="34"/>
        <v>6793.7425464889157</v>
      </c>
      <c r="J60" s="39">
        <f t="shared" si="35"/>
        <v>198253.75976572197</v>
      </c>
      <c r="K60" s="40">
        <f t="shared" si="36"/>
        <v>9912.6879882860994</v>
      </c>
      <c r="L60" s="40">
        <f t="shared" si="37"/>
        <v>0</v>
      </c>
      <c r="M60" s="64">
        <f t="shared" si="38"/>
        <v>208166.44775400808</v>
      </c>
      <c r="N60" s="65">
        <f t="shared" si="7"/>
        <v>208000</v>
      </c>
      <c r="O60" s="66">
        <f t="shared" si="8"/>
        <v>389.42371668507735</v>
      </c>
      <c r="P60" s="2">
        <v>87000</v>
      </c>
      <c r="Q60" s="207">
        <f t="shared" si="9"/>
        <v>121000</v>
      </c>
      <c r="R60" s="203">
        <f t="shared" si="10"/>
        <v>1.3908045977011494</v>
      </c>
      <c r="S60" s="2" t="s">
        <v>1080</v>
      </c>
      <c r="T60" s="2" t="s">
        <v>1082</v>
      </c>
    </row>
    <row r="61" spans="1:20" ht="15" customHeight="1" x14ac:dyDescent="0.25">
      <c r="A61" s="214" t="s">
        <v>448</v>
      </c>
      <c r="B61" s="70" t="s">
        <v>205</v>
      </c>
      <c r="C61" s="76" t="s">
        <v>542</v>
      </c>
      <c r="D61" s="30">
        <v>40</v>
      </c>
      <c r="E61" s="38">
        <f>+D61*'4. TOTAL GASTOS FIJOS'!$C$32</f>
        <v>17614.048028056721</v>
      </c>
      <c r="F61" s="39">
        <f>HLOOKUP(B61,'5. GASTOS VARIABLES'!$K$1:$WV$290,3,0)</f>
        <v>3363.7758833333332</v>
      </c>
      <c r="G61" s="39">
        <f t="shared" si="33"/>
        <v>20977.823911390053</v>
      </c>
      <c r="H61" s="39">
        <f t="shared" si="6"/>
        <v>11537.80315126453</v>
      </c>
      <c r="I61" s="39">
        <f t="shared" si="34"/>
        <v>1153.7803151264532</v>
      </c>
      <c r="J61" s="39">
        <f t="shared" si="35"/>
        <v>33669.407377781034</v>
      </c>
      <c r="K61" s="40">
        <f t="shared" si="36"/>
        <v>1683.4703688890518</v>
      </c>
      <c r="L61" s="40">
        <f t="shared" si="37"/>
        <v>0</v>
      </c>
      <c r="M61" s="57">
        <f t="shared" si="38"/>
        <v>35352.877746670085</v>
      </c>
      <c r="N61" s="63">
        <f t="shared" si="7"/>
        <v>35000</v>
      </c>
      <c r="O61" s="41">
        <f t="shared" si="8"/>
        <v>66.135773541614611</v>
      </c>
      <c r="P61" s="2">
        <v>43000</v>
      </c>
      <c r="Q61" s="207">
        <f t="shared" si="9"/>
        <v>-8000</v>
      </c>
      <c r="R61" s="203">
        <f t="shared" si="10"/>
        <v>-0.18604651162790697</v>
      </c>
      <c r="S61" s="2" t="s">
        <v>1080</v>
      </c>
      <c r="T61" s="2" t="s">
        <v>1082</v>
      </c>
    </row>
    <row r="62" spans="1:20" ht="50.25" x14ac:dyDescent="0.25">
      <c r="A62" s="214" t="s">
        <v>448</v>
      </c>
      <c r="B62" s="70" t="s">
        <v>206</v>
      </c>
      <c r="C62" s="76" t="s">
        <v>543</v>
      </c>
      <c r="D62" s="30">
        <v>40</v>
      </c>
      <c r="E62" s="38">
        <f>+D62*'4. TOTAL GASTOS FIJOS'!$C$32</f>
        <v>17614.048028056721</v>
      </c>
      <c r="F62" s="39">
        <f>HLOOKUP(B62,'5. GASTOS VARIABLES'!$K$1:$WV$290,3,0)</f>
        <v>23658.775883333332</v>
      </c>
      <c r="G62" s="39">
        <f t="shared" si="33"/>
        <v>41272.823911390049</v>
      </c>
      <c r="H62" s="39">
        <f t="shared" si="6"/>
        <v>22700.053151264528</v>
      </c>
      <c r="I62" s="39">
        <f t="shared" si="34"/>
        <v>2270.0053151264528</v>
      </c>
      <c r="J62" s="39">
        <f t="shared" si="35"/>
        <v>66242.882377781032</v>
      </c>
      <c r="K62" s="40">
        <f t="shared" si="36"/>
        <v>3312.1441188890517</v>
      </c>
      <c r="L62" s="40">
        <f t="shared" si="37"/>
        <v>0</v>
      </c>
      <c r="M62" s="57">
        <f t="shared" si="38"/>
        <v>69555.026496670078</v>
      </c>
      <c r="N62" s="63">
        <f t="shared" si="7"/>
        <v>70000</v>
      </c>
      <c r="O62" s="41">
        <f t="shared" si="8"/>
        <v>130.11884107505395</v>
      </c>
      <c r="P62" s="2">
        <v>43000</v>
      </c>
      <c r="Q62" s="207">
        <f t="shared" si="9"/>
        <v>27000</v>
      </c>
      <c r="R62" s="203">
        <f t="shared" si="10"/>
        <v>0.62790697674418605</v>
      </c>
      <c r="S62" s="2" t="s">
        <v>1080</v>
      </c>
      <c r="T62" s="2" t="s">
        <v>1082</v>
      </c>
    </row>
    <row r="63" spans="1:20" ht="50.25" x14ac:dyDescent="0.25">
      <c r="A63" s="214" t="s">
        <v>448</v>
      </c>
      <c r="B63" s="70" t="s">
        <v>207</v>
      </c>
      <c r="C63" s="76" t="s">
        <v>544</v>
      </c>
      <c r="D63" s="30">
        <v>40</v>
      </c>
      <c r="E63" s="38">
        <f>+D63*'4. TOTAL GASTOS FIJOS'!$C$32</f>
        <v>17614.048028056721</v>
      </c>
      <c r="F63" s="39">
        <f>HLOOKUP(B63,'5. GASTOS VARIABLES'!$K$1:$WV$290,3,0)</f>
        <v>23658.775883333332</v>
      </c>
      <c r="G63" s="39">
        <f t="shared" si="33"/>
        <v>41272.823911390049</v>
      </c>
      <c r="H63" s="39">
        <f t="shared" si="6"/>
        <v>22700.053151264528</v>
      </c>
      <c r="I63" s="39">
        <f t="shared" si="34"/>
        <v>2270.0053151264528</v>
      </c>
      <c r="J63" s="39">
        <f t="shared" si="35"/>
        <v>66242.882377781032</v>
      </c>
      <c r="K63" s="40">
        <f t="shared" si="36"/>
        <v>3312.1441188890517</v>
      </c>
      <c r="L63" s="40">
        <f t="shared" si="37"/>
        <v>0</v>
      </c>
      <c r="M63" s="57">
        <f t="shared" si="38"/>
        <v>69555.026496670078</v>
      </c>
      <c r="N63" s="63">
        <f t="shared" si="7"/>
        <v>70000</v>
      </c>
      <c r="O63" s="41">
        <f t="shared" si="8"/>
        <v>130.11884107505395</v>
      </c>
      <c r="P63" s="2">
        <v>43000</v>
      </c>
      <c r="Q63" s="207">
        <f t="shared" si="9"/>
        <v>27000</v>
      </c>
      <c r="R63" s="203">
        <f t="shared" si="10"/>
        <v>0.62790697674418605</v>
      </c>
      <c r="S63" s="2" t="s">
        <v>1080</v>
      </c>
      <c r="T63" s="2" t="s">
        <v>1082</v>
      </c>
    </row>
    <row r="64" spans="1:20" ht="50.25" x14ac:dyDescent="0.25">
      <c r="A64" s="214" t="s">
        <v>448</v>
      </c>
      <c r="B64" s="70" t="s">
        <v>208</v>
      </c>
      <c r="C64" s="76" t="s">
        <v>545</v>
      </c>
      <c r="D64" s="30">
        <v>50</v>
      </c>
      <c r="E64" s="38">
        <f>+D64*'4. TOTAL GASTOS FIJOS'!$C$32</f>
        <v>22017.560035070899</v>
      </c>
      <c r="F64" s="39">
        <f>HLOOKUP(B64,'5. GASTOS VARIABLES'!$K$1:$WV$290,3,0)</f>
        <v>17789.790216666672</v>
      </c>
      <c r="G64" s="39">
        <f t="shared" si="33"/>
        <v>39807.350251737575</v>
      </c>
      <c r="H64" s="39">
        <f>G64*$H$2</f>
        <v>21894.042638455667</v>
      </c>
      <c r="I64" s="39">
        <f t="shared" si="34"/>
        <v>2189.4042638455667</v>
      </c>
      <c r="J64" s="39">
        <f t="shared" si="35"/>
        <v>63890.797154038803</v>
      </c>
      <c r="K64" s="40">
        <f t="shared" si="36"/>
        <v>3194.5398577019405</v>
      </c>
      <c r="L64" s="40">
        <f t="shared" si="37"/>
        <v>0</v>
      </c>
      <c r="M64" s="57">
        <f t="shared" si="38"/>
        <v>67085.337011740747</v>
      </c>
      <c r="N64" s="63">
        <f t="shared" si="7"/>
        <v>67000</v>
      </c>
      <c r="O64" s="41">
        <f t="shared" si="8"/>
        <v>125.4987129580783</v>
      </c>
      <c r="P64" s="2">
        <v>41000</v>
      </c>
      <c r="Q64" s="207">
        <f t="shared" si="9"/>
        <v>26000</v>
      </c>
      <c r="R64" s="203">
        <f t="shared" si="10"/>
        <v>0.63414634146341464</v>
      </c>
      <c r="S64" s="2" t="s">
        <v>1080</v>
      </c>
      <c r="T64" s="2" t="s">
        <v>1082</v>
      </c>
    </row>
    <row r="65" spans="1:20" ht="53.25" thickBot="1" x14ac:dyDescent="0.3">
      <c r="A65" s="214" t="s">
        <v>448</v>
      </c>
      <c r="B65" s="89" t="s">
        <v>209</v>
      </c>
      <c r="C65" s="81" t="s">
        <v>546</v>
      </c>
      <c r="D65" s="30">
        <v>70</v>
      </c>
      <c r="E65" s="38">
        <f>+D65*'4. TOTAL GASTOS FIJOS'!$C$32</f>
        <v>30824.58404909926</v>
      </c>
      <c r="F65" s="39">
        <f>HLOOKUP(B65,'5. GASTOS VARIABLES'!$K$1:$WV$290,3,0)</f>
        <v>38670.960883333333</v>
      </c>
      <c r="G65" s="39">
        <f t="shared" si="33"/>
        <v>69495.544932432589</v>
      </c>
      <c r="H65" s="39">
        <f t="shared" si="6"/>
        <v>38222.549712837928</v>
      </c>
      <c r="I65" s="39">
        <f t="shared" si="34"/>
        <v>3822.2549712837931</v>
      </c>
      <c r="J65" s="39">
        <f t="shared" si="35"/>
        <v>111540.34961655432</v>
      </c>
      <c r="K65" s="40">
        <f t="shared" si="36"/>
        <v>5577.0174808277161</v>
      </c>
      <c r="L65" s="40">
        <f t="shared" si="37"/>
        <v>0</v>
      </c>
      <c r="M65" s="57">
        <f t="shared" si="38"/>
        <v>117117.36709738204</v>
      </c>
      <c r="N65" s="63">
        <f t="shared" si="7"/>
        <v>117000</v>
      </c>
      <c r="O65" s="41">
        <f t="shared" si="8"/>
        <v>219.09525226336555</v>
      </c>
      <c r="P65" s="2">
        <v>75000</v>
      </c>
      <c r="Q65" s="207">
        <f t="shared" si="9"/>
        <v>42000</v>
      </c>
      <c r="R65" s="203">
        <f t="shared" si="10"/>
        <v>0.56000000000000005</v>
      </c>
      <c r="S65" s="2" t="s">
        <v>1080</v>
      </c>
      <c r="T65" s="2" t="s">
        <v>1082</v>
      </c>
    </row>
    <row r="66" spans="1:20" ht="38.25" thickBot="1" x14ac:dyDescent="0.3">
      <c r="A66" s="213" t="s">
        <v>449</v>
      </c>
      <c r="B66" s="68" t="s">
        <v>210</v>
      </c>
      <c r="C66" s="80" t="s">
        <v>553</v>
      </c>
      <c r="D66" s="30">
        <v>200</v>
      </c>
      <c r="E66" s="38">
        <f>+D66*'4. TOTAL GASTOS FIJOS'!$C$32</f>
        <v>88070.240140283597</v>
      </c>
      <c r="F66" s="39">
        <f>HLOOKUP(B66,'5. GASTOS VARIABLES'!$K$1:$WV$290,3,0)</f>
        <v>207522.6702019425</v>
      </c>
      <c r="G66" s="39">
        <f t="shared" si="33"/>
        <v>295592.9103422261</v>
      </c>
      <c r="H66" s="39">
        <f t="shared" si="6"/>
        <v>162576.10068822437</v>
      </c>
      <c r="I66" s="39">
        <f t="shared" si="34"/>
        <v>16257.610068822438</v>
      </c>
      <c r="J66" s="39">
        <f t="shared" si="35"/>
        <v>474426.62109927292</v>
      </c>
      <c r="K66" s="40">
        <f t="shared" si="36"/>
        <v>23721.331054963648</v>
      </c>
      <c r="L66" s="40">
        <f t="shared" si="37"/>
        <v>0</v>
      </c>
      <c r="M66" s="57">
        <f t="shared" si="38"/>
        <v>498147.95215423655</v>
      </c>
      <c r="N66" s="63">
        <f t="shared" si="7"/>
        <v>498000</v>
      </c>
      <c r="O66" s="41">
        <f t="shared" si="8"/>
        <v>931.9015099695755</v>
      </c>
      <c r="P66" s="2">
        <v>499000</v>
      </c>
      <c r="Q66" s="207">
        <f t="shared" si="9"/>
        <v>-1000</v>
      </c>
      <c r="R66" s="203">
        <f t="shared" si="10"/>
        <v>-2.004008016032064E-3</v>
      </c>
      <c r="S66" s="2" t="s">
        <v>1080</v>
      </c>
      <c r="T66" s="2" t="s">
        <v>1091</v>
      </c>
    </row>
    <row r="67" spans="1:20" ht="38.25" thickBot="1" x14ac:dyDescent="0.3">
      <c r="A67" s="213" t="s">
        <v>449</v>
      </c>
      <c r="B67" s="70" t="s">
        <v>211</v>
      </c>
      <c r="C67" s="76" t="s">
        <v>450</v>
      </c>
      <c r="D67" s="30">
        <v>40</v>
      </c>
      <c r="E67" s="38">
        <f>+D67*'4. TOTAL GASTOS FIJOS'!$C$32</f>
        <v>17614.048028056721</v>
      </c>
      <c r="F67" s="39">
        <f>HLOOKUP(B67,'5. GASTOS VARIABLES'!$K$1:$WV$290,3,0)</f>
        <v>5646.3271762237755</v>
      </c>
      <c r="G67" s="39">
        <f t="shared" si="33"/>
        <v>23260.375204280495</v>
      </c>
      <c r="H67" s="39">
        <f t="shared" si="6"/>
        <v>12793.206362354273</v>
      </c>
      <c r="I67" s="39">
        <f t="shared" si="34"/>
        <v>1279.3206362354274</v>
      </c>
      <c r="J67" s="39">
        <f t="shared" si="35"/>
        <v>37332.902202870195</v>
      </c>
      <c r="K67" s="40">
        <f t="shared" si="36"/>
        <v>1866.6451101435098</v>
      </c>
      <c r="L67" s="40">
        <f t="shared" si="37"/>
        <v>0</v>
      </c>
      <c r="M67" s="57">
        <f t="shared" si="38"/>
        <v>39199.547313013703</v>
      </c>
      <c r="N67" s="63">
        <f t="shared" si="7"/>
        <v>39000</v>
      </c>
      <c r="O67" s="41">
        <f t="shared" si="8"/>
        <v>73.331862899660848</v>
      </c>
      <c r="P67" s="2">
        <v>27000</v>
      </c>
      <c r="Q67" s="207">
        <f t="shared" si="9"/>
        <v>12000</v>
      </c>
      <c r="R67" s="203">
        <f t="shared" si="10"/>
        <v>0.44444444444444442</v>
      </c>
      <c r="S67" s="2" t="s">
        <v>1080</v>
      </c>
      <c r="T67" s="2" t="s">
        <v>1082</v>
      </c>
    </row>
    <row r="68" spans="1:20" ht="38.25" thickBot="1" x14ac:dyDescent="0.3">
      <c r="A68" s="213" t="s">
        <v>449</v>
      </c>
      <c r="B68" s="70" t="s">
        <v>212</v>
      </c>
      <c r="C68" s="76" t="s">
        <v>557</v>
      </c>
      <c r="D68" s="30">
        <v>10</v>
      </c>
      <c r="E68" s="38">
        <f>+D68*'4. TOTAL GASTOS FIJOS'!$C$32</f>
        <v>4403.5120070141802</v>
      </c>
      <c r="F68" s="39">
        <f>HLOOKUP(B68,'5. GASTOS VARIABLES'!$K$1:$WV$290,3,0)</f>
        <v>122526.71742272728</v>
      </c>
      <c r="G68" s="39">
        <f t="shared" si="33"/>
        <v>126930.22942974146</v>
      </c>
      <c r="H68" s="39">
        <f t="shared" si="6"/>
        <v>69811.626186357811</v>
      </c>
      <c r="I68" s="39">
        <f t="shared" si="34"/>
        <v>6981.1626186357817</v>
      </c>
      <c r="J68" s="39">
        <f t="shared" si="35"/>
        <v>203723.01823473503</v>
      </c>
      <c r="K68" s="40">
        <f t="shared" si="36"/>
        <v>10186.150911736753</v>
      </c>
      <c r="L68" s="40">
        <f t="shared" si="37"/>
        <v>0</v>
      </c>
      <c r="M68" s="57">
        <f t="shared" si="38"/>
        <v>213909.16914647177</v>
      </c>
      <c r="N68" s="63">
        <f t="shared" si="7"/>
        <v>214000</v>
      </c>
      <c r="O68" s="41">
        <f t="shared" si="8"/>
        <v>400.16681161064781</v>
      </c>
      <c r="P68" s="2">
        <v>210000</v>
      </c>
      <c r="Q68" s="207">
        <f t="shared" si="9"/>
        <v>4000</v>
      </c>
      <c r="R68" s="203">
        <f t="shared" si="10"/>
        <v>1.9047619047619049E-2</v>
      </c>
      <c r="S68" s="2" t="s">
        <v>1080</v>
      </c>
      <c r="T68" s="2" t="s">
        <v>1090</v>
      </c>
    </row>
    <row r="69" spans="1:20" ht="38.25" thickBot="1" x14ac:dyDescent="0.3">
      <c r="A69" s="213" t="s">
        <v>449</v>
      </c>
      <c r="B69" s="70" t="s">
        <v>213</v>
      </c>
      <c r="C69" s="76" t="s">
        <v>451</v>
      </c>
      <c r="D69" s="30">
        <v>90</v>
      </c>
      <c r="E69" s="38">
        <f>+D69*'4. TOTAL GASTOS FIJOS'!$C$32</f>
        <v>39631.60806312762</v>
      </c>
      <c r="F69" s="39">
        <f>HLOOKUP(B69,'5. GASTOS VARIABLES'!$K$1:$WV$290,3,0)</f>
        <v>148138.63805450662</v>
      </c>
      <c r="G69" s="39">
        <f t="shared" si="33"/>
        <v>187770.24611763423</v>
      </c>
      <c r="H69" s="39">
        <f t="shared" si="6"/>
        <v>103273.63536469884</v>
      </c>
      <c r="I69" s="39">
        <f t="shared" si="34"/>
        <v>10327.363536469886</v>
      </c>
      <c r="J69" s="39">
        <f t="shared" si="35"/>
        <v>301371.24501880293</v>
      </c>
      <c r="K69" s="40">
        <f t="shared" si="36"/>
        <v>15068.562250940147</v>
      </c>
      <c r="L69" s="40">
        <f t="shared" si="37"/>
        <v>0</v>
      </c>
      <c r="M69" s="57">
        <f t="shared" si="38"/>
        <v>316439.80726974306</v>
      </c>
      <c r="N69" s="63">
        <f t="shared" si="7"/>
        <v>316000</v>
      </c>
      <c r="O69" s="41">
        <f t="shared" si="8"/>
        <v>591.97419749273797</v>
      </c>
      <c r="P69" s="2">
        <v>375000</v>
      </c>
      <c r="Q69" s="207">
        <f t="shared" ref="Q69:Q132" si="39">+N69-P69</f>
        <v>-59000</v>
      </c>
      <c r="R69" s="203">
        <f t="shared" ref="R69:R132" si="40">+Q69/P69</f>
        <v>-0.15733333333333333</v>
      </c>
      <c r="S69" s="2" t="s">
        <v>1080</v>
      </c>
      <c r="T69" s="2" t="s">
        <v>1092</v>
      </c>
    </row>
    <row r="70" spans="1:20" ht="38.25" thickBot="1" x14ac:dyDescent="0.3">
      <c r="A70" s="213" t="s">
        <v>449</v>
      </c>
      <c r="B70" s="70" t="s">
        <v>214</v>
      </c>
      <c r="C70" s="76" t="s">
        <v>452</v>
      </c>
      <c r="D70" s="30">
        <v>305</v>
      </c>
      <c r="E70" s="38">
        <f>+D70*'4. TOTAL GASTOS FIJOS'!$C$32</f>
        <v>134307.11621393249</v>
      </c>
      <c r="F70" s="39">
        <f>HLOOKUP(B70,'5. GASTOS VARIABLES'!$K$1:$WV$290,3,0)</f>
        <v>282767.72325101017</v>
      </c>
      <c r="G70" s="39">
        <f t="shared" ref="G70:G112" si="41">SUM(E70:F70)</f>
        <v>417074.83946494269</v>
      </c>
      <c r="H70" s="39">
        <f t="shared" si="6"/>
        <v>229391.16170571849</v>
      </c>
      <c r="I70" s="39">
        <f t="shared" ref="I70:I112" si="42">+H70*$I$2</f>
        <v>22939.116170571851</v>
      </c>
      <c r="J70" s="39">
        <f t="shared" ref="J70:J112" si="43">SUM(G70:I70)</f>
        <v>669405.11734123307</v>
      </c>
      <c r="K70" s="40">
        <f t="shared" ref="K70:K112" si="44">+J70*$K$2</f>
        <v>33470.255867061656</v>
      </c>
      <c r="L70" s="40">
        <f t="shared" ref="L70:L112" si="45">+J70*$L$2</f>
        <v>0</v>
      </c>
      <c r="M70" s="57">
        <f t="shared" ref="M70:M112" si="46">SUM(J70:L70)</f>
        <v>702875.37320829474</v>
      </c>
      <c r="N70" s="63">
        <f t="shared" si="7"/>
        <v>703000</v>
      </c>
      <c r="O70" s="41">
        <f t="shared" ref="O70:O136" si="47">M70/$O$2</f>
        <v>1314.8917280110277</v>
      </c>
      <c r="P70" s="2">
        <v>553000</v>
      </c>
      <c r="Q70" s="207">
        <f t="shared" si="39"/>
        <v>150000</v>
      </c>
      <c r="R70" s="203">
        <f t="shared" si="40"/>
        <v>0.27124773960216997</v>
      </c>
      <c r="S70" s="2" t="s">
        <v>1080</v>
      </c>
      <c r="T70" s="2" t="s">
        <v>1082</v>
      </c>
    </row>
    <row r="71" spans="1:20" ht="38.25" thickBot="1" x14ac:dyDescent="0.3">
      <c r="A71" s="213" t="s">
        <v>449</v>
      </c>
      <c r="B71" s="70" t="s">
        <v>215</v>
      </c>
      <c r="C71" s="112" t="s">
        <v>714</v>
      </c>
      <c r="D71" s="30">
        <v>500</v>
      </c>
      <c r="E71" s="38">
        <f>+D71*'4. TOTAL GASTOS FIJOS'!$C$32</f>
        <v>220175.60035070899</v>
      </c>
      <c r="F71" s="39">
        <f>HLOOKUP(B71,'5. GASTOS VARIABLES'!$K$1:$WV$290,3,0)</f>
        <v>173662.1038260101</v>
      </c>
      <c r="G71" s="39">
        <f t="shared" si="41"/>
        <v>393837.70417671907</v>
      </c>
      <c r="H71" s="39">
        <f t="shared" ref="H71:H136" si="48">G71*$H$2</f>
        <v>216610.7372971955</v>
      </c>
      <c r="I71" s="39">
        <f t="shared" si="42"/>
        <v>21661.073729719552</v>
      </c>
      <c r="J71" s="39">
        <f t="shared" si="43"/>
        <v>632109.51520363404</v>
      </c>
      <c r="K71" s="40">
        <f t="shared" si="44"/>
        <v>31605.475760181704</v>
      </c>
      <c r="L71" s="40">
        <f t="shared" si="45"/>
        <v>0</v>
      </c>
      <c r="M71" s="57">
        <f t="shared" si="46"/>
        <v>663714.99096381571</v>
      </c>
      <c r="N71" s="63">
        <f t="shared" si="7"/>
        <v>664000</v>
      </c>
      <c r="O71" s="41">
        <f t="shared" si="47"/>
        <v>1241.6331324736989</v>
      </c>
      <c r="P71" s="2">
        <v>2577000</v>
      </c>
      <c r="Q71" s="207">
        <f t="shared" si="39"/>
        <v>-1913000</v>
      </c>
      <c r="R71" s="203">
        <f t="shared" si="40"/>
        <v>-0.74233604967015909</v>
      </c>
      <c r="S71" s="2" t="s">
        <v>1080</v>
      </c>
      <c r="T71" s="2" t="s">
        <v>1082</v>
      </c>
    </row>
    <row r="72" spans="1:20" ht="38.25" thickBot="1" x14ac:dyDescent="0.3">
      <c r="A72" s="213" t="s">
        <v>449</v>
      </c>
      <c r="B72" s="70" t="s">
        <v>565</v>
      </c>
      <c r="C72" s="76" t="s">
        <v>571</v>
      </c>
      <c r="D72" s="30">
        <v>270</v>
      </c>
      <c r="E72" s="38">
        <f>+D72*'4. TOTAL GASTOS FIJOS'!$C$32</f>
        <v>118894.82418938287</v>
      </c>
      <c r="F72" s="39">
        <f>HLOOKUP(B72,'5. GASTOS VARIABLES'!$K$1:$WV$290,3,0)</f>
        <v>190416.30382601009</v>
      </c>
      <c r="G72" s="39">
        <f t="shared" ref="G72:G77" si="49">SUM(E72:F72)</f>
        <v>309311.12801539293</v>
      </c>
      <c r="H72" s="39">
        <f t="shared" ref="H72:H77" si="50">G72*$H$2</f>
        <v>170121.12040846611</v>
      </c>
      <c r="I72" s="39">
        <f t="shared" ref="I72:I77" si="51">+H72*$I$2</f>
        <v>17012.112040846612</v>
      </c>
      <c r="J72" s="39">
        <f t="shared" ref="J72:J77" si="52">SUM(G72:I72)</f>
        <v>496444.36046470562</v>
      </c>
      <c r="K72" s="40">
        <f t="shared" ref="K72:K77" si="53">+J72*$K$2</f>
        <v>24822.218023235284</v>
      </c>
      <c r="L72" s="40">
        <f t="shared" ref="L72:L77" si="54">+J72*$L$2</f>
        <v>0</v>
      </c>
      <c r="M72" s="57">
        <f t="shared" ref="M72:M77" si="55">SUM(J72:L72)</f>
        <v>521266.57848794089</v>
      </c>
      <c r="N72" s="63">
        <f t="shared" ref="N72:N135" si="56">MROUND(M72,1000)</f>
        <v>521000</v>
      </c>
      <c r="O72" s="41">
        <f t="shared" ref="O72:O77" si="57">M72/$O$2</f>
        <v>975.15027310436994</v>
      </c>
      <c r="P72" s="2">
        <v>453000</v>
      </c>
      <c r="Q72" s="207">
        <f t="shared" si="39"/>
        <v>68000</v>
      </c>
      <c r="R72" s="203">
        <f t="shared" si="40"/>
        <v>0.15011037527593818</v>
      </c>
      <c r="S72" s="2" t="s">
        <v>1080</v>
      </c>
      <c r="T72" s="2" t="s">
        <v>1082</v>
      </c>
    </row>
    <row r="73" spans="1:20" ht="38.25" thickBot="1" x14ac:dyDescent="0.3">
      <c r="A73" s="213" t="s">
        <v>449</v>
      </c>
      <c r="B73" s="70" t="s">
        <v>566</v>
      </c>
      <c r="C73" s="76" t="s">
        <v>572</v>
      </c>
      <c r="D73" s="30">
        <v>270</v>
      </c>
      <c r="E73" s="38">
        <f>+D73*'4. TOTAL GASTOS FIJOS'!$C$32</f>
        <v>118894.82418938287</v>
      </c>
      <c r="F73" s="39">
        <f>HLOOKUP(B73,'5. GASTOS VARIABLES'!$K$1:$WV$290,3,0)</f>
        <v>189851.30382601009</v>
      </c>
      <c r="G73" s="39">
        <f t="shared" si="49"/>
        <v>308746.12801539293</v>
      </c>
      <c r="H73" s="39">
        <f t="shared" si="50"/>
        <v>169810.37040846611</v>
      </c>
      <c r="I73" s="39">
        <f t="shared" si="51"/>
        <v>16981.037040846611</v>
      </c>
      <c r="J73" s="39">
        <f t="shared" si="52"/>
        <v>495537.53546470561</v>
      </c>
      <c r="K73" s="40">
        <f t="shared" si="53"/>
        <v>24776.876773235283</v>
      </c>
      <c r="L73" s="40">
        <f t="shared" si="54"/>
        <v>0</v>
      </c>
      <c r="M73" s="57">
        <f t="shared" si="55"/>
        <v>520314.41223794088</v>
      </c>
      <c r="N73" s="63">
        <f t="shared" si="56"/>
        <v>520000</v>
      </c>
      <c r="O73" s="41">
        <f t="shared" si="57"/>
        <v>973.36902485818155</v>
      </c>
      <c r="P73" s="2">
        <v>477000</v>
      </c>
      <c r="Q73" s="207">
        <f t="shared" si="39"/>
        <v>43000</v>
      </c>
      <c r="R73" s="203">
        <f t="shared" si="40"/>
        <v>9.0146750524109018E-2</v>
      </c>
      <c r="S73" s="2" t="s">
        <v>1080</v>
      </c>
      <c r="T73" s="2" t="s">
        <v>1082</v>
      </c>
    </row>
    <row r="74" spans="1:20" ht="38.25" thickBot="1" x14ac:dyDescent="0.3">
      <c r="A74" s="213" t="s">
        <v>449</v>
      </c>
      <c r="B74" s="70" t="s">
        <v>567</v>
      </c>
      <c r="C74" s="76" t="s">
        <v>573</v>
      </c>
      <c r="D74" s="30">
        <v>270</v>
      </c>
      <c r="E74" s="38">
        <f>+D74*'4. TOTAL GASTOS FIJOS'!$C$32</f>
        <v>118894.82418938287</v>
      </c>
      <c r="F74" s="39">
        <f>HLOOKUP(B74,'5. GASTOS VARIABLES'!$K$1:$WV$290,3,0)</f>
        <v>190766.30382601009</v>
      </c>
      <c r="G74" s="39">
        <f t="shared" si="49"/>
        <v>309661.12801539293</v>
      </c>
      <c r="H74" s="39">
        <f t="shared" si="50"/>
        <v>170313.62040846611</v>
      </c>
      <c r="I74" s="39">
        <f t="shared" si="51"/>
        <v>17031.362040846612</v>
      </c>
      <c r="J74" s="39">
        <f t="shared" si="52"/>
        <v>497006.11046470562</v>
      </c>
      <c r="K74" s="40">
        <f t="shared" si="53"/>
        <v>24850.305523235282</v>
      </c>
      <c r="L74" s="40">
        <f t="shared" si="54"/>
        <v>0</v>
      </c>
      <c r="M74" s="57">
        <f t="shared" si="55"/>
        <v>521856.41598794091</v>
      </c>
      <c r="N74" s="63">
        <f t="shared" si="56"/>
        <v>522000</v>
      </c>
      <c r="O74" s="41">
        <f t="shared" si="57"/>
        <v>976.25370122147785</v>
      </c>
      <c r="P74" s="2">
        <v>464000</v>
      </c>
      <c r="Q74" s="207">
        <f t="shared" si="39"/>
        <v>58000</v>
      </c>
      <c r="R74" s="203">
        <f t="shared" si="40"/>
        <v>0.125</v>
      </c>
      <c r="S74" s="2" t="s">
        <v>1080</v>
      </c>
      <c r="T74" s="2" t="s">
        <v>1082</v>
      </c>
    </row>
    <row r="75" spans="1:20" ht="38.25" thickBot="1" x14ac:dyDescent="0.3">
      <c r="A75" s="213" t="s">
        <v>449</v>
      </c>
      <c r="B75" s="70" t="s">
        <v>568</v>
      </c>
      <c r="C75" s="76" t="s">
        <v>574</v>
      </c>
      <c r="D75" s="30">
        <v>270</v>
      </c>
      <c r="E75" s="38">
        <f>+D75*'4. TOTAL GASTOS FIJOS'!$C$32</f>
        <v>118894.82418938287</v>
      </c>
      <c r="F75" s="39">
        <f>HLOOKUP(B75,'5. GASTOS VARIABLES'!$K$1:$WV$290,3,0)</f>
        <v>211051.30382601009</v>
      </c>
      <c r="G75" s="39">
        <f t="shared" si="49"/>
        <v>329946.12801539293</v>
      </c>
      <c r="H75" s="39">
        <f t="shared" si="50"/>
        <v>181470.37040846611</v>
      </c>
      <c r="I75" s="39">
        <f t="shared" si="51"/>
        <v>18147.037040846611</v>
      </c>
      <c r="J75" s="39">
        <f t="shared" si="52"/>
        <v>529563.53546470567</v>
      </c>
      <c r="K75" s="40">
        <f t="shared" si="53"/>
        <v>26478.176773235286</v>
      </c>
      <c r="L75" s="40">
        <f t="shared" si="54"/>
        <v>0</v>
      </c>
      <c r="M75" s="57">
        <f t="shared" si="55"/>
        <v>556041.71223794098</v>
      </c>
      <c r="N75" s="63">
        <f t="shared" si="56"/>
        <v>556000</v>
      </c>
      <c r="O75" s="41">
        <f t="shared" si="57"/>
        <v>1040.2052422372856</v>
      </c>
      <c r="P75" s="2">
        <v>465000</v>
      </c>
      <c r="Q75" s="207">
        <f t="shared" si="39"/>
        <v>91000</v>
      </c>
      <c r="R75" s="203">
        <f t="shared" si="40"/>
        <v>0.19569892473118281</v>
      </c>
      <c r="S75" s="2" t="s">
        <v>1080</v>
      </c>
      <c r="T75" s="2" t="s">
        <v>1082</v>
      </c>
    </row>
    <row r="76" spans="1:20" ht="38.25" thickBot="1" x14ac:dyDescent="0.3">
      <c r="A76" s="213" t="s">
        <v>449</v>
      </c>
      <c r="B76" s="70" t="s">
        <v>569</v>
      </c>
      <c r="C76" s="76" t="s">
        <v>577</v>
      </c>
      <c r="D76" s="30">
        <v>270</v>
      </c>
      <c r="E76" s="38">
        <f>+D76*'4. TOTAL GASTOS FIJOS'!$C$32</f>
        <v>118894.82418938287</v>
      </c>
      <c r="F76" s="39">
        <f>HLOOKUP(B76,'5. GASTOS VARIABLES'!$K$1:$WV$290,3,0)</f>
        <v>163466.30382601009</v>
      </c>
      <c r="G76" s="39">
        <f t="shared" si="49"/>
        <v>282361.12801539293</v>
      </c>
      <c r="H76" s="39">
        <f t="shared" si="50"/>
        <v>155298.62040846611</v>
      </c>
      <c r="I76" s="39">
        <f t="shared" si="51"/>
        <v>15529.862040846612</v>
      </c>
      <c r="J76" s="39">
        <f t="shared" si="52"/>
        <v>453189.61046470562</v>
      </c>
      <c r="K76" s="40">
        <f t="shared" si="53"/>
        <v>22659.480523235281</v>
      </c>
      <c r="L76" s="40">
        <f t="shared" si="54"/>
        <v>0</v>
      </c>
      <c r="M76" s="57">
        <f t="shared" si="55"/>
        <v>475849.0909879409</v>
      </c>
      <c r="N76" s="63">
        <f t="shared" si="56"/>
        <v>476000</v>
      </c>
      <c r="O76" s="41">
        <f t="shared" si="57"/>
        <v>890.18630808706564</v>
      </c>
      <c r="P76" s="2">
        <v>490000</v>
      </c>
      <c r="Q76" s="207">
        <f t="shared" si="39"/>
        <v>-14000</v>
      </c>
      <c r="R76" s="203">
        <f t="shared" si="40"/>
        <v>-2.8571428571428571E-2</v>
      </c>
      <c r="S76" s="2" t="s">
        <v>1080</v>
      </c>
      <c r="T76" s="2" t="s">
        <v>1082</v>
      </c>
    </row>
    <row r="77" spans="1:20" ht="38.25" thickBot="1" x14ac:dyDescent="0.3">
      <c r="A77" s="213" t="s">
        <v>449</v>
      </c>
      <c r="B77" s="70" t="s">
        <v>570</v>
      </c>
      <c r="C77" s="76" t="s">
        <v>578</v>
      </c>
      <c r="D77" s="30">
        <v>270</v>
      </c>
      <c r="E77" s="38">
        <f>+D77*'4. TOTAL GASTOS FIJOS'!$C$32</f>
        <v>118894.82418938287</v>
      </c>
      <c r="F77" s="39">
        <f>HLOOKUP(B77,'5. GASTOS VARIABLES'!$K$1:$WV$290,3,0)</f>
        <v>117656.33123434344</v>
      </c>
      <c r="G77" s="39">
        <f t="shared" si="49"/>
        <v>236551.1554237263</v>
      </c>
      <c r="H77" s="39">
        <f t="shared" si="50"/>
        <v>130103.13548304948</v>
      </c>
      <c r="I77" s="39">
        <f t="shared" si="51"/>
        <v>13010.313548304948</v>
      </c>
      <c r="J77" s="39">
        <f t="shared" si="52"/>
        <v>379664.60445508076</v>
      </c>
      <c r="K77" s="40">
        <f t="shared" si="53"/>
        <v>18983.230222754039</v>
      </c>
      <c r="L77" s="40">
        <f t="shared" si="54"/>
        <v>0</v>
      </c>
      <c r="M77" s="57">
        <f t="shared" si="55"/>
        <v>398647.83467783482</v>
      </c>
      <c r="N77" s="63">
        <f t="shared" si="56"/>
        <v>399000</v>
      </c>
      <c r="O77" s="41">
        <f t="shared" si="57"/>
        <v>745.76341722539496</v>
      </c>
      <c r="P77" s="2">
        <v>491000</v>
      </c>
      <c r="Q77" s="207">
        <f t="shared" si="39"/>
        <v>-92000</v>
      </c>
      <c r="R77" s="203">
        <f t="shared" si="40"/>
        <v>-0.18737270875763748</v>
      </c>
      <c r="S77" s="2" t="s">
        <v>1080</v>
      </c>
      <c r="T77" s="2" t="s">
        <v>1082</v>
      </c>
    </row>
    <row r="78" spans="1:20" ht="38.25" thickBot="1" x14ac:dyDescent="0.3">
      <c r="A78" s="213" t="s">
        <v>449</v>
      </c>
      <c r="B78" s="70" t="s">
        <v>671</v>
      </c>
      <c r="C78" s="94" t="s">
        <v>642</v>
      </c>
      <c r="D78" s="30">
        <v>30</v>
      </c>
      <c r="E78" s="38">
        <f>+D78*'4. TOTAL GASTOS FIJOS'!$C$32</f>
        <v>13210.536021042541</v>
      </c>
      <c r="F78" s="39">
        <f>HLOOKUP(B78,'5. GASTOS VARIABLES'!$K$1:$WV$290,3,0)</f>
        <v>133478.33123434344</v>
      </c>
      <c r="G78" s="39">
        <f>SUM(E78:F78)</f>
        <v>146688.86725538597</v>
      </c>
      <c r="H78" s="39">
        <f>G78*$H$2</f>
        <v>80678.87699046229</v>
      </c>
      <c r="I78" s="39">
        <f>+H78*$I$2</f>
        <v>8067.8876990462295</v>
      </c>
      <c r="J78" s="39">
        <f>SUM(G78:I78)</f>
        <v>235435.6319448945</v>
      </c>
      <c r="K78" s="40">
        <f>+J78*$K$2</f>
        <v>11771.781597244726</v>
      </c>
      <c r="L78" s="40">
        <f>+J78*$L$2</f>
        <v>0</v>
      </c>
      <c r="M78" s="64">
        <f>SUM(J78:L78)</f>
        <v>247207.41354213923</v>
      </c>
      <c r="N78" s="65">
        <f>MROUND(M78,1000)</f>
        <v>247000</v>
      </c>
      <c r="O78" s="66">
        <f>M78/$O$2</f>
        <v>462.45891598941023</v>
      </c>
      <c r="P78" s="2">
        <v>182000</v>
      </c>
      <c r="Q78" s="207">
        <f t="shared" si="39"/>
        <v>65000</v>
      </c>
      <c r="R78" s="203">
        <f t="shared" si="40"/>
        <v>0.35714285714285715</v>
      </c>
      <c r="S78" s="2" t="s">
        <v>1080</v>
      </c>
      <c r="T78" s="2" t="s">
        <v>1093</v>
      </c>
    </row>
    <row r="79" spans="1:20" ht="38.25" thickBot="1" x14ac:dyDescent="0.3">
      <c r="A79" s="213" t="s">
        <v>449</v>
      </c>
      <c r="B79" s="70" t="s">
        <v>672</v>
      </c>
      <c r="C79" s="94" t="s">
        <v>643</v>
      </c>
      <c r="D79" s="30">
        <v>30</v>
      </c>
      <c r="E79" s="38">
        <f>+D79*'4. TOTAL GASTOS FIJOS'!$C$32</f>
        <v>13210.536021042541</v>
      </c>
      <c r="F79" s="39">
        <f>HLOOKUP(B79,'5. GASTOS VARIABLES'!$K$1:$WV$290,3,0)</f>
        <v>61681.443998232317</v>
      </c>
      <c r="G79" s="39">
        <f t="shared" ref="G79" si="58">SUM(E79:F79)</f>
        <v>74891.980019274852</v>
      </c>
      <c r="H79" s="39">
        <f t="shared" ref="H79" si="59">G79*$H$2</f>
        <v>41190.589010601172</v>
      </c>
      <c r="I79" s="39">
        <f t="shared" ref="I79" si="60">+H79*$I$2</f>
        <v>4119.058901060117</v>
      </c>
      <c r="J79" s="39">
        <f t="shared" ref="J79" si="61">SUM(G79:I79)</f>
        <v>120201.62793093614</v>
      </c>
      <c r="K79" s="40">
        <f t="shared" ref="K79" si="62">+J79*$K$2</f>
        <v>6010.0813965468078</v>
      </c>
      <c r="L79" s="40">
        <f t="shared" ref="L79" si="63">+J79*$L$2</f>
        <v>0</v>
      </c>
      <c r="M79" s="64">
        <f t="shared" ref="M79" si="64">SUM(J79:L79)</f>
        <v>126211.70932748295</v>
      </c>
      <c r="N79" s="65">
        <f t="shared" ref="N79" si="65">MROUND(M79,1000)</f>
        <v>126000</v>
      </c>
      <c r="O79" s="66">
        <f t="shared" ref="O79" si="66">M79/$O$2</f>
        <v>236.10833285470576</v>
      </c>
      <c r="P79" s="2">
        <v>207000</v>
      </c>
      <c r="Q79" s="207">
        <f t="shared" si="39"/>
        <v>-81000</v>
      </c>
      <c r="R79" s="203">
        <f t="shared" si="40"/>
        <v>-0.39130434782608697</v>
      </c>
      <c r="S79" s="2" t="s">
        <v>1080</v>
      </c>
      <c r="T79" s="2" t="s">
        <v>1093</v>
      </c>
    </row>
    <row r="80" spans="1:20" ht="38.25" thickBot="1" x14ac:dyDescent="0.3">
      <c r="A80" s="213" t="s">
        <v>449</v>
      </c>
      <c r="B80" s="89" t="s">
        <v>676</v>
      </c>
      <c r="C80" s="93" t="s">
        <v>639</v>
      </c>
      <c r="D80" s="30">
        <v>30</v>
      </c>
      <c r="E80" s="38">
        <f>+D80*'4. TOTAL GASTOS FIJOS'!$C$32</f>
        <v>13210.536021042541</v>
      </c>
      <c r="F80" s="39">
        <f>HLOOKUP(B80,'5. GASTOS VARIABLES'!$K$1:$WV$290,3,0)</f>
        <v>982175.20681511285</v>
      </c>
      <c r="G80" s="39">
        <f>SUM(E80:F80)</f>
        <v>995385.74283615535</v>
      </c>
      <c r="H80" s="39">
        <f>G80*$H$2</f>
        <v>547462.15855988546</v>
      </c>
      <c r="I80" s="39">
        <f>+H80*$I$2</f>
        <v>54746.21585598855</v>
      </c>
      <c r="J80" s="39">
        <f>SUM(G80:I80)</f>
        <v>1597594.1172520292</v>
      </c>
      <c r="K80" s="40">
        <f>+J80*$K$2</f>
        <v>79879.705862601462</v>
      </c>
      <c r="L80" s="40">
        <f>+J80*$L$2</f>
        <v>0</v>
      </c>
      <c r="M80" s="64">
        <f>SUM(J80:L80)</f>
        <v>1677473.8231146308</v>
      </c>
      <c r="N80" s="65">
        <f>MROUND(M80,1000)</f>
        <v>1677000</v>
      </c>
      <c r="O80" s="66">
        <f>M80/$O$2</f>
        <v>3138.1046171819867</v>
      </c>
      <c r="P80" s="2">
        <v>105000</v>
      </c>
      <c r="Q80" s="207">
        <f t="shared" si="39"/>
        <v>1572000</v>
      </c>
      <c r="R80" s="203">
        <f t="shared" si="40"/>
        <v>14.971428571428572</v>
      </c>
      <c r="S80" s="2" t="s">
        <v>1080</v>
      </c>
      <c r="T80" s="2" t="s">
        <v>1093</v>
      </c>
    </row>
    <row r="81" spans="1:20" ht="41.25" thickBot="1" x14ac:dyDescent="0.3">
      <c r="A81" s="215" t="s">
        <v>453</v>
      </c>
      <c r="B81" s="68" t="s">
        <v>216</v>
      </c>
      <c r="C81" s="96" t="s">
        <v>711</v>
      </c>
      <c r="D81" s="30">
        <v>30</v>
      </c>
      <c r="E81" s="38">
        <f>+D81*'4. TOTAL GASTOS FIJOS'!$C$32</f>
        <v>13210.536021042541</v>
      </c>
      <c r="F81" s="39">
        <f>HLOOKUP(B81,'5. GASTOS VARIABLES'!$K$1:$WV$290,3,0)</f>
        <v>2469.301955859803</v>
      </c>
      <c r="G81" s="39">
        <f t="shared" si="41"/>
        <v>15679.837976902343</v>
      </c>
      <c r="H81" s="39">
        <f t="shared" si="48"/>
        <v>8623.9108872962897</v>
      </c>
      <c r="I81" s="39">
        <f t="shared" si="42"/>
        <v>862.39108872962902</v>
      </c>
      <c r="J81" s="39">
        <f t="shared" si="43"/>
        <v>25166.139952928264</v>
      </c>
      <c r="K81" s="40">
        <f t="shared" si="44"/>
        <v>1258.3069976464133</v>
      </c>
      <c r="L81" s="40">
        <f t="shared" si="45"/>
        <v>0</v>
      </c>
      <c r="M81" s="57">
        <f t="shared" si="46"/>
        <v>26424.446950574678</v>
      </c>
      <c r="N81" s="63">
        <f t="shared" si="56"/>
        <v>26000</v>
      </c>
      <c r="O81" s="41">
        <f t="shared" si="47"/>
        <v>49.43306884402709</v>
      </c>
      <c r="P81" s="2">
        <v>17000</v>
      </c>
      <c r="Q81" s="207">
        <f t="shared" si="39"/>
        <v>9000</v>
      </c>
      <c r="R81" s="203">
        <f t="shared" si="40"/>
        <v>0.52941176470588236</v>
      </c>
      <c r="S81" s="2" t="s">
        <v>1080</v>
      </c>
      <c r="T81" s="2" t="s">
        <v>1082</v>
      </c>
    </row>
    <row r="82" spans="1:20" ht="41.25" thickBot="1" x14ac:dyDescent="0.3">
      <c r="A82" s="215" t="s">
        <v>453</v>
      </c>
      <c r="B82" s="70" t="s">
        <v>217</v>
      </c>
      <c r="C82" s="97" t="s">
        <v>709</v>
      </c>
      <c r="D82" s="30">
        <v>15</v>
      </c>
      <c r="E82" s="38">
        <f>+D82*'4. TOTAL GASTOS FIJOS'!$C$32</f>
        <v>6605.2680105212703</v>
      </c>
      <c r="F82" s="39">
        <f>HLOOKUP(B82,'5. GASTOS VARIABLES'!$K$1:$WV$290,3,0)</f>
        <v>3254.7812891931358</v>
      </c>
      <c r="G82" s="39">
        <f t="shared" si="41"/>
        <v>9860.0492997144065</v>
      </c>
      <c r="H82" s="39">
        <f t="shared" si="48"/>
        <v>5423.0271148429238</v>
      </c>
      <c r="I82" s="39">
        <f t="shared" si="42"/>
        <v>542.30271148429244</v>
      </c>
      <c r="J82" s="39">
        <f t="shared" si="43"/>
        <v>15825.379126041622</v>
      </c>
      <c r="K82" s="40">
        <f t="shared" si="44"/>
        <v>791.26895630208116</v>
      </c>
      <c r="L82" s="40">
        <f t="shared" si="45"/>
        <v>0</v>
      </c>
      <c r="M82" s="57">
        <f t="shared" si="46"/>
        <v>16616.648082343701</v>
      </c>
      <c r="N82" s="63">
        <f t="shared" si="56"/>
        <v>17000</v>
      </c>
      <c r="O82" s="41">
        <f t="shared" si="47"/>
        <v>31.085301809641198</v>
      </c>
      <c r="P82" s="2">
        <v>15000</v>
      </c>
      <c r="Q82" s="207">
        <f t="shared" si="39"/>
        <v>2000</v>
      </c>
      <c r="R82" s="203">
        <f t="shared" si="40"/>
        <v>0.13333333333333333</v>
      </c>
      <c r="S82" s="2" t="s">
        <v>1080</v>
      </c>
      <c r="T82" s="2" t="s">
        <v>1082</v>
      </c>
    </row>
    <row r="83" spans="1:20" s="67" customFormat="1" ht="15" customHeight="1" thickBot="1" x14ac:dyDescent="0.3">
      <c r="A83" s="215" t="s">
        <v>453</v>
      </c>
      <c r="B83" s="89" t="s">
        <v>218</v>
      </c>
      <c r="C83" s="97" t="s">
        <v>710</v>
      </c>
      <c r="D83" s="30">
        <v>60</v>
      </c>
      <c r="E83" s="38">
        <f>+D83*'4. TOTAL GASTOS FIJOS'!$C$32</f>
        <v>26421.072042085081</v>
      </c>
      <c r="F83" s="39">
        <f>HLOOKUP(B83,'5. GASTOS VARIABLES'!$K$1:$WV$290,3,0)</f>
        <v>5295.2846727272727</v>
      </c>
      <c r="G83" s="39">
        <f t="shared" ref="G83" si="67">SUM(E83:F83)</f>
        <v>31716.356714812355</v>
      </c>
      <c r="H83" s="39">
        <f t="shared" ref="H83" si="68">G83*$H$2</f>
        <v>17443.996193146795</v>
      </c>
      <c r="I83" s="39">
        <f t="shared" ref="I83" si="69">+H83*$I$2</f>
        <v>1744.3996193146795</v>
      </c>
      <c r="J83" s="39">
        <f t="shared" ref="J83" si="70">SUM(G83:I83)</f>
        <v>50904.752527273835</v>
      </c>
      <c r="K83" s="40">
        <f t="shared" ref="K83" si="71">+J83*$K$2</f>
        <v>2545.237626363692</v>
      </c>
      <c r="L83" s="40">
        <f t="shared" ref="L83" si="72">+J83*$L$2</f>
        <v>0</v>
      </c>
      <c r="M83" s="64">
        <f t="shared" ref="M83" si="73">SUM(J83:L83)</f>
        <v>53449.990153637526</v>
      </c>
      <c r="N83" s="65">
        <f t="shared" ref="N83" si="74">MROUND(M83,1000)</f>
        <v>53000</v>
      </c>
      <c r="O83" s="66">
        <f t="shared" ref="O83" si="75">M83/$O$2</f>
        <v>99.990627918132134</v>
      </c>
      <c r="P83" s="2">
        <v>31000</v>
      </c>
      <c r="Q83" s="207">
        <f t="shared" si="39"/>
        <v>22000</v>
      </c>
      <c r="R83" s="203">
        <f t="shared" si="40"/>
        <v>0.70967741935483875</v>
      </c>
      <c r="S83" s="2" t="s">
        <v>1080</v>
      </c>
      <c r="T83" s="2" t="s">
        <v>1082</v>
      </c>
    </row>
    <row r="84" spans="1:20" ht="41.25" thickBot="1" x14ac:dyDescent="0.3">
      <c r="A84" s="215" t="s">
        <v>453</v>
      </c>
      <c r="B84" s="70" t="s">
        <v>655</v>
      </c>
      <c r="C84" s="97" t="s">
        <v>329</v>
      </c>
      <c r="D84" s="30">
        <v>20</v>
      </c>
      <c r="E84" s="38">
        <f>+D84*'4. TOTAL GASTOS FIJOS'!$C$32</f>
        <v>8807.0240140283604</v>
      </c>
      <c r="F84" s="39" t="e">
        <f>HLOOKUP(B84,'5. GASTOS VARIABLES'!$K$1:$WV$290,3,0)</f>
        <v>#N/A</v>
      </c>
      <c r="G84" s="39" t="e">
        <f>SUM(E84:F84)</f>
        <v>#N/A</v>
      </c>
      <c r="H84" s="39" t="e">
        <f>G84*$H$2</f>
        <v>#N/A</v>
      </c>
      <c r="I84" s="39" t="e">
        <f>+H84*$I$2</f>
        <v>#N/A</v>
      </c>
      <c r="J84" s="39" t="e">
        <f>SUM(G84:I84)</f>
        <v>#N/A</v>
      </c>
      <c r="K84" s="40" t="e">
        <f>+J84*$K$2</f>
        <v>#N/A</v>
      </c>
      <c r="L84" s="40" t="e">
        <f>+J84*$L$2</f>
        <v>#N/A</v>
      </c>
      <c r="M84" s="57" t="e">
        <f>SUM(J84:L84)</f>
        <v>#N/A</v>
      </c>
      <c r="N84" s="63" t="e">
        <f>MROUND(M84,1000)</f>
        <v>#N/A</v>
      </c>
      <c r="O84" s="41" t="e">
        <f>M84/$O$2</f>
        <v>#N/A</v>
      </c>
      <c r="P84" s="2">
        <v>14000</v>
      </c>
      <c r="Q84" s="207" t="e">
        <f t="shared" si="39"/>
        <v>#N/A</v>
      </c>
      <c r="R84" s="203" t="e">
        <f t="shared" si="40"/>
        <v>#N/A</v>
      </c>
      <c r="S84" s="2" t="s">
        <v>1080</v>
      </c>
      <c r="T84" s="2" t="s">
        <v>1082</v>
      </c>
    </row>
    <row r="85" spans="1:20" ht="15" customHeight="1" thickBot="1" x14ac:dyDescent="0.3">
      <c r="A85" s="216" t="s">
        <v>454</v>
      </c>
      <c r="B85" s="68" t="s">
        <v>219</v>
      </c>
      <c r="C85" s="80" t="s">
        <v>633</v>
      </c>
      <c r="D85" s="30">
        <v>60</v>
      </c>
      <c r="E85" s="38">
        <f>+D85*'4. TOTAL GASTOS FIJOS'!$C$32</f>
        <v>26421.072042085081</v>
      </c>
      <c r="F85" s="39">
        <f>HLOOKUP(B85,'5. GASTOS VARIABLES'!$K$1:$WV$290,3,0)</f>
        <v>56.48</v>
      </c>
      <c r="G85" s="39">
        <f t="shared" si="41"/>
        <v>26477.552042085081</v>
      </c>
      <c r="H85" s="39">
        <f t="shared" si="48"/>
        <v>14562.653623146796</v>
      </c>
      <c r="I85" s="39">
        <f t="shared" si="42"/>
        <v>1456.2653623146798</v>
      </c>
      <c r="J85" s="39">
        <f t="shared" si="43"/>
        <v>42496.471027546562</v>
      </c>
      <c r="K85" s="40">
        <f t="shared" si="44"/>
        <v>2124.8235513773284</v>
      </c>
      <c r="L85" s="40">
        <f t="shared" si="45"/>
        <v>0</v>
      </c>
      <c r="M85" s="57">
        <f t="shared" si="46"/>
        <v>44621.294578923887</v>
      </c>
      <c r="N85" s="63">
        <f t="shared" si="56"/>
        <v>45000</v>
      </c>
      <c r="O85" s="41">
        <f t="shared" si="47"/>
        <v>83.474501129779981</v>
      </c>
      <c r="P85" s="2">
        <v>26000</v>
      </c>
      <c r="Q85" s="207">
        <f t="shared" si="39"/>
        <v>19000</v>
      </c>
      <c r="R85" s="203">
        <f t="shared" si="40"/>
        <v>0.73076923076923073</v>
      </c>
      <c r="S85" s="2" t="s">
        <v>1080</v>
      </c>
      <c r="T85" s="2" t="s">
        <v>1082</v>
      </c>
    </row>
    <row r="86" spans="1:20" ht="45.75" thickBot="1" x14ac:dyDescent="0.3">
      <c r="A86" s="216" t="s">
        <v>454</v>
      </c>
      <c r="B86" s="70" t="s">
        <v>220</v>
      </c>
      <c r="C86" s="76" t="s">
        <v>301</v>
      </c>
      <c r="D86" s="30">
        <v>60</v>
      </c>
      <c r="E86" s="38">
        <f>+D86*'4. TOTAL GASTOS FIJOS'!$C$32</f>
        <v>26421.072042085081</v>
      </c>
      <c r="F86" s="39">
        <f>HLOOKUP(B86,'5. GASTOS VARIABLES'!$K$1:$WV$290,3,0)</f>
        <v>8730.1517333333341</v>
      </c>
      <c r="G86" s="39">
        <f t="shared" si="41"/>
        <v>35151.223775418417</v>
      </c>
      <c r="H86" s="39">
        <f t="shared" si="48"/>
        <v>19333.173076480132</v>
      </c>
      <c r="I86" s="39">
        <f t="shared" si="42"/>
        <v>1933.3173076480134</v>
      </c>
      <c r="J86" s="39">
        <f t="shared" si="43"/>
        <v>56417.714159546565</v>
      </c>
      <c r="K86" s="40">
        <f t="shared" si="44"/>
        <v>2820.8857079773284</v>
      </c>
      <c r="L86" s="40">
        <f t="shared" si="45"/>
        <v>0</v>
      </c>
      <c r="M86" s="57">
        <f t="shared" si="46"/>
        <v>59238.599867523895</v>
      </c>
      <c r="N86" s="63">
        <f t="shared" si="56"/>
        <v>59000</v>
      </c>
      <c r="O86" s="41">
        <f t="shared" si="47"/>
        <v>110.81956761299018</v>
      </c>
      <c r="P86" s="2">
        <v>40000</v>
      </c>
      <c r="Q86" s="207">
        <f t="shared" si="39"/>
        <v>19000</v>
      </c>
      <c r="R86" s="203">
        <f t="shared" si="40"/>
        <v>0.47499999999999998</v>
      </c>
      <c r="S86" s="2" t="s">
        <v>1080</v>
      </c>
      <c r="T86" s="2" t="s">
        <v>1082</v>
      </c>
    </row>
    <row r="87" spans="1:20" ht="45.75" thickBot="1" x14ac:dyDescent="0.3">
      <c r="A87" s="216" t="s">
        <v>454</v>
      </c>
      <c r="B87" s="70" t="s">
        <v>221</v>
      </c>
      <c r="C87" s="76" t="s">
        <v>455</v>
      </c>
      <c r="D87" s="30">
        <v>75</v>
      </c>
      <c r="E87" s="38">
        <f>+D87*'4. TOTAL GASTOS FIJOS'!$C$32</f>
        <v>33026.340052606349</v>
      </c>
      <c r="F87" s="39">
        <f>HLOOKUP(B87,'5. GASTOS VARIABLES'!$K$1:$WV$290,3,0)</f>
        <v>14598.980358333334</v>
      </c>
      <c r="G87" s="39">
        <f t="shared" si="41"/>
        <v>47625.320410939683</v>
      </c>
      <c r="H87" s="39">
        <f t="shared" si="48"/>
        <v>26193.926226016829</v>
      </c>
      <c r="I87" s="39">
        <f t="shared" si="42"/>
        <v>2619.3926226016829</v>
      </c>
      <c r="J87" s="39">
        <f t="shared" si="43"/>
        <v>76438.639259558186</v>
      </c>
      <c r="K87" s="40">
        <f t="shared" si="44"/>
        <v>3821.9319629779093</v>
      </c>
      <c r="L87" s="40">
        <f t="shared" si="45"/>
        <v>0</v>
      </c>
      <c r="M87" s="57">
        <f t="shared" si="46"/>
        <v>80260.571222536091</v>
      </c>
      <c r="N87" s="63">
        <f t="shared" si="56"/>
        <v>80000</v>
      </c>
      <c r="O87" s="41">
        <f t="shared" si="47"/>
        <v>150.14605036486034</v>
      </c>
      <c r="P87" s="2">
        <v>54000</v>
      </c>
      <c r="Q87" s="207">
        <f t="shared" si="39"/>
        <v>26000</v>
      </c>
      <c r="R87" s="203">
        <f t="shared" si="40"/>
        <v>0.48148148148148145</v>
      </c>
      <c r="S87" s="2" t="s">
        <v>1080</v>
      </c>
      <c r="T87" s="2" t="s">
        <v>1082</v>
      </c>
    </row>
    <row r="88" spans="1:20" ht="45.75" thickBot="1" x14ac:dyDescent="0.3">
      <c r="A88" s="216" t="s">
        <v>454</v>
      </c>
      <c r="B88" s="70" t="s">
        <v>222</v>
      </c>
      <c r="C88" s="94" t="s">
        <v>700</v>
      </c>
      <c r="D88" s="30">
        <v>60</v>
      </c>
      <c r="E88" s="38">
        <f>+D88*'4. TOTAL GASTOS FIJOS'!$C$32</f>
        <v>26421.072042085081</v>
      </c>
      <c r="F88" s="39">
        <f>HLOOKUP(B88,'5. GASTOS VARIABLES'!$K$1:$WV$290,3,0)</f>
        <v>36258.885883333329</v>
      </c>
      <c r="G88" s="39">
        <f t="shared" si="41"/>
        <v>62679.957925418406</v>
      </c>
      <c r="H88" s="39">
        <f t="shared" si="48"/>
        <v>34473.976858980124</v>
      </c>
      <c r="I88" s="39">
        <f t="shared" si="42"/>
        <v>3447.3976858980127</v>
      </c>
      <c r="J88" s="39">
        <f t="shared" si="43"/>
        <v>100601.33247029655</v>
      </c>
      <c r="K88" s="40">
        <f t="shared" si="44"/>
        <v>5030.0666235148274</v>
      </c>
      <c r="L88" s="40">
        <f t="shared" si="45"/>
        <v>0</v>
      </c>
      <c r="M88" s="57">
        <f t="shared" si="46"/>
        <v>105631.39909381137</v>
      </c>
      <c r="N88" s="63">
        <f t="shared" si="56"/>
        <v>106000</v>
      </c>
      <c r="O88" s="41">
        <f t="shared" si="47"/>
        <v>197.60807986869588</v>
      </c>
      <c r="P88" s="2">
        <v>82000</v>
      </c>
      <c r="Q88" s="207">
        <f t="shared" si="39"/>
        <v>24000</v>
      </c>
      <c r="R88" s="203">
        <f t="shared" si="40"/>
        <v>0.29268292682926828</v>
      </c>
      <c r="S88" s="2" t="s">
        <v>1080</v>
      </c>
      <c r="T88" s="2" t="s">
        <v>1082</v>
      </c>
    </row>
    <row r="89" spans="1:20" ht="45.75" thickBot="1" x14ac:dyDescent="0.3">
      <c r="A89" s="216" t="s">
        <v>454</v>
      </c>
      <c r="B89" s="70" t="s">
        <v>677</v>
      </c>
      <c r="C89" s="98" t="s">
        <v>699</v>
      </c>
      <c r="D89" s="30">
        <v>60</v>
      </c>
      <c r="E89" s="38">
        <f>+D89*'4. TOTAL GASTOS FIJOS'!$C$32</f>
        <v>26421.072042085081</v>
      </c>
      <c r="F89" s="39">
        <f>HLOOKUP(B89,'5. GASTOS VARIABLES'!$K$1:$WV$290,3,0)</f>
        <v>40537.635883333329</v>
      </c>
      <c r="G89" s="39">
        <f t="shared" si="41"/>
        <v>66958.707925418406</v>
      </c>
      <c r="H89" s="39">
        <f t="shared" si="48"/>
        <v>36827.289358980124</v>
      </c>
      <c r="I89" s="39">
        <f t="shared" si="42"/>
        <v>3682.7289358980124</v>
      </c>
      <c r="J89" s="39">
        <f t="shared" si="43"/>
        <v>107468.72622029655</v>
      </c>
      <c r="K89" s="40">
        <f t="shared" si="44"/>
        <v>5373.4363110148279</v>
      </c>
      <c r="L89" s="40">
        <f t="shared" si="45"/>
        <v>0</v>
      </c>
      <c r="M89" s="64">
        <f t="shared" si="46"/>
        <v>112842.16253131138</v>
      </c>
      <c r="N89" s="65">
        <f t="shared" si="56"/>
        <v>113000</v>
      </c>
      <c r="O89" s="66">
        <f t="shared" si="47"/>
        <v>211.09748860033932</v>
      </c>
      <c r="P89" s="2">
        <v>90000</v>
      </c>
      <c r="Q89" s="207">
        <f t="shared" si="39"/>
        <v>23000</v>
      </c>
      <c r="R89" s="203">
        <f t="shared" si="40"/>
        <v>0.25555555555555554</v>
      </c>
      <c r="S89" s="2" t="s">
        <v>1080</v>
      </c>
      <c r="T89" s="2" t="s">
        <v>1082</v>
      </c>
    </row>
    <row r="90" spans="1:20" ht="42" thickBot="1" x14ac:dyDescent="0.3">
      <c r="A90" s="216" t="s">
        <v>456</v>
      </c>
      <c r="B90" s="68" t="s">
        <v>223</v>
      </c>
      <c r="C90" s="80" t="s">
        <v>457</v>
      </c>
      <c r="D90" s="30">
        <v>30</v>
      </c>
      <c r="E90" s="38">
        <f>+D90*'4. TOTAL GASTOS FIJOS'!$C$32</f>
        <v>13210.536021042541</v>
      </c>
      <c r="F90" s="39">
        <f>HLOOKUP(B90,'5. GASTOS VARIABLES'!$K$1:$WV$290,3,0)</f>
        <v>1648.6567333333335</v>
      </c>
      <c r="G90" s="39">
        <f t="shared" si="41"/>
        <v>14859.192754375874</v>
      </c>
      <c r="H90" s="39">
        <f t="shared" si="48"/>
        <v>8172.5560149067314</v>
      </c>
      <c r="I90" s="39">
        <f t="shared" si="42"/>
        <v>817.25560149067314</v>
      </c>
      <c r="J90" s="39">
        <f t="shared" si="43"/>
        <v>23849.004370773277</v>
      </c>
      <c r="K90" s="40">
        <f t="shared" si="44"/>
        <v>1192.4502185386639</v>
      </c>
      <c r="L90" s="40">
        <f t="shared" si="45"/>
        <v>0</v>
      </c>
      <c r="M90" s="57">
        <f t="shared" si="46"/>
        <v>25041.454589311939</v>
      </c>
      <c r="N90" s="63">
        <f t="shared" si="56"/>
        <v>25000</v>
      </c>
      <c r="O90" s="41">
        <f t="shared" si="47"/>
        <v>46.845860236295842</v>
      </c>
      <c r="P90" s="2">
        <v>15000</v>
      </c>
      <c r="Q90" s="207">
        <f t="shared" si="39"/>
        <v>10000</v>
      </c>
      <c r="R90" s="203">
        <f t="shared" si="40"/>
        <v>0.66666666666666663</v>
      </c>
      <c r="S90" s="2" t="s">
        <v>1080</v>
      </c>
      <c r="T90" s="2" t="s">
        <v>1082</v>
      </c>
    </row>
    <row r="91" spans="1:20" ht="42" thickBot="1" x14ac:dyDescent="0.3">
      <c r="A91" s="216" t="s">
        <v>456</v>
      </c>
      <c r="B91" s="70" t="s">
        <v>224</v>
      </c>
      <c r="C91" s="76" t="s">
        <v>603</v>
      </c>
      <c r="D91" s="30">
        <v>45</v>
      </c>
      <c r="E91" s="38">
        <f>+D91*'4. TOTAL GASTOS FIJOS'!$C$32</f>
        <v>19815.80403156381</v>
      </c>
      <c r="F91" s="39">
        <f>HLOOKUP(B91,'5. GASTOS VARIABLES'!$K$1:$WV$290,3,0)</f>
        <v>1733.8840060606062</v>
      </c>
      <c r="G91" s="39">
        <f t="shared" si="41"/>
        <v>21549.688037624415</v>
      </c>
      <c r="H91" s="39">
        <f t="shared" si="48"/>
        <v>11852.32842069343</v>
      </c>
      <c r="I91" s="39">
        <f t="shared" si="42"/>
        <v>1185.232842069343</v>
      </c>
      <c r="J91" s="39">
        <f t="shared" si="43"/>
        <v>34587.249300387186</v>
      </c>
      <c r="K91" s="40">
        <f t="shared" si="44"/>
        <v>1729.3624650193594</v>
      </c>
      <c r="L91" s="40">
        <f t="shared" si="45"/>
        <v>0</v>
      </c>
      <c r="M91" s="57">
        <f t="shared" si="46"/>
        <v>36316.611765406546</v>
      </c>
      <c r="N91" s="63">
        <f t="shared" si="56"/>
        <v>36000</v>
      </c>
      <c r="O91" s="41">
        <f t="shared" si="47"/>
        <v>67.938661987478341</v>
      </c>
      <c r="P91" s="2">
        <v>22000</v>
      </c>
      <c r="Q91" s="207">
        <f t="shared" si="39"/>
        <v>14000</v>
      </c>
      <c r="R91" s="203">
        <f t="shared" si="40"/>
        <v>0.63636363636363635</v>
      </c>
      <c r="S91" s="2" t="s">
        <v>1080</v>
      </c>
      <c r="T91" s="2" t="s">
        <v>1082</v>
      </c>
    </row>
    <row r="92" spans="1:20" ht="42" thickBot="1" x14ac:dyDescent="0.3">
      <c r="A92" s="216" t="s">
        <v>456</v>
      </c>
      <c r="B92" s="70" t="s">
        <v>225</v>
      </c>
      <c r="C92" s="76" t="s">
        <v>604</v>
      </c>
      <c r="D92" s="30">
        <v>60</v>
      </c>
      <c r="E92" s="38">
        <f>+D92*'4. TOTAL GASTOS FIJOS'!$C$32</f>
        <v>26421.072042085081</v>
      </c>
      <c r="F92" s="39">
        <f>HLOOKUP(B92,'5. GASTOS VARIABLES'!$K$1:$WV$290,3,0)</f>
        <v>6283.8454034965043</v>
      </c>
      <c r="G92" s="39">
        <f t="shared" si="41"/>
        <v>32704.917445581585</v>
      </c>
      <c r="H92" s="39">
        <f t="shared" si="48"/>
        <v>17987.704595069874</v>
      </c>
      <c r="I92" s="39">
        <f t="shared" si="42"/>
        <v>1798.7704595069874</v>
      </c>
      <c r="J92" s="39">
        <f t="shared" si="43"/>
        <v>52491.39250015845</v>
      </c>
      <c r="K92" s="40">
        <f t="shared" si="44"/>
        <v>2624.5696250079227</v>
      </c>
      <c r="L92" s="40">
        <f t="shared" si="45"/>
        <v>0</v>
      </c>
      <c r="M92" s="57">
        <f t="shared" si="46"/>
        <v>55115.96212516637</v>
      </c>
      <c r="N92" s="63">
        <f t="shared" si="56"/>
        <v>55000</v>
      </c>
      <c r="O92" s="41">
        <f t="shared" si="47"/>
        <v>103.1072156489877</v>
      </c>
      <c r="P92" s="2">
        <v>28000</v>
      </c>
      <c r="Q92" s="207">
        <f t="shared" si="39"/>
        <v>27000</v>
      </c>
      <c r="R92" s="203">
        <f t="shared" si="40"/>
        <v>0.9642857142857143</v>
      </c>
      <c r="S92" s="2" t="s">
        <v>1080</v>
      </c>
      <c r="T92" s="2" t="s">
        <v>1082</v>
      </c>
    </row>
    <row r="93" spans="1:20" ht="42" thickBot="1" x14ac:dyDescent="0.3">
      <c r="A93" s="216" t="s">
        <v>456</v>
      </c>
      <c r="B93" s="70" t="s">
        <v>226</v>
      </c>
      <c r="C93" s="76" t="s">
        <v>605</v>
      </c>
      <c r="D93" s="30">
        <v>120</v>
      </c>
      <c r="E93" s="38">
        <f>+D93*'4. TOTAL GASTOS FIJOS'!$C$32</f>
        <v>52842.144084170162</v>
      </c>
      <c r="F93" s="39">
        <f>HLOOKUP(B93,'5. GASTOS VARIABLES'!$K$1:$WV$290,3,0)</f>
        <v>1733.8840060606062</v>
      </c>
      <c r="G93" s="39">
        <f t="shared" si="41"/>
        <v>54576.028090230771</v>
      </c>
      <c r="H93" s="39">
        <f t="shared" si="48"/>
        <v>30016.815449626927</v>
      </c>
      <c r="I93" s="39">
        <f t="shared" si="42"/>
        <v>3001.6815449626929</v>
      </c>
      <c r="J93" s="39">
        <f t="shared" si="43"/>
        <v>87594.525084820387</v>
      </c>
      <c r="K93" s="40">
        <f t="shared" si="44"/>
        <v>4379.7262542410199</v>
      </c>
      <c r="L93" s="40">
        <f t="shared" si="45"/>
        <v>0</v>
      </c>
      <c r="M93" s="57">
        <f t="shared" si="46"/>
        <v>91974.251339061404</v>
      </c>
      <c r="N93" s="63">
        <f t="shared" si="56"/>
        <v>92000</v>
      </c>
      <c r="O93" s="41">
        <f t="shared" si="47"/>
        <v>172.05921118522386</v>
      </c>
      <c r="P93" s="2">
        <v>144000</v>
      </c>
      <c r="Q93" s="207">
        <f t="shared" si="39"/>
        <v>-52000</v>
      </c>
      <c r="R93" s="203">
        <f t="shared" si="40"/>
        <v>-0.3611111111111111</v>
      </c>
      <c r="S93" s="2" t="s">
        <v>1080</v>
      </c>
      <c r="T93" s="2" t="s">
        <v>1093</v>
      </c>
    </row>
    <row r="94" spans="1:20" ht="42" thickBot="1" x14ac:dyDescent="0.3">
      <c r="A94" s="216" t="s">
        <v>456</v>
      </c>
      <c r="B94" s="73" t="s">
        <v>667</v>
      </c>
      <c r="C94" s="99" t="s">
        <v>629</v>
      </c>
      <c r="D94" s="30">
        <v>60</v>
      </c>
      <c r="E94" s="38">
        <f>+D94*'4. TOTAL GASTOS FIJOS'!$C$32</f>
        <v>26421.072042085081</v>
      </c>
      <c r="F94" s="39" t="e">
        <f>HLOOKUP(B94,'5. GASTOS VARIABLES'!$K$1:$WV$290,3,0)</f>
        <v>#N/A</v>
      </c>
      <c r="G94" s="39" t="e">
        <f>SUM(E94:F94)</f>
        <v>#N/A</v>
      </c>
      <c r="H94" s="39" t="e">
        <f>G94*$H$2</f>
        <v>#N/A</v>
      </c>
      <c r="I94" s="39" t="e">
        <f>+H94*$I$2</f>
        <v>#N/A</v>
      </c>
      <c r="J94" s="39" t="e">
        <f>SUM(G94:I94)</f>
        <v>#N/A</v>
      </c>
      <c r="K94" s="40" t="e">
        <f>+J94*$K$2</f>
        <v>#N/A</v>
      </c>
      <c r="L94" s="40" t="e">
        <f>+J94*$L$2</f>
        <v>#N/A</v>
      </c>
      <c r="M94" s="64" t="e">
        <f>SUM(J94:L94)</f>
        <v>#N/A</v>
      </c>
      <c r="N94" s="65" t="e">
        <f>MROUND(M94,1000)</f>
        <v>#N/A</v>
      </c>
      <c r="O94" s="66" t="e">
        <f>M94/$O$2</f>
        <v>#N/A</v>
      </c>
      <c r="P94" s="2">
        <v>28000</v>
      </c>
      <c r="Q94" s="207" t="e">
        <f t="shared" si="39"/>
        <v>#N/A</v>
      </c>
      <c r="R94" s="203" t="e">
        <f t="shared" si="40"/>
        <v>#N/A</v>
      </c>
      <c r="S94" s="2" t="s">
        <v>1080</v>
      </c>
      <c r="T94" s="2" t="s">
        <v>1082</v>
      </c>
    </row>
    <row r="95" spans="1:20" ht="15" customHeight="1" thickBot="1" x14ac:dyDescent="0.3">
      <c r="A95" s="215" t="s">
        <v>458</v>
      </c>
      <c r="B95" s="68" t="s">
        <v>227</v>
      </c>
      <c r="C95" s="80" t="s">
        <v>534</v>
      </c>
      <c r="D95" s="30">
        <v>990</v>
      </c>
      <c r="E95" s="38">
        <f>+D95*'4. TOTAL GASTOS FIJOS'!$C$32</f>
        <v>435947.68869440386</v>
      </c>
      <c r="F95" s="39">
        <f>HLOOKUP(B95,'5. GASTOS VARIABLES'!$K$1:$WV$290,3,0)</f>
        <v>8274.7441558275059</v>
      </c>
      <c r="G95" s="39">
        <f t="shared" si="41"/>
        <v>444222.43285023136</v>
      </c>
      <c r="H95" s="39">
        <f t="shared" si="48"/>
        <v>244322.33806762728</v>
      </c>
      <c r="I95" s="39">
        <f t="shared" si="42"/>
        <v>24432.233806762728</v>
      </c>
      <c r="J95" s="39">
        <f t="shared" si="43"/>
        <v>712977.00472462142</v>
      </c>
      <c r="K95" s="40">
        <f t="shared" si="44"/>
        <v>35648.850236231076</v>
      </c>
      <c r="L95" s="40">
        <f t="shared" si="45"/>
        <v>0</v>
      </c>
      <c r="M95" s="57">
        <f t="shared" si="46"/>
        <v>748625.85496085254</v>
      </c>
      <c r="N95" s="63">
        <f t="shared" si="56"/>
        <v>749000</v>
      </c>
      <c r="O95" s="41">
        <f t="shared" si="47"/>
        <v>1400.4786361628521</v>
      </c>
      <c r="P95" s="2">
        <v>792000</v>
      </c>
      <c r="Q95" s="207">
        <f t="shared" si="39"/>
        <v>-43000</v>
      </c>
      <c r="R95" s="203">
        <f t="shared" si="40"/>
        <v>-5.4292929292929296E-2</v>
      </c>
      <c r="S95" s="2" t="s">
        <v>1080</v>
      </c>
      <c r="T95" s="2" t="s">
        <v>1082</v>
      </c>
    </row>
    <row r="96" spans="1:20" ht="41.25" thickBot="1" x14ac:dyDescent="0.3">
      <c r="A96" s="215" t="s">
        <v>458</v>
      </c>
      <c r="B96" s="70" t="s">
        <v>228</v>
      </c>
      <c r="C96" s="76" t="s">
        <v>535</v>
      </c>
      <c r="D96" s="30">
        <v>990</v>
      </c>
      <c r="E96" s="38">
        <f>+D96*'4. TOTAL GASTOS FIJOS'!$C$32</f>
        <v>435947.68869440386</v>
      </c>
      <c r="F96" s="39">
        <f>HLOOKUP(B96,'5. GASTOS VARIABLES'!$K$1:$WV$290,3,0)</f>
        <v>12956.694155827505</v>
      </c>
      <c r="G96" s="39">
        <f t="shared" si="41"/>
        <v>448904.38285023137</v>
      </c>
      <c r="H96" s="39">
        <f t="shared" si="48"/>
        <v>246897.41056762726</v>
      </c>
      <c r="I96" s="39">
        <f t="shared" si="42"/>
        <v>24689.741056762727</v>
      </c>
      <c r="J96" s="39">
        <f t="shared" si="43"/>
        <v>720491.53447462141</v>
      </c>
      <c r="K96" s="40">
        <f t="shared" si="44"/>
        <v>36024.576723731072</v>
      </c>
      <c r="L96" s="40">
        <f t="shared" si="45"/>
        <v>0</v>
      </c>
      <c r="M96" s="57">
        <f t="shared" si="46"/>
        <v>756516.11119835253</v>
      </c>
      <c r="N96" s="63">
        <f t="shared" si="56"/>
        <v>757000</v>
      </c>
      <c r="O96" s="41">
        <f t="shared" si="47"/>
        <v>1415.2391940854038</v>
      </c>
      <c r="P96" s="2">
        <v>914000</v>
      </c>
      <c r="Q96" s="207">
        <f t="shared" si="39"/>
        <v>-157000</v>
      </c>
      <c r="R96" s="203">
        <f t="shared" si="40"/>
        <v>-0.17177242888402625</v>
      </c>
      <c r="S96" s="2" t="s">
        <v>1080</v>
      </c>
      <c r="T96" s="2" t="s">
        <v>1082</v>
      </c>
    </row>
    <row r="97" spans="1:20" ht="41.25" thickBot="1" x14ac:dyDescent="0.3">
      <c r="A97" s="215" t="s">
        <v>458</v>
      </c>
      <c r="B97" s="70" t="s">
        <v>229</v>
      </c>
      <c r="C97" s="76" t="s">
        <v>459</v>
      </c>
      <c r="D97" s="30">
        <v>20</v>
      </c>
      <c r="E97" s="38">
        <f>+D97*'4. TOTAL GASTOS FIJOS'!$C$32</f>
        <v>8807.0240140283604</v>
      </c>
      <c r="F97" s="39">
        <f>HLOOKUP(B97,'5. GASTOS VARIABLES'!$K$1:$WV$290,3,0)</f>
        <v>4260.7043679487178</v>
      </c>
      <c r="G97" s="39">
        <f t="shared" si="41"/>
        <v>13067.728381977078</v>
      </c>
      <c r="H97" s="39">
        <f t="shared" si="48"/>
        <v>7187.2506100873934</v>
      </c>
      <c r="I97" s="39">
        <f t="shared" si="42"/>
        <v>718.72506100873943</v>
      </c>
      <c r="J97" s="39">
        <f t="shared" si="43"/>
        <v>20973.704053073212</v>
      </c>
      <c r="K97" s="40">
        <f t="shared" si="44"/>
        <v>1048.6852026536606</v>
      </c>
      <c r="L97" s="40">
        <f t="shared" si="45"/>
        <v>0</v>
      </c>
      <c r="M97" s="57">
        <f t="shared" si="46"/>
        <v>22022.389255726874</v>
      </c>
      <c r="N97" s="63">
        <f t="shared" si="56"/>
        <v>22000</v>
      </c>
      <c r="O97" s="41">
        <f t="shared" si="47"/>
        <v>41.197996924005004</v>
      </c>
      <c r="P97" s="2">
        <v>15000</v>
      </c>
      <c r="Q97" s="207">
        <f t="shared" si="39"/>
        <v>7000</v>
      </c>
      <c r="R97" s="203">
        <f t="shared" si="40"/>
        <v>0.46666666666666667</v>
      </c>
      <c r="S97" s="2" t="s">
        <v>1080</v>
      </c>
      <c r="T97" s="2" t="s">
        <v>1082</v>
      </c>
    </row>
    <row r="98" spans="1:20" ht="41.25" thickBot="1" x14ac:dyDescent="0.3">
      <c r="A98" s="215" t="s">
        <v>458</v>
      </c>
      <c r="B98" s="70" t="s">
        <v>230</v>
      </c>
      <c r="C98" s="76" t="s">
        <v>460</v>
      </c>
      <c r="D98" s="30">
        <v>20</v>
      </c>
      <c r="E98" s="38">
        <f>+D98*'4. TOTAL GASTOS FIJOS'!$C$32</f>
        <v>8807.0240140283604</v>
      </c>
      <c r="F98" s="39">
        <f>HLOOKUP(B98,'5. GASTOS VARIABLES'!$K$1:$WV$290,3,0)</f>
        <v>13206.704367948718</v>
      </c>
      <c r="G98" s="39">
        <f t="shared" si="41"/>
        <v>22013.728381977078</v>
      </c>
      <c r="H98" s="39">
        <f t="shared" si="48"/>
        <v>12107.550610087394</v>
      </c>
      <c r="I98" s="39">
        <f t="shared" si="42"/>
        <v>1210.7550610087394</v>
      </c>
      <c r="J98" s="39">
        <f t="shared" si="43"/>
        <v>35332.034053073214</v>
      </c>
      <c r="K98" s="40">
        <f t="shared" si="44"/>
        <v>1766.6017026536608</v>
      </c>
      <c r="L98" s="40">
        <f t="shared" si="45"/>
        <v>0</v>
      </c>
      <c r="M98" s="57">
        <f t="shared" si="46"/>
        <v>37098.635755726871</v>
      </c>
      <c r="N98" s="63">
        <f t="shared" si="56"/>
        <v>37000</v>
      </c>
      <c r="O98" s="41">
        <f t="shared" si="47"/>
        <v>69.401619597281595</v>
      </c>
      <c r="P98" s="2">
        <v>22000</v>
      </c>
      <c r="Q98" s="207">
        <f t="shared" si="39"/>
        <v>15000</v>
      </c>
      <c r="R98" s="203">
        <f t="shared" si="40"/>
        <v>0.68181818181818177</v>
      </c>
      <c r="S98" s="2" t="s">
        <v>1080</v>
      </c>
      <c r="T98" s="2" t="s">
        <v>1094</v>
      </c>
    </row>
    <row r="99" spans="1:20" ht="41.25" thickBot="1" x14ac:dyDescent="0.3">
      <c r="A99" s="215" t="s">
        <v>458</v>
      </c>
      <c r="B99" s="70" t="s">
        <v>231</v>
      </c>
      <c r="C99" s="76" t="s">
        <v>461</v>
      </c>
      <c r="D99" s="30">
        <v>120</v>
      </c>
      <c r="E99" s="38">
        <f>+D99*'4. TOTAL GASTOS FIJOS'!$C$32</f>
        <v>52842.144084170162</v>
      </c>
      <c r="F99" s="39">
        <f>HLOOKUP(B99,'5. GASTOS VARIABLES'!$K$1:$WV$290,3,0)</f>
        <v>3088.0625156759907</v>
      </c>
      <c r="G99" s="39">
        <f t="shared" si="41"/>
        <v>55930.206599846155</v>
      </c>
      <c r="H99" s="39">
        <f t="shared" si="48"/>
        <v>30761.613629915388</v>
      </c>
      <c r="I99" s="39">
        <f t="shared" si="42"/>
        <v>3076.1613629915391</v>
      </c>
      <c r="J99" s="39">
        <f t="shared" si="43"/>
        <v>89767.981592753073</v>
      </c>
      <c r="K99" s="40">
        <f t="shared" si="44"/>
        <v>4488.3990796376538</v>
      </c>
      <c r="L99" s="40">
        <f t="shared" si="45"/>
        <v>0</v>
      </c>
      <c r="M99" s="57">
        <f t="shared" si="46"/>
        <v>94256.380672390733</v>
      </c>
      <c r="N99" s="63">
        <f t="shared" si="56"/>
        <v>94000</v>
      </c>
      <c r="O99" s="41">
        <f t="shared" si="47"/>
        <v>176.32846445120333</v>
      </c>
      <c r="P99" s="2">
        <v>56000</v>
      </c>
      <c r="Q99" s="207">
        <f t="shared" si="39"/>
        <v>38000</v>
      </c>
      <c r="R99" s="203">
        <f t="shared" si="40"/>
        <v>0.6785714285714286</v>
      </c>
      <c r="S99" s="2" t="s">
        <v>1080</v>
      </c>
      <c r="T99" s="2" t="s">
        <v>1082</v>
      </c>
    </row>
    <row r="100" spans="1:20" ht="41.25" thickBot="1" x14ac:dyDescent="0.3">
      <c r="A100" s="215" t="s">
        <v>458</v>
      </c>
      <c r="B100" s="70" t="s">
        <v>232</v>
      </c>
      <c r="C100" s="76" t="s">
        <v>691</v>
      </c>
      <c r="D100" s="30">
        <v>40</v>
      </c>
      <c r="E100" s="38">
        <f>+D100*'4. TOTAL GASTOS FIJOS'!$C$32</f>
        <v>17614.048028056721</v>
      </c>
      <c r="F100" s="39">
        <f>HLOOKUP(B100,'5. GASTOS VARIABLES'!$K$1:$WV$290,3,0)</f>
        <v>29889.694302777778</v>
      </c>
      <c r="G100" s="39">
        <f t="shared" ref="G100" si="76">SUM(E100:F100)</f>
        <v>47503.742330834502</v>
      </c>
      <c r="H100" s="39">
        <f t="shared" ref="H100" si="77">G100*$H$2</f>
        <v>26127.05828195898</v>
      </c>
      <c r="I100" s="39">
        <f t="shared" ref="I100" si="78">+H100*$I$2</f>
        <v>2612.705828195898</v>
      </c>
      <c r="J100" s="39">
        <f t="shared" ref="J100" si="79">SUM(G100:I100)</f>
        <v>76243.506440989382</v>
      </c>
      <c r="K100" s="40">
        <f t="shared" ref="K100" si="80">+J100*$K$2</f>
        <v>3812.1753220494693</v>
      </c>
      <c r="L100" s="40">
        <f t="shared" ref="L100" si="81">+J100*$L$2</f>
        <v>0</v>
      </c>
      <c r="M100" s="57">
        <f t="shared" ref="M100" si="82">SUM(J100:L100)</f>
        <v>80055.681763038854</v>
      </c>
      <c r="N100" s="63">
        <f t="shared" ref="N100" si="83">MROUND(M100,1000)</f>
        <v>80000</v>
      </c>
      <c r="O100" s="41">
        <f t="shared" ref="O100" si="84">M100/$O$2</f>
        <v>149.76275701625454</v>
      </c>
      <c r="P100" s="2">
        <v>58000</v>
      </c>
      <c r="Q100" s="207">
        <f t="shared" si="39"/>
        <v>22000</v>
      </c>
      <c r="R100" s="203">
        <f t="shared" si="40"/>
        <v>0.37931034482758619</v>
      </c>
      <c r="S100" s="2" t="s">
        <v>1080</v>
      </c>
      <c r="T100" s="2" t="s">
        <v>1095</v>
      </c>
    </row>
    <row r="101" spans="1:20" ht="41.25" thickBot="1" x14ac:dyDescent="0.3">
      <c r="A101" s="215" t="s">
        <v>458</v>
      </c>
      <c r="B101" s="70" t="s">
        <v>233</v>
      </c>
      <c r="C101" s="76" t="s">
        <v>692</v>
      </c>
      <c r="D101" s="30">
        <v>60</v>
      </c>
      <c r="E101" s="38">
        <f>+D101*'4. TOTAL GASTOS FIJOS'!$C$32</f>
        <v>26421.072042085081</v>
      </c>
      <c r="F101" s="39">
        <f>HLOOKUP(B101,'5. GASTOS VARIABLES'!$K$1:$WV$290,3,0)</f>
        <v>27065.771466666669</v>
      </c>
      <c r="G101" s="39">
        <f t="shared" si="41"/>
        <v>53486.84350875175</v>
      </c>
      <c r="H101" s="39">
        <f t="shared" si="48"/>
        <v>29417.763929813464</v>
      </c>
      <c r="I101" s="39">
        <f t="shared" si="42"/>
        <v>2941.7763929813464</v>
      </c>
      <c r="J101" s="39">
        <f t="shared" si="43"/>
        <v>85846.383831546569</v>
      </c>
      <c r="K101" s="40">
        <f t="shared" si="44"/>
        <v>4292.3191915773286</v>
      </c>
      <c r="L101" s="40">
        <f t="shared" si="45"/>
        <v>0</v>
      </c>
      <c r="M101" s="57">
        <f t="shared" si="46"/>
        <v>90138.703023123904</v>
      </c>
      <c r="N101" s="63">
        <f t="shared" si="56"/>
        <v>90000</v>
      </c>
      <c r="O101" s="41">
        <f t="shared" si="47"/>
        <v>168.62539149401161</v>
      </c>
      <c r="P101" s="2">
        <v>75000</v>
      </c>
      <c r="Q101" s="207">
        <f t="shared" si="39"/>
        <v>15000</v>
      </c>
      <c r="R101" s="203">
        <f t="shared" si="40"/>
        <v>0.2</v>
      </c>
      <c r="S101" s="2" t="s">
        <v>1080</v>
      </c>
      <c r="T101" s="2" t="s">
        <v>1082</v>
      </c>
    </row>
    <row r="102" spans="1:20" ht="41.25" thickBot="1" x14ac:dyDescent="0.3">
      <c r="A102" s="215" t="s">
        <v>458</v>
      </c>
      <c r="B102" s="70" t="s">
        <v>234</v>
      </c>
      <c r="C102" s="76" t="s">
        <v>538</v>
      </c>
      <c r="D102" s="30">
        <v>90</v>
      </c>
      <c r="E102" s="38">
        <f>+D102*'4. TOTAL GASTOS FIJOS'!$C$32</f>
        <v>39631.60806312762</v>
      </c>
      <c r="F102" s="39">
        <f>HLOOKUP(B102,'5. GASTOS VARIABLES'!$K$1:$WV$290,3,0)</f>
        <v>29545.683006060608</v>
      </c>
      <c r="G102" s="39">
        <f t="shared" si="41"/>
        <v>69177.291069188228</v>
      </c>
      <c r="H102" s="39">
        <f t="shared" si="48"/>
        <v>38047.510088053532</v>
      </c>
      <c r="I102" s="39">
        <f t="shared" si="42"/>
        <v>3804.7510088053532</v>
      </c>
      <c r="J102" s="39">
        <f t="shared" si="43"/>
        <v>111029.55216604711</v>
      </c>
      <c r="K102" s="40">
        <f t="shared" si="44"/>
        <v>5551.4776083023562</v>
      </c>
      <c r="L102" s="40">
        <f t="shared" si="45"/>
        <v>0</v>
      </c>
      <c r="M102" s="57">
        <f t="shared" si="46"/>
        <v>116581.02977434947</v>
      </c>
      <c r="N102" s="63">
        <f t="shared" si="56"/>
        <v>117000</v>
      </c>
      <c r="O102" s="41">
        <f t="shared" si="47"/>
        <v>218.09190866027404</v>
      </c>
      <c r="P102" s="2">
        <v>72000</v>
      </c>
      <c r="Q102" s="207">
        <f t="shared" si="39"/>
        <v>45000</v>
      </c>
      <c r="R102" s="203">
        <f t="shared" si="40"/>
        <v>0.625</v>
      </c>
      <c r="S102" s="2" t="s">
        <v>1080</v>
      </c>
      <c r="T102" s="2" t="s">
        <v>1096</v>
      </c>
    </row>
    <row r="103" spans="1:20" ht="41.25" thickBot="1" x14ac:dyDescent="0.3">
      <c r="A103" s="215" t="s">
        <v>458</v>
      </c>
      <c r="B103" s="70" t="s">
        <v>657</v>
      </c>
      <c r="C103" s="76" t="s">
        <v>539</v>
      </c>
      <c r="D103" s="30">
        <v>90</v>
      </c>
      <c r="E103" s="38">
        <f>+D103*'4. TOTAL GASTOS FIJOS'!$C$32</f>
        <v>39631.60806312762</v>
      </c>
      <c r="F103" s="39">
        <f>HLOOKUP(B103,'5. GASTOS VARIABLES'!$K$1:$WV$290,3,0)</f>
        <v>29527.323006060607</v>
      </c>
      <c r="G103" s="39">
        <f t="shared" si="41"/>
        <v>69158.931069188227</v>
      </c>
      <c r="H103" s="39">
        <f t="shared" si="48"/>
        <v>38037.412088053527</v>
      </c>
      <c r="I103" s="39">
        <f t="shared" si="42"/>
        <v>3803.7412088053529</v>
      </c>
      <c r="J103" s="39">
        <f t="shared" si="43"/>
        <v>111000.08436604711</v>
      </c>
      <c r="K103" s="40">
        <f t="shared" si="44"/>
        <v>5550.0042183023561</v>
      </c>
      <c r="L103" s="40">
        <f t="shared" si="45"/>
        <v>0</v>
      </c>
      <c r="M103" s="57">
        <f t="shared" si="46"/>
        <v>116550.08858434948</v>
      </c>
      <c r="N103" s="63">
        <f t="shared" si="56"/>
        <v>117000</v>
      </c>
      <c r="O103" s="41">
        <f t="shared" si="47"/>
        <v>218.03402597390232</v>
      </c>
      <c r="P103" s="2">
        <v>72000</v>
      </c>
      <c r="Q103" s="207">
        <f t="shared" si="39"/>
        <v>45000</v>
      </c>
      <c r="R103" s="203">
        <f t="shared" si="40"/>
        <v>0.625</v>
      </c>
      <c r="S103" s="2" t="s">
        <v>1080</v>
      </c>
      <c r="T103" s="2" t="s">
        <v>1082</v>
      </c>
    </row>
    <row r="104" spans="1:20" ht="15" customHeight="1" thickBot="1" x14ac:dyDescent="0.3">
      <c r="A104" s="216" t="s">
        <v>462</v>
      </c>
      <c r="B104" s="68" t="s">
        <v>235</v>
      </c>
      <c r="C104" s="90" t="s">
        <v>536</v>
      </c>
      <c r="D104" s="30">
        <v>90</v>
      </c>
      <c r="E104" s="38">
        <f>+D104*'4. TOTAL GASTOS FIJOS'!$C$32</f>
        <v>39631.60806312762</v>
      </c>
      <c r="F104" s="39">
        <f>HLOOKUP(B104,'5. GASTOS VARIABLES'!$K$1:$WV$290,3,0)</f>
        <v>53139.554472727272</v>
      </c>
      <c r="G104" s="39">
        <f t="shared" si="41"/>
        <v>92771.162535854892</v>
      </c>
      <c r="H104" s="39">
        <f t="shared" si="48"/>
        <v>51024.139394720194</v>
      </c>
      <c r="I104" s="39">
        <f t="shared" si="42"/>
        <v>5102.4139394720196</v>
      </c>
      <c r="J104" s="39">
        <f t="shared" si="43"/>
        <v>148897.7158700471</v>
      </c>
      <c r="K104" s="40">
        <f t="shared" si="44"/>
        <v>7444.8857935023552</v>
      </c>
      <c r="L104" s="40">
        <f t="shared" si="45"/>
        <v>0</v>
      </c>
      <c r="M104" s="57">
        <f>SUM(J104:L104)</f>
        <v>156342.60166354946</v>
      </c>
      <c r="N104" s="63">
        <f t="shared" si="56"/>
        <v>156000</v>
      </c>
      <c r="O104" s="41">
        <f t="shared" si="47"/>
        <v>292.47516913955565</v>
      </c>
      <c r="P104" s="2">
        <v>87000</v>
      </c>
      <c r="Q104" s="207">
        <f t="shared" si="39"/>
        <v>69000</v>
      </c>
      <c r="R104" s="203">
        <f t="shared" si="40"/>
        <v>0.7931034482758621</v>
      </c>
      <c r="S104" s="2" t="s">
        <v>1080</v>
      </c>
      <c r="T104" s="2" t="s">
        <v>1097</v>
      </c>
    </row>
    <row r="105" spans="1:20" ht="39.75" thickBot="1" x14ac:dyDescent="0.3">
      <c r="A105" s="216" t="s">
        <v>462</v>
      </c>
      <c r="B105" s="70" t="s">
        <v>236</v>
      </c>
      <c r="C105" s="91" t="s">
        <v>537</v>
      </c>
      <c r="D105" s="30">
        <v>120</v>
      </c>
      <c r="E105" s="38">
        <f>+D105*'4. TOTAL GASTOS FIJOS'!$C$32</f>
        <v>52842.144084170162</v>
      </c>
      <c r="F105" s="39">
        <f>HLOOKUP(B105,'5. GASTOS VARIABLES'!$K$1:$WV$290,3,0)</f>
        <v>27286.104172727275</v>
      </c>
      <c r="G105" s="39">
        <f t="shared" si="41"/>
        <v>80128.248256897437</v>
      </c>
      <c r="H105" s="39">
        <f t="shared" si="48"/>
        <v>44070.536541293593</v>
      </c>
      <c r="I105" s="39">
        <f t="shared" si="42"/>
        <v>4407.0536541293595</v>
      </c>
      <c r="J105" s="39">
        <f t="shared" si="43"/>
        <v>128605.83845232039</v>
      </c>
      <c r="K105" s="40">
        <f t="shared" si="44"/>
        <v>6430.2919226160193</v>
      </c>
      <c r="L105" s="40">
        <f t="shared" si="45"/>
        <v>0</v>
      </c>
      <c r="M105" s="57">
        <f t="shared" si="46"/>
        <v>135036.13037493642</v>
      </c>
      <c r="N105" s="63">
        <f t="shared" si="56"/>
        <v>135000</v>
      </c>
      <c r="O105" s="41">
        <f t="shared" si="47"/>
        <v>252.61646314645296</v>
      </c>
      <c r="P105" s="2">
        <v>138000</v>
      </c>
      <c r="Q105" s="207">
        <f t="shared" si="39"/>
        <v>-3000</v>
      </c>
      <c r="R105" s="203">
        <f t="shared" si="40"/>
        <v>-2.1739130434782608E-2</v>
      </c>
      <c r="S105" s="2" t="s">
        <v>1080</v>
      </c>
      <c r="T105" s="2" t="s">
        <v>1082</v>
      </c>
    </row>
    <row r="106" spans="1:20" ht="39.75" thickBot="1" x14ac:dyDescent="0.3">
      <c r="A106" s="216" t="s">
        <v>462</v>
      </c>
      <c r="B106" s="73" t="s">
        <v>237</v>
      </c>
      <c r="C106" s="92" t="s">
        <v>606</v>
      </c>
      <c r="D106" s="53">
        <v>60</v>
      </c>
      <c r="E106" s="38">
        <f>+D106*'4. TOTAL GASTOS FIJOS'!$C$32</f>
        <v>26421.072042085081</v>
      </c>
      <c r="F106" s="39">
        <f>HLOOKUP(B106,'5. GASTOS VARIABLES'!$K$1:$WV$290,3,0)</f>
        <v>20874.347057342657</v>
      </c>
      <c r="G106" s="39">
        <f t="shared" si="41"/>
        <v>47295.419099427738</v>
      </c>
      <c r="H106" s="39">
        <f t="shared" si="48"/>
        <v>26012.480504685256</v>
      </c>
      <c r="I106" s="39">
        <f t="shared" si="42"/>
        <v>2601.2480504685259</v>
      </c>
      <c r="J106" s="39">
        <f t="shared" si="43"/>
        <v>75909.147654581509</v>
      </c>
      <c r="K106" s="40">
        <f t="shared" si="44"/>
        <v>3795.4573827290756</v>
      </c>
      <c r="L106" s="40">
        <f t="shared" si="45"/>
        <v>0</v>
      </c>
      <c r="M106" s="57">
        <f t="shared" si="46"/>
        <v>79704.605037310583</v>
      </c>
      <c r="N106" s="63">
        <f t="shared" si="56"/>
        <v>80000</v>
      </c>
      <c r="O106" s="41">
        <f t="shared" si="47"/>
        <v>149.10598641345166</v>
      </c>
      <c r="P106" s="2">
        <v>52000</v>
      </c>
      <c r="Q106" s="207">
        <f t="shared" si="39"/>
        <v>28000</v>
      </c>
      <c r="R106" s="203">
        <f t="shared" si="40"/>
        <v>0.53846153846153844</v>
      </c>
      <c r="S106" s="2" t="s">
        <v>1080</v>
      </c>
      <c r="T106" s="2" t="s">
        <v>1098</v>
      </c>
    </row>
    <row r="107" spans="1:20" ht="42.75" thickBot="1" x14ac:dyDescent="0.3">
      <c r="A107" s="216" t="s">
        <v>463</v>
      </c>
      <c r="B107" s="68" t="s">
        <v>238</v>
      </c>
      <c r="C107" s="80" t="s">
        <v>464</v>
      </c>
      <c r="D107" s="55">
        <v>40</v>
      </c>
      <c r="E107" s="52">
        <f>+D107*'4. TOTAL GASTOS FIJOS'!$C$32</f>
        <v>17614.048028056721</v>
      </c>
      <c r="F107" s="39">
        <f>HLOOKUP(B107,'5. GASTOS VARIABLES'!$K$1:$WV$290,3,0)</f>
        <v>3780.7897368298368</v>
      </c>
      <c r="G107" s="39">
        <f t="shared" si="41"/>
        <v>21394.837764886557</v>
      </c>
      <c r="H107" s="39">
        <f t="shared" si="48"/>
        <v>11767.160770687608</v>
      </c>
      <c r="I107" s="39">
        <f t="shared" si="42"/>
        <v>1176.7160770687608</v>
      </c>
      <c r="J107" s="39">
        <f t="shared" si="43"/>
        <v>34338.714612642929</v>
      </c>
      <c r="K107" s="40">
        <f t="shared" si="44"/>
        <v>1716.9357306321465</v>
      </c>
      <c r="L107" s="40">
        <f t="shared" si="45"/>
        <v>0</v>
      </c>
      <c r="M107" s="57">
        <f t="shared" si="46"/>
        <v>36055.650343275076</v>
      </c>
      <c r="N107" s="63">
        <f t="shared" si="56"/>
        <v>36000</v>
      </c>
      <c r="O107" s="41">
        <f t="shared" si="47"/>
        <v>67.450473002104715</v>
      </c>
      <c r="P107" s="2">
        <v>22000</v>
      </c>
      <c r="Q107" s="207">
        <f t="shared" si="39"/>
        <v>14000</v>
      </c>
      <c r="R107" s="203">
        <f t="shared" si="40"/>
        <v>0.63636363636363635</v>
      </c>
      <c r="S107" s="2" t="s">
        <v>1080</v>
      </c>
      <c r="T107" s="2" t="s">
        <v>1082</v>
      </c>
    </row>
    <row r="108" spans="1:20" ht="42.75" thickBot="1" x14ac:dyDescent="0.3">
      <c r="A108" s="216" t="s">
        <v>463</v>
      </c>
      <c r="B108" s="70" t="s">
        <v>239</v>
      </c>
      <c r="C108" s="76" t="s">
        <v>465</v>
      </c>
      <c r="D108" s="54">
        <v>60</v>
      </c>
      <c r="E108" s="38">
        <f>+D108*'4. TOTAL GASTOS FIJOS'!$C$32</f>
        <v>26421.072042085081</v>
      </c>
      <c r="F108" s="39">
        <f>HLOOKUP(B108,'5. GASTOS VARIABLES'!$K$1:$WV$290,3,0)</f>
        <v>7575.3307368298356</v>
      </c>
      <c r="G108" s="39">
        <f t="shared" ref="G108" si="85">SUM(E108:F108)</f>
        <v>33996.402778914919</v>
      </c>
      <c r="H108" s="39">
        <f t="shared" si="48"/>
        <v>18698.021528403206</v>
      </c>
      <c r="I108" s="39">
        <f t="shared" ref="I108" si="86">+H108*$I$2</f>
        <v>1869.8021528403206</v>
      </c>
      <c r="J108" s="39">
        <f t="shared" ref="J108" si="87">SUM(G108:I108)</f>
        <v>54564.226460158447</v>
      </c>
      <c r="K108" s="40">
        <f t="shared" ref="K108" si="88">+J108*$K$2</f>
        <v>2728.2113230079226</v>
      </c>
      <c r="L108" s="40">
        <f t="shared" ref="L108" si="89">+J108*$L$2</f>
        <v>0</v>
      </c>
      <c r="M108" s="57">
        <f t="shared" ref="M108" si="90">SUM(J108:L108)</f>
        <v>57292.437783166366</v>
      </c>
      <c r="N108" s="63">
        <f t="shared" si="56"/>
        <v>57000</v>
      </c>
      <c r="O108" s="41">
        <f t="shared" si="47"/>
        <v>107.17881916222312</v>
      </c>
      <c r="P108" s="2">
        <v>41000</v>
      </c>
      <c r="Q108" s="207">
        <f t="shared" si="39"/>
        <v>16000</v>
      </c>
      <c r="R108" s="203">
        <f t="shared" si="40"/>
        <v>0.3902439024390244</v>
      </c>
      <c r="S108" s="2" t="s">
        <v>1080</v>
      </c>
      <c r="T108" s="2" t="s">
        <v>1082</v>
      </c>
    </row>
    <row r="109" spans="1:20" ht="42.75" thickBot="1" x14ac:dyDescent="0.3">
      <c r="A109" s="216" t="s">
        <v>463</v>
      </c>
      <c r="B109" s="70" t="s">
        <v>240</v>
      </c>
      <c r="C109" s="76" t="s">
        <v>607</v>
      </c>
      <c r="D109" s="30">
        <v>50</v>
      </c>
      <c r="E109" s="38">
        <f>+D109*'4. TOTAL GASTOS FIJOS'!$C$32</f>
        <v>22017.560035070899</v>
      </c>
      <c r="F109" s="39">
        <f>HLOOKUP(B109,'5. GASTOS VARIABLES'!$K$1:$WV$290,3,0)</f>
        <v>71783.530736829824</v>
      </c>
      <c r="G109" s="39">
        <f t="shared" si="41"/>
        <v>93801.090771900723</v>
      </c>
      <c r="H109" s="39">
        <f t="shared" si="48"/>
        <v>51590.5999245454</v>
      </c>
      <c r="I109" s="39">
        <f t="shared" si="42"/>
        <v>5159.0599924545404</v>
      </c>
      <c r="J109" s="39">
        <f t="shared" si="43"/>
        <v>150550.75068890065</v>
      </c>
      <c r="K109" s="40">
        <f t="shared" si="44"/>
        <v>7527.5375344450331</v>
      </c>
      <c r="L109" s="40">
        <f t="shared" si="45"/>
        <v>0</v>
      </c>
      <c r="M109" s="57">
        <f t="shared" si="46"/>
        <v>158078.28822334568</v>
      </c>
      <c r="N109" s="63">
        <f t="shared" si="56"/>
        <v>158000</v>
      </c>
      <c r="O109" s="41">
        <f t="shared" si="47"/>
        <v>295.7221742088592</v>
      </c>
      <c r="P109" s="2">
        <v>52000</v>
      </c>
      <c r="Q109" s="207">
        <f t="shared" si="39"/>
        <v>106000</v>
      </c>
      <c r="R109" s="203">
        <f t="shared" si="40"/>
        <v>2.0384615384615383</v>
      </c>
      <c r="S109" s="2" t="s">
        <v>1080</v>
      </c>
      <c r="T109" s="2" t="s">
        <v>1082</v>
      </c>
    </row>
    <row r="110" spans="1:20" ht="42.75" thickBot="1" x14ac:dyDescent="0.3">
      <c r="A110" s="216" t="s">
        <v>463</v>
      </c>
      <c r="B110" s="70" t="s">
        <v>241</v>
      </c>
      <c r="C110" s="76" t="s">
        <v>466</v>
      </c>
      <c r="D110" s="30">
        <v>40</v>
      </c>
      <c r="E110" s="38">
        <f>+D110*'4. TOTAL GASTOS FIJOS'!$C$32</f>
        <v>17614.048028056721</v>
      </c>
      <c r="F110" s="39">
        <f>HLOOKUP(B110,'5. GASTOS VARIABLES'!$K$1:$WV$290,3,0)</f>
        <v>3538.4904034965034</v>
      </c>
      <c r="G110" s="39">
        <f t="shared" si="41"/>
        <v>21152.538431553225</v>
      </c>
      <c r="H110" s="39">
        <f t="shared" si="48"/>
        <v>11633.896137354275</v>
      </c>
      <c r="I110" s="39">
        <f t="shared" si="42"/>
        <v>1163.3896137354275</v>
      </c>
      <c r="J110" s="39">
        <f t="shared" si="43"/>
        <v>33949.824182642922</v>
      </c>
      <c r="K110" s="40">
        <f t="shared" si="44"/>
        <v>1697.4912091321462</v>
      </c>
      <c r="L110" s="40">
        <f t="shared" si="45"/>
        <v>0</v>
      </c>
      <c r="M110" s="57">
        <f t="shared" si="46"/>
        <v>35647.315391775068</v>
      </c>
      <c r="N110" s="63">
        <f t="shared" si="56"/>
        <v>36000</v>
      </c>
      <c r="O110" s="41">
        <f t="shared" si="47"/>
        <v>66.686587581657605</v>
      </c>
      <c r="P110" s="2">
        <v>22000</v>
      </c>
      <c r="Q110" s="207">
        <f t="shared" si="39"/>
        <v>14000</v>
      </c>
      <c r="R110" s="203">
        <f t="shared" si="40"/>
        <v>0.63636363636363635</v>
      </c>
      <c r="S110" s="2" t="s">
        <v>1080</v>
      </c>
      <c r="T110" s="2" t="s">
        <v>1082</v>
      </c>
    </row>
    <row r="111" spans="1:20" ht="42.75" thickBot="1" x14ac:dyDescent="0.3">
      <c r="A111" s="216" t="s">
        <v>463</v>
      </c>
      <c r="B111" s="70" t="s">
        <v>242</v>
      </c>
      <c r="C111" s="76" t="s">
        <v>467</v>
      </c>
      <c r="D111" s="30">
        <v>120</v>
      </c>
      <c r="E111" s="38">
        <f>+D111*'4. TOTAL GASTOS FIJOS'!$C$32</f>
        <v>52842.144084170162</v>
      </c>
      <c r="F111" s="39">
        <f>HLOOKUP(B111,'5. GASTOS VARIABLES'!$K$1:$WV$290,3,0)</f>
        <v>12864.885986829837</v>
      </c>
      <c r="G111" s="39">
        <f t="shared" si="41"/>
        <v>65707.030071000001</v>
      </c>
      <c r="H111" s="39">
        <f t="shared" si="48"/>
        <v>36138.866539050003</v>
      </c>
      <c r="I111" s="39">
        <f t="shared" si="42"/>
        <v>3613.8866539050005</v>
      </c>
      <c r="J111" s="39">
        <f t="shared" si="43"/>
        <v>105459.783263955</v>
      </c>
      <c r="K111" s="40">
        <f t="shared" si="44"/>
        <v>5272.9891631977507</v>
      </c>
      <c r="L111" s="40">
        <f t="shared" si="45"/>
        <v>0</v>
      </c>
      <c r="M111" s="57">
        <f t="shared" si="46"/>
        <v>110732.77242715275</v>
      </c>
      <c r="N111" s="63">
        <f t="shared" si="56"/>
        <v>111000</v>
      </c>
      <c r="O111" s="41">
        <f t="shared" si="47"/>
        <v>207.15138420569221</v>
      </c>
      <c r="P111" s="2">
        <v>70000</v>
      </c>
      <c r="Q111" s="207">
        <f t="shared" si="39"/>
        <v>41000</v>
      </c>
      <c r="R111" s="203">
        <f t="shared" si="40"/>
        <v>0.58571428571428574</v>
      </c>
      <c r="S111" s="2" t="s">
        <v>1080</v>
      </c>
      <c r="T111" s="2" t="s">
        <v>1082</v>
      </c>
    </row>
    <row r="112" spans="1:20" ht="42.75" thickBot="1" x14ac:dyDescent="0.3">
      <c r="A112" s="216" t="s">
        <v>463</v>
      </c>
      <c r="B112" s="70" t="s">
        <v>243</v>
      </c>
      <c r="C112" s="76" t="s">
        <v>608</v>
      </c>
      <c r="D112" s="30">
        <v>60</v>
      </c>
      <c r="E112" s="38">
        <f>+D112*'4. TOTAL GASTOS FIJOS'!$C$32</f>
        <v>26421.072042085081</v>
      </c>
      <c r="F112" s="39">
        <f>HLOOKUP(B112,'5. GASTOS VARIABLES'!$K$1:$WV$290,3,0)</f>
        <v>51562.991070163174</v>
      </c>
      <c r="G112" s="39">
        <f t="shared" si="41"/>
        <v>77984.063112248259</v>
      </c>
      <c r="H112" s="39">
        <f t="shared" si="48"/>
        <v>42891.234711736543</v>
      </c>
      <c r="I112" s="39">
        <f t="shared" si="42"/>
        <v>4289.1234711736543</v>
      </c>
      <c r="J112" s="39">
        <f t="shared" si="43"/>
        <v>125164.42129515845</v>
      </c>
      <c r="K112" s="40">
        <f t="shared" si="44"/>
        <v>6258.2210647579232</v>
      </c>
      <c r="L112" s="40">
        <f t="shared" si="45"/>
        <v>0</v>
      </c>
      <c r="M112" s="57">
        <f t="shared" si="46"/>
        <v>131422.64235991638</v>
      </c>
      <c r="N112" s="63">
        <f t="shared" si="56"/>
        <v>131000</v>
      </c>
      <c r="O112" s="41">
        <f t="shared" si="47"/>
        <v>245.85659406962191</v>
      </c>
      <c r="P112" s="2">
        <v>71000</v>
      </c>
      <c r="Q112" s="207">
        <f t="shared" si="39"/>
        <v>60000</v>
      </c>
      <c r="R112" s="203">
        <f t="shared" si="40"/>
        <v>0.84507042253521125</v>
      </c>
      <c r="S112" s="2" t="s">
        <v>1080</v>
      </c>
      <c r="T112" s="2" t="s">
        <v>1099</v>
      </c>
    </row>
    <row r="113" spans="1:20" ht="42.75" thickBot="1" x14ac:dyDescent="0.3">
      <c r="A113" s="216" t="s">
        <v>463</v>
      </c>
      <c r="B113" s="70" t="s">
        <v>244</v>
      </c>
      <c r="C113" s="76" t="s">
        <v>609</v>
      </c>
      <c r="D113" s="30">
        <v>60</v>
      </c>
      <c r="E113" s="38">
        <f>+D113*'4. TOTAL GASTOS FIJOS'!$C$32</f>
        <v>26421.072042085081</v>
      </c>
      <c r="F113" s="39">
        <f>HLOOKUP(B113,'5. GASTOS VARIABLES'!$K$1:$WV$290,3,0)</f>
        <v>2968.4099034965034</v>
      </c>
      <c r="G113" s="39">
        <f t="shared" ref="G113:G136" si="91">SUM(E113:F113)</f>
        <v>29389.481945581585</v>
      </c>
      <c r="H113" s="39">
        <f t="shared" si="48"/>
        <v>16164.215070069873</v>
      </c>
      <c r="I113" s="39">
        <f t="shared" ref="I113:I136" si="92">+H113*$I$2</f>
        <v>1616.4215070069874</v>
      </c>
      <c r="J113" s="39">
        <f t="shared" ref="J113:J136" si="93">SUM(G113:I113)</f>
        <v>47170.118522658442</v>
      </c>
      <c r="K113" s="40">
        <f t="shared" ref="K113:K136" si="94">+J113*$K$2</f>
        <v>2358.505926132922</v>
      </c>
      <c r="L113" s="40">
        <f t="shared" ref="L113:L136" si="95">+J113*$L$2</f>
        <v>0</v>
      </c>
      <c r="M113" s="64">
        <f t="shared" ref="M113:M136" si="96">SUM(J113:L113)</f>
        <v>49528.624448791365</v>
      </c>
      <c r="N113" s="65">
        <f t="shared" si="56"/>
        <v>50000</v>
      </c>
      <c r="O113" s="66">
        <f t="shared" si="47"/>
        <v>92.654802074251933</v>
      </c>
      <c r="P113" s="2">
        <v>32000</v>
      </c>
      <c r="Q113" s="207">
        <f t="shared" si="39"/>
        <v>18000</v>
      </c>
      <c r="R113" s="203">
        <f t="shared" si="40"/>
        <v>0.5625</v>
      </c>
      <c r="S113" s="2" t="s">
        <v>1080</v>
      </c>
      <c r="T113" s="2" t="s">
        <v>1082</v>
      </c>
    </row>
    <row r="114" spans="1:20" ht="42.75" thickBot="1" x14ac:dyDescent="0.3">
      <c r="A114" s="216" t="s">
        <v>463</v>
      </c>
      <c r="B114" s="70" t="s">
        <v>245</v>
      </c>
      <c r="C114" s="76" t="s">
        <v>610</v>
      </c>
      <c r="D114" s="30">
        <v>90</v>
      </c>
      <c r="E114" s="38">
        <f>+D114*'4. TOTAL GASTOS FIJOS'!$C$32</f>
        <v>39631.60806312762</v>
      </c>
      <c r="F114" s="39">
        <f>HLOOKUP(B114,'5. GASTOS VARIABLES'!$K$1:$WV$290,3,0)</f>
        <v>35301.75197294094</v>
      </c>
      <c r="G114" s="39">
        <f t="shared" si="91"/>
        <v>74933.360036068567</v>
      </c>
      <c r="H114" s="39">
        <f t="shared" si="48"/>
        <v>41213.348019837715</v>
      </c>
      <c r="I114" s="39">
        <f t="shared" si="92"/>
        <v>4121.3348019837713</v>
      </c>
      <c r="J114" s="39">
        <f t="shared" si="93"/>
        <v>120268.04285789006</v>
      </c>
      <c r="K114" s="40">
        <f t="shared" si="94"/>
        <v>6013.4021428945034</v>
      </c>
      <c r="L114" s="40">
        <f t="shared" si="95"/>
        <v>0</v>
      </c>
      <c r="M114" s="64">
        <f t="shared" si="96"/>
        <v>126281.44500078456</v>
      </c>
      <c r="N114" s="65">
        <f t="shared" si="56"/>
        <v>126000</v>
      </c>
      <c r="O114" s="66">
        <f t="shared" si="47"/>
        <v>236.23878963761027</v>
      </c>
      <c r="P114" s="2">
        <v>93000</v>
      </c>
      <c r="Q114" s="207">
        <f t="shared" si="39"/>
        <v>33000</v>
      </c>
      <c r="R114" s="203">
        <f t="shared" si="40"/>
        <v>0.35483870967741937</v>
      </c>
      <c r="S114" s="2" t="s">
        <v>1080</v>
      </c>
      <c r="T114" s="2" t="s">
        <v>1100</v>
      </c>
    </row>
    <row r="115" spans="1:20" ht="42.75" thickBot="1" x14ac:dyDescent="0.3">
      <c r="A115" s="216" t="s">
        <v>463</v>
      </c>
      <c r="B115" s="70" t="s">
        <v>246</v>
      </c>
      <c r="C115" s="76" t="s">
        <v>468</v>
      </c>
      <c r="D115" s="30">
        <v>90</v>
      </c>
      <c r="E115" s="38">
        <f>+D115*'4. TOTAL GASTOS FIJOS'!$C$32</f>
        <v>39631.60806312762</v>
      </c>
      <c r="F115" s="39">
        <f>HLOOKUP(B115,'5. GASTOS VARIABLES'!$K$1:$WV$290,3,0)</f>
        <v>33987.589472940948</v>
      </c>
      <c r="G115" s="39">
        <f t="shared" si="91"/>
        <v>73619.197536068561</v>
      </c>
      <c r="H115" s="39">
        <f t="shared" si="48"/>
        <v>40490.558644837714</v>
      </c>
      <c r="I115" s="39">
        <f t="shared" si="92"/>
        <v>4049.0558644837715</v>
      </c>
      <c r="J115" s="39">
        <f t="shared" si="93"/>
        <v>118158.81204539005</v>
      </c>
      <c r="K115" s="40">
        <f t="shared" si="94"/>
        <v>5907.940602269503</v>
      </c>
      <c r="L115" s="40">
        <f t="shared" si="95"/>
        <v>0</v>
      </c>
      <c r="M115" s="64">
        <f t="shared" si="96"/>
        <v>124066.75264765955</v>
      </c>
      <c r="N115" s="65">
        <f t="shared" si="56"/>
        <v>124000</v>
      </c>
      <c r="O115" s="66">
        <f t="shared" si="47"/>
        <v>232.09569291489956</v>
      </c>
      <c r="P115" s="2">
        <v>91000</v>
      </c>
      <c r="Q115" s="207">
        <f t="shared" si="39"/>
        <v>33000</v>
      </c>
      <c r="R115" s="203">
        <f t="shared" si="40"/>
        <v>0.36263736263736263</v>
      </c>
      <c r="S115" s="2" t="s">
        <v>1080</v>
      </c>
      <c r="T115" s="2" t="s">
        <v>1101</v>
      </c>
    </row>
    <row r="116" spans="1:20" ht="42.75" thickBot="1" x14ac:dyDescent="0.3">
      <c r="A116" s="216" t="s">
        <v>463</v>
      </c>
      <c r="B116" s="70" t="s">
        <v>247</v>
      </c>
      <c r="C116" s="76" t="s">
        <v>701</v>
      </c>
      <c r="D116" s="30">
        <v>120</v>
      </c>
      <c r="E116" s="38">
        <f>+D116*'4. TOTAL GASTOS FIJOS'!$C$32</f>
        <v>52842.144084170162</v>
      </c>
      <c r="F116" s="39">
        <f>HLOOKUP(B116,'5. GASTOS VARIABLES'!$K$1:$WV$290,3,0)</f>
        <v>32994.190139607614</v>
      </c>
      <c r="G116" s="39">
        <f t="shared" si="91"/>
        <v>85836.334223777783</v>
      </c>
      <c r="H116" s="39">
        <f t="shared" si="48"/>
        <v>47209.983823077782</v>
      </c>
      <c r="I116" s="39">
        <f t="shared" si="92"/>
        <v>4720.9983823077782</v>
      </c>
      <c r="J116" s="39">
        <f t="shared" si="93"/>
        <v>137767.31642916333</v>
      </c>
      <c r="K116" s="40">
        <f t="shared" si="94"/>
        <v>6888.3658214581665</v>
      </c>
      <c r="L116" s="40">
        <f t="shared" si="95"/>
        <v>0</v>
      </c>
      <c r="M116" s="64">
        <f t="shared" si="96"/>
        <v>144655.6822506215</v>
      </c>
      <c r="N116" s="65">
        <f t="shared" si="56"/>
        <v>145000</v>
      </c>
      <c r="O116" s="66">
        <f t="shared" si="47"/>
        <v>270.61207043423724</v>
      </c>
      <c r="P116" s="2">
        <v>100000</v>
      </c>
      <c r="Q116" s="207">
        <f t="shared" si="39"/>
        <v>45000</v>
      </c>
      <c r="R116" s="203">
        <f t="shared" si="40"/>
        <v>0.45</v>
      </c>
      <c r="S116" s="2" t="s">
        <v>1080</v>
      </c>
      <c r="T116" s="2" t="s">
        <v>1101</v>
      </c>
    </row>
    <row r="117" spans="1:20" ht="42.75" thickBot="1" x14ac:dyDescent="0.3">
      <c r="A117" s="216" t="s">
        <v>463</v>
      </c>
      <c r="B117" s="70" t="s">
        <v>248</v>
      </c>
      <c r="C117" s="76" t="s">
        <v>564</v>
      </c>
      <c r="D117" s="30">
        <v>90</v>
      </c>
      <c r="E117" s="38">
        <f>+D117*'4. TOTAL GASTOS FIJOS'!$C$32</f>
        <v>39631.60806312762</v>
      </c>
      <c r="F117" s="39">
        <f>HLOOKUP(B117,'5. GASTOS VARIABLES'!$K$1:$WV$290,3,0)</f>
        <v>6298.6419034965029</v>
      </c>
      <c r="G117" s="39">
        <f t="shared" si="91"/>
        <v>45930.24996662412</v>
      </c>
      <c r="H117" s="39">
        <f t="shared" si="48"/>
        <v>25261.637481643269</v>
      </c>
      <c r="I117" s="39">
        <f t="shared" si="92"/>
        <v>2526.163748164327</v>
      </c>
      <c r="J117" s="39">
        <f t="shared" si="93"/>
        <v>73718.051196431712</v>
      </c>
      <c r="K117" s="40">
        <f t="shared" si="94"/>
        <v>3685.9025598215858</v>
      </c>
      <c r="L117" s="40">
        <f t="shared" si="95"/>
        <v>0</v>
      </c>
      <c r="M117" s="64">
        <f t="shared" si="96"/>
        <v>77403.953756253293</v>
      </c>
      <c r="N117" s="65">
        <f t="shared" si="56"/>
        <v>77000</v>
      </c>
      <c r="O117" s="66">
        <f t="shared" si="47"/>
        <v>144.80208353989954</v>
      </c>
      <c r="P117" s="2">
        <v>52000</v>
      </c>
      <c r="Q117" s="207">
        <f t="shared" si="39"/>
        <v>25000</v>
      </c>
      <c r="R117" s="203">
        <f t="shared" si="40"/>
        <v>0.48076923076923078</v>
      </c>
      <c r="S117" s="2" t="s">
        <v>1080</v>
      </c>
      <c r="T117" s="2" t="s">
        <v>1082</v>
      </c>
    </row>
    <row r="118" spans="1:20" ht="42.75" thickBot="1" x14ac:dyDescent="0.3">
      <c r="A118" s="216" t="s">
        <v>463</v>
      </c>
      <c r="B118" s="70" t="s">
        <v>249</v>
      </c>
      <c r="C118" s="76" t="s">
        <v>715</v>
      </c>
      <c r="D118" s="30">
        <v>90</v>
      </c>
      <c r="E118" s="38">
        <f>+D118*'4. TOTAL GASTOS FIJOS'!$C$32</f>
        <v>39631.60806312762</v>
      </c>
      <c r="F118" s="39">
        <f>HLOOKUP(B118,'5. GASTOS VARIABLES'!$K$1:$WV$290,3,0)</f>
        <v>126906.48565349651</v>
      </c>
      <c r="G118" s="39">
        <f t="shared" si="91"/>
        <v>166538.09371662413</v>
      </c>
      <c r="H118" s="39">
        <f t="shared" si="48"/>
        <v>91595.951544143289</v>
      </c>
      <c r="I118" s="39">
        <f t="shared" si="92"/>
        <v>9159.59515441433</v>
      </c>
      <c r="J118" s="39">
        <f t="shared" si="93"/>
        <v>267293.64041518176</v>
      </c>
      <c r="K118" s="40">
        <f t="shared" si="94"/>
        <v>13364.682020759088</v>
      </c>
      <c r="L118" s="40">
        <f t="shared" si="95"/>
        <v>0</v>
      </c>
      <c r="M118" s="64">
        <f t="shared" si="96"/>
        <v>280658.32243594085</v>
      </c>
      <c r="N118" s="65">
        <f t="shared" si="56"/>
        <v>281000</v>
      </c>
      <c r="O118" s="66">
        <f t="shared" si="47"/>
        <v>525.03661478989966</v>
      </c>
      <c r="P118" s="2">
        <v>255000</v>
      </c>
      <c r="Q118" s="207">
        <f t="shared" si="39"/>
        <v>26000</v>
      </c>
      <c r="R118" s="203">
        <f t="shared" si="40"/>
        <v>0.10196078431372549</v>
      </c>
      <c r="S118" s="2" t="s">
        <v>1080</v>
      </c>
      <c r="T118" s="2" t="s">
        <v>1082</v>
      </c>
    </row>
    <row r="119" spans="1:20" ht="42.75" thickBot="1" x14ac:dyDescent="0.3">
      <c r="A119" s="216" t="s">
        <v>463</v>
      </c>
      <c r="B119" s="70" t="s">
        <v>250</v>
      </c>
      <c r="C119" s="76" t="s">
        <v>611</v>
      </c>
      <c r="D119" s="30">
        <v>30</v>
      </c>
      <c r="E119" s="38">
        <f>+D119*'4. TOTAL GASTOS FIJOS'!$C$32</f>
        <v>13210.536021042541</v>
      </c>
      <c r="F119" s="39">
        <f>HLOOKUP(B119,'5. GASTOS VARIABLES'!$K$1:$WV$290,3,0)</f>
        <v>6151.9362368298371</v>
      </c>
      <c r="G119" s="39">
        <f t="shared" si="91"/>
        <v>19362.472257872378</v>
      </c>
      <c r="H119" s="39">
        <f t="shared" si="48"/>
        <v>10649.359741829809</v>
      </c>
      <c r="I119" s="39">
        <f t="shared" si="92"/>
        <v>1064.935974182981</v>
      </c>
      <c r="J119" s="39">
        <f t="shared" si="93"/>
        <v>31076.767973885166</v>
      </c>
      <c r="K119" s="40">
        <f t="shared" si="94"/>
        <v>1553.8383986942583</v>
      </c>
      <c r="L119" s="40">
        <f t="shared" si="95"/>
        <v>0</v>
      </c>
      <c r="M119" s="57">
        <f t="shared" si="96"/>
        <v>32630.606372579423</v>
      </c>
      <c r="N119" s="63">
        <f t="shared" si="56"/>
        <v>33000</v>
      </c>
      <c r="O119" s="41">
        <f t="shared" si="47"/>
        <v>61.043132303020158</v>
      </c>
      <c r="P119" s="2">
        <v>23000</v>
      </c>
      <c r="Q119" s="207">
        <f t="shared" si="39"/>
        <v>10000</v>
      </c>
      <c r="R119" s="203">
        <f t="shared" si="40"/>
        <v>0.43478260869565216</v>
      </c>
      <c r="S119" s="2" t="s">
        <v>1080</v>
      </c>
      <c r="T119" s="2" t="s">
        <v>1082</v>
      </c>
    </row>
    <row r="120" spans="1:20" ht="42.75" thickBot="1" x14ac:dyDescent="0.3">
      <c r="A120" s="216" t="s">
        <v>463</v>
      </c>
      <c r="B120" s="70" t="s">
        <v>251</v>
      </c>
      <c r="C120" s="76" t="s">
        <v>612</v>
      </c>
      <c r="D120" s="30">
        <v>30</v>
      </c>
      <c r="E120" s="38">
        <f>+D120*'4. TOTAL GASTOS FIJOS'!$C$32</f>
        <v>13210.536021042541</v>
      </c>
      <c r="F120" s="39">
        <f>HLOOKUP(B120,'5. GASTOS VARIABLES'!$K$1:$WV$290,3,0)</f>
        <v>6177.9032368298376</v>
      </c>
      <c r="G120" s="39">
        <f t="shared" si="91"/>
        <v>19388.439257872378</v>
      </c>
      <c r="H120" s="39">
        <f t="shared" si="48"/>
        <v>10663.641591829808</v>
      </c>
      <c r="I120" s="39">
        <f t="shared" si="92"/>
        <v>1066.3641591829808</v>
      </c>
      <c r="J120" s="39">
        <f t="shared" si="93"/>
        <v>31118.445008885166</v>
      </c>
      <c r="K120" s="40">
        <f t="shared" si="94"/>
        <v>1555.9222504442585</v>
      </c>
      <c r="L120" s="40">
        <f t="shared" si="95"/>
        <v>0</v>
      </c>
      <c r="M120" s="57">
        <f t="shared" si="96"/>
        <v>32674.367259329425</v>
      </c>
      <c r="N120" s="63">
        <f t="shared" si="56"/>
        <v>33000</v>
      </c>
      <c r="O120" s="41">
        <f t="shared" si="47"/>
        <v>61.124997211354277</v>
      </c>
      <c r="P120" s="2">
        <v>24000</v>
      </c>
      <c r="Q120" s="207">
        <f t="shared" si="39"/>
        <v>9000</v>
      </c>
      <c r="R120" s="203">
        <f t="shared" si="40"/>
        <v>0.375</v>
      </c>
      <c r="S120" s="2" t="s">
        <v>1080</v>
      </c>
      <c r="T120" s="2" t="s">
        <v>1082</v>
      </c>
    </row>
    <row r="121" spans="1:20" ht="42.75" thickBot="1" x14ac:dyDescent="0.3">
      <c r="A121" s="216" t="s">
        <v>463</v>
      </c>
      <c r="B121" s="70" t="s">
        <v>252</v>
      </c>
      <c r="C121" s="76" t="s">
        <v>613</v>
      </c>
      <c r="D121" s="30">
        <v>75</v>
      </c>
      <c r="E121" s="38">
        <f>+D121*'4. TOTAL GASTOS FIJOS'!$C$32</f>
        <v>33026.340052606349</v>
      </c>
      <c r="F121" s="39">
        <f>HLOOKUP(B121,'5. GASTOS VARIABLES'!$K$1:$WV$290,3,0)</f>
        <v>11102.491070163172</v>
      </c>
      <c r="G121" s="39">
        <f t="shared" si="91"/>
        <v>44128.831122769523</v>
      </c>
      <c r="H121" s="39">
        <f t="shared" si="48"/>
        <v>24270.857117523239</v>
      </c>
      <c r="I121" s="39">
        <f t="shared" si="92"/>
        <v>2427.0857117523242</v>
      </c>
      <c r="J121" s="39">
        <f t="shared" si="93"/>
        <v>70826.773952045085</v>
      </c>
      <c r="K121" s="40">
        <f t="shared" si="94"/>
        <v>3541.3386976022543</v>
      </c>
      <c r="L121" s="40">
        <f t="shared" si="95"/>
        <v>0</v>
      </c>
      <c r="M121" s="57">
        <f t="shared" si="96"/>
        <v>74368.112649647344</v>
      </c>
      <c r="N121" s="63">
        <f t="shared" si="56"/>
        <v>74000</v>
      </c>
      <c r="O121" s="41">
        <f t="shared" si="47"/>
        <v>139.12283724562221</v>
      </c>
      <c r="P121" s="2">
        <v>93000</v>
      </c>
      <c r="Q121" s="207">
        <f t="shared" si="39"/>
        <v>-19000</v>
      </c>
      <c r="R121" s="203">
        <f t="shared" si="40"/>
        <v>-0.20430107526881722</v>
      </c>
      <c r="S121" s="2" t="s">
        <v>1080</v>
      </c>
      <c r="T121" s="2" t="s">
        <v>1082</v>
      </c>
    </row>
    <row r="122" spans="1:20" ht="42.75" thickBot="1" x14ac:dyDescent="0.3">
      <c r="A122" s="216" t="s">
        <v>463</v>
      </c>
      <c r="B122" s="70" t="s">
        <v>253</v>
      </c>
      <c r="C122" s="76" t="s">
        <v>614</v>
      </c>
      <c r="D122" s="30">
        <v>120</v>
      </c>
      <c r="E122" s="38">
        <f>+D122*'4. TOTAL GASTOS FIJOS'!$C$32</f>
        <v>52842.144084170162</v>
      </c>
      <c r="F122" s="39">
        <f>HLOOKUP(B122,'5. GASTOS VARIABLES'!$K$1:$WV$290,3,0)</f>
        <v>36056.360774222987</v>
      </c>
      <c r="G122" s="39">
        <f t="shared" si="91"/>
        <v>88898.504858393149</v>
      </c>
      <c r="H122" s="39">
        <f t="shared" si="48"/>
        <v>48894.177672116239</v>
      </c>
      <c r="I122" s="39">
        <f t="shared" si="92"/>
        <v>4889.4177672116239</v>
      </c>
      <c r="J122" s="39">
        <f t="shared" si="93"/>
        <v>142682.10029772102</v>
      </c>
      <c r="K122" s="40">
        <f t="shared" si="94"/>
        <v>7134.1050148860513</v>
      </c>
      <c r="L122" s="40">
        <f t="shared" si="95"/>
        <v>0</v>
      </c>
      <c r="M122" s="57">
        <f t="shared" si="96"/>
        <v>149816.20531260705</v>
      </c>
      <c r="N122" s="63">
        <f t="shared" si="56"/>
        <v>150000</v>
      </c>
      <c r="O122" s="41">
        <f t="shared" si="47"/>
        <v>280.26602808457034</v>
      </c>
      <c r="P122" s="2">
        <v>107000</v>
      </c>
      <c r="Q122" s="207">
        <f t="shared" si="39"/>
        <v>43000</v>
      </c>
      <c r="R122" s="203">
        <f t="shared" si="40"/>
        <v>0.40186915887850466</v>
      </c>
      <c r="S122" s="2" t="s">
        <v>1080</v>
      </c>
      <c r="T122" s="2" t="s">
        <v>1101</v>
      </c>
    </row>
    <row r="123" spans="1:20" ht="42.75" thickBot="1" x14ac:dyDescent="0.3">
      <c r="A123" s="216" t="s">
        <v>463</v>
      </c>
      <c r="B123" s="70" t="s">
        <v>254</v>
      </c>
      <c r="C123" s="76" t="s">
        <v>615</v>
      </c>
      <c r="D123" s="30">
        <v>90</v>
      </c>
      <c r="E123" s="38">
        <f>+D123*'4. TOTAL GASTOS FIJOS'!$C$32</f>
        <v>39631.60806312762</v>
      </c>
      <c r="F123" s="39">
        <f>HLOOKUP(B123,'5. GASTOS VARIABLES'!$K$1:$WV$290,3,0)</f>
        <v>7472.3650701631695</v>
      </c>
      <c r="G123" s="39">
        <f t="shared" si="91"/>
        <v>47103.97313329079</v>
      </c>
      <c r="H123" s="39">
        <f t="shared" si="48"/>
        <v>25907.185223309938</v>
      </c>
      <c r="I123" s="39">
        <f t="shared" si="92"/>
        <v>2590.7185223309939</v>
      </c>
      <c r="J123" s="39">
        <f t="shared" si="93"/>
        <v>75601.876878931726</v>
      </c>
      <c r="K123" s="40">
        <f t="shared" si="94"/>
        <v>3780.0938439465863</v>
      </c>
      <c r="L123" s="40">
        <f t="shared" si="95"/>
        <v>0</v>
      </c>
      <c r="M123" s="57">
        <f t="shared" si="96"/>
        <v>79381.970722878308</v>
      </c>
      <c r="N123" s="63">
        <f t="shared" si="56"/>
        <v>79000</v>
      </c>
      <c r="O123" s="41">
        <f t="shared" si="47"/>
        <v>148.50242395075918</v>
      </c>
      <c r="P123" s="2">
        <v>94000</v>
      </c>
      <c r="Q123" s="207">
        <f t="shared" si="39"/>
        <v>-15000</v>
      </c>
      <c r="R123" s="203">
        <f t="shared" si="40"/>
        <v>-0.15957446808510639</v>
      </c>
      <c r="S123" s="2" t="s">
        <v>1080</v>
      </c>
      <c r="T123" s="2" t="s">
        <v>1101</v>
      </c>
    </row>
    <row r="124" spans="1:20" ht="42.75" thickBot="1" x14ac:dyDescent="0.3">
      <c r="A124" s="216" t="s">
        <v>463</v>
      </c>
      <c r="B124" s="70" t="s">
        <v>255</v>
      </c>
      <c r="C124" s="76" t="s">
        <v>652</v>
      </c>
      <c r="D124" s="30">
        <v>50</v>
      </c>
      <c r="E124" s="38">
        <f>+D124*'4. TOTAL GASTOS FIJOS'!$C$32</f>
        <v>22017.560035070899</v>
      </c>
      <c r="F124" s="39">
        <f>HLOOKUP(B124,'5. GASTOS VARIABLES'!$K$1:$WV$290,3,0)</f>
        <v>152798.89947294095</v>
      </c>
      <c r="G124" s="39">
        <f t="shared" si="91"/>
        <v>174816.45950801185</v>
      </c>
      <c r="H124" s="39">
        <f t="shared" si="48"/>
        <v>96149.052729406525</v>
      </c>
      <c r="I124" s="39">
        <f t="shared" si="92"/>
        <v>9614.9052729406521</v>
      </c>
      <c r="J124" s="39">
        <f t="shared" si="93"/>
        <v>280580.41751035902</v>
      </c>
      <c r="K124" s="40">
        <f t="shared" si="94"/>
        <v>14029.020875517952</v>
      </c>
      <c r="L124" s="40">
        <f t="shared" si="95"/>
        <v>0</v>
      </c>
      <c r="M124" s="57">
        <f t="shared" si="96"/>
        <v>294609.438385877</v>
      </c>
      <c r="N124" s="63">
        <f t="shared" si="56"/>
        <v>295000</v>
      </c>
      <c r="O124" s="41">
        <f t="shared" si="47"/>
        <v>551.13541929824532</v>
      </c>
      <c r="P124" s="2">
        <v>75000</v>
      </c>
      <c r="Q124" s="207">
        <f t="shared" si="39"/>
        <v>220000</v>
      </c>
      <c r="R124" s="203">
        <f t="shared" si="40"/>
        <v>2.9333333333333331</v>
      </c>
      <c r="S124" s="2" t="s">
        <v>1080</v>
      </c>
      <c r="T124" s="2" t="s">
        <v>1101</v>
      </c>
    </row>
    <row r="125" spans="1:20" ht="42.75" thickBot="1" x14ac:dyDescent="0.3">
      <c r="A125" s="216" t="s">
        <v>463</v>
      </c>
      <c r="B125" s="70" t="s">
        <v>256</v>
      </c>
      <c r="C125" s="76" t="s">
        <v>717</v>
      </c>
      <c r="D125" s="30">
        <v>45</v>
      </c>
      <c r="E125" s="38">
        <f>+D125*'4. TOTAL GASTOS FIJOS'!$C$32</f>
        <v>19815.80403156381</v>
      </c>
      <c r="F125" s="39">
        <f>HLOOKUP(B125,'5. GASTOS VARIABLES'!$K$1:$WV$290,3,0)</f>
        <v>36403.760774222988</v>
      </c>
      <c r="G125" s="39">
        <f t="shared" si="91"/>
        <v>56219.564805786795</v>
      </c>
      <c r="H125" s="39">
        <f t="shared" si="48"/>
        <v>30920.760643182741</v>
      </c>
      <c r="I125" s="39">
        <f t="shared" si="92"/>
        <v>3092.0760643182743</v>
      </c>
      <c r="J125" s="39">
        <f t="shared" si="93"/>
        <v>90232.401513287812</v>
      </c>
      <c r="K125" s="40">
        <f t="shared" si="94"/>
        <v>4511.6200756643912</v>
      </c>
      <c r="L125" s="40">
        <f t="shared" si="95"/>
        <v>0</v>
      </c>
      <c r="M125" s="57">
        <f t="shared" si="96"/>
        <v>94744.021588952208</v>
      </c>
      <c r="N125" s="63">
        <f t="shared" si="56"/>
        <v>95000</v>
      </c>
      <c r="O125" s="41">
        <f t="shared" si="47"/>
        <v>177.24071010934844</v>
      </c>
      <c r="P125" s="2">
        <v>289000</v>
      </c>
      <c r="Q125" s="207">
        <f t="shared" si="39"/>
        <v>-194000</v>
      </c>
      <c r="R125" s="203">
        <f t="shared" si="40"/>
        <v>-0.67128027681660896</v>
      </c>
      <c r="S125" s="2" t="s">
        <v>1080</v>
      </c>
      <c r="T125" s="2" t="s">
        <v>1101</v>
      </c>
    </row>
    <row r="126" spans="1:20" ht="42.75" thickBot="1" x14ac:dyDescent="0.3">
      <c r="A126" s="216" t="s">
        <v>463</v>
      </c>
      <c r="B126" s="70" t="s">
        <v>656</v>
      </c>
      <c r="C126" s="94" t="s">
        <v>624</v>
      </c>
      <c r="D126" s="30">
        <v>90</v>
      </c>
      <c r="E126" s="38">
        <f>+D126*'4. TOTAL GASTOS FIJOS'!$C$32</f>
        <v>39631.60806312762</v>
      </c>
      <c r="F126" s="39">
        <f>HLOOKUP(B126,'5. GASTOS VARIABLES'!$K$1:$WV$290,3,0)</f>
        <v>36403.760774222988</v>
      </c>
      <c r="G126" s="39">
        <f t="shared" ref="G126:G132" si="97">SUM(E126:F126)</f>
        <v>76035.368837350601</v>
      </c>
      <c r="H126" s="39">
        <f t="shared" ref="H126:H132" si="98">G126*$H$2</f>
        <v>41819.452860542835</v>
      </c>
      <c r="I126" s="39">
        <f t="shared" ref="I126:I132" si="99">+H126*$I$2</f>
        <v>4181.9452860542833</v>
      </c>
      <c r="J126" s="39">
        <f t="shared" ref="J126:J132" si="100">SUM(G126:I126)</f>
        <v>122036.76698394772</v>
      </c>
      <c r="K126" s="40">
        <f t="shared" ref="K126:K132" si="101">+J126*$K$2</f>
        <v>6101.8383491973864</v>
      </c>
      <c r="L126" s="40">
        <f t="shared" ref="L126:L132" si="102">+J126*$L$2</f>
        <v>0</v>
      </c>
      <c r="M126" s="64">
        <f t="shared" ref="M126:M132" si="103">SUM(J126:L126)</f>
        <v>128138.6053331451</v>
      </c>
      <c r="N126" s="65">
        <f t="shared" ref="N126:N132" si="104">MROUND(M126,1000)</f>
        <v>128000</v>
      </c>
      <c r="O126" s="66">
        <f t="shared" ref="O126:O132" si="105">M126/$O$2</f>
        <v>239.7130396279957</v>
      </c>
      <c r="P126" s="2">
        <v>94000</v>
      </c>
      <c r="Q126" s="207">
        <f t="shared" si="39"/>
        <v>34000</v>
      </c>
      <c r="R126" s="203">
        <f t="shared" si="40"/>
        <v>0.36170212765957449</v>
      </c>
      <c r="S126" s="2" t="s">
        <v>1080</v>
      </c>
      <c r="T126" s="2" t="s">
        <v>1101</v>
      </c>
    </row>
    <row r="127" spans="1:20" ht="42.75" thickBot="1" x14ac:dyDescent="0.3">
      <c r="A127" s="216" t="s">
        <v>463</v>
      </c>
      <c r="B127" s="70" t="s">
        <v>662</v>
      </c>
      <c r="C127" s="94" t="s">
        <v>626</v>
      </c>
      <c r="D127" s="30">
        <v>90</v>
      </c>
      <c r="E127" s="38">
        <f>+D127*'4. TOTAL GASTOS FIJOS'!$C$32</f>
        <v>39631.60806312762</v>
      </c>
      <c r="F127" s="39">
        <f>HLOOKUP(B127,'5. GASTOS VARIABLES'!$K$1:$WV$290,3,0)</f>
        <v>7103.4650701631699</v>
      </c>
      <c r="G127" s="39">
        <f t="shared" si="97"/>
        <v>46735.073133290789</v>
      </c>
      <c r="H127" s="39">
        <f t="shared" si="98"/>
        <v>25704.290223309938</v>
      </c>
      <c r="I127" s="39">
        <f t="shared" si="99"/>
        <v>2570.429022330994</v>
      </c>
      <c r="J127" s="39">
        <f t="shared" si="100"/>
        <v>75009.792378931714</v>
      </c>
      <c r="K127" s="40">
        <f t="shared" si="101"/>
        <v>3750.4896189465858</v>
      </c>
      <c r="L127" s="40">
        <f t="shared" si="102"/>
        <v>0</v>
      </c>
      <c r="M127" s="64">
        <f t="shared" si="103"/>
        <v>78760.281997878294</v>
      </c>
      <c r="N127" s="65">
        <f t="shared" si="104"/>
        <v>79000</v>
      </c>
      <c r="O127" s="66">
        <f t="shared" si="105"/>
        <v>147.33941071532746</v>
      </c>
      <c r="P127" s="2">
        <v>94000</v>
      </c>
      <c r="Q127" s="207">
        <f t="shared" si="39"/>
        <v>-15000</v>
      </c>
      <c r="R127" s="203">
        <f t="shared" si="40"/>
        <v>-0.15957446808510639</v>
      </c>
      <c r="S127" s="2" t="s">
        <v>1080</v>
      </c>
      <c r="T127" s="2" t="s">
        <v>1101</v>
      </c>
    </row>
    <row r="128" spans="1:20" ht="42.75" thickBot="1" x14ac:dyDescent="0.3">
      <c r="A128" s="216" t="s">
        <v>463</v>
      </c>
      <c r="B128" s="70" t="s">
        <v>669</v>
      </c>
      <c r="C128" s="94" t="s">
        <v>630</v>
      </c>
      <c r="D128" s="30">
        <v>90</v>
      </c>
      <c r="E128" s="38">
        <f>+D128*'4. TOTAL GASTOS FIJOS'!$C$32</f>
        <v>39631.60806312762</v>
      </c>
      <c r="F128" s="39">
        <f>HLOOKUP(B128,'5. GASTOS VARIABLES'!$K$1:$WV$290,3,0)</f>
        <v>34280.549472940947</v>
      </c>
      <c r="G128" s="39">
        <f t="shared" si="97"/>
        <v>73912.157536068567</v>
      </c>
      <c r="H128" s="39">
        <f t="shared" si="98"/>
        <v>40651.686644837719</v>
      </c>
      <c r="I128" s="39">
        <f t="shared" si="99"/>
        <v>4065.1686644837719</v>
      </c>
      <c r="J128" s="39">
        <f t="shared" si="100"/>
        <v>118629.01284539005</v>
      </c>
      <c r="K128" s="40">
        <f t="shared" si="101"/>
        <v>5931.4506422695031</v>
      </c>
      <c r="L128" s="40">
        <f t="shared" si="102"/>
        <v>0</v>
      </c>
      <c r="M128" s="64">
        <f t="shared" si="103"/>
        <v>124560.46348765955</v>
      </c>
      <c r="N128" s="65">
        <f t="shared" si="104"/>
        <v>125000</v>
      </c>
      <c r="O128" s="66">
        <f t="shared" si="105"/>
        <v>233.01929377543647</v>
      </c>
      <c r="P128" s="2">
        <v>90000</v>
      </c>
      <c r="Q128" s="207">
        <f t="shared" si="39"/>
        <v>35000</v>
      </c>
      <c r="R128" s="203">
        <f t="shared" si="40"/>
        <v>0.3888888888888889</v>
      </c>
      <c r="S128" s="2" t="s">
        <v>1080</v>
      </c>
      <c r="T128" s="2" t="s">
        <v>1101</v>
      </c>
    </row>
    <row r="129" spans="1:20" ht="42.75" thickBot="1" x14ac:dyDescent="0.3">
      <c r="A129" s="216" t="s">
        <v>463</v>
      </c>
      <c r="B129" s="70" t="s">
        <v>670</v>
      </c>
      <c r="C129" s="94" t="s">
        <v>631</v>
      </c>
      <c r="D129" s="30">
        <v>90</v>
      </c>
      <c r="E129" s="38">
        <f>+D129*'4. TOTAL GASTOS FIJOS'!$C$32</f>
        <v>39631.60806312762</v>
      </c>
      <c r="F129" s="39">
        <f>HLOOKUP(B129,'5. GASTOS VARIABLES'!$K$1:$WV$290,3,0)</f>
        <v>36403.760774222988</v>
      </c>
      <c r="G129" s="39">
        <f t="shared" si="97"/>
        <v>76035.368837350601</v>
      </c>
      <c r="H129" s="39">
        <f t="shared" si="98"/>
        <v>41819.452860542835</v>
      </c>
      <c r="I129" s="39">
        <f t="shared" si="99"/>
        <v>4181.9452860542833</v>
      </c>
      <c r="J129" s="39">
        <f t="shared" si="100"/>
        <v>122036.76698394772</v>
      </c>
      <c r="K129" s="40">
        <f t="shared" si="101"/>
        <v>6101.8383491973864</v>
      </c>
      <c r="L129" s="40">
        <f t="shared" si="102"/>
        <v>0</v>
      </c>
      <c r="M129" s="64">
        <f t="shared" si="103"/>
        <v>128138.6053331451</v>
      </c>
      <c r="N129" s="65">
        <f t="shared" si="104"/>
        <v>128000</v>
      </c>
      <c r="O129" s="66">
        <f t="shared" si="105"/>
        <v>239.7130396279957</v>
      </c>
      <c r="P129" s="2">
        <v>91000</v>
      </c>
      <c r="Q129" s="207">
        <f t="shared" si="39"/>
        <v>37000</v>
      </c>
      <c r="R129" s="203">
        <f t="shared" si="40"/>
        <v>0.40659340659340659</v>
      </c>
      <c r="S129" s="2" t="s">
        <v>1080</v>
      </c>
      <c r="T129" s="2" t="s">
        <v>1101</v>
      </c>
    </row>
    <row r="130" spans="1:20" ht="42.75" thickBot="1" x14ac:dyDescent="0.3">
      <c r="A130" s="216" t="s">
        <v>463</v>
      </c>
      <c r="B130" s="70" t="s">
        <v>673</v>
      </c>
      <c r="C130" s="94" t="s">
        <v>632</v>
      </c>
      <c r="D130" s="30">
        <v>90</v>
      </c>
      <c r="E130" s="38">
        <f>+D130*'4. TOTAL GASTOS FIJOS'!$C$32</f>
        <v>39631.60806312762</v>
      </c>
      <c r="F130" s="39">
        <f>HLOOKUP(B130,'5. GASTOS VARIABLES'!$K$1:$WV$290,3,0)</f>
        <v>36403.760774222988</v>
      </c>
      <c r="G130" s="39">
        <f t="shared" si="97"/>
        <v>76035.368837350601</v>
      </c>
      <c r="H130" s="39">
        <f t="shared" si="98"/>
        <v>41819.452860542835</v>
      </c>
      <c r="I130" s="39">
        <f t="shared" si="99"/>
        <v>4181.9452860542833</v>
      </c>
      <c r="J130" s="39">
        <f t="shared" si="100"/>
        <v>122036.76698394772</v>
      </c>
      <c r="K130" s="40">
        <f t="shared" si="101"/>
        <v>6101.8383491973864</v>
      </c>
      <c r="L130" s="40">
        <f t="shared" si="102"/>
        <v>0</v>
      </c>
      <c r="M130" s="64">
        <f t="shared" si="103"/>
        <v>128138.6053331451</v>
      </c>
      <c r="N130" s="65">
        <f t="shared" si="104"/>
        <v>128000</v>
      </c>
      <c r="O130" s="66">
        <f t="shared" si="105"/>
        <v>239.7130396279957</v>
      </c>
      <c r="P130" s="2">
        <v>94000</v>
      </c>
      <c r="Q130" s="207">
        <f t="shared" si="39"/>
        <v>34000</v>
      </c>
      <c r="R130" s="203">
        <f t="shared" si="40"/>
        <v>0.36170212765957449</v>
      </c>
      <c r="S130" s="2" t="s">
        <v>1080</v>
      </c>
      <c r="T130" s="2" t="s">
        <v>1101</v>
      </c>
    </row>
    <row r="131" spans="1:20" ht="28.5" customHeight="1" thickBot="1" x14ac:dyDescent="0.3">
      <c r="A131" s="216" t="s">
        <v>463</v>
      </c>
      <c r="B131" s="70" t="s">
        <v>674</v>
      </c>
      <c r="C131" s="113" t="s">
        <v>716</v>
      </c>
      <c r="D131" s="30">
        <v>90</v>
      </c>
      <c r="E131" s="38">
        <f>+D131*'4. TOTAL GASTOS FIJOS'!$C$32</f>
        <v>39631.60806312762</v>
      </c>
      <c r="F131" s="39">
        <f>HLOOKUP(B131,'5. GASTOS VARIABLES'!$K$1:$WV$290,3,0)</f>
        <v>5840.5019034965035</v>
      </c>
      <c r="G131" s="39">
        <f t="shared" si="97"/>
        <v>45472.109966624121</v>
      </c>
      <c r="H131" s="39">
        <f t="shared" si="98"/>
        <v>25009.66048164327</v>
      </c>
      <c r="I131" s="39">
        <f t="shared" si="99"/>
        <v>2500.9660481643273</v>
      </c>
      <c r="J131" s="39">
        <f t="shared" si="100"/>
        <v>72982.736496431709</v>
      </c>
      <c r="K131" s="40">
        <f t="shared" si="101"/>
        <v>3649.1368248215858</v>
      </c>
      <c r="L131" s="40">
        <f t="shared" si="102"/>
        <v>0</v>
      </c>
      <c r="M131" s="64">
        <f t="shared" si="103"/>
        <v>76631.873321253297</v>
      </c>
      <c r="N131" s="65">
        <f t="shared" si="104"/>
        <v>77000</v>
      </c>
      <c r="O131" s="66">
        <f t="shared" si="105"/>
        <v>143.35772766112299</v>
      </c>
      <c r="P131" s="2">
        <v>94000</v>
      </c>
      <c r="Q131" s="207">
        <f t="shared" si="39"/>
        <v>-17000</v>
      </c>
      <c r="R131" s="203">
        <f t="shared" si="40"/>
        <v>-0.18085106382978725</v>
      </c>
      <c r="S131" s="2" t="s">
        <v>1080</v>
      </c>
      <c r="T131" s="2" t="s">
        <v>1101</v>
      </c>
    </row>
    <row r="132" spans="1:20" ht="42.75" thickBot="1" x14ac:dyDescent="0.3">
      <c r="A132" s="216" t="s">
        <v>463</v>
      </c>
      <c r="B132" s="73" t="s">
        <v>675</v>
      </c>
      <c r="C132" s="99" t="s">
        <v>645</v>
      </c>
      <c r="D132" s="30">
        <v>90</v>
      </c>
      <c r="E132" s="38">
        <f>+D132*'4. TOTAL GASTOS FIJOS'!$C$32</f>
        <v>39631.60806312762</v>
      </c>
      <c r="F132" s="39" t="e">
        <f>HLOOKUP(B132,'5. GASTOS VARIABLES'!$K$1:$WV$290,3,0)</f>
        <v>#N/A</v>
      </c>
      <c r="G132" s="39" t="e">
        <f t="shared" si="97"/>
        <v>#N/A</v>
      </c>
      <c r="H132" s="39" t="e">
        <f t="shared" si="98"/>
        <v>#N/A</v>
      </c>
      <c r="I132" s="39" t="e">
        <f t="shared" si="99"/>
        <v>#N/A</v>
      </c>
      <c r="J132" s="39" t="e">
        <f t="shared" si="100"/>
        <v>#N/A</v>
      </c>
      <c r="K132" s="40" t="e">
        <f t="shared" si="101"/>
        <v>#N/A</v>
      </c>
      <c r="L132" s="40" t="e">
        <f t="shared" si="102"/>
        <v>#N/A</v>
      </c>
      <c r="M132" s="64" t="e">
        <f t="shared" si="103"/>
        <v>#N/A</v>
      </c>
      <c r="N132" s="65" t="e">
        <f t="shared" si="104"/>
        <v>#N/A</v>
      </c>
      <c r="O132" s="66" t="e">
        <f t="shared" si="105"/>
        <v>#N/A</v>
      </c>
      <c r="P132" s="2">
        <v>49000</v>
      </c>
      <c r="Q132" s="207" t="e">
        <f t="shared" si="39"/>
        <v>#N/A</v>
      </c>
      <c r="R132" s="203" t="e">
        <f t="shared" si="40"/>
        <v>#N/A</v>
      </c>
      <c r="S132" s="2" t="s">
        <v>1080</v>
      </c>
      <c r="T132" s="2" t="s">
        <v>1082</v>
      </c>
    </row>
    <row r="133" spans="1:20" ht="25.5" thickBot="1" x14ac:dyDescent="0.3">
      <c r="A133" s="216" t="s">
        <v>664</v>
      </c>
      <c r="B133" s="68" t="s">
        <v>257</v>
      </c>
      <c r="C133" s="80" t="s">
        <v>552</v>
      </c>
      <c r="D133" s="30">
        <v>60</v>
      </c>
      <c r="E133" s="38">
        <f>+D133*'4. TOTAL GASTOS FIJOS'!$C$32</f>
        <v>26421.072042085081</v>
      </c>
      <c r="F133" s="39">
        <f>HLOOKUP(B133,'5. GASTOS VARIABLES'!$K$1:$WV$290,3,0)</f>
        <v>46653.504972727271</v>
      </c>
      <c r="G133" s="39">
        <f t="shared" si="91"/>
        <v>73074.577014812356</v>
      </c>
      <c r="H133" s="39">
        <f t="shared" si="48"/>
        <v>40191.017358146797</v>
      </c>
      <c r="I133" s="39">
        <f t="shared" si="92"/>
        <v>4019.1017358146801</v>
      </c>
      <c r="J133" s="39">
        <f t="shared" si="93"/>
        <v>117284.69610877383</v>
      </c>
      <c r="K133" s="40">
        <f t="shared" si="94"/>
        <v>5864.2348054386921</v>
      </c>
      <c r="L133" s="40">
        <f t="shared" si="95"/>
        <v>0</v>
      </c>
      <c r="M133" s="57">
        <f t="shared" si="96"/>
        <v>123148.93091421253</v>
      </c>
      <c r="N133" s="63">
        <f t="shared" si="56"/>
        <v>123000</v>
      </c>
      <c r="O133" s="41">
        <f t="shared" si="47"/>
        <v>230.37869406830518</v>
      </c>
      <c r="P133" s="2">
        <v>74000</v>
      </c>
      <c r="Q133" s="207">
        <f t="shared" ref="Q133:Q136" si="106">+N133-P133</f>
        <v>49000</v>
      </c>
      <c r="R133" s="203">
        <f t="shared" ref="R133:R136" si="107">+Q133/P133</f>
        <v>0.66216216216216217</v>
      </c>
      <c r="S133" s="2" t="s">
        <v>1080</v>
      </c>
      <c r="T133" s="2" t="s">
        <v>1082</v>
      </c>
    </row>
    <row r="134" spans="1:20" ht="25.5" thickBot="1" x14ac:dyDescent="0.3">
      <c r="A134" s="216" t="s">
        <v>664</v>
      </c>
      <c r="B134" s="70" t="s">
        <v>258</v>
      </c>
      <c r="C134" s="76" t="s">
        <v>616</v>
      </c>
      <c r="D134" s="30">
        <v>60</v>
      </c>
      <c r="E134" s="38">
        <f>+D134*'4. TOTAL GASTOS FIJOS'!$C$32</f>
        <v>26421.072042085081</v>
      </c>
      <c r="F134" s="39">
        <f>HLOOKUP(B134,'5. GASTOS VARIABLES'!$K$1:$WV$290,3,0)</f>
        <v>42484.204639393938</v>
      </c>
      <c r="G134" s="39">
        <f t="shared" si="91"/>
        <v>68905.276681479023</v>
      </c>
      <c r="H134" s="39">
        <f t="shared" si="48"/>
        <v>37897.902174813469</v>
      </c>
      <c r="I134" s="39">
        <f t="shared" si="92"/>
        <v>3789.7902174813471</v>
      </c>
      <c r="J134" s="39">
        <f t="shared" si="93"/>
        <v>110592.96907377384</v>
      </c>
      <c r="K134" s="40">
        <f t="shared" si="94"/>
        <v>5529.6484536886928</v>
      </c>
      <c r="L134" s="40">
        <f t="shared" si="95"/>
        <v>0</v>
      </c>
      <c r="M134" s="57">
        <f t="shared" si="96"/>
        <v>116122.61752746254</v>
      </c>
      <c r="N134" s="63">
        <f t="shared" si="56"/>
        <v>116000</v>
      </c>
      <c r="O134" s="41">
        <f t="shared" si="47"/>
        <v>217.23434202125628</v>
      </c>
      <c r="P134" s="2">
        <v>79000</v>
      </c>
      <c r="Q134" s="207">
        <f t="shared" si="106"/>
        <v>37000</v>
      </c>
      <c r="R134" s="203">
        <f t="shared" si="107"/>
        <v>0.46835443037974683</v>
      </c>
      <c r="S134" s="2" t="s">
        <v>1080</v>
      </c>
      <c r="T134" s="2" t="s">
        <v>1082</v>
      </c>
    </row>
    <row r="135" spans="1:20" ht="15" customHeight="1" thickBot="1" x14ac:dyDescent="0.3">
      <c r="A135" s="216" t="s">
        <v>664</v>
      </c>
      <c r="B135" s="70" t="s">
        <v>665</v>
      </c>
      <c r="C135" s="82" t="s">
        <v>469</v>
      </c>
      <c r="D135" s="30">
        <v>180</v>
      </c>
      <c r="E135" s="38">
        <f>+D135*'4. TOTAL GASTOS FIJOS'!$C$32</f>
        <v>79263.21612625524</v>
      </c>
      <c r="F135" s="39">
        <f>HLOOKUP(B135,'5. GASTOS VARIABLES'!$K$1:$WV$290,3,0)</f>
        <v>36318.421969444447</v>
      </c>
      <c r="G135" s="39">
        <f t="shared" si="91"/>
        <v>115581.63809569969</v>
      </c>
      <c r="H135" s="39">
        <f t="shared" si="48"/>
        <v>63569.900952634831</v>
      </c>
      <c r="I135" s="39">
        <f t="shared" si="92"/>
        <v>6356.9900952634835</v>
      </c>
      <c r="J135" s="39">
        <f t="shared" si="93"/>
        <v>185508.52914359802</v>
      </c>
      <c r="K135" s="40">
        <f t="shared" si="94"/>
        <v>9275.4264571799013</v>
      </c>
      <c r="L135" s="40">
        <f t="shared" si="95"/>
        <v>0</v>
      </c>
      <c r="M135" s="57">
        <f t="shared" si="96"/>
        <v>194783.95560077793</v>
      </c>
      <c r="N135" s="63">
        <f t="shared" si="56"/>
        <v>195000</v>
      </c>
      <c r="O135" s="41">
        <f t="shared" si="47"/>
        <v>364.38865513193889</v>
      </c>
      <c r="P135" s="2">
        <v>127000</v>
      </c>
      <c r="Q135" s="207">
        <f t="shared" si="106"/>
        <v>68000</v>
      </c>
      <c r="R135" s="203">
        <f t="shared" si="107"/>
        <v>0.53543307086614178</v>
      </c>
      <c r="S135" s="2" t="s">
        <v>1080</v>
      </c>
      <c r="T135" s="2" t="s">
        <v>1101</v>
      </c>
    </row>
    <row r="136" spans="1:20" s="9" customFormat="1" ht="15" customHeight="1" thickBot="1" x14ac:dyDescent="0.3">
      <c r="A136" s="216" t="s">
        <v>664</v>
      </c>
      <c r="B136" s="73" t="s">
        <v>666</v>
      </c>
      <c r="C136" s="83" t="s">
        <v>623</v>
      </c>
      <c r="D136" s="30">
        <v>90</v>
      </c>
      <c r="E136" s="38">
        <f>+D136*'4. TOTAL GASTOS FIJOS'!$C$32</f>
        <v>39631.60806312762</v>
      </c>
      <c r="F136" s="39">
        <f>HLOOKUP(B136,'5. GASTOS VARIABLES'!$K$1:$WV$290,3,0)</f>
        <v>12118.826047727274</v>
      </c>
      <c r="G136" s="39">
        <f t="shared" si="91"/>
        <v>51750.434110854898</v>
      </c>
      <c r="H136" s="39">
        <f t="shared" si="48"/>
        <v>28462.738760970195</v>
      </c>
      <c r="I136" s="39">
        <f t="shared" si="92"/>
        <v>2846.2738760970196</v>
      </c>
      <c r="J136" s="39">
        <f t="shared" si="93"/>
        <v>83059.44674792212</v>
      </c>
      <c r="K136" s="40">
        <f t="shared" si="94"/>
        <v>4152.972337396106</v>
      </c>
      <c r="L136" s="40">
        <f t="shared" si="95"/>
        <v>0</v>
      </c>
      <c r="M136" s="64">
        <f t="shared" si="96"/>
        <v>87212.419085318223</v>
      </c>
      <c r="N136" s="65">
        <f t="shared" ref="N136" si="108">MROUND(M136,1000)</f>
        <v>87000</v>
      </c>
      <c r="O136" s="66">
        <f t="shared" si="47"/>
        <v>163.15109734415532</v>
      </c>
      <c r="P136" s="9">
        <v>56000</v>
      </c>
      <c r="Q136" s="207">
        <f t="shared" si="106"/>
        <v>31000</v>
      </c>
      <c r="R136" s="203">
        <f t="shared" si="107"/>
        <v>0.5535714285714286</v>
      </c>
      <c r="S136" s="2" t="s">
        <v>1080</v>
      </c>
      <c r="T136" s="2" t="s">
        <v>1082</v>
      </c>
    </row>
    <row r="144" spans="1:20" s="61" customFormat="1" ht="15" customHeight="1" x14ac:dyDescent="0.25">
      <c r="A144" s="111"/>
      <c r="B144" s="100" t="s">
        <v>690</v>
      </c>
      <c r="C144" s="101" t="s">
        <v>653</v>
      </c>
      <c r="D144" s="102">
        <v>120</v>
      </c>
      <c r="E144" s="103">
        <f>+D144*'4. TOTAL GASTOS FIJOS'!$C$32</f>
        <v>52842.144084170162</v>
      </c>
      <c r="F144" s="104">
        <f>HLOOKUP(B144,'5. GASTOS VARIABLES'!$K$1:$WV$290,3,0)</f>
        <v>92465.952916039008</v>
      </c>
      <c r="G144" s="104">
        <f>SUM(E144:F144)</f>
        <v>145308.09700020918</v>
      </c>
      <c r="H144" s="104">
        <f>G144*$H$2</f>
        <v>79919.453350115058</v>
      </c>
      <c r="I144" s="104">
        <f>+H144*$I$2</f>
        <v>7991.9453350115064</v>
      </c>
      <c r="J144" s="104">
        <f>SUM(G144:I144)</f>
        <v>233219.49568533574</v>
      </c>
      <c r="K144" s="105">
        <f>+J144*$K$2</f>
        <v>11660.974784266788</v>
      </c>
      <c r="L144" s="105">
        <f>+J144*$L$2</f>
        <v>0</v>
      </c>
      <c r="M144" s="106">
        <f>SUM(J144:L144)</f>
        <v>244880.47046960253</v>
      </c>
      <c r="N144" s="107">
        <f>MROUND(M144,1000)</f>
        <v>245000</v>
      </c>
      <c r="O144" s="108">
        <f>M144/$O$2</f>
        <v>458.10582820990095</v>
      </c>
      <c r="Q144" s="210"/>
      <c r="R144" s="205"/>
    </row>
    <row r="145" spans="1:18" s="61" customFormat="1" ht="15" customHeight="1" thickBot="1" x14ac:dyDescent="0.3">
      <c r="A145" s="111"/>
      <c r="B145" s="109" t="s">
        <v>658</v>
      </c>
      <c r="C145" s="110" t="s">
        <v>654</v>
      </c>
      <c r="D145" s="102">
        <v>120</v>
      </c>
      <c r="E145" s="103">
        <f>+D145*'4. TOTAL GASTOS FIJOS'!$C$32</f>
        <v>52842.144084170162</v>
      </c>
      <c r="F145" s="104">
        <f>HLOOKUP(B145,'5. GASTOS VARIABLES'!$K$1:$WV$290,3,0)</f>
        <v>167974.95291603904</v>
      </c>
      <c r="G145" s="104">
        <f>SUM(E145:F145)</f>
        <v>220817.09700020921</v>
      </c>
      <c r="H145" s="104">
        <f>G145*$H$2</f>
        <v>121449.40335011507</v>
      </c>
      <c r="I145" s="104">
        <f>+H145*$I$2</f>
        <v>12144.940335011508</v>
      </c>
      <c r="J145" s="104">
        <f>SUM(G145:I145)</f>
        <v>354411.44068533578</v>
      </c>
      <c r="K145" s="105">
        <f>+J145*$K$2</f>
        <v>17720.572034266788</v>
      </c>
      <c r="L145" s="105">
        <f>+J145*$L$2</f>
        <v>0</v>
      </c>
      <c r="M145" s="106">
        <f>SUM(J145:L145)</f>
        <v>372132.01271960256</v>
      </c>
      <c r="N145" s="107">
        <f>MROUND(M145,1000)</f>
        <v>372000</v>
      </c>
      <c r="O145" s="108">
        <f>M145/$O$2</f>
        <v>696.15941019474803</v>
      </c>
      <c r="Q145" s="210"/>
      <c r="R145" s="205"/>
    </row>
  </sheetData>
  <sheetProtection selectLockedCells="1" selectUnlockedCells="1"/>
  <autoFilter ref="A3:T3" xr:uid="{00000000-0009-0000-0000-00000C000000}"/>
  <phoneticPr fontId="17" type="noConversion"/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outlinePr applyStyles="1" summaryBelow="0"/>
  </sheetPr>
  <dimension ref="B1:XES61"/>
  <sheetViews>
    <sheetView showGridLines="0" zoomScale="117" zoomScaleNormal="118" zoomScalePageLayoutView="90" workbookViewId="0">
      <selection activeCell="D5" sqref="D5"/>
    </sheetView>
  </sheetViews>
  <sheetFormatPr baseColWidth="10" defaultColWidth="10.42578125" defaultRowHeight="15" outlineLevelRow="1" x14ac:dyDescent="0.25"/>
  <cols>
    <col min="1" max="1" width="8.140625" style="2" customWidth="1"/>
    <col min="2" max="2" width="72.42578125" style="2" customWidth="1"/>
    <col min="3" max="3" width="24.42578125" style="321" customWidth="1"/>
    <col min="4" max="4" width="15.85546875" style="122" customWidth="1"/>
    <col min="5" max="5" width="20.42578125" style="122" customWidth="1"/>
    <col min="6" max="6" width="10.42578125" style="122"/>
    <col min="7" max="7" width="16" style="122" customWidth="1"/>
    <col min="8" max="8" width="12.42578125" style="122" customWidth="1"/>
    <col min="9" max="9" width="15.42578125" style="122" customWidth="1"/>
    <col min="10" max="138" width="10.42578125" style="122"/>
    <col min="139" max="16384" width="10.42578125" style="2"/>
  </cols>
  <sheetData>
    <row r="1" spans="2:16373" ht="21" x14ac:dyDescent="0.25">
      <c r="C1" s="260" t="s">
        <v>1033</v>
      </c>
      <c r="D1" s="461">
        <v>534.54999999999995</v>
      </c>
      <c r="E1" s="260"/>
    </row>
    <row r="2" spans="2:16373" x14ac:dyDescent="0.25">
      <c r="C2" s="267" t="s">
        <v>1215</v>
      </c>
    </row>
    <row r="5" spans="2:16373" s="442" customFormat="1" ht="29.1" customHeight="1" x14ac:dyDescent="0.5">
      <c r="B5" s="557" t="s">
        <v>1038</v>
      </c>
      <c r="C5" s="558"/>
      <c r="F5" s="443"/>
      <c r="G5" s="443"/>
      <c r="H5" s="443"/>
      <c r="I5" s="443"/>
      <c r="J5" s="443"/>
      <c r="K5" s="443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Z5" s="443"/>
      <c r="AA5" s="443"/>
      <c r="AB5" s="443"/>
      <c r="AC5" s="443"/>
      <c r="AD5" s="443"/>
      <c r="AE5" s="443"/>
      <c r="AF5" s="443"/>
      <c r="AG5" s="443"/>
      <c r="AH5" s="443"/>
      <c r="AI5" s="443"/>
      <c r="AJ5" s="443"/>
      <c r="AK5" s="443"/>
      <c r="AL5" s="443"/>
      <c r="AM5" s="443"/>
      <c r="AN5" s="443"/>
      <c r="AO5" s="443"/>
      <c r="AP5" s="443"/>
      <c r="AQ5" s="443"/>
      <c r="AR5" s="443"/>
      <c r="AS5" s="443"/>
      <c r="AT5" s="443"/>
      <c r="AU5" s="443"/>
      <c r="AV5" s="443"/>
      <c r="AW5" s="443"/>
      <c r="AX5" s="443"/>
      <c r="AY5" s="443"/>
      <c r="AZ5" s="443"/>
      <c r="BA5" s="443"/>
      <c r="BB5" s="443"/>
      <c r="BC5" s="443"/>
      <c r="BD5" s="443"/>
      <c r="BE5" s="443"/>
      <c r="BF5" s="443"/>
      <c r="BG5" s="443"/>
      <c r="BH5" s="443"/>
      <c r="BI5" s="443"/>
      <c r="BJ5" s="443"/>
      <c r="BK5" s="443"/>
      <c r="BL5" s="443"/>
      <c r="BM5" s="443"/>
      <c r="BN5" s="443"/>
      <c r="BO5" s="443"/>
      <c r="BP5" s="443"/>
      <c r="BQ5" s="443"/>
      <c r="BR5" s="443"/>
      <c r="BS5" s="443"/>
      <c r="BT5" s="443"/>
      <c r="BU5" s="443"/>
      <c r="BV5" s="443"/>
      <c r="BW5" s="443"/>
      <c r="BX5" s="443"/>
      <c r="BY5" s="443"/>
      <c r="BZ5" s="443"/>
      <c r="CA5" s="443"/>
      <c r="CB5" s="443"/>
      <c r="CC5" s="443"/>
      <c r="CD5" s="443"/>
      <c r="CE5" s="443"/>
      <c r="CF5" s="443"/>
      <c r="CG5" s="443"/>
      <c r="CH5" s="443"/>
      <c r="CI5" s="443"/>
      <c r="CJ5" s="443"/>
      <c r="CK5" s="443"/>
      <c r="CL5" s="443"/>
      <c r="CM5" s="443"/>
      <c r="CN5" s="443"/>
      <c r="CO5" s="443"/>
      <c r="CP5" s="443"/>
      <c r="CQ5" s="443"/>
      <c r="CR5" s="443"/>
      <c r="CS5" s="443"/>
      <c r="CT5" s="443"/>
      <c r="CU5" s="443"/>
      <c r="CV5" s="443"/>
      <c r="CW5" s="443"/>
      <c r="CX5" s="443"/>
      <c r="CY5" s="443"/>
      <c r="CZ5" s="443"/>
      <c r="DA5" s="443"/>
      <c r="DB5" s="443"/>
      <c r="DC5" s="443"/>
      <c r="DD5" s="443"/>
      <c r="DE5" s="443"/>
      <c r="DF5" s="443"/>
      <c r="DG5" s="443"/>
      <c r="DH5" s="443"/>
      <c r="DI5" s="443"/>
      <c r="DJ5" s="443"/>
      <c r="DK5" s="443"/>
      <c r="DL5" s="443"/>
      <c r="DM5" s="443"/>
      <c r="DN5" s="443"/>
      <c r="DO5" s="443"/>
      <c r="DP5" s="443"/>
      <c r="DQ5" s="443"/>
      <c r="DR5" s="443"/>
      <c r="DS5" s="443"/>
      <c r="DT5" s="443"/>
      <c r="DU5" s="443"/>
      <c r="DV5" s="443"/>
      <c r="DW5" s="443"/>
      <c r="DX5" s="443"/>
      <c r="DY5" s="443"/>
      <c r="DZ5" s="443"/>
      <c r="EA5" s="443"/>
      <c r="EB5" s="443"/>
      <c r="EC5" s="443"/>
      <c r="ED5" s="443"/>
      <c r="EE5" s="443"/>
      <c r="EF5" s="443"/>
      <c r="EG5" s="443"/>
      <c r="EH5" s="443"/>
    </row>
    <row r="6" spans="2:16373" x14ac:dyDescent="0.25">
      <c r="D6" s="2"/>
      <c r="E6" s="2"/>
    </row>
    <row r="8" spans="2:16373" ht="31.5" x14ac:dyDescent="0.25">
      <c r="B8" s="430" t="s">
        <v>1039</v>
      </c>
      <c r="C8" s="430" t="s">
        <v>1149</v>
      </c>
      <c r="D8" s="256"/>
      <c r="E8" s="430" t="s">
        <v>1150</v>
      </c>
      <c r="F8" s="136"/>
    </row>
    <row r="9" spans="2:16373" s="435" customFormat="1" ht="23.25" x14ac:dyDescent="0.35">
      <c r="B9" s="436" t="s">
        <v>1035</v>
      </c>
      <c r="C9" s="437">
        <f>C10+C16+C24+C36+C42+C45</f>
        <v>1683816.7932429167</v>
      </c>
      <c r="D9" s="438"/>
      <c r="E9" s="439">
        <f t="shared" ref="E9" si="0">E10+E16+E24+E36+E42+E45</f>
        <v>3149.9706168607549</v>
      </c>
      <c r="F9" s="440"/>
      <c r="G9" s="441"/>
      <c r="H9" s="441"/>
      <c r="I9" s="441"/>
      <c r="J9" s="441"/>
      <c r="K9" s="441"/>
      <c r="L9" s="441"/>
      <c r="M9" s="441"/>
      <c r="N9" s="441"/>
      <c r="O9" s="441"/>
      <c r="P9" s="441"/>
      <c r="Q9" s="441"/>
      <c r="R9" s="441"/>
      <c r="S9" s="441"/>
      <c r="T9" s="441"/>
      <c r="U9" s="441"/>
      <c r="V9" s="441"/>
      <c r="W9" s="441"/>
      <c r="X9" s="441"/>
      <c r="Y9" s="441"/>
      <c r="Z9" s="441"/>
      <c r="AA9" s="441"/>
      <c r="AB9" s="441"/>
      <c r="AC9" s="441"/>
      <c r="AD9" s="441"/>
      <c r="AE9" s="441"/>
      <c r="AF9" s="441"/>
      <c r="AG9" s="441"/>
      <c r="AH9" s="441"/>
      <c r="AI9" s="441"/>
      <c r="AJ9" s="441"/>
      <c r="AK9" s="441"/>
      <c r="AL9" s="441"/>
      <c r="AM9" s="441"/>
      <c r="AN9" s="441"/>
      <c r="AO9" s="441"/>
      <c r="AP9" s="441"/>
      <c r="AQ9" s="441"/>
      <c r="AR9" s="441"/>
      <c r="AS9" s="441"/>
      <c r="AT9" s="441"/>
      <c r="AU9" s="441"/>
      <c r="AV9" s="441"/>
      <c r="AW9" s="441"/>
      <c r="AX9" s="441"/>
      <c r="AY9" s="441"/>
      <c r="AZ9" s="441"/>
      <c r="BA9" s="441"/>
      <c r="BB9" s="441"/>
      <c r="BC9" s="441"/>
      <c r="BD9" s="441"/>
      <c r="BE9" s="441"/>
      <c r="BF9" s="441"/>
      <c r="BG9" s="441"/>
      <c r="BH9" s="441"/>
      <c r="BI9" s="441"/>
      <c r="BJ9" s="441"/>
      <c r="BK9" s="441"/>
      <c r="BL9" s="441"/>
      <c r="BM9" s="441"/>
      <c r="BN9" s="441"/>
      <c r="BO9" s="441"/>
      <c r="BP9" s="441"/>
      <c r="BQ9" s="441"/>
      <c r="BR9" s="441"/>
      <c r="BS9" s="441"/>
      <c r="BT9" s="441"/>
      <c r="BU9" s="441"/>
      <c r="BV9" s="441"/>
      <c r="BW9" s="441"/>
      <c r="BX9" s="441"/>
      <c r="BY9" s="441"/>
      <c r="BZ9" s="441"/>
      <c r="CA9" s="441"/>
      <c r="CB9" s="441"/>
      <c r="CC9" s="441"/>
      <c r="CD9" s="441"/>
      <c r="CE9" s="441"/>
      <c r="CF9" s="441"/>
      <c r="CG9" s="441"/>
      <c r="CH9" s="441"/>
      <c r="CI9" s="441"/>
      <c r="CJ9" s="441"/>
      <c r="CK9" s="441"/>
      <c r="CL9" s="441"/>
      <c r="CM9" s="441"/>
      <c r="CN9" s="441"/>
      <c r="CO9" s="441"/>
      <c r="CP9" s="441"/>
      <c r="CQ9" s="441"/>
      <c r="CR9" s="441"/>
      <c r="CS9" s="441"/>
      <c r="CT9" s="441"/>
      <c r="CU9" s="441"/>
      <c r="CV9" s="441"/>
      <c r="CW9" s="441"/>
      <c r="CX9" s="441"/>
      <c r="CY9" s="441"/>
      <c r="CZ9" s="441"/>
      <c r="DA9" s="441"/>
      <c r="DB9" s="441"/>
      <c r="DC9" s="441"/>
      <c r="DD9" s="441"/>
      <c r="DE9" s="441"/>
      <c r="DF9" s="441"/>
      <c r="DG9" s="441"/>
      <c r="DH9" s="441"/>
      <c r="DI9" s="441"/>
      <c r="DJ9" s="441"/>
      <c r="DK9" s="441"/>
      <c r="DL9" s="441"/>
      <c r="DM9" s="441"/>
      <c r="DN9" s="441"/>
      <c r="DO9" s="441"/>
      <c r="DP9" s="441"/>
      <c r="DQ9" s="441"/>
      <c r="DR9" s="441"/>
      <c r="DS9" s="441"/>
      <c r="DT9" s="441"/>
      <c r="DU9" s="441"/>
      <c r="DV9" s="441"/>
      <c r="DW9" s="441"/>
      <c r="DX9" s="441"/>
      <c r="DY9" s="441"/>
      <c r="DZ9" s="441"/>
      <c r="EA9" s="441"/>
      <c r="EB9" s="441"/>
      <c r="EC9" s="441"/>
      <c r="ED9" s="441"/>
      <c r="EE9" s="441"/>
      <c r="EF9" s="441"/>
      <c r="EG9" s="441"/>
      <c r="EH9" s="441"/>
    </row>
    <row r="10" spans="2:16373" s="131" customFormat="1" ht="15.75" x14ac:dyDescent="0.25">
      <c r="B10" s="180" t="s">
        <v>718</v>
      </c>
      <c r="C10" s="181">
        <f>SUM(C11:C15)</f>
        <v>94487.027956250007</v>
      </c>
      <c r="D10" s="257"/>
      <c r="E10" s="274">
        <f>+C10/$D$1</f>
        <v>176.75994379618373</v>
      </c>
      <c r="H10" s="137"/>
      <c r="I10" s="220"/>
      <c r="J10" s="137"/>
      <c r="K10" s="137"/>
      <c r="L10" s="137"/>
      <c r="M10" s="137"/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  <c r="BI10" s="137"/>
      <c r="BJ10" s="137"/>
      <c r="BK10" s="137"/>
      <c r="BL10" s="137"/>
      <c r="BM10" s="137"/>
      <c r="BN10" s="137"/>
      <c r="BO10" s="137"/>
      <c r="BP10" s="137"/>
      <c r="BQ10" s="137"/>
      <c r="BR10" s="137"/>
      <c r="BS10" s="137"/>
      <c r="BT10" s="137"/>
      <c r="BU10" s="137"/>
      <c r="BV10" s="137"/>
      <c r="BW10" s="137"/>
      <c r="BX10" s="137"/>
      <c r="BY10" s="137"/>
      <c r="BZ10" s="137"/>
      <c r="CA10" s="137"/>
      <c r="CB10" s="137"/>
      <c r="CC10" s="137"/>
      <c r="CD10" s="137"/>
      <c r="CE10" s="137"/>
      <c r="CF10" s="137"/>
      <c r="CG10" s="137"/>
      <c r="CH10" s="137"/>
      <c r="CI10" s="137"/>
      <c r="CJ10" s="137"/>
      <c r="CK10" s="137"/>
      <c r="CL10" s="137"/>
      <c r="CM10" s="137"/>
      <c r="CN10" s="137"/>
      <c r="CO10" s="137"/>
      <c r="CP10" s="137"/>
      <c r="CQ10" s="137"/>
      <c r="CR10" s="137"/>
      <c r="CS10" s="137"/>
      <c r="CT10" s="137"/>
      <c r="CU10" s="137"/>
      <c r="CV10" s="137"/>
      <c r="CW10" s="137"/>
      <c r="CX10" s="137"/>
      <c r="CY10" s="137"/>
      <c r="CZ10" s="137"/>
      <c r="DA10" s="137"/>
      <c r="DB10" s="137"/>
      <c r="DC10" s="137"/>
      <c r="DD10" s="137"/>
      <c r="DE10" s="137"/>
      <c r="DF10" s="137"/>
      <c r="DG10" s="137"/>
      <c r="DH10" s="137"/>
      <c r="DI10" s="137"/>
      <c r="DJ10" s="137"/>
      <c r="DK10" s="137"/>
      <c r="DL10" s="137"/>
      <c r="DM10" s="137"/>
      <c r="DN10" s="137"/>
      <c r="DO10" s="137"/>
      <c r="DP10" s="137"/>
      <c r="DQ10" s="137"/>
      <c r="DR10" s="137"/>
      <c r="DS10" s="137"/>
      <c r="DT10" s="137"/>
      <c r="DU10" s="137"/>
      <c r="DV10" s="137"/>
      <c r="DW10" s="137"/>
      <c r="DX10" s="137"/>
      <c r="DY10" s="137"/>
      <c r="DZ10" s="137"/>
      <c r="EA10" s="137"/>
      <c r="EB10" s="137"/>
      <c r="EC10" s="137"/>
      <c r="ED10" s="137"/>
      <c r="EE10" s="137"/>
      <c r="EF10" s="137"/>
      <c r="EG10" s="137"/>
      <c r="EH10" s="137"/>
    </row>
    <row r="11" spans="2:16373" outlineLevel="1" x14ac:dyDescent="0.25">
      <c r="B11" s="133" t="s">
        <v>8</v>
      </c>
      <c r="C11" s="428">
        <v>35655</v>
      </c>
      <c r="D11" s="258"/>
      <c r="E11" s="275">
        <f t="shared" ref="E11:E52" si="1">+C11/$D$1</f>
        <v>66.700963427181748</v>
      </c>
      <c r="F11" s="224"/>
      <c r="G11" s="137"/>
      <c r="I11" s="220"/>
    </row>
    <row r="12" spans="2:16373" outlineLevel="1" x14ac:dyDescent="0.25">
      <c r="B12" s="133" t="s">
        <v>9</v>
      </c>
      <c r="C12" s="428">
        <f>+(141*118.75)+(141*118.75)*1.75%+(141*3.16)+((141*118.75)+(141*118.75)*1.75%+(141*3.16))*13%</f>
        <v>19755.02795625</v>
      </c>
      <c r="D12" s="258"/>
      <c r="E12" s="275">
        <f>+C12/$D$1</f>
        <v>36.956370697315499</v>
      </c>
      <c r="F12" s="316"/>
      <c r="I12" s="220"/>
    </row>
    <row r="13" spans="2:16373" outlineLevel="1" x14ac:dyDescent="0.25">
      <c r="B13" s="133" t="s">
        <v>1068</v>
      </c>
      <c r="C13" s="428">
        <f>7708+22239+1130</f>
        <v>31077</v>
      </c>
      <c r="D13" s="258"/>
      <c r="E13" s="275">
        <f t="shared" si="1"/>
        <v>58.136750537835567</v>
      </c>
      <c r="F13" s="224"/>
      <c r="G13" s="304"/>
      <c r="I13" s="220"/>
    </row>
    <row r="14" spans="2:16373" outlineLevel="1" x14ac:dyDescent="0.25">
      <c r="B14" s="133" t="s">
        <v>10</v>
      </c>
      <c r="C14" s="428">
        <v>8000</v>
      </c>
      <c r="D14" s="258"/>
      <c r="E14" s="275">
        <f t="shared" si="1"/>
        <v>14.965859133850904</v>
      </c>
      <c r="F14" s="224"/>
      <c r="I14" s="220"/>
    </row>
    <row r="15" spans="2:16373" outlineLevel="1" x14ac:dyDescent="0.25">
      <c r="B15" s="133" t="s">
        <v>1179</v>
      </c>
      <c r="C15" s="428">
        <v>0</v>
      </c>
      <c r="D15" s="258"/>
      <c r="E15" s="275">
        <f t="shared" si="1"/>
        <v>0</v>
      </c>
      <c r="I15" s="220"/>
    </row>
    <row r="16" spans="2:16373" s="131" customFormat="1" ht="15.75" x14ac:dyDescent="0.25">
      <c r="B16" s="180" t="s">
        <v>719</v>
      </c>
      <c r="C16" s="181">
        <f>SUM(C17:C23)</f>
        <v>397532.75666666665</v>
      </c>
      <c r="D16" s="259"/>
      <c r="E16" s="274">
        <f t="shared" si="1"/>
        <v>743.67740467059525</v>
      </c>
      <c r="F16" s="225"/>
      <c r="H16" s="139"/>
      <c r="I16" s="220"/>
      <c r="J16" s="139"/>
      <c r="K16" s="139"/>
      <c r="L16" s="139"/>
      <c r="M16" s="139"/>
      <c r="N16" s="139"/>
      <c r="O16" s="139"/>
      <c r="P16" s="139"/>
      <c r="Q16" s="139"/>
      <c r="R16" s="139"/>
      <c r="S16" s="139"/>
      <c r="T16" s="138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8"/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138"/>
      <c r="AY16" s="139"/>
      <c r="AZ16" s="139"/>
      <c r="BA16" s="139"/>
      <c r="BB16" s="139"/>
      <c r="BC16" s="139"/>
      <c r="BD16" s="139"/>
      <c r="BE16" s="139"/>
      <c r="BF16" s="139"/>
      <c r="BG16" s="139"/>
      <c r="BH16" s="139"/>
      <c r="BI16" s="139"/>
      <c r="BJ16" s="139"/>
      <c r="BK16" s="139"/>
      <c r="BL16" s="139"/>
      <c r="BM16" s="138"/>
      <c r="BN16" s="139"/>
      <c r="BO16" s="139"/>
      <c r="BP16" s="139"/>
      <c r="BQ16" s="139"/>
      <c r="BR16" s="139"/>
      <c r="BS16" s="139"/>
      <c r="BT16" s="139"/>
      <c r="BU16" s="139"/>
      <c r="BV16" s="139"/>
      <c r="BW16" s="139"/>
      <c r="BX16" s="139"/>
      <c r="BY16" s="139"/>
      <c r="BZ16" s="139"/>
      <c r="CA16" s="139"/>
      <c r="CB16" s="138"/>
      <c r="CC16" s="139"/>
      <c r="CD16" s="139"/>
      <c r="CE16" s="139"/>
      <c r="CF16" s="139"/>
      <c r="CG16" s="139"/>
      <c r="CH16" s="139"/>
      <c r="CI16" s="139"/>
      <c r="CJ16" s="139"/>
      <c r="CK16" s="139"/>
      <c r="CL16" s="139"/>
      <c r="CM16" s="139"/>
      <c r="CN16" s="139"/>
      <c r="CO16" s="139"/>
      <c r="CP16" s="139"/>
      <c r="CQ16" s="138"/>
      <c r="CR16" s="139"/>
      <c r="CS16" s="139"/>
      <c r="CT16" s="139"/>
      <c r="CU16" s="139"/>
      <c r="CV16" s="139"/>
      <c r="CW16" s="139"/>
      <c r="CX16" s="139"/>
      <c r="CY16" s="139"/>
      <c r="CZ16" s="139"/>
      <c r="DA16" s="139"/>
      <c r="DB16" s="139"/>
      <c r="DC16" s="139"/>
      <c r="DD16" s="139"/>
      <c r="DE16" s="139"/>
      <c r="DF16" s="138"/>
      <c r="DG16" s="139"/>
      <c r="DH16" s="139"/>
      <c r="DI16" s="139"/>
      <c r="DJ16" s="139"/>
      <c r="DK16" s="139"/>
      <c r="DL16" s="139"/>
      <c r="DM16" s="139"/>
      <c r="DN16" s="139"/>
      <c r="DO16" s="139"/>
      <c r="DP16" s="139"/>
      <c r="DQ16" s="139"/>
      <c r="DR16" s="139"/>
      <c r="DS16" s="139"/>
      <c r="DT16" s="139"/>
      <c r="DU16" s="138"/>
      <c r="DV16" s="139"/>
      <c r="DW16" s="139"/>
      <c r="DX16" s="139"/>
      <c r="DY16" s="139"/>
      <c r="DZ16" s="139"/>
      <c r="EA16" s="139"/>
      <c r="EB16" s="139"/>
      <c r="EC16" s="139"/>
      <c r="ED16" s="139"/>
      <c r="EE16" s="139"/>
      <c r="EF16" s="139"/>
      <c r="EG16" s="139"/>
      <c r="EH16" s="139"/>
      <c r="EI16" s="135"/>
      <c r="EJ16" s="130"/>
      <c r="EK16" s="132"/>
      <c r="EL16" s="132"/>
      <c r="EM16" s="132"/>
      <c r="EN16" s="132"/>
      <c r="EO16" s="132"/>
      <c r="EP16" s="132"/>
      <c r="EQ16" s="132"/>
      <c r="ER16" s="132"/>
      <c r="ES16" s="132"/>
      <c r="ET16" s="132"/>
      <c r="EU16" s="132"/>
      <c r="EV16" s="132"/>
      <c r="EW16" s="132"/>
      <c r="EX16" s="132"/>
      <c r="EY16" s="130"/>
      <c r="EZ16" s="132"/>
      <c r="FA16" s="132"/>
      <c r="FB16" s="132"/>
      <c r="FC16" s="132"/>
      <c r="FD16" s="132"/>
      <c r="FE16" s="132"/>
      <c r="FF16" s="132"/>
      <c r="FG16" s="132"/>
      <c r="FH16" s="132"/>
      <c r="FI16" s="132"/>
      <c r="FJ16" s="132"/>
      <c r="FK16" s="132"/>
      <c r="FL16" s="132"/>
      <c r="FM16" s="132"/>
      <c r="FN16" s="130"/>
      <c r="FO16" s="132"/>
      <c r="FP16" s="132"/>
      <c r="FQ16" s="132"/>
      <c r="FR16" s="132"/>
      <c r="FS16" s="132"/>
      <c r="FT16" s="132"/>
      <c r="FU16" s="132"/>
      <c r="FV16" s="132"/>
      <c r="FW16" s="132"/>
      <c r="FX16" s="132"/>
      <c r="FY16" s="132"/>
      <c r="FZ16" s="132"/>
      <c r="GA16" s="132"/>
      <c r="GB16" s="132"/>
      <c r="GC16" s="130"/>
      <c r="GD16" s="132"/>
      <c r="GE16" s="132"/>
      <c r="GF16" s="132"/>
      <c r="GG16" s="132"/>
      <c r="GH16" s="132"/>
      <c r="GI16" s="132"/>
      <c r="GJ16" s="132"/>
      <c r="GK16" s="132"/>
      <c r="GL16" s="132"/>
      <c r="GM16" s="132"/>
      <c r="GN16" s="132"/>
      <c r="GO16" s="132"/>
      <c r="GP16" s="132"/>
      <c r="GQ16" s="132"/>
      <c r="GR16" s="130"/>
      <c r="GS16" s="132"/>
      <c r="GT16" s="132"/>
      <c r="GU16" s="132"/>
      <c r="GV16" s="132"/>
      <c r="GW16" s="132"/>
      <c r="GX16" s="132"/>
      <c r="GY16" s="132"/>
      <c r="GZ16" s="132"/>
      <c r="HA16" s="132"/>
      <c r="HB16" s="132"/>
      <c r="HC16" s="132"/>
      <c r="HD16" s="132"/>
      <c r="HE16" s="132"/>
      <c r="HF16" s="132"/>
      <c r="HG16" s="130"/>
      <c r="HH16" s="132"/>
      <c r="HI16" s="132"/>
      <c r="HJ16" s="132"/>
      <c r="HK16" s="132"/>
      <c r="HL16" s="132"/>
      <c r="HM16" s="132"/>
      <c r="HN16" s="132"/>
      <c r="HO16" s="132"/>
      <c r="HP16" s="132"/>
      <c r="HQ16" s="132"/>
      <c r="HR16" s="132"/>
      <c r="HS16" s="132"/>
      <c r="HT16" s="132"/>
      <c r="HU16" s="132"/>
      <c r="HV16" s="130"/>
      <c r="HW16" s="132"/>
      <c r="HX16" s="132"/>
      <c r="HY16" s="132"/>
      <c r="HZ16" s="132"/>
      <c r="IA16" s="132"/>
      <c r="IB16" s="132"/>
      <c r="IC16" s="132"/>
      <c r="ID16" s="132"/>
      <c r="IE16" s="132"/>
      <c r="IF16" s="132"/>
      <c r="IG16" s="132"/>
      <c r="IH16" s="132"/>
      <c r="II16" s="132"/>
      <c r="IJ16" s="132"/>
      <c r="IK16" s="130"/>
      <c r="IL16" s="132"/>
      <c r="IM16" s="132"/>
      <c r="IN16" s="132"/>
      <c r="IO16" s="132"/>
      <c r="IP16" s="132"/>
      <c r="IQ16" s="132"/>
      <c r="IR16" s="132"/>
      <c r="IS16" s="132"/>
      <c r="IT16" s="132"/>
      <c r="IU16" s="132"/>
      <c r="IV16" s="132"/>
      <c r="IW16" s="132"/>
      <c r="IX16" s="132"/>
      <c r="IY16" s="132"/>
      <c r="IZ16" s="130"/>
      <c r="JA16" s="132"/>
      <c r="JB16" s="132"/>
      <c r="JC16" s="132"/>
      <c r="JD16" s="132"/>
      <c r="JE16" s="132"/>
      <c r="JF16" s="132"/>
      <c r="JG16" s="132"/>
      <c r="JH16" s="132"/>
      <c r="JI16" s="132"/>
      <c r="JJ16" s="132"/>
      <c r="JK16" s="132"/>
      <c r="JL16" s="132"/>
      <c r="JM16" s="132"/>
      <c r="JN16" s="132"/>
      <c r="JO16" s="130"/>
      <c r="JP16" s="132"/>
      <c r="JQ16" s="132"/>
      <c r="JR16" s="132"/>
      <c r="JS16" s="132"/>
      <c r="JT16" s="132"/>
      <c r="JU16" s="132"/>
      <c r="JV16" s="132"/>
      <c r="JW16" s="132"/>
      <c r="JX16" s="132"/>
      <c r="JY16" s="132"/>
      <c r="JZ16" s="132"/>
      <c r="KA16" s="132"/>
      <c r="KB16" s="132"/>
      <c r="KC16" s="132"/>
      <c r="KD16" s="130"/>
      <c r="KE16" s="132"/>
      <c r="KF16" s="132"/>
      <c r="KG16" s="132"/>
      <c r="KH16" s="132"/>
      <c r="KI16" s="132"/>
      <c r="KJ16" s="132"/>
      <c r="KK16" s="132"/>
      <c r="KL16" s="132"/>
      <c r="KM16" s="132"/>
      <c r="KN16" s="132"/>
      <c r="KO16" s="132"/>
      <c r="KP16" s="132"/>
      <c r="KQ16" s="132"/>
      <c r="KR16" s="132"/>
      <c r="KS16" s="130"/>
      <c r="KT16" s="132"/>
      <c r="KU16" s="132"/>
      <c r="KV16" s="132"/>
      <c r="KW16" s="132"/>
      <c r="KX16" s="132"/>
      <c r="KY16" s="132"/>
      <c r="KZ16" s="132"/>
      <c r="LA16" s="132"/>
      <c r="LB16" s="132"/>
      <c r="LC16" s="132"/>
      <c r="LD16" s="132"/>
      <c r="LE16" s="132"/>
      <c r="LF16" s="132"/>
      <c r="LG16" s="132"/>
      <c r="LH16" s="130"/>
      <c r="LI16" s="132"/>
      <c r="LJ16" s="132"/>
      <c r="LK16" s="132"/>
      <c r="LL16" s="132"/>
      <c r="LM16" s="132"/>
      <c r="LN16" s="132"/>
      <c r="LO16" s="132"/>
      <c r="LP16" s="132"/>
      <c r="LQ16" s="132"/>
      <c r="LR16" s="132"/>
      <c r="LS16" s="132"/>
      <c r="LT16" s="132"/>
      <c r="LU16" s="132"/>
      <c r="LV16" s="132"/>
      <c r="LW16" s="130"/>
      <c r="LX16" s="132"/>
      <c r="LY16" s="132"/>
      <c r="LZ16" s="132"/>
      <c r="MA16" s="132"/>
      <c r="MB16" s="132"/>
      <c r="MC16" s="132"/>
      <c r="MD16" s="132"/>
      <c r="ME16" s="132"/>
      <c r="MF16" s="132"/>
      <c r="MG16" s="132"/>
      <c r="MH16" s="132"/>
      <c r="MI16" s="132"/>
      <c r="MJ16" s="132"/>
      <c r="MK16" s="132"/>
      <c r="ML16" s="130"/>
      <c r="MM16" s="132"/>
      <c r="MN16" s="132"/>
      <c r="MO16" s="132"/>
      <c r="MP16" s="132"/>
      <c r="MQ16" s="132"/>
      <c r="MR16" s="132"/>
      <c r="MS16" s="132"/>
      <c r="MT16" s="132"/>
      <c r="MU16" s="132"/>
      <c r="MV16" s="132"/>
      <c r="MW16" s="132"/>
      <c r="MX16" s="132"/>
      <c r="MY16" s="132"/>
      <c r="MZ16" s="132"/>
      <c r="NA16" s="130"/>
      <c r="NB16" s="132"/>
      <c r="NC16" s="132"/>
      <c r="ND16" s="132"/>
      <c r="NE16" s="132"/>
      <c r="NF16" s="132"/>
      <c r="NG16" s="132"/>
      <c r="NH16" s="132"/>
      <c r="NI16" s="132"/>
      <c r="NJ16" s="132"/>
      <c r="NK16" s="132"/>
      <c r="NL16" s="132"/>
      <c r="NM16" s="132"/>
      <c r="NN16" s="132"/>
      <c r="NO16" s="132"/>
      <c r="NP16" s="130"/>
      <c r="NQ16" s="132"/>
      <c r="NR16" s="132"/>
      <c r="NS16" s="132"/>
      <c r="NT16" s="132"/>
      <c r="NU16" s="132"/>
      <c r="NV16" s="132"/>
      <c r="NW16" s="132"/>
      <c r="NX16" s="132"/>
      <c r="NY16" s="132"/>
      <c r="NZ16" s="132"/>
      <c r="OA16" s="132"/>
      <c r="OB16" s="132"/>
      <c r="OC16" s="132"/>
      <c r="OD16" s="132"/>
      <c r="OE16" s="130"/>
      <c r="OF16" s="132"/>
      <c r="OG16" s="132"/>
      <c r="OH16" s="132"/>
      <c r="OI16" s="132"/>
      <c r="OJ16" s="132"/>
      <c r="OK16" s="132"/>
      <c r="OL16" s="132"/>
      <c r="OM16" s="132"/>
      <c r="ON16" s="132"/>
      <c r="OO16" s="132"/>
      <c r="OP16" s="132"/>
      <c r="OQ16" s="132"/>
      <c r="OR16" s="132"/>
      <c r="OS16" s="132"/>
      <c r="OT16" s="130"/>
      <c r="OU16" s="132"/>
      <c r="OV16" s="132"/>
      <c r="OW16" s="132"/>
      <c r="OX16" s="132"/>
      <c r="OY16" s="132"/>
      <c r="OZ16" s="132"/>
      <c r="PA16" s="132"/>
      <c r="PB16" s="132"/>
      <c r="PC16" s="132"/>
      <c r="PD16" s="132"/>
      <c r="PE16" s="132"/>
      <c r="PF16" s="132"/>
      <c r="PG16" s="132"/>
      <c r="PH16" s="132"/>
      <c r="PI16" s="130"/>
      <c r="PJ16" s="132"/>
      <c r="PK16" s="132"/>
      <c r="PL16" s="132"/>
      <c r="PM16" s="132"/>
      <c r="PN16" s="132"/>
      <c r="PO16" s="132"/>
      <c r="PP16" s="132"/>
      <c r="PQ16" s="132"/>
      <c r="PR16" s="132"/>
      <c r="PS16" s="132"/>
      <c r="PT16" s="132"/>
      <c r="PU16" s="132"/>
      <c r="PV16" s="132"/>
      <c r="PW16" s="132"/>
      <c r="PX16" s="130"/>
      <c r="PY16" s="132"/>
      <c r="PZ16" s="132"/>
      <c r="QA16" s="132"/>
      <c r="QB16" s="132"/>
      <c r="QC16" s="132"/>
      <c r="QD16" s="132"/>
      <c r="QE16" s="132"/>
      <c r="QF16" s="132"/>
      <c r="QG16" s="132"/>
      <c r="QH16" s="132"/>
      <c r="QI16" s="132"/>
      <c r="QJ16" s="132"/>
      <c r="QK16" s="132"/>
      <c r="QL16" s="132"/>
      <c r="QM16" s="130"/>
      <c r="QN16" s="132"/>
      <c r="QO16" s="132"/>
      <c r="QP16" s="132"/>
      <c r="QQ16" s="132"/>
      <c r="QR16" s="132"/>
      <c r="QS16" s="132"/>
      <c r="QT16" s="132"/>
      <c r="QU16" s="132"/>
      <c r="QV16" s="132"/>
      <c r="QW16" s="132"/>
      <c r="QX16" s="132"/>
      <c r="QY16" s="132"/>
      <c r="QZ16" s="132"/>
      <c r="RA16" s="132"/>
      <c r="RB16" s="130"/>
      <c r="RC16" s="132"/>
      <c r="RD16" s="132"/>
      <c r="RE16" s="132"/>
      <c r="RF16" s="132"/>
      <c r="RG16" s="132"/>
      <c r="RH16" s="132"/>
      <c r="RI16" s="132"/>
      <c r="RJ16" s="132"/>
      <c r="RK16" s="132"/>
      <c r="RL16" s="132"/>
      <c r="RM16" s="132"/>
      <c r="RN16" s="132"/>
      <c r="RO16" s="132"/>
      <c r="RP16" s="132"/>
      <c r="RQ16" s="130"/>
      <c r="RR16" s="132"/>
      <c r="RS16" s="132"/>
      <c r="RT16" s="132"/>
      <c r="RU16" s="132"/>
      <c r="RV16" s="132"/>
      <c r="RW16" s="132"/>
      <c r="RX16" s="132"/>
      <c r="RY16" s="132"/>
      <c r="RZ16" s="132"/>
      <c r="SA16" s="132"/>
      <c r="SB16" s="132"/>
      <c r="SC16" s="132"/>
      <c r="SD16" s="132"/>
      <c r="SE16" s="132"/>
      <c r="SF16" s="130"/>
      <c r="SG16" s="132"/>
      <c r="SH16" s="132"/>
      <c r="SI16" s="132"/>
      <c r="SJ16" s="132"/>
      <c r="SK16" s="132"/>
      <c r="SL16" s="132"/>
      <c r="SM16" s="132"/>
      <c r="SN16" s="132"/>
      <c r="SO16" s="132"/>
      <c r="SP16" s="132"/>
      <c r="SQ16" s="132"/>
      <c r="SR16" s="132"/>
      <c r="SS16" s="132"/>
      <c r="ST16" s="132"/>
      <c r="SU16" s="130"/>
      <c r="SV16" s="132"/>
      <c r="SW16" s="132"/>
      <c r="SX16" s="132"/>
      <c r="SY16" s="132"/>
      <c r="SZ16" s="132"/>
      <c r="TA16" s="132"/>
      <c r="TB16" s="132"/>
      <c r="TC16" s="132"/>
      <c r="TD16" s="132"/>
      <c r="TE16" s="132"/>
      <c r="TF16" s="132"/>
      <c r="TG16" s="132"/>
      <c r="TH16" s="132"/>
      <c r="TI16" s="132"/>
      <c r="TJ16" s="130"/>
      <c r="TK16" s="132"/>
      <c r="TL16" s="132"/>
      <c r="TM16" s="132"/>
      <c r="TN16" s="132"/>
      <c r="TO16" s="132"/>
      <c r="TP16" s="132"/>
      <c r="TQ16" s="132"/>
      <c r="TR16" s="132"/>
      <c r="TS16" s="132"/>
      <c r="TT16" s="132"/>
      <c r="TU16" s="132"/>
      <c r="TV16" s="132"/>
      <c r="TW16" s="132"/>
      <c r="TX16" s="132"/>
      <c r="TY16" s="130"/>
      <c r="TZ16" s="132"/>
      <c r="UA16" s="132"/>
      <c r="UB16" s="132"/>
      <c r="UC16" s="132"/>
      <c r="UD16" s="132"/>
      <c r="UE16" s="132"/>
      <c r="UF16" s="132"/>
      <c r="UG16" s="132"/>
      <c r="UH16" s="132"/>
      <c r="UI16" s="132"/>
      <c r="UJ16" s="132"/>
      <c r="UK16" s="132"/>
      <c r="UL16" s="132"/>
      <c r="UM16" s="132"/>
      <c r="UN16" s="130"/>
      <c r="UO16" s="132"/>
      <c r="UP16" s="132"/>
      <c r="UQ16" s="132"/>
      <c r="UR16" s="132"/>
      <c r="US16" s="132"/>
      <c r="UT16" s="132"/>
      <c r="UU16" s="132"/>
      <c r="UV16" s="132"/>
      <c r="UW16" s="132"/>
      <c r="UX16" s="132"/>
      <c r="UY16" s="132"/>
      <c r="UZ16" s="132"/>
      <c r="VA16" s="132"/>
      <c r="VB16" s="132"/>
      <c r="VC16" s="130"/>
      <c r="VD16" s="132"/>
      <c r="VE16" s="132"/>
      <c r="VF16" s="132"/>
      <c r="VG16" s="132"/>
      <c r="VH16" s="132"/>
      <c r="VI16" s="132"/>
      <c r="VJ16" s="132"/>
      <c r="VK16" s="132"/>
      <c r="VL16" s="132"/>
      <c r="VM16" s="132"/>
      <c r="VN16" s="132"/>
      <c r="VO16" s="132"/>
      <c r="VP16" s="132"/>
      <c r="VQ16" s="132"/>
      <c r="VR16" s="130"/>
      <c r="VS16" s="132"/>
      <c r="VT16" s="132"/>
      <c r="VU16" s="132"/>
      <c r="VV16" s="132"/>
      <c r="VW16" s="132"/>
      <c r="VX16" s="132"/>
      <c r="VY16" s="132"/>
      <c r="VZ16" s="132"/>
      <c r="WA16" s="132"/>
      <c r="WB16" s="132"/>
      <c r="WC16" s="132"/>
      <c r="WD16" s="132"/>
      <c r="WE16" s="132"/>
      <c r="WF16" s="132"/>
      <c r="WG16" s="130"/>
      <c r="WH16" s="132"/>
      <c r="WI16" s="132"/>
      <c r="WJ16" s="132"/>
      <c r="WK16" s="132"/>
      <c r="WL16" s="132"/>
      <c r="WM16" s="132"/>
      <c r="WN16" s="132"/>
      <c r="WO16" s="132"/>
      <c r="WP16" s="132"/>
      <c r="WQ16" s="132"/>
      <c r="WR16" s="132"/>
      <c r="WS16" s="132"/>
      <c r="WT16" s="132"/>
      <c r="WU16" s="132"/>
      <c r="WV16" s="130"/>
      <c r="WW16" s="132"/>
      <c r="WX16" s="132"/>
      <c r="WY16" s="132"/>
      <c r="WZ16" s="132"/>
      <c r="XA16" s="132"/>
      <c r="XB16" s="132"/>
      <c r="XC16" s="132"/>
      <c r="XD16" s="132"/>
      <c r="XE16" s="132"/>
      <c r="XF16" s="132"/>
      <c r="XG16" s="132"/>
      <c r="XH16" s="132"/>
      <c r="XI16" s="132"/>
      <c r="XJ16" s="132"/>
      <c r="XK16" s="130"/>
      <c r="XL16" s="132"/>
      <c r="XM16" s="132"/>
      <c r="XN16" s="132"/>
      <c r="XO16" s="132"/>
      <c r="XP16" s="132"/>
      <c r="XQ16" s="132"/>
      <c r="XR16" s="132"/>
      <c r="XS16" s="132"/>
      <c r="XT16" s="132"/>
      <c r="XU16" s="132"/>
      <c r="XV16" s="132"/>
      <c r="XW16" s="132"/>
      <c r="XX16" s="132"/>
      <c r="XY16" s="132"/>
      <c r="XZ16" s="130"/>
      <c r="YA16" s="132"/>
      <c r="YB16" s="132"/>
      <c r="YC16" s="132"/>
      <c r="YD16" s="132"/>
      <c r="YE16" s="132"/>
      <c r="YF16" s="132"/>
      <c r="YG16" s="132"/>
      <c r="YH16" s="132"/>
      <c r="YI16" s="132"/>
      <c r="YJ16" s="132"/>
      <c r="YK16" s="132"/>
      <c r="YL16" s="132"/>
      <c r="YM16" s="132"/>
      <c r="YN16" s="132"/>
      <c r="YO16" s="130"/>
      <c r="YP16" s="132"/>
      <c r="YQ16" s="132"/>
      <c r="YR16" s="132"/>
      <c r="YS16" s="132"/>
      <c r="YT16" s="132"/>
      <c r="YU16" s="132"/>
      <c r="YV16" s="132"/>
      <c r="YW16" s="132"/>
      <c r="YX16" s="132"/>
      <c r="YY16" s="132"/>
      <c r="YZ16" s="132"/>
      <c r="ZA16" s="132"/>
      <c r="ZB16" s="132"/>
      <c r="ZC16" s="132"/>
      <c r="ZD16" s="130"/>
      <c r="ZE16" s="132"/>
      <c r="ZF16" s="132"/>
      <c r="ZG16" s="132"/>
      <c r="ZH16" s="132"/>
      <c r="ZI16" s="132"/>
      <c r="ZJ16" s="132"/>
      <c r="ZK16" s="132"/>
      <c r="ZL16" s="132"/>
      <c r="ZM16" s="132"/>
      <c r="ZN16" s="132"/>
      <c r="ZO16" s="132"/>
      <c r="ZP16" s="132"/>
      <c r="ZQ16" s="132"/>
      <c r="ZR16" s="132"/>
      <c r="ZS16" s="130"/>
      <c r="ZT16" s="132"/>
      <c r="ZU16" s="132"/>
      <c r="ZV16" s="132"/>
      <c r="ZW16" s="132"/>
      <c r="ZX16" s="132"/>
      <c r="ZY16" s="132"/>
      <c r="ZZ16" s="132"/>
      <c r="AAA16" s="132"/>
      <c r="AAB16" s="132"/>
      <c r="AAC16" s="132"/>
      <c r="AAD16" s="132"/>
      <c r="AAE16" s="132"/>
      <c r="AAF16" s="132"/>
      <c r="AAG16" s="132"/>
      <c r="AAH16" s="130"/>
      <c r="AAI16" s="132"/>
      <c r="AAJ16" s="132"/>
      <c r="AAK16" s="132"/>
      <c r="AAL16" s="132"/>
      <c r="AAM16" s="132"/>
      <c r="AAN16" s="132"/>
      <c r="AAO16" s="132"/>
      <c r="AAP16" s="132"/>
      <c r="AAQ16" s="132"/>
      <c r="AAR16" s="132"/>
      <c r="AAS16" s="132"/>
      <c r="AAT16" s="132"/>
      <c r="AAU16" s="132"/>
      <c r="AAV16" s="132"/>
      <c r="AAW16" s="130"/>
      <c r="AAX16" s="132"/>
      <c r="AAY16" s="132"/>
      <c r="AAZ16" s="132"/>
      <c r="ABA16" s="132"/>
      <c r="ABB16" s="132"/>
      <c r="ABC16" s="132"/>
      <c r="ABD16" s="132"/>
      <c r="ABE16" s="132"/>
      <c r="ABF16" s="132"/>
      <c r="ABG16" s="132"/>
      <c r="ABH16" s="132"/>
      <c r="ABI16" s="132"/>
      <c r="ABJ16" s="132"/>
      <c r="ABK16" s="132"/>
      <c r="ABL16" s="130"/>
      <c r="ABM16" s="132"/>
      <c r="ABN16" s="132"/>
      <c r="ABO16" s="132"/>
      <c r="ABP16" s="132"/>
      <c r="ABQ16" s="132"/>
      <c r="ABR16" s="132"/>
      <c r="ABS16" s="132"/>
      <c r="ABT16" s="132"/>
      <c r="ABU16" s="132"/>
      <c r="ABV16" s="132"/>
      <c r="ABW16" s="132"/>
      <c r="ABX16" s="132"/>
      <c r="ABY16" s="132"/>
      <c r="ABZ16" s="132"/>
      <c r="ACA16" s="130"/>
      <c r="ACB16" s="132"/>
      <c r="ACC16" s="132"/>
      <c r="ACD16" s="132"/>
      <c r="ACE16" s="132"/>
      <c r="ACF16" s="132"/>
      <c r="ACG16" s="132"/>
      <c r="ACH16" s="132"/>
      <c r="ACI16" s="132"/>
      <c r="ACJ16" s="132"/>
      <c r="ACK16" s="132"/>
      <c r="ACL16" s="132"/>
      <c r="ACM16" s="132"/>
      <c r="ACN16" s="132"/>
      <c r="ACO16" s="132"/>
      <c r="ACP16" s="130"/>
      <c r="ACQ16" s="132"/>
      <c r="ACR16" s="132"/>
      <c r="ACS16" s="132"/>
      <c r="ACT16" s="132"/>
      <c r="ACU16" s="132"/>
      <c r="ACV16" s="132"/>
      <c r="ACW16" s="132"/>
      <c r="ACX16" s="132"/>
      <c r="ACY16" s="132"/>
      <c r="ACZ16" s="132"/>
      <c r="ADA16" s="132"/>
      <c r="ADB16" s="132"/>
      <c r="ADC16" s="132"/>
      <c r="ADD16" s="132"/>
      <c r="ADE16" s="130"/>
      <c r="ADF16" s="132"/>
      <c r="ADG16" s="132"/>
      <c r="ADH16" s="132"/>
      <c r="ADI16" s="132"/>
      <c r="ADJ16" s="132"/>
      <c r="ADK16" s="132"/>
      <c r="ADL16" s="132"/>
      <c r="ADM16" s="132"/>
      <c r="ADN16" s="132"/>
      <c r="ADO16" s="132"/>
      <c r="ADP16" s="132"/>
      <c r="ADQ16" s="132"/>
      <c r="ADR16" s="132"/>
      <c r="ADS16" s="132"/>
      <c r="ADT16" s="130"/>
      <c r="ADU16" s="132"/>
      <c r="ADV16" s="132"/>
      <c r="ADW16" s="132"/>
      <c r="ADX16" s="132"/>
      <c r="ADY16" s="132"/>
      <c r="ADZ16" s="132"/>
      <c r="AEA16" s="132"/>
      <c r="AEB16" s="132"/>
      <c r="AEC16" s="132"/>
      <c r="AED16" s="132"/>
      <c r="AEE16" s="132"/>
      <c r="AEF16" s="132"/>
      <c r="AEG16" s="132"/>
      <c r="AEH16" s="132"/>
      <c r="AEI16" s="130"/>
      <c r="AEJ16" s="132"/>
      <c r="AEK16" s="132"/>
      <c r="AEL16" s="132"/>
      <c r="AEM16" s="132"/>
      <c r="AEN16" s="132"/>
      <c r="AEO16" s="132"/>
      <c r="AEP16" s="132"/>
      <c r="AEQ16" s="132"/>
      <c r="AER16" s="132"/>
      <c r="AES16" s="132"/>
      <c r="AET16" s="132"/>
      <c r="AEU16" s="132"/>
      <c r="AEV16" s="132"/>
      <c r="AEW16" s="132"/>
      <c r="AEX16" s="130"/>
      <c r="AEY16" s="132"/>
      <c r="AEZ16" s="132"/>
      <c r="AFA16" s="132"/>
      <c r="AFB16" s="132"/>
      <c r="AFC16" s="132"/>
      <c r="AFD16" s="132"/>
      <c r="AFE16" s="132"/>
      <c r="AFF16" s="132"/>
      <c r="AFG16" s="132"/>
      <c r="AFH16" s="132"/>
      <c r="AFI16" s="132"/>
      <c r="AFJ16" s="132"/>
      <c r="AFK16" s="132"/>
      <c r="AFL16" s="132"/>
      <c r="AFM16" s="130"/>
      <c r="AFN16" s="132"/>
      <c r="AFO16" s="132"/>
      <c r="AFP16" s="132"/>
      <c r="AFQ16" s="132"/>
      <c r="AFR16" s="132"/>
      <c r="AFS16" s="132"/>
      <c r="AFT16" s="132"/>
      <c r="AFU16" s="132"/>
      <c r="AFV16" s="132"/>
      <c r="AFW16" s="132"/>
      <c r="AFX16" s="132"/>
      <c r="AFY16" s="132"/>
      <c r="AFZ16" s="132"/>
      <c r="AGA16" s="132"/>
      <c r="AGB16" s="130"/>
      <c r="AGC16" s="132"/>
      <c r="AGD16" s="132"/>
      <c r="AGE16" s="132"/>
      <c r="AGF16" s="132"/>
      <c r="AGG16" s="132"/>
      <c r="AGH16" s="132"/>
      <c r="AGI16" s="132"/>
      <c r="AGJ16" s="132"/>
      <c r="AGK16" s="132"/>
      <c r="AGL16" s="132"/>
      <c r="AGM16" s="132"/>
      <c r="AGN16" s="132"/>
      <c r="AGO16" s="132"/>
      <c r="AGP16" s="132"/>
      <c r="AGQ16" s="130"/>
      <c r="AGR16" s="132"/>
      <c r="AGS16" s="132"/>
      <c r="AGT16" s="132"/>
      <c r="AGU16" s="132"/>
      <c r="AGV16" s="132"/>
      <c r="AGW16" s="132"/>
      <c r="AGX16" s="132"/>
      <c r="AGY16" s="132"/>
      <c r="AGZ16" s="132"/>
      <c r="AHA16" s="132"/>
      <c r="AHB16" s="132"/>
      <c r="AHC16" s="132"/>
      <c r="AHD16" s="132"/>
      <c r="AHE16" s="132"/>
      <c r="AHF16" s="130"/>
      <c r="AHG16" s="132"/>
      <c r="AHH16" s="132"/>
      <c r="AHI16" s="132"/>
      <c r="AHJ16" s="132"/>
      <c r="AHK16" s="132"/>
      <c r="AHL16" s="132"/>
      <c r="AHM16" s="132"/>
      <c r="AHN16" s="132"/>
      <c r="AHO16" s="132"/>
      <c r="AHP16" s="132"/>
      <c r="AHQ16" s="132"/>
      <c r="AHR16" s="132"/>
      <c r="AHS16" s="132"/>
      <c r="AHT16" s="132"/>
      <c r="AHU16" s="130"/>
      <c r="AHV16" s="132"/>
      <c r="AHW16" s="132"/>
      <c r="AHX16" s="132"/>
      <c r="AHY16" s="132"/>
      <c r="AHZ16" s="132"/>
      <c r="AIA16" s="132"/>
      <c r="AIB16" s="132"/>
      <c r="AIC16" s="132"/>
      <c r="AID16" s="132"/>
      <c r="AIE16" s="132"/>
      <c r="AIF16" s="132"/>
      <c r="AIG16" s="132"/>
      <c r="AIH16" s="132"/>
      <c r="AII16" s="132"/>
      <c r="AIJ16" s="130"/>
      <c r="AIK16" s="132"/>
      <c r="AIL16" s="132"/>
      <c r="AIM16" s="132"/>
      <c r="AIN16" s="132"/>
      <c r="AIO16" s="132"/>
      <c r="AIP16" s="132"/>
      <c r="AIQ16" s="132"/>
      <c r="AIR16" s="132"/>
      <c r="AIS16" s="132"/>
      <c r="AIT16" s="132"/>
      <c r="AIU16" s="132"/>
      <c r="AIV16" s="132"/>
      <c r="AIW16" s="132"/>
      <c r="AIX16" s="132"/>
      <c r="AIY16" s="130"/>
      <c r="AIZ16" s="132"/>
      <c r="AJA16" s="132"/>
      <c r="AJB16" s="132"/>
      <c r="AJC16" s="132"/>
      <c r="AJD16" s="132"/>
      <c r="AJE16" s="132"/>
      <c r="AJF16" s="132"/>
      <c r="AJG16" s="132"/>
      <c r="AJH16" s="132"/>
      <c r="AJI16" s="132"/>
      <c r="AJJ16" s="132"/>
      <c r="AJK16" s="132"/>
      <c r="AJL16" s="132"/>
      <c r="AJM16" s="132"/>
      <c r="AJN16" s="130"/>
      <c r="AJO16" s="132"/>
      <c r="AJP16" s="132"/>
      <c r="AJQ16" s="132"/>
      <c r="AJR16" s="132"/>
      <c r="AJS16" s="132"/>
      <c r="AJT16" s="132"/>
      <c r="AJU16" s="132"/>
      <c r="AJV16" s="132"/>
      <c r="AJW16" s="132"/>
      <c r="AJX16" s="132"/>
      <c r="AJY16" s="132"/>
      <c r="AJZ16" s="132"/>
      <c r="AKA16" s="132"/>
      <c r="AKB16" s="132"/>
      <c r="AKC16" s="130"/>
      <c r="AKD16" s="132"/>
      <c r="AKE16" s="132"/>
      <c r="AKF16" s="132"/>
      <c r="AKG16" s="132"/>
      <c r="AKH16" s="132"/>
      <c r="AKI16" s="132"/>
      <c r="AKJ16" s="132"/>
      <c r="AKK16" s="132"/>
      <c r="AKL16" s="132"/>
      <c r="AKM16" s="132"/>
      <c r="AKN16" s="132"/>
      <c r="AKO16" s="132"/>
      <c r="AKP16" s="132"/>
      <c r="AKQ16" s="132"/>
      <c r="AKR16" s="130"/>
      <c r="AKS16" s="132"/>
      <c r="AKT16" s="132"/>
      <c r="AKU16" s="132"/>
      <c r="AKV16" s="132"/>
      <c r="AKW16" s="132"/>
      <c r="AKX16" s="132"/>
      <c r="AKY16" s="132"/>
      <c r="AKZ16" s="132"/>
      <c r="ALA16" s="132"/>
      <c r="ALB16" s="132"/>
      <c r="ALC16" s="132"/>
      <c r="ALD16" s="132"/>
      <c r="ALE16" s="132"/>
      <c r="ALF16" s="132"/>
      <c r="ALG16" s="130"/>
      <c r="ALH16" s="132"/>
      <c r="ALI16" s="132"/>
      <c r="ALJ16" s="132"/>
      <c r="ALK16" s="132"/>
      <c r="ALL16" s="132"/>
      <c r="ALM16" s="132"/>
      <c r="ALN16" s="132"/>
      <c r="ALO16" s="132"/>
      <c r="ALP16" s="132"/>
      <c r="ALQ16" s="132"/>
      <c r="ALR16" s="132"/>
      <c r="ALS16" s="132"/>
      <c r="ALT16" s="132"/>
      <c r="ALU16" s="132"/>
      <c r="ALV16" s="130"/>
      <c r="ALW16" s="132"/>
      <c r="ALX16" s="132"/>
      <c r="ALY16" s="132"/>
      <c r="ALZ16" s="132"/>
      <c r="AMA16" s="132"/>
      <c r="AMB16" s="132"/>
      <c r="AMC16" s="132"/>
      <c r="AMD16" s="132"/>
      <c r="AME16" s="132"/>
      <c r="AMF16" s="132"/>
      <c r="AMG16" s="132"/>
      <c r="AMH16" s="132"/>
      <c r="AMI16" s="132"/>
      <c r="AMJ16" s="132"/>
      <c r="AMK16" s="130"/>
      <c r="AML16" s="132"/>
      <c r="AMM16" s="132"/>
      <c r="AMN16" s="132"/>
      <c r="AMO16" s="132"/>
      <c r="AMP16" s="132"/>
      <c r="AMQ16" s="132"/>
      <c r="AMR16" s="132"/>
      <c r="AMS16" s="132"/>
      <c r="AMT16" s="132"/>
      <c r="AMU16" s="132"/>
      <c r="AMV16" s="132"/>
      <c r="AMW16" s="132"/>
      <c r="AMX16" s="132"/>
      <c r="AMY16" s="132"/>
      <c r="AMZ16" s="130"/>
      <c r="ANA16" s="132"/>
      <c r="ANB16" s="132"/>
      <c r="ANC16" s="132"/>
      <c r="AND16" s="132"/>
      <c r="ANE16" s="132"/>
      <c r="ANF16" s="132"/>
      <c r="ANG16" s="132"/>
      <c r="ANH16" s="132"/>
      <c r="ANI16" s="132"/>
      <c r="ANJ16" s="132"/>
      <c r="ANK16" s="132"/>
      <c r="ANL16" s="132"/>
      <c r="ANM16" s="132"/>
      <c r="ANN16" s="132"/>
      <c r="ANO16" s="130"/>
      <c r="ANP16" s="132"/>
      <c r="ANQ16" s="132"/>
      <c r="ANR16" s="132"/>
      <c r="ANS16" s="132"/>
      <c r="ANT16" s="132"/>
      <c r="ANU16" s="132"/>
      <c r="ANV16" s="132"/>
      <c r="ANW16" s="132"/>
      <c r="ANX16" s="132"/>
      <c r="ANY16" s="132"/>
      <c r="ANZ16" s="132"/>
      <c r="AOA16" s="132"/>
      <c r="AOB16" s="132"/>
      <c r="AOC16" s="132"/>
      <c r="AOD16" s="130"/>
      <c r="AOE16" s="132"/>
      <c r="AOF16" s="132"/>
      <c r="AOG16" s="132"/>
      <c r="AOH16" s="132"/>
      <c r="AOI16" s="132"/>
      <c r="AOJ16" s="132"/>
      <c r="AOK16" s="132"/>
      <c r="AOL16" s="132"/>
      <c r="AOM16" s="132"/>
      <c r="AON16" s="132"/>
      <c r="AOO16" s="132"/>
      <c r="AOP16" s="132"/>
      <c r="AOQ16" s="132"/>
      <c r="AOR16" s="132"/>
      <c r="AOS16" s="130"/>
      <c r="AOT16" s="132"/>
      <c r="AOU16" s="132"/>
      <c r="AOV16" s="132"/>
      <c r="AOW16" s="132"/>
      <c r="AOX16" s="132"/>
      <c r="AOY16" s="132"/>
      <c r="AOZ16" s="132"/>
      <c r="APA16" s="132"/>
      <c r="APB16" s="132"/>
      <c r="APC16" s="132"/>
      <c r="APD16" s="132"/>
      <c r="APE16" s="132"/>
      <c r="APF16" s="132"/>
      <c r="APG16" s="132"/>
      <c r="APH16" s="130"/>
      <c r="API16" s="132"/>
      <c r="APJ16" s="132"/>
      <c r="APK16" s="132"/>
      <c r="APL16" s="132"/>
      <c r="APM16" s="132"/>
      <c r="APN16" s="132"/>
      <c r="APO16" s="132"/>
      <c r="APP16" s="132"/>
      <c r="APQ16" s="132"/>
      <c r="APR16" s="132"/>
      <c r="APS16" s="132"/>
      <c r="APT16" s="132"/>
      <c r="APU16" s="132"/>
      <c r="APV16" s="132"/>
      <c r="APW16" s="130"/>
      <c r="APX16" s="132"/>
      <c r="APY16" s="132"/>
      <c r="APZ16" s="132"/>
      <c r="AQA16" s="132"/>
      <c r="AQB16" s="132"/>
      <c r="AQC16" s="132"/>
      <c r="AQD16" s="132"/>
      <c r="AQE16" s="132"/>
      <c r="AQF16" s="132"/>
      <c r="AQG16" s="132"/>
      <c r="AQH16" s="132"/>
      <c r="AQI16" s="132"/>
      <c r="AQJ16" s="132"/>
      <c r="AQK16" s="132"/>
      <c r="AQL16" s="130"/>
      <c r="AQM16" s="132"/>
      <c r="AQN16" s="132"/>
      <c r="AQO16" s="132"/>
      <c r="AQP16" s="132"/>
      <c r="AQQ16" s="132"/>
      <c r="AQR16" s="132"/>
      <c r="AQS16" s="132"/>
      <c r="AQT16" s="132"/>
      <c r="AQU16" s="132"/>
      <c r="AQV16" s="132"/>
      <c r="AQW16" s="132"/>
      <c r="AQX16" s="132"/>
      <c r="AQY16" s="132"/>
      <c r="AQZ16" s="132"/>
      <c r="ARA16" s="130"/>
      <c r="ARB16" s="132"/>
      <c r="ARC16" s="132"/>
      <c r="ARD16" s="132"/>
      <c r="ARE16" s="132"/>
      <c r="ARF16" s="132"/>
      <c r="ARG16" s="132"/>
      <c r="ARH16" s="132"/>
      <c r="ARI16" s="132"/>
      <c r="ARJ16" s="132"/>
      <c r="ARK16" s="132"/>
      <c r="ARL16" s="132"/>
      <c r="ARM16" s="132"/>
      <c r="ARN16" s="132"/>
      <c r="ARO16" s="132"/>
      <c r="ARP16" s="130"/>
      <c r="ARQ16" s="132"/>
      <c r="ARR16" s="132"/>
      <c r="ARS16" s="132"/>
      <c r="ART16" s="132"/>
      <c r="ARU16" s="132"/>
      <c r="ARV16" s="132"/>
      <c r="ARW16" s="132"/>
      <c r="ARX16" s="132"/>
      <c r="ARY16" s="132"/>
      <c r="ARZ16" s="132"/>
      <c r="ASA16" s="132"/>
      <c r="ASB16" s="132"/>
      <c r="ASC16" s="132"/>
      <c r="ASD16" s="132"/>
      <c r="ASE16" s="130"/>
      <c r="ASF16" s="132"/>
      <c r="ASG16" s="132"/>
      <c r="ASH16" s="132"/>
      <c r="ASI16" s="132"/>
      <c r="ASJ16" s="132"/>
      <c r="ASK16" s="132"/>
      <c r="ASL16" s="132"/>
      <c r="ASM16" s="132"/>
      <c r="ASN16" s="132"/>
      <c r="ASO16" s="132"/>
      <c r="ASP16" s="132"/>
      <c r="ASQ16" s="132"/>
      <c r="ASR16" s="132"/>
      <c r="ASS16" s="132"/>
      <c r="AST16" s="130"/>
      <c r="ASU16" s="132"/>
      <c r="ASV16" s="132"/>
      <c r="ASW16" s="132"/>
      <c r="ASX16" s="132"/>
      <c r="ASY16" s="132"/>
      <c r="ASZ16" s="132"/>
      <c r="ATA16" s="132"/>
      <c r="ATB16" s="132"/>
      <c r="ATC16" s="132"/>
      <c r="ATD16" s="132"/>
      <c r="ATE16" s="132"/>
      <c r="ATF16" s="132"/>
      <c r="ATG16" s="132"/>
      <c r="ATH16" s="132"/>
      <c r="ATI16" s="130"/>
      <c r="ATJ16" s="132"/>
      <c r="ATK16" s="132"/>
      <c r="ATL16" s="132"/>
      <c r="ATM16" s="132"/>
      <c r="ATN16" s="132"/>
      <c r="ATO16" s="132"/>
      <c r="ATP16" s="132"/>
      <c r="ATQ16" s="132"/>
      <c r="ATR16" s="132"/>
      <c r="ATS16" s="132"/>
      <c r="ATT16" s="132"/>
      <c r="ATU16" s="132"/>
      <c r="ATV16" s="132"/>
      <c r="ATW16" s="132"/>
      <c r="ATX16" s="130"/>
      <c r="ATY16" s="132"/>
      <c r="ATZ16" s="132"/>
      <c r="AUA16" s="132"/>
      <c r="AUB16" s="132"/>
      <c r="AUC16" s="132"/>
      <c r="AUD16" s="132"/>
      <c r="AUE16" s="132"/>
      <c r="AUF16" s="132"/>
      <c r="AUG16" s="132"/>
      <c r="AUH16" s="132"/>
      <c r="AUI16" s="132"/>
      <c r="AUJ16" s="132"/>
      <c r="AUK16" s="132"/>
      <c r="AUL16" s="132"/>
      <c r="AUM16" s="130"/>
      <c r="AUN16" s="132"/>
      <c r="AUO16" s="132"/>
      <c r="AUP16" s="132"/>
      <c r="AUQ16" s="132"/>
      <c r="AUR16" s="132"/>
      <c r="AUS16" s="132"/>
      <c r="AUT16" s="132"/>
      <c r="AUU16" s="132"/>
      <c r="AUV16" s="132"/>
      <c r="AUW16" s="132"/>
      <c r="AUX16" s="132"/>
      <c r="AUY16" s="132"/>
      <c r="AUZ16" s="132"/>
      <c r="AVA16" s="132"/>
      <c r="AVB16" s="130"/>
      <c r="AVC16" s="132"/>
      <c r="AVD16" s="132"/>
      <c r="AVE16" s="132"/>
      <c r="AVF16" s="132"/>
      <c r="AVG16" s="132"/>
      <c r="AVH16" s="132"/>
      <c r="AVI16" s="132"/>
      <c r="AVJ16" s="132"/>
      <c r="AVK16" s="132"/>
      <c r="AVL16" s="132"/>
      <c r="AVM16" s="132"/>
      <c r="AVN16" s="132"/>
      <c r="AVO16" s="132"/>
      <c r="AVP16" s="132"/>
      <c r="AVQ16" s="130"/>
      <c r="AVR16" s="132"/>
      <c r="AVS16" s="132"/>
      <c r="AVT16" s="132"/>
      <c r="AVU16" s="132"/>
      <c r="AVV16" s="132"/>
      <c r="AVW16" s="132"/>
      <c r="AVX16" s="132"/>
      <c r="AVY16" s="132"/>
      <c r="AVZ16" s="132"/>
      <c r="AWA16" s="132"/>
      <c r="AWB16" s="132"/>
      <c r="AWC16" s="132"/>
      <c r="AWD16" s="132"/>
      <c r="AWE16" s="132"/>
      <c r="AWF16" s="130"/>
      <c r="AWG16" s="132"/>
      <c r="AWH16" s="132"/>
      <c r="AWI16" s="132"/>
      <c r="AWJ16" s="132"/>
      <c r="AWK16" s="132"/>
      <c r="AWL16" s="132"/>
      <c r="AWM16" s="132"/>
      <c r="AWN16" s="132"/>
      <c r="AWO16" s="132"/>
      <c r="AWP16" s="132"/>
      <c r="AWQ16" s="132"/>
      <c r="AWR16" s="132"/>
      <c r="AWS16" s="132"/>
      <c r="AWT16" s="132"/>
      <c r="AWU16" s="130"/>
      <c r="AWV16" s="132"/>
      <c r="AWW16" s="132"/>
      <c r="AWX16" s="132"/>
      <c r="AWY16" s="132"/>
      <c r="AWZ16" s="132"/>
      <c r="AXA16" s="132"/>
      <c r="AXB16" s="132"/>
      <c r="AXC16" s="132"/>
      <c r="AXD16" s="132"/>
      <c r="AXE16" s="132"/>
      <c r="AXF16" s="132"/>
      <c r="AXG16" s="132"/>
      <c r="AXH16" s="132"/>
      <c r="AXI16" s="132"/>
      <c r="AXJ16" s="130"/>
      <c r="AXK16" s="132"/>
      <c r="AXL16" s="132"/>
      <c r="AXM16" s="132"/>
      <c r="AXN16" s="132"/>
      <c r="AXO16" s="132"/>
      <c r="AXP16" s="132"/>
      <c r="AXQ16" s="132"/>
      <c r="AXR16" s="132"/>
      <c r="AXS16" s="132"/>
      <c r="AXT16" s="132"/>
      <c r="AXU16" s="132"/>
      <c r="AXV16" s="132"/>
      <c r="AXW16" s="132"/>
      <c r="AXX16" s="132"/>
      <c r="AXY16" s="130"/>
      <c r="AXZ16" s="132"/>
      <c r="AYA16" s="132"/>
      <c r="AYB16" s="132"/>
      <c r="AYC16" s="132"/>
      <c r="AYD16" s="132"/>
      <c r="AYE16" s="132"/>
      <c r="AYF16" s="132"/>
      <c r="AYG16" s="132"/>
      <c r="AYH16" s="132"/>
      <c r="AYI16" s="132"/>
      <c r="AYJ16" s="132"/>
      <c r="AYK16" s="132"/>
      <c r="AYL16" s="132"/>
      <c r="AYM16" s="132"/>
      <c r="AYN16" s="130"/>
      <c r="AYO16" s="132"/>
      <c r="AYP16" s="132"/>
      <c r="AYQ16" s="132"/>
      <c r="AYR16" s="132"/>
      <c r="AYS16" s="132"/>
      <c r="AYT16" s="132"/>
      <c r="AYU16" s="132"/>
      <c r="AYV16" s="132"/>
      <c r="AYW16" s="132"/>
      <c r="AYX16" s="132"/>
      <c r="AYY16" s="132"/>
      <c r="AYZ16" s="132"/>
      <c r="AZA16" s="132"/>
      <c r="AZB16" s="132"/>
      <c r="AZC16" s="130"/>
      <c r="AZD16" s="132"/>
      <c r="AZE16" s="132"/>
      <c r="AZF16" s="132"/>
      <c r="AZG16" s="132"/>
      <c r="AZH16" s="132"/>
      <c r="AZI16" s="132"/>
      <c r="AZJ16" s="132"/>
      <c r="AZK16" s="132"/>
      <c r="AZL16" s="132"/>
      <c r="AZM16" s="132"/>
      <c r="AZN16" s="132"/>
      <c r="AZO16" s="132"/>
      <c r="AZP16" s="132"/>
      <c r="AZQ16" s="132"/>
      <c r="AZR16" s="130"/>
      <c r="AZS16" s="132"/>
      <c r="AZT16" s="132"/>
      <c r="AZU16" s="132"/>
      <c r="AZV16" s="132"/>
      <c r="AZW16" s="132"/>
      <c r="AZX16" s="132"/>
      <c r="AZY16" s="132"/>
      <c r="AZZ16" s="132"/>
      <c r="BAA16" s="132"/>
      <c r="BAB16" s="132"/>
      <c r="BAC16" s="132"/>
      <c r="BAD16" s="132"/>
      <c r="BAE16" s="132"/>
      <c r="BAF16" s="132"/>
      <c r="BAG16" s="130"/>
      <c r="BAH16" s="132"/>
      <c r="BAI16" s="132"/>
      <c r="BAJ16" s="132"/>
      <c r="BAK16" s="132"/>
      <c r="BAL16" s="132"/>
      <c r="BAM16" s="132"/>
      <c r="BAN16" s="132"/>
      <c r="BAO16" s="132"/>
      <c r="BAP16" s="132"/>
      <c r="BAQ16" s="132"/>
      <c r="BAR16" s="132"/>
      <c r="BAS16" s="132"/>
      <c r="BAT16" s="132"/>
      <c r="BAU16" s="132"/>
      <c r="BAV16" s="130"/>
      <c r="BAW16" s="132"/>
      <c r="BAX16" s="132"/>
      <c r="BAY16" s="132"/>
      <c r="BAZ16" s="132"/>
      <c r="BBA16" s="132"/>
      <c r="BBB16" s="132"/>
      <c r="BBC16" s="132"/>
      <c r="BBD16" s="132"/>
      <c r="BBE16" s="132"/>
      <c r="BBF16" s="132"/>
      <c r="BBG16" s="132"/>
      <c r="BBH16" s="132"/>
      <c r="BBI16" s="132"/>
      <c r="BBJ16" s="132"/>
      <c r="BBK16" s="130"/>
      <c r="BBL16" s="132"/>
      <c r="BBM16" s="132"/>
      <c r="BBN16" s="132"/>
      <c r="BBO16" s="132"/>
      <c r="BBP16" s="132"/>
      <c r="BBQ16" s="132"/>
      <c r="BBR16" s="132"/>
      <c r="BBS16" s="132"/>
      <c r="BBT16" s="132"/>
      <c r="BBU16" s="132"/>
      <c r="BBV16" s="132"/>
      <c r="BBW16" s="132"/>
      <c r="BBX16" s="132"/>
      <c r="BBY16" s="132"/>
      <c r="BBZ16" s="130"/>
      <c r="BCA16" s="132"/>
      <c r="BCB16" s="132"/>
      <c r="BCC16" s="132"/>
      <c r="BCD16" s="132"/>
      <c r="BCE16" s="132"/>
      <c r="BCF16" s="132"/>
      <c r="BCG16" s="132"/>
      <c r="BCH16" s="132"/>
      <c r="BCI16" s="132"/>
      <c r="BCJ16" s="132"/>
      <c r="BCK16" s="132"/>
      <c r="BCL16" s="132"/>
      <c r="BCM16" s="132"/>
      <c r="BCN16" s="132"/>
      <c r="BCO16" s="130"/>
      <c r="BCP16" s="132"/>
      <c r="BCQ16" s="132"/>
      <c r="BCR16" s="132"/>
      <c r="BCS16" s="132"/>
      <c r="BCT16" s="132"/>
      <c r="BCU16" s="132"/>
      <c r="BCV16" s="132"/>
      <c r="BCW16" s="132"/>
      <c r="BCX16" s="132"/>
      <c r="BCY16" s="132"/>
      <c r="BCZ16" s="132"/>
      <c r="BDA16" s="132"/>
      <c r="BDB16" s="132"/>
      <c r="BDC16" s="132"/>
      <c r="BDD16" s="130"/>
      <c r="BDE16" s="132"/>
      <c r="BDF16" s="132"/>
      <c r="BDG16" s="132"/>
      <c r="BDH16" s="132"/>
      <c r="BDI16" s="132"/>
      <c r="BDJ16" s="132"/>
      <c r="BDK16" s="132"/>
      <c r="BDL16" s="132"/>
      <c r="BDM16" s="132"/>
      <c r="BDN16" s="132"/>
      <c r="BDO16" s="132"/>
      <c r="BDP16" s="132"/>
      <c r="BDQ16" s="132"/>
      <c r="BDR16" s="132"/>
      <c r="BDS16" s="130"/>
      <c r="BDT16" s="132"/>
      <c r="BDU16" s="132"/>
      <c r="BDV16" s="132"/>
      <c r="BDW16" s="132"/>
      <c r="BDX16" s="132"/>
      <c r="BDY16" s="132"/>
      <c r="BDZ16" s="132"/>
      <c r="BEA16" s="132"/>
      <c r="BEB16" s="132"/>
      <c r="BEC16" s="132"/>
      <c r="BED16" s="132"/>
      <c r="BEE16" s="132"/>
      <c r="BEF16" s="132"/>
      <c r="BEG16" s="132"/>
      <c r="BEH16" s="130"/>
      <c r="BEI16" s="132"/>
      <c r="BEJ16" s="132"/>
      <c r="BEK16" s="132"/>
      <c r="BEL16" s="132"/>
      <c r="BEM16" s="132"/>
      <c r="BEN16" s="132"/>
      <c r="BEO16" s="132"/>
      <c r="BEP16" s="132"/>
      <c r="BEQ16" s="132"/>
      <c r="BER16" s="132"/>
      <c r="BES16" s="132"/>
      <c r="BET16" s="132"/>
      <c r="BEU16" s="132"/>
      <c r="BEV16" s="132"/>
      <c r="BEW16" s="130"/>
      <c r="BEX16" s="132"/>
      <c r="BEY16" s="132"/>
      <c r="BEZ16" s="132"/>
      <c r="BFA16" s="132"/>
      <c r="BFB16" s="132"/>
      <c r="BFC16" s="132"/>
      <c r="BFD16" s="132"/>
      <c r="BFE16" s="132"/>
      <c r="BFF16" s="132"/>
      <c r="BFG16" s="132"/>
      <c r="BFH16" s="132"/>
      <c r="BFI16" s="132"/>
      <c r="BFJ16" s="132"/>
      <c r="BFK16" s="132"/>
      <c r="BFL16" s="130"/>
      <c r="BFM16" s="132"/>
      <c r="BFN16" s="132"/>
      <c r="BFO16" s="132"/>
      <c r="BFP16" s="132"/>
      <c r="BFQ16" s="132"/>
      <c r="BFR16" s="132"/>
      <c r="BFS16" s="132"/>
      <c r="BFT16" s="132"/>
      <c r="BFU16" s="132"/>
      <c r="BFV16" s="132"/>
      <c r="BFW16" s="132"/>
      <c r="BFX16" s="132"/>
      <c r="BFY16" s="132"/>
      <c r="BFZ16" s="132"/>
      <c r="BGA16" s="130"/>
      <c r="BGB16" s="132"/>
      <c r="BGC16" s="132"/>
      <c r="BGD16" s="132"/>
      <c r="BGE16" s="132"/>
      <c r="BGF16" s="132"/>
      <c r="BGG16" s="132"/>
      <c r="BGH16" s="132"/>
      <c r="BGI16" s="132"/>
      <c r="BGJ16" s="132"/>
      <c r="BGK16" s="132"/>
      <c r="BGL16" s="132"/>
      <c r="BGM16" s="132"/>
      <c r="BGN16" s="132"/>
      <c r="BGO16" s="132"/>
      <c r="BGP16" s="130"/>
      <c r="BGQ16" s="132"/>
      <c r="BGR16" s="132"/>
      <c r="BGS16" s="132"/>
      <c r="BGT16" s="132"/>
      <c r="BGU16" s="132"/>
      <c r="BGV16" s="132"/>
      <c r="BGW16" s="132"/>
      <c r="BGX16" s="132"/>
      <c r="BGY16" s="132"/>
      <c r="BGZ16" s="132"/>
      <c r="BHA16" s="132"/>
      <c r="BHB16" s="132"/>
      <c r="BHC16" s="132"/>
      <c r="BHD16" s="132"/>
      <c r="BHE16" s="130"/>
      <c r="BHF16" s="132"/>
      <c r="BHG16" s="132"/>
      <c r="BHH16" s="132"/>
      <c r="BHI16" s="132"/>
      <c r="BHJ16" s="132"/>
      <c r="BHK16" s="132"/>
      <c r="BHL16" s="132"/>
      <c r="BHM16" s="132"/>
      <c r="BHN16" s="132"/>
      <c r="BHO16" s="132"/>
      <c r="BHP16" s="132"/>
      <c r="BHQ16" s="132"/>
      <c r="BHR16" s="132"/>
      <c r="BHS16" s="132"/>
      <c r="BHT16" s="130"/>
      <c r="BHU16" s="132"/>
      <c r="BHV16" s="132"/>
      <c r="BHW16" s="132"/>
      <c r="BHX16" s="132"/>
      <c r="BHY16" s="132"/>
      <c r="BHZ16" s="132"/>
      <c r="BIA16" s="132"/>
      <c r="BIB16" s="132"/>
      <c r="BIC16" s="132"/>
      <c r="BID16" s="132"/>
      <c r="BIE16" s="132"/>
      <c r="BIF16" s="132"/>
      <c r="BIG16" s="132"/>
      <c r="BIH16" s="132"/>
      <c r="BII16" s="130"/>
      <c r="BIJ16" s="132"/>
      <c r="BIK16" s="132"/>
      <c r="BIL16" s="132"/>
      <c r="BIM16" s="132"/>
      <c r="BIN16" s="132"/>
      <c r="BIO16" s="132"/>
      <c r="BIP16" s="132"/>
      <c r="BIQ16" s="132"/>
      <c r="BIR16" s="132"/>
      <c r="BIS16" s="132"/>
      <c r="BIT16" s="132"/>
      <c r="BIU16" s="132"/>
      <c r="BIV16" s="132"/>
      <c r="BIW16" s="132"/>
      <c r="BIX16" s="130"/>
      <c r="BIY16" s="132"/>
      <c r="BIZ16" s="132"/>
      <c r="BJA16" s="132"/>
      <c r="BJB16" s="132"/>
      <c r="BJC16" s="132"/>
      <c r="BJD16" s="132"/>
      <c r="BJE16" s="132"/>
      <c r="BJF16" s="132"/>
      <c r="BJG16" s="132"/>
      <c r="BJH16" s="132"/>
      <c r="BJI16" s="132"/>
      <c r="BJJ16" s="132"/>
      <c r="BJK16" s="132"/>
      <c r="BJL16" s="132"/>
      <c r="BJM16" s="130"/>
      <c r="BJN16" s="132"/>
      <c r="BJO16" s="132"/>
      <c r="BJP16" s="132"/>
      <c r="BJQ16" s="132"/>
      <c r="BJR16" s="132"/>
      <c r="BJS16" s="132"/>
      <c r="BJT16" s="132"/>
      <c r="BJU16" s="132"/>
      <c r="BJV16" s="132"/>
      <c r="BJW16" s="132"/>
      <c r="BJX16" s="132"/>
      <c r="BJY16" s="132"/>
      <c r="BJZ16" s="132"/>
      <c r="BKA16" s="132"/>
      <c r="BKB16" s="130"/>
      <c r="BKC16" s="132"/>
      <c r="BKD16" s="132"/>
      <c r="BKE16" s="132"/>
      <c r="BKF16" s="132"/>
      <c r="BKG16" s="132"/>
      <c r="BKH16" s="132"/>
      <c r="BKI16" s="132"/>
      <c r="BKJ16" s="132"/>
      <c r="BKK16" s="132"/>
      <c r="BKL16" s="132"/>
      <c r="BKM16" s="132"/>
      <c r="BKN16" s="132"/>
      <c r="BKO16" s="132"/>
      <c r="BKP16" s="132"/>
      <c r="BKQ16" s="130"/>
      <c r="BKR16" s="132"/>
      <c r="BKS16" s="132"/>
      <c r="BKT16" s="132"/>
      <c r="BKU16" s="132"/>
      <c r="BKV16" s="132"/>
      <c r="BKW16" s="132"/>
      <c r="BKX16" s="132"/>
      <c r="BKY16" s="132"/>
      <c r="BKZ16" s="132"/>
      <c r="BLA16" s="132"/>
      <c r="BLB16" s="132"/>
      <c r="BLC16" s="132"/>
      <c r="BLD16" s="132"/>
      <c r="BLE16" s="132"/>
      <c r="BLF16" s="130"/>
      <c r="BLG16" s="132"/>
      <c r="BLH16" s="132"/>
      <c r="BLI16" s="132"/>
      <c r="BLJ16" s="132"/>
      <c r="BLK16" s="132"/>
      <c r="BLL16" s="132"/>
      <c r="BLM16" s="132"/>
      <c r="BLN16" s="132"/>
      <c r="BLO16" s="132"/>
      <c r="BLP16" s="132"/>
      <c r="BLQ16" s="132"/>
      <c r="BLR16" s="132"/>
      <c r="BLS16" s="132"/>
      <c r="BLT16" s="132"/>
      <c r="BLU16" s="130"/>
      <c r="BLV16" s="132"/>
      <c r="BLW16" s="132"/>
      <c r="BLX16" s="132"/>
      <c r="BLY16" s="132"/>
      <c r="BLZ16" s="132"/>
      <c r="BMA16" s="132"/>
      <c r="BMB16" s="132"/>
      <c r="BMC16" s="132"/>
      <c r="BMD16" s="132"/>
      <c r="BME16" s="132"/>
      <c r="BMF16" s="132"/>
      <c r="BMG16" s="132"/>
      <c r="BMH16" s="132"/>
      <c r="BMI16" s="132"/>
      <c r="BMJ16" s="130"/>
      <c r="BMK16" s="132"/>
      <c r="BML16" s="132"/>
      <c r="BMM16" s="132"/>
      <c r="BMN16" s="132"/>
      <c r="BMO16" s="132"/>
      <c r="BMP16" s="132"/>
      <c r="BMQ16" s="132"/>
      <c r="BMR16" s="132"/>
      <c r="BMS16" s="132"/>
      <c r="BMT16" s="132"/>
      <c r="BMU16" s="132"/>
      <c r="BMV16" s="132"/>
      <c r="BMW16" s="132"/>
      <c r="BMX16" s="132"/>
      <c r="BMY16" s="130"/>
      <c r="BMZ16" s="132"/>
      <c r="BNA16" s="132"/>
      <c r="BNB16" s="132"/>
      <c r="BNC16" s="132"/>
      <c r="BND16" s="132"/>
      <c r="BNE16" s="132"/>
      <c r="BNF16" s="132"/>
      <c r="BNG16" s="132"/>
      <c r="BNH16" s="132"/>
      <c r="BNI16" s="132"/>
      <c r="BNJ16" s="132"/>
      <c r="BNK16" s="132"/>
      <c r="BNL16" s="132"/>
      <c r="BNM16" s="132"/>
      <c r="BNN16" s="130"/>
      <c r="BNO16" s="132"/>
      <c r="BNP16" s="132"/>
      <c r="BNQ16" s="132"/>
      <c r="BNR16" s="132"/>
      <c r="BNS16" s="132"/>
      <c r="BNT16" s="132"/>
      <c r="BNU16" s="132"/>
      <c r="BNV16" s="132"/>
      <c r="BNW16" s="132"/>
      <c r="BNX16" s="132"/>
      <c r="BNY16" s="132"/>
      <c r="BNZ16" s="132"/>
      <c r="BOA16" s="132"/>
      <c r="BOB16" s="132"/>
      <c r="BOC16" s="130"/>
      <c r="BOD16" s="132"/>
      <c r="BOE16" s="132"/>
      <c r="BOF16" s="132"/>
      <c r="BOG16" s="132"/>
      <c r="BOH16" s="132"/>
      <c r="BOI16" s="132"/>
      <c r="BOJ16" s="132"/>
      <c r="BOK16" s="132"/>
      <c r="BOL16" s="132"/>
      <c r="BOM16" s="132"/>
      <c r="BON16" s="132"/>
      <c r="BOO16" s="132"/>
      <c r="BOP16" s="132"/>
      <c r="BOQ16" s="132"/>
      <c r="BOR16" s="130"/>
      <c r="BOS16" s="132"/>
      <c r="BOT16" s="132"/>
      <c r="BOU16" s="132"/>
      <c r="BOV16" s="132"/>
      <c r="BOW16" s="132"/>
      <c r="BOX16" s="132"/>
      <c r="BOY16" s="132"/>
      <c r="BOZ16" s="132"/>
      <c r="BPA16" s="132"/>
      <c r="BPB16" s="132"/>
      <c r="BPC16" s="132"/>
      <c r="BPD16" s="132"/>
      <c r="BPE16" s="132"/>
      <c r="BPF16" s="132"/>
      <c r="BPG16" s="130"/>
      <c r="BPH16" s="132"/>
      <c r="BPI16" s="132"/>
      <c r="BPJ16" s="132"/>
      <c r="BPK16" s="132"/>
      <c r="BPL16" s="132"/>
      <c r="BPM16" s="132"/>
      <c r="BPN16" s="132"/>
      <c r="BPO16" s="132"/>
      <c r="BPP16" s="132"/>
      <c r="BPQ16" s="132"/>
      <c r="BPR16" s="132"/>
      <c r="BPS16" s="132"/>
      <c r="BPT16" s="132"/>
      <c r="BPU16" s="132"/>
      <c r="BPV16" s="130"/>
      <c r="BPW16" s="132"/>
      <c r="BPX16" s="132"/>
      <c r="BPY16" s="132"/>
      <c r="BPZ16" s="132"/>
      <c r="BQA16" s="132"/>
      <c r="BQB16" s="132"/>
      <c r="BQC16" s="132"/>
      <c r="BQD16" s="132"/>
      <c r="BQE16" s="132"/>
      <c r="BQF16" s="132"/>
      <c r="BQG16" s="132"/>
      <c r="BQH16" s="132"/>
      <c r="BQI16" s="132"/>
      <c r="BQJ16" s="132"/>
      <c r="BQK16" s="130"/>
      <c r="BQL16" s="132"/>
      <c r="BQM16" s="132"/>
      <c r="BQN16" s="132"/>
      <c r="BQO16" s="132"/>
      <c r="BQP16" s="132"/>
      <c r="BQQ16" s="132"/>
      <c r="BQR16" s="132"/>
      <c r="BQS16" s="132"/>
      <c r="BQT16" s="132"/>
      <c r="BQU16" s="132"/>
      <c r="BQV16" s="132"/>
      <c r="BQW16" s="132"/>
      <c r="BQX16" s="132"/>
      <c r="BQY16" s="132"/>
      <c r="BQZ16" s="130"/>
      <c r="BRA16" s="132"/>
      <c r="BRB16" s="132"/>
      <c r="BRC16" s="132"/>
      <c r="BRD16" s="132"/>
      <c r="BRE16" s="132"/>
      <c r="BRF16" s="132"/>
      <c r="BRG16" s="132"/>
      <c r="BRH16" s="132"/>
      <c r="BRI16" s="132"/>
      <c r="BRJ16" s="132"/>
      <c r="BRK16" s="132"/>
      <c r="BRL16" s="132"/>
      <c r="BRM16" s="132"/>
      <c r="BRN16" s="132"/>
      <c r="BRO16" s="130"/>
      <c r="BRP16" s="132"/>
      <c r="BRQ16" s="132"/>
      <c r="BRR16" s="132"/>
      <c r="BRS16" s="132"/>
      <c r="BRT16" s="132"/>
      <c r="BRU16" s="132"/>
      <c r="BRV16" s="132"/>
      <c r="BRW16" s="132"/>
      <c r="BRX16" s="132"/>
      <c r="BRY16" s="132"/>
      <c r="BRZ16" s="132"/>
      <c r="BSA16" s="132"/>
      <c r="BSB16" s="132"/>
      <c r="BSC16" s="132"/>
      <c r="BSD16" s="130"/>
      <c r="BSE16" s="132"/>
      <c r="BSF16" s="132"/>
      <c r="BSG16" s="132"/>
      <c r="BSH16" s="132"/>
      <c r="BSI16" s="132"/>
      <c r="BSJ16" s="132"/>
      <c r="BSK16" s="132"/>
      <c r="BSL16" s="132"/>
      <c r="BSM16" s="132"/>
      <c r="BSN16" s="132"/>
      <c r="BSO16" s="132"/>
      <c r="BSP16" s="132"/>
      <c r="BSQ16" s="132"/>
      <c r="BSR16" s="132"/>
      <c r="BSS16" s="130"/>
      <c r="BST16" s="132"/>
      <c r="BSU16" s="132"/>
      <c r="BSV16" s="132"/>
      <c r="BSW16" s="132"/>
      <c r="BSX16" s="132"/>
      <c r="BSY16" s="132"/>
      <c r="BSZ16" s="132"/>
      <c r="BTA16" s="132"/>
      <c r="BTB16" s="132"/>
      <c r="BTC16" s="132"/>
      <c r="BTD16" s="132"/>
      <c r="BTE16" s="132"/>
      <c r="BTF16" s="132"/>
      <c r="BTG16" s="132"/>
      <c r="BTH16" s="130"/>
      <c r="BTI16" s="132"/>
      <c r="BTJ16" s="132"/>
      <c r="BTK16" s="132"/>
      <c r="BTL16" s="132"/>
      <c r="BTM16" s="132"/>
      <c r="BTN16" s="132"/>
      <c r="BTO16" s="132"/>
      <c r="BTP16" s="132"/>
      <c r="BTQ16" s="132"/>
      <c r="BTR16" s="132"/>
      <c r="BTS16" s="132"/>
      <c r="BTT16" s="132"/>
      <c r="BTU16" s="132"/>
      <c r="BTV16" s="132"/>
      <c r="BTW16" s="130"/>
      <c r="BTX16" s="132"/>
      <c r="BTY16" s="132"/>
      <c r="BTZ16" s="132"/>
      <c r="BUA16" s="132"/>
      <c r="BUB16" s="132"/>
      <c r="BUC16" s="132"/>
      <c r="BUD16" s="132"/>
      <c r="BUE16" s="132"/>
      <c r="BUF16" s="132"/>
      <c r="BUG16" s="132"/>
      <c r="BUH16" s="132"/>
      <c r="BUI16" s="132"/>
      <c r="BUJ16" s="132"/>
      <c r="BUK16" s="132"/>
      <c r="BUL16" s="130"/>
      <c r="BUM16" s="132"/>
      <c r="BUN16" s="132"/>
      <c r="BUO16" s="132"/>
      <c r="BUP16" s="132"/>
      <c r="BUQ16" s="132"/>
      <c r="BUR16" s="132"/>
      <c r="BUS16" s="132"/>
      <c r="BUT16" s="132"/>
      <c r="BUU16" s="132"/>
      <c r="BUV16" s="132"/>
      <c r="BUW16" s="132"/>
      <c r="BUX16" s="132"/>
      <c r="BUY16" s="132"/>
      <c r="BUZ16" s="132"/>
      <c r="BVA16" s="130"/>
      <c r="BVB16" s="132"/>
      <c r="BVC16" s="132"/>
      <c r="BVD16" s="132"/>
      <c r="BVE16" s="132"/>
      <c r="BVF16" s="132"/>
      <c r="BVG16" s="132"/>
      <c r="BVH16" s="132"/>
      <c r="BVI16" s="132"/>
      <c r="BVJ16" s="132"/>
      <c r="BVK16" s="132"/>
      <c r="BVL16" s="132"/>
      <c r="BVM16" s="132"/>
      <c r="BVN16" s="132"/>
      <c r="BVO16" s="132"/>
      <c r="BVP16" s="130"/>
      <c r="BVQ16" s="132"/>
      <c r="BVR16" s="132"/>
      <c r="BVS16" s="132"/>
      <c r="BVT16" s="132"/>
      <c r="BVU16" s="132"/>
      <c r="BVV16" s="132"/>
      <c r="BVW16" s="132"/>
      <c r="BVX16" s="132"/>
      <c r="BVY16" s="132"/>
      <c r="BVZ16" s="132"/>
      <c r="BWA16" s="132"/>
      <c r="BWB16" s="132"/>
      <c r="BWC16" s="132"/>
      <c r="BWD16" s="132"/>
      <c r="BWE16" s="130"/>
      <c r="BWF16" s="132"/>
      <c r="BWG16" s="132"/>
      <c r="BWH16" s="132"/>
      <c r="BWI16" s="132"/>
      <c r="BWJ16" s="132"/>
      <c r="BWK16" s="132"/>
      <c r="BWL16" s="132"/>
      <c r="BWM16" s="132"/>
      <c r="BWN16" s="132"/>
      <c r="BWO16" s="132"/>
      <c r="BWP16" s="132"/>
      <c r="BWQ16" s="132"/>
      <c r="BWR16" s="132"/>
      <c r="BWS16" s="132"/>
      <c r="BWT16" s="130"/>
      <c r="BWU16" s="132"/>
      <c r="BWV16" s="132"/>
      <c r="BWW16" s="132"/>
      <c r="BWX16" s="132"/>
      <c r="BWY16" s="132"/>
      <c r="BWZ16" s="132"/>
      <c r="BXA16" s="132"/>
      <c r="BXB16" s="132"/>
      <c r="BXC16" s="132"/>
      <c r="BXD16" s="132"/>
      <c r="BXE16" s="132"/>
      <c r="BXF16" s="132"/>
      <c r="BXG16" s="132"/>
      <c r="BXH16" s="132"/>
      <c r="BXI16" s="130"/>
      <c r="BXJ16" s="132"/>
      <c r="BXK16" s="132"/>
      <c r="BXL16" s="132"/>
      <c r="BXM16" s="132"/>
      <c r="BXN16" s="132"/>
      <c r="BXO16" s="132"/>
      <c r="BXP16" s="132"/>
      <c r="BXQ16" s="132"/>
      <c r="BXR16" s="132"/>
      <c r="BXS16" s="132"/>
      <c r="BXT16" s="132"/>
      <c r="BXU16" s="132"/>
      <c r="BXV16" s="132"/>
      <c r="BXW16" s="132"/>
      <c r="BXX16" s="130"/>
      <c r="BXY16" s="132"/>
      <c r="BXZ16" s="132"/>
      <c r="BYA16" s="132"/>
      <c r="BYB16" s="132"/>
      <c r="BYC16" s="132"/>
      <c r="BYD16" s="132"/>
      <c r="BYE16" s="132"/>
      <c r="BYF16" s="132"/>
      <c r="BYG16" s="132"/>
      <c r="BYH16" s="132"/>
      <c r="BYI16" s="132"/>
      <c r="BYJ16" s="132"/>
      <c r="BYK16" s="132"/>
      <c r="BYL16" s="132"/>
      <c r="BYM16" s="130"/>
      <c r="BYN16" s="132"/>
      <c r="BYO16" s="132"/>
      <c r="BYP16" s="132"/>
      <c r="BYQ16" s="132"/>
      <c r="BYR16" s="132"/>
      <c r="BYS16" s="132"/>
      <c r="BYT16" s="132"/>
      <c r="BYU16" s="132"/>
      <c r="BYV16" s="132"/>
      <c r="BYW16" s="132"/>
      <c r="BYX16" s="132"/>
      <c r="BYY16" s="132"/>
      <c r="BYZ16" s="132"/>
      <c r="BZA16" s="132"/>
      <c r="BZB16" s="130"/>
      <c r="BZC16" s="132"/>
      <c r="BZD16" s="132"/>
      <c r="BZE16" s="132"/>
      <c r="BZF16" s="132"/>
      <c r="BZG16" s="132"/>
      <c r="BZH16" s="132"/>
      <c r="BZI16" s="132"/>
      <c r="BZJ16" s="132"/>
      <c r="BZK16" s="132"/>
      <c r="BZL16" s="132"/>
      <c r="BZM16" s="132"/>
      <c r="BZN16" s="132"/>
      <c r="BZO16" s="132"/>
      <c r="BZP16" s="132"/>
      <c r="BZQ16" s="130"/>
      <c r="BZR16" s="132"/>
      <c r="BZS16" s="132"/>
      <c r="BZT16" s="132"/>
      <c r="BZU16" s="132"/>
      <c r="BZV16" s="132"/>
      <c r="BZW16" s="132"/>
      <c r="BZX16" s="132"/>
      <c r="BZY16" s="132"/>
      <c r="BZZ16" s="132"/>
      <c r="CAA16" s="132"/>
      <c r="CAB16" s="132"/>
      <c r="CAC16" s="132"/>
      <c r="CAD16" s="132"/>
      <c r="CAE16" s="132"/>
      <c r="CAF16" s="130"/>
      <c r="CAG16" s="132"/>
      <c r="CAH16" s="132"/>
      <c r="CAI16" s="132"/>
      <c r="CAJ16" s="132"/>
      <c r="CAK16" s="132"/>
      <c r="CAL16" s="132"/>
      <c r="CAM16" s="132"/>
      <c r="CAN16" s="132"/>
      <c r="CAO16" s="132"/>
      <c r="CAP16" s="132"/>
      <c r="CAQ16" s="132"/>
      <c r="CAR16" s="132"/>
      <c r="CAS16" s="132"/>
      <c r="CAT16" s="132"/>
      <c r="CAU16" s="130"/>
      <c r="CAV16" s="132"/>
      <c r="CAW16" s="132"/>
      <c r="CAX16" s="132"/>
      <c r="CAY16" s="132"/>
      <c r="CAZ16" s="132"/>
      <c r="CBA16" s="132"/>
      <c r="CBB16" s="132"/>
      <c r="CBC16" s="132"/>
      <c r="CBD16" s="132"/>
      <c r="CBE16" s="132"/>
      <c r="CBF16" s="132"/>
      <c r="CBG16" s="132"/>
      <c r="CBH16" s="132"/>
      <c r="CBI16" s="132"/>
      <c r="CBJ16" s="130"/>
      <c r="CBK16" s="132"/>
      <c r="CBL16" s="132"/>
      <c r="CBM16" s="132"/>
      <c r="CBN16" s="132"/>
      <c r="CBO16" s="132"/>
      <c r="CBP16" s="132"/>
      <c r="CBQ16" s="132"/>
      <c r="CBR16" s="132"/>
      <c r="CBS16" s="132"/>
      <c r="CBT16" s="132"/>
      <c r="CBU16" s="132"/>
      <c r="CBV16" s="132"/>
      <c r="CBW16" s="132"/>
      <c r="CBX16" s="132"/>
      <c r="CBY16" s="130"/>
      <c r="CBZ16" s="132"/>
      <c r="CCA16" s="132"/>
      <c r="CCB16" s="132"/>
      <c r="CCC16" s="132"/>
      <c r="CCD16" s="132"/>
      <c r="CCE16" s="132"/>
      <c r="CCF16" s="132"/>
      <c r="CCG16" s="132"/>
      <c r="CCH16" s="132"/>
      <c r="CCI16" s="132"/>
      <c r="CCJ16" s="132"/>
      <c r="CCK16" s="132"/>
      <c r="CCL16" s="132"/>
      <c r="CCM16" s="132"/>
      <c r="CCN16" s="130"/>
      <c r="CCO16" s="132"/>
      <c r="CCP16" s="132"/>
      <c r="CCQ16" s="132"/>
      <c r="CCR16" s="132"/>
      <c r="CCS16" s="132"/>
      <c r="CCT16" s="132"/>
      <c r="CCU16" s="132"/>
      <c r="CCV16" s="132"/>
      <c r="CCW16" s="132"/>
      <c r="CCX16" s="132"/>
      <c r="CCY16" s="132"/>
      <c r="CCZ16" s="132"/>
      <c r="CDA16" s="132"/>
      <c r="CDB16" s="132"/>
      <c r="CDC16" s="130"/>
      <c r="CDD16" s="132"/>
      <c r="CDE16" s="132"/>
      <c r="CDF16" s="132"/>
      <c r="CDG16" s="132"/>
      <c r="CDH16" s="132"/>
      <c r="CDI16" s="132"/>
      <c r="CDJ16" s="132"/>
      <c r="CDK16" s="132"/>
      <c r="CDL16" s="132"/>
      <c r="CDM16" s="132"/>
      <c r="CDN16" s="132"/>
      <c r="CDO16" s="132"/>
      <c r="CDP16" s="132"/>
      <c r="CDQ16" s="132"/>
      <c r="CDR16" s="130"/>
      <c r="CDS16" s="132"/>
      <c r="CDT16" s="132"/>
      <c r="CDU16" s="132"/>
      <c r="CDV16" s="132"/>
      <c r="CDW16" s="132"/>
      <c r="CDX16" s="132"/>
      <c r="CDY16" s="132"/>
      <c r="CDZ16" s="132"/>
      <c r="CEA16" s="132"/>
      <c r="CEB16" s="132"/>
      <c r="CEC16" s="132"/>
      <c r="CED16" s="132"/>
      <c r="CEE16" s="132"/>
      <c r="CEF16" s="132"/>
      <c r="CEG16" s="130"/>
      <c r="CEH16" s="132"/>
      <c r="CEI16" s="132"/>
      <c r="CEJ16" s="132"/>
      <c r="CEK16" s="132"/>
      <c r="CEL16" s="132"/>
      <c r="CEM16" s="132"/>
      <c r="CEN16" s="132"/>
      <c r="CEO16" s="132"/>
      <c r="CEP16" s="132"/>
      <c r="CEQ16" s="132"/>
      <c r="CER16" s="132"/>
      <c r="CES16" s="132"/>
      <c r="CET16" s="132"/>
      <c r="CEU16" s="132"/>
      <c r="CEV16" s="130"/>
      <c r="CEW16" s="132"/>
      <c r="CEX16" s="132"/>
      <c r="CEY16" s="132"/>
      <c r="CEZ16" s="132"/>
      <c r="CFA16" s="132"/>
      <c r="CFB16" s="132"/>
      <c r="CFC16" s="132"/>
      <c r="CFD16" s="132"/>
      <c r="CFE16" s="132"/>
      <c r="CFF16" s="132"/>
      <c r="CFG16" s="132"/>
      <c r="CFH16" s="132"/>
      <c r="CFI16" s="132"/>
      <c r="CFJ16" s="132"/>
      <c r="CFK16" s="130"/>
      <c r="CFL16" s="132"/>
      <c r="CFM16" s="132"/>
      <c r="CFN16" s="132"/>
      <c r="CFO16" s="132"/>
      <c r="CFP16" s="132"/>
      <c r="CFQ16" s="132"/>
      <c r="CFR16" s="132"/>
      <c r="CFS16" s="132"/>
      <c r="CFT16" s="132"/>
      <c r="CFU16" s="132"/>
      <c r="CFV16" s="132"/>
      <c r="CFW16" s="132"/>
      <c r="CFX16" s="132"/>
      <c r="CFY16" s="132"/>
      <c r="CFZ16" s="130"/>
      <c r="CGA16" s="132"/>
      <c r="CGB16" s="132"/>
      <c r="CGC16" s="132"/>
      <c r="CGD16" s="132"/>
      <c r="CGE16" s="132"/>
      <c r="CGF16" s="132"/>
      <c r="CGG16" s="132"/>
      <c r="CGH16" s="132"/>
      <c r="CGI16" s="132"/>
      <c r="CGJ16" s="132"/>
      <c r="CGK16" s="132"/>
      <c r="CGL16" s="132"/>
      <c r="CGM16" s="132"/>
      <c r="CGN16" s="132"/>
      <c r="CGO16" s="130"/>
      <c r="CGP16" s="132"/>
      <c r="CGQ16" s="132"/>
      <c r="CGR16" s="132"/>
      <c r="CGS16" s="132"/>
      <c r="CGT16" s="132"/>
      <c r="CGU16" s="132"/>
      <c r="CGV16" s="132"/>
      <c r="CGW16" s="132"/>
      <c r="CGX16" s="132"/>
      <c r="CGY16" s="132"/>
      <c r="CGZ16" s="132"/>
      <c r="CHA16" s="132"/>
      <c r="CHB16" s="132"/>
      <c r="CHC16" s="132"/>
      <c r="CHD16" s="130"/>
      <c r="CHE16" s="132"/>
      <c r="CHF16" s="132"/>
      <c r="CHG16" s="132"/>
      <c r="CHH16" s="132"/>
      <c r="CHI16" s="132"/>
      <c r="CHJ16" s="132"/>
      <c r="CHK16" s="132"/>
      <c r="CHL16" s="132"/>
      <c r="CHM16" s="132"/>
      <c r="CHN16" s="132"/>
      <c r="CHO16" s="132"/>
      <c r="CHP16" s="132"/>
      <c r="CHQ16" s="132"/>
      <c r="CHR16" s="132"/>
      <c r="CHS16" s="130"/>
      <c r="CHT16" s="132"/>
      <c r="CHU16" s="132"/>
      <c r="CHV16" s="132"/>
      <c r="CHW16" s="132"/>
      <c r="CHX16" s="132"/>
      <c r="CHY16" s="132"/>
      <c r="CHZ16" s="132"/>
      <c r="CIA16" s="132"/>
      <c r="CIB16" s="132"/>
      <c r="CIC16" s="132"/>
      <c r="CID16" s="132"/>
      <c r="CIE16" s="132"/>
      <c r="CIF16" s="132"/>
      <c r="CIG16" s="132"/>
      <c r="CIH16" s="130"/>
      <c r="CII16" s="132"/>
      <c r="CIJ16" s="132"/>
      <c r="CIK16" s="132"/>
      <c r="CIL16" s="132"/>
      <c r="CIM16" s="132"/>
      <c r="CIN16" s="132"/>
      <c r="CIO16" s="132"/>
      <c r="CIP16" s="132"/>
      <c r="CIQ16" s="132"/>
      <c r="CIR16" s="132"/>
      <c r="CIS16" s="132"/>
      <c r="CIT16" s="132"/>
      <c r="CIU16" s="132"/>
      <c r="CIV16" s="132"/>
      <c r="CIW16" s="130"/>
      <c r="CIX16" s="132"/>
      <c r="CIY16" s="132"/>
      <c r="CIZ16" s="132"/>
      <c r="CJA16" s="132"/>
      <c r="CJB16" s="132"/>
      <c r="CJC16" s="132"/>
      <c r="CJD16" s="132"/>
      <c r="CJE16" s="132"/>
      <c r="CJF16" s="132"/>
      <c r="CJG16" s="132"/>
      <c r="CJH16" s="132"/>
      <c r="CJI16" s="132"/>
      <c r="CJJ16" s="132"/>
      <c r="CJK16" s="132"/>
      <c r="CJL16" s="130"/>
      <c r="CJM16" s="132"/>
      <c r="CJN16" s="132"/>
      <c r="CJO16" s="132"/>
      <c r="CJP16" s="132"/>
      <c r="CJQ16" s="132"/>
      <c r="CJR16" s="132"/>
      <c r="CJS16" s="132"/>
      <c r="CJT16" s="132"/>
      <c r="CJU16" s="132"/>
      <c r="CJV16" s="132"/>
      <c r="CJW16" s="132"/>
      <c r="CJX16" s="132"/>
      <c r="CJY16" s="132"/>
      <c r="CJZ16" s="132"/>
      <c r="CKA16" s="130"/>
      <c r="CKB16" s="132"/>
      <c r="CKC16" s="132"/>
      <c r="CKD16" s="132"/>
      <c r="CKE16" s="132"/>
      <c r="CKF16" s="132"/>
      <c r="CKG16" s="132"/>
      <c r="CKH16" s="132"/>
      <c r="CKI16" s="132"/>
      <c r="CKJ16" s="132"/>
      <c r="CKK16" s="132"/>
      <c r="CKL16" s="132"/>
      <c r="CKM16" s="132"/>
      <c r="CKN16" s="132"/>
      <c r="CKO16" s="132"/>
      <c r="CKP16" s="130"/>
      <c r="CKQ16" s="132"/>
      <c r="CKR16" s="132"/>
      <c r="CKS16" s="132"/>
      <c r="CKT16" s="132"/>
      <c r="CKU16" s="132"/>
      <c r="CKV16" s="132"/>
      <c r="CKW16" s="132"/>
      <c r="CKX16" s="132"/>
      <c r="CKY16" s="132"/>
      <c r="CKZ16" s="132"/>
      <c r="CLA16" s="132"/>
      <c r="CLB16" s="132"/>
      <c r="CLC16" s="132"/>
      <c r="CLD16" s="132"/>
      <c r="CLE16" s="130"/>
      <c r="CLF16" s="132"/>
      <c r="CLG16" s="132"/>
      <c r="CLH16" s="132"/>
      <c r="CLI16" s="132"/>
      <c r="CLJ16" s="132"/>
      <c r="CLK16" s="132"/>
      <c r="CLL16" s="132"/>
      <c r="CLM16" s="132"/>
      <c r="CLN16" s="132"/>
      <c r="CLO16" s="132"/>
      <c r="CLP16" s="132"/>
      <c r="CLQ16" s="132"/>
      <c r="CLR16" s="132"/>
      <c r="CLS16" s="132"/>
      <c r="CLT16" s="130"/>
      <c r="CLU16" s="132"/>
      <c r="CLV16" s="132"/>
      <c r="CLW16" s="132"/>
      <c r="CLX16" s="132"/>
      <c r="CLY16" s="132"/>
      <c r="CLZ16" s="132"/>
      <c r="CMA16" s="132"/>
      <c r="CMB16" s="132"/>
      <c r="CMC16" s="132"/>
      <c r="CMD16" s="132"/>
      <c r="CME16" s="132"/>
      <c r="CMF16" s="132"/>
      <c r="CMG16" s="132"/>
      <c r="CMH16" s="132"/>
      <c r="CMI16" s="130"/>
      <c r="CMJ16" s="132"/>
      <c r="CMK16" s="132"/>
      <c r="CML16" s="132"/>
      <c r="CMM16" s="132"/>
      <c r="CMN16" s="132"/>
      <c r="CMO16" s="132"/>
      <c r="CMP16" s="132"/>
      <c r="CMQ16" s="132"/>
      <c r="CMR16" s="132"/>
      <c r="CMS16" s="132"/>
      <c r="CMT16" s="132"/>
      <c r="CMU16" s="132"/>
      <c r="CMV16" s="132"/>
      <c r="CMW16" s="132"/>
      <c r="CMX16" s="130"/>
      <c r="CMY16" s="132"/>
      <c r="CMZ16" s="132"/>
      <c r="CNA16" s="132"/>
      <c r="CNB16" s="132"/>
      <c r="CNC16" s="132"/>
      <c r="CND16" s="132"/>
      <c r="CNE16" s="132"/>
      <c r="CNF16" s="132"/>
      <c r="CNG16" s="132"/>
      <c r="CNH16" s="132"/>
      <c r="CNI16" s="132"/>
      <c r="CNJ16" s="132"/>
      <c r="CNK16" s="132"/>
      <c r="CNL16" s="132"/>
      <c r="CNM16" s="130"/>
      <c r="CNN16" s="132"/>
      <c r="CNO16" s="132"/>
      <c r="CNP16" s="132"/>
      <c r="CNQ16" s="132"/>
      <c r="CNR16" s="132"/>
      <c r="CNS16" s="132"/>
      <c r="CNT16" s="132"/>
      <c r="CNU16" s="132"/>
      <c r="CNV16" s="132"/>
      <c r="CNW16" s="132"/>
      <c r="CNX16" s="132"/>
      <c r="CNY16" s="132"/>
      <c r="CNZ16" s="132"/>
      <c r="COA16" s="132"/>
      <c r="COB16" s="130"/>
      <c r="COC16" s="132"/>
      <c r="COD16" s="132"/>
      <c r="COE16" s="132"/>
      <c r="COF16" s="132"/>
      <c r="COG16" s="132"/>
      <c r="COH16" s="132"/>
      <c r="COI16" s="132"/>
      <c r="COJ16" s="132"/>
      <c r="COK16" s="132"/>
      <c r="COL16" s="132"/>
      <c r="COM16" s="132"/>
      <c r="CON16" s="132"/>
      <c r="COO16" s="132"/>
      <c r="COP16" s="132"/>
      <c r="COQ16" s="130"/>
      <c r="COR16" s="132"/>
      <c r="COS16" s="132"/>
      <c r="COT16" s="132"/>
      <c r="COU16" s="132"/>
      <c r="COV16" s="132"/>
      <c r="COW16" s="132"/>
      <c r="COX16" s="132"/>
      <c r="COY16" s="132"/>
      <c r="COZ16" s="132"/>
      <c r="CPA16" s="132"/>
      <c r="CPB16" s="132"/>
      <c r="CPC16" s="132"/>
      <c r="CPD16" s="132"/>
      <c r="CPE16" s="132"/>
      <c r="CPF16" s="130"/>
      <c r="CPG16" s="132"/>
      <c r="CPH16" s="132"/>
      <c r="CPI16" s="132"/>
      <c r="CPJ16" s="132"/>
      <c r="CPK16" s="132"/>
      <c r="CPL16" s="132"/>
      <c r="CPM16" s="132"/>
      <c r="CPN16" s="132"/>
      <c r="CPO16" s="132"/>
      <c r="CPP16" s="132"/>
      <c r="CPQ16" s="132"/>
      <c r="CPR16" s="132"/>
      <c r="CPS16" s="132"/>
      <c r="CPT16" s="132"/>
      <c r="CPU16" s="130"/>
      <c r="CPV16" s="132"/>
      <c r="CPW16" s="132"/>
      <c r="CPX16" s="132"/>
      <c r="CPY16" s="132"/>
      <c r="CPZ16" s="132"/>
      <c r="CQA16" s="132"/>
      <c r="CQB16" s="132"/>
      <c r="CQC16" s="132"/>
      <c r="CQD16" s="132"/>
      <c r="CQE16" s="132"/>
      <c r="CQF16" s="132"/>
      <c r="CQG16" s="132"/>
      <c r="CQH16" s="132"/>
      <c r="CQI16" s="132"/>
      <c r="CQJ16" s="130"/>
      <c r="CQK16" s="132"/>
      <c r="CQL16" s="132"/>
      <c r="CQM16" s="132"/>
      <c r="CQN16" s="132"/>
      <c r="CQO16" s="132"/>
      <c r="CQP16" s="132"/>
      <c r="CQQ16" s="132"/>
      <c r="CQR16" s="132"/>
      <c r="CQS16" s="132"/>
      <c r="CQT16" s="132"/>
      <c r="CQU16" s="132"/>
      <c r="CQV16" s="132"/>
      <c r="CQW16" s="132"/>
      <c r="CQX16" s="132"/>
      <c r="CQY16" s="130"/>
      <c r="CQZ16" s="132"/>
      <c r="CRA16" s="132"/>
      <c r="CRB16" s="132"/>
      <c r="CRC16" s="132"/>
      <c r="CRD16" s="132"/>
      <c r="CRE16" s="132"/>
      <c r="CRF16" s="132"/>
      <c r="CRG16" s="132"/>
      <c r="CRH16" s="132"/>
      <c r="CRI16" s="132"/>
      <c r="CRJ16" s="132"/>
      <c r="CRK16" s="132"/>
      <c r="CRL16" s="132"/>
      <c r="CRM16" s="132"/>
      <c r="CRN16" s="130"/>
      <c r="CRO16" s="132"/>
      <c r="CRP16" s="132"/>
      <c r="CRQ16" s="132"/>
      <c r="CRR16" s="132"/>
      <c r="CRS16" s="132"/>
      <c r="CRT16" s="132"/>
      <c r="CRU16" s="132"/>
      <c r="CRV16" s="132"/>
      <c r="CRW16" s="132"/>
      <c r="CRX16" s="132"/>
      <c r="CRY16" s="132"/>
      <c r="CRZ16" s="132"/>
      <c r="CSA16" s="132"/>
      <c r="CSB16" s="132"/>
      <c r="CSC16" s="130"/>
      <c r="CSD16" s="132"/>
      <c r="CSE16" s="132"/>
      <c r="CSF16" s="132"/>
      <c r="CSG16" s="132"/>
      <c r="CSH16" s="132"/>
      <c r="CSI16" s="132"/>
      <c r="CSJ16" s="132"/>
      <c r="CSK16" s="132"/>
      <c r="CSL16" s="132"/>
      <c r="CSM16" s="132"/>
      <c r="CSN16" s="132"/>
      <c r="CSO16" s="132"/>
      <c r="CSP16" s="132"/>
      <c r="CSQ16" s="132"/>
      <c r="CSR16" s="130"/>
      <c r="CSS16" s="132"/>
      <c r="CST16" s="132"/>
      <c r="CSU16" s="132"/>
      <c r="CSV16" s="132"/>
      <c r="CSW16" s="132"/>
      <c r="CSX16" s="132"/>
      <c r="CSY16" s="132"/>
      <c r="CSZ16" s="132"/>
      <c r="CTA16" s="132"/>
      <c r="CTB16" s="132"/>
      <c r="CTC16" s="132"/>
      <c r="CTD16" s="132"/>
      <c r="CTE16" s="132"/>
      <c r="CTF16" s="132"/>
      <c r="CTG16" s="130"/>
      <c r="CTH16" s="132"/>
      <c r="CTI16" s="132"/>
      <c r="CTJ16" s="132"/>
      <c r="CTK16" s="132"/>
      <c r="CTL16" s="132"/>
      <c r="CTM16" s="132"/>
      <c r="CTN16" s="132"/>
      <c r="CTO16" s="132"/>
      <c r="CTP16" s="132"/>
      <c r="CTQ16" s="132"/>
      <c r="CTR16" s="132"/>
      <c r="CTS16" s="132"/>
      <c r="CTT16" s="132"/>
      <c r="CTU16" s="132"/>
      <c r="CTV16" s="130"/>
      <c r="CTW16" s="132"/>
      <c r="CTX16" s="132"/>
      <c r="CTY16" s="132"/>
      <c r="CTZ16" s="132"/>
      <c r="CUA16" s="132"/>
      <c r="CUB16" s="132"/>
      <c r="CUC16" s="132"/>
      <c r="CUD16" s="132"/>
      <c r="CUE16" s="132"/>
      <c r="CUF16" s="132"/>
      <c r="CUG16" s="132"/>
      <c r="CUH16" s="132"/>
      <c r="CUI16" s="132"/>
      <c r="CUJ16" s="132"/>
      <c r="CUK16" s="130"/>
      <c r="CUL16" s="132"/>
      <c r="CUM16" s="132"/>
      <c r="CUN16" s="132"/>
      <c r="CUO16" s="132"/>
      <c r="CUP16" s="132"/>
      <c r="CUQ16" s="132"/>
      <c r="CUR16" s="132"/>
      <c r="CUS16" s="132"/>
      <c r="CUT16" s="132"/>
      <c r="CUU16" s="132"/>
      <c r="CUV16" s="132"/>
      <c r="CUW16" s="132"/>
      <c r="CUX16" s="132"/>
      <c r="CUY16" s="132"/>
      <c r="CUZ16" s="130"/>
      <c r="CVA16" s="132"/>
      <c r="CVB16" s="132"/>
      <c r="CVC16" s="132"/>
      <c r="CVD16" s="132"/>
      <c r="CVE16" s="132"/>
      <c r="CVF16" s="132"/>
      <c r="CVG16" s="132"/>
      <c r="CVH16" s="132"/>
      <c r="CVI16" s="132"/>
      <c r="CVJ16" s="132"/>
      <c r="CVK16" s="132"/>
      <c r="CVL16" s="132"/>
      <c r="CVM16" s="132"/>
      <c r="CVN16" s="132"/>
      <c r="CVO16" s="130"/>
      <c r="CVP16" s="132"/>
      <c r="CVQ16" s="132"/>
      <c r="CVR16" s="132"/>
      <c r="CVS16" s="132"/>
      <c r="CVT16" s="132"/>
      <c r="CVU16" s="132"/>
      <c r="CVV16" s="132"/>
      <c r="CVW16" s="132"/>
      <c r="CVX16" s="132"/>
      <c r="CVY16" s="132"/>
      <c r="CVZ16" s="132"/>
      <c r="CWA16" s="132"/>
      <c r="CWB16" s="132"/>
      <c r="CWC16" s="132"/>
      <c r="CWD16" s="130"/>
      <c r="CWE16" s="132"/>
      <c r="CWF16" s="132"/>
      <c r="CWG16" s="132"/>
      <c r="CWH16" s="132"/>
      <c r="CWI16" s="132"/>
      <c r="CWJ16" s="132"/>
      <c r="CWK16" s="132"/>
      <c r="CWL16" s="132"/>
      <c r="CWM16" s="132"/>
      <c r="CWN16" s="132"/>
      <c r="CWO16" s="132"/>
      <c r="CWP16" s="132"/>
      <c r="CWQ16" s="132"/>
      <c r="CWR16" s="132"/>
      <c r="CWS16" s="130"/>
      <c r="CWT16" s="132"/>
      <c r="CWU16" s="132"/>
      <c r="CWV16" s="132"/>
      <c r="CWW16" s="132"/>
      <c r="CWX16" s="132"/>
      <c r="CWY16" s="132"/>
      <c r="CWZ16" s="132"/>
      <c r="CXA16" s="132"/>
      <c r="CXB16" s="132"/>
      <c r="CXC16" s="132"/>
      <c r="CXD16" s="132"/>
      <c r="CXE16" s="132"/>
      <c r="CXF16" s="132"/>
      <c r="CXG16" s="132"/>
      <c r="CXH16" s="130"/>
      <c r="CXI16" s="132"/>
      <c r="CXJ16" s="132"/>
      <c r="CXK16" s="132"/>
      <c r="CXL16" s="132"/>
      <c r="CXM16" s="132"/>
      <c r="CXN16" s="132"/>
      <c r="CXO16" s="132"/>
      <c r="CXP16" s="132"/>
      <c r="CXQ16" s="132"/>
      <c r="CXR16" s="132"/>
      <c r="CXS16" s="132"/>
      <c r="CXT16" s="132"/>
      <c r="CXU16" s="132"/>
      <c r="CXV16" s="132"/>
      <c r="CXW16" s="130"/>
      <c r="CXX16" s="132"/>
      <c r="CXY16" s="132"/>
      <c r="CXZ16" s="132"/>
      <c r="CYA16" s="132"/>
      <c r="CYB16" s="132"/>
      <c r="CYC16" s="132"/>
      <c r="CYD16" s="132"/>
      <c r="CYE16" s="132"/>
      <c r="CYF16" s="132"/>
      <c r="CYG16" s="132"/>
      <c r="CYH16" s="132"/>
      <c r="CYI16" s="132"/>
      <c r="CYJ16" s="132"/>
      <c r="CYK16" s="132"/>
      <c r="CYL16" s="130"/>
      <c r="CYM16" s="132"/>
      <c r="CYN16" s="132"/>
      <c r="CYO16" s="132"/>
      <c r="CYP16" s="132"/>
      <c r="CYQ16" s="132"/>
      <c r="CYR16" s="132"/>
      <c r="CYS16" s="132"/>
      <c r="CYT16" s="132"/>
      <c r="CYU16" s="132"/>
      <c r="CYV16" s="132"/>
      <c r="CYW16" s="132"/>
      <c r="CYX16" s="132"/>
      <c r="CYY16" s="132"/>
      <c r="CYZ16" s="132"/>
      <c r="CZA16" s="130"/>
      <c r="CZB16" s="132"/>
      <c r="CZC16" s="132"/>
      <c r="CZD16" s="132"/>
      <c r="CZE16" s="132"/>
      <c r="CZF16" s="132"/>
      <c r="CZG16" s="132"/>
      <c r="CZH16" s="132"/>
      <c r="CZI16" s="132"/>
      <c r="CZJ16" s="132"/>
      <c r="CZK16" s="132"/>
      <c r="CZL16" s="132"/>
      <c r="CZM16" s="132"/>
      <c r="CZN16" s="132"/>
      <c r="CZO16" s="132"/>
      <c r="CZP16" s="130"/>
      <c r="CZQ16" s="132"/>
      <c r="CZR16" s="132"/>
      <c r="CZS16" s="132"/>
      <c r="CZT16" s="132"/>
      <c r="CZU16" s="132"/>
      <c r="CZV16" s="132"/>
      <c r="CZW16" s="132"/>
      <c r="CZX16" s="132"/>
      <c r="CZY16" s="132"/>
      <c r="CZZ16" s="132"/>
      <c r="DAA16" s="132"/>
      <c r="DAB16" s="132"/>
      <c r="DAC16" s="132"/>
      <c r="DAD16" s="132"/>
      <c r="DAE16" s="130"/>
      <c r="DAF16" s="132"/>
      <c r="DAG16" s="132"/>
      <c r="DAH16" s="132"/>
      <c r="DAI16" s="132"/>
      <c r="DAJ16" s="132"/>
      <c r="DAK16" s="132"/>
      <c r="DAL16" s="132"/>
      <c r="DAM16" s="132"/>
      <c r="DAN16" s="132"/>
      <c r="DAO16" s="132"/>
      <c r="DAP16" s="132"/>
      <c r="DAQ16" s="132"/>
      <c r="DAR16" s="132"/>
      <c r="DAS16" s="132"/>
      <c r="DAT16" s="130"/>
      <c r="DAU16" s="132"/>
      <c r="DAV16" s="132"/>
      <c r="DAW16" s="132"/>
      <c r="DAX16" s="132"/>
      <c r="DAY16" s="132"/>
      <c r="DAZ16" s="132"/>
      <c r="DBA16" s="132"/>
      <c r="DBB16" s="132"/>
      <c r="DBC16" s="132"/>
      <c r="DBD16" s="132"/>
      <c r="DBE16" s="132"/>
      <c r="DBF16" s="132"/>
      <c r="DBG16" s="132"/>
      <c r="DBH16" s="132"/>
      <c r="DBI16" s="130"/>
      <c r="DBJ16" s="132"/>
      <c r="DBK16" s="132"/>
      <c r="DBL16" s="132"/>
      <c r="DBM16" s="132"/>
      <c r="DBN16" s="132"/>
      <c r="DBO16" s="132"/>
      <c r="DBP16" s="132"/>
      <c r="DBQ16" s="132"/>
      <c r="DBR16" s="132"/>
      <c r="DBS16" s="132"/>
      <c r="DBT16" s="132"/>
      <c r="DBU16" s="132"/>
      <c r="DBV16" s="132"/>
      <c r="DBW16" s="132"/>
      <c r="DBX16" s="130"/>
      <c r="DBY16" s="132"/>
      <c r="DBZ16" s="132"/>
      <c r="DCA16" s="132"/>
      <c r="DCB16" s="132"/>
      <c r="DCC16" s="132"/>
      <c r="DCD16" s="132"/>
      <c r="DCE16" s="132"/>
      <c r="DCF16" s="132"/>
      <c r="DCG16" s="132"/>
      <c r="DCH16" s="132"/>
      <c r="DCI16" s="132"/>
      <c r="DCJ16" s="132"/>
      <c r="DCK16" s="132"/>
      <c r="DCL16" s="132"/>
      <c r="DCM16" s="130"/>
      <c r="DCN16" s="132"/>
      <c r="DCO16" s="132"/>
      <c r="DCP16" s="132"/>
      <c r="DCQ16" s="132"/>
      <c r="DCR16" s="132"/>
      <c r="DCS16" s="132"/>
      <c r="DCT16" s="132"/>
      <c r="DCU16" s="132"/>
      <c r="DCV16" s="132"/>
      <c r="DCW16" s="132"/>
      <c r="DCX16" s="132"/>
      <c r="DCY16" s="132"/>
      <c r="DCZ16" s="132"/>
      <c r="DDA16" s="132"/>
      <c r="DDB16" s="130"/>
      <c r="DDC16" s="132"/>
      <c r="DDD16" s="132"/>
      <c r="DDE16" s="132"/>
      <c r="DDF16" s="132"/>
      <c r="DDG16" s="132"/>
      <c r="DDH16" s="132"/>
      <c r="DDI16" s="132"/>
      <c r="DDJ16" s="132"/>
      <c r="DDK16" s="132"/>
      <c r="DDL16" s="132"/>
      <c r="DDM16" s="132"/>
      <c r="DDN16" s="132"/>
      <c r="DDO16" s="132"/>
      <c r="DDP16" s="132"/>
      <c r="DDQ16" s="130"/>
      <c r="DDR16" s="132"/>
      <c r="DDS16" s="132"/>
      <c r="DDT16" s="132"/>
      <c r="DDU16" s="132"/>
      <c r="DDV16" s="132"/>
      <c r="DDW16" s="132"/>
      <c r="DDX16" s="132"/>
      <c r="DDY16" s="132"/>
      <c r="DDZ16" s="132"/>
      <c r="DEA16" s="132"/>
      <c r="DEB16" s="132"/>
      <c r="DEC16" s="132"/>
      <c r="DED16" s="132"/>
      <c r="DEE16" s="132"/>
      <c r="DEF16" s="130"/>
      <c r="DEG16" s="132"/>
      <c r="DEH16" s="132"/>
      <c r="DEI16" s="132"/>
      <c r="DEJ16" s="132"/>
      <c r="DEK16" s="132"/>
      <c r="DEL16" s="132"/>
      <c r="DEM16" s="132"/>
      <c r="DEN16" s="132"/>
      <c r="DEO16" s="132"/>
      <c r="DEP16" s="132"/>
      <c r="DEQ16" s="132"/>
      <c r="DER16" s="132"/>
      <c r="DES16" s="132"/>
      <c r="DET16" s="132"/>
      <c r="DEU16" s="130"/>
      <c r="DEV16" s="132"/>
      <c r="DEW16" s="132"/>
      <c r="DEX16" s="132"/>
      <c r="DEY16" s="132"/>
      <c r="DEZ16" s="132"/>
      <c r="DFA16" s="132"/>
      <c r="DFB16" s="132"/>
      <c r="DFC16" s="132"/>
      <c r="DFD16" s="132"/>
      <c r="DFE16" s="132"/>
      <c r="DFF16" s="132"/>
      <c r="DFG16" s="132"/>
      <c r="DFH16" s="132"/>
      <c r="DFI16" s="132"/>
      <c r="DFJ16" s="130"/>
      <c r="DFK16" s="132"/>
      <c r="DFL16" s="132"/>
      <c r="DFM16" s="132"/>
      <c r="DFN16" s="132"/>
      <c r="DFO16" s="132"/>
      <c r="DFP16" s="132"/>
      <c r="DFQ16" s="132"/>
      <c r="DFR16" s="132"/>
      <c r="DFS16" s="132"/>
      <c r="DFT16" s="132"/>
      <c r="DFU16" s="132"/>
      <c r="DFV16" s="132"/>
      <c r="DFW16" s="132"/>
      <c r="DFX16" s="132"/>
      <c r="DFY16" s="130"/>
      <c r="DFZ16" s="132"/>
      <c r="DGA16" s="132"/>
      <c r="DGB16" s="132"/>
      <c r="DGC16" s="132"/>
      <c r="DGD16" s="132"/>
      <c r="DGE16" s="132"/>
      <c r="DGF16" s="132"/>
      <c r="DGG16" s="132"/>
      <c r="DGH16" s="132"/>
      <c r="DGI16" s="132"/>
      <c r="DGJ16" s="132"/>
      <c r="DGK16" s="132"/>
      <c r="DGL16" s="132"/>
      <c r="DGM16" s="132"/>
      <c r="DGN16" s="130"/>
      <c r="DGO16" s="132"/>
      <c r="DGP16" s="132"/>
      <c r="DGQ16" s="132"/>
      <c r="DGR16" s="132"/>
      <c r="DGS16" s="132"/>
      <c r="DGT16" s="132"/>
      <c r="DGU16" s="132"/>
      <c r="DGV16" s="132"/>
      <c r="DGW16" s="132"/>
      <c r="DGX16" s="132"/>
      <c r="DGY16" s="132"/>
      <c r="DGZ16" s="132"/>
      <c r="DHA16" s="132"/>
      <c r="DHB16" s="132"/>
      <c r="DHC16" s="130"/>
      <c r="DHD16" s="132"/>
      <c r="DHE16" s="132"/>
      <c r="DHF16" s="132"/>
      <c r="DHG16" s="132"/>
      <c r="DHH16" s="132"/>
      <c r="DHI16" s="132"/>
      <c r="DHJ16" s="132"/>
      <c r="DHK16" s="132"/>
      <c r="DHL16" s="132"/>
      <c r="DHM16" s="132"/>
      <c r="DHN16" s="132"/>
      <c r="DHO16" s="132"/>
      <c r="DHP16" s="132"/>
      <c r="DHQ16" s="132"/>
      <c r="DHR16" s="130"/>
      <c r="DHS16" s="132"/>
      <c r="DHT16" s="132"/>
      <c r="DHU16" s="132"/>
      <c r="DHV16" s="132"/>
      <c r="DHW16" s="132"/>
      <c r="DHX16" s="132"/>
      <c r="DHY16" s="132"/>
      <c r="DHZ16" s="132"/>
      <c r="DIA16" s="132"/>
      <c r="DIB16" s="132"/>
      <c r="DIC16" s="132"/>
      <c r="DID16" s="132"/>
      <c r="DIE16" s="132"/>
      <c r="DIF16" s="132"/>
      <c r="DIG16" s="130"/>
      <c r="DIH16" s="132"/>
      <c r="DII16" s="132"/>
      <c r="DIJ16" s="132"/>
      <c r="DIK16" s="132"/>
      <c r="DIL16" s="132"/>
      <c r="DIM16" s="132"/>
      <c r="DIN16" s="132"/>
      <c r="DIO16" s="132"/>
      <c r="DIP16" s="132"/>
      <c r="DIQ16" s="132"/>
      <c r="DIR16" s="132"/>
      <c r="DIS16" s="132"/>
      <c r="DIT16" s="132"/>
      <c r="DIU16" s="132"/>
      <c r="DIV16" s="130"/>
      <c r="DIW16" s="132"/>
      <c r="DIX16" s="132"/>
      <c r="DIY16" s="132"/>
      <c r="DIZ16" s="132"/>
      <c r="DJA16" s="132"/>
      <c r="DJB16" s="132"/>
      <c r="DJC16" s="132"/>
      <c r="DJD16" s="132"/>
      <c r="DJE16" s="132"/>
      <c r="DJF16" s="132"/>
      <c r="DJG16" s="132"/>
      <c r="DJH16" s="132"/>
      <c r="DJI16" s="132"/>
      <c r="DJJ16" s="132"/>
      <c r="DJK16" s="130"/>
      <c r="DJL16" s="132"/>
      <c r="DJM16" s="132"/>
      <c r="DJN16" s="132"/>
      <c r="DJO16" s="132"/>
      <c r="DJP16" s="132"/>
      <c r="DJQ16" s="132"/>
      <c r="DJR16" s="132"/>
      <c r="DJS16" s="132"/>
      <c r="DJT16" s="132"/>
      <c r="DJU16" s="132"/>
      <c r="DJV16" s="132"/>
      <c r="DJW16" s="132"/>
      <c r="DJX16" s="132"/>
      <c r="DJY16" s="132"/>
      <c r="DJZ16" s="130"/>
      <c r="DKA16" s="132"/>
      <c r="DKB16" s="132"/>
      <c r="DKC16" s="132"/>
      <c r="DKD16" s="132"/>
      <c r="DKE16" s="132"/>
      <c r="DKF16" s="132"/>
      <c r="DKG16" s="132"/>
      <c r="DKH16" s="132"/>
      <c r="DKI16" s="132"/>
      <c r="DKJ16" s="132"/>
      <c r="DKK16" s="132"/>
      <c r="DKL16" s="132"/>
      <c r="DKM16" s="132"/>
      <c r="DKN16" s="132"/>
      <c r="DKO16" s="130"/>
      <c r="DKP16" s="132"/>
      <c r="DKQ16" s="132"/>
      <c r="DKR16" s="132"/>
      <c r="DKS16" s="132"/>
      <c r="DKT16" s="132"/>
      <c r="DKU16" s="132"/>
      <c r="DKV16" s="132"/>
      <c r="DKW16" s="132"/>
      <c r="DKX16" s="132"/>
      <c r="DKY16" s="132"/>
      <c r="DKZ16" s="132"/>
      <c r="DLA16" s="132"/>
      <c r="DLB16" s="132"/>
      <c r="DLC16" s="132"/>
      <c r="DLD16" s="130"/>
      <c r="DLE16" s="132"/>
      <c r="DLF16" s="132"/>
      <c r="DLG16" s="132"/>
      <c r="DLH16" s="132"/>
      <c r="DLI16" s="132"/>
      <c r="DLJ16" s="132"/>
      <c r="DLK16" s="132"/>
      <c r="DLL16" s="132"/>
      <c r="DLM16" s="132"/>
      <c r="DLN16" s="132"/>
      <c r="DLO16" s="132"/>
      <c r="DLP16" s="132"/>
      <c r="DLQ16" s="132"/>
      <c r="DLR16" s="132"/>
      <c r="DLS16" s="130"/>
      <c r="DLT16" s="132"/>
      <c r="DLU16" s="132"/>
      <c r="DLV16" s="132"/>
      <c r="DLW16" s="132"/>
      <c r="DLX16" s="132"/>
      <c r="DLY16" s="132"/>
      <c r="DLZ16" s="132"/>
      <c r="DMA16" s="132"/>
      <c r="DMB16" s="132"/>
      <c r="DMC16" s="132"/>
      <c r="DMD16" s="132"/>
      <c r="DME16" s="132"/>
      <c r="DMF16" s="132"/>
      <c r="DMG16" s="132"/>
      <c r="DMH16" s="130"/>
      <c r="DMI16" s="132"/>
      <c r="DMJ16" s="132"/>
      <c r="DMK16" s="132"/>
      <c r="DML16" s="132"/>
      <c r="DMM16" s="132"/>
      <c r="DMN16" s="132"/>
      <c r="DMO16" s="132"/>
      <c r="DMP16" s="132"/>
      <c r="DMQ16" s="132"/>
      <c r="DMR16" s="132"/>
      <c r="DMS16" s="132"/>
      <c r="DMT16" s="132"/>
      <c r="DMU16" s="132"/>
      <c r="DMV16" s="132"/>
      <c r="DMW16" s="130"/>
      <c r="DMX16" s="132"/>
      <c r="DMY16" s="132"/>
      <c r="DMZ16" s="132"/>
      <c r="DNA16" s="132"/>
      <c r="DNB16" s="132"/>
      <c r="DNC16" s="132"/>
      <c r="DND16" s="132"/>
      <c r="DNE16" s="132"/>
      <c r="DNF16" s="132"/>
      <c r="DNG16" s="132"/>
      <c r="DNH16" s="132"/>
      <c r="DNI16" s="132"/>
      <c r="DNJ16" s="132"/>
      <c r="DNK16" s="132"/>
      <c r="DNL16" s="130"/>
      <c r="DNM16" s="132"/>
      <c r="DNN16" s="132"/>
      <c r="DNO16" s="132"/>
      <c r="DNP16" s="132"/>
      <c r="DNQ16" s="132"/>
      <c r="DNR16" s="132"/>
      <c r="DNS16" s="132"/>
      <c r="DNT16" s="132"/>
      <c r="DNU16" s="132"/>
      <c r="DNV16" s="132"/>
      <c r="DNW16" s="132"/>
      <c r="DNX16" s="132"/>
      <c r="DNY16" s="132"/>
      <c r="DNZ16" s="132"/>
      <c r="DOA16" s="130"/>
      <c r="DOB16" s="132"/>
      <c r="DOC16" s="132"/>
      <c r="DOD16" s="132"/>
      <c r="DOE16" s="132"/>
      <c r="DOF16" s="132"/>
      <c r="DOG16" s="132"/>
      <c r="DOH16" s="132"/>
      <c r="DOI16" s="132"/>
      <c r="DOJ16" s="132"/>
      <c r="DOK16" s="132"/>
      <c r="DOL16" s="132"/>
      <c r="DOM16" s="132"/>
      <c r="DON16" s="132"/>
      <c r="DOO16" s="132"/>
      <c r="DOP16" s="130"/>
      <c r="DOQ16" s="132"/>
      <c r="DOR16" s="132"/>
      <c r="DOS16" s="132"/>
      <c r="DOT16" s="132"/>
      <c r="DOU16" s="132"/>
      <c r="DOV16" s="132"/>
      <c r="DOW16" s="132"/>
      <c r="DOX16" s="132"/>
      <c r="DOY16" s="132"/>
      <c r="DOZ16" s="132"/>
      <c r="DPA16" s="132"/>
      <c r="DPB16" s="132"/>
      <c r="DPC16" s="132"/>
      <c r="DPD16" s="132"/>
      <c r="DPE16" s="130"/>
      <c r="DPF16" s="132"/>
      <c r="DPG16" s="132"/>
      <c r="DPH16" s="132"/>
      <c r="DPI16" s="132"/>
      <c r="DPJ16" s="132"/>
      <c r="DPK16" s="132"/>
      <c r="DPL16" s="132"/>
      <c r="DPM16" s="132"/>
      <c r="DPN16" s="132"/>
      <c r="DPO16" s="132"/>
      <c r="DPP16" s="132"/>
      <c r="DPQ16" s="132"/>
      <c r="DPR16" s="132"/>
      <c r="DPS16" s="132"/>
      <c r="DPT16" s="130"/>
      <c r="DPU16" s="132"/>
      <c r="DPV16" s="132"/>
      <c r="DPW16" s="132"/>
      <c r="DPX16" s="132"/>
      <c r="DPY16" s="132"/>
      <c r="DPZ16" s="132"/>
      <c r="DQA16" s="132"/>
      <c r="DQB16" s="132"/>
      <c r="DQC16" s="132"/>
      <c r="DQD16" s="132"/>
      <c r="DQE16" s="132"/>
      <c r="DQF16" s="132"/>
      <c r="DQG16" s="132"/>
      <c r="DQH16" s="132"/>
      <c r="DQI16" s="130"/>
      <c r="DQJ16" s="132"/>
      <c r="DQK16" s="132"/>
      <c r="DQL16" s="132"/>
      <c r="DQM16" s="132"/>
      <c r="DQN16" s="132"/>
      <c r="DQO16" s="132"/>
      <c r="DQP16" s="132"/>
      <c r="DQQ16" s="132"/>
      <c r="DQR16" s="132"/>
      <c r="DQS16" s="132"/>
      <c r="DQT16" s="132"/>
      <c r="DQU16" s="132"/>
      <c r="DQV16" s="132"/>
      <c r="DQW16" s="132"/>
      <c r="DQX16" s="130"/>
      <c r="DQY16" s="132"/>
      <c r="DQZ16" s="132"/>
      <c r="DRA16" s="132"/>
      <c r="DRB16" s="132"/>
      <c r="DRC16" s="132"/>
      <c r="DRD16" s="132"/>
      <c r="DRE16" s="132"/>
      <c r="DRF16" s="132"/>
      <c r="DRG16" s="132"/>
      <c r="DRH16" s="132"/>
      <c r="DRI16" s="132"/>
      <c r="DRJ16" s="132"/>
      <c r="DRK16" s="132"/>
      <c r="DRL16" s="132"/>
      <c r="DRM16" s="130"/>
      <c r="DRN16" s="132"/>
      <c r="DRO16" s="132"/>
      <c r="DRP16" s="132"/>
      <c r="DRQ16" s="132"/>
      <c r="DRR16" s="132"/>
      <c r="DRS16" s="132"/>
      <c r="DRT16" s="132"/>
      <c r="DRU16" s="132"/>
      <c r="DRV16" s="132"/>
      <c r="DRW16" s="132"/>
      <c r="DRX16" s="132"/>
      <c r="DRY16" s="132"/>
      <c r="DRZ16" s="132"/>
      <c r="DSA16" s="132"/>
      <c r="DSB16" s="130"/>
      <c r="DSC16" s="132"/>
      <c r="DSD16" s="132"/>
      <c r="DSE16" s="132"/>
      <c r="DSF16" s="132"/>
      <c r="DSG16" s="132"/>
      <c r="DSH16" s="132"/>
      <c r="DSI16" s="132"/>
      <c r="DSJ16" s="132"/>
      <c r="DSK16" s="132"/>
      <c r="DSL16" s="132"/>
      <c r="DSM16" s="132"/>
      <c r="DSN16" s="132"/>
      <c r="DSO16" s="132"/>
      <c r="DSP16" s="132"/>
      <c r="DSQ16" s="130"/>
      <c r="DSR16" s="132"/>
      <c r="DSS16" s="132"/>
      <c r="DST16" s="132"/>
      <c r="DSU16" s="132"/>
      <c r="DSV16" s="132"/>
      <c r="DSW16" s="132"/>
      <c r="DSX16" s="132"/>
      <c r="DSY16" s="132"/>
      <c r="DSZ16" s="132"/>
      <c r="DTA16" s="132"/>
      <c r="DTB16" s="132"/>
      <c r="DTC16" s="132"/>
      <c r="DTD16" s="132"/>
      <c r="DTE16" s="132"/>
      <c r="DTF16" s="130"/>
      <c r="DTG16" s="132"/>
      <c r="DTH16" s="132"/>
      <c r="DTI16" s="132"/>
      <c r="DTJ16" s="132"/>
      <c r="DTK16" s="132"/>
      <c r="DTL16" s="132"/>
      <c r="DTM16" s="132"/>
      <c r="DTN16" s="132"/>
      <c r="DTO16" s="132"/>
      <c r="DTP16" s="132"/>
      <c r="DTQ16" s="132"/>
      <c r="DTR16" s="132"/>
      <c r="DTS16" s="132"/>
      <c r="DTT16" s="132"/>
      <c r="DTU16" s="130"/>
      <c r="DTV16" s="132"/>
      <c r="DTW16" s="132"/>
      <c r="DTX16" s="132"/>
      <c r="DTY16" s="132"/>
      <c r="DTZ16" s="132"/>
      <c r="DUA16" s="132"/>
      <c r="DUB16" s="132"/>
      <c r="DUC16" s="132"/>
      <c r="DUD16" s="132"/>
      <c r="DUE16" s="132"/>
      <c r="DUF16" s="132"/>
      <c r="DUG16" s="132"/>
      <c r="DUH16" s="132"/>
      <c r="DUI16" s="132"/>
      <c r="DUJ16" s="130"/>
      <c r="DUK16" s="132"/>
      <c r="DUL16" s="132"/>
      <c r="DUM16" s="132"/>
      <c r="DUN16" s="132"/>
      <c r="DUO16" s="132"/>
      <c r="DUP16" s="132"/>
      <c r="DUQ16" s="132"/>
      <c r="DUR16" s="132"/>
      <c r="DUS16" s="132"/>
      <c r="DUT16" s="132"/>
      <c r="DUU16" s="132"/>
      <c r="DUV16" s="132"/>
      <c r="DUW16" s="132"/>
      <c r="DUX16" s="132"/>
      <c r="DUY16" s="130"/>
      <c r="DUZ16" s="132"/>
      <c r="DVA16" s="132"/>
      <c r="DVB16" s="132"/>
      <c r="DVC16" s="132"/>
      <c r="DVD16" s="132"/>
      <c r="DVE16" s="132"/>
      <c r="DVF16" s="132"/>
      <c r="DVG16" s="132"/>
      <c r="DVH16" s="132"/>
      <c r="DVI16" s="132"/>
      <c r="DVJ16" s="132"/>
      <c r="DVK16" s="132"/>
      <c r="DVL16" s="132"/>
      <c r="DVM16" s="132"/>
      <c r="DVN16" s="130"/>
      <c r="DVO16" s="132"/>
      <c r="DVP16" s="132"/>
      <c r="DVQ16" s="132"/>
      <c r="DVR16" s="132"/>
      <c r="DVS16" s="132"/>
      <c r="DVT16" s="132"/>
      <c r="DVU16" s="132"/>
      <c r="DVV16" s="132"/>
      <c r="DVW16" s="132"/>
      <c r="DVX16" s="132"/>
      <c r="DVY16" s="132"/>
      <c r="DVZ16" s="132"/>
      <c r="DWA16" s="132"/>
      <c r="DWB16" s="132"/>
      <c r="DWC16" s="130"/>
      <c r="DWD16" s="132"/>
      <c r="DWE16" s="132"/>
      <c r="DWF16" s="132"/>
      <c r="DWG16" s="132"/>
      <c r="DWH16" s="132"/>
      <c r="DWI16" s="132"/>
      <c r="DWJ16" s="132"/>
      <c r="DWK16" s="132"/>
      <c r="DWL16" s="132"/>
      <c r="DWM16" s="132"/>
      <c r="DWN16" s="132"/>
      <c r="DWO16" s="132"/>
      <c r="DWP16" s="132"/>
      <c r="DWQ16" s="132"/>
      <c r="DWR16" s="130"/>
      <c r="DWS16" s="132"/>
      <c r="DWT16" s="132"/>
      <c r="DWU16" s="132"/>
      <c r="DWV16" s="132"/>
      <c r="DWW16" s="132"/>
      <c r="DWX16" s="132"/>
      <c r="DWY16" s="132"/>
      <c r="DWZ16" s="132"/>
      <c r="DXA16" s="132"/>
      <c r="DXB16" s="132"/>
      <c r="DXC16" s="132"/>
      <c r="DXD16" s="132"/>
      <c r="DXE16" s="132"/>
      <c r="DXF16" s="132"/>
      <c r="DXG16" s="130"/>
      <c r="DXH16" s="132"/>
      <c r="DXI16" s="132"/>
      <c r="DXJ16" s="132"/>
      <c r="DXK16" s="132"/>
      <c r="DXL16" s="132"/>
      <c r="DXM16" s="132"/>
      <c r="DXN16" s="132"/>
      <c r="DXO16" s="132"/>
      <c r="DXP16" s="132"/>
      <c r="DXQ16" s="132"/>
      <c r="DXR16" s="132"/>
      <c r="DXS16" s="132"/>
      <c r="DXT16" s="132"/>
      <c r="DXU16" s="132"/>
      <c r="DXV16" s="130"/>
      <c r="DXW16" s="132"/>
      <c r="DXX16" s="132"/>
      <c r="DXY16" s="132"/>
      <c r="DXZ16" s="132"/>
      <c r="DYA16" s="132"/>
      <c r="DYB16" s="132"/>
      <c r="DYC16" s="132"/>
      <c r="DYD16" s="132"/>
      <c r="DYE16" s="132"/>
      <c r="DYF16" s="132"/>
      <c r="DYG16" s="132"/>
      <c r="DYH16" s="132"/>
      <c r="DYI16" s="132"/>
      <c r="DYJ16" s="132"/>
      <c r="DYK16" s="130"/>
      <c r="DYL16" s="132"/>
      <c r="DYM16" s="132"/>
      <c r="DYN16" s="132"/>
      <c r="DYO16" s="132"/>
      <c r="DYP16" s="132"/>
      <c r="DYQ16" s="132"/>
      <c r="DYR16" s="132"/>
      <c r="DYS16" s="132"/>
      <c r="DYT16" s="132"/>
      <c r="DYU16" s="132"/>
      <c r="DYV16" s="132"/>
      <c r="DYW16" s="132"/>
      <c r="DYX16" s="132"/>
      <c r="DYY16" s="132"/>
      <c r="DYZ16" s="130"/>
      <c r="DZA16" s="132"/>
      <c r="DZB16" s="132"/>
      <c r="DZC16" s="132"/>
      <c r="DZD16" s="132"/>
      <c r="DZE16" s="132"/>
      <c r="DZF16" s="132"/>
      <c r="DZG16" s="132"/>
      <c r="DZH16" s="132"/>
      <c r="DZI16" s="132"/>
      <c r="DZJ16" s="132"/>
      <c r="DZK16" s="132"/>
      <c r="DZL16" s="132"/>
      <c r="DZM16" s="132"/>
      <c r="DZN16" s="132"/>
      <c r="DZO16" s="130"/>
      <c r="DZP16" s="132"/>
      <c r="DZQ16" s="132"/>
      <c r="DZR16" s="132"/>
      <c r="DZS16" s="132"/>
      <c r="DZT16" s="132"/>
      <c r="DZU16" s="132"/>
      <c r="DZV16" s="132"/>
      <c r="DZW16" s="132"/>
      <c r="DZX16" s="132"/>
      <c r="DZY16" s="132"/>
      <c r="DZZ16" s="132"/>
      <c r="EAA16" s="132"/>
      <c r="EAB16" s="132"/>
      <c r="EAC16" s="132"/>
      <c r="EAD16" s="130"/>
      <c r="EAE16" s="132"/>
      <c r="EAF16" s="132"/>
      <c r="EAG16" s="132"/>
      <c r="EAH16" s="132"/>
      <c r="EAI16" s="132"/>
      <c r="EAJ16" s="132"/>
      <c r="EAK16" s="132"/>
      <c r="EAL16" s="132"/>
      <c r="EAM16" s="132"/>
      <c r="EAN16" s="132"/>
      <c r="EAO16" s="132"/>
      <c r="EAP16" s="132"/>
      <c r="EAQ16" s="132"/>
      <c r="EAR16" s="132"/>
      <c r="EAS16" s="130"/>
      <c r="EAT16" s="132"/>
      <c r="EAU16" s="132"/>
      <c r="EAV16" s="132"/>
      <c r="EAW16" s="132"/>
      <c r="EAX16" s="132"/>
      <c r="EAY16" s="132"/>
      <c r="EAZ16" s="132"/>
      <c r="EBA16" s="132"/>
      <c r="EBB16" s="132"/>
      <c r="EBC16" s="132"/>
      <c r="EBD16" s="132"/>
      <c r="EBE16" s="132"/>
      <c r="EBF16" s="132"/>
      <c r="EBG16" s="132"/>
      <c r="EBH16" s="130"/>
      <c r="EBI16" s="132"/>
      <c r="EBJ16" s="132"/>
      <c r="EBK16" s="132"/>
      <c r="EBL16" s="132"/>
      <c r="EBM16" s="132"/>
      <c r="EBN16" s="132"/>
      <c r="EBO16" s="132"/>
      <c r="EBP16" s="132"/>
      <c r="EBQ16" s="132"/>
      <c r="EBR16" s="132"/>
      <c r="EBS16" s="132"/>
      <c r="EBT16" s="132"/>
      <c r="EBU16" s="132"/>
      <c r="EBV16" s="132"/>
      <c r="EBW16" s="130"/>
      <c r="EBX16" s="132"/>
      <c r="EBY16" s="132"/>
      <c r="EBZ16" s="132"/>
      <c r="ECA16" s="132"/>
      <c r="ECB16" s="132"/>
      <c r="ECC16" s="132"/>
      <c r="ECD16" s="132"/>
      <c r="ECE16" s="132"/>
      <c r="ECF16" s="132"/>
      <c r="ECG16" s="132"/>
      <c r="ECH16" s="132"/>
      <c r="ECI16" s="132"/>
      <c r="ECJ16" s="132"/>
      <c r="ECK16" s="132"/>
      <c r="ECL16" s="130"/>
      <c r="ECM16" s="132"/>
      <c r="ECN16" s="132"/>
      <c r="ECO16" s="132"/>
      <c r="ECP16" s="132"/>
      <c r="ECQ16" s="132"/>
      <c r="ECR16" s="132"/>
      <c r="ECS16" s="132"/>
      <c r="ECT16" s="132"/>
      <c r="ECU16" s="132"/>
      <c r="ECV16" s="132"/>
      <c r="ECW16" s="132"/>
      <c r="ECX16" s="132"/>
      <c r="ECY16" s="132"/>
      <c r="ECZ16" s="132"/>
      <c r="EDA16" s="130"/>
      <c r="EDB16" s="132"/>
      <c r="EDC16" s="132"/>
      <c r="EDD16" s="132"/>
      <c r="EDE16" s="132"/>
      <c r="EDF16" s="132"/>
      <c r="EDG16" s="132"/>
      <c r="EDH16" s="132"/>
      <c r="EDI16" s="132"/>
      <c r="EDJ16" s="132"/>
      <c r="EDK16" s="132"/>
      <c r="EDL16" s="132"/>
      <c r="EDM16" s="132"/>
      <c r="EDN16" s="132"/>
      <c r="EDO16" s="132"/>
      <c r="EDP16" s="130"/>
      <c r="EDQ16" s="132"/>
      <c r="EDR16" s="132"/>
      <c r="EDS16" s="132"/>
      <c r="EDT16" s="132"/>
      <c r="EDU16" s="132"/>
      <c r="EDV16" s="132"/>
      <c r="EDW16" s="132"/>
      <c r="EDX16" s="132"/>
      <c r="EDY16" s="132"/>
      <c r="EDZ16" s="132"/>
      <c r="EEA16" s="132"/>
      <c r="EEB16" s="132"/>
      <c r="EEC16" s="132"/>
      <c r="EED16" s="132"/>
      <c r="EEE16" s="130"/>
      <c r="EEF16" s="132"/>
      <c r="EEG16" s="132"/>
      <c r="EEH16" s="132"/>
      <c r="EEI16" s="132"/>
      <c r="EEJ16" s="132"/>
      <c r="EEK16" s="132"/>
      <c r="EEL16" s="132"/>
      <c r="EEM16" s="132"/>
      <c r="EEN16" s="132"/>
      <c r="EEO16" s="132"/>
      <c r="EEP16" s="132"/>
      <c r="EEQ16" s="132"/>
      <c r="EER16" s="132"/>
      <c r="EES16" s="132"/>
      <c r="EET16" s="130"/>
      <c r="EEU16" s="132"/>
      <c r="EEV16" s="132"/>
      <c r="EEW16" s="132"/>
      <c r="EEX16" s="132"/>
      <c r="EEY16" s="132"/>
      <c r="EEZ16" s="132"/>
      <c r="EFA16" s="132"/>
      <c r="EFB16" s="132"/>
      <c r="EFC16" s="132"/>
      <c r="EFD16" s="132"/>
      <c r="EFE16" s="132"/>
      <c r="EFF16" s="132"/>
      <c r="EFG16" s="132"/>
      <c r="EFH16" s="132"/>
      <c r="EFI16" s="130"/>
      <c r="EFJ16" s="132"/>
      <c r="EFK16" s="132"/>
      <c r="EFL16" s="132"/>
      <c r="EFM16" s="132"/>
      <c r="EFN16" s="132"/>
      <c r="EFO16" s="132"/>
      <c r="EFP16" s="132"/>
      <c r="EFQ16" s="132"/>
      <c r="EFR16" s="132"/>
      <c r="EFS16" s="132"/>
      <c r="EFT16" s="132"/>
      <c r="EFU16" s="132"/>
      <c r="EFV16" s="132"/>
      <c r="EFW16" s="132"/>
      <c r="EFX16" s="130"/>
      <c r="EFY16" s="132"/>
      <c r="EFZ16" s="132"/>
      <c r="EGA16" s="132"/>
      <c r="EGB16" s="132"/>
      <c r="EGC16" s="132"/>
      <c r="EGD16" s="132"/>
      <c r="EGE16" s="132"/>
      <c r="EGF16" s="132"/>
      <c r="EGG16" s="132"/>
      <c r="EGH16" s="132"/>
      <c r="EGI16" s="132"/>
      <c r="EGJ16" s="132"/>
      <c r="EGK16" s="132"/>
      <c r="EGL16" s="132"/>
      <c r="EGM16" s="130"/>
      <c r="EGN16" s="132"/>
      <c r="EGO16" s="132"/>
      <c r="EGP16" s="132"/>
      <c r="EGQ16" s="132"/>
      <c r="EGR16" s="132"/>
      <c r="EGS16" s="132"/>
      <c r="EGT16" s="132"/>
      <c r="EGU16" s="132"/>
      <c r="EGV16" s="132"/>
      <c r="EGW16" s="132"/>
      <c r="EGX16" s="132"/>
      <c r="EGY16" s="132"/>
      <c r="EGZ16" s="132"/>
      <c r="EHA16" s="132"/>
      <c r="EHB16" s="130"/>
      <c r="EHC16" s="132"/>
      <c r="EHD16" s="132"/>
      <c r="EHE16" s="132"/>
      <c r="EHF16" s="132"/>
      <c r="EHG16" s="132"/>
      <c r="EHH16" s="132"/>
      <c r="EHI16" s="132"/>
      <c r="EHJ16" s="132"/>
      <c r="EHK16" s="132"/>
      <c r="EHL16" s="132"/>
      <c r="EHM16" s="132"/>
      <c r="EHN16" s="132"/>
      <c r="EHO16" s="132"/>
      <c r="EHP16" s="132"/>
      <c r="EHQ16" s="130"/>
      <c r="EHR16" s="132"/>
      <c r="EHS16" s="132"/>
      <c r="EHT16" s="132"/>
      <c r="EHU16" s="132"/>
      <c r="EHV16" s="132"/>
      <c r="EHW16" s="132"/>
      <c r="EHX16" s="132"/>
      <c r="EHY16" s="132"/>
      <c r="EHZ16" s="132"/>
      <c r="EIA16" s="132"/>
      <c r="EIB16" s="132"/>
      <c r="EIC16" s="132"/>
      <c r="EID16" s="132"/>
      <c r="EIE16" s="132"/>
      <c r="EIF16" s="130"/>
      <c r="EIG16" s="132"/>
      <c r="EIH16" s="132"/>
      <c r="EII16" s="132"/>
      <c r="EIJ16" s="132"/>
      <c r="EIK16" s="132"/>
      <c r="EIL16" s="132"/>
      <c r="EIM16" s="132"/>
      <c r="EIN16" s="132"/>
      <c r="EIO16" s="132"/>
      <c r="EIP16" s="132"/>
      <c r="EIQ16" s="132"/>
      <c r="EIR16" s="132"/>
      <c r="EIS16" s="132"/>
      <c r="EIT16" s="132"/>
      <c r="EIU16" s="130"/>
      <c r="EIV16" s="132"/>
      <c r="EIW16" s="132"/>
      <c r="EIX16" s="132"/>
      <c r="EIY16" s="132"/>
      <c r="EIZ16" s="132"/>
      <c r="EJA16" s="132"/>
      <c r="EJB16" s="132"/>
      <c r="EJC16" s="132"/>
      <c r="EJD16" s="132"/>
      <c r="EJE16" s="132"/>
      <c r="EJF16" s="132"/>
      <c r="EJG16" s="132"/>
      <c r="EJH16" s="132"/>
      <c r="EJI16" s="132"/>
      <c r="EJJ16" s="130"/>
      <c r="EJK16" s="132"/>
      <c r="EJL16" s="132"/>
      <c r="EJM16" s="132"/>
      <c r="EJN16" s="132"/>
      <c r="EJO16" s="132"/>
      <c r="EJP16" s="132"/>
      <c r="EJQ16" s="132"/>
      <c r="EJR16" s="132"/>
      <c r="EJS16" s="132"/>
      <c r="EJT16" s="132"/>
      <c r="EJU16" s="132"/>
      <c r="EJV16" s="132"/>
      <c r="EJW16" s="132"/>
      <c r="EJX16" s="132"/>
      <c r="EJY16" s="130"/>
      <c r="EJZ16" s="132"/>
      <c r="EKA16" s="132"/>
      <c r="EKB16" s="132"/>
      <c r="EKC16" s="132"/>
      <c r="EKD16" s="132"/>
      <c r="EKE16" s="132"/>
      <c r="EKF16" s="132"/>
      <c r="EKG16" s="132"/>
      <c r="EKH16" s="132"/>
      <c r="EKI16" s="132"/>
      <c r="EKJ16" s="132"/>
      <c r="EKK16" s="132"/>
      <c r="EKL16" s="132"/>
      <c r="EKM16" s="132"/>
      <c r="EKN16" s="130"/>
      <c r="EKO16" s="132"/>
      <c r="EKP16" s="132"/>
      <c r="EKQ16" s="132"/>
      <c r="EKR16" s="132"/>
      <c r="EKS16" s="132"/>
      <c r="EKT16" s="132"/>
      <c r="EKU16" s="132"/>
      <c r="EKV16" s="132"/>
      <c r="EKW16" s="132"/>
      <c r="EKX16" s="132"/>
      <c r="EKY16" s="132"/>
      <c r="EKZ16" s="132"/>
      <c r="ELA16" s="132"/>
      <c r="ELB16" s="132"/>
      <c r="ELC16" s="130"/>
      <c r="ELD16" s="132"/>
      <c r="ELE16" s="132"/>
      <c r="ELF16" s="132"/>
      <c r="ELG16" s="132"/>
      <c r="ELH16" s="132"/>
      <c r="ELI16" s="132"/>
      <c r="ELJ16" s="132"/>
      <c r="ELK16" s="132"/>
      <c r="ELL16" s="132"/>
      <c r="ELM16" s="132"/>
      <c r="ELN16" s="132"/>
      <c r="ELO16" s="132"/>
      <c r="ELP16" s="132"/>
      <c r="ELQ16" s="132"/>
      <c r="ELR16" s="130"/>
      <c r="ELS16" s="132"/>
      <c r="ELT16" s="132"/>
      <c r="ELU16" s="132"/>
      <c r="ELV16" s="132"/>
      <c r="ELW16" s="132"/>
      <c r="ELX16" s="132"/>
      <c r="ELY16" s="132"/>
      <c r="ELZ16" s="132"/>
      <c r="EMA16" s="132"/>
      <c r="EMB16" s="132"/>
      <c r="EMC16" s="132"/>
      <c r="EMD16" s="132"/>
      <c r="EME16" s="132"/>
      <c r="EMF16" s="132"/>
      <c r="EMG16" s="130"/>
      <c r="EMH16" s="132"/>
      <c r="EMI16" s="132"/>
      <c r="EMJ16" s="132"/>
      <c r="EMK16" s="132"/>
      <c r="EML16" s="132"/>
      <c r="EMM16" s="132"/>
      <c r="EMN16" s="132"/>
      <c r="EMO16" s="132"/>
      <c r="EMP16" s="132"/>
      <c r="EMQ16" s="132"/>
      <c r="EMR16" s="132"/>
      <c r="EMS16" s="132"/>
      <c r="EMT16" s="132"/>
      <c r="EMU16" s="132"/>
      <c r="EMV16" s="130"/>
      <c r="EMW16" s="132"/>
      <c r="EMX16" s="132"/>
      <c r="EMY16" s="132"/>
      <c r="EMZ16" s="132"/>
      <c r="ENA16" s="132"/>
      <c r="ENB16" s="132"/>
      <c r="ENC16" s="132"/>
      <c r="END16" s="132"/>
      <c r="ENE16" s="132"/>
      <c r="ENF16" s="132"/>
      <c r="ENG16" s="132"/>
      <c r="ENH16" s="132"/>
      <c r="ENI16" s="132"/>
      <c r="ENJ16" s="132"/>
      <c r="ENK16" s="130"/>
      <c r="ENL16" s="132"/>
      <c r="ENM16" s="132"/>
      <c r="ENN16" s="132"/>
      <c r="ENO16" s="132"/>
      <c r="ENP16" s="132"/>
      <c r="ENQ16" s="132"/>
      <c r="ENR16" s="132"/>
      <c r="ENS16" s="132"/>
      <c r="ENT16" s="132"/>
      <c r="ENU16" s="132"/>
      <c r="ENV16" s="132"/>
      <c r="ENW16" s="132"/>
      <c r="ENX16" s="132"/>
      <c r="ENY16" s="132"/>
      <c r="ENZ16" s="130"/>
      <c r="EOA16" s="132"/>
      <c r="EOB16" s="132"/>
      <c r="EOC16" s="132"/>
      <c r="EOD16" s="132"/>
      <c r="EOE16" s="132"/>
      <c r="EOF16" s="132"/>
      <c r="EOG16" s="132"/>
      <c r="EOH16" s="132"/>
      <c r="EOI16" s="132"/>
      <c r="EOJ16" s="132"/>
      <c r="EOK16" s="132"/>
      <c r="EOL16" s="132"/>
      <c r="EOM16" s="132"/>
      <c r="EON16" s="132"/>
      <c r="EOO16" s="130"/>
      <c r="EOP16" s="132"/>
      <c r="EOQ16" s="132"/>
      <c r="EOR16" s="132"/>
      <c r="EOS16" s="132"/>
      <c r="EOT16" s="132"/>
      <c r="EOU16" s="132"/>
      <c r="EOV16" s="132"/>
      <c r="EOW16" s="132"/>
      <c r="EOX16" s="132"/>
      <c r="EOY16" s="132"/>
      <c r="EOZ16" s="132"/>
      <c r="EPA16" s="132"/>
      <c r="EPB16" s="132"/>
      <c r="EPC16" s="132"/>
      <c r="EPD16" s="130"/>
      <c r="EPE16" s="132"/>
      <c r="EPF16" s="132"/>
      <c r="EPG16" s="132"/>
      <c r="EPH16" s="132"/>
      <c r="EPI16" s="132"/>
      <c r="EPJ16" s="132"/>
      <c r="EPK16" s="132"/>
      <c r="EPL16" s="132"/>
      <c r="EPM16" s="132"/>
      <c r="EPN16" s="132"/>
      <c r="EPO16" s="132"/>
      <c r="EPP16" s="132"/>
      <c r="EPQ16" s="132"/>
      <c r="EPR16" s="132"/>
      <c r="EPS16" s="130"/>
      <c r="EPT16" s="132"/>
      <c r="EPU16" s="132"/>
      <c r="EPV16" s="132"/>
      <c r="EPW16" s="132"/>
      <c r="EPX16" s="132"/>
      <c r="EPY16" s="132"/>
      <c r="EPZ16" s="132"/>
      <c r="EQA16" s="132"/>
      <c r="EQB16" s="132"/>
      <c r="EQC16" s="132"/>
      <c r="EQD16" s="132"/>
      <c r="EQE16" s="132"/>
      <c r="EQF16" s="132"/>
      <c r="EQG16" s="132"/>
      <c r="EQH16" s="130"/>
      <c r="EQI16" s="132"/>
      <c r="EQJ16" s="132"/>
      <c r="EQK16" s="132"/>
      <c r="EQL16" s="132"/>
      <c r="EQM16" s="132"/>
      <c r="EQN16" s="132"/>
      <c r="EQO16" s="132"/>
      <c r="EQP16" s="132"/>
      <c r="EQQ16" s="132"/>
      <c r="EQR16" s="132"/>
      <c r="EQS16" s="132"/>
      <c r="EQT16" s="132"/>
      <c r="EQU16" s="132"/>
      <c r="EQV16" s="132"/>
      <c r="EQW16" s="130"/>
      <c r="EQX16" s="132"/>
      <c r="EQY16" s="132"/>
      <c r="EQZ16" s="132"/>
      <c r="ERA16" s="132"/>
      <c r="ERB16" s="132"/>
      <c r="ERC16" s="132"/>
      <c r="ERD16" s="132"/>
      <c r="ERE16" s="132"/>
      <c r="ERF16" s="132"/>
      <c r="ERG16" s="132"/>
      <c r="ERH16" s="132"/>
      <c r="ERI16" s="132"/>
      <c r="ERJ16" s="132"/>
      <c r="ERK16" s="132"/>
      <c r="ERL16" s="130"/>
      <c r="ERM16" s="132"/>
      <c r="ERN16" s="132"/>
      <c r="ERO16" s="132"/>
      <c r="ERP16" s="132"/>
      <c r="ERQ16" s="132"/>
      <c r="ERR16" s="132"/>
      <c r="ERS16" s="132"/>
      <c r="ERT16" s="132"/>
      <c r="ERU16" s="132"/>
      <c r="ERV16" s="132"/>
      <c r="ERW16" s="132"/>
      <c r="ERX16" s="132"/>
      <c r="ERY16" s="132"/>
      <c r="ERZ16" s="132"/>
      <c r="ESA16" s="130"/>
      <c r="ESB16" s="132"/>
      <c r="ESC16" s="132"/>
      <c r="ESD16" s="132"/>
      <c r="ESE16" s="132"/>
      <c r="ESF16" s="132"/>
      <c r="ESG16" s="132"/>
      <c r="ESH16" s="132"/>
      <c r="ESI16" s="132"/>
      <c r="ESJ16" s="132"/>
      <c r="ESK16" s="132"/>
      <c r="ESL16" s="132"/>
      <c r="ESM16" s="132"/>
      <c r="ESN16" s="132"/>
      <c r="ESO16" s="132"/>
      <c r="ESP16" s="130"/>
      <c r="ESQ16" s="132"/>
      <c r="ESR16" s="132"/>
      <c r="ESS16" s="132"/>
      <c r="EST16" s="132"/>
      <c r="ESU16" s="132"/>
      <c r="ESV16" s="132"/>
      <c r="ESW16" s="132"/>
      <c r="ESX16" s="132"/>
      <c r="ESY16" s="132"/>
      <c r="ESZ16" s="132"/>
      <c r="ETA16" s="132"/>
      <c r="ETB16" s="132"/>
      <c r="ETC16" s="132"/>
      <c r="ETD16" s="132"/>
      <c r="ETE16" s="130"/>
      <c r="ETF16" s="132"/>
      <c r="ETG16" s="132"/>
      <c r="ETH16" s="132"/>
      <c r="ETI16" s="132"/>
      <c r="ETJ16" s="132"/>
      <c r="ETK16" s="132"/>
      <c r="ETL16" s="132"/>
      <c r="ETM16" s="132"/>
      <c r="ETN16" s="132"/>
      <c r="ETO16" s="132"/>
      <c r="ETP16" s="132"/>
      <c r="ETQ16" s="132"/>
      <c r="ETR16" s="132"/>
      <c r="ETS16" s="132"/>
      <c r="ETT16" s="130"/>
      <c r="ETU16" s="132"/>
      <c r="ETV16" s="132"/>
      <c r="ETW16" s="132"/>
      <c r="ETX16" s="132"/>
      <c r="ETY16" s="132"/>
      <c r="ETZ16" s="132"/>
      <c r="EUA16" s="132"/>
      <c r="EUB16" s="132"/>
      <c r="EUC16" s="132"/>
      <c r="EUD16" s="132"/>
      <c r="EUE16" s="132"/>
      <c r="EUF16" s="132"/>
      <c r="EUG16" s="132"/>
      <c r="EUH16" s="132"/>
      <c r="EUI16" s="130"/>
      <c r="EUJ16" s="132"/>
      <c r="EUK16" s="132"/>
      <c r="EUL16" s="132"/>
      <c r="EUM16" s="132"/>
      <c r="EUN16" s="132"/>
      <c r="EUO16" s="132"/>
      <c r="EUP16" s="132"/>
      <c r="EUQ16" s="132"/>
      <c r="EUR16" s="132"/>
      <c r="EUS16" s="132"/>
      <c r="EUT16" s="132"/>
      <c r="EUU16" s="132"/>
      <c r="EUV16" s="132"/>
      <c r="EUW16" s="132"/>
      <c r="EUX16" s="130"/>
      <c r="EUY16" s="132"/>
      <c r="EUZ16" s="132"/>
      <c r="EVA16" s="132"/>
      <c r="EVB16" s="132"/>
      <c r="EVC16" s="132"/>
      <c r="EVD16" s="132"/>
      <c r="EVE16" s="132"/>
      <c r="EVF16" s="132"/>
      <c r="EVG16" s="132"/>
      <c r="EVH16" s="132"/>
      <c r="EVI16" s="132"/>
      <c r="EVJ16" s="132"/>
      <c r="EVK16" s="132"/>
      <c r="EVL16" s="132"/>
      <c r="EVM16" s="130"/>
      <c r="EVN16" s="132"/>
      <c r="EVO16" s="132"/>
      <c r="EVP16" s="132"/>
      <c r="EVQ16" s="132"/>
      <c r="EVR16" s="132"/>
      <c r="EVS16" s="132"/>
      <c r="EVT16" s="132"/>
      <c r="EVU16" s="132"/>
      <c r="EVV16" s="132"/>
      <c r="EVW16" s="132"/>
      <c r="EVX16" s="132"/>
      <c r="EVY16" s="132"/>
      <c r="EVZ16" s="132"/>
      <c r="EWA16" s="132"/>
      <c r="EWB16" s="130"/>
      <c r="EWC16" s="132"/>
      <c r="EWD16" s="132"/>
      <c r="EWE16" s="132"/>
      <c r="EWF16" s="132"/>
      <c r="EWG16" s="132"/>
      <c r="EWH16" s="132"/>
      <c r="EWI16" s="132"/>
      <c r="EWJ16" s="132"/>
      <c r="EWK16" s="132"/>
      <c r="EWL16" s="132"/>
      <c r="EWM16" s="132"/>
      <c r="EWN16" s="132"/>
      <c r="EWO16" s="132"/>
      <c r="EWP16" s="132"/>
      <c r="EWQ16" s="130"/>
      <c r="EWR16" s="132"/>
      <c r="EWS16" s="132"/>
      <c r="EWT16" s="132"/>
      <c r="EWU16" s="132"/>
      <c r="EWV16" s="132"/>
      <c r="EWW16" s="132"/>
      <c r="EWX16" s="132"/>
      <c r="EWY16" s="132"/>
      <c r="EWZ16" s="132"/>
      <c r="EXA16" s="132"/>
      <c r="EXB16" s="132"/>
      <c r="EXC16" s="132"/>
      <c r="EXD16" s="132"/>
      <c r="EXE16" s="132"/>
      <c r="EXF16" s="130"/>
      <c r="EXG16" s="132"/>
      <c r="EXH16" s="132"/>
      <c r="EXI16" s="132"/>
      <c r="EXJ16" s="132"/>
      <c r="EXK16" s="132"/>
      <c r="EXL16" s="132"/>
      <c r="EXM16" s="132"/>
      <c r="EXN16" s="132"/>
      <c r="EXO16" s="132"/>
      <c r="EXP16" s="132"/>
      <c r="EXQ16" s="132"/>
      <c r="EXR16" s="132"/>
      <c r="EXS16" s="132"/>
      <c r="EXT16" s="132"/>
      <c r="EXU16" s="130"/>
      <c r="EXV16" s="132"/>
      <c r="EXW16" s="132"/>
      <c r="EXX16" s="132"/>
      <c r="EXY16" s="132"/>
      <c r="EXZ16" s="132"/>
      <c r="EYA16" s="132"/>
      <c r="EYB16" s="132"/>
      <c r="EYC16" s="132"/>
      <c r="EYD16" s="132"/>
      <c r="EYE16" s="132"/>
      <c r="EYF16" s="132"/>
      <c r="EYG16" s="132"/>
      <c r="EYH16" s="132"/>
      <c r="EYI16" s="132"/>
      <c r="EYJ16" s="130"/>
      <c r="EYK16" s="132"/>
      <c r="EYL16" s="132"/>
      <c r="EYM16" s="132"/>
      <c r="EYN16" s="132"/>
      <c r="EYO16" s="132"/>
      <c r="EYP16" s="132"/>
      <c r="EYQ16" s="132"/>
      <c r="EYR16" s="132"/>
      <c r="EYS16" s="132"/>
      <c r="EYT16" s="132"/>
      <c r="EYU16" s="132"/>
      <c r="EYV16" s="132"/>
      <c r="EYW16" s="132"/>
      <c r="EYX16" s="132"/>
      <c r="EYY16" s="130"/>
      <c r="EYZ16" s="132"/>
      <c r="EZA16" s="132"/>
      <c r="EZB16" s="132"/>
      <c r="EZC16" s="132"/>
      <c r="EZD16" s="132"/>
      <c r="EZE16" s="132"/>
      <c r="EZF16" s="132"/>
      <c r="EZG16" s="132"/>
      <c r="EZH16" s="132"/>
      <c r="EZI16" s="132"/>
      <c r="EZJ16" s="132"/>
      <c r="EZK16" s="132"/>
      <c r="EZL16" s="132"/>
      <c r="EZM16" s="132"/>
      <c r="EZN16" s="130"/>
      <c r="EZO16" s="132"/>
      <c r="EZP16" s="132"/>
      <c r="EZQ16" s="132"/>
      <c r="EZR16" s="132"/>
      <c r="EZS16" s="132"/>
      <c r="EZT16" s="132"/>
      <c r="EZU16" s="132"/>
      <c r="EZV16" s="132"/>
      <c r="EZW16" s="132"/>
      <c r="EZX16" s="132"/>
      <c r="EZY16" s="132"/>
      <c r="EZZ16" s="132"/>
      <c r="FAA16" s="132"/>
      <c r="FAB16" s="132"/>
      <c r="FAC16" s="130"/>
      <c r="FAD16" s="132"/>
      <c r="FAE16" s="132"/>
      <c r="FAF16" s="132"/>
      <c r="FAG16" s="132"/>
      <c r="FAH16" s="132"/>
      <c r="FAI16" s="132"/>
      <c r="FAJ16" s="132"/>
      <c r="FAK16" s="132"/>
      <c r="FAL16" s="132"/>
      <c r="FAM16" s="132"/>
      <c r="FAN16" s="132"/>
      <c r="FAO16" s="132"/>
      <c r="FAP16" s="132"/>
      <c r="FAQ16" s="132"/>
      <c r="FAR16" s="130"/>
      <c r="FAS16" s="132"/>
      <c r="FAT16" s="132"/>
      <c r="FAU16" s="132"/>
      <c r="FAV16" s="132"/>
      <c r="FAW16" s="132"/>
      <c r="FAX16" s="132"/>
      <c r="FAY16" s="132"/>
      <c r="FAZ16" s="132"/>
      <c r="FBA16" s="132"/>
      <c r="FBB16" s="132"/>
      <c r="FBC16" s="132"/>
      <c r="FBD16" s="132"/>
      <c r="FBE16" s="132"/>
      <c r="FBF16" s="132"/>
      <c r="FBG16" s="130"/>
      <c r="FBH16" s="132"/>
      <c r="FBI16" s="132"/>
      <c r="FBJ16" s="132"/>
      <c r="FBK16" s="132"/>
      <c r="FBL16" s="132"/>
      <c r="FBM16" s="132"/>
      <c r="FBN16" s="132"/>
      <c r="FBO16" s="132"/>
      <c r="FBP16" s="132"/>
      <c r="FBQ16" s="132"/>
      <c r="FBR16" s="132"/>
      <c r="FBS16" s="132"/>
      <c r="FBT16" s="132"/>
      <c r="FBU16" s="132"/>
      <c r="FBV16" s="130"/>
      <c r="FBW16" s="132"/>
      <c r="FBX16" s="132"/>
      <c r="FBY16" s="132"/>
      <c r="FBZ16" s="132"/>
      <c r="FCA16" s="132"/>
      <c r="FCB16" s="132"/>
      <c r="FCC16" s="132"/>
      <c r="FCD16" s="132"/>
      <c r="FCE16" s="132"/>
      <c r="FCF16" s="132"/>
      <c r="FCG16" s="132"/>
      <c r="FCH16" s="132"/>
      <c r="FCI16" s="132"/>
      <c r="FCJ16" s="132"/>
      <c r="FCK16" s="130"/>
      <c r="FCL16" s="132"/>
      <c r="FCM16" s="132"/>
      <c r="FCN16" s="132"/>
      <c r="FCO16" s="132"/>
      <c r="FCP16" s="132"/>
      <c r="FCQ16" s="132"/>
      <c r="FCR16" s="132"/>
      <c r="FCS16" s="132"/>
      <c r="FCT16" s="132"/>
      <c r="FCU16" s="132"/>
      <c r="FCV16" s="132"/>
      <c r="FCW16" s="132"/>
      <c r="FCX16" s="132"/>
      <c r="FCY16" s="132"/>
      <c r="FCZ16" s="130"/>
      <c r="FDA16" s="132"/>
      <c r="FDB16" s="132"/>
      <c r="FDC16" s="132"/>
      <c r="FDD16" s="132"/>
      <c r="FDE16" s="132"/>
      <c r="FDF16" s="132"/>
      <c r="FDG16" s="132"/>
      <c r="FDH16" s="132"/>
      <c r="FDI16" s="132"/>
      <c r="FDJ16" s="132"/>
      <c r="FDK16" s="132"/>
      <c r="FDL16" s="132"/>
      <c r="FDM16" s="132"/>
      <c r="FDN16" s="132"/>
      <c r="FDO16" s="130"/>
      <c r="FDP16" s="132"/>
      <c r="FDQ16" s="132"/>
      <c r="FDR16" s="132"/>
      <c r="FDS16" s="132"/>
      <c r="FDT16" s="132"/>
      <c r="FDU16" s="132"/>
      <c r="FDV16" s="132"/>
      <c r="FDW16" s="132"/>
      <c r="FDX16" s="132"/>
      <c r="FDY16" s="132"/>
      <c r="FDZ16" s="132"/>
      <c r="FEA16" s="132"/>
      <c r="FEB16" s="132"/>
      <c r="FEC16" s="132"/>
      <c r="FED16" s="130"/>
      <c r="FEE16" s="132"/>
      <c r="FEF16" s="132"/>
      <c r="FEG16" s="132"/>
      <c r="FEH16" s="132"/>
      <c r="FEI16" s="132"/>
      <c r="FEJ16" s="132"/>
      <c r="FEK16" s="132"/>
      <c r="FEL16" s="132"/>
      <c r="FEM16" s="132"/>
      <c r="FEN16" s="132"/>
      <c r="FEO16" s="132"/>
      <c r="FEP16" s="132"/>
      <c r="FEQ16" s="132"/>
      <c r="FER16" s="132"/>
      <c r="FES16" s="130"/>
      <c r="FET16" s="132"/>
      <c r="FEU16" s="132"/>
      <c r="FEV16" s="132"/>
      <c r="FEW16" s="132"/>
      <c r="FEX16" s="132"/>
      <c r="FEY16" s="132"/>
      <c r="FEZ16" s="132"/>
      <c r="FFA16" s="132"/>
      <c r="FFB16" s="132"/>
      <c r="FFC16" s="132"/>
      <c r="FFD16" s="132"/>
      <c r="FFE16" s="132"/>
      <c r="FFF16" s="132"/>
      <c r="FFG16" s="132"/>
      <c r="FFH16" s="130"/>
      <c r="FFI16" s="132"/>
      <c r="FFJ16" s="132"/>
      <c r="FFK16" s="132"/>
      <c r="FFL16" s="132"/>
      <c r="FFM16" s="132"/>
      <c r="FFN16" s="132"/>
      <c r="FFO16" s="132"/>
      <c r="FFP16" s="132"/>
      <c r="FFQ16" s="132"/>
      <c r="FFR16" s="132"/>
      <c r="FFS16" s="132"/>
      <c r="FFT16" s="132"/>
      <c r="FFU16" s="132"/>
      <c r="FFV16" s="132"/>
      <c r="FFW16" s="130"/>
      <c r="FFX16" s="132"/>
      <c r="FFY16" s="132"/>
      <c r="FFZ16" s="132"/>
      <c r="FGA16" s="132"/>
      <c r="FGB16" s="132"/>
      <c r="FGC16" s="132"/>
      <c r="FGD16" s="132"/>
      <c r="FGE16" s="132"/>
      <c r="FGF16" s="132"/>
      <c r="FGG16" s="132"/>
      <c r="FGH16" s="132"/>
      <c r="FGI16" s="132"/>
      <c r="FGJ16" s="132"/>
      <c r="FGK16" s="132"/>
      <c r="FGL16" s="130"/>
      <c r="FGM16" s="132"/>
      <c r="FGN16" s="132"/>
      <c r="FGO16" s="132"/>
      <c r="FGP16" s="132"/>
      <c r="FGQ16" s="132"/>
      <c r="FGR16" s="132"/>
      <c r="FGS16" s="132"/>
      <c r="FGT16" s="132"/>
      <c r="FGU16" s="132"/>
      <c r="FGV16" s="132"/>
      <c r="FGW16" s="132"/>
      <c r="FGX16" s="132"/>
      <c r="FGY16" s="132"/>
      <c r="FGZ16" s="132"/>
      <c r="FHA16" s="130"/>
      <c r="FHB16" s="132"/>
      <c r="FHC16" s="132"/>
      <c r="FHD16" s="132"/>
      <c r="FHE16" s="132"/>
      <c r="FHF16" s="132"/>
      <c r="FHG16" s="132"/>
      <c r="FHH16" s="132"/>
      <c r="FHI16" s="132"/>
      <c r="FHJ16" s="132"/>
      <c r="FHK16" s="132"/>
      <c r="FHL16" s="132"/>
      <c r="FHM16" s="132"/>
      <c r="FHN16" s="132"/>
      <c r="FHO16" s="132"/>
      <c r="FHP16" s="130"/>
      <c r="FHQ16" s="132"/>
      <c r="FHR16" s="132"/>
      <c r="FHS16" s="132"/>
      <c r="FHT16" s="132"/>
      <c r="FHU16" s="132"/>
      <c r="FHV16" s="132"/>
      <c r="FHW16" s="132"/>
      <c r="FHX16" s="132"/>
      <c r="FHY16" s="132"/>
      <c r="FHZ16" s="132"/>
      <c r="FIA16" s="132"/>
      <c r="FIB16" s="132"/>
      <c r="FIC16" s="132"/>
      <c r="FID16" s="132"/>
      <c r="FIE16" s="130"/>
      <c r="FIF16" s="132"/>
      <c r="FIG16" s="132"/>
      <c r="FIH16" s="132"/>
      <c r="FII16" s="132"/>
      <c r="FIJ16" s="132"/>
      <c r="FIK16" s="132"/>
      <c r="FIL16" s="132"/>
      <c r="FIM16" s="132"/>
      <c r="FIN16" s="132"/>
      <c r="FIO16" s="132"/>
      <c r="FIP16" s="132"/>
      <c r="FIQ16" s="132"/>
      <c r="FIR16" s="132"/>
      <c r="FIS16" s="132"/>
      <c r="FIT16" s="130"/>
      <c r="FIU16" s="132"/>
      <c r="FIV16" s="132"/>
      <c r="FIW16" s="132"/>
      <c r="FIX16" s="132"/>
      <c r="FIY16" s="132"/>
      <c r="FIZ16" s="132"/>
      <c r="FJA16" s="132"/>
      <c r="FJB16" s="132"/>
      <c r="FJC16" s="132"/>
      <c r="FJD16" s="132"/>
      <c r="FJE16" s="132"/>
      <c r="FJF16" s="132"/>
      <c r="FJG16" s="132"/>
      <c r="FJH16" s="132"/>
      <c r="FJI16" s="130"/>
      <c r="FJJ16" s="132"/>
      <c r="FJK16" s="132"/>
      <c r="FJL16" s="132"/>
      <c r="FJM16" s="132"/>
      <c r="FJN16" s="132"/>
      <c r="FJO16" s="132"/>
      <c r="FJP16" s="132"/>
      <c r="FJQ16" s="132"/>
      <c r="FJR16" s="132"/>
      <c r="FJS16" s="132"/>
      <c r="FJT16" s="132"/>
      <c r="FJU16" s="132"/>
      <c r="FJV16" s="132"/>
      <c r="FJW16" s="132"/>
      <c r="FJX16" s="130"/>
      <c r="FJY16" s="132"/>
      <c r="FJZ16" s="132"/>
      <c r="FKA16" s="132"/>
      <c r="FKB16" s="132"/>
      <c r="FKC16" s="132"/>
      <c r="FKD16" s="132"/>
      <c r="FKE16" s="132"/>
      <c r="FKF16" s="132"/>
      <c r="FKG16" s="132"/>
      <c r="FKH16" s="132"/>
      <c r="FKI16" s="132"/>
      <c r="FKJ16" s="132"/>
      <c r="FKK16" s="132"/>
      <c r="FKL16" s="132"/>
      <c r="FKM16" s="130"/>
      <c r="FKN16" s="132"/>
      <c r="FKO16" s="132"/>
      <c r="FKP16" s="132"/>
      <c r="FKQ16" s="132"/>
      <c r="FKR16" s="132"/>
      <c r="FKS16" s="132"/>
      <c r="FKT16" s="132"/>
      <c r="FKU16" s="132"/>
      <c r="FKV16" s="132"/>
      <c r="FKW16" s="132"/>
      <c r="FKX16" s="132"/>
      <c r="FKY16" s="132"/>
      <c r="FKZ16" s="132"/>
      <c r="FLA16" s="132"/>
      <c r="FLB16" s="130"/>
      <c r="FLC16" s="132"/>
      <c r="FLD16" s="132"/>
      <c r="FLE16" s="132"/>
      <c r="FLF16" s="132"/>
      <c r="FLG16" s="132"/>
      <c r="FLH16" s="132"/>
      <c r="FLI16" s="132"/>
      <c r="FLJ16" s="132"/>
      <c r="FLK16" s="132"/>
      <c r="FLL16" s="132"/>
      <c r="FLM16" s="132"/>
      <c r="FLN16" s="132"/>
      <c r="FLO16" s="132"/>
      <c r="FLP16" s="132"/>
      <c r="FLQ16" s="130"/>
      <c r="FLR16" s="132"/>
      <c r="FLS16" s="132"/>
      <c r="FLT16" s="132"/>
      <c r="FLU16" s="132"/>
      <c r="FLV16" s="132"/>
      <c r="FLW16" s="132"/>
      <c r="FLX16" s="132"/>
      <c r="FLY16" s="132"/>
      <c r="FLZ16" s="132"/>
      <c r="FMA16" s="132"/>
      <c r="FMB16" s="132"/>
      <c r="FMC16" s="132"/>
      <c r="FMD16" s="132"/>
      <c r="FME16" s="132"/>
      <c r="FMF16" s="130"/>
      <c r="FMG16" s="132"/>
      <c r="FMH16" s="132"/>
      <c r="FMI16" s="132"/>
      <c r="FMJ16" s="132"/>
      <c r="FMK16" s="132"/>
      <c r="FML16" s="132"/>
      <c r="FMM16" s="132"/>
      <c r="FMN16" s="132"/>
      <c r="FMO16" s="132"/>
      <c r="FMP16" s="132"/>
      <c r="FMQ16" s="132"/>
      <c r="FMR16" s="132"/>
      <c r="FMS16" s="132"/>
      <c r="FMT16" s="132"/>
      <c r="FMU16" s="130"/>
      <c r="FMV16" s="132"/>
      <c r="FMW16" s="132"/>
      <c r="FMX16" s="132"/>
      <c r="FMY16" s="132"/>
      <c r="FMZ16" s="132"/>
      <c r="FNA16" s="132"/>
      <c r="FNB16" s="132"/>
      <c r="FNC16" s="132"/>
      <c r="FND16" s="132"/>
      <c r="FNE16" s="132"/>
      <c r="FNF16" s="132"/>
      <c r="FNG16" s="132"/>
      <c r="FNH16" s="132"/>
      <c r="FNI16" s="132"/>
      <c r="FNJ16" s="130"/>
      <c r="FNK16" s="132"/>
      <c r="FNL16" s="132"/>
      <c r="FNM16" s="132"/>
      <c r="FNN16" s="132"/>
      <c r="FNO16" s="132"/>
      <c r="FNP16" s="132"/>
      <c r="FNQ16" s="132"/>
      <c r="FNR16" s="132"/>
      <c r="FNS16" s="132"/>
      <c r="FNT16" s="132"/>
      <c r="FNU16" s="132"/>
      <c r="FNV16" s="132"/>
      <c r="FNW16" s="132"/>
      <c r="FNX16" s="132"/>
      <c r="FNY16" s="130"/>
      <c r="FNZ16" s="132"/>
      <c r="FOA16" s="132"/>
      <c r="FOB16" s="132"/>
      <c r="FOC16" s="132"/>
      <c r="FOD16" s="132"/>
      <c r="FOE16" s="132"/>
      <c r="FOF16" s="132"/>
      <c r="FOG16" s="132"/>
      <c r="FOH16" s="132"/>
      <c r="FOI16" s="132"/>
      <c r="FOJ16" s="132"/>
      <c r="FOK16" s="132"/>
      <c r="FOL16" s="132"/>
      <c r="FOM16" s="132"/>
      <c r="FON16" s="130"/>
      <c r="FOO16" s="132"/>
      <c r="FOP16" s="132"/>
      <c r="FOQ16" s="132"/>
      <c r="FOR16" s="132"/>
      <c r="FOS16" s="132"/>
      <c r="FOT16" s="132"/>
      <c r="FOU16" s="132"/>
      <c r="FOV16" s="132"/>
      <c r="FOW16" s="132"/>
      <c r="FOX16" s="132"/>
      <c r="FOY16" s="132"/>
      <c r="FOZ16" s="132"/>
      <c r="FPA16" s="132"/>
      <c r="FPB16" s="132"/>
      <c r="FPC16" s="130"/>
      <c r="FPD16" s="132"/>
      <c r="FPE16" s="132"/>
      <c r="FPF16" s="132"/>
      <c r="FPG16" s="132"/>
      <c r="FPH16" s="132"/>
      <c r="FPI16" s="132"/>
      <c r="FPJ16" s="132"/>
      <c r="FPK16" s="132"/>
      <c r="FPL16" s="132"/>
      <c r="FPM16" s="132"/>
      <c r="FPN16" s="132"/>
      <c r="FPO16" s="132"/>
      <c r="FPP16" s="132"/>
      <c r="FPQ16" s="132"/>
      <c r="FPR16" s="130"/>
      <c r="FPS16" s="132"/>
      <c r="FPT16" s="132"/>
      <c r="FPU16" s="132"/>
      <c r="FPV16" s="132"/>
      <c r="FPW16" s="132"/>
      <c r="FPX16" s="132"/>
      <c r="FPY16" s="132"/>
      <c r="FPZ16" s="132"/>
      <c r="FQA16" s="132"/>
      <c r="FQB16" s="132"/>
      <c r="FQC16" s="132"/>
      <c r="FQD16" s="132"/>
      <c r="FQE16" s="132"/>
      <c r="FQF16" s="132"/>
      <c r="FQG16" s="130"/>
      <c r="FQH16" s="132"/>
      <c r="FQI16" s="132"/>
      <c r="FQJ16" s="132"/>
      <c r="FQK16" s="132"/>
      <c r="FQL16" s="132"/>
      <c r="FQM16" s="132"/>
      <c r="FQN16" s="132"/>
      <c r="FQO16" s="132"/>
      <c r="FQP16" s="132"/>
      <c r="FQQ16" s="132"/>
      <c r="FQR16" s="132"/>
      <c r="FQS16" s="132"/>
      <c r="FQT16" s="132"/>
      <c r="FQU16" s="132"/>
      <c r="FQV16" s="130"/>
      <c r="FQW16" s="132"/>
      <c r="FQX16" s="132"/>
      <c r="FQY16" s="132"/>
      <c r="FQZ16" s="132"/>
      <c r="FRA16" s="132"/>
      <c r="FRB16" s="132"/>
      <c r="FRC16" s="132"/>
      <c r="FRD16" s="132"/>
      <c r="FRE16" s="132"/>
      <c r="FRF16" s="132"/>
      <c r="FRG16" s="132"/>
      <c r="FRH16" s="132"/>
      <c r="FRI16" s="132"/>
      <c r="FRJ16" s="132"/>
      <c r="FRK16" s="130"/>
      <c r="FRL16" s="132"/>
      <c r="FRM16" s="132"/>
      <c r="FRN16" s="132"/>
      <c r="FRO16" s="132"/>
      <c r="FRP16" s="132"/>
      <c r="FRQ16" s="132"/>
      <c r="FRR16" s="132"/>
      <c r="FRS16" s="132"/>
      <c r="FRT16" s="132"/>
      <c r="FRU16" s="132"/>
      <c r="FRV16" s="132"/>
      <c r="FRW16" s="132"/>
      <c r="FRX16" s="132"/>
      <c r="FRY16" s="132"/>
      <c r="FRZ16" s="130"/>
      <c r="FSA16" s="132"/>
      <c r="FSB16" s="132"/>
      <c r="FSC16" s="132"/>
      <c r="FSD16" s="132"/>
      <c r="FSE16" s="132"/>
      <c r="FSF16" s="132"/>
      <c r="FSG16" s="132"/>
      <c r="FSH16" s="132"/>
      <c r="FSI16" s="132"/>
      <c r="FSJ16" s="132"/>
      <c r="FSK16" s="132"/>
      <c r="FSL16" s="132"/>
      <c r="FSM16" s="132"/>
      <c r="FSN16" s="132"/>
      <c r="FSO16" s="130"/>
      <c r="FSP16" s="132"/>
      <c r="FSQ16" s="132"/>
      <c r="FSR16" s="132"/>
      <c r="FSS16" s="132"/>
      <c r="FST16" s="132"/>
      <c r="FSU16" s="132"/>
      <c r="FSV16" s="132"/>
      <c r="FSW16" s="132"/>
      <c r="FSX16" s="132"/>
      <c r="FSY16" s="132"/>
      <c r="FSZ16" s="132"/>
      <c r="FTA16" s="132"/>
      <c r="FTB16" s="132"/>
      <c r="FTC16" s="132"/>
      <c r="FTD16" s="130"/>
      <c r="FTE16" s="132"/>
      <c r="FTF16" s="132"/>
      <c r="FTG16" s="132"/>
      <c r="FTH16" s="132"/>
      <c r="FTI16" s="132"/>
      <c r="FTJ16" s="132"/>
      <c r="FTK16" s="132"/>
      <c r="FTL16" s="132"/>
      <c r="FTM16" s="132"/>
      <c r="FTN16" s="132"/>
      <c r="FTO16" s="132"/>
      <c r="FTP16" s="132"/>
      <c r="FTQ16" s="132"/>
      <c r="FTR16" s="132"/>
      <c r="FTS16" s="130"/>
      <c r="FTT16" s="132"/>
      <c r="FTU16" s="132"/>
      <c r="FTV16" s="132"/>
      <c r="FTW16" s="132"/>
      <c r="FTX16" s="132"/>
      <c r="FTY16" s="132"/>
      <c r="FTZ16" s="132"/>
      <c r="FUA16" s="132"/>
      <c r="FUB16" s="132"/>
      <c r="FUC16" s="132"/>
      <c r="FUD16" s="132"/>
      <c r="FUE16" s="132"/>
      <c r="FUF16" s="132"/>
      <c r="FUG16" s="132"/>
      <c r="FUH16" s="130"/>
      <c r="FUI16" s="132"/>
      <c r="FUJ16" s="132"/>
      <c r="FUK16" s="132"/>
      <c r="FUL16" s="132"/>
      <c r="FUM16" s="132"/>
      <c r="FUN16" s="132"/>
      <c r="FUO16" s="132"/>
      <c r="FUP16" s="132"/>
      <c r="FUQ16" s="132"/>
      <c r="FUR16" s="132"/>
      <c r="FUS16" s="132"/>
      <c r="FUT16" s="132"/>
      <c r="FUU16" s="132"/>
      <c r="FUV16" s="132"/>
      <c r="FUW16" s="130"/>
      <c r="FUX16" s="132"/>
      <c r="FUY16" s="132"/>
      <c r="FUZ16" s="132"/>
      <c r="FVA16" s="132"/>
      <c r="FVB16" s="132"/>
      <c r="FVC16" s="132"/>
      <c r="FVD16" s="132"/>
      <c r="FVE16" s="132"/>
      <c r="FVF16" s="132"/>
      <c r="FVG16" s="132"/>
      <c r="FVH16" s="132"/>
      <c r="FVI16" s="132"/>
      <c r="FVJ16" s="132"/>
      <c r="FVK16" s="132"/>
      <c r="FVL16" s="130"/>
      <c r="FVM16" s="132"/>
      <c r="FVN16" s="132"/>
      <c r="FVO16" s="132"/>
      <c r="FVP16" s="132"/>
      <c r="FVQ16" s="132"/>
      <c r="FVR16" s="132"/>
      <c r="FVS16" s="132"/>
      <c r="FVT16" s="132"/>
      <c r="FVU16" s="132"/>
      <c r="FVV16" s="132"/>
      <c r="FVW16" s="132"/>
      <c r="FVX16" s="132"/>
      <c r="FVY16" s="132"/>
      <c r="FVZ16" s="132"/>
      <c r="FWA16" s="130"/>
      <c r="FWB16" s="132"/>
      <c r="FWC16" s="132"/>
      <c r="FWD16" s="132"/>
      <c r="FWE16" s="132"/>
      <c r="FWF16" s="132"/>
      <c r="FWG16" s="132"/>
      <c r="FWH16" s="132"/>
      <c r="FWI16" s="132"/>
      <c r="FWJ16" s="132"/>
      <c r="FWK16" s="132"/>
      <c r="FWL16" s="132"/>
      <c r="FWM16" s="132"/>
      <c r="FWN16" s="132"/>
      <c r="FWO16" s="132"/>
      <c r="FWP16" s="130"/>
      <c r="FWQ16" s="132"/>
      <c r="FWR16" s="132"/>
      <c r="FWS16" s="132"/>
      <c r="FWT16" s="132"/>
      <c r="FWU16" s="132"/>
      <c r="FWV16" s="132"/>
      <c r="FWW16" s="132"/>
      <c r="FWX16" s="132"/>
      <c r="FWY16" s="132"/>
      <c r="FWZ16" s="132"/>
      <c r="FXA16" s="132"/>
      <c r="FXB16" s="132"/>
      <c r="FXC16" s="132"/>
      <c r="FXD16" s="132"/>
      <c r="FXE16" s="130"/>
      <c r="FXF16" s="132"/>
      <c r="FXG16" s="132"/>
      <c r="FXH16" s="132"/>
      <c r="FXI16" s="132"/>
      <c r="FXJ16" s="132"/>
      <c r="FXK16" s="132"/>
      <c r="FXL16" s="132"/>
      <c r="FXM16" s="132"/>
      <c r="FXN16" s="132"/>
      <c r="FXO16" s="132"/>
      <c r="FXP16" s="132"/>
      <c r="FXQ16" s="132"/>
      <c r="FXR16" s="132"/>
      <c r="FXS16" s="132"/>
      <c r="FXT16" s="130"/>
      <c r="FXU16" s="132"/>
      <c r="FXV16" s="132"/>
      <c r="FXW16" s="132"/>
      <c r="FXX16" s="132"/>
      <c r="FXY16" s="132"/>
      <c r="FXZ16" s="132"/>
      <c r="FYA16" s="132"/>
      <c r="FYB16" s="132"/>
      <c r="FYC16" s="132"/>
      <c r="FYD16" s="132"/>
      <c r="FYE16" s="132"/>
      <c r="FYF16" s="132"/>
      <c r="FYG16" s="132"/>
      <c r="FYH16" s="132"/>
      <c r="FYI16" s="130"/>
      <c r="FYJ16" s="132"/>
      <c r="FYK16" s="132"/>
      <c r="FYL16" s="132"/>
      <c r="FYM16" s="132"/>
      <c r="FYN16" s="132"/>
      <c r="FYO16" s="132"/>
      <c r="FYP16" s="132"/>
      <c r="FYQ16" s="132"/>
      <c r="FYR16" s="132"/>
      <c r="FYS16" s="132"/>
      <c r="FYT16" s="132"/>
      <c r="FYU16" s="132"/>
      <c r="FYV16" s="132"/>
      <c r="FYW16" s="132"/>
      <c r="FYX16" s="130"/>
      <c r="FYY16" s="132"/>
      <c r="FYZ16" s="132"/>
      <c r="FZA16" s="132"/>
      <c r="FZB16" s="132"/>
      <c r="FZC16" s="132"/>
      <c r="FZD16" s="132"/>
      <c r="FZE16" s="132"/>
      <c r="FZF16" s="132"/>
      <c r="FZG16" s="132"/>
      <c r="FZH16" s="132"/>
      <c r="FZI16" s="132"/>
      <c r="FZJ16" s="132"/>
      <c r="FZK16" s="132"/>
      <c r="FZL16" s="132"/>
      <c r="FZM16" s="130"/>
      <c r="FZN16" s="132"/>
      <c r="FZO16" s="132"/>
      <c r="FZP16" s="132"/>
      <c r="FZQ16" s="132"/>
      <c r="FZR16" s="132"/>
      <c r="FZS16" s="132"/>
      <c r="FZT16" s="132"/>
      <c r="FZU16" s="132"/>
      <c r="FZV16" s="132"/>
      <c r="FZW16" s="132"/>
      <c r="FZX16" s="132"/>
      <c r="FZY16" s="132"/>
      <c r="FZZ16" s="132"/>
      <c r="GAA16" s="132"/>
      <c r="GAB16" s="130"/>
      <c r="GAC16" s="132"/>
      <c r="GAD16" s="132"/>
      <c r="GAE16" s="132"/>
      <c r="GAF16" s="132"/>
      <c r="GAG16" s="132"/>
      <c r="GAH16" s="132"/>
      <c r="GAI16" s="132"/>
      <c r="GAJ16" s="132"/>
      <c r="GAK16" s="132"/>
      <c r="GAL16" s="132"/>
      <c r="GAM16" s="132"/>
      <c r="GAN16" s="132"/>
      <c r="GAO16" s="132"/>
      <c r="GAP16" s="132"/>
      <c r="GAQ16" s="130"/>
      <c r="GAR16" s="132"/>
      <c r="GAS16" s="132"/>
      <c r="GAT16" s="132"/>
      <c r="GAU16" s="132"/>
      <c r="GAV16" s="132"/>
      <c r="GAW16" s="132"/>
      <c r="GAX16" s="132"/>
      <c r="GAY16" s="132"/>
      <c r="GAZ16" s="132"/>
      <c r="GBA16" s="132"/>
      <c r="GBB16" s="132"/>
      <c r="GBC16" s="132"/>
      <c r="GBD16" s="132"/>
      <c r="GBE16" s="132"/>
      <c r="GBF16" s="130"/>
      <c r="GBG16" s="132"/>
      <c r="GBH16" s="132"/>
      <c r="GBI16" s="132"/>
      <c r="GBJ16" s="132"/>
      <c r="GBK16" s="132"/>
      <c r="GBL16" s="132"/>
      <c r="GBM16" s="132"/>
      <c r="GBN16" s="132"/>
      <c r="GBO16" s="132"/>
      <c r="GBP16" s="132"/>
      <c r="GBQ16" s="132"/>
      <c r="GBR16" s="132"/>
      <c r="GBS16" s="132"/>
      <c r="GBT16" s="132"/>
      <c r="GBU16" s="130"/>
      <c r="GBV16" s="132"/>
      <c r="GBW16" s="132"/>
      <c r="GBX16" s="132"/>
      <c r="GBY16" s="132"/>
      <c r="GBZ16" s="132"/>
      <c r="GCA16" s="132"/>
      <c r="GCB16" s="132"/>
      <c r="GCC16" s="132"/>
      <c r="GCD16" s="132"/>
      <c r="GCE16" s="132"/>
      <c r="GCF16" s="132"/>
      <c r="GCG16" s="132"/>
      <c r="GCH16" s="132"/>
      <c r="GCI16" s="132"/>
      <c r="GCJ16" s="130"/>
      <c r="GCK16" s="132"/>
      <c r="GCL16" s="132"/>
      <c r="GCM16" s="132"/>
      <c r="GCN16" s="132"/>
      <c r="GCO16" s="132"/>
      <c r="GCP16" s="132"/>
      <c r="GCQ16" s="132"/>
      <c r="GCR16" s="132"/>
      <c r="GCS16" s="132"/>
      <c r="GCT16" s="132"/>
      <c r="GCU16" s="132"/>
      <c r="GCV16" s="132"/>
      <c r="GCW16" s="132"/>
      <c r="GCX16" s="132"/>
      <c r="GCY16" s="130"/>
      <c r="GCZ16" s="132"/>
      <c r="GDA16" s="132"/>
      <c r="GDB16" s="132"/>
      <c r="GDC16" s="132"/>
      <c r="GDD16" s="132"/>
      <c r="GDE16" s="132"/>
      <c r="GDF16" s="132"/>
      <c r="GDG16" s="132"/>
      <c r="GDH16" s="132"/>
      <c r="GDI16" s="132"/>
      <c r="GDJ16" s="132"/>
      <c r="GDK16" s="132"/>
      <c r="GDL16" s="132"/>
      <c r="GDM16" s="132"/>
      <c r="GDN16" s="130"/>
      <c r="GDO16" s="132"/>
      <c r="GDP16" s="132"/>
      <c r="GDQ16" s="132"/>
      <c r="GDR16" s="132"/>
      <c r="GDS16" s="132"/>
      <c r="GDT16" s="132"/>
      <c r="GDU16" s="132"/>
      <c r="GDV16" s="132"/>
      <c r="GDW16" s="132"/>
      <c r="GDX16" s="132"/>
      <c r="GDY16" s="132"/>
      <c r="GDZ16" s="132"/>
      <c r="GEA16" s="132"/>
      <c r="GEB16" s="132"/>
      <c r="GEC16" s="130"/>
      <c r="GED16" s="132"/>
      <c r="GEE16" s="132"/>
      <c r="GEF16" s="132"/>
      <c r="GEG16" s="132"/>
      <c r="GEH16" s="132"/>
      <c r="GEI16" s="132"/>
      <c r="GEJ16" s="132"/>
      <c r="GEK16" s="132"/>
      <c r="GEL16" s="132"/>
      <c r="GEM16" s="132"/>
      <c r="GEN16" s="132"/>
      <c r="GEO16" s="132"/>
      <c r="GEP16" s="132"/>
      <c r="GEQ16" s="132"/>
      <c r="GER16" s="130"/>
      <c r="GES16" s="132"/>
      <c r="GET16" s="132"/>
      <c r="GEU16" s="132"/>
      <c r="GEV16" s="132"/>
      <c r="GEW16" s="132"/>
      <c r="GEX16" s="132"/>
      <c r="GEY16" s="132"/>
      <c r="GEZ16" s="132"/>
      <c r="GFA16" s="132"/>
      <c r="GFB16" s="132"/>
      <c r="GFC16" s="132"/>
      <c r="GFD16" s="132"/>
      <c r="GFE16" s="132"/>
      <c r="GFF16" s="132"/>
      <c r="GFG16" s="130"/>
      <c r="GFH16" s="132"/>
      <c r="GFI16" s="132"/>
      <c r="GFJ16" s="132"/>
      <c r="GFK16" s="132"/>
      <c r="GFL16" s="132"/>
      <c r="GFM16" s="132"/>
      <c r="GFN16" s="132"/>
      <c r="GFO16" s="132"/>
      <c r="GFP16" s="132"/>
      <c r="GFQ16" s="132"/>
      <c r="GFR16" s="132"/>
      <c r="GFS16" s="132"/>
      <c r="GFT16" s="132"/>
      <c r="GFU16" s="132"/>
      <c r="GFV16" s="130"/>
      <c r="GFW16" s="132"/>
      <c r="GFX16" s="132"/>
      <c r="GFY16" s="132"/>
      <c r="GFZ16" s="132"/>
      <c r="GGA16" s="132"/>
      <c r="GGB16" s="132"/>
      <c r="GGC16" s="132"/>
      <c r="GGD16" s="132"/>
      <c r="GGE16" s="132"/>
      <c r="GGF16" s="132"/>
      <c r="GGG16" s="132"/>
      <c r="GGH16" s="132"/>
      <c r="GGI16" s="132"/>
      <c r="GGJ16" s="132"/>
      <c r="GGK16" s="130"/>
      <c r="GGL16" s="132"/>
      <c r="GGM16" s="132"/>
      <c r="GGN16" s="132"/>
      <c r="GGO16" s="132"/>
      <c r="GGP16" s="132"/>
      <c r="GGQ16" s="132"/>
      <c r="GGR16" s="132"/>
      <c r="GGS16" s="132"/>
      <c r="GGT16" s="132"/>
      <c r="GGU16" s="132"/>
      <c r="GGV16" s="132"/>
      <c r="GGW16" s="132"/>
      <c r="GGX16" s="132"/>
      <c r="GGY16" s="132"/>
      <c r="GGZ16" s="130"/>
      <c r="GHA16" s="132"/>
      <c r="GHB16" s="132"/>
      <c r="GHC16" s="132"/>
      <c r="GHD16" s="132"/>
      <c r="GHE16" s="132"/>
      <c r="GHF16" s="132"/>
      <c r="GHG16" s="132"/>
      <c r="GHH16" s="132"/>
      <c r="GHI16" s="132"/>
      <c r="GHJ16" s="132"/>
      <c r="GHK16" s="132"/>
      <c r="GHL16" s="132"/>
      <c r="GHM16" s="132"/>
      <c r="GHN16" s="132"/>
      <c r="GHO16" s="130"/>
      <c r="GHP16" s="132"/>
      <c r="GHQ16" s="132"/>
      <c r="GHR16" s="132"/>
      <c r="GHS16" s="132"/>
      <c r="GHT16" s="132"/>
      <c r="GHU16" s="132"/>
      <c r="GHV16" s="132"/>
      <c r="GHW16" s="132"/>
      <c r="GHX16" s="132"/>
      <c r="GHY16" s="132"/>
      <c r="GHZ16" s="132"/>
      <c r="GIA16" s="132"/>
      <c r="GIB16" s="132"/>
      <c r="GIC16" s="132"/>
      <c r="GID16" s="130"/>
      <c r="GIE16" s="132"/>
      <c r="GIF16" s="132"/>
      <c r="GIG16" s="132"/>
      <c r="GIH16" s="132"/>
      <c r="GII16" s="132"/>
      <c r="GIJ16" s="132"/>
      <c r="GIK16" s="132"/>
      <c r="GIL16" s="132"/>
      <c r="GIM16" s="132"/>
      <c r="GIN16" s="132"/>
      <c r="GIO16" s="132"/>
      <c r="GIP16" s="132"/>
      <c r="GIQ16" s="132"/>
      <c r="GIR16" s="132"/>
      <c r="GIS16" s="130"/>
      <c r="GIT16" s="132"/>
      <c r="GIU16" s="132"/>
      <c r="GIV16" s="132"/>
      <c r="GIW16" s="132"/>
      <c r="GIX16" s="132"/>
      <c r="GIY16" s="132"/>
      <c r="GIZ16" s="132"/>
      <c r="GJA16" s="132"/>
      <c r="GJB16" s="132"/>
      <c r="GJC16" s="132"/>
      <c r="GJD16" s="132"/>
      <c r="GJE16" s="132"/>
      <c r="GJF16" s="132"/>
      <c r="GJG16" s="132"/>
      <c r="GJH16" s="130"/>
      <c r="GJI16" s="132"/>
      <c r="GJJ16" s="132"/>
      <c r="GJK16" s="132"/>
      <c r="GJL16" s="132"/>
      <c r="GJM16" s="132"/>
      <c r="GJN16" s="132"/>
      <c r="GJO16" s="132"/>
      <c r="GJP16" s="132"/>
      <c r="GJQ16" s="132"/>
      <c r="GJR16" s="132"/>
      <c r="GJS16" s="132"/>
      <c r="GJT16" s="132"/>
      <c r="GJU16" s="132"/>
      <c r="GJV16" s="132"/>
      <c r="GJW16" s="130"/>
      <c r="GJX16" s="132"/>
      <c r="GJY16" s="132"/>
      <c r="GJZ16" s="132"/>
      <c r="GKA16" s="132"/>
      <c r="GKB16" s="132"/>
      <c r="GKC16" s="132"/>
      <c r="GKD16" s="132"/>
      <c r="GKE16" s="132"/>
      <c r="GKF16" s="132"/>
      <c r="GKG16" s="132"/>
      <c r="GKH16" s="132"/>
      <c r="GKI16" s="132"/>
      <c r="GKJ16" s="132"/>
      <c r="GKK16" s="132"/>
      <c r="GKL16" s="130"/>
      <c r="GKM16" s="132"/>
      <c r="GKN16" s="132"/>
      <c r="GKO16" s="132"/>
      <c r="GKP16" s="132"/>
      <c r="GKQ16" s="132"/>
      <c r="GKR16" s="132"/>
      <c r="GKS16" s="132"/>
      <c r="GKT16" s="132"/>
      <c r="GKU16" s="132"/>
      <c r="GKV16" s="132"/>
      <c r="GKW16" s="132"/>
      <c r="GKX16" s="132"/>
      <c r="GKY16" s="132"/>
      <c r="GKZ16" s="132"/>
      <c r="GLA16" s="130"/>
      <c r="GLB16" s="132"/>
      <c r="GLC16" s="132"/>
      <c r="GLD16" s="132"/>
      <c r="GLE16" s="132"/>
      <c r="GLF16" s="132"/>
      <c r="GLG16" s="132"/>
      <c r="GLH16" s="132"/>
      <c r="GLI16" s="132"/>
      <c r="GLJ16" s="132"/>
      <c r="GLK16" s="132"/>
      <c r="GLL16" s="132"/>
      <c r="GLM16" s="132"/>
      <c r="GLN16" s="132"/>
      <c r="GLO16" s="132"/>
      <c r="GLP16" s="130"/>
      <c r="GLQ16" s="132"/>
      <c r="GLR16" s="132"/>
      <c r="GLS16" s="132"/>
      <c r="GLT16" s="132"/>
      <c r="GLU16" s="132"/>
      <c r="GLV16" s="132"/>
      <c r="GLW16" s="132"/>
      <c r="GLX16" s="132"/>
      <c r="GLY16" s="132"/>
      <c r="GLZ16" s="132"/>
      <c r="GMA16" s="132"/>
      <c r="GMB16" s="132"/>
      <c r="GMC16" s="132"/>
      <c r="GMD16" s="132"/>
      <c r="GME16" s="130"/>
      <c r="GMF16" s="132"/>
      <c r="GMG16" s="132"/>
      <c r="GMH16" s="132"/>
      <c r="GMI16" s="132"/>
      <c r="GMJ16" s="132"/>
      <c r="GMK16" s="132"/>
      <c r="GML16" s="132"/>
      <c r="GMM16" s="132"/>
      <c r="GMN16" s="132"/>
      <c r="GMO16" s="132"/>
      <c r="GMP16" s="132"/>
      <c r="GMQ16" s="132"/>
      <c r="GMR16" s="132"/>
      <c r="GMS16" s="132"/>
      <c r="GMT16" s="130"/>
      <c r="GMU16" s="132"/>
      <c r="GMV16" s="132"/>
      <c r="GMW16" s="132"/>
      <c r="GMX16" s="132"/>
      <c r="GMY16" s="132"/>
      <c r="GMZ16" s="132"/>
      <c r="GNA16" s="132"/>
      <c r="GNB16" s="132"/>
      <c r="GNC16" s="132"/>
      <c r="GND16" s="132"/>
      <c r="GNE16" s="132"/>
      <c r="GNF16" s="132"/>
      <c r="GNG16" s="132"/>
      <c r="GNH16" s="132"/>
      <c r="GNI16" s="130"/>
      <c r="GNJ16" s="132"/>
      <c r="GNK16" s="132"/>
      <c r="GNL16" s="132"/>
      <c r="GNM16" s="132"/>
      <c r="GNN16" s="132"/>
      <c r="GNO16" s="132"/>
      <c r="GNP16" s="132"/>
      <c r="GNQ16" s="132"/>
      <c r="GNR16" s="132"/>
      <c r="GNS16" s="132"/>
      <c r="GNT16" s="132"/>
      <c r="GNU16" s="132"/>
      <c r="GNV16" s="132"/>
      <c r="GNW16" s="132"/>
      <c r="GNX16" s="130"/>
      <c r="GNY16" s="132"/>
      <c r="GNZ16" s="132"/>
      <c r="GOA16" s="132"/>
      <c r="GOB16" s="132"/>
      <c r="GOC16" s="132"/>
      <c r="GOD16" s="132"/>
      <c r="GOE16" s="132"/>
      <c r="GOF16" s="132"/>
      <c r="GOG16" s="132"/>
      <c r="GOH16" s="132"/>
      <c r="GOI16" s="132"/>
      <c r="GOJ16" s="132"/>
      <c r="GOK16" s="132"/>
      <c r="GOL16" s="132"/>
      <c r="GOM16" s="130"/>
      <c r="GON16" s="132"/>
      <c r="GOO16" s="132"/>
      <c r="GOP16" s="132"/>
      <c r="GOQ16" s="132"/>
      <c r="GOR16" s="132"/>
      <c r="GOS16" s="132"/>
      <c r="GOT16" s="132"/>
      <c r="GOU16" s="132"/>
      <c r="GOV16" s="132"/>
      <c r="GOW16" s="132"/>
      <c r="GOX16" s="132"/>
      <c r="GOY16" s="132"/>
      <c r="GOZ16" s="132"/>
      <c r="GPA16" s="132"/>
      <c r="GPB16" s="130"/>
      <c r="GPC16" s="132"/>
      <c r="GPD16" s="132"/>
      <c r="GPE16" s="132"/>
      <c r="GPF16" s="132"/>
      <c r="GPG16" s="132"/>
      <c r="GPH16" s="132"/>
      <c r="GPI16" s="132"/>
      <c r="GPJ16" s="132"/>
      <c r="GPK16" s="132"/>
      <c r="GPL16" s="132"/>
      <c r="GPM16" s="132"/>
      <c r="GPN16" s="132"/>
      <c r="GPO16" s="132"/>
      <c r="GPP16" s="132"/>
      <c r="GPQ16" s="130"/>
      <c r="GPR16" s="132"/>
      <c r="GPS16" s="132"/>
      <c r="GPT16" s="132"/>
      <c r="GPU16" s="132"/>
      <c r="GPV16" s="132"/>
      <c r="GPW16" s="132"/>
      <c r="GPX16" s="132"/>
      <c r="GPY16" s="132"/>
      <c r="GPZ16" s="132"/>
      <c r="GQA16" s="132"/>
      <c r="GQB16" s="132"/>
      <c r="GQC16" s="132"/>
      <c r="GQD16" s="132"/>
      <c r="GQE16" s="132"/>
      <c r="GQF16" s="130"/>
      <c r="GQG16" s="132"/>
      <c r="GQH16" s="132"/>
      <c r="GQI16" s="132"/>
      <c r="GQJ16" s="132"/>
      <c r="GQK16" s="132"/>
      <c r="GQL16" s="132"/>
      <c r="GQM16" s="132"/>
      <c r="GQN16" s="132"/>
      <c r="GQO16" s="132"/>
      <c r="GQP16" s="132"/>
      <c r="GQQ16" s="132"/>
      <c r="GQR16" s="132"/>
      <c r="GQS16" s="132"/>
      <c r="GQT16" s="132"/>
      <c r="GQU16" s="130"/>
      <c r="GQV16" s="132"/>
      <c r="GQW16" s="132"/>
      <c r="GQX16" s="132"/>
      <c r="GQY16" s="132"/>
      <c r="GQZ16" s="132"/>
      <c r="GRA16" s="132"/>
      <c r="GRB16" s="132"/>
      <c r="GRC16" s="132"/>
      <c r="GRD16" s="132"/>
      <c r="GRE16" s="132"/>
      <c r="GRF16" s="132"/>
      <c r="GRG16" s="132"/>
      <c r="GRH16" s="132"/>
      <c r="GRI16" s="132"/>
      <c r="GRJ16" s="130"/>
      <c r="GRK16" s="132"/>
      <c r="GRL16" s="132"/>
      <c r="GRM16" s="132"/>
      <c r="GRN16" s="132"/>
      <c r="GRO16" s="132"/>
      <c r="GRP16" s="132"/>
      <c r="GRQ16" s="132"/>
      <c r="GRR16" s="132"/>
      <c r="GRS16" s="132"/>
      <c r="GRT16" s="132"/>
      <c r="GRU16" s="132"/>
      <c r="GRV16" s="132"/>
      <c r="GRW16" s="132"/>
      <c r="GRX16" s="132"/>
      <c r="GRY16" s="130"/>
      <c r="GRZ16" s="132"/>
      <c r="GSA16" s="132"/>
      <c r="GSB16" s="132"/>
      <c r="GSC16" s="132"/>
      <c r="GSD16" s="132"/>
      <c r="GSE16" s="132"/>
      <c r="GSF16" s="132"/>
      <c r="GSG16" s="132"/>
      <c r="GSH16" s="132"/>
      <c r="GSI16" s="132"/>
      <c r="GSJ16" s="132"/>
      <c r="GSK16" s="132"/>
      <c r="GSL16" s="132"/>
      <c r="GSM16" s="132"/>
      <c r="GSN16" s="130"/>
      <c r="GSO16" s="132"/>
      <c r="GSP16" s="132"/>
      <c r="GSQ16" s="132"/>
      <c r="GSR16" s="132"/>
      <c r="GSS16" s="132"/>
      <c r="GST16" s="132"/>
      <c r="GSU16" s="132"/>
      <c r="GSV16" s="132"/>
      <c r="GSW16" s="132"/>
      <c r="GSX16" s="132"/>
      <c r="GSY16" s="132"/>
      <c r="GSZ16" s="132"/>
      <c r="GTA16" s="132"/>
      <c r="GTB16" s="132"/>
      <c r="GTC16" s="130"/>
      <c r="GTD16" s="132"/>
      <c r="GTE16" s="132"/>
      <c r="GTF16" s="132"/>
      <c r="GTG16" s="132"/>
      <c r="GTH16" s="132"/>
      <c r="GTI16" s="132"/>
      <c r="GTJ16" s="132"/>
      <c r="GTK16" s="132"/>
      <c r="GTL16" s="132"/>
      <c r="GTM16" s="132"/>
      <c r="GTN16" s="132"/>
      <c r="GTO16" s="132"/>
      <c r="GTP16" s="132"/>
      <c r="GTQ16" s="132"/>
      <c r="GTR16" s="130"/>
      <c r="GTS16" s="132"/>
      <c r="GTT16" s="132"/>
      <c r="GTU16" s="132"/>
      <c r="GTV16" s="132"/>
      <c r="GTW16" s="132"/>
      <c r="GTX16" s="132"/>
      <c r="GTY16" s="132"/>
      <c r="GTZ16" s="132"/>
      <c r="GUA16" s="132"/>
      <c r="GUB16" s="132"/>
      <c r="GUC16" s="132"/>
      <c r="GUD16" s="132"/>
      <c r="GUE16" s="132"/>
      <c r="GUF16" s="132"/>
      <c r="GUG16" s="130"/>
      <c r="GUH16" s="132"/>
      <c r="GUI16" s="132"/>
      <c r="GUJ16" s="132"/>
      <c r="GUK16" s="132"/>
      <c r="GUL16" s="132"/>
      <c r="GUM16" s="132"/>
      <c r="GUN16" s="132"/>
      <c r="GUO16" s="132"/>
      <c r="GUP16" s="132"/>
      <c r="GUQ16" s="132"/>
      <c r="GUR16" s="132"/>
      <c r="GUS16" s="132"/>
      <c r="GUT16" s="132"/>
      <c r="GUU16" s="132"/>
      <c r="GUV16" s="130"/>
      <c r="GUW16" s="132"/>
      <c r="GUX16" s="132"/>
      <c r="GUY16" s="132"/>
      <c r="GUZ16" s="132"/>
      <c r="GVA16" s="132"/>
      <c r="GVB16" s="132"/>
      <c r="GVC16" s="132"/>
      <c r="GVD16" s="132"/>
      <c r="GVE16" s="132"/>
      <c r="GVF16" s="132"/>
      <c r="GVG16" s="132"/>
      <c r="GVH16" s="132"/>
      <c r="GVI16" s="132"/>
      <c r="GVJ16" s="132"/>
      <c r="GVK16" s="130"/>
      <c r="GVL16" s="132"/>
      <c r="GVM16" s="132"/>
      <c r="GVN16" s="132"/>
      <c r="GVO16" s="132"/>
      <c r="GVP16" s="132"/>
      <c r="GVQ16" s="132"/>
      <c r="GVR16" s="132"/>
      <c r="GVS16" s="132"/>
      <c r="GVT16" s="132"/>
      <c r="GVU16" s="132"/>
      <c r="GVV16" s="132"/>
      <c r="GVW16" s="132"/>
      <c r="GVX16" s="132"/>
      <c r="GVY16" s="132"/>
      <c r="GVZ16" s="130"/>
      <c r="GWA16" s="132"/>
      <c r="GWB16" s="132"/>
      <c r="GWC16" s="132"/>
      <c r="GWD16" s="132"/>
      <c r="GWE16" s="132"/>
      <c r="GWF16" s="132"/>
      <c r="GWG16" s="132"/>
      <c r="GWH16" s="132"/>
      <c r="GWI16" s="132"/>
      <c r="GWJ16" s="132"/>
      <c r="GWK16" s="132"/>
      <c r="GWL16" s="132"/>
      <c r="GWM16" s="132"/>
      <c r="GWN16" s="132"/>
      <c r="GWO16" s="130"/>
      <c r="GWP16" s="132"/>
      <c r="GWQ16" s="132"/>
      <c r="GWR16" s="132"/>
      <c r="GWS16" s="132"/>
      <c r="GWT16" s="132"/>
      <c r="GWU16" s="132"/>
      <c r="GWV16" s="132"/>
      <c r="GWW16" s="132"/>
      <c r="GWX16" s="132"/>
      <c r="GWY16" s="132"/>
      <c r="GWZ16" s="132"/>
      <c r="GXA16" s="132"/>
      <c r="GXB16" s="132"/>
      <c r="GXC16" s="132"/>
      <c r="GXD16" s="130"/>
      <c r="GXE16" s="132"/>
      <c r="GXF16" s="132"/>
      <c r="GXG16" s="132"/>
      <c r="GXH16" s="132"/>
      <c r="GXI16" s="132"/>
      <c r="GXJ16" s="132"/>
      <c r="GXK16" s="132"/>
      <c r="GXL16" s="132"/>
      <c r="GXM16" s="132"/>
      <c r="GXN16" s="132"/>
      <c r="GXO16" s="132"/>
      <c r="GXP16" s="132"/>
      <c r="GXQ16" s="132"/>
      <c r="GXR16" s="132"/>
      <c r="GXS16" s="130"/>
      <c r="GXT16" s="132"/>
      <c r="GXU16" s="132"/>
      <c r="GXV16" s="132"/>
      <c r="GXW16" s="132"/>
      <c r="GXX16" s="132"/>
      <c r="GXY16" s="132"/>
      <c r="GXZ16" s="132"/>
      <c r="GYA16" s="132"/>
      <c r="GYB16" s="132"/>
      <c r="GYC16" s="132"/>
      <c r="GYD16" s="132"/>
      <c r="GYE16" s="132"/>
      <c r="GYF16" s="132"/>
      <c r="GYG16" s="132"/>
      <c r="GYH16" s="130"/>
      <c r="GYI16" s="132"/>
      <c r="GYJ16" s="132"/>
      <c r="GYK16" s="132"/>
      <c r="GYL16" s="132"/>
      <c r="GYM16" s="132"/>
      <c r="GYN16" s="132"/>
      <c r="GYO16" s="132"/>
      <c r="GYP16" s="132"/>
      <c r="GYQ16" s="132"/>
      <c r="GYR16" s="132"/>
      <c r="GYS16" s="132"/>
      <c r="GYT16" s="132"/>
      <c r="GYU16" s="132"/>
      <c r="GYV16" s="132"/>
      <c r="GYW16" s="130"/>
      <c r="GYX16" s="132"/>
      <c r="GYY16" s="132"/>
      <c r="GYZ16" s="132"/>
      <c r="GZA16" s="132"/>
      <c r="GZB16" s="132"/>
      <c r="GZC16" s="132"/>
      <c r="GZD16" s="132"/>
      <c r="GZE16" s="132"/>
      <c r="GZF16" s="132"/>
      <c r="GZG16" s="132"/>
      <c r="GZH16" s="132"/>
      <c r="GZI16" s="132"/>
      <c r="GZJ16" s="132"/>
      <c r="GZK16" s="132"/>
      <c r="GZL16" s="130"/>
      <c r="GZM16" s="132"/>
      <c r="GZN16" s="132"/>
      <c r="GZO16" s="132"/>
      <c r="GZP16" s="132"/>
      <c r="GZQ16" s="132"/>
      <c r="GZR16" s="132"/>
      <c r="GZS16" s="132"/>
      <c r="GZT16" s="132"/>
      <c r="GZU16" s="132"/>
      <c r="GZV16" s="132"/>
      <c r="GZW16" s="132"/>
      <c r="GZX16" s="132"/>
      <c r="GZY16" s="132"/>
      <c r="GZZ16" s="132"/>
      <c r="HAA16" s="130"/>
      <c r="HAB16" s="132"/>
      <c r="HAC16" s="132"/>
      <c r="HAD16" s="132"/>
      <c r="HAE16" s="132"/>
      <c r="HAF16" s="132"/>
      <c r="HAG16" s="132"/>
      <c r="HAH16" s="132"/>
      <c r="HAI16" s="132"/>
      <c r="HAJ16" s="132"/>
      <c r="HAK16" s="132"/>
      <c r="HAL16" s="132"/>
      <c r="HAM16" s="132"/>
      <c r="HAN16" s="132"/>
      <c r="HAO16" s="132"/>
      <c r="HAP16" s="130"/>
      <c r="HAQ16" s="132"/>
      <c r="HAR16" s="132"/>
      <c r="HAS16" s="132"/>
      <c r="HAT16" s="132"/>
      <c r="HAU16" s="132"/>
      <c r="HAV16" s="132"/>
      <c r="HAW16" s="132"/>
      <c r="HAX16" s="132"/>
      <c r="HAY16" s="132"/>
      <c r="HAZ16" s="132"/>
      <c r="HBA16" s="132"/>
      <c r="HBB16" s="132"/>
      <c r="HBC16" s="132"/>
      <c r="HBD16" s="132"/>
      <c r="HBE16" s="130"/>
      <c r="HBF16" s="132"/>
      <c r="HBG16" s="132"/>
      <c r="HBH16" s="132"/>
      <c r="HBI16" s="132"/>
      <c r="HBJ16" s="132"/>
      <c r="HBK16" s="132"/>
      <c r="HBL16" s="132"/>
      <c r="HBM16" s="132"/>
      <c r="HBN16" s="132"/>
      <c r="HBO16" s="132"/>
      <c r="HBP16" s="132"/>
      <c r="HBQ16" s="132"/>
      <c r="HBR16" s="132"/>
      <c r="HBS16" s="132"/>
      <c r="HBT16" s="130"/>
      <c r="HBU16" s="132"/>
      <c r="HBV16" s="132"/>
      <c r="HBW16" s="132"/>
      <c r="HBX16" s="132"/>
      <c r="HBY16" s="132"/>
      <c r="HBZ16" s="132"/>
      <c r="HCA16" s="132"/>
      <c r="HCB16" s="132"/>
      <c r="HCC16" s="132"/>
      <c r="HCD16" s="132"/>
      <c r="HCE16" s="132"/>
      <c r="HCF16" s="132"/>
      <c r="HCG16" s="132"/>
      <c r="HCH16" s="132"/>
      <c r="HCI16" s="130"/>
      <c r="HCJ16" s="132"/>
      <c r="HCK16" s="132"/>
      <c r="HCL16" s="132"/>
      <c r="HCM16" s="132"/>
      <c r="HCN16" s="132"/>
      <c r="HCO16" s="132"/>
      <c r="HCP16" s="132"/>
      <c r="HCQ16" s="132"/>
      <c r="HCR16" s="132"/>
      <c r="HCS16" s="132"/>
      <c r="HCT16" s="132"/>
      <c r="HCU16" s="132"/>
      <c r="HCV16" s="132"/>
      <c r="HCW16" s="132"/>
      <c r="HCX16" s="130"/>
      <c r="HCY16" s="132"/>
      <c r="HCZ16" s="132"/>
      <c r="HDA16" s="132"/>
      <c r="HDB16" s="132"/>
      <c r="HDC16" s="132"/>
      <c r="HDD16" s="132"/>
      <c r="HDE16" s="132"/>
      <c r="HDF16" s="132"/>
      <c r="HDG16" s="132"/>
      <c r="HDH16" s="132"/>
      <c r="HDI16" s="132"/>
      <c r="HDJ16" s="132"/>
      <c r="HDK16" s="132"/>
      <c r="HDL16" s="132"/>
      <c r="HDM16" s="130"/>
      <c r="HDN16" s="132"/>
      <c r="HDO16" s="132"/>
      <c r="HDP16" s="132"/>
      <c r="HDQ16" s="132"/>
      <c r="HDR16" s="132"/>
      <c r="HDS16" s="132"/>
      <c r="HDT16" s="132"/>
      <c r="HDU16" s="132"/>
      <c r="HDV16" s="132"/>
      <c r="HDW16" s="132"/>
      <c r="HDX16" s="132"/>
      <c r="HDY16" s="132"/>
      <c r="HDZ16" s="132"/>
      <c r="HEA16" s="132"/>
      <c r="HEB16" s="130"/>
      <c r="HEC16" s="132"/>
      <c r="HED16" s="132"/>
      <c r="HEE16" s="132"/>
      <c r="HEF16" s="132"/>
      <c r="HEG16" s="132"/>
      <c r="HEH16" s="132"/>
      <c r="HEI16" s="132"/>
      <c r="HEJ16" s="132"/>
      <c r="HEK16" s="132"/>
      <c r="HEL16" s="132"/>
      <c r="HEM16" s="132"/>
      <c r="HEN16" s="132"/>
      <c r="HEO16" s="132"/>
      <c r="HEP16" s="132"/>
      <c r="HEQ16" s="130"/>
      <c r="HER16" s="132"/>
      <c r="HES16" s="132"/>
      <c r="HET16" s="132"/>
      <c r="HEU16" s="132"/>
      <c r="HEV16" s="132"/>
      <c r="HEW16" s="132"/>
      <c r="HEX16" s="132"/>
      <c r="HEY16" s="132"/>
      <c r="HEZ16" s="132"/>
      <c r="HFA16" s="132"/>
      <c r="HFB16" s="132"/>
      <c r="HFC16" s="132"/>
      <c r="HFD16" s="132"/>
      <c r="HFE16" s="132"/>
      <c r="HFF16" s="130"/>
      <c r="HFG16" s="132"/>
      <c r="HFH16" s="132"/>
      <c r="HFI16" s="132"/>
      <c r="HFJ16" s="132"/>
      <c r="HFK16" s="132"/>
      <c r="HFL16" s="132"/>
      <c r="HFM16" s="132"/>
      <c r="HFN16" s="132"/>
      <c r="HFO16" s="132"/>
      <c r="HFP16" s="132"/>
      <c r="HFQ16" s="132"/>
      <c r="HFR16" s="132"/>
      <c r="HFS16" s="132"/>
      <c r="HFT16" s="132"/>
      <c r="HFU16" s="130"/>
      <c r="HFV16" s="132"/>
      <c r="HFW16" s="132"/>
      <c r="HFX16" s="132"/>
      <c r="HFY16" s="132"/>
      <c r="HFZ16" s="132"/>
      <c r="HGA16" s="132"/>
      <c r="HGB16" s="132"/>
      <c r="HGC16" s="132"/>
      <c r="HGD16" s="132"/>
      <c r="HGE16" s="132"/>
      <c r="HGF16" s="132"/>
      <c r="HGG16" s="132"/>
      <c r="HGH16" s="132"/>
      <c r="HGI16" s="132"/>
      <c r="HGJ16" s="130"/>
      <c r="HGK16" s="132"/>
      <c r="HGL16" s="132"/>
      <c r="HGM16" s="132"/>
      <c r="HGN16" s="132"/>
      <c r="HGO16" s="132"/>
      <c r="HGP16" s="132"/>
      <c r="HGQ16" s="132"/>
      <c r="HGR16" s="132"/>
      <c r="HGS16" s="132"/>
      <c r="HGT16" s="132"/>
      <c r="HGU16" s="132"/>
      <c r="HGV16" s="132"/>
      <c r="HGW16" s="132"/>
      <c r="HGX16" s="132"/>
      <c r="HGY16" s="130"/>
      <c r="HGZ16" s="132"/>
      <c r="HHA16" s="132"/>
      <c r="HHB16" s="132"/>
      <c r="HHC16" s="132"/>
      <c r="HHD16" s="132"/>
      <c r="HHE16" s="132"/>
      <c r="HHF16" s="132"/>
      <c r="HHG16" s="132"/>
      <c r="HHH16" s="132"/>
      <c r="HHI16" s="132"/>
      <c r="HHJ16" s="132"/>
      <c r="HHK16" s="132"/>
      <c r="HHL16" s="132"/>
      <c r="HHM16" s="132"/>
      <c r="HHN16" s="130"/>
      <c r="HHO16" s="132"/>
      <c r="HHP16" s="132"/>
      <c r="HHQ16" s="132"/>
      <c r="HHR16" s="132"/>
      <c r="HHS16" s="132"/>
      <c r="HHT16" s="132"/>
      <c r="HHU16" s="132"/>
      <c r="HHV16" s="132"/>
      <c r="HHW16" s="132"/>
      <c r="HHX16" s="132"/>
      <c r="HHY16" s="132"/>
      <c r="HHZ16" s="132"/>
      <c r="HIA16" s="132"/>
      <c r="HIB16" s="132"/>
      <c r="HIC16" s="130"/>
      <c r="HID16" s="132"/>
      <c r="HIE16" s="132"/>
      <c r="HIF16" s="132"/>
      <c r="HIG16" s="132"/>
      <c r="HIH16" s="132"/>
      <c r="HII16" s="132"/>
      <c r="HIJ16" s="132"/>
      <c r="HIK16" s="132"/>
      <c r="HIL16" s="132"/>
      <c r="HIM16" s="132"/>
      <c r="HIN16" s="132"/>
      <c r="HIO16" s="132"/>
      <c r="HIP16" s="132"/>
      <c r="HIQ16" s="132"/>
      <c r="HIR16" s="130"/>
      <c r="HIS16" s="132"/>
      <c r="HIT16" s="132"/>
      <c r="HIU16" s="132"/>
      <c r="HIV16" s="132"/>
      <c r="HIW16" s="132"/>
      <c r="HIX16" s="132"/>
      <c r="HIY16" s="132"/>
      <c r="HIZ16" s="132"/>
      <c r="HJA16" s="132"/>
      <c r="HJB16" s="132"/>
      <c r="HJC16" s="132"/>
      <c r="HJD16" s="132"/>
      <c r="HJE16" s="132"/>
      <c r="HJF16" s="132"/>
      <c r="HJG16" s="130"/>
      <c r="HJH16" s="132"/>
      <c r="HJI16" s="132"/>
      <c r="HJJ16" s="132"/>
      <c r="HJK16" s="132"/>
      <c r="HJL16" s="132"/>
      <c r="HJM16" s="132"/>
      <c r="HJN16" s="132"/>
      <c r="HJO16" s="132"/>
      <c r="HJP16" s="132"/>
      <c r="HJQ16" s="132"/>
      <c r="HJR16" s="132"/>
      <c r="HJS16" s="132"/>
      <c r="HJT16" s="132"/>
      <c r="HJU16" s="132"/>
      <c r="HJV16" s="130"/>
      <c r="HJW16" s="132"/>
      <c r="HJX16" s="132"/>
      <c r="HJY16" s="132"/>
      <c r="HJZ16" s="132"/>
      <c r="HKA16" s="132"/>
      <c r="HKB16" s="132"/>
      <c r="HKC16" s="132"/>
      <c r="HKD16" s="132"/>
      <c r="HKE16" s="132"/>
      <c r="HKF16" s="132"/>
      <c r="HKG16" s="132"/>
      <c r="HKH16" s="132"/>
      <c r="HKI16" s="132"/>
      <c r="HKJ16" s="132"/>
      <c r="HKK16" s="130"/>
      <c r="HKL16" s="132"/>
      <c r="HKM16" s="132"/>
      <c r="HKN16" s="132"/>
      <c r="HKO16" s="132"/>
      <c r="HKP16" s="132"/>
      <c r="HKQ16" s="132"/>
      <c r="HKR16" s="132"/>
      <c r="HKS16" s="132"/>
      <c r="HKT16" s="132"/>
      <c r="HKU16" s="132"/>
      <c r="HKV16" s="132"/>
      <c r="HKW16" s="132"/>
      <c r="HKX16" s="132"/>
      <c r="HKY16" s="132"/>
      <c r="HKZ16" s="130"/>
      <c r="HLA16" s="132"/>
      <c r="HLB16" s="132"/>
      <c r="HLC16" s="132"/>
      <c r="HLD16" s="132"/>
      <c r="HLE16" s="132"/>
      <c r="HLF16" s="132"/>
      <c r="HLG16" s="132"/>
      <c r="HLH16" s="132"/>
      <c r="HLI16" s="132"/>
      <c r="HLJ16" s="132"/>
      <c r="HLK16" s="132"/>
      <c r="HLL16" s="132"/>
      <c r="HLM16" s="132"/>
      <c r="HLN16" s="132"/>
      <c r="HLO16" s="130"/>
      <c r="HLP16" s="132"/>
      <c r="HLQ16" s="132"/>
      <c r="HLR16" s="132"/>
      <c r="HLS16" s="132"/>
      <c r="HLT16" s="132"/>
      <c r="HLU16" s="132"/>
      <c r="HLV16" s="132"/>
      <c r="HLW16" s="132"/>
      <c r="HLX16" s="132"/>
      <c r="HLY16" s="132"/>
      <c r="HLZ16" s="132"/>
      <c r="HMA16" s="132"/>
      <c r="HMB16" s="132"/>
      <c r="HMC16" s="132"/>
      <c r="HMD16" s="130"/>
      <c r="HME16" s="132"/>
      <c r="HMF16" s="132"/>
      <c r="HMG16" s="132"/>
      <c r="HMH16" s="132"/>
      <c r="HMI16" s="132"/>
      <c r="HMJ16" s="132"/>
      <c r="HMK16" s="132"/>
      <c r="HML16" s="132"/>
      <c r="HMM16" s="132"/>
      <c r="HMN16" s="132"/>
      <c r="HMO16" s="132"/>
      <c r="HMP16" s="132"/>
      <c r="HMQ16" s="132"/>
      <c r="HMR16" s="132"/>
      <c r="HMS16" s="130"/>
      <c r="HMT16" s="132"/>
      <c r="HMU16" s="132"/>
      <c r="HMV16" s="132"/>
      <c r="HMW16" s="132"/>
      <c r="HMX16" s="132"/>
      <c r="HMY16" s="132"/>
      <c r="HMZ16" s="132"/>
      <c r="HNA16" s="132"/>
      <c r="HNB16" s="132"/>
      <c r="HNC16" s="132"/>
      <c r="HND16" s="132"/>
      <c r="HNE16" s="132"/>
      <c r="HNF16" s="132"/>
      <c r="HNG16" s="132"/>
      <c r="HNH16" s="130"/>
      <c r="HNI16" s="132"/>
      <c r="HNJ16" s="132"/>
      <c r="HNK16" s="132"/>
      <c r="HNL16" s="132"/>
      <c r="HNM16" s="132"/>
      <c r="HNN16" s="132"/>
      <c r="HNO16" s="132"/>
      <c r="HNP16" s="132"/>
      <c r="HNQ16" s="132"/>
      <c r="HNR16" s="132"/>
      <c r="HNS16" s="132"/>
      <c r="HNT16" s="132"/>
      <c r="HNU16" s="132"/>
      <c r="HNV16" s="132"/>
      <c r="HNW16" s="130"/>
      <c r="HNX16" s="132"/>
      <c r="HNY16" s="132"/>
      <c r="HNZ16" s="132"/>
      <c r="HOA16" s="132"/>
      <c r="HOB16" s="132"/>
      <c r="HOC16" s="132"/>
      <c r="HOD16" s="132"/>
      <c r="HOE16" s="132"/>
      <c r="HOF16" s="132"/>
      <c r="HOG16" s="132"/>
      <c r="HOH16" s="132"/>
      <c r="HOI16" s="132"/>
      <c r="HOJ16" s="132"/>
      <c r="HOK16" s="132"/>
      <c r="HOL16" s="130"/>
      <c r="HOM16" s="132"/>
      <c r="HON16" s="132"/>
      <c r="HOO16" s="132"/>
      <c r="HOP16" s="132"/>
      <c r="HOQ16" s="132"/>
      <c r="HOR16" s="132"/>
      <c r="HOS16" s="132"/>
      <c r="HOT16" s="132"/>
      <c r="HOU16" s="132"/>
      <c r="HOV16" s="132"/>
      <c r="HOW16" s="132"/>
      <c r="HOX16" s="132"/>
      <c r="HOY16" s="132"/>
      <c r="HOZ16" s="132"/>
      <c r="HPA16" s="130"/>
      <c r="HPB16" s="132"/>
      <c r="HPC16" s="132"/>
      <c r="HPD16" s="132"/>
      <c r="HPE16" s="132"/>
      <c r="HPF16" s="132"/>
      <c r="HPG16" s="132"/>
      <c r="HPH16" s="132"/>
      <c r="HPI16" s="132"/>
      <c r="HPJ16" s="132"/>
      <c r="HPK16" s="132"/>
      <c r="HPL16" s="132"/>
      <c r="HPM16" s="132"/>
      <c r="HPN16" s="132"/>
      <c r="HPO16" s="132"/>
      <c r="HPP16" s="130"/>
      <c r="HPQ16" s="132"/>
      <c r="HPR16" s="132"/>
      <c r="HPS16" s="132"/>
      <c r="HPT16" s="132"/>
      <c r="HPU16" s="132"/>
      <c r="HPV16" s="132"/>
      <c r="HPW16" s="132"/>
      <c r="HPX16" s="132"/>
      <c r="HPY16" s="132"/>
      <c r="HPZ16" s="132"/>
      <c r="HQA16" s="132"/>
      <c r="HQB16" s="132"/>
      <c r="HQC16" s="132"/>
      <c r="HQD16" s="132"/>
      <c r="HQE16" s="130"/>
      <c r="HQF16" s="132"/>
      <c r="HQG16" s="132"/>
      <c r="HQH16" s="132"/>
      <c r="HQI16" s="132"/>
      <c r="HQJ16" s="132"/>
      <c r="HQK16" s="132"/>
      <c r="HQL16" s="132"/>
      <c r="HQM16" s="132"/>
      <c r="HQN16" s="132"/>
      <c r="HQO16" s="132"/>
      <c r="HQP16" s="132"/>
      <c r="HQQ16" s="132"/>
      <c r="HQR16" s="132"/>
      <c r="HQS16" s="132"/>
      <c r="HQT16" s="130"/>
      <c r="HQU16" s="132"/>
      <c r="HQV16" s="132"/>
      <c r="HQW16" s="132"/>
      <c r="HQX16" s="132"/>
      <c r="HQY16" s="132"/>
      <c r="HQZ16" s="132"/>
      <c r="HRA16" s="132"/>
      <c r="HRB16" s="132"/>
      <c r="HRC16" s="132"/>
      <c r="HRD16" s="132"/>
      <c r="HRE16" s="132"/>
      <c r="HRF16" s="132"/>
      <c r="HRG16" s="132"/>
      <c r="HRH16" s="132"/>
      <c r="HRI16" s="130"/>
      <c r="HRJ16" s="132"/>
      <c r="HRK16" s="132"/>
      <c r="HRL16" s="132"/>
      <c r="HRM16" s="132"/>
      <c r="HRN16" s="132"/>
      <c r="HRO16" s="132"/>
      <c r="HRP16" s="132"/>
      <c r="HRQ16" s="132"/>
      <c r="HRR16" s="132"/>
      <c r="HRS16" s="132"/>
      <c r="HRT16" s="132"/>
      <c r="HRU16" s="132"/>
      <c r="HRV16" s="132"/>
      <c r="HRW16" s="132"/>
      <c r="HRX16" s="130"/>
      <c r="HRY16" s="132"/>
      <c r="HRZ16" s="132"/>
      <c r="HSA16" s="132"/>
      <c r="HSB16" s="132"/>
      <c r="HSC16" s="132"/>
      <c r="HSD16" s="132"/>
      <c r="HSE16" s="132"/>
      <c r="HSF16" s="132"/>
      <c r="HSG16" s="132"/>
      <c r="HSH16" s="132"/>
      <c r="HSI16" s="132"/>
      <c r="HSJ16" s="132"/>
      <c r="HSK16" s="132"/>
      <c r="HSL16" s="132"/>
      <c r="HSM16" s="130"/>
      <c r="HSN16" s="132"/>
      <c r="HSO16" s="132"/>
      <c r="HSP16" s="132"/>
      <c r="HSQ16" s="132"/>
      <c r="HSR16" s="132"/>
      <c r="HSS16" s="132"/>
      <c r="HST16" s="132"/>
      <c r="HSU16" s="132"/>
      <c r="HSV16" s="132"/>
      <c r="HSW16" s="132"/>
      <c r="HSX16" s="132"/>
      <c r="HSY16" s="132"/>
      <c r="HSZ16" s="132"/>
      <c r="HTA16" s="132"/>
      <c r="HTB16" s="130"/>
      <c r="HTC16" s="132"/>
      <c r="HTD16" s="132"/>
      <c r="HTE16" s="132"/>
      <c r="HTF16" s="132"/>
      <c r="HTG16" s="132"/>
      <c r="HTH16" s="132"/>
      <c r="HTI16" s="132"/>
      <c r="HTJ16" s="132"/>
      <c r="HTK16" s="132"/>
      <c r="HTL16" s="132"/>
      <c r="HTM16" s="132"/>
      <c r="HTN16" s="132"/>
      <c r="HTO16" s="132"/>
      <c r="HTP16" s="132"/>
      <c r="HTQ16" s="130"/>
      <c r="HTR16" s="132"/>
      <c r="HTS16" s="132"/>
      <c r="HTT16" s="132"/>
      <c r="HTU16" s="132"/>
      <c r="HTV16" s="132"/>
      <c r="HTW16" s="132"/>
      <c r="HTX16" s="132"/>
      <c r="HTY16" s="132"/>
      <c r="HTZ16" s="132"/>
      <c r="HUA16" s="132"/>
      <c r="HUB16" s="132"/>
      <c r="HUC16" s="132"/>
      <c r="HUD16" s="132"/>
      <c r="HUE16" s="132"/>
      <c r="HUF16" s="130"/>
      <c r="HUG16" s="132"/>
      <c r="HUH16" s="132"/>
      <c r="HUI16" s="132"/>
      <c r="HUJ16" s="132"/>
      <c r="HUK16" s="132"/>
      <c r="HUL16" s="132"/>
      <c r="HUM16" s="132"/>
      <c r="HUN16" s="132"/>
      <c r="HUO16" s="132"/>
      <c r="HUP16" s="132"/>
      <c r="HUQ16" s="132"/>
      <c r="HUR16" s="132"/>
      <c r="HUS16" s="132"/>
      <c r="HUT16" s="132"/>
      <c r="HUU16" s="130"/>
      <c r="HUV16" s="132"/>
      <c r="HUW16" s="132"/>
      <c r="HUX16" s="132"/>
      <c r="HUY16" s="132"/>
      <c r="HUZ16" s="132"/>
      <c r="HVA16" s="132"/>
      <c r="HVB16" s="132"/>
      <c r="HVC16" s="132"/>
      <c r="HVD16" s="132"/>
      <c r="HVE16" s="132"/>
      <c r="HVF16" s="132"/>
      <c r="HVG16" s="132"/>
      <c r="HVH16" s="132"/>
      <c r="HVI16" s="132"/>
      <c r="HVJ16" s="130"/>
      <c r="HVK16" s="132"/>
      <c r="HVL16" s="132"/>
      <c r="HVM16" s="132"/>
      <c r="HVN16" s="132"/>
      <c r="HVO16" s="132"/>
      <c r="HVP16" s="132"/>
      <c r="HVQ16" s="132"/>
      <c r="HVR16" s="132"/>
      <c r="HVS16" s="132"/>
      <c r="HVT16" s="132"/>
      <c r="HVU16" s="132"/>
      <c r="HVV16" s="132"/>
      <c r="HVW16" s="132"/>
      <c r="HVX16" s="132"/>
      <c r="HVY16" s="130"/>
      <c r="HVZ16" s="132"/>
      <c r="HWA16" s="132"/>
      <c r="HWB16" s="132"/>
      <c r="HWC16" s="132"/>
      <c r="HWD16" s="132"/>
      <c r="HWE16" s="132"/>
      <c r="HWF16" s="132"/>
      <c r="HWG16" s="132"/>
      <c r="HWH16" s="132"/>
      <c r="HWI16" s="132"/>
      <c r="HWJ16" s="132"/>
      <c r="HWK16" s="132"/>
      <c r="HWL16" s="132"/>
      <c r="HWM16" s="132"/>
      <c r="HWN16" s="130"/>
      <c r="HWO16" s="132"/>
      <c r="HWP16" s="132"/>
      <c r="HWQ16" s="132"/>
      <c r="HWR16" s="132"/>
      <c r="HWS16" s="132"/>
      <c r="HWT16" s="132"/>
      <c r="HWU16" s="132"/>
      <c r="HWV16" s="132"/>
      <c r="HWW16" s="132"/>
      <c r="HWX16" s="132"/>
      <c r="HWY16" s="132"/>
      <c r="HWZ16" s="132"/>
      <c r="HXA16" s="132"/>
      <c r="HXB16" s="132"/>
      <c r="HXC16" s="130"/>
      <c r="HXD16" s="132"/>
      <c r="HXE16" s="132"/>
      <c r="HXF16" s="132"/>
      <c r="HXG16" s="132"/>
      <c r="HXH16" s="132"/>
      <c r="HXI16" s="132"/>
      <c r="HXJ16" s="132"/>
      <c r="HXK16" s="132"/>
      <c r="HXL16" s="132"/>
      <c r="HXM16" s="132"/>
      <c r="HXN16" s="132"/>
      <c r="HXO16" s="132"/>
      <c r="HXP16" s="132"/>
      <c r="HXQ16" s="132"/>
      <c r="HXR16" s="130"/>
      <c r="HXS16" s="132"/>
      <c r="HXT16" s="132"/>
      <c r="HXU16" s="132"/>
      <c r="HXV16" s="132"/>
      <c r="HXW16" s="132"/>
      <c r="HXX16" s="132"/>
      <c r="HXY16" s="132"/>
      <c r="HXZ16" s="132"/>
      <c r="HYA16" s="132"/>
      <c r="HYB16" s="132"/>
      <c r="HYC16" s="132"/>
      <c r="HYD16" s="132"/>
      <c r="HYE16" s="132"/>
      <c r="HYF16" s="132"/>
      <c r="HYG16" s="130"/>
      <c r="HYH16" s="132"/>
      <c r="HYI16" s="132"/>
      <c r="HYJ16" s="132"/>
      <c r="HYK16" s="132"/>
      <c r="HYL16" s="132"/>
      <c r="HYM16" s="132"/>
      <c r="HYN16" s="132"/>
      <c r="HYO16" s="132"/>
      <c r="HYP16" s="132"/>
      <c r="HYQ16" s="132"/>
      <c r="HYR16" s="132"/>
      <c r="HYS16" s="132"/>
      <c r="HYT16" s="132"/>
      <c r="HYU16" s="132"/>
      <c r="HYV16" s="130"/>
      <c r="HYW16" s="132"/>
      <c r="HYX16" s="132"/>
      <c r="HYY16" s="132"/>
      <c r="HYZ16" s="132"/>
      <c r="HZA16" s="132"/>
      <c r="HZB16" s="132"/>
      <c r="HZC16" s="132"/>
      <c r="HZD16" s="132"/>
      <c r="HZE16" s="132"/>
      <c r="HZF16" s="132"/>
      <c r="HZG16" s="132"/>
      <c r="HZH16" s="132"/>
      <c r="HZI16" s="132"/>
      <c r="HZJ16" s="132"/>
      <c r="HZK16" s="130"/>
      <c r="HZL16" s="132"/>
      <c r="HZM16" s="132"/>
      <c r="HZN16" s="132"/>
      <c r="HZO16" s="132"/>
      <c r="HZP16" s="132"/>
      <c r="HZQ16" s="132"/>
      <c r="HZR16" s="132"/>
      <c r="HZS16" s="132"/>
      <c r="HZT16" s="132"/>
      <c r="HZU16" s="132"/>
      <c r="HZV16" s="132"/>
      <c r="HZW16" s="132"/>
      <c r="HZX16" s="132"/>
      <c r="HZY16" s="132"/>
      <c r="HZZ16" s="130"/>
      <c r="IAA16" s="132"/>
      <c r="IAB16" s="132"/>
      <c r="IAC16" s="132"/>
      <c r="IAD16" s="132"/>
      <c r="IAE16" s="132"/>
      <c r="IAF16" s="132"/>
      <c r="IAG16" s="132"/>
      <c r="IAH16" s="132"/>
      <c r="IAI16" s="132"/>
      <c r="IAJ16" s="132"/>
      <c r="IAK16" s="132"/>
      <c r="IAL16" s="132"/>
      <c r="IAM16" s="132"/>
      <c r="IAN16" s="132"/>
      <c r="IAO16" s="130"/>
      <c r="IAP16" s="132"/>
      <c r="IAQ16" s="132"/>
      <c r="IAR16" s="132"/>
      <c r="IAS16" s="132"/>
      <c r="IAT16" s="132"/>
      <c r="IAU16" s="132"/>
      <c r="IAV16" s="132"/>
      <c r="IAW16" s="132"/>
      <c r="IAX16" s="132"/>
      <c r="IAY16" s="132"/>
      <c r="IAZ16" s="132"/>
      <c r="IBA16" s="132"/>
      <c r="IBB16" s="132"/>
      <c r="IBC16" s="132"/>
      <c r="IBD16" s="130"/>
      <c r="IBE16" s="132"/>
      <c r="IBF16" s="132"/>
      <c r="IBG16" s="132"/>
      <c r="IBH16" s="132"/>
      <c r="IBI16" s="132"/>
      <c r="IBJ16" s="132"/>
      <c r="IBK16" s="132"/>
      <c r="IBL16" s="132"/>
      <c r="IBM16" s="132"/>
      <c r="IBN16" s="132"/>
      <c r="IBO16" s="132"/>
      <c r="IBP16" s="132"/>
      <c r="IBQ16" s="132"/>
      <c r="IBR16" s="132"/>
      <c r="IBS16" s="130"/>
      <c r="IBT16" s="132"/>
      <c r="IBU16" s="132"/>
      <c r="IBV16" s="132"/>
      <c r="IBW16" s="132"/>
      <c r="IBX16" s="132"/>
      <c r="IBY16" s="132"/>
      <c r="IBZ16" s="132"/>
      <c r="ICA16" s="132"/>
      <c r="ICB16" s="132"/>
      <c r="ICC16" s="132"/>
      <c r="ICD16" s="132"/>
      <c r="ICE16" s="132"/>
      <c r="ICF16" s="132"/>
      <c r="ICG16" s="132"/>
      <c r="ICH16" s="130"/>
      <c r="ICI16" s="132"/>
      <c r="ICJ16" s="132"/>
      <c r="ICK16" s="132"/>
      <c r="ICL16" s="132"/>
      <c r="ICM16" s="132"/>
      <c r="ICN16" s="132"/>
      <c r="ICO16" s="132"/>
      <c r="ICP16" s="132"/>
      <c r="ICQ16" s="132"/>
      <c r="ICR16" s="132"/>
      <c r="ICS16" s="132"/>
      <c r="ICT16" s="132"/>
      <c r="ICU16" s="132"/>
      <c r="ICV16" s="132"/>
      <c r="ICW16" s="130"/>
      <c r="ICX16" s="132"/>
      <c r="ICY16" s="132"/>
      <c r="ICZ16" s="132"/>
      <c r="IDA16" s="132"/>
      <c r="IDB16" s="132"/>
      <c r="IDC16" s="132"/>
      <c r="IDD16" s="132"/>
      <c r="IDE16" s="132"/>
      <c r="IDF16" s="132"/>
      <c r="IDG16" s="132"/>
      <c r="IDH16" s="132"/>
      <c r="IDI16" s="132"/>
      <c r="IDJ16" s="132"/>
      <c r="IDK16" s="132"/>
      <c r="IDL16" s="130"/>
      <c r="IDM16" s="132"/>
      <c r="IDN16" s="132"/>
      <c r="IDO16" s="132"/>
      <c r="IDP16" s="132"/>
      <c r="IDQ16" s="132"/>
      <c r="IDR16" s="132"/>
      <c r="IDS16" s="132"/>
      <c r="IDT16" s="132"/>
      <c r="IDU16" s="132"/>
      <c r="IDV16" s="132"/>
      <c r="IDW16" s="132"/>
      <c r="IDX16" s="132"/>
      <c r="IDY16" s="132"/>
      <c r="IDZ16" s="132"/>
      <c r="IEA16" s="130"/>
      <c r="IEB16" s="132"/>
      <c r="IEC16" s="132"/>
      <c r="IED16" s="132"/>
      <c r="IEE16" s="132"/>
      <c r="IEF16" s="132"/>
      <c r="IEG16" s="132"/>
      <c r="IEH16" s="132"/>
      <c r="IEI16" s="132"/>
      <c r="IEJ16" s="132"/>
      <c r="IEK16" s="132"/>
      <c r="IEL16" s="132"/>
      <c r="IEM16" s="132"/>
      <c r="IEN16" s="132"/>
      <c r="IEO16" s="132"/>
      <c r="IEP16" s="130"/>
      <c r="IEQ16" s="132"/>
      <c r="IER16" s="132"/>
      <c r="IES16" s="132"/>
      <c r="IET16" s="132"/>
      <c r="IEU16" s="132"/>
      <c r="IEV16" s="132"/>
      <c r="IEW16" s="132"/>
      <c r="IEX16" s="132"/>
      <c r="IEY16" s="132"/>
      <c r="IEZ16" s="132"/>
      <c r="IFA16" s="132"/>
      <c r="IFB16" s="132"/>
      <c r="IFC16" s="132"/>
      <c r="IFD16" s="132"/>
      <c r="IFE16" s="130"/>
      <c r="IFF16" s="132"/>
      <c r="IFG16" s="132"/>
      <c r="IFH16" s="132"/>
      <c r="IFI16" s="132"/>
      <c r="IFJ16" s="132"/>
      <c r="IFK16" s="132"/>
      <c r="IFL16" s="132"/>
      <c r="IFM16" s="132"/>
      <c r="IFN16" s="132"/>
      <c r="IFO16" s="132"/>
      <c r="IFP16" s="132"/>
      <c r="IFQ16" s="132"/>
      <c r="IFR16" s="132"/>
      <c r="IFS16" s="132"/>
      <c r="IFT16" s="130"/>
      <c r="IFU16" s="132"/>
      <c r="IFV16" s="132"/>
      <c r="IFW16" s="132"/>
      <c r="IFX16" s="132"/>
      <c r="IFY16" s="132"/>
      <c r="IFZ16" s="132"/>
      <c r="IGA16" s="132"/>
      <c r="IGB16" s="132"/>
      <c r="IGC16" s="132"/>
      <c r="IGD16" s="132"/>
      <c r="IGE16" s="132"/>
      <c r="IGF16" s="132"/>
      <c r="IGG16" s="132"/>
      <c r="IGH16" s="132"/>
      <c r="IGI16" s="130"/>
      <c r="IGJ16" s="132"/>
      <c r="IGK16" s="132"/>
      <c r="IGL16" s="132"/>
      <c r="IGM16" s="132"/>
      <c r="IGN16" s="132"/>
      <c r="IGO16" s="132"/>
      <c r="IGP16" s="132"/>
      <c r="IGQ16" s="132"/>
      <c r="IGR16" s="132"/>
      <c r="IGS16" s="132"/>
      <c r="IGT16" s="132"/>
      <c r="IGU16" s="132"/>
      <c r="IGV16" s="132"/>
      <c r="IGW16" s="132"/>
      <c r="IGX16" s="130"/>
      <c r="IGY16" s="132"/>
      <c r="IGZ16" s="132"/>
      <c r="IHA16" s="132"/>
      <c r="IHB16" s="132"/>
      <c r="IHC16" s="132"/>
      <c r="IHD16" s="132"/>
      <c r="IHE16" s="132"/>
      <c r="IHF16" s="132"/>
      <c r="IHG16" s="132"/>
      <c r="IHH16" s="132"/>
      <c r="IHI16" s="132"/>
      <c r="IHJ16" s="132"/>
      <c r="IHK16" s="132"/>
      <c r="IHL16" s="132"/>
      <c r="IHM16" s="130"/>
      <c r="IHN16" s="132"/>
      <c r="IHO16" s="132"/>
      <c r="IHP16" s="132"/>
      <c r="IHQ16" s="132"/>
      <c r="IHR16" s="132"/>
      <c r="IHS16" s="132"/>
      <c r="IHT16" s="132"/>
      <c r="IHU16" s="132"/>
      <c r="IHV16" s="132"/>
      <c r="IHW16" s="132"/>
      <c r="IHX16" s="132"/>
      <c r="IHY16" s="132"/>
      <c r="IHZ16" s="132"/>
      <c r="IIA16" s="132"/>
      <c r="IIB16" s="130"/>
      <c r="IIC16" s="132"/>
      <c r="IID16" s="132"/>
      <c r="IIE16" s="132"/>
      <c r="IIF16" s="132"/>
      <c r="IIG16" s="132"/>
      <c r="IIH16" s="132"/>
      <c r="III16" s="132"/>
      <c r="IIJ16" s="132"/>
      <c r="IIK16" s="132"/>
      <c r="IIL16" s="132"/>
      <c r="IIM16" s="132"/>
      <c r="IIN16" s="132"/>
      <c r="IIO16" s="132"/>
      <c r="IIP16" s="132"/>
      <c r="IIQ16" s="130"/>
      <c r="IIR16" s="132"/>
      <c r="IIS16" s="132"/>
      <c r="IIT16" s="132"/>
      <c r="IIU16" s="132"/>
      <c r="IIV16" s="132"/>
      <c r="IIW16" s="132"/>
      <c r="IIX16" s="132"/>
      <c r="IIY16" s="132"/>
      <c r="IIZ16" s="132"/>
      <c r="IJA16" s="132"/>
      <c r="IJB16" s="132"/>
      <c r="IJC16" s="132"/>
      <c r="IJD16" s="132"/>
      <c r="IJE16" s="132"/>
      <c r="IJF16" s="130"/>
      <c r="IJG16" s="132"/>
      <c r="IJH16" s="132"/>
      <c r="IJI16" s="132"/>
      <c r="IJJ16" s="132"/>
      <c r="IJK16" s="132"/>
      <c r="IJL16" s="132"/>
      <c r="IJM16" s="132"/>
      <c r="IJN16" s="132"/>
      <c r="IJO16" s="132"/>
      <c r="IJP16" s="132"/>
      <c r="IJQ16" s="132"/>
      <c r="IJR16" s="132"/>
      <c r="IJS16" s="132"/>
      <c r="IJT16" s="132"/>
      <c r="IJU16" s="130"/>
      <c r="IJV16" s="132"/>
      <c r="IJW16" s="132"/>
      <c r="IJX16" s="132"/>
      <c r="IJY16" s="132"/>
      <c r="IJZ16" s="132"/>
      <c r="IKA16" s="132"/>
      <c r="IKB16" s="132"/>
      <c r="IKC16" s="132"/>
      <c r="IKD16" s="132"/>
      <c r="IKE16" s="132"/>
      <c r="IKF16" s="132"/>
      <c r="IKG16" s="132"/>
      <c r="IKH16" s="132"/>
      <c r="IKI16" s="132"/>
      <c r="IKJ16" s="130"/>
      <c r="IKK16" s="132"/>
      <c r="IKL16" s="132"/>
      <c r="IKM16" s="132"/>
      <c r="IKN16" s="132"/>
      <c r="IKO16" s="132"/>
      <c r="IKP16" s="132"/>
      <c r="IKQ16" s="132"/>
      <c r="IKR16" s="132"/>
      <c r="IKS16" s="132"/>
      <c r="IKT16" s="132"/>
      <c r="IKU16" s="132"/>
      <c r="IKV16" s="132"/>
      <c r="IKW16" s="132"/>
      <c r="IKX16" s="132"/>
      <c r="IKY16" s="130"/>
      <c r="IKZ16" s="132"/>
      <c r="ILA16" s="132"/>
      <c r="ILB16" s="132"/>
      <c r="ILC16" s="132"/>
      <c r="ILD16" s="132"/>
      <c r="ILE16" s="132"/>
      <c r="ILF16" s="132"/>
      <c r="ILG16" s="132"/>
      <c r="ILH16" s="132"/>
      <c r="ILI16" s="132"/>
      <c r="ILJ16" s="132"/>
      <c r="ILK16" s="132"/>
      <c r="ILL16" s="132"/>
      <c r="ILM16" s="132"/>
      <c r="ILN16" s="130"/>
      <c r="ILO16" s="132"/>
      <c r="ILP16" s="132"/>
      <c r="ILQ16" s="132"/>
      <c r="ILR16" s="132"/>
      <c r="ILS16" s="132"/>
      <c r="ILT16" s="132"/>
      <c r="ILU16" s="132"/>
      <c r="ILV16" s="132"/>
      <c r="ILW16" s="132"/>
      <c r="ILX16" s="132"/>
      <c r="ILY16" s="132"/>
      <c r="ILZ16" s="132"/>
      <c r="IMA16" s="132"/>
      <c r="IMB16" s="132"/>
      <c r="IMC16" s="130"/>
      <c r="IMD16" s="132"/>
      <c r="IME16" s="132"/>
      <c r="IMF16" s="132"/>
      <c r="IMG16" s="132"/>
      <c r="IMH16" s="132"/>
      <c r="IMI16" s="132"/>
      <c r="IMJ16" s="132"/>
      <c r="IMK16" s="132"/>
      <c r="IML16" s="132"/>
      <c r="IMM16" s="132"/>
      <c r="IMN16" s="132"/>
      <c r="IMO16" s="132"/>
      <c r="IMP16" s="132"/>
      <c r="IMQ16" s="132"/>
      <c r="IMR16" s="130"/>
      <c r="IMS16" s="132"/>
      <c r="IMT16" s="132"/>
      <c r="IMU16" s="132"/>
      <c r="IMV16" s="132"/>
      <c r="IMW16" s="132"/>
      <c r="IMX16" s="132"/>
      <c r="IMY16" s="132"/>
      <c r="IMZ16" s="132"/>
      <c r="INA16" s="132"/>
      <c r="INB16" s="132"/>
      <c r="INC16" s="132"/>
      <c r="IND16" s="132"/>
      <c r="INE16" s="132"/>
      <c r="INF16" s="132"/>
      <c r="ING16" s="130"/>
      <c r="INH16" s="132"/>
      <c r="INI16" s="132"/>
      <c r="INJ16" s="132"/>
      <c r="INK16" s="132"/>
      <c r="INL16" s="132"/>
      <c r="INM16" s="132"/>
      <c r="INN16" s="132"/>
      <c r="INO16" s="132"/>
      <c r="INP16" s="132"/>
      <c r="INQ16" s="132"/>
      <c r="INR16" s="132"/>
      <c r="INS16" s="132"/>
      <c r="INT16" s="132"/>
      <c r="INU16" s="132"/>
      <c r="INV16" s="130"/>
      <c r="INW16" s="132"/>
      <c r="INX16" s="132"/>
      <c r="INY16" s="132"/>
      <c r="INZ16" s="132"/>
      <c r="IOA16" s="132"/>
      <c r="IOB16" s="132"/>
      <c r="IOC16" s="132"/>
      <c r="IOD16" s="132"/>
      <c r="IOE16" s="132"/>
      <c r="IOF16" s="132"/>
      <c r="IOG16" s="132"/>
      <c r="IOH16" s="132"/>
      <c r="IOI16" s="132"/>
      <c r="IOJ16" s="132"/>
      <c r="IOK16" s="130"/>
      <c r="IOL16" s="132"/>
      <c r="IOM16" s="132"/>
      <c r="ION16" s="132"/>
      <c r="IOO16" s="132"/>
      <c r="IOP16" s="132"/>
      <c r="IOQ16" s="132"/>
      <c r="IOR16" s="132"/>
      <c r="IOS16" s="132"/>
      <c r="IOT16" s="132"/>
      <c r="IOU16" s="132"/>
      <c r="IOV16" s="132"/>
      <c r="IOW16" s="132"/>
      <c r="IOX16" s="132"/>
      <c r="IOY16" s="132"/>
      <c r="IOZ16" s="130"/>
      <c r="IPA16" s="132"/>
      <c r="IPB16" s="132"/>
      <c r="IPC16" s="132"/>
      <c r="IPD16" s="132"/>
      <c r="IPE16" s="132"/>
      <c r="IPF16" s="132"/>
      <c r="IPG16" s="132"/>
      <c r="IPH16" s="132"/>
      <c r="IPI16" s="132"/>
      <c r="IPJ16" s="132"/>
      <c r="IPK16" s="132"/>
      <c r="IPL16" s="132"/>
      <c r="IPM16" s="132"/>
      <c r="IPN16" s="132"/>
      <c r="IPO16" s="130"/>
      <c r="IPP16" s="132"/>
      <c r="IPQ16" s="132"/>
      <c r="IPR16" s="132"/>
      <c r="IPS16" s="132"/>
      <c r="IPT16" s="132"/>
      <c r="IPU16" s="132"/>
      <c r="IPV16" s="132"/>
      <c r="IPW16" s="132"/>
      <c r="IPX16" s="132"/>
      <c r="IPY16" s="132"/>
      <c r="IPZ16" s="132"/>
      <c r="IQA16" s="132"/>
      <c r="IQB16" s="132"/>
      <c r="IQC16" s="132"/>
      <c r="IQD16" s="130"/>
      <c r="IQE16" s="132"/>
      <c r="IQF16" s="132"/>
      <c r="IQG16" s="132"/>
      <c r="IQH16" s="132"/>
      <c r="IQI16" s="132"/>
      <c r="IQJ16" s="132"/>
      <c r="IQK16" s="132"/>
      <c r="IQL16" s="132"/>
      <c r="IQM16" s="132"/>
      <c r="IQN16" s="132"/>
      <c r="IQO16" s="132"/>
      <c r="IQP16" s="132"/>
      <c r="IQQ16" s="132"/>
      <c r="IQR16" s="132"/>
      <c r="IQS16" s="130"/>
      <c r="IQT16" s="132"/>
      <c r="IQU16" s="132"/>
      <c r="IQV16" s="132"/>
      <c r="IQW16" s="132"/>
      <c r="IQX16" s="132"/>
      <c r="IQY16" s="132"/>
      <c r="IQZ16" s="132"/>
      <c r="IRA16" s="132"/>
      <c r="IRB16" s="132"/>
      <c r="IRC16" s="132"/>
      <c r="IRD16" s="132"/>
      <c r="IRE16" s="132"/>
      <c r="IRF16" s="132"/>
      <c r="IRG16" s="132"/>
      <c r="IRH16" s="130"/>
      <c r="IRI16" s="132"/>
      <c r="IRJ16" s="132"/>
      <c r="IRK16" s="132"/>
      <c r="IRL16" s="132"/>
      <c r="IRM16" s="132"/>
      <c r="IRN16" s="132"/>
      <c r="IRO16" s="132"/>
      <c r="IRP16" s="132"/>
      <c r="IRQ16" s="132"/>
      <c r="IRR16" s="132"/>
      <c r="IRS16" s="132"/>
      <c r="IRT16" s="132"/>
      <c r="IRU16" s="132"/>
      <c r="IRV16" s="132"/>
      <c r="IRW16" s="130"/>
      <c r="IRX16" s="132"/>
      <c r="IRY16" s="132"/>
      <c r="IRZ16" s="132"/>
      <c r="ISA16" s="132"/>
      <c r="ISB16" s="132"/>
      <c r="ISC16" s="132"/>
      <c r="ISD16" s="132"/>
      <c r="ISE16" s="132"/>
      <c r="ISF16" s="132"/>
      <c r="ISG16" s="132"/>
      <c r="ISH16" s="132"/>
      <c r="ISI16" s="132"/>
      <c r="ISJ16" s="132"/>
      <c r="ISK16" s="132"/>
      <c r="ISL16" s="130"/>
      <c r="ISM16" s="132"/>
      <c r="ISN16" s="132"/>
      <c r="ISO16" s="132"/>
      <c r="ISP16" s="132"/>
      <c r="ISQ16" s="132"/>
      <c r="ISR16" s="132"/>
      <c r="ISS16" s="132"/>
      <c r="IST16" s="132"/>
      <c r="ISU16" s="132"/>
      <c r="ISV16" s="132"/>
      <c r="ISW16" s="132"/>
      <c r="ISX16" s="132"/>
      <c r="ISY16" s="132"/>
      <c r="ISZ16" s="132"/>
      <c r="ITA16" s="130"/>
      <c r="ITB16" s="132"/>
      <c r="ITC16" s="132"/>
      <c r="ITD16" s="132"/>
      <c r="ITE16" s="132"/>
      <c r="ITF16" s="132"/>
      <c r="ITG16" s="132"/>
      <c r="ITH16" s="132"/>
      <c r="ITI16" s="132"/>
      <c r="ITJ16" s="132"/>
      <c r="ITK16" s="132"/>
      <c r="ITL16" s="132"/>
      <c r="ITM16" s="132"/>
      <c r="ITN16" s="132"/>
      <c r="ITO16" s="132"/>
      <c r="ITP16" s="130"/>
      <c r="ITQ16" s="132"/>
      <c r="ITR16" s="132"/>
      <c r="ITS16" s="132"/>
      <c r="ITT16" s="132"/>
      <c r="ITU16" s="132"/>
      <c r="ITV16" s="132"/>
      <c r="ITW16" s="132"/>
      <c r="ITX16" s="132"/>
      <c r="ITY16" s="132"/>
      <c r="ITZ16" s="132"/>
      <c r="IUA16" s="132"/>
      <c r="IUB16" s="132"/>
      <c r="IUC16" s="132"/>
      <c r="IUD16" s="132"/>
      <c r="IUE16" s="130"/>
      <c r="IUF16" s="132"/>
      <c r="IUG16" s="132"/>
      <c r="IUH16" s="132"/>
      <c r="IUI16" s="132"/>
      <c r="IUJ16" s="132"/>
      <c r="IUK16" s="132"/>
      <c r="IUL16" s="132"/>
      <c r="IUM16" s="132"/>
      <c r="IUN16" s="132"/>
      <c r="IUO16" s="132"/>
      <c r="IUP16" s="132"/>
      <c r="IUQ16" s="132"/>
      <c r="IUR16" s="132"/>
      <c r="IUS16" s="132"/>
      <c r="IUT16" s="130"/>
      <c r="IUU16" s="132"/>
      <c r="IUV16" s="132"/>
      <c r="IUW16" s="132"/>
      <c r="IUX16" s="132"/>
      <c r="IUY16" s="132"/>
      <c r="IUZ16" s="132"/>
      <c r="IVA16" s="132"/>
      <c r="IVB16" s="132"/>
      <c r="IVC16" s="132"/>
      <c r="IVD16" s="132"/>
      <c r="IVE16" s="132"/>
      <c r="IVF16" s="132"/>
      <c r="IVG16" s="132"/>
      <c r="IVH16" s="132"/>
      <c r="IVI16" s="130"/>
      <c r="IVJ16" s="132"/>
      <c r="IVK16" s="132"/>
      <c r="IVL16" s="132"/>
      <c r="IVM16" s="132"/>
      <c r="IVN16" s="132"/>
      <c r="IVO16" s="132"/>
      <c r="IVP16" s="132"/>
      <c r="IVQ16" s="132"/>
      <c r="IVR16" s="132"/>
      <c r="IVS16" s="132"/>
      <c r="IVT16" s="132"/>
      <c r="IVU16" s="132"/>
      <c r="IVV16" s="132"/>
      <c r="IVW16" s="132"/>
      <c r="IVX16" s="130"/>
      <c r="IVY16" s="132"/>
      <c r="IVZ16" s="132"/>
      <c r="IWA16" s="132"/>
      <c r="IWB16" s="132"/>
      <c r="IWC16" s="132"/>
      <c r="IWD16" s="132"/>
      <c r="IWE16" s="132"/>
      <c r="IWF16" s="132"/>
      <c r="IWG16" s="132"/>
      <c r="IWH16" s="132"/>
      <c r="IWI16" s="132"/>
      <c r="IWJ16" s="132"/>
      <c r="IWK16" s="132"/>
      <c r="IWL16" s="132"/>
      <c r="IWM16" s="130"/>
      <c r="IWN16" s="132"/>
      <c r="IWO16" s="132"/>
      <c r="IWP16" s="132"/>
      <c r="IWQ16" s="132"/>
      <c r="IWR16" s="132"/>
      <c r="IWS16" s="132"/>
      <c r="IWT16" s="132"/>
      <c r="IWU16" s="132"/>
      <c r="IWV16" s="132"/>
      <c r="IWW16" s="132"/>
      <c r="IWX16" s="132"/>
      <c r="IWY16" s="132"/>
      <c r="IWZ16" s="132"/>
      <c r="IXA16" s="132"/>
      <c r="IXB16" s="130"/>
      <c r="IXC16" s="132"/>
      <c r="IXD16" s="132"/>
      <c r="IXE16" s="132"/>
      <c r="IXF16" s="132"/>
      <c r="IXG16" s="132"/>
      <c r="IXH16" s="132"/>
      <c r="IXI16" s="132"/>
      <c r="IXJ16" s="132"/>
      <c r="IXK16" s="132"/>
      <c r="IXL16" s="132"/>
      <c r="IXM16" s="132"/>
      <c r="IXN16" s="132"/>
      <c r="IXO16" s="132"/>
      <c r="IXP16" s="132"/>
      <c r="IXQ16" s="130"/>
      <c r="IXR16" s="132"/>
      <c r="IXS16" s="132"/>
      <c r="IXT16" s="132"/>
      <c r="IXU16" s="132"/>
      <c r="IXV16" s="132"/>
      <c r="IXW16" s="132"/>
      <c r="IXX16" s="132"/>
      <c r="IXY16" s="132"/>
      <c r="IXZ16" s="132"/>
      <c r="IYA16" s="132"/>
      <c r="IYB16" s="132"/>
      <c r="IYC16" s="132"/>
      <c r="IYD16" s="132"/>
      <c r="IYE16" s="132"/>
      <c r="IYF16" s="130"/>
      <c r="IYG16" s="132"/>
      <c r="IYH16" s="132"/>
      <c r="IYI16" s="132"/>
      <c r="IYJ16" s="132"/>
      <c r="IYK16" s="132"/>
      <c r="IYL16" s="132"/>
      <c r="IYM16" s="132"/>
      <c r="IYN16" s="132"/>
      <c r="IYO16" s="132"/>
      <c r="IYP16" s="132"/>
      <c r="IYQ16" s="132"/>
      <c r="IYR16" s="132"/>
      <c r="IYS16" s="132"/>
      <c r="IYT16" s="132"/>
      <c r="IYU16" s="130"/>
      <c r="IYV16" s="132"/>
      <c r="IYW16" s="132"/>
      <c r="IYX16" s="132"/>
      <c r="IYY16" s="132"/>
      <c r="IYZ16" s="132"/>
      <c r="IZA16" s="132"/>
      <c r="IZB16" s="132"/>
      <c r="IZC16" s="132"/>
      <c r="IZD16" s="132"/>
      <c r="IZE16" s="132"/>
      <c r="IZF16" s="132"/>
      <c r="IZG16" s="132"/>
      <c r="IZH16" s="132"/>
      <c r="IZI16" s="132"/>
      <c r="IZJ16" s="130"/>
      <c r="IZK16" s="132"/>
      <c r="IZL16" s="132"/>
      <c r="IZM16" s="132"/>
      <c r="IZN16" s="132"/>
      <c r="IZO16" s="132"/>
      <c r="IZP16" s="132"/>
      <c r="IZQ16" s="132"/>
      <c r="IZR16" s="132"/>
      <c r="IZS16" s="132"/>
      <c r="IZT16" s="132"/>
      <c r="IZU16" s="132"/>
      <c r="IZV16" s="132"/>
      <c r="IZW16" s="132"/>
      <c r="IZX16" s="132"/>
      <c r="IZY16" s="130"/>
      <c r="IZZ16" s="132"/>
      <c r="JAA16" s="132"/>
      <c r="JAB16" s="132"/>
      <c r="JAC16" s="132"/>
      <c r="JAD16" s="132"/>
      <c r="JAE16" s="132"/>
      <c r="JAF16" s="132"/>
      <c r="JAG16" s="132"/>
      <c r="JAH16" s="132"/>
      <c r="JAI16" s="132"/>
      <c r="JAJ16" s="132"/>
      <c r="JAK16" s="132"/>
      <c r="JAL16" s="132"/>
      <c r="JAM16" s="132"/>
      <c r="JAN16" s="130"/>
      <c r="JAO16" s="132"/>
      <c r="JAP16" s="132"/>
      <c r="JAQ16" s="132"/>
      <c r="JAR16" s="132"/>
      <c r="JAS16" s="132"/>
      <c r="JAT16" s="132"/>
      <c r="JAU16" s="132"/>
      <c r="JAV16" s="132"/>
      <c r="JAW16" s="132"/>
      <c r="JAX16" s="132"/>
      <c r="JAY16" s="132"/>
      <c r="JAZ16" s="132"/>
      <c r="JBA16" s="132"/>
      <c r="JBB16" s="132"/>
      <c r="JBC16" s="130"/>
      <c r="JBD16" s="132"/>
      <c r="JBE16" s="132"/>
      <c r="JBF16" s="132"/>
      <c r="JBG16" s="132"/>
      <c r="JBH16" s="132"/>
      <c r="JBI16" s="132"/>
      <c r="JBJ16" s="132"/>
      <c r="JBK16" s="132"/>
      <c r="JBL16" s="132"/>
      <c r="JBM16" s="132"/>
      <c r="JBN16" s="132"/>
      <c r="JBO16" s="132"/>
      <c r="JBP16" s="132"/>
      <c r="JBQ16" s="132"/>
      <c r="JBR16" s="130"/>
      <c r="JBS16" s="132"/>
      <c r="JBT16" s="132"/>
      <c r="JBU16" s="132"/>
      <c r="JBV16" s="132"/>
      <c r="JBW16" s="132"/>
      <c r="JBX16" s="132"/>
      <c r="JBY16" s="132"/>
      <c r="JBZ16" s="132"/>
      <c r="JCA16" s="132"/>
      <c r="JCB16" s="132"/>
      <c r="JCC16" s="132"/>
      <c r="JCD16" s="132"/>
      <c r="JCE16" s="132"/>
      <c r="JCF16" s="132"/>
      <c r="JCG16" s="130"/>
      <c r="JCH16" s="132"/>
      <c r="JCI16" s="132"/>
      <c r="JCJ16" s="132"/>
      <c r="JCK16" s="132"/>
      <c r="JCL16" s="132"/>
      <c r="JCM16" s="132"/>
      <c r="JCN16" s="132"/>
      <c r="JCO16" s="132"/>
      <c r="JCP16" s="132"/>
      <c r="JCQ16" s="132"/>
      <c r="JCR16" s="132"/>
      <c r="JCS16" s="132"/>
      <c r="JCT16" s="132"/>
      <c r="JCU16" s="132"/>
      <c r="JCV16" s="130"/>
      <c r="JCW16" s="132"/>
      <c r="JCX16" s="132"/>
      <c r="JCY16" s="132"/>
      <c r="JCZ16" s="132"/>
      <c r="JDA16" s="132"/>
      <c r="JDB16" s="132"/>
      <c r="JDC16" s="132"/>
      <c r="JDD16" s="132"/>
      <c r="JDE16" s="132"/>
      <c r="JDF16" s="132"/>
      <c r="JDG16" s="132"/>
      <c r="JDH16" s="132"/>
      <c r="JDI16" s="132"/>
      <c r="JDJ16" s="132"/>
      <c r="JDK16" s="130"/>
      <c r="JDL16" s="132"/>
      <c r="JDM16" s="132"/>
      <c r="JDN16" s="132"/>
      <c r="JDO16" s="132"/>
      <c r="JDP16" s="132"/>
      <c r="JDQ16" s="132"/>
      <c r="JDR16" s="132"/>
      <c r="JDS16" s="132"/>
      <c r="JDT16" s="132"/>
      <c r="JDU16" s="132"/>
      <c r="JDV16" s="132"/>
      <c r="JDW16" s="132"/>
      <c r="JDX16" s="132"/>
      <c r="JDY16" s="132"/>
      <c r="JDZ16" s="130"/>
      <c r="JEA16" s="132"/>
      <c r="JEB16" s="132"/>
      <c r="JEC16" s="132"/>
      <c r="JED16" s="132"/>
      <c r="JEE16" s="132"/>
      <c r="JEF16" s="132"/>
      <c r="JEG16" s="132"/>
      <c r="JEH16" s="132"/>
      <c r="JEI16" s="132"/>
      <c r="JEJ16" s="132"/>
      <c r="JEK16" s="132"/>
      <c r="JEL16" s="132"/>
      <c r="JEM16" s="132"/>
      <c r="JEN16" s="132"/>
      <c r="JEO16" s="130"/>
      <c r="JEP16" s="132"/>
      <c r="JEQ16" s="132"/>
      <c r="JER16" s="132"/>
      <c r="JES16" s="132"/>
      <c r="JET16" s="132"/>
      <c r="JEU16" s="132"/>
      <c r="JEV16" s="132"/>
      <c r="JEW16" s="132"/>
      <c r="JEX16" s="132"/>
      <c r="JEY16" s="132"/>
      <c r="JEZ16" s="132"/>
      <c r="JFA16" s="132"/>
      <c r="JFB16" s="132"/>
      <c r="JFC16" s="132"/>
      <c r="JFD16" s="130"/>
      <c r="JFE16" s="132"/>
      <c r="JFF16" s="132"/>
      <c r="JFG16" s="132"/>
      <c r="JFH16" s="132"/>
      <c r="JFI16" s="132"/>
      <c r="JFJ16" s="132"/>
      <c r="JFK16" s="132"/>
      <c r="JFL16" s="132"/>
      <c r="JFM16" s="132"/>
      <c r="JFN16" s="132"/>
      <c r="JFO16" s="132"/>
      <c r="JFP16" s="132"/>
      <c r="JFQ16" s="132"/>
      <c r="JFR16" s="132"/>
      <c r="JFS16" s="130"/>
      <c r="JFT16" s="132"/>
      <c r="JFU16" s="132"/>
      <c r="JFV16" s="132"/>
      <c r="JFW16" s="132"/>
      <c r="JFX16" s="132"/>
      <c r="JFY16" s="132"/>
      <c r="JFZ16" s="132"/>
      <c r="JGA16" s="132"/>
      <c r="JGB16" s="132"/>
      <c r="JGC16" s="132"/>
      <c r="JGD16" s="132"/>
      <c r="JGE16" s="132"/>
      <c r="JGF16" s="132"/>
      <c r="JGG16" s="132"/>
      <c r="JGH16" s="130"/>
      <c r="JGI16" s="132"/>
      <c r="JGJ16" s="132"/>
      <c r="JGK16" s="132"/>
      <c r="JGL16" s="132"/>
      <c r="JGM16" s="132"/>
      <c r="JGN16" s="132"/>
      <c r="JGO16" s="132"/>
      <c r="JGP16" s="132"/>
      <c r="JGQ16" s="132"/>
      <c r="JGR16" s="132"/>
      <c r="JGS16" s="132"/>
      <c r="JGT16" s="132"/>
      <c r="JGU16" s="132"/>
      <c r="JGV16" s="132"/>
      <c r="JGW16" s="130"/>
      <c r="JGX16" s="132"/>
      <c r="JGY16" s="132"/>
      <c r="JGZ16" s="132"/>
      <c r="JHA16" s="132"/>
      <c r="JHB16" s="132"/>
      <c r="JHC16" s="132"/>
      <c r="JHD16" s="132"/>
      <c r="JHE16" s="132"/>
      <c r="JHF16" s="132"/>
      <c r="JHG16" s="132"/>
      <c r="JHH16" s="132"/>
      <c r="JHI16" s="132"/>
      <c r="JHJ16" s="132"/>
      <c r="JHK16" s="132"/>
      <c r="JHL16" s="130"/>
      <c r="JHM16" s="132"/>
      <c r="JHN16" s="132"/>
      <c r="JHO16" s="132"/>
      <c r="JHP16" s="132"/>
      <c r="JHQ16" s="132"/>
      <c r="JHR16" s="132"/>
      <c r="JHS16" s="132"/>
      <c r="JHT16" s="132"/>
      <c r="JHU16" s="132"/>
      <c r="JHV16" s="132"/>
      <c r="JHW16" s="132"/>
      <c r="JHX16" s="132"/>
      <c r="JHY16" s="132"/>
      <c r="JHZ16" s="132"/>
      <c r="JIA16" s="130"/>
      <c r="JIB16" s="132"/>
      <c r="JIC16" s="132"/>
      <c r="JID16" s="132"/>
      <c r="JIE16" s="132"/>
      <c r="JIF16" s="132"/>
      <c r="JIG16" s="132"/>
      <c r="JIH16" s="132"/>
      <c r="JII16" s="132"/>
      <c r="JIJ16" s="132"/>
      <c r="JIK16" s="132"/>
      <c r="JIL16" s="132"/>
      <c r="JIM16" s="132"/>
      <c r="JIN16" s="132"/>
      <c r="JIO16" s="132"/>
      <c r="JIP16" s="130"/>
      <c r="JIQ16" s="132"/>
      <c r="JIR16" s="132"/>
      <c r="JIS16" s="132"/>
      <c r="JIT16" s="132"/>
      <c r="JIU16" s="132"/>
      <c r="JIV16" s="132"/>
      <c r="JIW16" s="132"/>
      <c r="JIX16" s="132"/>
      <c r="JIY16" s="132"/>
      <c r="JIZ16" s="132"/>
      <c r="JJA16" s="132"/>
      <c r="JJB16" s="132"/>
      <c r="JJC16" s="132"/>
      <c r="JJD16" s="132"/>
      <c r="JJE16" s="130"/>
      <c r="JJF16" s="132"/>
      <c r="JJG16" s="132"/>
      <c r="JJH16" s="132"/>
      <c r="JJI16" s="132"/>
      <c r="JJJ16" s="132"/>
      <c r="JJK16" s="132"/>
      <c r="JJL16" s="132"/>
      <c r="JJM16" s="132"/>
      <c r="JJN16" s="132"/>
      <c r="JJO16" s="132"/>
      <c r="JJP16" s="132"/>
      <c r="JJQ16" s="132"/>
      <c r="JJR16" s="132"/>
      <c r="JJS16" s="132"/>
      <c r="JJT16" s="130"/>
      <c r="JJU16" s="132"/>
      <c r="JJV16" s="132"/>
      <c r="JJW16" s="132"/>
      <c r="JJX16" s="132"/>
      <c r="JJY16" s="132"/>
      <c r="JJZ16" s="132"/>
      <c r="JKA16" s="132"/>
      <c r="JKB16" s="132"/>
      <c r="JKC16" s="132"/>
      <c r="JKD16" s="132"/>
      <c r="JKE16" s="132"/>
      <c r="JKF16" s="132"/>
      <c r="JKG16" s="132"/>
      <c r="JKH16" s="132"/>
      <c r="JKI16" s="130"/>
      <c r="JKJ16" s="132"/>
      <c r="JKK16" s="132"/>
      <c r="JKL16" s="132"/>
      <c r="JKM16" s="132"/>
      <c r="JKN16" s="132"/>
      <c r="JKO16" s="132"/>
      <c r="JKP16" s="132"/>
      <c r="JKQ16" s="132"/>
      <c r="JKR16" s="132"/>
      <c r="JKS16" s="132"/>
      <c r="JKT16" s="132"/>
      <c r="JKU16" s="132"/>
      <c r="JKV16" s="132"/>
      <c r="JKW16" s="132"/>
      <c r="JKX16" s="130"/>
      <c r="JKY16" s="132"/>
      <c r="JKZ16" s="132"/>
      <c r="JLA16" s="132"/>
      <c r="JLB16" s="132"/>
      <c r="JLC16" s="132"/>
      <c r="JLD16" s="132"/>
      <c r="JLE16" s="132"/>
      <c r="JLF16" s="132"/>
      <c r="JLG16" s="132"/>
      <c r="JLH16" s="132"/>
      <c r="JLI16" s="132"/>
      <c r="JLJ16" s="132"/>
      <c r="JLK16" s="132"/>
      <c r="JLL16" s="132"/>
      <c r="JLM16" s="130"/>
      <c r="JLN16" s="132"/>
      <c r="JLO16" s="132"/>
      <c r="JLP16" s="132"/>
      <c r="JLQ16" s="132"/>
      <c r="JLR16" s="132"/>
      <c r="JLS16" s="132"/>
      <c r="JLT16" s="132"/>
      <c r="JLU16" s="132"/>
      <c r="JLV16" s="132"/>
      <c r="JLW16" s="132"/>
      <c r="JLX16" s="132"/>
      <c r="JLY16" s="132"/>
      <c r="JLZ16" s="132"/>
      <c r="JMA16" s="132"/>
      <c r="JMB16" s="130"/>
      <c r="JMC16" s="132"/>
      <c r="JMD16" s="132"/>
      <c r="JME16" s="132"/>
      <c r="JMF16" s="132"/>
      <c r="JMG16" s="132"/>
      <c r="JMH16" s="132"/>
      <c r="JMI16" s="132"/>
      <c r="JMJ16" s="132"/>
      <c r="JMK16" s="132"/>
      <c r="JML16" s="132"/>
      <c r="JMM16" s="132"/>
      <c r="JMN16" s="132"/>
      <c r="JMO16" s="132"/>
      <c r="JMP16" s="132"/>
      <c r="JMQ16" s="130"/>
      <c r="JMR16" s="132"/>
      <c r="JMS16" s="132"/>
      <c r="JMT16" s="132"/>
      <c r="JMU16" s="132"/>
      <c r="JMV16" s="132"/>
      <c r="JMW16" s="132"/>
      <c r="JMX16" s="132"/>
      <c r="JMY16" s="132"/>
      <c r="JMZ16" s="132"/>
      <c r="JNA16" s="132"/>
      <c r="JNB16" s="132"/>
      <c r="JNC16" s="132"/>
      <c r="JND16" s="132"/>
      <c r="JNE16" s="132"/>
      <c r="JNF16" s="130"/>
      <c r="JNG16" s="132"/>
      <c r="JNH16" s="132"/>
      <c r="JNI16" s="132"/>
      <c r="JNJ16" s="132"/>
      <c r="JNK16" s="132"/>
      <c r="JNL16" s="132"/>
      <c r="JNM16" s="132"/>
      <c r="JNN16" s="132"/>
      <c r="JNO16" s="132"/>
      <c r="JNP16" s="132"/>
      <c r="JNQ16" s="132"/>
      <c r="JNR16" s="132"/>
      <c r="JNS16" s="132"/>
      <c r="JNT16" s="132"/>
      <c r="JNU16" s="130"/>
      <c r="JNV16" s="132"/>
      <c r="JNW16" s="132"/>
      <c r="JNX16" s="132"/>
      <c r="JNY16" s="132"/>
      <c r="JNZ16" s="132"/>
      <c r="JOA16" s="132"/>
      <c r="JOB16" s="132"/>
      <c r="JOC16" s="132"/>
      <c r="JOD16" s="132"/>
      <c r="JOE16" s="132"/>
      <c r="JOF16" s="132"/>
      <c r="JOG16" s="132"/>
      <c r="JOH16" s="132"/>
      <c r="JOI16" s="132"/>
      <c r="JOJ16" s="130"/>
      <c r="JOK16" s="132"/>
      <c r="JOL16" s="132"/>
      <c r="JOM16" s="132"/>
      <c r="JON16" s="132"/>
      <c r="JOO16" s="132"/>
      <c r="JOP16" s="132"/>
      <c r="JOQ16" s="132"/>
      <c r="JOR16" s="132"/>
      <c r="JOS16" s="132"/>
      <c r="JOT16" s="132"/>
      <c r="JOU16" s="132"/>
      <c r="JOV16" s="132"/>
      <c r="JOW16" s="132"/>
      <c r="JOX16" s="132"/>
      <c r="JOY16" s="130"/>
      <c r="JOZ16" s="132"/>
      <c r="JPA16" s="132"/>
      <c r="JPB16" s="132"/>
      <c r="JPC16" s="132"/>
      <c r="JPD16" s="132"/>
      <c r="JPE16" s="132"/>
      <c r="JPF16" s="132"/>
      <c r="JPG16" s="132"/>
      <c r="JPH16" s="132"/>
      <c r="JPI16" s="132"/>
      <c r="JPJ16" s="132"/>
      <c r="JPK16" s="132"/>
      <c r="JPL16" s="132"/>
      <c r="JPM16" s="132"/>
      <c r="JPN16" s="130"/>
      <c r="JPO16" s="132"/>
      <c r="JPP16" s="132"/>
      <c r="JPQ16" s="132"/>
      <c r="JPR16" s="132"/>
      <c r="JPS16" s="132"/>
      <c r="JPT16" s="132"/>
      <c r="JPU16" s="132"/>
      <c r="JPV16" s="132"/>
      <c r="JPW16" s="132"/>
      <c r="JPX16" s="132"/>
      <c r="JPY16" s="132"/>
      <c r="JPZ16" s="132"/>
      <c r="JQA16" s="132"/>
      <c r="JQB16" s="132"/>
      <c r="JQC16" s="130"/>
      <c r="JQD16" s="132"/>
      <c r="JQE16" s="132"/>
      <c r="JQF16" s="132"/>
      <c r="JQG16" s="132"/>
      <c r="JQH16" s="132"/>
      <c r="JQI16" s="132"/>
      <c r="JQJ16" s="132"/>
      <c r="JQK16" s="132"/>
      <c r="JQL16" s="132"/>
      <c r="JQM16" s="132"/>
      <c r="JQN16" s="132"/>
      <c r="JQO16" s="132"/>
      <c r="JQP16" s="132"/>
      <c r="JQQ16" s="132"/>
      <c r="JQR16" s="130"/>
      <c r="JQS16" s="132"/>
      <c r="JQT16" s="132"/>
      <c r="JQU16" s="132"/>
      <c r="JQV16" s="132"/>
      <c r="JQW16" s="132"/>
      <c r="JQX16" s="132"/>
      <c r="JQY16" s="132"/>
      <c r="JQZ16" s="132"/>
      <c r="JRA16" s="132"/>
      <c r="JRB16" s="132"/>
      <c r="JRC16" s="132"/>
      <c r="JRD16" s="132"/>
      <c r="JRE16" s="132"/>
      <c r="JRF16" s="132"/>
      <c r="JRG16" s="130"/>
      <c r="JRH16" s="132"/>
      <c r="JRI16" s="132"/>
      <c r="JRJ16" s="132"/>
      <c r="JRK16" s="132"/>
      <c r="JRL16" s="132"/>
      <c r="JRM16" s="132"/>
      <c r="JRN16" s="132"/>
      <c r="JRO16" s="132"/>
      <c r="JRP16" s="132"/>
      <c r="JRQ16" s="132"/>
      <c r="JRR16" s="132"/>
      <c r="JRS16" s="132"/>
      <c r="JRT16" s="132"/>
      <c r="JRU16" s="132"/>
      <c r="JRV16" s="130"/>
      <c r="JRW16" s="132"/>
      <c r="JRX16" s="132"/>
      <c r="JRY16" s="132"/>
      <c r="JRZ16" s="132"/>
      <c r="JSA16" s="132"/>
      <c r="JSB16" s="132"/>
      <c r="JSC16" s="132"/>
      <c r="JSD16" s="132"/>
      <c r="JSE16" s="132"/>
      <c r="JSF16" s="132"/>
      <c r="JSG16" s="132"/>
      <c r="JSH16" s="132"/>
      <c r="JSI16" s="132"/>
      <c r="JSJ16" s="132"/>
      <c r="JSK16" s="130"/>
      <c r="JSL16" s="132"/>
      <c r="JSM16" s="132"/>
      <c r="JSN16" s="132"/>
      <c r="JSO16" s="132"/>
      <c r="JSP16" s="132"/>
      <c r="JSQ16" s="132"/>
      <c r="JSR16" s="132"/>
      <c r="JSS16" s="132"/>
      <c r="JST16" s="132"/>
      <c r="JSU16" s="132"/>
      <c r="JSV16" s="132"/>
      <c r="JSW16" s="132"/>
      <c r="JSX16" s="132"/>
      <c r="JSY16" s="132"/>
      <c r="JSZ16" s="130"/>
      <c r="JTA16" s="132"/>
      <c r="JTB16" s="132"/>
      <c r="JTC16" s="132"/>
      <c r="JTD16" s="132"/>
      <c r="JTE16" s="132"/>
      <c r="JTF16" s="132"/>
      <c r="JTG16" s="132"/>
      <c r="JTH16" s="132"/>
      <c r="JTI16" s="132"/>
      <c r="JTJ16" s="132"/>
      <c r="JTK16" s="132"/>
      <c r="JTL16" s="132"/>
      <c r="JTM16" s="132"/>
      <c r="JTN16" s="132"/>
      <c r="JTO16" s="130"/>
      <c r="JTP16" s="132"/>
      <c r="JTQ16" s="132"/>
      <c r="JTR16" s="132"/>
      <c r="JTS16" s="132"/>
      <c r="JTT16" s="132"/>
      <c r="JTU16" s="132"/>
      <c r="JTV16" s="132"/>
      <c r="JTW16" s="132"/>
      <c r="JTX16" s="132"/>
      <c r="JTY16" s="132"/>
      <c r="JTZ16" s="132"/>
      <c r="JUA16" s="132"/>
      <c r="JUB16" s="132"/>
      <c r="JUC16" s="132"/>
      <c r="JUD16" s="130"/>
      <c r="JUE16" s="132"/>
      <c r="JUF16" s="132"/>
      <c r="JUG16" s="132"/>
      <c r="JUH16" s="132"/>
      <c r="JUI16" s="132"/>
      <c r="JUJ16" s="132"/>
      <c r="JUK16" s="132"/>
      <c r="JUL16" s="132"/>
      <c r="JUM16" s="132"/>
      <c r="JUN16" s="132"/>
      <c r="JUO16" s="132"/>
      <c r="JUP16" s="132"/>
      <c r="JUQ16" s="132"/>
      <c r="JUR16" s="132"/>
      <c r="JUS16" s="130"/>
      <c r="JUT16" s="132"/>
      <c r="JUU16" s="132"/>
      <c r="JUV16" s="132"/>
      <c r="JUW16" s="132"/>
      <c r="JUX16" s="132"/>
      <c r="JUY16" s="132"/>
      <c r="JUZ16" s="132"/>
      <c r="JVA16" s="132"/>
      <c r="JVB16" s="132"/>
      <c r="JVC16" s="132"/>
      <c r="JVD16" s="132"/>
      <c r="JVE16" s="132"/>
      <c r="JVF16" s="132"/>
      <c r="JVG16" s="132"/>
      <c r="JVH16" s="130"/>
      <c r="JVI16" s="132"/>
      <c r="JVJ16" s="132"/>
      <c r="JVK16" s="132"/>
      <c r="JVL16" s="132"/>
      <c r="JVM16" s="132"/>
      <c r="JVN16" s="132"/>
      <c r="JVO16" s="132"/>
      <c r="JVP16" s="132"/>
      <c r="JVQ16" s="132"/>
      <c r="JVR16" s="132"/>
      <c r="JVS16" s="132"/>
      <c r="JVT16" s="132"/>
      <c r="JVU16" s="132"/>
      <c r="JVV16" s="132"/>
      <c r="JVW16" s="130"/>
      <c r="JVX16" s="132"/>
      <c r="JVY16" s="132"/>
      <c r="JVZ16" s="132"/>
      <c r="JWA16" s="132"/>
      <c r="JWB16" s="132"/>
      <c r="JWC16" s="132"/>
      <c r="JWD16" s="132"/>
      <c r="JWE16" s="132"/>
      <c r="JWF16" s="132"/>
      <c r="JWG16" s="132"/>
      <c r="JWH16" s="132"/>
      <c r="JWI16" s="132"/>
      <c r="JWJ16" s="132"/>
      <c r="JWK16" s="132"/>
      <c r="JWL16" s="130"/>
      <c r="JWM16" s="132"/>
      <c r="JWN16" s="132"/>
      <c r="JWO16" s="132"/>
      <c r="JWP16" s="132"/>
      <c r="JWQ16" s="132"/>
      <c r="JWR16" s="132"/>
      <c r="JWS16" s="132"/>
      <c r="JWT16" s="132"/>
      <c r="JWU16" s="132"/>
      <c r="JWV16" s="132"/>
      <c r="JWW16" s="132"/>
      <c r="JWX16" s="132"/>
      <c r="JWY16" s="132"/>
      <c r="JWZ16" s="132"/>
      <c r="JXA16" s="130"/>
      <c r="JXB16" s="132"/>
      <c r="JXC16" s="132"/>
      <c r="JXD16" s="132"/>
      <c r="JXE16" s="132"/>
      <c r="JXF16" s="132"/>
      <c r="JXG16" s="132"/>
      <c r="JXH16" s="132"/>
      <c r="JXI16" s="132"/>
      <c r="JXJ16" s="132"/>
      <c r="JXK16" s="132"/>
      <c r="JXL16" s="132"/>
      <c r="JXM16" s="132"/>
      <c r="JXN16" s="132"/>
      <c r="JXO16" s="132"/>
      <c r="JXP16" s="130"/>
      <c r="JXQ16" s="132"/>
      <c r="JXR16" s="132"/>
      <c r="JXS16" s="132"/>
      <c r="JXT16" s="132"/>
      <c r="JXU16" s="132"/>
      <c r="JXV16" s="132"/>
      <c r="JXW16" s="132"/>
      <c r="JXX16" s="132"/>
      <c r="JXY16" s="132"/>
      <c r="JXZ16" s="132"/>
      <c r="JYA16" s="132"/>
      <c r="JYB16" s="132"/>
      <c r="JYC16" s="132"/>
      <c r="JYD16" s="132"/>
      <c r="JYE16" s="130"/>
      <c r="JYF16" s="132"/>
      <c r="JYG16" s="132"/>
      <c r="JYH16" s="132"/>
      <c r="JYI16" s="132"/>
      <c r="JYJ16" s="132"/>
      <c r="JYK16" s="132"/>
      <c r="JYL16" s="132"/>
      <c r="JYM16" s="132"/>
      <c r="JYN16" s="132"/>
      <c r="JYO16" s="132"/>
      <c r="JYP16" s="132"/>
      <c r="JYQ16" s="132"/>
      <c r="JYR16" s="132"/>
      <c r="JYS16" s="132"/>
      <c r="JYT16" s="130"/>
      <c r="JYU16" s="132"/>
      <c r="JYV16" s="132"/>
      <c r="JYW16" s="132"/>
      <c r="JYX16" s="132"/>
      <c r="JYY16" s="132"/>
      <c r="JYZ16" s="132"/>
      <c r="JZA16" s="132"/>
      <c r="JZB16" s="132"/>
      <c r="JZC16" s="132"/>
      <c r="JZD16" s="132"/>
      <c r="JZE16" s="132"/>
      <c r="JZF16" s="132"/>
      <c r="JZG16" s="132"/>
      <c r="JZH16" s="132"/>
      <c r="JZI16" s="130"/>
      <c r="JZJ16" s="132"/>
      <c r="JZK16" s="132"/>
      <c r="JZL16" s="132"/>
      <c r="JZM16" s="132"/>
      <c r="JZN16" s="132"/>
      <c r="JZO16" s="132"/>
      <c r="JZP16" s="132"/>
      <c r="JZQ16" s="132"/>
      <c r="JZR16" s="132"/>
      <c r="JZS16" s="132"/>
      <c r="JZT16" s="132"/>
      <c r="JZU16" s="132"/>
      <c r="JZV16" s="132"/>
      <c r="JZW16" s="132"/>
      <c r="JZX16" s="130"/>
      <c r="JZY16" s="132"/>
      <c r="JZZ16" s="132"/>
      <c r="KAA16" s="132"/>
      <c r="KAB16" s="132"/>
      <c r="KAC16" s="132"/>
      <c r="KAD16" s="132"/>
      <c r="KAE16" s="132"/>
      <c r="KAF16" s="132"/>
      <c r="KAG16" s="132"/>
      <c r="KAH16" s="132"/>
      <c r="KAI16" s="132"/>
      <c r="KAJ16" s="132"/>
      <c r="KAK16" s="132"/>
      <c r="KAL16" s="132"/>
      <c r="KAM16" s="130"/>
      <c r="KAN16" s="132"/>
      <c r="KAO16" s="132"/>
      <c r="KAP16" s="132"/>
      <c r="KAQ16" s="132"/>
      <c r="KAR16" s="132"/>
      <c r="KAS16" s="132"/>
      <c r="KAT16" s="132"/>
      <c r="KAU16" s="132"/>
      <c r="KAV16" s="132"/>
      <c r="KAW16" s="132"/>
      <c r="KAX16" s="132"/>
      <c r="KAY16" s="132"/>
      <c r="KAZ16" s="132"/>
      <c r="KBA16" s="132"/>
      <c r="KBB16" s="130"/>
      <c r="KBC16" s="132"/>
      <c r="KBD16" s="132"/>
      <c r="KBE16" s="132"/>
      <c r="KBF16" s="132"/>
      <c r="KBG16" s="132"/>
      <c r="KBH16" s="132"/>
      <c r="KBI16" s="132"/>
      <c r="KBJ16" s="132"/>
      <c r="KBK16" s="132"/>
      <c r="KBL16" s="132"/>
      <c r="KBM16" s="132"/>
      <c r="KBN16" s="132"/>
      <c r="KBO16" s="132"/>
      <c r="KBP16" s="132"/>
      <c r="KBQ16" s="130"/>
      <c r="KBR16" s="132"/>
      <c r="KBS16" s="132"/>
      <c r="KBT16" s="132"/>
      <c r="KBU16" s="132"/>
      <c r="KBV16" s="132"/>
      <c r="KBW16" s="132"/>
      <c r="KBX16" s="132"/>
      <c r="KBY16" s="132"/>
      <c r="KBZ16" s="132"/>
      <c r="KCA16" s="132"/>
      <c r="KCB16" s="132"/>
      <c r="KCC16" s="132"/>
      <c r="KCD16" s="132"/>
      <c r="KCE16" s="132"/>
      <c r="KCF16" s="130"/>
      <c r="KCG16" s="132"/>
      <c r="KCH16" s="132"/>
      <c r="KCI16" s="132"/>
      <c r="KCJ16" s="132"/>
      <c r="KCK16" s="132"/>
      <c r="KCL16" s="132"/>
      <c r="KCM16" s="132"/>
      <c r="KCN16" s="132"/>
      <c r="KCO16" s="132"/>
      <c r="KCP16" s="132"/>
      <c r="KCQ16" s="132"/>
      <c r="KCR16" s="132"/>
      <c r="KCS16" s="132"/>
      <c r="KCT16" s="132"/>
      <c r="KCU16" s="130"/>
      <c r="KCV16" s="132"/>
      <c r="KCW16" s="132"/>
      <c r="KCX16" s="132"/>
      <c r="KCY16" s="132"/>
      <c r="KCZ16" s="132"/>
      <c r="KDA16" s="132"/>
      <c r="KDB16" s="132"/>
      <c r="KDC16" s="132"/>
      <c r="KDD16" s="132"/>
      <c r="KDE16" s="132"/>
      <c r="KDF16" s="132"/>
      <c r="KDG16" s="132"/>
      <c r="KDH16" s="132"/>
      <c r="KDI16" s="132"/>
      <c r="KDJ16" s="130"/>
      <c r="KDK16" s="132"/>
      <c r="KDL16" s="132"/>
      <c r="KDM16" s="132"/>
      <c r="KDN16" s="132"/>
      <c r="KDO16" s="132"/>
      <c r="KDP16" s="132"/>
      <c r="KDQ16" s="132"/>
      <c r="KDR16" s="132"/>
      <c r="KDS16" s="132"/>
      <c r="KDT16" s="132"/>
      <c r="KDU16" s="132"/>
      <c r="KDV16" s="132"/>
      <c r="KDW16" s="132"/>
      <c r="KDX16" s="132"/>
      <c r="KDY16" s="130"/>
      <c r="KDZ16" s="132"/>
      <c r="KEA16" s="132"/>
      <c r="KEB16" s="132"/>
      <c r="KEC16" s="132"/>
      <c r="KED16" s="132"/>
      <c r="KEE16" s="132"/>
      <c r="KEF16" s="132"/>
      <c r="KEG16" s="132"/>
      <c r="KEH16" s="132"/>
      <c r="KEI16" s="132"/>
      <c r="KEJ16" s="132"/>
      <c r="KEK16" s="132"/>
      <c r="KEL16" s="132"/>
      <c r="KEM16" s="132"/>
      <c r="KEN16" s="130"/>
      <c r="KEO16" s="132"/>
      <c r="KEP16" s="132"/>
      <c r="KEQ16" s="132"/>
      <c r="KER16" s="132"/>
      <c r="KES16" s="132"/>
      <c r="KET16" s="132"/>
      <c r="KEU16" s="132"/>
      <c r="KEV16" s="132"/>
      <c r="KEW16" s="132"/>
      <c r="KEX16" s="132"/>
      <c r="KEY16" s="132"/>
      <c r="KEZ16" s="132"/>
      <c r="KFA16" s="132"/>
      <c r="KFB16" s="132"/>
      <c r="KFC16" s="130"/>
      <c r="KFD16" s="132"/>
      <c r="KFE16" s="132"/>
      <c r="KFF16" s="132"/>
      <c r="KFG16" s="132"/>
      <c r="KFH16" s="132"/>
      <c r="KFI16" s="132"/>
      <c r="KFJ16" s="132"/>
      <c r="KFK16" s="132"/>
      <c r="KFL16" s="132"/>
      <c r="KFM16" s="132"/>
      <c r="KFN16" s="132"/>
      <c r="KFO16" s="132"/>
      <c r="KFP16" s="132"/>
      <c r="KFQ16" s="132"/>
      <c r="KFR16" s="130"/>
      <c r="KFS16" s="132"/>
      <c r="KFT16" s="132"/>
      <c r="KFU16" s="132"/>
      <c r="KFV16" s="132"/>
      <c r="KFW16" s="132"/>
      <c r="KFX16" s="132"/>
      <c r="KFY16" s="132"/>
      <c r="KFZ16" s="132"/>
      <c r="KGA16" s="132"/>
      <c r="KGB16" s="132"/>
      <c r="KGC16" s="132"/>
      <c r="KGD16" s="132"/>
      <c r="KGE16" s="132"/>
      <c r="KGF16" s="132"/>
      <c r="KGG16" s="130"/>
      <c r="KGH16" s="132"/>
      <c r="KGI16" s="132"/>
      <c r="KGJ16" s="132"/>
      <c r="KGK16" s="132"/>
      <c r="KGL16" s="132"/>
      <c r="KGM16" s="132"/>
      <c r="KGN16" s="132"/>
      <c r="KGO16" s="132"/>
      <c r="KGP16" s="132"/>
      <c r="KGQ16" s="132"/>
      <c r="KGR16" s="132"/>
      <c r="KGS16" s="132"/>
      <c r="KGT16" s="132"/>
      <c r="KGU16" s="132"/>
      <c r="KGV16" s="130"/>
      <c r="KGW16" s="132"/>
      <c r="KGX16" s="132"/>
      <c r="KGY16" s="132"/>
      <c r="KGZ16" s="132"/>
      <c r="KHA16" s="132"/>
      <c r="KHB16" s="132"/>
      <c r="KHC16" s="132"/>
      <c r="KHD16" s="132"/>
      <c r="KHE16" s="132"/>
      <c r="KHF16" s="132"/>
      <c r="KHG16" s="132"/>
      <c r="KHH16" s="132"/>
      <c r="KHI16" s="132"/>
      <c r="KHJ16" s="132"/>
      <c r="KHK16" s="130"/>
      <c r="KHL16" s="132"/>
      <c r="KHM16" s="132"/>
      <c r="KHN16" s="132"/>
      <c r="KHO16" s="132"/>
      <c r="KHP16" s="132"/>
      <c r="KHQ16" s="132"/>
      <c r="KHR16" s="132"/>
      <c r="KHS16" s="132"/>
      <c r="KHT16" s="132"/>
      <c r="KHU16" s="132"/>
      <c r="KHV16" s="132"/>
      <c r="KHW16" s="132"/>
      <c r="KHX16" s="132"/>
      <c r="KHY16" s="132"/>
      <c r="KHZ16" s="130"/>
      <c r="KIA16" s="132"/>
      <c r="KIB16" s="132"/>
      <c r="KIC16" s="132"/>
      <c r="KID16" s="132"/>
      <c r="KIE16" s="132"/>
      <c r="KIF16" s="132"/>
      <c r="KIG16" s="132"/>
      <c r="KIH16" s="132"/>
      <c r="KII16" s="132"/>
      <c r="KIJ16" s="132"/>
      <c r="KIK16" s="132"/>
      <c r="KIL16" s="132"/>
      <c r="KIM16" s="132"/>
      <c r="KIN16" s="132"/>
      <c r="KIO16" s="130"/>
      <c r="KIP16" s="132"/>
      <c r="KIQ16" s="132"/>
      <c r="KIR16" s="132"/>
      <c r="KIS16" s="132"/>
      <c r="KIT16" s="132"/>
      <c r="KIU16" s="132"/>
      <c r="KIV16" s="132"/>
      <c r="KIW16" s="132"/>
      <c r="KIX16" s="132"/>
      <c r="KIY16" s="132"/>
      <c r="KIZ16" s="132"/>
      <c r="KJA16" s="132"/>
      <c r="KJB16" s="132"/>
      <c r="KJC16" s="132"/>
      <c r="KJD16" s="130"/>
      <c r="KJE16" s="132"/>
      <c r="KJF16" s="132"/>
      <c r="KJG16" s="132"/>
      <c r="KJH16" s="132"/>
      <c r="KJI16" s="132"/>
      <c r="KJJ16" s="132"/>
      <c r="KJK16" s="132"/>
      <c r="KJL16" s="132"/>
      <c r="KJM16" s="132"/>
      <c r="KJN16" s="132"/>
      <c r="KJO16" s="132"/>
      <c r="KJP16" s="132"/>
      <c r="KJQ16" s="132"/>
      <c r="KJR16" s="132"/>
      <c r="KJS16" s="130"/>
      <c r="KJT16" s="132"/>
      <c r="KJU16" s="132"/>
      <c r="KJV16" s="132"/>
      <c r="KJW16" s="132"/>
      <c r="KJX16" s="132"/>
      <c r="KJY16" s="132"/>
      <c r="KJZ16" s="132"/>
      <c r="KKA16" s="132"/>
      <c r="KKB16" s="132"/>
      <c r="KKC16" s="132"/>
      <c r="KKD16" s="132"/>
      <c r="KKE16" s="132"/>
      <c r="KKF16" s="132"/>
      <c r="KKG16" s="132"/>
      <c r="KKH16" s="130"/>
      <c r="KKI16" s="132"/>
      <c r="KKJ16" s="132"/>
      <c r="KKK16" s="132"/>
      <c r="KKL16" s="132"/>
      <c r="KKM16" s="132"/>
      <c r="KKN16" s="132"/>
      <c r="KKO16" s="132"/>
      <c r="KKP16" s="132"/>
      <c r="KKQ16" s="132"/>
      <c r="KKR16" s="132"/>
      <c r="KKS16" s="132"/>
      <c r="KKT16" s="132"/>
      <c r="KKU16" s="132"/>
      <c r="KKV16" s="132"/>
      <c r="KKW16" s="130"/>
      <c r="KKX16" s="132"/>
      <c r="KKY16" s="132"/>
      <c r="KKZ16" s="132"/>
      <c r="KLA16" s="132"/>
      <c r="KLB16" s="132"/>
      <c r="KLC16" s="132"/>
      <c r="KLD16" s="132"/>
      <c r="KLE16" s="132"/>
      <c r="KLF16" s="132"/>
      <c r="KLG16" s="132"/>
      <c r="KLH16" s="132"/>
      <c r="KLI16" s="132"/>
      <c r="KLJ16" s="132"/>
      <c r="KLK16" s="132"/>
      <c r="KLL16" s="130"/>
      <c r="KLM16" s="132"/>
      <c r="KLN16" s="132"/>
      <c r="KLO16" s="132"/>
      <c r="KLP16" s="132"/>
      <c r="KLQ16" s="132"/>
      <c r="KLR16" s="132"/>
      <c r="KLS16" s="132"/>
      <c r="KLT16" s="132"/>
      <c r="KLU16" s="132"/>
      <c r="KLV16" s="132"/>
      <c r="KLW16" s="132"/>
      <c r="KLX16" s="132"/>
      <c r="KLY16" s="132"/>
      <c r="KLZ16" s="132"/>
      <c r="KMA16" s="130"/>
      <c r="KMB16" s="132"/>
      <c r="KMC16" s="132"/>
      <c r="KMD16" s="132"/>
      <c r="KME16" s="132"/>
      <c r="KMF16" s="132"/>
      <c r="KMG16" s="132"/>
      <c r="KMH16" s="132"/>
      <c r="KMI16" s="132"/>
      <c r="KMJ16" s="132"/>
      <c r="KMK16" s="132"/>
      <c r="KML16" s="132"/>
      <c r="KMM16" s="132"/>
      <c r="KMN16" s="132"/>
      <c r="KMO16" s="132"/>
      <c r="KMP16" s="130"/>
      <c r="KMQ16" s="132"/>
      <c r="KMR16" s="132"/>
      <c r="KMS16" s="132"/>
      <c r="KMT16" s="132"/>
      <c r="KMU16" s="132"/>
      <c r="KMV16" s="132"/>
      <c r="KMW16" s="132"/>
      <c r="KMX16" s="132"/>
      <c r="KMY16" s="132"/>
      <c r="KMZ16" s="132"/>
      <c r="KNA16" s="132"/>
      <c r="KNB16" s="132"/>
      <c r="KNC16" s="132"/>
      <c r="KND16" s="132"/>
      <c r="KNE16" s="130"/>
      <c r="KNF16" s="132"/>
      <c r="KNG16" s="132"/>
      <c r="KNH16" s="132"/>
      <c r="KNI16" s="132"/>
      <c r="KNJ16" s="132"/>
      <c r="KNK16" s="132"/>
      <c r="KNL16" s="132"/>
      <c r="KNM16" s="132"/>
      <c r="KNN16" s="132"/>
      <c r="KNO16" s="132"/>
      <c r="KNP16" s="132"/>
      <c r="KNQ16" s="132"/>
      <c r="KNR16" s="132"/>
      <c r="KNS16" s="132"/>
      <c r="KNT16" s="130"/>
      <c r="KNU16" s="132"/>
      <c r="KNV16" s="132"/>
      <c r="KNW16" s="132"/>
      <c r="KNX16" s="132"/>
      <c r="KNY16" s="132"/>
      <c r="KNZ16" s="132"/>
      <c r="KOA16" s="132"/>
      <c r="KOB16" s="132"/>
      <c r="KOC16" s="132"/>
      <c r="KOD16" s="132"/>
      <c r="KOE16" s="132"/>
      <c r="KOF16" s="132"/>
      <c r="KOG16" s="132"/>
      <c r="KOH16" s="132"/>
      <c r="KOI16" s="130"/>
      <c r="KOJ16" s="132"/>
      <c r="KOK16" s="132"/>
      <c r="KOL16" s="132"/>
      <c r="KOM16" s="132"/>
      <c r="KON16" s="132"/>
      <c r="KOO16" s="132"/>
      <c r="KOP16" s="132"/>
      <c r="KOQ16" s="132"/>
      <c r="KOR16" s="132"/>
      <c r="KOS16" s="132"/>
      <c r="KOT16" s="132"/>
      <c r="KOU16" s="132"/>
      <c r="KOV16" s="132"/>
      <c r="KOW16" s="132"/>
      <c r="KOX16" s="130"/>
      <c r="KOY16" s="132"/>
      <c r="KOZ16" s="132"/>
      <c r="KPA16" s="132"/>
      <c r="KPB16" s="132"/>
      <c r="KPC16" s="132"/>
      <c r="KPD16" s="132"/>
      <c r="KPE16" s="132"/>
      <c r="KPF16" s="132"/>
      <c r="KPG16" s="132"/>
      <c r="KPH16" s="132"/>
      <c r="KPI16" s="132"/>
      <c r="KPJ16" s="132"/>
      <c r="KPK16" s="132"/>
      <c r="KPL16" s="132"/>
      <c r="KPM16" s="130"/>
      <c r="KPN16" s="132"/>
      <c r="KPO16" s="132"/>
      <c r="KPP16" s="132"/>
      <c r="KPQ16" s="132"/>
      <c r="KPR16" s="132"/>
      <c r="KPS16" s="132"/>
      <c r="KPT16" s="132"/>
      <c r="KPU16" s="132"/>
      <c r="KPV16" s="132"/>
      <c r="KPW16" s="132"/>
      <c r="KPX16" s="132"/>
      <c r="KPY16" s="132"/>
      <c r="KPZ16" s="132"/>
      <c r="KQA16" s="132"/>
      <c r="KQB16" s="130"/>
      <c r="KQC16" s="132"/>
      <c r="KQD16" s="132"/>
      <c r="KQE16" s="132"/>
      <c r="KQF16" s="132"/>
      <c r="KQG16" s="132"/>
      <c r="KQH16" s="132"/>
      <c r="KQI16" s="132"/>
      <c r="KQJ16" s="132"/>
      <c r="KQK16" s="132"/>
      <c r="KQL16" s="132"/>
      <c r="KQM16" s="132"/>
      <c r="KQN16" s="132"/>
      <c r="KQO16" s="132"/>
      <c r="KQP16" s="132"/>
      <c r="KQQ16" s="130"/>
      <c r="KQR16" s="132"/>
      <c r="KQS16" s="132"/>
      <c r="KQT16" s="132"/>
      <c r="KQU16" s="132"/>
      <c r="KQV16" s="132"/>
      <c r="KQW16" s="132"/>
      <c r="KQX16" s="132"/>
      <c r="KQY16" s="132"/>
      <c r="KQZ16" s="132"/>
      <c r="KRA16" s="132"/>
      <c r="KRB16" s="132"/>
      <c r="KRC16" s="132"/>
      <c r="KRD16" s="132"/>
      <c r="KRE16" s="132"/>
      <c r="KRF16" s="130"/>
      <c r="KRG16" s="132"/>
      <c r="KRH16" s="132"/>
      <c r="KRI16" s="132"/>
      <c r="KRJ16" s="132"/>
      <c r="KRK16" s="132"/>
      <c r="KRL16" s="132"/>
      <c r="KRM16" s="132"/>
      <c r="KRN16" s="132"/>
      <c r="KRO16" s="132"/>
      <c r="KRP16" s="132"/>
      <c r="KRQ16" s="132"/>
      <c r="KRR16" s="132"/>
      <c r="KRS16" s="132"/>
      <c r="KRT16" s="132"/>
      <c r="KRU16" s="130"/>
      <c r="KRV16" s="132"/>
      <c r="KRW16" s="132"/>
      <c r="KRX16" s="132"/>
      <c r="KRY16" s="132"/>
      <c r="KRZ16" s="132"/>
      <c r="KSA16" s="132"/>
      <c r="KSB16" s="132"/>
      <c r="KSC16" s="132"/>
      <c r="KSD16" s="132"/>
      <c r="KSE16" s="132"/>
      <c r="KSF16" s="132"/>
      <c r="KSG16" s="132"/>
      <c r="KSH16" s="132"/>
      <c r="KSI16" s="132"/>
      <c r="KSJ16" s="130"/>
      <c r="KSK16" s="132"/>
      <c r="KSL16" s="132"/>
      <c r="KSM16" s="132"/>
      <c r="KSN16" s="132"/>
      <c r="KSO16" s="132"/>
      <c r="KSP16" s="132"/>
      <c r="KSQ16" s="132"/>
      <c r="KSR16" s="132"/>
      <c r="KSS16" s="132"/>
      <c r="KST16" s="132"/>
      <c r="KSU16" s="132"/>
      <c r="KSV16" s="132"/>
      <c r="KSW16" s="132"/>
      <c r="KSX16" s="132"/>
      <c r="KSY16" s="130"/>
      <c r="KSZ16" s="132"/>
      <c r="KTA16" s="132"/>
      <c r="KTB16" s="132"/>
      <c r="KTC16" s="132"/>
      <c r="KTD16" s="132"/>
      <c r="KTE16" s="132"/>
      <c r="KTF16" s="132"/>
      <c r="KTG16" s="132"/>
      <c r="KTH16" s="132"/>
      <c r="KTI16" s="132"/>
      <c r="KTJ16" s="132"/>
      <c r="KTK16" s="132"/>
      <c r="KTL16" s="132"/>
      <c r="KTM16" s="132"/>
      <c r="KTN16" s="130"/>
      <c r="KTO16" s="132"/>
      <c r="KTP16" s="132"/>
      <c r="KTQ16" s="132"/>
      <c r="KTR16" s="132"/>
      <c r="KTS16" s="132"/>
      <c r="KTT16" s="132"/>
      <c r="KTU16" s="132"/>
      <c r="KTV16" s="132"/>
      <c r="KTW16" s="132"/>
      <c r="KTX16" s="132"/>
      <c r="KTY16" s="132"/>
      <c r="KTZ16" s="132"/>
      <c r="KUA16" s="132"/>
      <c r="KUB16" s="132"/>
      <c r="KUC16" s="130"/>
      <c r="KUD16" s="132"/>
      <c r="KUE16" s="132"/>
      <c r="KUF16" s="132"/>
      <c r="KUG16" s="132"/>
      <c r="KUH16" s="132"/>
      <c r="KUI16" s="132"/>
      <c r="KUJ16" s="132"/>
      <c r="KUK16" s="132"/>
      <c r="KUL16" s="132"/>
      <c r="KUM16" s="132"/>
      <c r="KUN16" s="132"/>
      <c r="KUO16" s="132"/>
      <c r="KUP16" s="132"/>
      <c r="KUQ16" s="132"/>
      <c r="KUR16" s="130"/>
      <c r="KUS16" s="132"/>
      <c r="KUT16" s="132"/>
      <c r="KUU16" s="132"/>
      <c r="KUV16" s="132"/>
      <c r="KUW16" s="132"/>
      <c r="KUX16" s="132"/>
      <c r="KUY16" s="132"/>
      <c r="KUZ16" s="132"/>
      <c r="KVA16" s="132"/>
      <c r="KVB16" s="132"/>
      <c r="KVC16" s="132"/>
      <c r="KVD16" s="132"/>
      <c r="KVE16" s="132"/>
      <c r="KVF16" s="132"/>
      <c r="KVG16" s="130"/>
      <c r="KVH16" s="132"/>
      <c r="KVI16" s="132"/>
      <c r="KVJ16" s="132"/>
      <c r="KVK16" s="132"/>
      <c r="KVL16" s="132"/>
      <c r="KVM16" s="132"/>
      <c r="KVN16" s="132"/>
      <c r="KVO16" s="132"/>
      <c r="KVP16" s="132"/>
      <c r="KVQ16" s="132"/>
      <c r="KVR16" s="132"/>
      <c r="KVS16" s="132"/>
      <c r="KVT16" s="132"/>
      <c r="KVU16" s="132"/>
      <c r="KVV16" s="130"/>
      <c r="KVW16" s="132"/>
      <c r="KVX16" s="132"/>
      <c r="KVY16" s="132"/>
      <c r="KVZ16" s="132"/>
      <c r="KWA16" s="132"/>
      <c r="KWB16" s="132"/>
      <c r="KWC16" s="132"/>
      <c r="KWD16" s="132"/>
      <c r="KWE16" s="132"/>
      <c r="KWF16" s="132"/>
      <c r="KWG16" s="132"/>
      <c r="KWH16" s="132"/>
      <c r="KWI16" s="132"/>
      <c r="KWJ16" s="132"/>
      <c r="KWK16" s="130"/>
      <c r="KWL16" s="132"/>
      <c r="KWM16" s="132"/>
      <c r="KWN16" s="132"/>
      <c r="KWO16" s="132"/>
      <c r="KWP16" s="132"/>
      <c r="KWQ16" s="132"/>
      <c r="KWR16" s="132"/>
      <c r="KWS16" s="132"/>
      <c r="KWT16" s="132"/>
      <c r="KWU16" s="132"/>
      <c r="KWV16" s="132"/>
      <c r="KWW16" s="132"/>
      <c r="KWX16" s="132"/>
      <c r="KWY16" s="132"/>
      <c r="KWZ16" s="130"/>
      <c r="KXA16" s="132"/>
      <c r="KXB16" s="132"/>
      <c r="KXC16" s="132"/>
      <c r="KXD16" s="132"/>
      <c r="KXE16" s="132"/>
      <c r="KXF16" s="132"/>
      <c r="KXG16" s="132"/>
      <c r="KXH16" s="132"/>
      <c r="KXI16" s="132"/>
      <c r="KXJ16" s="132"/>
      <c r="KXK16" s="132"/>
      <c r="KXL16" s="132"/>
      <c r="KXM16" s="132"/>
      <c r="KXN16" s="132"/>
      <c r="KXO16" s="130"/>
      <c r="KXP16" s="132"/>
      <c r="KXQ16" s="132"/>
      <c r="KXR16" s="132"/>
      <c r="KXS16" s="132"/>
      <c r="KXT16" s="132"/>
      <c r="KXU16" s="132"/>
      <c r="KXV16" s="132"/>
      <c r="KXW16" s="132"/>
      <c r="KXX16" s="132"/>
      <c r="KXY16" s="132"/>
      <c r="KXZ16" s="132"/>
      <c r="KYA16" s="132"/>
      <c r="KYB16" s="132"/>
      <c r="KYC16" s="132"/>
      <c r="KYD16" s="130"/>
      <c r="KYE16" s="132"/>
      <c r="KYF16" s="132"/>
      <c r="KYG16" s="132"/>
      <c r="KYH16" s="132"/>
      <c r="KYI16" s="132"/>
      <c r="KYJ16" s="132"/>
      <c r="KYK16" s="132"/>
      <c r="KYL16" s="132"/>
      <c r="KYM16" s="132"/>
      <c r="KYN16" s="132"/>
      <c r="KYO16" s="132"/>
      <c r="KYP16" s="132"/>
      <c r="KYQ16" s="132"/>
      <c r="KYR16" s="132"/>
      <c r="KYS16" s="130"/>
      <c r="KYT16" s="132"/>
      <c r="KYU16" s="132"/>
      <c r="KYV16" s="132"/>
      <c r="KYW16" s="132"/>
      <c r="KYX16" s="132"/>
      <c r="KYY16" s="132"/>
      <c r="KYZ16" s="132"/>
      <c r="KZA16" s="132"/>
      <c r="KZB16" s="132"/>
      <c r="KZC16" s="132"/>
      <c r="KZD16" s="132"/>
      <c r="KZE16" s="132"/>
      <c r="KZF16" s="132"/>
      <c r="KZG16" s="132"/>
      <c r="KZH16" s="130"/>
      <c r="KZI16" s="132"/>
      <c r="KZJ16" s="132"/>
      <c r="KZK16" s="132"/>
      <c r="KZL16" s="132"/>
      <c r="KZM16" s="132"/>
      <c r="KZN16" s="132"/>
      <c r="KZO16" s="132"/>
      <c r="KZP16" s="132"/>
      <c r="KZQ16" s="132"/>
      <c r="KZR16" s="132"/>
      <c r="KZS16" s="132"/>
      <c r="KZT16" s="132"/>
      <c r="KZU16" s="132"/>
      <c r="KZV16" s="132"/>
      <c r="KZW16" s="130"/>
      <c r="KZX16" s="132"/>
      <c r="KZY16" s="132"/>
      <c r="KZZ16" s="132"/>
      <c r="LAA16" s="132"/>
      <c r="LAB16" s="132"/>
      <c r="LAC16" s="132"/>
      <c r="LAD16" s="132"/>
      <c r="LAE16" s="132"/>
      <c r="LAF16" s="132"/>
      <c r="LAG16" s="132"/>
      <c r="LAH16" s="132"/>
      <c r="LAI16" s="132"/>
      <c r="LAJ16" s="132"/>
      <c r="LAK16" s="132"/>
      <c r="LAL16" s="130"/>
      <c r="LAM16" s="132"/>
      <c r="LAN16" s="132"/>
      <c r="LAO16" s="132"/>
      <c r="LAP16" s="132"/>
      <c r="LAQ16" s="132"/>
      <c r="LAR16" s="132"/>
      <c r="LAS16" s="132"/>
      <c r="LAT16" s="132"/>
      <c r="LAU16" s="132"/>
      <c r="LAV16" s="132"/>
      <c r="LAW16" s="132"/>
      <c r="LAX16" s="132"/>
      <c r="LAY16" s="132"/>
      <c r="LAZ16" s="132"/>
      <c r="LBA16" s="130"/>
      <c r="LBB16" s="132"/>
      <c r="LBC16" s="132"/>
      <c r="LBD16" s="132"/>
      <c r="LBE16" s="132"/>
      <c r="LBF16" s="132"/>
      <c r="LBG16" s="132"/>
      <c r="LBH16" s="132"/>
      <c r="LBI16" s="132"/>
      <c r="LBJ16" s="132"/>
      <c r="LBK16" s="132"/>
      <c r="LBL16" s="132"/>
      <c r="LBM16" s="132"/>
      <c r="LBN16" s="132"/>
      <c r="LBO16" s="132"/>
      <c r="LBP16" s="130"/>
      <c r="LBQ16" s="132"/>
      <c r="LBR16" s="132"/>
      <c r="LBS16" s="132"/>
      <c r="LBT16" s="132"/>
      <c r="LBU16" s="132"/>
      <c r="LBV16" s="132"/>
      <c r="LBW16" s="132"/>
      <c r="LBX16" s="132"/>
      <c r="LBY16" s="132"/>
      <c r="LBZ16" s="132"/>
      <c r="LCA16" s="132"/>
      <c r="LCB16" s="132"/>
      <c r="LCC16" s="132"/>
      <c r="LCD16" s="132"/>
      <c r="LCE16" s="130"/>
      <c r="LCF16" s="132"/>
      <c r="LCG16" s="132"/>
      <c r="LCH16" s="132"/>
      <c r="LCI16" s="132"/>
      <c r="LCJ16" s="132"/>
      <c r="LCK16" s="132"/>
      <c r="LCL16" s="132"/>
      <c r="LCM16" s="132"/>
      <c r="LCN16" s="132"/>
      <c r="LCO16" s="132"/>
      <c r="LCP16" s="132"/>
      <c r="LCQ16" s="132"/>
      <c r="LCR16" s="132"/>
      <c r="LCS16" s="132"/>
      <c r="LCT16" s="130"/>
      <c r="LCU16" s="132"/>
      <c r="LCV16" s="132"/>
      <c r="LCW16" s="132"/>
      <c r="LCX16" s="132"/>
      <c r="LCY16" s="132"/>
      <c r="LCZ16" s="132"/>
      <c r="LDA16" s="132"/>
      <c r="LDB16" s="132"/>
      <c r="LDC16" s="132"/>
      <c r="LDD16" s="132"/>
      <c r="LDE16" s="132"/>
      <c r="LDF16" s="132"/>
      <c r="LDG16" s="132"/>
      <c r="LDH16" s="132"/>
      <c r="LDI16" s="130"/>
      <c r="LDJ16" s="132"/>
      <c r="LDK16" s="132"/>
      <c r="LDL16" s="132"/>
      <c r="LDM16" s="132"/>
      <c r="LDN16" s="132"/>
      <c r="LDO16" s="132"/>
      <c r="LDP16" s="132"/>
      <c r="LDQ16" s="132"/>
      <c r="LDR16" s="132"/>
      <c r="LDS16" s="132"/>
      <c r="LDT16" s="132"/>
      <c r="LDU16" s="132"/>
      <c r="LDV16" s="132"/>
      <c r="LDW16" s="132"/>
      <c r="LDX16" s="130"/>
      <c r="LDY16" s="132"/>
      <c r="LDZ16" s="132"/>
      <c r="LEA16" s="132"/>
      <c r="LEB16" s="132"/>
      <c r="LEC16" s="132"/>
      <c r="LED16" s="132"/>
      <c r="LEE16" s="132"/>
      <c r="LEF16" s="132"/>
      <c r="LEG16" s="132"/>
      <c r="LEH16" s="132"/>
      <c r="LEI16" s="132"/>
      <c r="LEJ16" s="132"/>
      <c r="LEK16" s="132"/>
      <c r="LEL16" s="132"/>
      <c r="LEM16" s="130"/>
      <c r="LEN16" s="132"/>
      <c r="LEO16" s="132"/>
      <c r="LEP16" s="132"/>
      <c r="LEQ16" s="132"/>
      <c r="LER16" s="132"/>
      <c r="LES16" s="132"/>
      <c r="LET16" s="132"/>
      <c r="LEU16" s="132"/>
      <c r="LEV16" s="132"/>
      <c r="LEW16" s="132"/>
      <c r="LEX16" s="132"/>
      <c r="LEY16" s="132"/>
      <c r="LEZ16" s="132"/>
      <c r="LFA16" s="132"/>
      <c r="LFB16" s="130"/>
      <c r="LFC16" s="132"/>
      <c r="LFD16" s="132"/>
      <c r="LFE16" s="132"/>
      <c r="LFF16" s="132"/>
      <c r="LFG16" s="132"/>
      <c r="LFH16" s="132"/>
      <c r="LFI16" s="132"/>
      <c r="LFJ16" s="132"/>
      <c r="LFK16" s="132"/>
      <c r="LFL16" s="132"/>
      <c r="LFM16" s="132"/>
      <c r="LFN16" s="132"/>
      <c r="LFO16" s="132"/>
      <c r="LFP16" s="132"/>
      <c r="LFQ16" s="130"/>
      <c r="LFR16" s="132"/>
      <c r="LFS16" s="132"/>
      <c r="LFT16" s="132"/>
      <c r="LFU16" s="132"/>
      <c r="LFV16" s="132"/>
      <c r="LFW16" s="132"/>
      <c r="LFX16" s="132"/>
      <c r="LFY16" s="132"/>
      <c r="LFZ16" s="132"/>
      <c r="LGA16" s="132"/>
      <c r="LGB16" s="132"/>
      <c r="LGC16" s="132"/>
      <c r="LGD16" s="132"/>
      <c r="LGE16" s="132"/>
      <c r="LGF16" s="130"/>
      <c r="LGG16" s="132"/>
      <c r="LGH16" s="132"/>
      <c r="LGI16" s="132"/>
      <c r="LGJ16" s="132"/>
      <c r="LGK16" s="132"/>
      <c r="LGL16" s="132"/>
      <c r="LGM16" s="132"/>
      <c r="LGN16" s="132"/>
      <c r="LGO16" s="132"/>
      <c r="LGP16" s="132"/>
      <c r="LGQ16" s="132"/>
      <c r="LGR16" s="132"/>
      <c r="LGS16" s="132"/>
      <c r="LGT16" s="132"/>
      <c r="LGU16" s="130"/>
      <c r="LGV16" s="132"/>
      <c r="LGW16" s="132"/>
      <c r="LGX16" s="132"/>
      <c r="LGY16" s="132"/>
      <c r="LGZ16" s="132"/>
      <c r="LHA16" s="132"/>
      <c r="LHB16" s="132"/>
      <c r="LHC16" s="132"/>
      <c r="LHD16" s="132"/>
      <c r="LHE16" s="132"/>
      <c r="LHF16" s="132"/>
      <c r="LHG16" s="132"/>
      <c r="LHH16" s="132"/>
      <c r="LHI16" s="132"/>
      <c r="LHJ16" s="130"/>
      <c r="LHK16" s="132"/>
      <c r="LHL16" s="132"/>
      <c r="LHM16" s="132"/>
      <c r="LHN16" s="132"/>
      <c r="LHO16" s="132"/>
      <c r="LHP16" s="132"/>
      <c r="LHQ16" s="132"/>
      <c r="LHR16" s="132"/>
      <c r="LHS16" s="132"/>
      <c r="LHT16" s="132"/>
      <c r="LHU16" s="132"/>
      <c r="LHV16" s="132"/>
      <c r="LHW16" s="132"/>
      <c r="LHX16" s="132"/>
      <c r="LHY16" s="130"/>
      <c r="LHZ16" s="132"/>
      <c r="LIA16" s="132"/>
      <c r="LIB16" s="132"/>
      <c r="LIC16" s="132"/>
      <c r="LID16" s="132"/>
      <c r="LIE16" s="132"/>
      <c r="LIF16" s="132"/>
      <c r="LIG16" s="132"/>
      <c r="LIH16" s="132"/>
      <c r="LII16" s="132"/>
      <c r="LIJ16" s="132"/>
      <c r="LIK16" s="132"/>
      <c r="LIL16" s="132"/>
      <c r="LIM16" s="132"/>
      <c r="LIN16" s="130"/>
      <c r="LIO16" s="132"/>
      <c r="LIP16" s="132"/>
      <c r="LIQ16" s="132"/>
      <c r="LIR16" s="132"/>
      <c r="LIS16" s="132"/>
      <c r="LIT16" s="132"/>
      <c r="LIU16" s="132"/>
      <c r="LIV16" s="132"/>
      <c r="LIW16" s="132"/>
      <c r="LIX16" s="132"/>
      <c r="LIY16" s="132"/>
      <c r="LIZ16" s="132"/>
      <c r="LJA16" s="132"/>
      <c r="LJB16" s="132"/>
      <c r="LJC16" s="130"/>
      <c r="LJD16" s="132"/>
      <c r="LJE16" s="132"/>
      <c r="LJF16" s="132"/>
      <c r="LJG16" s="132"/>
      <c r="LJH16" s="132"/>
      <c r="LJI16" s="132"/>
      <c r="LJJ16" s="132"/>
      <c r="LJK16" s="132"/>
      <c r="LJL16" s="132"/>
      <c r="LJM16" s="132"/>
      <c r="LJN16" s="132"/>
      <c r="LJO16" s="132"/>
      <c r="LJP16" s="132"/>
      <c r="LJQ16" s="132"/>
      <c r="LJR16" s="130"/>
      <c r="LJS16" s="132"/>
      <c r="LJT16" s="132"/>
      <c r="LJU16" s="132"/>
      <c r="LJV16" s="132"/>
      <c r="LJW16" s="132"/>
      <c r="LJX16" s="132"/>
      <c r="LJY16" s="132"/>
      <c r="LJZ16" s="132"/>
      <c r="LKA16" s="132"/>
      <c r="LKB16" s="132"/>
      <c r="LKC16" s="132"/>
      <c r="LKD16" s="132"/>
      <c r="LKE16" s="132"/>
      <c r="LKF16" s="132"/>
      <c r="LKG16" s="130"/>
      <c r="LKH16" s="132"/>
      <c r="LKI16" s="132"/>
      <c r="LKJ16" s="132"/>
      <c r="LKK16" s="132"/>
      <c r="LKL16" s="132"/>
      <c r="LKM16" s="132"/>
      <c r="LKN16" s="132"/>
      <c r="LKO16" s="132"/>
      <c r="LKP16" s="132"/>
      <c r="LKQ16" s="132"/>
      <c r="LKR16" s="132"/>
      <c r="LKS16" s="132"/>
      <c r="LKT16" s="132"/>
      <c r="LKU16" s="132"/>
      <c r="LKV16" s="130"/>
      <c r="LKW16" s="132"/>
      <c r="LKX16" s="132"/>
      <c r="LKY16" s="132"/>
      <c r="LKZ16" s="132"/>
      <c r="LLA16" s="132"/>
      <c r="LLB16" s="132"/>
      <c r="LLC16" s="132"/>
      <c r="LLD16" s="132"/>
      <c r="LLE16" s="132"/>
      <c r="LLF16" s="132"/>
      <c r="LLG16" s="132"/>
      <c r="LLH16" s="132"/>
      <c r="LLI16" s="132"/>
      <c r="LLJ16" s="132"/>
      <c r="LLK16" s="130"/>
      <c r="LLL16" s="132"/>
      <c r="LLM16" s="132"/>
      <c r="LLN16" s="132"/>
      <c r="LLO16" s="132"/>
      <c r="LLP16" s="132"/>
      <c r="LLQ16" s="132"/>
      <c r="LLR16" s="132"/>
      <c r="LLS16" s="132"/>
      <c r="LLT16" s="132"/>
      <c r="LLU16" s="132"/>
      <c r="LLV16" s="132"/>
      <c r="LLW16" s="132"/>
      <c r="LLX16" s="132"/>
      <c r="LLY16" s="132"/>
      <c r="LLZ16" s="130"/>
      <c r="LMA16" s="132"/>
      <c r="LMB16" s="132"/>
      <c r="LMC16" s="132"/>
      <c r="LMD16" s="132"/>
      <c r="LME16" s="132"/>
      <c r="LMF16" s="132"/>
      <c r="LMG16" s="132"/>
      <c r="LMH16" s="132"/>
      <c r="LMI16" s="132"/>
      <c r="LMJ16" s="132"/>
      <c r="LMK16" s="132"/>
      <c r="LML16" s="132"/>
      <c r="LMM16" s="132"/>
      <c r="LMN16" s="132"/>
      <c r="LMO16" s="130"/>
      <c r="LMP16" s="132"/>
      <c r="LMQ16" s="132"/>
      <c r="LMR16" s="132"/>
      <c r="LMS16" s="132"/>
      <c r="LMT16" s="132"/>
      <c r="LMU16" s="132"/>
      <c r="LMV16" s="132"/>
      <c r="LMW16" s="132"/>
      <c r="LMX16" s="132"/>
      <c r="LMY16" s="132"/>
      <c r="LMZ16" s="132"/>
      <c r="LNA16" s="132"/>
      <c r="LNB16" s="132"/>
      <c r="LNC16" s="132"/>
      <c r="LND16" s="130"/>
      <c r="LNE16" s="132"/>
      <c r="LNF16" s="132"/>
      <c r="LNG16" s="132"/>
      <c r="LNH16" s="132"/>
      <c r="LNI16" s="132"/>
      <c r="LNJ16" s="132"/>
      <c r="LNK16" s="132"/>
      <c r="LNL16" s="132"/>
      <c r="LNM16" s="132"/>
      <c r="LNN16" s="132"/>
      <c r="LNO16" s="132"/>
      <c r="LNP16" s="132"/>
      <c r="LNQ16" s="132"/>
      <c r="LNR16" s="132"/>
      <c r="LNS16" s="130"/>
      <c r="LNT16" s="132"/>
      <c r="LNU16" s="132"/>
      <c r="LNV16" s="132"/>
      <c r="LNW16" s="132"/>
      <c r="LNX16" s="132"/>
      <c r="LNY16" s="132"/>
      <c r="LNZ16" s="132"/>
      <c r="LOA16" s="132"/>
      <c r="LOB16" s="132"/>
      <c r="LOC16" s="132"/>
      <c r="LOD16" s="132"/>
      <c r="LOE16" s="132"/>
      <c r="LOF16" s="132"/>
      <c r="LOG16" s="132"/>
      <c r="LOH16" s="130"/>
      <c r="LOI16" s="132"/>
      <c r="LOJ16" s="132"/>
      <c r="LOK16" s="132"/>
      <c r="LOL16" s="132"/>
      <c r="LOM16" s="132"/>
      <c r="LON16" s="132"/>
      <c r="LOO16" s="132"/>
      <c r="LOP16" s="132"/>
      <c r="LOQ16" s="132"/>
      <c r="LOR16" s="132"/>
      <c r="LOS16" s="132"/>
      <c r="LOT16" s="132"/>
      <c r="LOU16" s="132"/>
      <c r="LOV16" s="132"/>
      <c r="LOW16" s="130"/>
      <c r="LOX16" s="132"/>
      <c r="LOY16" s="132"/>
      <c r="LOZ16" s="132"/>
      <c r="LPA16" s="132"/>
      <c r="LPB16" s="132"/>
      <c r="LPC16" s="132"/>
      <c r="LPD16" s="132"/>
      <c r="LPE16" s="132"/>
      <c r="LPF16" s="132"/>
      <c r="LPG16" s="132"/>
      <c r="LPH16" s="132"/>
      <c r="LPI16" s="132"/>
      <c r="LPJ16" s="132"/>
      <c r="LPK16" s="132"/>
      <c r="LPL16" s="130"/>
      <c r="LPM16" s="132"/>
      <c r="LPN16" s="132"/>
      <c r="LPO16" s="132"/>
      <c r="LPP16" s="132"/>
      <c r="LPQ16" s="132"/>
      <c r="LPR16" s="132"/>
      <c r="LPS16" s="132"/>
      <c r="LPT16" s="132"/>
      <c r="LPU16" s="132"/>
      <c r="LPV16" s="132"/>
      <c r="LPW16" s="132"/>
      <c r="LPX16" s="132"/>
      <c r="LPY16" s="132"/>
      <c r="LPZ16" s="132"/>
      <c r="LQA16" s="130"/>
      <c r="LQB16" s="132"/>
      <c r="LQC16" s="132"/>
      <c r="LQD16" s="132"/>
      <c r="LQE16" s="132"/>
      <c r="LQF16" s="132"/>
      <c r="LQG16" s="132"/>
      <c r="LQH16" s="132"/>
      <c r="LQI16" s="132"/>
      <c r="LQJ16" s="132"/>
      <c r="LQK16" s="132"/>
      <c r="LQL16" s="132"/>
      <c r="LQM16" s="132"/>
      <c r="LQN16" s="132"/>
      <c r="LQO16" s="132"/>
      <c r="LQP16" s="130"/>
      <c r="LQQ16" s="132"/>
      <c r="LQR16" s="132"/>
      <c r="LQS16" s="132"/>
      <c r="LQT16" s="132"/>
      <c r="LQU16" s="132"/>
      <c r="LQV16" s="132"/>
      <c r="LQW16" s="132"/>
      <c r="LQX16" s="132"/>
      <c r="LQY16" s="132"/>
      <c r="LQZ16" s="132"/>
      <c r="LRA16" s="132"/>
      <c r="LRB16" s="132"/>
      <c r="LRC16" s="132"/>
      <c r="LRD16" s="132"/>
      <c r="LRE16" s="130"/>
      <c r="LRF16" s="132"/>
      <c r="LRG16" s="132"/>
      <c r="LRH16" s="132"/>
      <c r="LRI16" s="132"/>
      <c r="LRJ16" s="132"/>
      <c r="LRK16" s="132"/>
      <c r="LRL16" s="132"/>
      <c r="LRM16" s="132"/>
      <c r="LRN16" s="132"/>
      <c r="LRO16" s="132"/>
      <c r="LRP16" s="132"/>
      <c r="LRQ16" s="132"/>
      <c r="LRR16" s="132"/>
      <c r="LRS16" s="132"/>
      <c r="LRT16" s="130"/>
      <c r="LRU16" s="132"/>
      <c r="LRV16" s="132"/>
      <c r="LRW16" s="132"/>
      <c r="LRX16" s="132"/>
      <c r="LRY16" s="132"/>
      <c r="LRZ16" s="132"/>
      <c r="LSA16" s="132"/>
      <c r="LSB16" s="132"/>
      <c r="LSC16" s="132"/>
      <c r="LSD16" s="132"/>
      <c r="LSE16" s="132"/>
      <c r="LSF16" s="132"/>
      <c r="LSG16" s="132"/>
      <c r="LSH16" s="132"/>
      <c r="LSI16" s="130"/>
      <c r="LSJ16" s="132"/>
      <c r="LSK16" s="132"/>
      <c r="LSL16" s="132"/>
      <c r="LSM16" s="132"/>
      <c r="LSN16" s="132"/>
      <c r="LSO16" s="132"/>
      <c r="LSP16" s="132"/>
      <c r="LSQ16" s="132"/>
      <c r="LSR16" s="132"/>
      <c r="LSS16" s="132"/>
      <c r="LST16" s="132"/>
      <c r="LSU16" s="132"/>
      <c r="LSV16" s="132"/>
      <c r="LSW16" s="132"/>
      <c r="LSX16" s="130"/>
      <c r="LSY16" s="132"/>
      <c r="LSZ16" s="132"/>
      <c r="LTA16" s="132"/>
      <c r="LTB16" s="132"/>
      <c r="LTC16" s="132"/>
      <c r="LTD16" s="132"/>
      <c r="LTE16" s="132"/>
      <c r="LTF16" s="132"/>
      <c r="LTG16" s="132"/>
      <c r="LTH16" s="132"/>
      <c r="LTI16" s="132"/>
      <c r="LTJ16" s="132"/>
      <c r="LTK16" s="132"/>
      <c r="LTL16" s="132"/>
      <c r="LTM16" s="130"/>
      <c r="LTN16" s="132"/>
      <c r="LTO16" s="132"/>
      <c r="LTP16" s="132"/>
      <c r="LTQ16" s="132"/>
      <c r="LTR16" s="132"/>
      <c r="LTS16" s="132"/>
      <c r="LTT16" s="132"/>
      <c r="LTU16" s="132"/>
      <c r="LTV16" s="132"/>
      <c r="LTW16" s="132"/>
      <c r="LTX16" s="132"/>
      <c r="LTY16" s="132"/>
      <c r="LTZ16" s="132"/>
      <c r="LUA16" s="132"/>
      <c r="LUB16" s="130"/>
      <c r="LUC16" s="132"/>
      <c r="LUD16" s="132"/>
      <c r="LUE16" s="132"/>
      <c r="LUF16" s="132"/>
      <c r="LUG16" s="132"/>
      <c r="LUH16" s="132"/>
      <c r="LUI16" s="132"/>
      <c r="LUJ16" s="132"/>
      <c r="LUK16" s="132"/>
      <c r="LUL16" s="132"/>
      <c r="LUM16" s="132"/>
      <c r="LUN16" s="132"/>
      <c r="LUO16" s="132"/>
      <c r="LUP16" s="132"/>
      <c r="LUQ16" s="130"/>
      <c r="LUR16" s="132"/>
      <c r="LUS16" s="132"/>
      <c r="LUT16" s="132"/>
      <c r="LUU16" s="132"/>
      <c r="LUV16" s="132"/>
      <c r="LUW16" s="132"/>
      <c r="LUX16" s="132"/>
      <c r="LUY16" s="132"/>
      <c r="LUZ16" s="132"/>
      <c r="LVA16" s="132"/>
      <c r="LVB16" s="132"/>
      <c r="LVC16" s="132"/>
      <c r="LVD16" s="132"/>
      <c r="LVE16" s="132"/>
      <c r="LVF16" s="130"/>
      <c r="LVG16" s="132"/>
      <c r="LVH16" s="132"/>
      <c r="LVI16" s="132"/>
      <c r="LVJ16" s="132"/>
      <c r="LVK16" s="132"/>
      <c r="LVL16" s="132"/>
      <c r="LVM16" s="132"/>
      <c r="LVN16" s="132"/>
      <c r="LVO16" s="132"/>
      <c r="LVP16" s="132"/>
      <c r="LVQ16" s="132"/>
      <c r="LVR16" s="132"/>
      <c r="LVS16" s="132"/>
      <c r="LVT16" s="132"/>
      <c r="LVU16" s="130"/>
      <c r="LVV16" s="132"/>
      <c r="LVW16" s="132"/>
      <c r="LVX16" s="132"/>
      <c r="LVY16" s="132"/>
      <c r="LVZ16" s="132"/>
      <c r="LWA16" s="132"/>
      <c r="LWB16" s="132"/>
      <c r="LWC16" s="132"/>
      <c r="LWD16" s="132"/>
      <c r="LWE16" s="132"/>
      <c r="LWF16" s="132"/>
      <c r="LWG16" s="132"/>
      <c r="LWH16" s="132"/>
      <c r="LWI16" s="132"/>
      <c r="LWJ16" s="130"/>
      <c r="LWK16" s="132"/>
      <c r="LWL16" s="132"/>
      <c r="LWM16" s="132"/>
      <c r="LWN16" s="132"/>
      <c r="LWO16" s="132"/>
      <c r="LWP16" s="132"/>
      <c r="LWQ16" s="132"/>
      <c r="LWR16" s="132"/>
      <c r="LWS16" s="132"/>
      <c r="LWT16" s="132"/>
      <c r="LWU16" s="132"/>
      <c r="LWV16" s="132"/>
      <c r="LWW16" s="132"/>
      <c r="LWX16" s="132"/>
      <c r="LWY16" s="130"/>
      <c r="LWZ16" s="132"/>
      <c r="LXA16" s="132"/>
      <c r="LXB16" s="132"/>
      <c r="LXC16" s="132"/>
      <c r="LXD16" s="132"/>
      <c r="LXE16" s="132"/>
      <c r="LXF16" s="132"/>
      <c r="LXG16" s="132"/>
      <c r="LXH16" s="132"/>
      <c r="LXI16" s="132"/>
      <c r="LXJ16" s="132"/>
      <c r="LXK16" s="132"/>
      <c r="LXL16" s="132"/>
      <c r="LXM16" s="132"/>
      <c r="LXN16" s="130"/>
      <c r="LXO16" s="132"/>
      <c r="LXP16" s="132"/>
      <c r="LXQ16" s="132"/>
      <c r="LXR16" s="132"/>
      <c r="LXS16" s="132"/>
      <c r="LXT16" s="132"/>
      <c r="LXU16" s="132"/>
      <c r="LXV16" s="132"/>
      <c r="LXW16" s="132"/>
      <c r="LXX16" s="132"/>
      <c r="LXY16" s="132"/>
      <c r="LXZ16" s="132"/>
      <c r="LYA16" s="132"/>
      <c r="LYB16" s="132"/>
      <c r="LYC16" s="130"/>
      <c r="LYD16" s="132"/>
      <c r="LYE16" s="132"/>
      <c r="LYF16" s="132"/>
      <c r="LYG16" s="132"/>
      <c r="LYH16" s="132"/>
      <c r="LYI16" s="132"/>
      <c r="LYJ16" s="132"/>
      <c r="LYK16" s="132"/>
      <c r="LYL16" s="132"/>
      <c r="LYM16" s="132"/>
      <c r="LYN16" s="132"/>
      <c r="LYO16" s="132"/>
      <c r="LYP16" s="132"/>
      <c r="LYQ16" s="132"/>
      <c r="LYR16" s="130"/>
      <c r="LYS16" s="132"/>
      <c r="LYT16" s="132"/>
      <c r="LYU16" s="132"/>
      <c r="LYV16" s="132"/>
      <c r="LYW16" s="132"/>
      <c r="LYX16" s="132"/>
      <c r="LYY16" s="132"/>
      <c r="LYZ16" s="132"/>
      <c r="LZA16" s="132"/>
      <c r="LZB16" s="132"/>
      <c r="LZC16" s="132"/>
      <c r="LZD16" s="132"/>
      <c r="LZE16" s="132"/>
      <c r="LZF16" s="132"/>
      <c r="LZG16" s="130"/>
      <c r="LZH16" s="132"/>
      <c r="LZI16" s="132"/>
      <c r="LZJ16" s="132"/>
      <c r="LZK16" s="132"/>
      <c r="LZL16" s="132"/>
      <c r="LZM16" s="132"/>
      <c r="LZN16" s="132"/>
      <c r="LZO16" s="132"/>
      <c r="LZP16" s="132"/>
      <c r="LZQ16" s="132"/>
      <c r="LZR16" s="132"/>
      <c r="LZS16" s="132"/>
      <c r="LZT16" s="132"/>
      <c r="LZU16" s="132"/>
      <c r="LZV16" s="130"/>
      <c r="LZW16" s="132"/>
      <c r="LZX16" s="132"/>
      <c r="LZY16" s="132"/>
      <c r="LZZ16" s="132"/>
      <c r="MAA16" s="132"/>
      <c r="MAB16" s="132"/>
      <c r="MAC16" s="132"/>
      <c r="MAD16" s="132"/>
      <c r="MAE16" s="132"/>
      <c r="MAF16" s="132"/>
      <c r="MAG16" s="132"/>
      <c r="MAH16" s="132"/>
      <c r="MAI16" s="132"/>
      <c r="MAJ16" s="132"/>
      <c r="MAK16" s="130"/>
      <c r="MAL16" s="132"/>
      <c r="MAM16" s="132"/>
      <c r="MAN16" s="132"/>
      <c r="MAO16" s="132"/>
      <c r="MAP16" s="132"/>
      <c r="MAQ16" s="132"/>
      <c r="MAR16" s="132"/>
      <c r="MAS16" s="132"/>
      <c r="MAT16" s="132"/>
      <c r="MAU16" s="132"/>
      <c r="MAV16" s="132"/>
      <c r="MAW16" s="132"/>
      <c r="MAX16" s="132"/>
      <c r="MAY16" s="132"/>
      <c r="MAZ16" s="130"/>
      <c r="MBA16" s="132"/>
      <c r="MBB16" s="132"/>
      <c r="MBC16" s="132"/>
      <c r="MBD16" s="132"/>
      <c r="MBE16" s="132"/>
      <c r="MBF16" s="132"/>
      <c r="MBG16" s="132"/>
      <c r="MBH16" s="132"/>
      <c r="MBI16" s="132"/>
      <c r="MBJ16" s="132"/>
      <c r="MBK16" s="132"/>
      <c r="MBL16" s="132"/>
      <c r="MBM16" s="132"/>
      <c r="MBN16" s="132"/>
      <c r="MBO16" s="130"/>
      <c r="MBP16" s="132"/>
      <c r="MBQ16" s="132"/>
      <c r="MBR16" s="132"/>
      <c r="MBS16" s="132"/>
      <c r="MBT16" s="132"/>
      <c r="MBU16" s="132"/>
      <c r="MBV16" s="132"/>
      <c r="MBW16" s="132"/>
      <c r="MBX16" s="132"/>
      <c r="MBY16" s="132"/>
      <c r="MBZ16" s="132"/>
      <c r="MCA16" s="132"/>
      <c r="MCB16" s="132"/>
      <c r="MCC16" s="132"/>
      <c r="MCD16" s="130"/>
      <c r="MCE16" s="132"/>
      <c r="MCF16" s="132"/>
      <c r="MCG16" s="132"/>
      <c r="MCH16" s="132"/>
      <c r="MCI16" s="132"/>
      <c r="MCJ16" s="132"/>
      <c r="MCK16" s="132"/>
      <c r="MCL16" s="132"/>
      <c r="MCM16" s="132"/>
      <c r="MCN16" s="132"/>
      <c r="MCO16" s="132"/>
      <c r="MCP16" s="132"/>
      <c r="MCQ16" s="132"/>
      <c r="MCR16" s="132"/>
      <c r="MCS16" s="130"/>
      <c r="MCT16" s="132"/>
      <c r="MCU16" s="132"/>
      <c r="MCV16" s="132"/>
      <c r="MCW16" s="132"/>
      <c r="MCX16" s="132"/>
      <c r="MCY16" s="132"/>
      <c r="MCZ16" s="132"/>
      <c r="MDA16" s="132"/>
      <c r="MDB16" s="132"/>
      <c r="MDC16" s="132"/>
      <c r="MDD16" s="132"/>
      <c r="MDE16" s="132"/>
      <c r="MDF16" s="132"/>
      <c r="MDG16" s="132"/>
      <c r="MDH16" s="130"/>
      <c r="MDI16" s="132"/>
      <c r="MDJ16" s="132"/>
      <c r="MDK16" s="132"/>
      <c r="MDL16" s="132"/>
      <c r="MDM16" s="132"/>
      <c r="MDN16" s="132"/>
      <c r="MDO16" s="132"/>
      <c r="MDP16" s="132"/>
      <c r="MDQ16" s="132"/>
      <c r="MDR16" s="132"/>
      <c r="MDS16" s="132"/>
      <c r="MDT16" s="132"/>
      <c r="MDU16" s="132"/>
      <c r="MDV16" s="132"/>
      <c r="MDW16" s="130"/>
      <c r="MDX16" s="132"/>
      <c r="MDY16" s="132"/>
      <c r="MDZ16" s="132"/>
      <c r="MEA16" s="132"/>
      <c r="MEB16" s="132"/>
      <c r="MEC16" s="132"/>
      <c r="MED16" s="132"/>
      <c r="MEE16" s="132"/>
      <c r="MEF16" s="132"/>
      <c r="MEG16" s="132"/>
      <c r="MEH16" s="132"/>
      <c r="MEI16" s="132"/>
      <c r="MEJ16" s="132"/>
      <c r="MEK16" s="132"/>
      <c r="MEL16" s="130"/>
      <c r="MEM16" s="132"/>
      <c r="MEN16" s="132"/>
      <c r="MEO16" s="132"/>
      <c r="MEP16" s="132"/>
      <c r="MEQ16" s="132"/>
      <c r="MER16" s="132"/>
      <c r="MES16" s="132"/>
      <c r="MET16" s="132"/>
      <c r="MEU16" s="132"/>
      <c r="MEV16" s="132"/>
      <c r="MEW16" s="132"/>
      <c r="MEX16" s="132"/>
      <c r="MEY16" s="132"/>
      <c r="MEZ16" s="132"/>
      <c r="MFA16" s="130"/>
      <c r="MFB16" s="132"/>
      <c r="MFC16" s="132"/>
      <c r="MFD16" s="132"/>
      <c r="MFE16" s="132"/>
      <c r="MFF16" s="132"/>
      <c r="MFG16" s="132"/>
      <c r="MFH16" s="132"/>
      <c r="MFI16" s="132"/>
      <c r="MFJ16" s="132"/>
      <c r="MFK16" s="132"/>
      <c r="MFL16" s="132"/>
      <c r="MFM16" s="132"/>
      <c r="MFN16" s="132"/>
      <c r="MFO16" s="132"/>
      <c r="MFP16" s="130"/>
      <c r="MFQ16" s="132"/>
      <c r="MFR16" s="132"/>
      <c r="MFS16" s="132"/>
      <c r="MFT16" s="132"/>
      <c r="MFU16" s="132"/>
      <c r="MFV16" s="132"/>
      <c r="MFW16" s="132"/>
      <c r="MFX16" s="132"/>
      <c r="MFY16" s="132"/>
      <c r="MFZ16" s="132"/>
      <c r="MGA16" s="132"/>
      <c r="MGB16" s="132"/>
      <c r="MGC16" s="132"/>
      <c r="MGD16" s="132"/>
      <c r="MGE16" s="130"/>
      <c r="MGF16" s="132"/>
      <c r="MGG16" s="132"/>
      <c r="MGH16" s="132"/>
      <c r="MGI16" s="132"/>
      <c r="MGJ16" s="132"/>
      <c r="MGK16" s="132"/>
      <c r="MGL16" s="132"/>
      <c r="MGM16" s="132"/>
      <c r="MGN16" s="132"/>
      <c r="MGO16" s="132"/>
      <c r="MGP16" s="132"/>
      <c r="MGQ16" s="132"/>
      <c r="MGR16" s="132"/>
      <c r="MGS16" s="132"/>
      <c r="MGT16" s="130"/>
      <c r="MGU16" s="132"/>
      <c r="MGV16" s="132"/>
      <c r="MGW16" s="132"/>
      <c r="MGX16" s="132"/>
      <c r="MGY16" s="132"/>
      <c r="MGZ16" s="132"/>
      <c r="MHA16" s="132"/>
      <c r="MHB16" s="132"/>
      <c r="MHC16" s="132"/>
      <c r="MHD16" s="132"/>
      <c r="MHE16" s="132"/>
      <c r="MHF16" s="132"/>
      <c r="MHG16" s="132"/>
      <c r="MHH16" s="132"/>
      <c r="MHI16" s="130"/>
      <c r="MHJ16" s="132"/>
      <c r="MHK16" s="132"/>
      <c r="MHL16" s="132"/>
      <c r="MHM16" s="132"/>
      <c r="MHN16" s="132"/>
      <c r="MHO16" s="132"/>
      <c r="MHP16" s="132"/>
      <c r="MHQ16" s="132"/>
      <c r="MHR16" s="132"/>
      <c r="MHS16" s="132"/>
      <c r="MHT16" s="132"/>
      <c r="MHU16" s="132"/>
      <c r="MHV16" s="132"/>
      <c r="MHW16" s="132"/>
      <c r="MHX16" s="130"/>
      <c r="MHY16" s="132"/>
      <c r="MHZ16" s="132"/>
      <c r="MIA16" s="132"/>
      <c r="MIB16" s="132"/>
      <c r="MIC16" s="132"/>
      <c r="MID16" s="132"/>
      <c r="MIE16" s="132"/>
      <c r="MIF16" s="132"/>
      <c r="MIG16" s="132"/>
      <c r="MIH16" s="132"/>
      <c r="MII16" s="132"/>
      <c r="MIJ16" s="132"/>
      <c r="MIK16" s="132"/>
      <c r="MIL16" s="132"/>
      <c r="MIM16" s="130"/>
      <c r="MIN16" s="132"/>
      <c r="MIO16" s="132"/>
      <c r="MIP16" s="132"/>
      <c r="MIQ16" s="132"/>
      <c r="MIR16" s="132"/>
      <c r="MIS16" s="132"/>
      <c r="MIT16" s="132"/>
      <c r="MIU16" s="132"/>
      <c r="MIV16" s="132"/>
      <c r="MIW16" s="132"/>
      <c r="MIX16" s="132"/>
      <c r="MIY16" s="132"/>
      <c r="MIZ16" s="132"/>
      <c r="MJA16" s="132"/>
      <c r="MJB16" s="130"/>
      <c r="MJC16" s="132"/>
      <c r="MJD16" s="132"/>
      <c r="MJE16" s="132"/>
      <c r="MJF16" s="132"/>
      <c r="MJG16" s="132"/>
      <c r="MJH16" s="132"/>
      <c r="MJI16" s="132"/>
      <c r="MJJ16" s="132"/>
      <c r="MJK16" s="132"/>
      <c r="MJL16" s="132"/>
      <c r="MJM16" s="132"/>
      <c r="MJN16" s="132"/>
      <c r="MJO16" s="132"/>
      <c r="MJP16" s="132"/>
      <c r="MJQ16" s="130"/>
      <c r="MJR16" s="132"/>
      <c r="MJS16" s="132"/>
      <c r="MJT16" s="132"/>
      <c r="MJU16" s="132"/>
      <c r="MJV16" s="132"/>
      <c r="MJW16" s="132"/>
      <c r="MJX16" s="132"/>
      <c r="MJY16" s="132"/>
      <c r="MJZ16" s="132"/>
      <c r="MKA16" s="132"/>
      <c r="MKB16" s="132"/>
      <c r="MKC16" s="132"/>
      <c r="MKD16" s="132"/>
      <c r="MKE16" s="132"/>
      <c r="MKF16" s="130"/>
      <c r="MKG16" s="132"/>
      <c r="MKH16" s="132"/>
      <c r="MKI16" s="132"/>
      <c r="MKJ16" s="132"/>
      <c r="MKK16" s="132"/>
      <c r="MKL16" s="132"/>
      <c r="MKM16" s="132"/>
      <c r="MKN16" s="132"/>
      <c r="MKO16" s="132"/>
      <c r="MKP16" s="132"/>
      <c r="MKQ16" s="132"/>
      <c r="MKR16" s="132"/>
      <c r="MKS16" s="132"/>
      <c r="MKT16" s="132"/>
      <c r="MKU16" s="130"/>
      <c r="MKV16" s="132"/>
      <c r="MKW16" s="132"/>
      <c r="MKX16" s="132"/>
      <c r="MKY16" s="132"/>
      <c r="MKZ16" s="132"/>
      <c r="MLA16" s="132"/>
      <c r="MLB16" s="132"/>
      <c r="MLC16" s="132"/>
      <c r="MLD16" s="132"/>
      <c r="MLE16" s="132"/>
      <c r="MLF16" s="132"/>
      <c r="MLG16" s="132"/>
      <c r="MLH16" s="132"/>
      <c r="MLI16" s="132"/>
      <c r="MLJ16" s="130"/>
      <c r="MLK16" s="132"/>
      <c r="MLL16" s="132"/>
      <c r="MLM16" s="132"/>
      <c r="MLN16" s="132"/>
      <c r="MLO16" s="132"/>
      <c r="MLP16" s="132"/>
      <c r="MLQ16" s="132"/>
      <c r="MLR16" s="132"/>
      <c r="MLS16" s="132"/>
      <c r="MLT16" s="132"/>
      <c r="MLU16" s="132"/>
      <c r="MLV16" s="132"/>
      <c r="MLW16" s="132"/>
      <c r="MLX16" s="132"/>
      <c r="MLY16" s="130"/>
      <c r="MLZ16" s="132"/>
      <c r="MMA16" s="132"/>
      <c r="MMB16" s="132"/>
      <c r="MMC16" s="132"/>
      <c r="MMD16" s="132"/>
      <c r="MME16" s="132"/>
      <c r="MMF16" s="132"/>
      <c r="MMG16" s="132"/>
      <c r="MMH16" s="132"/>
      <c r="MMI16" s="132"/>
      <c r="MMJ16" s="132"/>
      <c r="MMK16" s="132"/>
      <c r="MML16" s="132"/>
      <c r="MMM16" s="132"/>
      <c r="MMN16" s="130"/>
      <c r="MMO16" s="132"/>
      <c r="MMP16" s="132"/>
      <c r="MMQ16" s="132"/>
      <c r="MMR16" s="132"/>
      <c r="MMS16" s="132"/>
      <c r="MMT16" s="132"/>
      <c r="MMU16" s="132"/>
      <c r="MMV16" s="132"/>
      <c r="MMW16" s="132"/>
      <c r="MMX16" s="132"/>
      <c r="MMY16" s="132"/>
      <c r="MMZ16" s="132"/>
      <c r="MNA16" s="132"/>
      <c r="MNB16" s="132"/>
      <c r="MNC16" s="130"/>
      <c r="MND16" s="132"/>
      <c r="MNE16" s="132"/>
      <c r="MNF16" s="132"/>
      <c r="MNG16" s="132"/>
      <c r="MNH16" s="132"/>
      <c r="MNI16" s="132"/>
      <c r="MNJ16" s="132"/>
      <c r="MNK16" s="132"/>
      <c r="MNL16" s="132"/>
      <c r="MNM16" s="132"/>
      <c r="MNN16" s="132"/>
      <c r="MNO16" s="132"/>
      <c r="MNP16" s="132"/>
      <c r="MNQ16" s="132"/>
      <c r="MNR16" s="130"/>
      <c r="MNS16" s="132"/>
      <c r="MNT16" s="132"/>
      <c r="MNU16" s="132"/>
      <c r="MNV16" s="132"/>
      <c r="MNW16" s="132"/>
      <c r="MNX16" s="132"/>
      <c r="MNY16" s="132"/>
      <c r="MNZ16" s="132"/>
      <c r="MOA16" s="132"/>
      <c r="MOB16" s="132"/>
      <c r="MOC16" s="132"/>
      <c r="MOD16" s="132"/>
      <c r="MOE16" s="132"/>
      <c r="MOF16" s="132"/>
      <c r="MOG16" s="130"/>
      <c r="MOH16" s="132"/>
      <c r="MOI16" s="132"/>
      <c r="MOJ16" s="132"/>
      <c r="MOK16" s="132"/>
      <c r="MOL16" s="132"/>
      <c r="MOM16" s="132"/>
      <c r="MON16" s="132"/>
      <c r="MOO16" s="132"/>
      <c r="MOP16" s="132"/>
      <c r="MOQ16" s="132"/>
      <c r="MOR16" s="132"/>
      <c r="MOS16" s="132"/>
      <c r="MOT16" s="132"/>
      <c r="MOU16" s="132"/>
      <c r="MOV16" s="130"/>
      <c r="MOW16" s="132"/>
      <c r="MOX16" s="132"/>
      <c r="MOY16" s="132"/>
      <c r="MOZ16" s="132"/>
      <c r="MPA16" s="132"/>
      <c r="MPB16" s="132"/>
      <c r="MPC16" s="132"/>
      <c r="MPD16" s="132"/>
      <c r="MPE16" s="132"/>
      <c r="MPF16" s="132"/>
      <c r="MPG16" s="132"/>
      <c r="MPH16" s="132"/>
      <c r="MPI16" s="132"/>
      <c r="MPJ16" s="132"/>
      <c r="MPK16" s="130"/>
      <c r="MPL16" s="132"/>
      <c r="MPM16" s="132"/>
      <c r="MPN16" s="132"/>
      <c r="MPO16" s="132"/>
      <c r="MPP16" s="132"/>
      <c r="MPQ16" s="132"/>
      <c r="MPR16" s="132"/>
      <c r="MPS16" s="132"/>
      <c r="MPT16" s="132"/>
      <c r="MPU16" s="132"/>
      <c r="MPV16" s="132"/>
      <c r="MPW16" s="132"/>
      <c r="MPX16" s="132"/>
      <c r="MPY16" s="132"/>
      <c r="MPZ16" s="130"/>
      <c r="MQA16" s="132"/>
      <c r="MQB16" s="132"/>
      <c r="MQC16" s="132"/>
      <c r="MQD16" s="132"/>
      <c r="MQE16" s="132"/>
      <c r="MQF16" s="132"/>
      <c r="MQG16" s="132"/>
      <c r="MQH16" s="132"/>
      <c r="MQI16" s="132"/>
      <c r="MQJ16" s="132"/>
      <c r="MQK16" s="132"/>
      <c r="MQL16" s="132"/>
      <c r="MQM16" s="132"/>
      <c r="MQN16" s="132"/>
      <c r="MQO16" s="130"/>
      <c r="MQP16" s="132"/>
      <c r="MQQ16" s="132"/>
      <c r="MQR16" s="132"/>
      <c r="MQS16" s="132"/>
      <c r="MQT16" s="132"/>
      <c r="MQU16" s="132"/>
      <c r="MQV16" s="132"/>
      <c r="MQW16" s="132"/>
      <c r="MQX16" s="132"/>
      <c r="MQY16" s="132"/>
      <c r="MQZ16" s="132"/>
      <c r="MRA16" s="132"/>
      <c r="MRB16" s="132"/>
      <c r="MRC16" s="132"/>
      <c r="MRD16" s="130"/>
      <c r="MRE16" s="132"/>
      <c r="MRF16" s="132"/>
      <c r="MRG16" s="132"/>
      <c r="MRH16" s="132"/>
      <c r="MRI16" s="132"/>
      <c r="MRJ16" s="132"/>
      <c r="MRK16" s="132"/>
      <c r="MRL16" s="132"/>
      <c r="MRM16" s="132"/>
      <c r="MRN16" s="132"/>
      <c r="MRO16" s="132"/>
      <c r="MRP16" s="132"/>
      <c r="MRQ16" s="132"/>
      <c r="MRR16" s="132"/>
      <c r="MRS16" s="130"/>
      <c r="MRT16" s="132"/>
      <c r="MRU16" s="132"/>
      <c r="MRV16" s="132"/>
      <c r="MRW16" s="132"/>
      <c r="MRX16" s="132"/>
      <c r="MRY16" s="132"/>
      <c r="MRZ16" s="132"/>
      <c r="MSA16" s="132"/>
      <c r="MSB16" s="132"/>
      <c r="MSC16" s="132"/>
      <c r="MSD16" s="132"/>
      <c r="MSE16" s="132"/>
      <c r="MSF16" s="132"/>
      <c r="MSG16" s="132"/>
      <c r="MSH16" s="130"/>
      <c r="MSI16" s="132"/>
      <c r="MSJ16" s="132"/>
      <c r="MSK16" s="132"/>
      <c r="MSL16" s="132"/>
      <c r="MSM16" s="132"/>
      <c r="MSN16" s="132"/>
      <c r="MSO16" s="132"/>
      <c r="MSP16" s="132"/>
      <c r="MSQ16" s="132"/>
      <c r="MSR16" s="132"/>
      <c r="MSS16" s="132"/>
      <c r="MST16" s="132"/>
      <c r="MSU16" s="132"/>
      <c r="MSV16" s="132"/>
      <c r="MSW16" s="130"/>
      <c r="MSX16" s="132"/>
      <c r="MSY16" s="132"/>
      <c r="MSZ16" s="132"/>
      <c r="MTA16" s="132"/>
      <c r="MTB16" s="132"/>
      <c r="MTC16" s="132"/>
      <c r="MTD16" s="132"/>
      <c r="MTE16" s="132"/>
      <c r="MTF16" s="132"/>
      <c r="MTG16" s="132"/>
      <c r="MTH16" s="132"/>
      <c r="MTI16" s="132"/>
      <c r="MTJ16" s="132"/>
      <c r="MTK16" s="132"/>
      <c r="MTL16" s="130"/>
      <c r="MTM16" s="132"/>
      <c r="MTN16" s="132"/>
      <c r="MTO16" s="132"/>
      <c r="MTP16" s="132"/>
      <c r="MTQ16" s="132"/>
      <c r="MTR16" s="132"/>
      <c r="MTS16" s="132"/>
      <c r="MTT16" s="132"/>
      <c r="MTU16" s="132"/>
      <c r="MTV16" s="132"/>
      <c r="MTW16" s="132"/>
      <c r="MTX16" s="132"/>
      <c r="MTY16" s="132"/>
      <c r="MTZ16" s="132"/>
      <c r="MUA16" s="130"/>
      <c r="MUB16" s="132"/>
      <c r="MUC16" s="132"/>
      <c r="MUD16" s="132"/>
      <c r="MUE16" s="132"/>
      <c r="MUF16" s="132"/>
      <c r="MUG16" s="132"/>
      <c r="MUH16" s="132"/>
      <c r="MUI16" s="132"/>
      <c r="MUJ16" s="132"/>
      <c r="MUK16" s="132"/>
      <c r="MUL16" s="132"/>
      <c r="MUM16" s="132"/>
      <c r="MUN16" s="132"/>
      <c r="MUO16" s="132"/>
      <c r="MUP16" s="130"/>
      <c r="MUQ16" s="132"/>
      <c r="MUR16" s="132"/>
      <c r="MUS16" s="132"/>
      <c r="MUT16" s="132"/>
      <c r="MUU16" s="132"/>
      <c r="MUV16" s="132"/>
      <c r="MUW16" s="132"/>
      <c r="MUX16" s="132"/>
      <c r="MUY16" s="132"/>
      <c r="MUZ16" s="132"/>
      <c r="MVA16" s="132"/>
      <c r="MVB16" s="132"/>
      <c r="MVC16" s="132"/>
      <c r="MVD16" s="132"/>
      <c r="MVE16" s="130"/>
      <c r="MVF16" s="132"/>
      <c r="MVG16" s="132"/>
      <c r="MVH16" s="132"/>
      <c r="MVI16" s="132"/>
      <c r="MVJ16" s="132"/>
      <c r="MVK16" s="132"/>
      <c r="MVL16" s="132"/>
      <c r="MVM16" s="132"/>
      <c r="MVN16" s="132"/>
      <c r="MVO16" s="132"/>
      <c r="MVP16" s="132"/>
      <c r="MVQ16" s="132"/>
      <c r="MVR16" s="132"/>
      <c r="MVS16" s="132"/>
      <c r="MVT16" s="130"/>
      <c r="MVU16" s="132"/>
      <c r="MVV16" s="132"/>
      <c r="MVW16" s="132"/>
      <c r="MVX16" s="132"/>
      <c r="MVY16" s="132"/>
      <c r="MVZ16" s="132"/>
      <c r="MWA16" s="132"/>
      <c r="MWB16" s="132"/>
      <c r="MWC16" s="132"/>
      <c r="MWD16" s="132"/>
      <c r="MWE16" s="132"/>
      <c r="MWF16" s="132"/>
      <c r="MWG16" s="132"/>
      <c r="MWH16" s="132"/>
      <c r="MWI16" s="130"/>
      <c r="MWJ16" s="132"/>
      <c r="MWK16" s="132"/>
      <c r="MWL16" s="132"/>
      <c r="MWM16" s="132"/>
      <c r="MWN16" s="132"/>
      <c r="MWO16" s="132"/>
      <c r="MWP16" s="132"/>
      <c r="MWQ16" s="132"/>
      <c r="MWR16" s="132"/>
      <c r="MWS16" s="132"/>
      <c r="MWT16" s="132"/>
      <c r="MWU16" s="132"/>
      <c r="MWV16" s="132"/>
      <c r="MWW16" s="132"/>
      <c r="MWX16" s="130"/>
      <c r="MWY16" s="132"/>
      <c r="MWZ16" s="132"/>
      <c r="MXA16" s="132"/>
      <c r="MXB16" s="132"/>
      <c r="MXC16" s="132"/>
      <c r="MXD16" s="132"/>
      <c r="MXE16" s="132"/>
      <c r="MXF16" s="132"/>
      <c r="MXG16" s="132"/>
      <c r="MXH16" s="132"/>
      <c r="MXI16" s="132"/>
      <c r="MXJ16" s="132"/>
      <c r="MXK16" s="132"/>
      <c r="MXL16" s="132"/>
      <c r="MXM16" s="130"/>
      <c r="MXN16" s="132"/>
      <c r="MXO16" s="132"/>
      <c r="MXP16" s="132"/>
      <c r="MXQ16" s="132"/>
      <c r="MXR16" s="132"/>
      <c r="MXS16" s="132"/>
      <c r="MXT16" s="132"/>
      <c r="MXU16" s="132"/>
      <c r="MXV16" s="132"/>
      <c r="MXW16" s="132"/>
      <c r="MXX16" s="132"/>
      <c r="MXY16" s="132"/>
      <c r="MXZ16" s="132"/>
      <c r="MYA16" s="132"/>
      <c r="MYB16" s="130"/>
      <c r="MYC16" s="132"/>
      <c r="MYD16" s="132"/>
      <c r="MYE16" s="132"/>
      <c r="MYF16" s="132"/>
      <c r="MYG16" s="132"/>
      <c r="MYH16" s="132"/>
      <c r="MYI16" s="132"/>
      <c r="MYJ16" s="132"/>
      <c r="MYK16" s="132"/>
      <c r="MYL16" s="132"/>
      <c r="MYM16" s="132"/>
      <c r="MYN16" s="132"/>
      <c r="MYO16" s="132"/>
      <c r="MYP16" s="132"/>
      <c r="MYQ16" s="130"/>
      <c r="MYR16" s="132"/>
      <c r="MYS16" s="132"/>
      <c r="MYT16" s="132"/>
      <c r="MYU16" s="132"/>
      <c r="MYV16" s="132"/>
      <c r="MYW16" s="132"/>
      <c r="MYX16" s="132"/>
      <c r="MYY16" s="132"/>
      <c r="MYZ16" s="132"/>
      <c r="MZA16" s="132"/>
      <c r="MZB16" s="132"/>
      <c r="MZC16" s="132"/>
      <c r="MZD16" s="132"/>
      <c r="MZE16" s="132"/>
      <c r="MZF16" s="130"/>
      <c r="MZG16" s="132"/>
      <c r="MZH16" s="132"/>
      <c r="MZI16" s="132"/>
      <c r="MZJ16" s="132"/>
      <c r="MZK16" s="132"/>
      <c r="MZL16" s="132"/>
      <c r="MZM16" s="132"/>
      <c r="MZN16" s="132"/>
      <c r="MZO16" s="132"/>
      <c r="MZP16" s="132"/>
      <c r="MZQ16" s="132"/>
      <c r="MZR16" s="132"/>
      <c r="MZS16" s="132"/>
      <c r="MZT16" s="132"/>
      <c r="MZU16" s="130"/>
      <c r="MZV16" s="132"/>
      <c r="MZW16" s="132"/>
      <c r="MZX16" s="132"/>
      <c r="MZY16" s="132"/>
      <c r="MZZ16" s="132"/>
      <c r="NAA16" s="132"/>
      <c r="NAB16" s="132"/>
      <c r="NAC16" s="132"/>
      <c r="NAD16" s="132"/>
      <c r="NAE16" s="132"/>
      <c r="NAF16" s="132"/>
      <c r="NAG16" s="132"/>
      <c r="NAH16" s="132"/>
      <c r="NAI16" s="132"/>
      <c r="NAJ16" s="130"/>
      <c r="NAK16" s="132"/>
      <c r="NAL16" s="132"/>
      <c r="NAM16" s="132"/>
      <c r="NAN16" s="132"/>
      <c r="NAO16" s="132"/>
      <c r="NAP16" s="132"/>
      <c r="NAQ16" s="132"/>
      <c r="NAR16" s="132"/>
      <c r="NAS16" s="132"/>
      <c r="NAT16" s="132"/>
      <c r="NAU16" s="132"/>
      <c r="NAV16" s="132"/>
      <c r="NAW16" s="132"/>
      <c r="NAX16" s="132"/>
      <c r="NAY16" s="130"/>
      <c r="NAZ16" s="132"/>
      <c r="NBA16" s="132"/>
      <c r="NBB16" s="132"/>
      <c r="NBC16" s="132"/>
      <c r="NBD16" s="132"/>
      <c r="NBE16" s="132"/>
      <c r="NBF16" s="132"/>
      <c r="NBG16" s="132"/>
      <c r="NBH16" s="132"/>
      <c r="NBI16" s="132"/>
      <c r="NBJ16" s="132"/>
      <c r="NBK16" s="132"/>
      <c r="NBL16" s="132"/>
      <c r="NBM16" s="132"/>
      <c r="NBN16" s="130"/>
      <c r="NBO16" s="132"/>
      <c r="NBP16" s="132"/>
      <c r="NBQ16" s="132"/>
      <c r="NBR16" s="132"/>
      <c r="NBS16" s="132"/>
      <c r="NBT16" s="132"/>
      <c r="NBU16" s="132"/>
      <c r="NBV16" s="132"/>
      <c r="NBW16" s="132"/>
      <c r="NBX16" s="132"/>
      <c r="NBY16" s="132"/>
      <c r="NBZ16" s="132"/>
      <c r="NCA16" s="132"/>
      <c r="NCB16" s="132"/>
      <c r="NCC16" s="130"/>
      <c r="NCD16" s="132"/>
      <c r="NCE16" s="132"/>
      <c r="NCF16" s="132"/>
      <c r="NCG16" s="132"/>
      <c r="NCH16" s="132"/>
      <c r="NCI16" s="132"/>
      <c r="NCJ16" s="132"/>
      <c r="NCK16" s="132"/>
      <c r="NCL16" s="132"/>
      <c r="NCM16" s="132"/>
      <c r="NCN16" s="132"/>
      <c r="NCO16" s="132"/>
      <c r="NCP16" s="132"/>
      <c r="NCQ16" s="132"/>
      <c r="NCR16" s="130"/>
      <c r="NCS16" s="132"/>
      <c r="NCT16" s="132"/>
      <c r="NCU16" s="132"/>
      <c r="NCV16" s="132"/>
      <c r="NCW16" s="132"/>
      <c r="NCX16" s="132"/>
      <c r="NCY16" s="132"/>
      <c r="NCZ16" s="132"/>
      <c r="NDA16" s="132"/>
      <c r="NDB16" s="132"/>
      <c r="NDC16" s="132"/>
      <c r="NDD16" s="132"/>
      <c r="NDE16" s="132"/>
      <c r="NDF16" s="132"/>
      <c r="NDG16" s="130"/>
      <c r="NDH16" s="132"/>
      <c r="NDI16" s="132"/>
      <c r="NDJ16" s="132"/>
      <c r="NDK16" s="132"/>
      <c r="NDL16" s="132"/>
      <c r="NDM16" s="132"/>
      <c r="NDN16" s="132"/>
      <c r="NDO16" s="132"/>
      <c r="NDP16" s="132"/>
      <c r="NDQ16" s="132"/>
      <c r="NDR16" s="132"/>
      <c r="NDS16" s="132"/>
      <c r="NDT16" s="132"/>
      <c r="NDU16" s="132"/>
      <c r="NDV16" s="130"/>
      <c r="NDW16" s="132"/>
      <c r="NDX16" s="132"/>
      <c r="NDY16" s="132"/>
      <c r="NDZ16" s="132"/>
      <c r="NEA16" s="132"/>
      <c r="NEB16" s="132"/>
      <c r="NEC16" s="132"/>
      <c r="NED16" s="132"/>
      <c r="NEE16" s="132"/>
      <c r="NEF16" s="132"/>
      <c r="NEG16" s="132"/>
      <c r="NEH16" s="132"/>
      <c r="NEI16" s="132"/>
      <c r="NEJ16" s="132"/>
      <c r="NEK16" s="130"/>
      <c r="NEL16" s="132"/>
      <c r="NEM16" s="132"/>
      <c r="NEN16" s="132"/>
      <c r="NEO16" s="132"/>
      <c r="NEP16" s="132"/>
      <c r="NEQ16" s="132"/>
      <c r="NER16" s="132"/>
      <c r="NES16" s="132"/>
      <c r="NET16" s="132"/>
      <c r="NEU16" s="132"/>
      <c r="NEV16" s="132"/>
      <c r="NEW16" s="132"/>
      <c r="NEX16" s="132"/>
      <c r="NEY16" s="132"/>
      <c r="NEZ16" s="130"/>
      <c r="NFA16" s="132"/>
      <c r="NFB16" s="132"/>
      <c r="NFC16" s="132"/>
      <c r="NFD16" s="132"/>
      <c r="NFE16" s="132"/>
      <c r="NFF16" s="132"/>
      <c r="NFG16" s="132"/>
      <c r="NFH16" s="132"/>
      <c r="NFI16" s="132"/>
      <c r="NFJ16" s="132"/>
      <c r="NFK16" s="132"/>
      <c r="NFL16" s="132"/>
      <c r="NFM16" s="132"/>
      <c r="NFN16" s="132"/>
      <c r="NFO16" s="130"/>
      <c r="NFP16" s="132"/>
      <c r="NFQ16" s="132"/>
      <c r="NFR16" s="132"/>
      <c r="NFS16" s="132"/>
      <c r="NFT16" s="132"/>
      <c r="NFU16" s="132"/>
      <c r="NFV16" s="132"/>
      <c r="NFW16" s="132"/>
      <c r="NFX16" s="132"/>
      <c r="NFY16" s="132"/>
      <c r="NFZ16" s="132"/>
      <c r="NGA16" s="132"/>
      <c r="NGB16" s="132"/>
      <c r="NGC16" s="132"/>
      <c r="NGD16" s="130"/>
      <c r="NGE16" s="132"/>
      <c r="NGF16" s="132"/>
      <c r="NGG16" s="132"/>
      <c r="NGH16" s="132"/>
      <c r="NGI16" s="132"/>
      <c r="NGJ16" s="132"/>
      <c r="NGK16" s="132"/>
      <c r="NGL16" s="132"/>
      <c r="NGM16" s="132"/>
      <c r="NGN16" s="132"/>
      <c r="NGO16" s="132"/>
      <c r="NGP16" s="132"/>
      <c r="NGQ16" s="132"/>
      <c r="NGR16" s="132"/>
      <c r="NGS16" s="130"/>
      <c r="NGT16" s="132"/>
      <c r="NGU16" s="132"/>
      <c r="NGV16" s="132"/>
      <c r="NGW16" s="132"/>
      <c r="NGX16" s="132"/>
      <c r="NGY16" s="132"/>
      <c r="NGZ16" s="132"/>
      <c r="NHA16" s="132"/>
      <c r="NHB16" s="132"/>
      <c r="NHC16" s="132"/>
      <c r="NHD16" s="132"/>
      <c r="NHE16" s="132"/>
      <c r="NHF16" s="132"/>
      <c r="NHG16" s="132"/>
      <c r="NHH16" s="130"/>
      <c r="NHI16" s="132"/>
      <c r="NHJ16" s="132"/>
      <c r="NHK16" s="132"/>
      <c r="NHL16" s="132"/>
      <c r="NHM16" s="132"/>
      <c r="NHN16" s="132"/>
      <c r="NHO16" s="132"/>
      <c r="NHP16" s="132"/>
      <c r="NHQ16" s="132"/>
      <c r="NHR16" s="132"/>
      <c r="NHS16" s="132"/>
      <c r="NHT16" s="132"/>
      <c r="NHU16" s="132"/>
      <c r="NHV16" s="132"/>
      <c r="NHW16" s="130"/>
      <c r="NHX16" s="132"/>
      <c r="NHY16" s="132"/>
      <c r="NHZ16" s="132"/>
      <c r="NIA16" s="132"/>
      <c r="NIB16" s="132"/>
      <c r="NIC16" s="132"/>
      <c r="NID16" s="132"/>
      <c r="NIE16" s="132"/>
      <c r="NIF16" s="132"/>
      <c r="NIG16" s="132"/>
      <c r="NIH16" s="132"/>
      <c r="NII16" s="132"/>
      <c r="NIJ16" s="132"/>
      <c r="NIK16" s="132"/>
      <c r="NIL16" s="130"/>
      <c r="NIM16" s="132"/>
      <c r="NIN16" s="132"/>
      <c r="NIO16" s="132"/>
      <c r="NIP16" s="132"/>
      <c r="NIQ16" s="132"/>
      <c r="NIR16" s="132"/>
      <c r="NIS16" s="132"/>
      <c r="NIT16" s="132"/>
      <c r="NIU16" s="132"/>
      <c r="NIV16" s="132"/>
      <c r="NIW16" s="132"/>
      <c r="NIX16" s="132"/>
      <c r="NIY16" s="132"/>
      <c r="NIZ16" s="132"/>
      <c r="NJA16" s="130"/>
      <c r="NJB16" s="132"/>
      <c r="NJC16" s="132"/>
      <c r="NJD16" s="132"/>
      <c r="NJE16" s="132"/>
      <c r="NJF16" s="132"/>
      <c r="NJG16" s="132"/>
      <c r="NJH16" s="132"/>
      <c r="NJI16" s="132"/>
      <c r="NJJ16" s="132"/>
      <c r="NJK16" s="132"/>
      <c r="NJL16" s="132"/>
      <c r="NJM16" s="132"/>
      <c r="NJN16" s="132"/>
      <c r="NJO16" s="132"/>
      <c r="NJP16" s="130"/>
      <c r="NJQ16" s="132"/>
      <c r="NJR16" s="132"/>
      <c r="NJS16" s="132"/>
      <c r="NJT16" s="132"/>
      <c r="NJU16" s="132"/>
      <c r="NJV16" s="132"/>
      <c r="NJW16" s="132"/>
      <c r="NJX16" s="132"/>
      <c r="NJY16" s="132"/>
      <c r="NJZ16" s="132"/>
      <c r="NKA16" s="132"/>
      <c r="NKB16" s="132"/>
      <c r="NKC16" s="132"/>
      <c r="NKD16" s="132"/>
      <c r="NKE16" s="130"/>
      <c r="NKF16" s="132"/>
      <c r="NKG16" s="132"/>
      <c r="NKH16" s="132"/>
      <c r="NKI16" s="132"/>
      <c r="NKJ16" s="132"/>
      <c r="NKK16" s="132"/>
      <c r="NKL16" s="132"/>
      <c r="NKM16" s="132"/>
      <c r="NKN16" s="132"/>
      <c r="NKO16" s="132"/>
      <c r="NKP16" s="132"/>
      <c r="NKQ16" s="132"/>
      <c r="NKR16" s="132"/>
      <c r="NKS16" s="132"/>
      <c r="NKT16" s="130"/>
      <c r="NKU16" s="132"/>
      <c r="NKV16" s="132"/>
      <c r="NKW16" s="132"/>
      <c r="NKX16" s="132"/>
      <c r="NKY16" s="132"/>
      <c r="NKZ16" s="132"/>
      <c r="NLA16" s="132"/>
      <c r="NLB16" s="132"/>
      <c r="NLC16" s="132"/>
      <c r="NLD16" s="132"/>
      <c r="NLE16" s="132"/>
      <c r="NLF16" s="132"/>
      <c r="NLG16" s="132"/>
      <c r="NLH16" s="132"/>
      <c r="NLI16" s="130"/>
      <c r="NLJ16" s="132"/>
      <c r="NLK16" s="132"/>
      <c r="NLL16" s="132"/>
      <c r="NLM16" s="132"/>
      <c r="NLN16" s="132"/>
      <c r="NLO16" s="132"/>
      <c r="NLP16" s="132"/>
      <c r="NLQ16" s="132"/>
      <c r="NLR16" s="132"/>
      <c r="NLS16" s="132"/>
      <c r="NLT16" s="132"/>
      <c r="NLU16" s="132"/>
      <c r="NLV16" s="132"/>
      <c r="NLW16" s="132"/>
      <c r="NLX16" s="130"/>
      <c r="NLY16" s="132"/>
      <c r="NLZ16" s="132"/>
      <c r="NMA16" s="132"/>
      <c r="NMB16" s="132"/>
      <c r="NMC16" s="132"/>
      <c r="NMD16" s="132"/>
      <c r="NME16" s="132"/>
      <c r="NMF16" s="132"/>
      <c r="NMG16" s="132"/>
      <c r="NMH16" s="132"/>
      <c r="NMI16" s="132"/>
      <c r="NMJ16" s="132"/>
      <c r="NMK16" s="132"/>
      <c r="NML16" s="132"/>
      <c r="NMM16" s="130"/>
      <c r="NMN16" s="132"/>
      <c r="NMO16" s="132"/>
      <c r="NMP16" s="132"/>
      <c r="NMQ16" s="132"/>
      <c r="NMR16" s="132"/>
      <c r="NMS16" s="132"/>
      <c r="NMT16" s="132"/>
      <c r="NMU16" s="132"/>
      <c r="NMV16" s="132"/>
      <c r="NMW16" s="132"/>
      <c r="NMX16" s="132"/>
      <c r="NMY16" s="132"/>
      <c r="NMZ16" s="132"/>
      <c r="NNA16" s="132"/>
      <c r="NNB16" s="130"/>
      <c r="NNC16" s="132"/>
      <c r="NND16" s="132"/>
      <c r="NNE16" s="132"/>
      <c r="NNF16" s="132"/>
      <c r="NNG16" s="132"/>
      <c r="NNH16" s="132"/>
      <c r="NNI16" s="132"/>
      <c r="NNJ16" s="132"/>
      <c r="NNK16" s="132"/>
      <c r="NNL16" s="132"/>
      <c r="NNM16" s="132"/>
      <c r="NNN16" s="132"/>
      <c r="NNO16" s="132"/>
      <c r="NNP16" s="132"/>
      <c r="NNQ16" s="130"/>
      <c r="NNR16" s="132"/>
      <c r="NNS16" s="132"/>
      <c r="NNT16" s="132"/>
      <c r="NNU16" s="132"/>
      <c r="NNV16" s="132"/>
      <c r="NNW16" s="132"/>
      <c r="NNX16" s="132"/>
      <c r="NNY16" s="132"/>
      <c r="NNZ16" s="132"/>
      <c r="NOA16" s="132"/>
      <c r="NOB16" s="132"/>
      <c r="NOC16" s="132"/>
      <c r="NOD16" s="132"/>
      <c r="NOE16" s="132"/>
      <c r="NOF16" s="130"/>
      <c r="NOG16" s="132"/>
      <c r="NOH16" s="132"/>
      <c r="NOI16" s="132"/>
      <c r="NOJ16" s="132"/>
      <c r="NOK16" s="132"/>
      <c r="NOL16" s="132"/>
      <c r="NOM16" s="132"/>
      <c r="NON16" s="132"/>
      <c r="NOO16" s="132"/>
      <c r="NOP16" s="132"/>
      <c r="NOQ16" s="132"/>
      <c r="NOR16" s="132"/>
      <c r="NOS16" s="132"/>
      <c r="NOT16" s="132"/>
      <c r="NOU16" s="130"/>
      <c r="NOV16" s="132"/>
      <c r="NOW16" s="132"/>
      <c r="NOX16" s="132"/>
      <c r="NOY16" s="132"/>
      <c r="NOZ16" s="132"/>
      <c r="NPA16" s="132"/>
      <c r="NPB16" s="132"/>
      <c r="NPC16" s="132"/>
      <c r="NPD16" s="132"/>
      <c r="NPE16" s="132"/>
      <c r="NPF16" s="132"/>
      <c r="NPG16" s="132"/>
      <c r="NPH16" s="132"/>
      <c r="NPI16" s="132"/>
      <c r="NPJ16" s="130"/>
      <c r="NPK16" s="132"/>
      <c r="NPL16" s="132"/>
      <c r="NPM16" s="132"/>
      <c r="NPN16" s="132"/>
      <c r="NPO16" s="132"/>
      <c r="NPP16" s="132"/>
      <c r="NPQ16" s="132"/>
      <c r="NPR16" s="132"/>
      <c r="NPS16" s="132"/>
      <c r="NPT16" s="132"/>
      <c r="NPU16" s="132"/>
      <c r="NPV16" s="132"/>
      <c r="NPW16" s="132"/>
      <c r="NPX16" s="132"/>
      <c r="NPY16" s="130"/>
      <c r="NPZ16" s="132"/>
      <c r="NQA16" s="132"/>
      <c r="NQB16" s="132"/>
      <c r="NQC16" s="132"/>
      <c r="NQD16" s="132"/>
      <c r="NQE16" s="132"/>
      <c r="NQF16" s="132"/>
      <c r="NQG16" s="132"/>
      <c r="NQH16" s="132"/>
      <c r="NQI16" s="132"/>
      <c r="NQJ16" s="132"/>
      <c r="NQK16" s="132"/>
      <c r="NQL16" s="132"/>
      <c r="NQM16" s="132"/>
      <c r="NQN16" s="130"/>
      <c r="NQO16" s="132"/>
      <c r="NQP16" s="132"/>
      <c r="NQQ16" s="132"/>
      <c r="NQR16" s="132"/>
      <c r="NQS16" s="132"/>
      <c r="NQT16" s="132"/>
      <c r="NQU16" s="132"/>
      <c r="NQV16" s="132"/>
      <c r="NQW16" s="132"/>
      <c r="NQX16" s="132"/>
      <c r="NQY16" s="132"/>
      <c r="NQZ16" s="132"/>
      <c r="NRA16" s="132"/>
      <c r="NRB16" s="132"/>
      <c r="NRC16" s="130"/>
      <c r="NRD16" s="132"/>
      <c r="NRE16" s="132"/>
      <c r="NRF16" s="132"/>
      <c r="NRG16" s="132"/>
      <c r="NRH16" s="132"/>
      <c r="NRI16" s="132"/>
      <c r="NRJ16" s="132"/>
      <c r="NRK16" s="132"/>
      <c r="NRL16" s="132"/>
      <c r="NRM16" s="132"/>
      <c r="NRN16" s="132"/>
      <c r="NRO16" s="132"/>
      <c r="NRP16" s="132"/>
      <c r="NRQ16" s="132"/>
      <c r="NRR16" s="130"/>
      <c r="NRS16" s="132"/>
      <c r="NRT16" s="132"/>
      <c r="NRU16" s="132"/>
      <c r="NRV16" s="132"/>
      <c r="NRW16" s="132"/>
      <c r="NRX16" s="132"/>
      <c r="NRY16" s="132"/>
      <c r="NRZ16" s="132"/>
      <c r="NSA16" s="132"/>
      <c r="NSB16" s="132"/>
      <c r="NSC16" s="132"/>
      <c r="NSD16" s="132"/>
      <c r="NSE16" s="132"/>
      <c r="NSF16" s="132"/>
      <c r="NSG16" s="130"/>
      <c r="NSH16" s="132"/>
      <c r="NSI16" s="132"/>
      <c r="NSJ16" s="132"/>
      <c r="NSK16" s="132"/>
      <c r="NSL16" s="132"/>
      <c r="NSM16" s="132"/>
      <c r="NSN16" s="132"/>
      <c r="NSO16" s="132"/>
      <c r="NSP16" s="132"/>
      <c r="NSQ16" s="132"/>
      <c r="NSR16" s="132"/>
      <c r="NSS16" s="132"/>
      <c r="NST16" s="132"/>
      <c r="NSU16" s="132"/>
      <c r="NSV16" s="130"/>
      <c r="NSW16" s="132"/>
      <c r="NSX16" s="132"/>
      <c r="NSY16" s="132"/>
      <c r="NSZ16" s="132"/>
      <c r="NTA16" s="132"/>
      <c r="NTB16" s="132"/>
      <c r="NTC16" s="132"/>
      <c r="NTD16" s="132"/>
      <c r="NTE16" s="132"/>
      <c r="NTF16" s="132"/>
      <c r="NTG16" s="132"/>
      <c r="NTH16" s="132"/>
      <c r="NTI16" s="132"/>
      <c r="NTJ16" s="132"/>
      <c r="NTK16" s="130"/>
      <c r="NTL16" s="132"/>
      <c r="NTM16" s="132"/>
      <c r="NTN16" s="132"/>
      <c r="NTO16" s="132"/>
      <c r="NTP16" s="132"/>
      <c r="NTQ16" s="132"/>
      <c r="NTR16" s="132"/>
      <c r="NTS16" s="132"/>
      <c r="NTT16" s="132"/>
      <c r="NTU16" s="132"/>
      <c r="NTV16" s="132"/>
      <c r="NTW16" s="132"/>
      <c r="NTX16" s="132"/>
      <c r="NTY16" s="132"/>
      <c r="NTZ16" s="130"/>
      <c r="NUA16" s="132"/>
      <c r="NUB16" s="132"/>
      <c r="NUC16" s="132"/>
      <c r="NUD16" s="132"/>
      <c r="NUE16" s="132"/>
      <c r="NUF16" s="132"/>
      <c r="NUG16" s="132"/>
      <c r="NUH16" s="132"/>
      <c r="NUI16" s="132"/>
      <c r="NUJ16" s="132"/>
      <c r="NUK16" s="132"/>
      <c r="NUL16" s="132"/>
      <c r="NUM16" s="132"/>
      <c r="NUN16" s="132"/>
      <c r="NUO16" s="130"/>
      <c r="NUP16" s="132"/>
      <c r="NUQ16" s="132"/>
      <c r="NUR16" s="132"/>
      <c r="NUS16" s="132"/>
      <c r="NUT16" s="132"/>
      <c r="NUU16" s="132"/>
      <c r="NUV16" s="132"/>
      <c r="NUW16" s="132"/>
      <c r="NUX16" s="132"/>
      <c r="NUY16" s="132"/>
      <c r="NUZ16" s="132"/>
      <c r="NVA16" s="132"/>
      <c r="NVB16" s="132"/>
      <c r="NVC16" s="132"/>
      <c r="NVD16" s="130"/>
      <c r="NVE16" s="132"/>
      <c r="NVF16" s="132"/>
      <c r="NVG16" s="132"/>
      <c r="NVH16" s="132"/>
      <c r="NVI16" s="132"/>
      <c r="NVJ16" s="132"/>
      <c r="NVK16" s="132"/>
      <c r="NVL16" s="132"/>
      <c r="NVM16" s="132"/>
      <c r="NVN16" s="132"/>
      <c r="NVO16" s="132"/>
      <c r="NVP16" s="132"/>
      <c r="NVQ16" s="132"/>
      <c r="NVR16" s="132"/>
      <c r="NVS16" s="130"/>
      <c r="NVT16" s="132"/>
      <c r="NVU16" s="132"/>
      <c r="NVV16" s="132"/>
      <c r="NVW16" s="132"/>
      <c r="NVX16" s="132"/>
      <c r="NVY16" s="132"/>
      <c r="NVZ16" s="132"/>
      <c r="NWA16" s="132"/>
      <c r="NWB16" s="132"/>
      <c r="NWC16" s="132"/>
      <c r="NWD16" s="132"/>
      <c r="NWE16" s="132"/>
      <c r="NWF16" s="132"/>
      <c r="NWG16" s="132"/>
      <c r="NWH16" s="130"/>
      <c r="NWI16" s="132"/>
      <c r="NWJ16" s="132"/>
      <c r="NWK16" s="132"/>
      <c r="NWL16" s="132"/>
      <c r="NWM16" s="132"/>
      <c r="NWN16" s="132"/>
      <c r="NWO16" s="132"/>
      <c r="NWP16" s="132"/>
      <c r="NWQ16" s="132"/>
      <c r="NWR16" s="132"/>
      <c r="NWS16" s="132"/>
      <c r="NWT16" s="132"/>
      <c r="NWU16" s="132"/>
      <c r="NWV16" s="132"/>
      <c r="NWW16" s="130"/>
      <c r="NWX16" s="132"/>
      <c r="NWY16" s="132"/>
      <c r="NWZ16" s="132"/>
      <c r="NXA16" s="132"/>
      <c r="NXB16" s="132"/>
      <c r="NXC16" s="132"/>
      <c r="NXD16" s="132"/>
      <c r="NXE16" s="132"/>
      <c r="NXF16" s="132"/>
      <c r="NXG16" s="132"/>
      <c r="NXH16" s="132"/>
      <c r="NXI16" s="132"/>
      <c r="NXJ16" s="132"/>
      <c r="NXK16" s="132"/>
      <c r="NXL16" s="130"/>
      <c r="NXM16" s="132"/>
      <c r="NXN16" s="132"/>
      <c r="NXO16" s="132"/>
      <c r="NXP16" s="132"/>
      <c r="NXQ16" s="132"/>
      <c r="NXR16" s="132"/>
      <c r="NXS16" s="132"/>
      <c r="NXT16" s="132"/>
      <c r="NXU16" s="132"/>
      <c r="NXV16" s="132"/>
      <c r="NXW16" s="132"/>
      <c r="NXX16" s="132"/>
      <c r="NXY16" s="132"/>
      <c r="NXZ16" s="132"/>
      <c r="NYA16" s="130"/>
      <c r="NYB16" s="132"/>
      <c r="NYC16" s="132"/>
      <c r="NYD16" s="132"/>
      <c r="NYE16" s="132"/>
      <c r="NYF16" s="132"/>
      <c r="NYG16" s="132"/>
      <c r="NYH16" s="132"/>
      <c r="NYI16" s="132"/>
      <c r="NYJ16" s="132"/>
      <c r="NYK16" s="132"/>
      <c r="NYL16" s="132"/>
      <c r="NYM16" s="132"/>
      <c r="NYN16" s="132"/>
      <c r="NYO16" s="132"/>
      <c r="NYP16" s="130"/>
      <c r="NYQ16" s="132"/>
      <c r="NYR16" s="132"/>
      <c r="NYS16" s="132"/>
      <c r="NYT16" s="132"/>
      <c r="NYU16" s="132"/>
      <c r="NYV16" s="132"/>
      <c r="NYW16" s="132"/>
      <c r="NYX16" s="132"/>
      <c r="NYY16" s="132"/>
      <c r="NYZ16" s="132"/>
      <c r="NZA16" s="132"/>
      <c r="NZB16" s="132"/>
      <c r="NZC16" s="132"/>
      <c r="NZD16" s="132"/>
      <c r="NZE16" s="130"/>
      <c r="NZF16" s="132"/>
      <c r="NZG16" s="132"/>
      <c r="NZH16" s="132"/>
      <c r="NZI16" s="132"/>
      <c r="NZJ16" s="132"/>
      <c r="NZK16" s="132"/>
      <c r="NZL16" s="132"/>
      <c r="NZM16" s="132"/>
      <c r="NZN16" s="132"/>
      <c r="NZO16" s="132"/>
      <c r="NZP16" s="132"/>
      <c r="NZQ16" s="132"/>
      <c r="NZR16" s="132"/>
      <c r="NZS16" s="132"/>
      <c r="NZT16" s="130"/>
      <c r="NZU16" s="132"/>
      <c r="NZV16" s="132"/>
      <c r="NZW16" s="132"/>
      <c r="NZX16" s="132"/>
      <c r="NZY16" s="132"/>
      <c r="NZZ16" s="132"/>
      <c r="OAA16" s="132"/>
      <c r="OAB16" s="132"/>
      <c r="OAC16" s="132"/>
      <c r="OAD16" s="132"/>
      <c r="OAE16" s="132"/>
      <c r="OAF16" s="132"/>
      <c r="OAG16" s="132"/>
      <c r="OAH16" s="132"/>
      <c r="OAI16" s="130"/>
      <c r="OAJ16" s="132"/>
      <c r="OAK16" s="132"/>
      <c r="OAL16" s="132"/>
      <c r="OAM16" s="132"/>
      <c r="OAN16" s="132"/>
      <c r="OAO16" s="132"/>
      <c r="OAP16" s="132"/>
      <c r="OAQ16" s="132"/>
      <c r="OAR16" s="132"/>
      <c r="OAS16" s="132"/>
      <c r="OAT16" s="132"/>
      <c r="OAU16" s="132"/>
      <c r="OAV16" s="132"/>
      <c r="OAW16" s="132"/>
      <c r="OAX16" s="130"/>
      <c r="OAY16" s="132"/>
      <c r="OAZ16" s="132"/>
      <c r="OBA16" s="132"/>
      <c r="OBB16" s="132"/>
      <c r="OBC16" s="132"/>
      <c r="OBD16" s="132"/>
      <c r="OBE16" s="132"/>
      <c r="OBF16" s="132"/>
      <c r="OBG16" s="132"/>
      <c r="OBH16" s="132"/>
      <c r="OBI16" s="132"/>
      <c r="OBJ16" s="132"/>
      <c r="OBK16" s="132"/>
      <c r="OBL16" s="132"/>
      <c r="OBM16" s="130"/>
      <c r="OBN16" s="132"/>
      <c r="OBO16" s="132"/>
      <c r="OBP16" s="132"/>
      <c r="OBQ16" s="132"/>
      <c r="OBR16" s="132"/>
      <c r="OBS16" s="132"/>
      <c r="OBT16" s="132"/>
      <c r="OBU16" s="132"/>
      <c r="OBV16" s="132"/>
      <c r="OBW16" s="132"/>
      <c r="OBX16" s="132"/>
      <c r="OBY16" s="132"/>
      <c r="OBZ16" s="132"/>
      <c r="OCA16" s="132"/>
      <c r="OCB16" s="130"/>
      <c r="OCC16" s="132"/>
      <c r="OCD16" s="132"/>
      <c r="OCE16" s="132"/>
      <c r="OCF16" s="132"/>
      <c r="OCG16" s="132"/>
      <c r="OCH16" s="132"/>
      <c r="OCI16" s="132"/>
      <c r="OCJ16" s="132"/>
      <c r="OCK16" s="132"/>
      <c r="OCL16" s="132"/>
      <c r="OCM16" s="132"/>
      <c r="OCN16" s="132"/>
      <c r="OCO16" s="132"/>
      <c r="OCP16" s="132"/>
      <c r="OCQ16" s="130"/>
      <c r="OCR16" s="132"/>
      <c r="OCS16" s="132"/>
      <c r="OCT16" s="132"/>
      <c r="OCU16" s="132"/>
      <c r="OCV16" s="132"/>
      <c r="OCW16" s="132"/>
      <c r="OCX16" s="132"/>
      <c r="OCY16" s="132"/>
      <c r="OCZ16" s="132"/>
      <c r="ODA16" s="132"/>
      <c r="ODB16" s="132"/>
      <c r="ODC16" s="132"/>
      <c r="ODD16" s="132"/>
      <c r="ODE16" s="132"/>
      <c r="ODF16" s="130"/>
      <c r="ODG16" s="132"/>
      <c r="ODH16" s="132"/>
      <c r="ODI16" s="132"/>
      <c r="ODJ16" s="132"/>
      <c r="ODK16" s="132"/>
      <c r="ODL16" s="132"/>
      <c r="ODM16" s="132"/>
      <c r="ODN16" s="132"/>
      <c r="ODO16" s="132"/>
      <c r="ODP16" s="132"/>
      <c r="ODQ16" s="132"/>
      <c r="ODR16" s="132"/>
      <c r="ODS16" s="132"/>
      <c r="ODT16" s="132"/>
      <c r="ODU16" s="130"/>
      <c r="ODV16" s="132"/>
      <c r="ODW16" s="132"/>
      <c r="ODX16" s="132"/>
      <c r="ODY16" s="132"/>
      <c r="ODZ16" s="132"/>
      <c r="OEA16" s="132"/>
      <c r="OEB16" s="132"/>
      <c r="OEC16" s="132"/>
      <c r="OED16" s="132"/>
      <c r="OEE16" s="132"/>
      <c r="OEF16" s="132"/>
      <c r="OEG16" s="132"/>
      <c r="OEH16" s="132"/>
      <c r="OEI16" s="132"/>
      <c r="OEJ16" s="130"/>
      <c r="OEK16" s="132"/>
      <c r="OEL16" s="132"/>
      <c r="OEM16" s="132"/>
      <c r="OEN16" s="132"/>
      <c r="OEO16" s="132"/>
      <c r="OEP16" s="132"/>
      <c r="OEQ16" s="132"/>
      <c r="OER16" s="132"/>
      <c r="OES16" s="132"/>
      <c r="OET16" s="132"/>
      <c r="OEU16" s="132"/>
      <c r="OEV16" s="132"/>
      <c r="OEW16" s="132"/>
      <c r="OEX16" s="132"/>
      <c r="OEY16" s="130"/>
      <c r="OEZ16" s="132"/>
      <c r="OFA16" s="132"/>
      <c r="OFB16" s="132"/>
      <c r="OFC16" s="132"/>
      <c r="OFD16" s="132"/>
      <c r="OFE16" s="132"/>
      <c r="OFF16" s="132"/>
      <c r="OFG16" s="132"/>
      <c r="OFH16" s="132"/>
      <c r="OFI16" s="132"/>
      <c r="OFJ16" s="132"/>
      <c r="OFK16" s="132"/>
      <c r="OFL16" s="132"/>
      <c r="OFM16" s="132"/>
      <c r="OFN16" s="130"/>
      <c r="OFO16" s="132"/>
      <c r="OFP16" s="132"/>
      <c r="OFQ16" s="132"/>
      <c r="OFR16" s="132"/>
      <c r="OFS16" s="132"/>
      <c r="OFT16" s="132"/>
      <c r="OFU16" s="132"/>
      <c r="OFV16" s="132"/>
      <c r="OFW16" s="132"/>
      <c r="OFX16" s="132"/>
      <c r="OFY16" s="132"/>
      <c r="OFZ16" s="132"/>
      <c r="OGA16" s="132"/>
      <c r="OGB16" s="132"/>
      <c r="OGC16" s="130"/>
      <c r="OGD16" s="132"/>
      <c r="OGE16" s="132"/>
      <c r="OGF16" s="132"/>
      <c r="OGG16" s="132"/>
      <c r="OGH16" s="132"/>
      <c r="OGI16" s="132"/>
      <c r="OGJ16" s="132"/>
      <c r="OGK16" s="132"/>
      <c r="OGL16" s="132"/>
      <c r="OGM16" s="132"/>
      <c r="OGN16" s="132"/>
      <c r="OGO16" s="132"/>
      <c r="OGP16" s="132"/>
      <c r="OGQ16" s="132"/>
      <c r="OGR16" s="130"/>
      <c r="OGS16" s="132"/>
      <c r="OGT16" s="132"/>
      <c r="OGU16" s="132"/>
      <c r="OGV16" s="132"/>
      <c r="OGW16" s="132"/>
      <c r="OGX16" s="132"/>
      <c r="OGY16" s="132"/>
      <c r="OGZ16" s="132"/>
      <c r="OHA16" s="132"/>
      <c r="OHB16" s="132"/>
      <c r="OHC16" s="132"/>
      <c r="OHD16" s="132"/>
      <c r="OHE16" s="132"/>
      <c r="OHF16" s="132"/>
      <c r="OHG16" s="130"/>
      <c r="OHH16" s="132"/>
      <c r="OHI16" s="132"/>
      <c r="OHJ16" s="132"/>
      <c r="OHK16" s="132"/>
      <c r="OHL16" s="132"/>
      <c r="OHM16" s="132"/>
      <c r="OHN16" s="132"/>
      <c r="OHO16" s="132"/>
      <c r="OHP16" s="132"/>
      <c r="OHQ16" s="132"/>
      <c r="OHR16" s="132"/>
      <c r="OHS16" s="132"/>
      <c r="OHT16" s="132"/>
      <c r="OHU16" s="132"/>
      <c r="OHV16" s="130"/>
      <c r="OHW16" s="132"/>
      <c r="OHX16" s="132"/>
      <c r="OHY16" s="132"/>
      <c r="OHZ16" s="132"/>
      <c r="OIA16" s="132"/>
      <c r="OIB16" s="132"/>
      <c r="OIC16" s="132"/>
      <c r="OID16" s="132"/>
      <c r="OIE16" s="132"/>
      <c r="OIF16" s="132"/>
      <c r="OIG16" s="132"/>
      <c r="OIH16" s="132"/>
      <c r="OII16" s="132"/>
      <c r="OIJ16" s="132"/>
      <c r="OIK16" s="130"/>
      <c r="OIL16" s="132"/>
      <c r="OIM16" s="132"/>
      <c r="OIN16" s="132"/>
      <c r="OIO16" s="132"/>
      <c r="OIP16" s="132"/>
      <c r="OIQ16" s="132"/>
      <c r="OIR16" s="132"/>
      <c r="OIS16" s="132"/>
      <c r="OIT16" s="132"/>
      <c r="OIU16" s="132"/>
      <c r="OIV16" s="132"/>
      <c r="OIW16" s="132"/>
      <c r="OIX16" s="132"/>
      <c r="OIY16" s="132"/>
      <c r="OIZ16" s="130"/>
      <c r="OJA16" s="132"/>
      <c r="OJB16" s="132"/>
      <c r="OJC16" s="132"/>
      <c r="OJD16" s="132"/>
      <c r="OJE16" s="132"/>
      <c r="OJF16" s="132"/>
      <c r="OJG16" s="132"/>
      <c r="OJH16" s="132"/>
      <c r="OJI16" s="132"/>
      <c r="OJJ16" s="132"/>
      <c r="OJK16" s="132"/>
      <c r="OJL16" s="132"/>
      <c r="OJM16" s="132"/>
      <c r="OJN16" s="132"/>
      <c r="OJO16" s="130"/>
      <c r="OJP16" s="132"/>
      <c r="OJQ16" s="132"/>
      <c r="OJR16" s="132"/>
      <c r="OJS16" s="132"/>
      <c r="OJT16" s="132"/>
      <c r="OJU16" s="132"/>
      <c r="OJV16" s="132"/>
      <c r="OJW16" s="132"/>
      <c r="OJX16" s="132"/>
      <c r="OJY16" s="132"/>
      <c r="OJZ16" s="132"/>
      <c r="OKA16" s="132"/>
      <c r="OKB16" s="132"/>
      <c r="OKC16" s="132"/>
      <c r="OKD16" s="130"/>
      <c r="OKE16" s="132"/>
      <c r="OKF16" s="132"/>
      <c r="OKG16" s="132"/>
      <c r="OKH16" s="132"/>
      <c r="OKI16" s="132"/>
      <c r="OKJ16" s="132"/>
      <c r="OKK16" s="132"/>
      <c r="OKL16" s="132"/>
      <c r="OKM16" s="132"/>
      <c r="OKN16" s="132"/>
      <c r="OKO16" s="132"/>
      <c r="OKP16" s="132"/>
      <c r="OKQ16" s="132"/>
      <c r="OKR16" s="132"/>
      <c r="OKS16" s="130"/>
      <c r="OKT16" s="132"/>
      <c r="OKU16" s="132"/>
      <c r="OKV16" s="132"/>
      <c r="OKW16" s="132"/>
      <c r="OKX16" s="132"/>
      <c r="OKY16" s="132"/>
      <c r="OKZ16" s="132"/>
      <c r="OLA16" s="132"/>
      <c r="OLB16" s="132"/>
      <c r="OLC16" s="132"/>
      <c r="OLD16" s="132"/>
      <c r="OLE16" s="132"/>
      <c r="OLF16" s="132"/>
      <c r="OLG16" s="132"/>
      <c r="OLH16" s="130"/>
      <c r="OLI16" s="132"/>
      <c r="OLJ16" s="132"/>
      <c r="OLK16" s="132"/>
      <c r="OLL16" s="132"/>
      <c r="OLM16" s="132"/>
      <c r="OLN16" s="132"/>
      <c r="OLO16" s="132"/>
      <c r="OLP16" s="132"/>
      <c r="OLQ16" s="132"/>
      <c r="OLR16" s="132"/>
      <c r="OLS16" s="132"/>
      <c r="OLT16" s="132"/>
      <c r="OLU16" s="132"/>
      <c r="OLV16" s="132"/>
      <c r="OLW16" s="130"/>
      <c r="OLX16" s="132"/>
      <c r="OLY16" s="132"/>
      <c r="OLZ16" s="132"/>
      <c r="OMA16" s="132"/>
      <c r="OMB16" s="132"/>
      <c r="OMC16" s="132"/>
      <c r="OMD16" s="132"/>
      <c r="OME16" s="132"/>
      <c r="OMF16" s="132"/>
      <c r="OMG16" s="132"/>
      <c r="OMH16" s="132"/>
      <c r="OMI16" s="132"/>
      <c r="OMJ16" s="132"/>
      <c r="OMK16" s="132"/>
      <c r="OML16" s="130"/>
      <c r="OMM16" s="132"/>
      <c r="OMN16" s="132"/>
      <c r="OMO16" s="132"/>
      <c r="OMP16" s="132"/>
      <c r="OMQ16" s="132"/>
      <c r="OMR16" s="132"/>
      <c r="OMS16" s="132"/>
      <c r="OMT16" s="132"/>
      <c r="OMU16" s="132"/>
      <c r="OMV16" s="132"/>
      <c r="OMW16" s="132"/>
      <c r="OMX16" s="132"/>
      <c r="OMY16" s="132"/>
      <c r="OMZ16" s="132"/>
      <c r="ONA16" s="130"/>
      <c r="ONB16" s="132"/>
      <c r="ONC16" s="132"/>
      <c r="OND16" s="132"/>
      <c r="ONE16" s="132"/>
      <c r="ONF16" s="132"/>
      <c r="ONG16" s="132"/>
      <c r="ONH16" s="132"/>
      <c r="ONI16" s="132"/>
      <c r="ONJ16" s="132"/>
      <c r="ONK16" s="132"/>
      <c r="ONL16" s="132"/>
      <c r="ONM16" s="132"/>
      <c r="ONN16" s="132"/>
      <c r="ONO16" s="132"/>
      <c r="ONP16" s="130"/>
      <c r="ONQ16" s="132"/>
      <c r="ONR16" s="132"/>
      <c r="ONS16" s="132"/>
      <c r="ONT16" s="132"/>
      <c r="ONU16" s="132"/>
      <c r="ONV16" s="132"/>
      <c r="ONW16" s="132"/>
      <c r="ONX16" s="132"/>
      <c r="ONY16" s="132"/>
      <c r="ONZ16" s="132"/>
      <c r="OOA16" s="132"/>
      <c r="OOB16" s="132"/>
      <c r="OOC16" s="132"/>
      <c r="OOD16" s="132"/>
      <c r="OOE16" s="130"/>
      <c r="OOF16" s="132"/>
      <c r="OOG16" s="132"/>
      <c r="OOH16" s="132"/>
      <c r="OOI16" s="132"/>
      <c r="OOJ16" s="132"/>
      <c r="OOK16" s="132"/>
      <c r="OOL16" s="132"/>
      <c r="OOM16" s="132"/>
      <c r="OON16" s="132"/>
      <c r="OOO16" s="132"/>
      <c r="OOP16" s="132"/>
      <c r="OOQ16" s="132"/>
      <c r="OOR16" s="132"/>
      <c r="OOS16" s="132"/>
      <c r="OOT16" s="130"/>
      <c r="OOU16" s="132"/>
      <c r="OOV16" s="132"/>
      <c r="OOW16" s="132"/>
      <c r="OOX16" s="132"/>
      <c r="OOY16" s="132"/>
      <c r="OOZ16" s="132"/>
      <c r="OPA16" s="132"/>
      <c r="OPB16" s="132"/>
      <c r="OPC16" s="132"/>
      <c r="OPD16" s="132"/>
      <c r="OPE16" s="132"/>
      <c r="OPF16" s="132"/>
      <c r="OPG16" s="132"/>
      <c r="OPH16" s="132"/>
      <c r="OPI16" s="130"/>
      <c r="OPJ16" s="132"/>
      <c r="OPK16" s="132"/>
      <c r="OPL16" s="132"/>
      <c r="OPM16" s="132"/>
      <c r="OPN16" s="132"/>
      <c r="OPO16" s="132"/>
      <c r="OPP16" s="132"/>
      <c r="OPQ16" s="132"/>
      <c r="OPR16" s="132"/>
      <c r="OPS16" s="132"/>
      <c r="OPT16" s="132"/>
      <c r="OPU16" s="132"/>
      <c r="OPV16" s="132"/>
      <c r="OPW16" s="132"/>
      <c r="OPX16" s="130"/>
      <c r="OPY16" s="132"/>
      <c r="OPZ16" s="132"/>
      <c r="OQA16" s="132"/>
      <c r="OQB16" s="132"/>
      <c r="OQC16" s="132"/>
      <c r="OQD16" s="132"/>
      <c r="OQE16" s="132"/>
      <c r="OQF16" s="132"/>
      <c r="OQG16" s="132"/>
      <c r="OQH16" s="132"/>
      <c r="OQI16" s="132"/>
      <c r="OQJ16" s="132"/>
      <c r="OQK16" s="132"/>
      <c r="OQL16" s="132"/>
      <c r="OQM16" s="130"/>
      <c r="OQN16" s="132"/>
      <c r="OQO16" s="132"/>
      <c r="OQP16" s="132"/>
      <c r="OQQ16" s="132"/>
      <c r="OQR16" s="132"/>
      <c r="OQS16" s="132"/>
      <c r="OQT16" s="132"/>
      <c r="OQU16" s="132"/>
      <c r="OQV16" s="132"/>
      <c r="OQW16" s="132"/>
      <c r="OQX16" s="132"/>
      <c r="OQY16" s="132"/>
      <c r="OQZ16" s="132"/>
      <c r="ORA16" s="132"/>
      <c r="ORB16" s="130"/>
      <c r="ORC16" s="132"/>
      <c r="ORD16" s="132"/>
      <c r="ORE16" s="132"/>
      <c r="ORF16" s="132"/>
      <c r="ORG16" s="132"/>
      <c r="ORH16" s="132"/>
      <c r="ORI16" s="132"/>
      <c r="ORJ16" s="132"/>
      <c r="ORK16" s="132"/>
      <c r="ORL16" s="132"/>
      <c r="ORM16" s="132"/>
      <c r="ORN16" s="132"/>
      <c r="ORO16" s="132"/>
      <c r="ORP16" s="132"/>
      <c r="ORQ16" s="130"/>
      <c r="ORR16" s="132"/>
      <c r="ORS16" s="132"/>
      <c r="ORT16" s="132"/>
      <c r="ORU16" s="132"/>
      <c r="ORV16" s="132"/>
      <c r="ORW16" s="132"/>
      <c r="ORX16" s="132"/>
      <c r="ORY16" s="132"/>
      <c r="ORZ16" s="132"/>
      <c r="OSA16" s="132"/>
      <c r="OSB16" s="132"/>
      <c r="OSC16" s="132"/>
      <c r="OSD16" s="132"/>
      <c r="OSE16" s="132"/>
      <c r="OSF16" s="130"/>
      <c r="OSG16" s="132"/>
      <c r="OSH16" s="132"/>
      <c r="OSI16" s="132"/>
      <c r="OSJ16" s="132"/>
      <c r="OSK16" s="132"/>
      <c r="OSL16" s="132"/>
      <c r="OSM16" s="132"/>
      <c r="OSN16" s="132"/>
      <c r="OSO16" s="132"/>
      <c r="OSP16" s="132"/>
      <c r="OSQ16" s="132"/>
      <c r="OSR16" s="132"/>
      <c r="OSS16" s="132"/>
      <c r="OST16" s="132"/>
      <c r="OSU16" s="130"/>
      <c r="OSV16" s="132"/>
      <c r="OSW16" s="132"/>
      <c r="OSX16" s="132"/>
      <c r="OSY16" s="132"/>
      <c r="OSZ16" s="132"/>
      <c r="OTA16" s="132"/>
      <c r="OTB16" s="132"/>
      <c r="OTC16" s="132"/>
      <c r="OTD16" s="132"/>
      <c r="OTE16" s="132"/>
      <c r="OTF16" s="132"/>
      <c r="OTG16" s="132"/>
      <c r="OTH16" s="132"/>
      <c r="OTI16" s="132"/>
      <c r="OTJ16" s="130"/>
      <c r="OTK16" s="132"/>
      <c r="OTL16" s="132"/>
      <c r="OTM16" s="132"/>
      <c r="OTN16" s="132"/>
      <c r="OTO16" s="132"/>
      <c r="OTP16" s="132"/>
      <c r="OTQ16" s="132"/>
      <c r="OTR16" s="132"/>
      <c r="OTS16" s="132"/>
      <c r="OTT16" s="132"/>
      <c r="OTU16" s="132"/>
      <c r="OTV16" s="132"/>
      <c r="OTW16" s="132"/>
      <c r="OTX16" s="132"/>
      <c r="OTY16" s="130"/>
      <c r="OTZ16" s="132"/>
      <c r="OUA16" s="132"/>
      <c r="OUB16" s="132"/>
      <c r="OUC16" s="132"/>
      <c r="OUD16" s="132"/>
      <c r="OUE16" s="132"/>
      <c r="OUF16" s="132"/>
      <c r="OUG16" s="132"/>
      <c r="OUH16" s="132"/>
      <c r="OUI16" s="132"/>
      <c r="OUJ16" s="132"/>
      <c r="OUK16" s="132"/>
      <c r="OUL16" s="132"/>
      <c r="OUM16" s="132"/>
      <c r="OUN16" s="130"/>
      <c r="OUO16" s="132"/>
      <c r="OUP16" s="132"/>
      <c r="OUQ16" s="132"/>
      <c r="OUR16" s="132"/>
      <c r="OUS16" s="132"/>
      <c r="OUT16" s="132"/>
      <c r="OUU16" s="132"/>
      <c r="OUV16" s="132"/>
      <c r="OUW16" s="132"/>
      <c r="OUX16" s="132"/>
      <c r="OUY16" s="132"/>
      <c r="OUZ16" s="132"/>
      <c r="OVA16" s="132"/>
      <c r="OVB16" s="132"/>
      <c r="OVC16" s="130"/>
      <c r="OVD16" s="132"/>
      <c r="OVE16" s="132"/>
      <c r="OVF16" s="132"/>
      <c r="OVG16" s="132"/>
      <c r="OVH16" s="132"/>
      <c r="OVI16" s="132"/>
      <c r="OVJ16" s="132"/>
      <c r="OVK16" s="132"/>
      <c r="OVL16" s="132"/>
      <c r="OVM16" s="132"/>
      <c r="OVN16" s="132"/>
      <c r="OVO16" s="132"/>
      <c r="OVP16" s="132"/>
      <c r="OVQ16" s="132"/>
      <c r="OVR16" s="130"/>
      <c r="OVS16" s="132"/>
      <c r="OVT16" s="132"/>
      <c r="OVU16" s="132"/>
      <c r="OVV16" s="132"/>
      <c r="OVW16" s="132"/>
      <c r="OVX16" s="132"/>
      <c r="OVY16" s="132"/>
      <c r="OVZ16" s="132"/>
      <c r="OWA16" s="132"/>
      <c r="OWB16" s="132"/>
      <c r="OWC16" s="132"/>
      <c r="OWD16" s="132"/>
      <c r="OWE16" s="132"/>
      <c r="OWF16" s="132"/>
      <c r="OWG16" s="130"/>
      <c r="OWH16" s="132"/>
      <c r="OWI16" s="132"/>
      <c r="OWJ16" s="132"/>
      <c r="OWK16" s="132"/>
      <c r="OWL16" s="132"/>
      <c r="OWM16" s="132"/>
      <c r="OWN16" s="132"/>
      <c r="OWO16" s="132"/>
      <c r="OWP16" s="132"/>
      <c r="OWQ16" s="132"/>
      <c r="OWR16" s="132"/>
      <c r="OWS16" s="132"/>
      <c r="OWT16" s="132"/>
      <c r="OWU16" s="132"/>
      <c r="OWV16" s="130"/>
      <c r="OWW16" s="132"/>
      <c r="OWX16" s="132"/>
      <c r="OWY16" s="132"/>
      <c r="OWZ16" s="132"/>
      <c r="OXA16" s="132"/>
      <c r="OXB16" s="132"/>
      <c r="OXC16" s="132"/>
      <c r="OXD16" s="132"/>
      <c r="OXE16" s="132"/>
      <c r="OXF16" s="132"/>
      <c r="OXG16" s="132"/>
      <c r="OXH16" s="132"/>
      <c r="OXI16" s="132"/>
      <c r="OXJ16" s="132"/>
      <c r="OXK16" s="130"/>
      <c r="OXL16" s="132"/>
      <c r="OXM16" s="132"/>
      <c r="OXN16" s="132"/>
      <c r="OXO16" s="132"/>
      <c r="OXP16" s="132"/>
      <c r="OXQ16" s="132"/>
      <c r="OXR16" s="132"/>
      <c r="OXS16" s="132"/>
      <c r="OXT16" s="132"/>
      <c r="OXU16" s="132"/>
      <c r="OXV16" s="132"/>
      <c r="OXW16" s="132"/>
      <c r="OXX16" s="132"/>
      <c r="OXY16" s="132"/>
      <c r="OXZ16" s="130"/>
      <c r="OYA16" s="132"/>
      <c r="OYB16" s="132"/>
      <c r="OYC16" s="132"/>
      <c r="OYD16" s="132"/>
      <c r="OYE16" s="132"/>
      <c r="OYF16" s="132"/>
      <c r="OYG16" s="132"/>
      <c r="OYH16" s="132"/>
      <c r="OYI16" s="132"/>
      <c r="OYJ16" s="132"/>
      <c r="OYK16" s="132"/>
      <c r="OYL16" s="132"/>
      <c r="OYM16" s="132"/>
      <c r="OYN16" s="132"/>
      <c r="OYO16" s="130"/>
      <c r="OYP16" s="132"/>
      <c r="OYQ16" s="132"/>
      <c r="OYR16" s="132"/>
      <c r="OYS16" s="132"/>
      <c r="OYT16" s="132"/>
      <c r="OYU16" s="132"/>
      <c r="OYV16" s="132"/>
      <c r="OYW16" s="132"/>
      <c r="OYX16" s="132"/>
      <c r="OYY16" s="132"/>
      <c r="OYZ16" s="132"/>
      <c r="OZA16" s="132"/>
      <c r="OZB16" s="132"/>
      <c r="OZC16" s="132"/>
      <c r="OZD16" s="130"/>
      <c r="OZE16" s="132"/>
      <c r="OZF16" s="132"/>
      <c r="OZG16" s="132"/>
      <c r="OZH16" s="132"/>
      <c r="OZI16" s="132"/>
      <c r="OZJ16" s="132"/>
      <c r="OZK16" s="132"/>
      <c r="OZL16" s="132"/>
      <c r="OZM16" s="132"/>
      <c r="OZN16" s="132"/>
      <c r="OZO16" s="132"/>
      <c r="OZP16" s="132"/>
      <c r="OZQ16" s="132"/>
      <c r="OZR16" s="132"/>
      <c r="OZS16" s="130"/>
      <c r="OZT16" s="132"/>
      <c r="OZU16" s="132"/>
      <c r="OZV16" s="132"/>
      <c r="OZW16" s="132"/>
      <c r="OZX16" s="132"/>
      <c r="OZY16" s="132"/>
      <c r="OZZ16" s="132"/>
      <c r="PAA16" s="132"/>
      <c r="PAB16" s="132"/>
      <c r="PAC16" s="132"/>
      <c r="PAD16" s="132"/>
      <c r="PAE16" s="132"/>
      <c r="PAF16" s="132"/>
      <c r="PAG16" s="132"/>
      <c r="PAH16" s="130"/>
      <c r="PAI16" s="132"/>
      <c r="PAJ16" s="132"/>
      <c r="PAK16" s="132"/>
      <c r="PAL16" s="132"/>
      <c r="PAM16" s="132"/>
      <c r="PAN16" s="132"/>
      <c r="PAO16" s="132"/>
      <c r="PAP16" s="132"/>
      <c r="PAQ16" s="132"/>
      <c r="PAR16" s="132"/>
      <c r="PAS16" s="132"/>
      <c r="PAT16" s="132"/>
      <c r="PAU16" s="132"/>
      <c r="PAV16" s="132"/>
      <c r="PAW16" s="130"/>
      <c r="PAX16" s="132"/>
      <c r="PAY16" s="132"/>
      <c r="PAZ16" s="132"/>
      <c r="PBA16" s="132"/>
      <c r="PBB16" s="132"/>
      <c r="PBC16" s="132"/>
      <c r="PBD16" s="132"/>
      <c r="PBE16" s="132"/>
      <c r="PBF16" s="132"/>
      <c r="PBG16" s="132"/>
      <c r="PBH16" s="132"/>
      <c r="PBI16" s="132"/>
      <c r="PBJ16" s="132"/>
      <c r="PBK16" s="132"/>
      <c r="PBL16" s="130"/>
      <c r="PBM16" s="132"/>
      <c r="PBN16" s="132"/>
      <c r="PBO16" s="132"/>
      <c r="PBP16" s="132"/>
      <c r="PBQ16" s="132"/>
      <c r="PBR16" s="132"/>
      <c r="PBS16" s="132"/>
      <c r="PBT16" s="132"/>
      <c r="PBU16" s="132"/>
      <c r="PBV16" s="132"/>
      <c r="PBW16" s="132"/>
      <c r="PBX16" s="132"/>
      <c r="PBY16" s="132"/>
      <c r="PBZ16" s="132"/>
      <c r="PCA16" s="130"/>
      <c r="PCB16" s="132"/>
      <c r="PCC16" s="132"/>
      <c r="PCD16" s="132"/>
      <c r="PCE16" s="132"/>
      <c r="PCF16" s="132"/>
      <c r="PCG16" s="132"/>
      <c r="PCH16" s="132"/>
      <c r="PCI16" s="132"/>
      <c r="PCJ16" s="132"/>
      <c r="PCK16" s="132"/>
      <c r="PCL16" s="132"/>
      <c r="PCM16" s="132"/>
      <c r="PCN16" s="132"/>
      <c r="PCO16" s="132"/>
      <c r="PCP16" s="130"/>
      <c r="PCQ16" s="132"/>
      <c r="PCR16" s="132"/>
      <c r="PCS16" s="132"/>
      <c r="PCT16" s="132"/>
      <c r="PCU16" s="132"/>
      <c r="PCV16" s="132"/>
      <c r="PCW16" s="132"/>
      <c r="PCX16" s="132"/>
      <c r="PCY16" s="132"/>
      <c r="PCZ16" s="132"/>
      <c r="PDA16" s="132"/>
      <c r="PDB16" s="132"/>
      <c r="PDC16" s="132"/>
      <c r="PDD16" s="132"/>
      <c r="PDE16" s="130"/>
      <c r="PDF16" s="132"/>
      <c r="PDG16" s="132"/>
      <c r="PDH16" s="132"/>
      <c r="PDI16" s="132"/>
      <c r="PDJ16" s="132"/>
      <c r="PDK16" s="132"/>
      <c r="PDL16" s="132"/>
      <c r="PDM16" s="132"/>
      <c r="PDN16" s="132"/>
      <c r="PDO16" s="132"/>
      <c r="PDP16" s="132"/>
      <c r="PDQ16" s="132"/>
      <c r="PDR16" s="132"/>
      <c r="PDS16" s="132"/>
      <c r="PDT16" s="130"/>
      <c r="PDU16" s="132"/>
      <c r="PDV16" s="132"/>
      <c r="PDW16" s="132"/>
      <c r="PDX16" s="132"/>
      <c r="PDY16" s="132"/>
      <c r="PDZ16" s="132"/>
      <c r="PEA16" s="132"/>
      <c r="PEB16" s="132"/>
      <c r="PEC16" s="132"/>
      <c r="PED16" s="132"/>
      <c r="PEE16" s="132"/>
      <c r="PEF16" s="132"/>
      <c r="PEG16" s="132"/>
      <c r="PEH16" s="132"/>
      <c r="PEI16" s="130"/>
      <c r="PEJ16" s="132"/>
      <c r="PEK16" s="132"/>
      <c r="PEL16" s="132"/>
      <c r="PEM16" s="132"/>
      <c r="PEN16" s="132"/>
      <c r="PEO16" s="132"/>
      <c r="PEP16" s="132"/>
      <c r="PEQ16" s="132"/>
      <c r="PER16" s="132"/>
      <c r="PES16" s="132"/>
      <c r="PET16" s="132"/>
      <c r="PEU16" s="132"/>
      <c r="PEV16" s="132"/>
      <c r="PEW16" s="132"/>
      <c r="PEX16" s="130"/>
      <c r="PEY16" s="132"/>
      <c r="PEZ16" s="132"/>
      <c r="PFA16" s="132"/>
      <c r="PFB16" s="132"/>
      <c r="PFC16" s="132"/>
      <c r="PFD16" s="132"/>
      <c r="PFE16" s="132"/>
      <c r="PFF16" s="132"/>
      <c r="PFG16" s="132"/>
      <c r="PFH16" s="132"/>
      <c r="PFI16" s="132"/>
      <c r="PFJ16" s="132"/>
      <c r="PFK16" s="132"/>
      <c r="PFL16" s="132"/>
      <c r="PFM16" s="130"/>
      <c r="PFN16" s="132"/>
      <c r="PFO16" s="132"/>
      <c r="PFP16" s="132"/>
      <c r="PFQ16" s="132"/>
      <c r="PFR16" s="132"/>
      <c r="PFS16" s="132"/>
      <c r="PFT16" s="132"/>
      <c r="PFU16" s="132"/>
      <c r="PFV16" s="132"/>
      <c r="PFW16" s="132"/>
      <c r="PFX16" s="132"/>
      <c r="PFY16" s="132"/>
      <c r="PFZ16" s="132"/>
      <c r="PGA16" s="132"/>
      <c r="PGB16" s="130"/>
      <c r="PGC16" s="132"/>
      <c r="PGD16" s="132"/>
      <c r="PGE16" s="132"/>
      <c r="PGF16" s="132"/>
      <c r="PGG16" s="132"/>
      <c r="PGH16" s="132"/>
      <c r="PGI16" s="132"/>
      <c r="PGJ16" s="132"/>
      <c r="PGK16" s="132"/>
      <c r="PGL16" s="132"/>
      <c r="PGM16" s="132"/>
      <c r="PGN16" s="132"/>
      <c r="PGO16" s="132"/>
      <c r="PGP16" s="132"/>
      <c r="PGQ16" s="130"/>
      <c r="PGR16" s="132"/>
      <c r="PGS16" s="132"/>
      <c r="PGT16" s="132"/>
      <c r="PGU16" s="132"/>
      <c r="PGV16" s="132"/>
      <c r="PGW16" s="132"/>
      <c r="PGX16" s="132"/>
      <c r="PGY16" s="132"/>
      <c r="PGZ16" s="132"/>
      <c r="PHA16" s="132"/>
      <c r="PHB16" s="132"/>
      <c r="PHC16" s="132"/>
      <c r="PHD16" s="132"/>
      <c r="PHE16" s="132"/>
      <c r="PHF16" s="130"/>
      <c r="PHG16" s="132"/>
      <c r="PHH16" s="132"/>
      <c r="PHI16" s="132"/>
      <c r="PHJ16" s="132"/>
      <c r="PHK16" s="132"/>
      <c r="PHL16" s="132"/>
      <c r="PHM16" s="132"/>
      <c r="PHN16" s="132"/>
      <c r="PHO16" s="132"/>
      <c r="PHP16" s="132"/>
      <c r="PHQ16" s="132"/>
      <c r="PHR16" s="132"/>
      <c r="PHS16" s="132"/>
      <c r="PHT16" s="132"/>
      <c r="PHU16" s="130"/>
      <c r="PHV16" s="132"/>
      <c r="PHW16" s="132"/>
      <c r="PHX16" s="132"/>
      <c r="PHY16" s="132"/>
      <c r="PHZ16" s="132"/>
      <c r="PIA16" s="132"/>
      <c r="PIB16" s="132"/>
      <c r="PIC16" s="132"/>
      <c r="PID16" s="132"/>
      <c r="PIE16" s="132"/>
      <c r="PIF16" s="132"/>
      <c r="PIG16" s="132"/>
      <c r="PIH16" s="132"/>
      <c r="PII16" s="132"/>
      <c r="PIJ16" s="130"/>
      <c r="PIK16" s="132"/>
      <c r="PIL16" s="132"/>
      <c r="PIM16" s="132"/>
      <c r="PIN16" s="132"/>
      <c r="PIO16" s="132"/>
      <c r="PIP16" s="132"/>
      <c r="PIQ16" s="132"/>
      <c r="PIR16" s="132"/>
      <c r="PIS16" s="132"/>
      <c r="PIT16" s="132"/>
      <c r="PIU16" s="132"/>
      <c r="PIV16" s="132"/>
      <c r="PIW16" s="132"/>
      <c r="PIX16" s="132"/>
      <c r="PIY16" s="130"/>
      <c r="PIZ16" s="132"/>
      <c r="PJA16" s="132"/>
      <c r="PJB16" s="132"/>
      <c r="PJC16" s="132"/>
      <c r="PJD16" s="132"/>
      <c r="PJE16" s="132"/>
      <c r="PJF16" s="132"/>
      <c r="PJG16" s="132"/>
      <c r="PJH16" s="132"/>
      <c r="PJI16" s="132"/>
      <c r="PJJ16" s="132"/>
      <c r="PJK16" s="132"/>
      <c r="PJL16" s="132"/>
      <c r="PJM16" s="132"/>
      <c r="PJN16" s="130"/>
      <c r="PJO16" s="132"/>
      <c r="PJP16" s="132"/>
      <c r="PJQ16" s="132"/>
      <c r="PJR16" s="132"/>
      <c r="PJS16" s="132"/>
      <c r="PJT16" s="132"/>
      <c r="PJU16" s="132"/>
      <c r="PJV16" s="132"/>
      <c r="PJW16" s="132"/>
      <c r="PJX16" s="132"/>
      <c r="PJY16" s="132"/>
      <c r="PJZ16" s="132"/>
      <c r="PKA16" s="132"/>
      <c r="PKB16" s="132"/>
      <c r="PKC16" s="130"/>
      <c r="PKD16" s="132"/>
      <c r="PKE16" s="132"/>
      <c r="PKF16" s="132"/>
      <c r="PKG16" s="132"/>
      <c r="PKH16" s="132"/>
      <c r="PKI16" s="132"/>
      <c r="PKJ16" s="132"/>
      <c r="PKK16" s="132"/>
      <c r="PKL16" s="132"/>
      <c r="PKM16" s="132"/>
      <c r="PKN16" s="132"/>
      <c r="PKO16" s="132"/>
      <c r="PKP16" s="132"/>
      <c r="PKQ16" s="132"/>
      <c r="PKR16" s="130"/>
      <c r="PKS16" s="132"/>
      <c r="PKT16" s="132"/>
      <c r="PKU16" s="132"/>
      <c r="PKV16" s="132"/>
      <c r="PKW16" s="132"/>
      <c r="PKX16" s="132"/>
      <c r="PKY16" s="132"/>
      <c r="PKZ16" s="132"/>
      <c r="PLA16" s="132"/>
      <c r="PLB16" s="132"/>
      <c r="PLC16" s="132"/>
      <c r="PLD16" s="132"/>
      <c r="PLE16" s="132"/>
      <c r="PLF16" s="132"/>
      <c r="PLG16" s="130"/>
      <c r="PLH16" s="132"/>
      <c r="PLI16" s="132"/>
      <c r="PLJ16" s="132"/>
      <c r="PLK16" s="132"/>
      <c r="PLL16" s="132"/>
      <c r="PLM16" s="132"/>
      <c r="PLN16" s="132"/>
      <c r="PLO16" s="132"/>
      <c r="PLP16" s="132"/>
      <c r="PLQ16" s="132"/>
      <c r="PLR16" s="132"/>
      <c r="PLS16" s="132"/>
      <c r="PLT16" s="132"/>
      <c r="PLU16" s="132"/>
      <c r="PLV16" s="130"/>
      <c r="PLW16" s="132"/>
      <c r="PLX16" s="132"/>
      <c r="PLY16" s="132"/>
      <c r="PLZ16" s="132"/>
      <c r="PMA16" s="132"/>
      <c r="PMB16" s="132"/>
      <c r="PMC16" s="132"/>
      <c r="PMD16" s="132"/>
      <c r="PME16" s="132"/>
      <c r="PMF16" s="132"/>
      <c r="PMG16" s="132"/>
      <c r="PMH16" s="132"/>
      <c r="PMI16" s="132"/>
      <c r="PMJ16" s="132"/>
      <c r="PMK16" s="130"/>
      <c r="PML16" s="132"/>
      <c r="PMM16" s="132"/>
      <c r="PMN16" s="132"/>
      <c r="PMO16" s="132"/>
      <c r="PMP16" s="132"/>
      <c r="PMQ16" s="132"/>
      <c r="PMR16" s="132"/>
      <c r="PMS16" s="132"/>
      <c r="PMT16" s="132"/>
      <c r="PMU16" s="132"/>
      <c r="PMV16" s="132"/>
      <c r="PMW16" s="132"/>
      <c r="PMX16" s="132"/>
      <c r="PMY16" s="132"/>
      <c r="PMZ16" s="130"/>
      <c r="PNA16" s="132"/>
      <c r="PNB16" s="132"/>
      <c r="PNC16" s="132"/>
      <c r="PND16" s="132"/>
      <c r="PNE16" s="132"/>
      <c r="PNF16" s="132"/>
      <c r="PNG16" s="132"/>
      <c r="PNH16" s="132"/>
      <c r="PNI16" s="132"/>
      <c r="PNJ16" s="132"/>
      <c r="PNK16" s="132"/>
      <c r="PNL16" s="132"/>
      <c r="PNM16" s="132"/>
      <c r="PNN16" s="132"/>
      <c r="PNO16" s="130"/>
      <c r="PNP16" s="132"/>
      <c r="PNQ16" s="132"/>
      <c r="PNR16" s="132"/>
      <c r="PNS16" s="132"/>
      <c r="PNT16" s="132"/>
      <c r="PNU16" s="132"/>
      <c r="PNV16" s="132"/>
      <c r="PNW16" s="132"/>
      <c r="PNX16" s="132"/>
      <c r="PNY16" s="132"/>
      <c r="PNZ16" s="132"/>
      <c r="POA16" s="132"/>
      <c r="POB16" s="132"/>
      <c r="POC16" s="132"/>
      <c r="POD16" s="130"/>
      <c r="POE16" s="132"/>
      <c r="POF16" s="132"/>
      <c r="POG16" s="132"/>
      <c r="POH16" s="132"/>
      <c r="POI16" s="132"/>
      <c r="POJ16" s="132"/>
      <c r="POK16" s="132"/>
      <c r="POL16" s="132"/>
      <c r="POM16" s="132"/>
      <c r="PON16" s="132"/>
      <c r="POO16" s="132"/>
      <c r="POP16" s="132"/>
      <c r="POQ16" s="132"/>
      <c r="POR16" s="132"/>
      <c r="POS16" s="130"/>
      <c r="POT16" s="132"/>
      <c r="POU16" s="132"/>
      <c r="POV16" s="132"/>
      <c r="POW16" s="132"/>
      <c r="POX16" s="132"/>
      <c r="POY16" s="132"/>
      <c r="POZ16" s="132"/>
      <c r="PPA16" s="132"/>
      <c r="PPB16" s="132"/>
      <c r="PPC16" s="132"/>
      <c r="PPD16" s="132"/>
      <c r="PPE16" s="132"/>
      <c r="PPF16" s="132"/>
      <c r="PPG16" s="132"/>
      <c r="PPH16" s="130"/>
      <c r="PPI16" s="132"/>
      <c r="PPJ16" s="132"/>
      <c r="PPK16" s="132"/>
      <c r="PPL16" s="132"/>
      <c r="PPM16" s="132"/>
      <c r="PPN16" s="132"/>
      <c r="PPO16" s="132"/>
      <c r="PPP16" s="132"/>
      <c r="PPQ16" s="132"/>
      <c r="PPR16" s="132"/>
      <c r="PPS16" s="132"/>
      <c r="PPT16" s="132"/>
      <c r="PPU16" s="132"/>
      <c r="PPV16" s="132"/>
      <c r="PPW16" s="130"/>
      <c r="PPX16" s="132"/>
      <c r="PPY16" s="132"/>
      <c r="PPZ16" s="132"/>
      <c r="PQA16" s="132"/>
      <c r="PQB16" s="132"/>
      <c r="PQC16" s="132"/>
      <c r="PQD16" s="132"/>
      <c r="PQE16" s="132"/>
      <c r="PQF16" s="132"/>
      <c r="PQG16" s="132"/>
      <c r="PQH16" s="132"/>
      <c r="PQI16" s="132"/>
      <c r="PQJ16" s="132"/>
      <c r="PQK16" s="132"/>
      <c r="PQL16" s="130"/>
      <c r="PQM16" s="132"/>
      <c r="PQN16" s="132"/>
      <c r="PQO16" s="132"/>
      <c r="PQP16" s="132"/>
      <c r="PQQ16" s="132"/>
      <c r="PQR16" s="132"/>
      <c r="PQS16" s="132"/>
      <c r="PQT16" s="132"/>
      <c r="PQU16" s="132"/>
      <c r="PQV16" s="132"/>
      <c r="PQW16" s="132"/>
      <c r="PQX16" s="132"/>
      <c r="PQY16" s="132"/>
      <c r="PQZ16" s="132"/>
      <c r="PRA16" s="130"/>
      <c r="PRB16" s="132"/>
      <c r="PRC16" s="132"/>
      <c r="PRD16" s="132"/>
      <c r="PRE16" s="132"/>
      <c r="PRF16" s="132"/>
      <c r="PRG16" s="132"/>
      <c r="PRH16" s="132"/>
      <c r="PRI16" s="132"/>
      <c r="PRJ16" s="132"/>
      <c r="PRK16" s="132"/>
      <c r="PRL16" s="132"/>
      <c r="PRM16" s="132"/>
      <c r="PRN16" s="132"/>
      <c r="PRO16" s="132"/>
      <c r="PRP16" s="130"/>
      <c r="PRQ16" s="132"/>
      <c r="PRR16" s="132"/>
      <c r="PRS16" s="132"/>
      <c r="PRT16" s="132"/>
      <c r="PRU16" s="132"/>
      <c r="PRV16" s="132"/>
      <c r="PRW16" s="132"/>
      <c r="PRX16" s="132"/>
      <c r="PRY16" s="132"/>
      <c r="PRZ16" s="132"/>
      <c r="PSA16" s="132"/>
      <c r="PSB16" s="132"/>
      <c r="PSC16" s="132"/>
      <c r="PSD16" s="132"/>
      <c r="PSE16" s="130"/>
      <c r="PSF16" s="132"/>
      <c r="PSG16" s="132"/>
      <c r="PSH16" s="132"/>
      <c r="PSI16" s="132"/>
      <c r="PSJ16" s="132"/>
      <c r="PSK16" s="132"/>
      <c r="PSL16" s="132"/>
      <c r="PSM16" s="132"/>
      <c r="PSN16" s="132"/>
      <c r="PSO16" s="132"/>
      <c r="PSP16" s="132"/>
      <c r="PSQ16" s="132"/>
      <c r="PSR16" s="132"/>
      <c r="PSS16" s="132"/>
      <c r="PST16" s="130"/>
      <c r="PSU16" s="132"/>
      <c r="PSV16" s="132"/>
      <c r="PSW16" s="132"/>
      <c r="PSX16" s="132"/>
      <c r="PSY16" s="132"/>
      <c r="PSZ16" s="132"/>
      <c r="PTA16" s="132"/>
      <c r="PTB16" s="132"/>
      <c r="PTC16" s="132"/>
      <c r="PTD16" s="132"/>
      <c r="PTE16" s="132"/>
      <c r="PTF16" s="132"/>
      <c r="PTG16" s="132"/>
      <c r="PTH16" s="132"/>
      <c r="PTI16" s="130"/>
      <c r="PTJ16" s="132"/>
      <c r="PTK16" s="132"/>
      <c r="PTL16" s="132"/>
      <c r="PTM16" s="132"/>
      <c r="PTN16" s="132"/>
      <c r="PTO16" s="132"/>
      <c r="PTP16" s="132"/>
      <c r="PTQ16" s="132"/>
      <c r="PTR16" s="132"/>
      <c r="PTS16" s="132"/>
      <c r="PTT16" s="132"/>
      <c r="PTU16" s="132"/>
      <c r="PTV16" s="132"/>
      <c r="PTW16" s="132"/>
      <c r="PTX16" s="130"/>
      <c r="PTY16" s="132"/>
      <c r="PTZ16" s="132"/>
      <c r="PUA16" s="132"/>
      <c r="PUB16" s="132"/>
      <c r="PUC16" s="132"/>
      <c r="PUD16" s="132"/>
      <c r="PUE16" s="132"/>
      <c r="PUF16" s="132"/>
      <c r="PUG16" s="132"/>
      <c r="PUH16" s="132"/>
      <c r="PUI16" s="132"/>
      <c r="PUJ16" s="132"/>
      <c r="PUK16" s="132"/>
      <c r="PUL16" s="132"/>
      <c r="PUM16" s="130"/>
      <c r="PUN16" s="132"/>
      <c r="PUO16" s="132"/>
      <c r="PUP16" s="132"/>
      <c r="PUQ16" s="132"/>
      <c r="PUR16" s="132"/>
      <c r="PUS16" s="132"/>
      <c r="PUT16" s="132"/>
      <c r="PUU16" s="132"/>
      <c r="PUV16" s="132"/>
      <c r="PUW16" s="132"/>
      <c r="PUX16" s="132"/>
      <c r="PUY16" s="132"/>
      <c r="PUZ16" s="132"/>
      <c r="PVA16" s="132"/>
      <c r="PVB16" s="130"/>
      <c r="PVC16" s="132"/>
      <c r="PVD16" s="132"/>
      <c r="PVE16" s="132"/>
      <c r="PVF16" s="132"/>
      <c r="PVG16" s="132"/>
      <c r="PVH16" s="132"/>
      <c r="PVI16" s="132"/>
      <c r="PVJ16" s="132"/>
      <c r="PVK16" s="132"/>
      <c r="PVL16" s="132"/>
      <c r="PVM16" s="132"/>
      <c r="PVN16" s="132"/>
      <c r="PVO16" s="132"/>
      <c r="PVP16" s="132"/>
      <c r="PVQ16" s="130"/>
      <c r="PVR16" s="132"/>
      <c r="PVS16" s="132"/>
      <c r="PVT16" s="132"/>
      <c r="PVU16" s="132"/>
      <c r="PVV16" s="132"/>
      <c r="PVW16" s="132"/>
      <c r="PVX16" s="132"/>
      <c r="PVY16" s="132"/>
      <c r="PVZ16" s="132"/>
      <c r="PWA16" s="132"/>
      <c r="PWB16" s="132"/>
      <c r="PWC16" s="132"/>
      <c r="PWD16" s="132"/>
      <c r="PWE16" s="132"/>
      <c r="PWF16" s="130"/>
      <c r="PWG16" s="132"/>
      <c r="PWH16" s="132"/>
      <c r="PWI16" s="132"/>
      <c r="PWJ16" s="132"/>
      <c r="PWK16" s="132"/>
      <c r="PWL16" s="132"/>
      <c r="PWM16" s="132"/>
      <c r="PWN16" s="132"/>
      <c r="PWO16" s="132"/>
      <c r="PWP16" s="132"/>
      <c r="PWQ16" s="132"/>
      <c r="PWR16" s="132"/>
      <c r="PWS16" s="132"/>
      <c r="PWT16" s="132"/>
      <c r="PWU16" s="130"/>
      <c r="PWV16" s="132"/>
      <c r="PWW16" s="132"/>
      <c r="PWX16" s="132"/>
      <c r="PWY16" s="132"/>
      <c r="PWZ16" s="132"/>
      <c r="PXA16" s="132"/>
      <c r="PXB16" s="132"/>
      <c r="PXC16" s="132"/>
      <c r="PXD16" s="132"/>
      <c r="PXE16" s="132"/>
      <c r="PXF16" s="132"/>
      <c r="PXG16" s="132"/>
      <c r="PXH16" s="132"/>
      <c r="PXI16" s="132"/>
      <c r="PXJ16" s="130"/>
      <c r="PXK16" s="132"/>
      <c r="PXL16" s="132"/>
      <c r="PXM16" s="132"/>
      <c r="PXN16" s="132"/>
      <c r="PXO16" s="132"/>
      <c r="PXP16" s="132"/>
      <c r="PXQ16" s="132"/>
      <c r="PXR16" s="132"/>
      <c r="PXS16" s="132"/>
      <c r="PXT16" s="132"/>
      <c r="PXU16" s="132"/>
      <c r="PXV16" s="132"/>
      <c r="PXW16" s="132"/>
      <c r="PXX16" s="132"/>
      <c r="PXY16" s="130"/>
      <c r="PXZ16" s="132"/>
      <c r="PYA16" s="132"/>
      <c r="PYB16" s="132"/>
      <c r="PYC16" s="132"/>
      <c r="PYD16" s="132"/>
      <c r="PYE16" s="132"/>
      <c r="PYF16" s="132"/>
      <c r="PYG16" s="132"/>
      <c r="PYH16" s="132"/>
      <c r="PYI16" s="132"/>
      <c r="PYJ16" s="132"/>
      <c r="PYK16" s="132"/>
      <c r="PYL16" s="132"/>
      <c r="PYM16" s="132"/>
      <c r="PYN16" s="130"/>
      <c r="PYO16" s="132"/>
      <c r="PYP16" s="132"/>
      <c r="PYQ16" s="132"/>
      <c r="PYR16" s="132"/>
      <c r="PYS16" s="132"/>
      <c r="PYT16" s="132"/>
      <c r="PYU16" s="132"/>
      <c r="PYV16" s="132"/>
      <c r="PYW16" s="132"/>
      <c r="PYX16" s="132"/>
      <c r="PYY16" s="132"/>
      <c r="PYZ16" s="132"/>
      <c r="PZA16" s="132"/>
      <c r="PZB16" s="132"/>
      <c r="PZC16" s="130"/>
      <c r="PZD16" s="132"/>
      <c r="PZE16" s="132"/>
      <c r="PZF16" s="132"/>
      <c r="PZG16" s="132"/>
      <c r="PZH16" s="132"/>
      <c r="PZI16" s="132"/>
      <c r="PZJ16" s="132"/>
      <c r="PZK16" s="132"/>
      <c r="PZL16" s="132"/>
      <c r="PZM16" s="132"/>
      <c r="PZN16" s="132"/>
      <c r="PZO16" s="132"/>
      <c r="PZP16" s="132"/>
      <c r="PZQ16" s="132"/>
      <c r="PZR16" s="130"/>
      <c r="PZS16" s="132"/>
      <c r="PZT16" s="132"/>
      <c r="PZU16" s="132"/>
      <c r="PZV16" s="132"/>
      <c r="PZW16" s="132"/>
      <c r="PZX16" s="132"/>
      <c r="PZY16" s="132"/>
      <c r="PZZ16" s="132"/>
      <c r="QAA16" s="132"/>
      <c r="QAB16" s="132"/>
      <c r="QAC16" s="132"/>
      <c r="QAD16" s="132"/>
      <c r="QAE16" s="132"/>
      <c r="QAF16" s="132"/>
      <c r="QAG16" s="130"/>
      <c r="QAH16" s="132"/>
      <c r="QAI16" s="132"/>
      <c r="QAJ16" s="132"/>
      <c r="QAK16" s="132"/>
      <c r="QAL16" s="132"/>
      <c r="QAM16" s="132"/>
      <c r="QAN16" s="132"/>
      <c r="QAO16" s="132"/>
      <c r="QAP16" s="132"/>
      <c r="QAQ16" s="132"/>
      <c r="QAR16" s="132"/>
      <c r="QAS16" s="132"/>
      <c r="QAT16" s="132"/>
      <c r="QAU16" s="132"/>
      <c r="QAV16" s="130"/>
      <c r="QAW16" s="132"/>
      <c r="QAX16" s="132"/>
      <c r="QAY16" s="132"/>
      <c r="QAZ16" s="132"/>
      <c r="QBA16" s="132"/>
      <c r="QBB16" s="132"/>
      <c r="QBC16" s="132"/>
      <c r="QBD16" s="132"/>
      <c r="QBE16" s="132"/>
      <c r="QBF16" s="132"/>
      <c r="QBG16" s="132"/>
      <c r="QBH16" s="132"/>
      <c r="QBI16" s="132"/>
      <c r="QBJ16" s="132"/>
      <c r="QBK16" s="130"/>
      <c r="QBL16" s="132"/>
      <c r="QBM16" s="132"/>
      <c r="QBN16" s="132"/>
      <c r="QBO16" s="132"/>
      <c r="QBP16" s="132"/>
      <c r="QBQ16" s="132"/>
      <c r="QBR16" s="132"/>
      <c r="QBS16" s="132"/>
      <c r="QBT16" s="132"/>
      <c r="QBU16" s="132"/>
      <c r="QBV16" s="132"/>
      <c r="QBW16" s="132"/>
      <c r="QBX16" s="132"/>
      <c r="QBY16" s="132"/>
      <c r="QBZ16" s="130"/>
      <c r="QCA16" s="132"/>
      <c r="QCB16" s="132"/>
      <c r="QCC16" s="132"/>
      <c r="QCD16" s="132"/>
      <c r="QCE16" s="132"/>
      <c r="QCF16" s="132"/>
      <c r="QCG16" s="132"/>
      <c r="QCH16" s="132"/>
      <c r="QCI16" s="132"/>
      <c r="QCJ16" s="132"/>
      <c r="QCK16" s="132"/>
      <c r="QCL16" s="132"/>
      <c r="QCM16" s="132"/>
      <c r="QCN16" s="132"/>
      <c r="QCO16" s="130"/>
      <c r="QCP16" s="132"/>
      <c r="QCQ16" s="132"/>
      <c r="QCR16" s="132"/>
      <c r="QCS16" s="132"/>
      <c r="QCT16" s="132"/>
      <c r="QCU16" s="132"/>
      <c r="QCV16" s="132"/>
      <c r="QCW16" s="132"/>
      <c r="QCX16" s="132"/>
      <c r="QCY16" s="132"/>
      <c r="QCZ16" s="132"/>
      <c r="QDA16" s="132"/>
      <c r="QDB16" s="132"/>
      <c r="QDC16" s="132"/>
      <c r="QDD16" s="130"/>
      <c r="QDE16" s="132"/>
      <c r="QDF16" s="132"/>
      <c r="QDG16" s="132"/>
      <c r="QDH16" s="132"/>
      <c r="QDI16" s="132"/>
      <c r="QDJ16" s="132"/>
      <c r="QDK16" s="132"/>
      <c r="QDL16" s="132"/>
      <c r="QDM16" s="132"/>
      <c r="QDN16" s="132"/>
      <c r="QDO16" s="132"/>
      <c r="QDP16" s="132"/>
      <c r="QDQ16" s="132"/>
      <c r="QDR16" s="132"/>
      <c r="QDS16" s="130"/>
      <c r="QDT16" s="132"/>
      <c r="QDU16" s="132"/>
      <c r="QDV16" s="132"/>
      <c r="QDW16" s="132"/>
      <c r="QDX16" s="132"/>
      <c r="QDY16" s="132"/>
      <c r="QDZ16" s="132"/>
      <c r="QEA16" s="132"/>
      <c r="QEB16" s="132"/>
      <c r="QEC16" s="132"/>
      <c r="QED16" s="132"/>
      <c r="QEE16" s="132"/>
      <c r="QEF16" s="132"/>
      <c r="QEG16" s="132"/>
      <c r="QEH16" s="130"/>
      <c r="QEI16" s="132"/>
      <c r="QEJ16" s="132"/>
      <c r="QEK16" s="132"/>
      <c r="QEL16" s="132"/>
      <c r="QEM16" s="132"/>
      <c r="QEN16" s="132"/>
      <c r="QEO16" s="132"/>
      <c r="QEP16" s="132"/>
      <c r="QEQ16" s="132"/>
      <c r="QER16" s="132"/>
      <c r="QES16" s="132"/>
      <c r="QET16" s="132"/>
      <c r="QEU16" s="132"/>
      <c r="QEV16" s="132"/>
      <c r="QEW16" s="130"/>
      <c r="QEX16" s="132"/>
      <c r="QEY16" s="132"/>
      <c r="QEZ16" s="132"/>
      <c r="QFA16" s="132"/>
      <c r="QFB16" s="132"/>
      <c r="QFC16" s="132"/>
      <c r="QFD16" s="132"/>
      <c r="QFE16" s="132"/>
      <c r="QFF16" s="132"/>
      <c r="QFG16" s="132"/>
      <c r="QFH16" s="132"/>
      <c r="QFI16" s="132"/>
      <c r="QFJ16" s="132"/>
      <c r="QFK16" s="132"/>
      <c r="QFL16" s="130"/>
      <c r="QFM16" s="132"/>
      <c r="QFN16" s="132"/>
      <c r="QFO16" s="132"/>
      <c r="QFP16" s="132"/>
      <c r="QFQ16" s="132"/>
      <c r="QFR16" s="132"/>
      <c r="QFS16" s="132"/>
      <c r="QFT16" s="132"/>
      <c r="QFU16" s="132"/>
      <c r="QFV16" s="132"/>
      <c r="QFW16" s="132"/>
      <c r="QFX16" s="132"/>
      <c r="QFY16" s="132"/>
      <c r="QFZ16" s="132"/>
      <c r="QGA16" s="130"/>
      <c r="QGB16" s="132"/>
      <c r="QGC16" s="132"/>
      <c r="QGD16" s="132"/>
      <c r="QGE16" s="132"/>
      <c r="QGF16" s="132"/>
      <c r="QGG16" s="132"/>
      <c r="QGH16" s="132"/>
      <c r="QGI16" s="132"/>
      <c r="QGJ16" s="132"/>
      <c r="QGK16" s="132"/>
      <c r="QGL16" s="132"/>
      <c r="QGM16" s="132"/>
      <c r="QGN16" s="132"/>
      <c r="QGO16" s="132"/>
      <c r="QGP16" s="130"/>
      <c r="QGQ16" s="132"/>
      <c r="QGR16" s="132"/>
      <c r="QGS16" s="132"/>
      <c r="QGT16" s="132"/>
      <c r="QGU16" s="132"/>
      <c r="QGV16" s="132"/>
      <c r="QGW16" s="132"/>
      <c r="QGX16" s="132"/>
      <c r="QGY16" s="132"/>
      <c r="QGZ16" s="132"/>
      <c r="QHA16" s="132"/>
      <c r="QHB16" s="132"/>
      <c r="QHC16" s="132"/>
      <c r="QHD16" s="132"/>
      <c r="QHE16" s="130"/>
      <c r="QHF16" s="132"/>
      <c r="QHG16" s="132"/>
      <c r="QHH16" s="132"/>
      <c r="QHI16" s="132"/>
      <c r="QHJ16" s="132"/>
      <c r="QHK16" s="132"/>
      <c r="QHL16" s="132"/>
      <c r="QHM16" s="132"/>
      <c r="QHN16" s="132"/>
      <c r="QHO16" s="132"/>
      <c r="QHP16" s="132"/>
      <c r="QHQ16" s="132"/>
      <c r="QHR16" s="132"/>
      <c r="QHS16" s="132"/>
      <c r="QHT16" s="130"/>
      <c r="QHU16" s="132"/>
      <c r="QHV16" s="132"/>
      <c r="QHW16" s="132"/>
      <c r="QHX16" s="132"/>
      <c r="QHY16" s="132"/>
      <c r="QHZ16" s="132"/>
      <c r="QIA16" s="132"/>
      <c r="QIB16" s="132"/>
      <c r="QIC16" s="132"/>
      <c r="QID16" s="132"/>
      <c r="QIE16" s="132"/>
      <c r="QIF16" s="132"/>
      <c r="QIG16" s="132"/>
      <c r="QIH16" s="132"/>
      <c r="QII16" s="130"/>
      <c r="QIJ16" s="132"/>
      <c r="QIK16" s="132"/>
      <c r="QIL16" s="132"/>
      <c r="QIM16" s="132"/>
      <c r="QIN16" s="132"/>
      <c r="QIO16" s="132"/>
      <c r="QIP16" s="132"/>
      <c r="QIQ16" s="132"/>
      <c r="QIR16" s="132"/>
      <c r="QIS16" s="132"/>
      <c r="QIT16" s="132"/>
      <c r="QIU16" s="132"/>
      <c r="QIV16" s="132"/>
      <c r="QIW16" s="132"/>
      <c r="QIX16" s="130"/>
      <c r="QIY16" s="132"/>
      <c r="QIZ16" s="132"/>
      <c r="QJA16" s="132"/>
      <c r="QJB16" s="132"/>
      <c r="QJC16" s="132"/>
      <c r="QJD16" s="132"/>
      <c r="QJE16" s="132"/>
      <c r="QJF16" s="132"/>
      <c r="QJG16" s="132"/>
      <c r="QJH16" s="132"/>
      <c r="QJI16" s="132"/>
      <c r="QJJ16" s="132"/>
      <c r="QJK16" s="132"/>
      <c r="QJL16" s="132"/>
      <c r="QJM16" s="130"/>
      <c r="QJN16" s="132"/>
      <c r="QJO16" s="132"/>
      <c r="QJP16" s="132"/>
      <c r="QJQ16" s="132"/>
      <c r="QJR16" s="132"/>
      <c r="QJS16" s="132"/>
      <c r="QJT16" s="132"/>
      <c r="QJU16" s="132"/>
      <c r="QJV16" s="132"/>
      <c r="QJW16" s="132"/>
      <c r="QJX16" s="132"/>
      <c r="QJY16" s="132"/>
      <c r="QJZ16" s="132"/>
      <c r="QKA16" s="132"/>
      <c r="QKB16" s="130"/>
      <c r="QKC16" s="132"/>
      <c r="QKD16" s="132"/>
      <c r="QKE16" s="132"/>
      <c r="QKF16" s="132"/>
      <c r="QKG16" s="132"/>
      <c r="QKH16" s="132"/>
      <c r="QKI16" s="132"/>
      <c r="QKJ16" s="132"/>
      <c r="QKK16" s="132"/>
      <c r="QKL16" s="132"/>
      <c r="QKM16" s="132"/>
      <c r="QKN16" s="132"/>
      <c r="QKO16" s="132"/>
      <c r="QKP16" s="132"/>
      <c r="QKQ16" s="130"/>
      <c r="QKR16" s="132"/>
      <c r="QKS16" s="132"/>
      <c r="QKT16" s="132"/>
      <c r="QKU16" s="132"/>
      <c r="QKV16" s="132"/>
      <c r="QKW16" s="132"/>
      <c r="QKX16" s="132"/>
      <c r="QKY16" s="132"/>
      <c r="QKZ16" s="132"/>
      <c r="QLA16" s="132"/>
      <c r="QLB16" s="132"/>
      <c r="QLC16" s="132"/>
      <c r="QLD16" s="132"/>
      <c r="QLE16" s="132"/>
      <c r="QLF16" s="130"/>
      <c r="QLG16" s="132"/>
      <c r="QLH16" s="132"/>
      <c r="QLI16" s="132"/>
      <c r="QLJ16" s="132"/>
      <c r="QLK16" s="132"/>
      <c r="QLL16" s="132"/>
      <c r="QLM16" s="132"/>
      <c r="QLN16" s="132"/>
      <c r="QLO16" s="132"/>
      <c r="QLP16" s="132"/>
      <c r="QLQ16" s="132"/>
      <c r="QLR16" s="132"/>
      <c r="QLS16" s="132"/>
      <c r="QLT16" s="132"/>
      <c r="QLU16" s="130"/>
      <c r="QLV16" s="132"/>
      <c r="QLW16" s="132"/>
      <c r="QLX16" s="132"/>
      <c r="QLY16" s="132"/>
      <c r="QLZ16" s="132"/>
      <c r="QMA16" s="132"/>
      <c r="QMB16" s="132"/>
      <c r="QMC16" s="132"/>
      <c r="QMD16" s="132"/>
      <c r="QME16" s="132"/>
      <c r="QMF16" s="132"/>
      <c r="QMG16" s="132"/>
      <c r="QMH16" s="132"/>
      <c r="QMI16" s="132"/>
      <c r="QMJ16" s="130"/>
      <c r="QMK16" s="132"/>
      <c r="QML16" s="132"/>
      <c r="QMM16" s="132"/>
      <c r="QMN16" s="132"/>
      <c r="QMO16" s="132"/>
      <c r="QMP16" s="132"/>
      <c r="QMQ16" s="132"/>
      <c r="QMR16" s="132"/>
      <c r="QMS16" s="132"/>
      <c r="QMT16" s="132"/>
      <c r="QMU16" s="132"/>
      <c r="QMV16" s="132"/>
      <c r="QMW16" s="132"/>
      <c r="QMX16" s="132"/>
      <c r="QMY16" s="130"/>
      <c r="QMZ16" s="132"/>
      <c r="QNA16" s="132"/>
      <c r="QNB16" s="132"/>
      <c r="QNC16" s="132"/>
      <c r="QND16" s="132"/>
      <c r="QNE16" s="132"/>
      <c r="QNF16" s="132"/>
      <c r="QNG16" s="132"/>
      <c r="QNH16" s="132"/>
      <c r="QNI16" s="132"/>
      <c r="QNJ16" s="132"/>
      <c r="QNK16" s="132"/>
      <c r="QNL16" s="132"/>
      <c r="QNM16" s="132"/>
      <c r="QNN16" s="130"/>
      <c r="QNO16" s="132"/>
      <c r="QNP16" s="132"/>
      <c r="QNQ16" s="132"/>
      <c r="QNR16" s="132"/>
      <c r="QNS16" s="132"/>
      <c r="QNT16" s="132"/>
      <c r="QNU16" s="132"/>
      <c r="QNV16" s="132"/>
      <c r="QNW16" s="132"/>
      <c r="QNX16" s="132"/>
      <c r="QNY16" s="132"/>
      <c r="QNZ16" s="132"/>
      <c r="QOA16" s="132"/>
      <c r="QOB16" s="132"/>
      <c r="QOC16" s="130"/>
      <c r="QOD16" s="132"/>
      <c r="QOE16" s="132"/>
      <c r="QOF16" s="132"/>
      <c r="QOG16" s="132"/>
      <c r="QOH16" s="132"/>
      <c r="QOI16" s="132"/>
      <c r="QOJ16" s="132"/>
      <c r="QOK16" s="132"/>
      <c r="QOL16" s="132"/>
      <c r="QOM16" s="132"/>
      <c r="QON16" s="132"/>
      <c r="QOO16" s="132"/>
      <c r="QOP16" s="132"/>
      <c r="QOQ16" s="132"/>
      <c r="QOR16" s="130"/>
      <c r="QOS16" s="132"/>
      <c r="QOT16" s="132"/>
      <c r="QOU16" s="132"/>
      <c r="QOV16" s="132"/>
      <c r="QOW16" s="132"/>
      <c r="QOX16" s="132"/>
      <c r="QOY16" s="132"/>
      <c r="QOZ16" s="132"/>
      <c r="QPA16" s="132"/>
      <c r="QPB16" s="132"/>
      <c r="QPC16" s="132"/>
      <c r="QPD16" s="132"/>
      <c r="QPE16" s="132"/>
      <c r="QPF16" s="132"/>
      <c r="QPG16" s="130"/>
      <c r="QPH16" s="132"/>
      <c r="QPI16" s="132"/>
      <c r="QPJ16" s="132"/>
      <c r="QPK16" s="132"/>
      <c r="QPL16" s="132"/>
      <c r="QPM16" s="132"/>
      <c r="QPN16" s="132"/>
      <c r="QPO16" s="132"/>
      <c r="QPP16" s="132"/>
      <c r="QPQ16" s="132"/>
      <c r="QPR16" s="132"/>
      <c r="QPS16" s="132"/>
      <c r="QPT16" s="132"/>
      <c r="QPU16" s="132"/>
      <c r="QPV16" s="130"/>
      <c r="QPW16" s="132"/>
      <c r="QPX16" s="132"/>
      <c r="QPY16" s="132"/>
      <c r="QPZ16" s="132"/>
      <c r="QQA16" s="132"/>
      <c r="QQB16" s="132"/>
      <c r="QQC16" s="132"/>
      <c r="QQD16" s="132"/>
      <c r="QQE16" s="132"/>
      <c r="QQF16" s="132"/>
      <c r="QQG16" s="132"/>
      <c r="QQH16" s="132"/>
      <c r="QQI16" s="132"/>
      <c r="QQJ16" s="132"/>
      <c r="QQK16" s="130"/>
      <c r="QQL16" s="132"/>
      <c r="QQM16" s="132"/>
      <c r="QQN16" s="132"/>
      <c r="QQO16" s="132"/>
      <c r="QQP16" s="132"/>
      <c r="QQQ16" s="132"/>
      <c r="QQR16" s="132"/>
      <c r="QQS16" s="132"/>
      <c r="QQT16" s="132"/>
      <c r="QQU16" s="132"/>
      <c r="QQV16" s="132"/>
      <c r="QQW16" s="132"/>
      <c r="QQX16" s="132"/>
      <c r="QQY16" s="132"/>
      <c r="QQZ16" s="130"/>
      <c r="QRA16" s="132"/>
      <c r="QRB16" s="132"/>
      <c r="QRC16" s="132"/>
      <c r="QRD16" s="132"/>
      <c r="QRE16" s="132"/>
      <c r="QRF16" s="132"/>
      <c r="QRG16" s="132"/>
      <c r="QRH16" s="132"/>
      <c r="QRI16" s="132"/>
      <c r="QRJ16" s="132"/>
      <c r="QRK16" s="132"/>
      <c r="QRL16" s="132"/>
      <c r="QRM16" s="132"/>
      <c r="QRN16" s="132"/>
      <c r="QRO16" s="130"/>
      <c r="QRP16" s="132"/>
      <c r="QRQ16" s="132"/>
      <c r="QRR16" s="132"/>
      <c r="QRS16" s="132"/>
      <c r="QRT16" s="132"/>
      <c r="QRU16" s="132"/>
      <c r="QRV16" s="132"/>
      <c r="QRW16" s="132"/>
      <c r="QRX16" s="132"/>
      <c r="QRY16" s="132"/>
      <c r="QRZ16" s="132"/>
      <c r="QSA16" s="132"/>
      <c r="QSB16" s="132"/>
      <c r="QSC16" s="132"/>
      <c r="QSD16" s="130"/>
      <c r="QSE16" s="132"/>
      <c r="QSF16" s="132"/>
      <c r="QSG16" s="132"/>
      <c r="QSH16" s="132"/>
      <c r="QSI16" s="132"/>
      <c r="QSJ16" s="132"/>
      <c r="QSK16" s="132"/>
      <c r="QSL16" s="132"/>
      <c r="QSM16" s="132"/>
      <c r="QSN16" s="132"/>
      <c r="QSO16" s="132"/>
      <c r="QSP16" s="132"/>
      <c r="QSQ16" s="132"/>
      <c r="QSR16" s="132"/>
      <c r="QSS16" s="130"/>
      <c r="QST16" s="132"/>
      <c r="QSU16" s="132"/>
      <c r="QSV16" s="132"/>
      <c r="QSW16" s="132"/>
      <c r="QSX16" s="132"/>
      <c r="QSY16" s="132"/>
      <c r="QSZ16" s="132"/>
      <c r="QTA16" s="132"/>
      <c r="QTB16" s="132"/>
      <c r="QTC16" s="132"/>
      <c r="QTD16" s="132"/>
      <c r="QTE16" s="132"/>
      <c r="QTF16" s="132"/>
      <c r="QTG16" s="132"/>
      <c r="QTH16" s="130"/>
      <c r="QTI16" s="132"/>
      <c r="QTJ16" s="132"/>
      <c r="QTK16" s="132"/>
      <c r="QTL16" s="132"/>
      <c r="QTM16" s="132"/>
      <c r="QTN16" s="132"/>
      <c r="QTO16" s="132"/>
      <c r="QTP16" s="132"/>
      <c r="QTQ16" s="132"/>
      <c r="QTR16" s="132"/>
      <c r="QTS16" s="132"/>
      <c r="QTT16" s="132"/>
      <c r="QTU16" s="132"/>
      <c r="QTV16" s="132"/>
      <c r="QTW16" s="130"/>
      <c r="QTX16" s="132"/>
      <c r="QTY16" s="132"/>
      <c r="QTZ16" s="132"/>
      <c r="QUA16" s="132"/>
      <c r="QUB16" s="132"/>
      <c r="QUC16" s="132"/>
      <c r="QUD16" s="132"/>
      <c r="QUE16" s="132"/>
      <c r="QUF16" s="132"/>
      <c r="QUG16" s="132"/>
      <c r="QUH16" s="132"/>
      <c r="QUI16" s="132"/>
      <c r="QUJ16" s="132"/>
      <c r="QUK16" s="132"/>
      <c r="QUL16" s="130"/>
      <c r="QUM16" s="132"/>
      <c r="QUN16" s="132"/>
      <c r="QUO16" s="132"/>
      <c r="QUP16" s="132"/>
      <c r="QUQ16" s="132"/>
      <c r="QUR16" s="132"/>
      <c r="QUS16" s="132"/>
      <c r="QUT16" s="132"/>
      <c r="QUU16" s="132"/>
      <c r="QUV16" s="132"/>
      <c r="QUW16" s="132"/>
      <c r="QUX16" s="132"/>
      <c r="QUY16" s="132"/>
      <c r="QUZ16" s="132"/>
      <c r="QVA16" s="130"/>
      <c r="QVB16" s="132"/>
      <c r="QVC16" s="132"/>
      <c r="QVD16" s="132"/>
      <c r="QVE16" s="132"/>
      <c r="QVF16" s="132"/>
      <c r="QVG16" s="132"/>
      <c r="QVH16" s="132"/>
      <c r="QVI16" s="132"/>
      <c r="QVJ16" s="132"/>
      <c r="QVK16" s="132"/>
      <c r="QVL16" s="132"/>
      <c r="QVM16" s="132"/>
      <c r="QVN16" s="132"/>
      <c r="QVO16" s="132"/>
      <c r="QVP16" s="130"/>
      <c r="QVQ16" s="132"/>
      <c r="QVR16" s="132"/>
      <c r="QVS16" s="132"/>
      <c r="QVT16" s="132"/>
      <c r="QVU16" s="132"/>
      <c r="QVV16" s="132"/>
      <c r="QVW16" s="132"/>
      <c r="QVX16" s="132"/>
      <c r="QVY16" s="132"/>
      <c r="QVZ16" s="132"/>
      <c r="QWA16" s="132"/>
      <c r="QWB16" s="132"/>
      <c r="QWC16" s="132"/>
      <c r="QWD16" s="132"/>
      <c r="QWE16" s="130"/>
      <c r="QWF16" s="132"/>
      <c r="QWG16" s="132"/>
      <c r="QWH16" s="132"/>
      <c r="QWI16" s="132"/>
      <c r="QWJ16" s="132"/>
      <c r="QWK16" s="132"/>
      <c r="QWL16" s="132"/>
      <c r="QWM16" s="132"/>
      <c r="QWN16" s="132"/>
      <c r="QWO16" s="132"/>
      <c r="QWP16" s="132"/>
      <c r="QWQ16" s="132"/>
      <c r="QWR16" s="132"/>
      <c r="QWS16" s="132"/>
      <c r="QWT16" s="130"/>
      <c r="QWU16" s="132"/>
      <c r="QWV16" s="132"/>
      <c r="QWW16" s="132"/>
      <c r="QWX16" s="132"/>
      <c r="QWY16" s="132"/>
      <c r="QWZ16" s="132"/>
      <c r="QXA16" s="132"/>
      <c r="QXB16" s="132"/>
      <c r="QXC16" s="132"/>
      <c r="QXD16" s="132"/>
      <c r="QXE16" s="132"/>
      <c r="QXF16" s="132"/>
      <c r="QXG16" s="132"/>
      <c r="QXH16" s="132"/>
      <c r="QXI16" s="130"/>
      <c r="QXJ16" s="132"/>
      <c r="QXK16" s="132"/>
      <c r="QXL16" s="132"/>
      <c r="QXM16" s="132"/>
      <c r="QXN16" s="132"/>
      <c r="QXO16" s="132"/>
      <c r="QXP16" s="132"/>
      <c r="QXQ16" s="132"/>
      <c r="QXR16" s="132"/>
      <c r="QXS16" s="132"/>
      <c r="QXT16" s="132"/>
      <c r="QXU16" s="132"/>
      <c r="QXV16" s="132"/>
      <c r="QXW16" s="132"/>
      <c r="QXX16" s="130"/>
      <c r="QXY16" s="132"/>
      <c r="QXZ16" s="132"/>
      <c r="QYA16" s="132"/>
      <c r="QYB16" s="132"/>
      <c r="QYC16" s="132"/>
      <c r="QYD16" s="132"/>
      <c r="QYE16" s="132"/>
      <c r="QYF16" s="132"/>
      <c r="QYG16" s="132"/>
      <c r="QYH16" s="132"/>
      <c r="QYI16" s="132"/>
      <c r="QYJ16" s="132"/>
      <c r="QYK16" s="132"/>
      <c r="QYL16" s="132"/>
      <c r="QYM16" s="130"/>
      <c r="QYN16" s="132"/>
      <c r="QYO16" s="132"/>
      <c r="QYP16" s="132"/>
      <c r="QYQ16" s="132"/>
      <c r="QYR16" s="132"/>
      <c r="QYS16" s="132"/>
      <c r="QYT16" s="132"/>
      <c r="QYU16" s="132"/>
      <c r="QYV16" s="132"/>
      <c r="QYW16" s="132"/>
      <c r="QYX16" s="132"/>
      <c r="QYY16" s="132"/>
      <c r="QYZ16" s="132"/>
      <c r="QZA16" s="132"/>
      <c r="QZB16" s="130"/>
      <c r="QZC16" s="132"/>
      <c r="QZD16" s="132"/>
      <c r="QZE16" s="132"/>
      <c r="QZF16" s="132"/>
      <c r="QZG16" s="132"/>
      <c r="QZH16" s="132"/>
      <c r="QZI16" s="132"/>
      <c r="QZJ16" s="132"/>
      <c r="QZK16" s="132"/>
      <c r="QZL16" s="132"/>
      <c r="QZM16" s="132"/>
      <c r="QZN16" s="132"/>
      <c r="QZO16" s="132"/>
      <c r="QZP16" s="132"/>
      <c r="QZQ16" s="130"/>
      <c r="QZR16" s="132"/>
      <c r="QZS16" s="132"/>
      <c r="QZT16" s="132"/>
      <c r="QZU16" s="132"/>
      <c r="QZV16" s="132"/>
      <c r="QZW16" s="132"/>
      <c r="QZX16" s="132"/>
      <c r="QZY16" s="132"/>
      <c r="QZZ16" s="132"/>
      <c r="RAA16" s="132"/>
      <c r="RAB16" s="132"/>
      <c r="RAC16" s="132"/>
      <c r="RAD16" s="132"/>
      <c r="RAE16" s="132"/>
      <c r="RAF16" s="130"/>
      <c r="RAG16" s="132"/>
      <c r="RAH16" s="132"/>
      <c r="RAI16" s="132"/>
      <c r="RAJ16" s="132"/>
      <c r="RAK16" s="132"/>
      <c r="RAL16" s="132"/>
      <c r="RAM16" s="132"/>
      <c r="RAN16" s="132"/>
      <c r="RAO16" s="132"/>
      <c r="RAP16" s="132"/>
      <c r="RAQ16" s="132"/>
      <c r="RAR16" s="132"/>
      <c r="RAS16" s="132"/>
      <c r="RAT16" s="132"/>
      <c r="RAU16" s="130"/>
      <c r="RAV16" s="132"/>
      <c r="RAW16" s="132"/>
      <c r="RAX16" s="132"/>
      <c r="RAY16" s="132"/>
      <c r="RAZ16" s="132"/>
      <c r="RBA16" s="132"/>
      <c r="RBB16" s="132"/>
      <c r="RBC16" s="132"/>
      <c r="RBD16" s="132"/>
      <c r="RBE16" s="132"/>
      <c r="RBF16" s="132"/>
      <c r="RBG16" s="132"/>
      <c r="RBH16" s="132"/>
      <c r="RBI16" s="132"/>
      <c r="RBJ16" s="130"/>
      <c r="RBK16" s="132"/>
      <c r="RBL16" s="132"/>
      <c r="RBM16" s="132"/>
      <c r="RBN16" s="132"/>
      <c r="RBO16" s="132"/>
      <c r="RBP16" s="132"/>
      <c r="RBQ16" s="132"/>
      <c r="RBR16" s="132"/>
      <c r="RBS16" s="132"/>
      <c r="RBT16" s="132"/>
      <c r="RBU16" s="132"/>
      <c r="RBV16" s="132"/>
      <c r="RBW16" s="132"/>
      <c r="RBX16" s="132"/>
      <c r="RBY16" s="130"/>
      <c r="RBZ16" s="132"/>
      <c r="RCA16" s="132"/>
      <c r="RCB16" s="132"/>
      <c r="RCC16" s="132"/>
      <c r="RCD16" s="132"/>
      <c r="RCE16" s="132"/>
      <c r="RCF16" s="132"/>
      <c r="RCG16" s="132"/>
      <c r="RCH16" s="132"/>
      <c r="RCI16" s="132"/>
      <c r="RCJ16" s="132"/>
      <c r="RCK16" s="132"/>
      <c r="RCL16" s="132"/>
      <c r="RCM16" s="132"/>
      <c r="RCN16" s="130"/>
      <c r="RCO16" s="132"/>
      <c r="RCP16" s="132"/>
      <c r="RCQ16" s="132"/>
      <c r="RCR16" s="132"/>
      <c r="RCS16" s="132"/>
      <c r="RCT16" s="132"/>
      <c r="RCU16" s="132"/>
      <c r="RCV16" s="132"/>
      <c r="RCW16" s="132"/>
      <c r="RCX16" s="132"/>
      <c r="RCY16" s="132"/>
      <c r="RCZ16" s="132"/>
      <c r="RDA16" s="132"/>
      <c r="RDB16" s="132"/>
      <c r="RDC16" s="130"/>
      <c r="RDD16" s="132"/>
      <c r="RDE16" s="132"/>
      <c r="RDF16" s="132"/>
      <c r="RDG16" s="132"/>
      <c r="RDH16" s="132"/>
      <c r="RDI16" s="132"/>
      <c r="RDJ16" s="132"/>
      <c r="RDK16" s="132"/>
      <c r="RDL16" s="132"/>
      <c r="RDM16" s="132"/>
      <c r="RDN16" s="132"/>
      <c r="RDO16" s="132"/>
      <c r="RDP16" s="132"/>
      <c r="RDQ16" s="132"/>
      <c r="RDR16" s="130"/>
      <c r="RDS16" s="132"/>
      <c r="RDT16" s="132"/>
      <c r="RDU16" s="132"/>
      <c r="RDV16" s="132"/>
      <c r="RDW16" s="132"/>
      <c r="RDX16" s="132"/>
      <c r="RDY16" s="132"/>
      <c r="RDZ16" s="132"/>
      <c r="REA16" s="132"/>
      <c r="REB16" s="132"/>
      <c r="REC16" s="132"/>
      <c r="RED16" s="132"/>
      <c r="REE16" s="132"/>
      <c r="REF16" s="132"/>
      <c r="REG16" s="130"/>
      <c r="REH16" s="132"/>
      <c r="REI16" s="132"/>
      <c r="REJ16" s="132"/>
      <c r="REK16" s="132"/>
      <c r="REL16" s="132"/>
      <c r="REM16" s="132"/>
      <c r="REN16" s="132"/>
      <c r="REO16" s="132"/>
      <c r="REP16" s="132"/>
      <c r="REQ16" s="132"/>
      <c r="RER16" s="132"/>
      <c r="RES16" s="132"/>
      <c r="RET16" s="132"/>
      <c r="REU16" s="132"/>
      <c r="REV16" s="130"/>
      <c r="REW16" s="132"/>
      <c r="REX16" s="132"/>
      <c r="REY16" s="132"/>
      <c r="REZ16" s="132"/>
      <c r="RFA16" s="132"/>
      <c r="RFB16" s="132"/>
      <c r="RFC16" s="132"/>
      <c r="RFD16" s="132"/>
      <c r="RFE16" s="132"/>
      <c r="RFF16" s="132"/>
      <c r="RFG16" s="132"/>
      <c r="RFH16" s="132"/>
      <c r="RFI16" s="132"/>
      <c r="RFJ16" s="132"/>
      <c r="RFK16" s="130"/>
      <c r="RFL16" s="132"/>
      <c r="RFM16" s="132"/>
      <c r="RFN16" s="132"/>
      <c r="RFO16" s="132"/>
      <c r="RFP16" s="132"/>
      <c r="RFQ16" s="132"/>
      <c r="RFR16" s="132"/>
      <c r="RFS16" s="132"/>
      <c r="RFT16" s="132"/>
      <c r="RFU16" s="132"/>
      <c r="RFV16" s="132"/>
      <c r="RFW16" s="132"/>
      <c r="RFX16" s="132"/>
      <c r="RFY16" s="132"/>
      <c r="RFZ16" s="130"/>
      <c r="RGA16" s="132"/>
      <c r="RGB16" s="132"/>
      <c r="RGC16" s="132"/>
      <c r="RGD16" s="132"/>
      <c r="RGE16" s="132"/>
      <c r="RGF16" s="132"/>
      <c r="RGG16" s="132"/>
      <c r="RGH16" s="132"/>
      <c r="RGI16" s="132"/>
      <c r="RGJ16" s="132"/>
      <c r="RGK16" s="132"/>
      <c r="RGL16" s="132"/>
      <c r="RGM16" s="132"/>
      <c r="RGN16" s="132"/>
      <c r="RGO16" s="130"/>
      <c r="RGP16" s="132"/>
      <c r="RGQ16" s="132"/>
      <c r="RGR16" s="132"/>
      <c r="RGS16" s="132"/>
      <c r="RGT16" s="132"/>
      <c r="RGU16" s="132"/>
      <c r="RGV16" s="132"/>
      <c r="RGW16" s="132"/>
      <c r="RGX16" s="132"/>
      <c r="RGY16" s="132"/>
      <c r="RGZ16" s="132"/>
      <c r="RHA16" s="132"/>
      <c r="RHB16" s="132"/>
      <c r="RHC16" s="132"/>
      <c r="RHD16" s="130"/>
      <c r="RHE16" s="132"/>
      <c r="RHF16" s="132"/>
      <c r="RHG16" s="132"/>
      <c r="RHH16" s="132"/>
      <c r="RHI16" s="132"/>
      <c r="RHJ16" s="132"/>
      <c r="RHK16" s="132"/>
      <c r="RHL16" s="132"/>
      <c r="RHM16" s="132"/>
      <c r="RHN16" s="132"/>
      <c r="RHO16" s="132"/>
      <c r="RHP16" s="132"/>
      <c r="RHQ16" s="132"/>
      <c r="RHR16" s="132"/>
      <c r="RHS16" s="130"/>
      <c r="RHT16" s="132"/>
      <c r="RHU16" s="132"/>
      <c r="RHV16" s="132"/>
      <c r="RHW16" s="132"/>
      <c r="RHX16" s="132"/>
      <c r="RHY16" s="132"/>
      <c r="RHZ16" s="132"/>
      <c r="RIA16" s="132"/>
      <c r="RIB16" s="132"/>
      <c r="RIC16" s="132"/>
      <c r="RID16" s="132"/>
      <c r="RIE16" s="132"/>
      <c r="RIF16" s="132"/>
      <c r="RIG16" s="132"/>
      <c r="RIH16" s="130"/>
      <c r="RII16" s="132"/>
      <c r="RIJ16" s="132"/>
      <c r="RIK16" s="132"/>
      <c r="RIL16" s="132"/>
      <c r="RIM16" s="132"/>
      <c r="RIN16" s="132"/>
      <c r="RIO16" s="132"/>
      <c r="RIP16" s="132"/>
      <c r="RIQ16" s="132"/>
      <c r="RIR16" s="132"/>
      <c r="RIS16" s="132"/>
      <c r="RIT16" s="132"/>
      <c r="RIU16" s="132"/>
      <c r="RIV16" s="132"/>
      <c r="RIW16" s="130"/>
      <c r="RIX16" s="132"/>
      <c r="RIY16" s="132"/>
      <c r="RIZ16" s="132"/>
      <c r="RJA16" s="132"/>
      <c r="RJB16" s="132"/>
      <c r="RJC16" s="132"/>
      <c r="RJD16" s="132"/>
      <c r="RJE16" s="132"/>
      <c r="RJF16" s="132"/>
      <c r="RJG16" s="132"/>
      <c r="RJH16" s="132"/>
      <c r="RJI16" s="132"/>
      <c r="RJJ16" s="132"/>
      <c r="RJK16" s="132"/>
      <c r="RJL16" s="130"/>
      <c r="RJM16" s="132"/>
      <c r="RJN16" s="132"/>
      <c r="RJO16" s="132"/>
      <c r="RJP16" s="132"/>
      <c r="RJQ16" s="132"/>
      <c r="RJR16" s="132"/>
      <c r="RJS16" s="132"/>
      <c r="RJT16" s="132"/>
      <c r="RJU16" s="132"/>
      <c r="RJV16" s="132"/>
      <c r="RJW16" s="132"/>
      <c r="RJX16" s="132"/>
      <c r="RJY16" s="132"/>
      <c r="RJZ16" s="132"/>
      <c r="RKA16" s="130"/>
      <c r="RKB16" s="132"/>
      <c r="RKC16" s="132"/>
      <c r="RKD16" s="132"/>
      <c r="RKE16" s="132"/>
      <c r="RKF16" s="132"/>
      <c r="RKG16" s="132"/>
      <c r="RKH16" s="132"/>
      <c r="RKI16" s="132"/>
      <c r="RKJ16" s="132"/>
      <c r="RKK16" s="132"/>
      <c r="RKL16" s="132"/>
      <c r="RKM16" s="132"/>
      <c r="RKN16" s="132"/>
      <c r="RKO16" s="132"/>
      <c r="RKP16" s="130"/>
      <c r="RKQ16" s="132"/>
      <c r="RKR16" s="132"/>
      <c r="RKS16" s="132"/>
      <c r="RKT16" s="132"/>
      <c r="RKU16" s="132"/>
      <c r="RKV16" s="132"/>
      <c r="RKW16" s="132"/>
      <c r="RKX16" s="132"/>
      <c r="RKY16" s="132"/>
      <c r="RKZ16" s="132"/>
      <c r="RLA16" s="132"/>
      <c r="RLB16" s="132"/>
      <c r="RLC16" s="132"/>
      <c r="RLD16" s="132"/>
      <c r="RLE16" s="130"/>
      <c r="RLF16" s="132"/>
      <c r="RLG16" s="132"/>
      <c r="RLH16" s="132"/>
      <c r="RLI16" s="132"/>
      <c r="RLJ16" s="132"/>
      <c r="RLK16" s="132"/>
      <c r="RLL16" s="132"/>
      <c r="RLM16" s="132"/>
      <c r="RLN16" s="132"/>
      <c r="RLO16" s="132"/>
      <c r="RLP16" s="132"/>
      <c r="RLQ16" s="132"/>
      <c r="RLR16" s="132"/>
      <c r="RLS16" s="132"/>
      <c r="RLT16" s="130"/>
      <c r="RLU16" s="132"/>
      <c r="RLV16" s="132"/>
      <c r="RLW16" s="132"/>
      <c r="RLX16" s="132"/>
      <c r="RLY16" s="132"/>
      <c r="RLZ16" s="132"/>
      <c r="RMA16" s="132"/>
      <c r="RMB16" s="132"/>
      <c r="RMC16" s="132"/>
      <c r="RMD16" s="132"/>
      <c r="RME16" s="132"/>
      <c r="RMF16" s="132"/>
      <c r="RMG16" s="132"/>
      <c r="RMH16" s="132"/>
      <c r="RMI16" s="130"/>
      <c r="RMJ16" s="132"/>
      <c r="RMK16" s="132"/>
      <c r="RML16" s="132"/>
      <c r="RMM16" s="132"/>
      <c r="RMN16" s="132"/>
      <c r="RMO16" s="132"/>
      <c r="RMP16" s="132"/>
      <c r="RMQ16" s="132"/>
      <c r="RMR16" s="132"/>
      <c r="RMS16" s="132"/>
      <c r="RMT16" s="132"/>
      <c r="RMU16" s="132"/>
      <c r="RMV16" s="132"/>
      <c r="RMW16" s="132"/>
      <c r="RMX16" s="130"/>
      <c r="RMY16" s="132"/>
      <c r="RMZ16" s="132"/>
      <c r="RNA16" s="132"/>
      <c r="RNB16" s="132"/>
      <c r="RNC16" s="132"/>
      <c r="RND16" s="132"/>
      <c r="RNE16" s="132"/>
      <c r="RNF16" s="132"/>
      <c r="RNG16" s="132"/>
      <c r="RNH16" s="132"/>
      <c r="RNI16" s="132"/>
      <c r="RNJ16" s="132"/>
      <c r="RNK16" s="132"/>
      <c r="RNL16" s="132"/>
      <c r="RNM16" s="130"/>
      <c r="RNN16" s="132"/>
      <c r="RNO16" s="132"/>
      <c r="RNP16" s="132"/>
      <c r="RNQ16" s="132"/>
      <c r="RNR16" s="132"/>
      <c r="RNS16" s="132"/>
      <c r="RNT16" s="132"/>
      <c r="RNU16" s="132"/>
      <c r="RNV16" s="132"/>
      <c r="RNW16" s="132"/>
      <c r="RNX16" s="132"/>
      <c r="RNY16" s="132"/>
      <c r="RNZ16" s="132"/>
      <c r="ROA16" s="132"/>
      <c r="ROB16" s="130"/>
      <c r="ROC16" s="132"/>
      <c r="ROD16" s="132"/>
      <c r="ROE16" s="132"/>
      <c r="ROF16" s="132"/>
      <c r="ROG16" s="132"/>
      <c r="ROH16" s="132"/>
      <c r="ROI16" s="132"/>
      <c r="ROJ16" s="132"/>
      <c r="ROK16" s="132"/>
      <c r="ROL16" s="132"/>
      <c r="ROM16" s="132"/>
      <c r="RON16" s="132"/>
      <c r="ROO16" s="132"/>
      <c r="ROP16" s="132"/>
      <c r="ROQ16" s="130"/>
      <c r="ROR16" s="132"/>
      <c r="ROS16" s="132"/>
      <c r="ROT16" s="132"/>
      <c r="ROU16" s="132"/>
      <c r="ROV16" s="132"/>
      <c r="ROW16" s="132"/>
      <c r="ROX16" s="132"/>
      <c r="ROY16" s="132"/>
      <c r="ROZ16" s="132"/>
      <c r="RPA16" s="132"/>
      <c r="RPB16" s="132"/>
      <c r="RPC16" s="132"/>
      <c r="RPD16" s="132"/>
      <c r="RPE16" s="132"/>
      <c r="RPF16" s="130"/>
      <c r="RPG16" s="132"/>
      <c r="RPH16" s="132"/>
      <c r="RPI16" s="132"/>
      <c r="RPJ16" s="132"/>
      <c r="RPK16" s="132"/>
      <c r="RPL16" s="132"/>
      <c r="RPM16" s="132"/>
      <c r="RPN16" s="132"/>
      <c r="RPO16" s="132"/>
      <c r="RPP16" s="132"/>
      <c r="RPQ16" s="132"/>
      <c r="RPR16" s="132"/>
      <c r="RPS16" s="132"/>
      <c r="RPT16" s="132"/>
      <c r="RPU16" s="130"/>
      <c r="RPV16" s="132"/>
      <c r="RPW16" s="132"/>
      <c r="RPX16" s="132"/>
      <c r="RPY16" s="132"/>
      <c r="RPZ16" s="132"/>
      <c r="RQA16" s="132"/>
      <c r="RQB16" s="132"/>
      <c r="RQC16" s="132"/>
      <c r="RQD16" s="132"/>
      <c r="RQE16" s="132"/>
      <c r="RQF16" s="132"/>
      <c r="RQG16" s="132"/>
      <c r="RQH16" s="132"/>
      <c r="RQI16" s="132"/>
      <c r="RQJ16" s="130"/>
      <c r="RQK16" s="132"/>
      <c r="RQL16" s="132"/>
      <c r="RQM16" s="132"/>
      <c r="RQN16" s="132"/>
      <c r="RQO16" s="132"/>
      <c r="RQP16" s="132"/>
      <c r="RQQ16" s="132"/>
      <c r="RQR16" s="132"/>
      <c r="RQS16" s="132"/>
      <c r="RQT16" s="132"/>
      <c r="RQU16" s="132"/>
      <c r="RQV16" s="132"/>
      <c r="RQW16" s="132"/>
      <c r="RQX16" s="132"/>
      <c r="RQY16" s="130"/>
      <c r="RQZ16" s="132"/>
      <c r="RRA16" s="132"/>
      <c r="RRB16" s="132"/>
      <c r="RRC16" s="132"/>
      <c r="RRD16" s="132"/>
      <c r="RRE16" s="132"/>
      <c r="RRF16" s="132"/>
      <c r="RRG16" s="132"/>
      <c r="RRH16" s="132"/>
      <c r="RRI16" s="132"/>
      <c r="RRJ16" s="132"/>
      <c r="RRK16" s="132"/>
      <c r="RRL16" s="132"/>
      <c r="RRM16" s="132"/>
      <c r="RRN16" s="130"/>
      <c r="RRO16" s="132"/>
      <c r="RRP16" s="132"/>
      <c r="RRQ16" s="132"/>
      <c r="RRR16" s="132"/>
      <c r="RRS16" s="132"/>
      <c r="RRT16" s="132"/>
      <c r="RRU16" s="132"/>
      <c r="RRV16" s="132"/>
      <c r="RRW16" s="132"/>
      <c r="RRX16" s="132"/>
      <c r="RRY16" s="132"/>
      <c r="RRZ16" s="132"/>
      <c r="RSA16" s="132"/>
      <c r="RSB16" s="132"/>
      <c r="RSC16" s="130"/>
      <c r="RSD16" s="132"/>
      <c r="RSE16" s="132"/>
      <c r="RSF16" s="132"/>
      <c r="RSG16" s="132"/>
      <c r="RSH16" s="132"/>
      <c r="RSI16" s="132"/>
      <c r="RSJ16" s="132"/>
      <c r="RSK16" s="132"/>
      <c r="RSL16" s="132"/>
      <c r="RSM16" s="132"/>
      <c r="RSN16" s="132"/>
      <c r="RSO16" s="132"/>
      <c r="RSP16" s="132"/>
      <c r="RSQ16" s="132"/>
      <c r="RSR16" s="130"/>
      <c r="RSS16" s="132"/>
      <c r="RST16" s="132"/>
      <c r="RSU16" s="132"/>
      <c r="RSV16" s="132"/>
      <c r="RSW16" s="132"/>
      <c r="RSX16" s="132"/>
      <c r="RSY16" s="132"/>
      <c r="RSZ16" s="132"/>
      <c r="RTA16" s="132"/>
      <c r="RTB16" s="132"/>
      <c r="RTC16" s="132"/>
      <c r="RTD16" s="132"/>
      <c r="RTE16" s="132"/>
      <c r="RTF16" s="132"/>
      <c r="RTG16" s="130"/>
      <c r="RTH16" s="132"/>
      <c r="RTI16" s="132"/>
      <c r="RTJ16" s="132"/>
      <c r="RTK16" s="132"/>
      <c r="RTL16" s="132"/>
      <c r="RTM16" s="132"/>
      <c r="RTN16" s="132"/>
      <c r="RTO16" s="132"/>
      <c r="RTP16" s="132"/>
      <c r="RTQ16" s="132"/>
      <c r="RTR16" s="132"/>
      <c r="RTS16" s="132"/>
      <c r="RTT16" s="132"/>
      <c r="RTU16" s="132"/>
      <c r="RTV16" s="130"/>
      <c r="RTW16" s="132"/>
      <c r="RTX16" s="132"/>
      <c r="RTY16" s="132"/>
      <c r="RTZ16" s="132"/>
      <c r="RUA16" s="132"/>
      <c r="RUB16" s="132"/>
      <c r="RUC16" s="132"/>
      <c r="RUD16" s="132"/>
      <c r="RUE16" s="132"/>
      <c r="RUF16" s="132"/>
      <c r="RUG16" s="132"/>
      <c r="RUH16" s="132"/>
      <c r="RUI16" s="132"/>
      <c r="RUJ16" s="132"/>
      <c r="RUK16" s="130"/>
      <c r="RUL16" s="132"/>
      <c r="RUM16" s="132"/>
      <c r="RUN16" s="132"/>
      <c r="RUO16" s="132"/>
      <c r="RUP16" s="132"/>
      <c r="RUQ16" s="132"/>
      <c r="RUR16" s="132"/>
      <c r="RUS16" s="132"/>
      <c r="RUT16" s="132"/>
      <c r="RUU16" s="132"/>
      <c r="RUV16" s="132"/>
      <c r="RUW16" s="132"/>
      <c r="RUX16" s="132"/>
      <c r="RUY16" s="132"/>
      <c r="RUZ16" s="130"/>
      <c r="RVA16" s="132"/>
      <c r="RVB16" s="132"/>
      <c r="RVC16" s="132"/>
      <c r="RVD16" s="132"/>
      <c r="RVE16" s="132"/>
      <c r="RVF16" s="132"/>
      <c r="RVG16" s="132"/>
      <c r="RVH16" s="132"/>
      <c r="RVI16" s="132"/>
      <c r="RVJ16" s="132"/>
      <c r="RVK16" s="132"/>
      <c r="RVL16" s="132"/>
      <c r="RVM16" s="132"/>
      <c r="RVN16" s="132"/>
      <c r="RVO16" s="130"/>
      <c r="RVP16" s="132"/>
      <c r="RVQ16" s="132"/>
      <c r="RVR16" s="132"/>
      <c r="RVS16" s="132"/>
      <c r="RVT16" s="132"/>
      <c r="RVU16" s="132"/>
      <c r="RVV16" s="132"/>
      <c r="RVW16" s="132"/>
      <c r="RVX16" s="132"/>
      <c r="RVY16" s="132"/>
      <c r="RVZ16" s="132"/>
      <c r="RWA16" s="132"/>
      <c r="RWB16" s="132"/>
      <c r="RWC16" s="132"/>
      <c r="RWD16" s="130"/>
      <c r="RWE16" s="132"/>
      <c r="RWF16" s="132"/>
      <c r="RWG16" s="132"/>
      <c r="RWH16" s="132"/>
      <c r="RWI16" s="132"/>
      <c r="RWJ16" s="132"/>
      <c r="RWK16" s="132"/>
      <c r="RWL16" s="132"/>
      <c r="RWM16" s="132"/>
      <c r="RWN16" s="132"/>
      <c r="RWO16" s="132"/>
      <c r="RWP16" s="132"/>
      <c r="RWQ16" s="132"/>
      <c r="RWR16" s="132"/>
      <c r="RWS16" s="130"/>
      <c r="RWT16" s="132"/>
      <c r="RWU16" s="132"/>
      <c r="RWV16" s="132"/>
      <c r="RWW16" s="132"/>
      <c r="RWX16" s="132"/>
      <c r="RWY16" s="132"/>
      <c r="RWZ16" s="132"/>
      <c r="RXA16" s="132"/>
      <c r="RXB16" s="132"/>
      <c r="RXC16" s="132"/>
      <c r="RXD16" s="132"/>
      <c r="RXE16" s="132"/>
      <c r="RXF16" s="132"/>
      <c r="RXG16" s="132"/>
      <c r="RXH16" s="130"/>
      <c r="RXI16" s="132"/>
      <c r="RXJ16" s="132"/>
      <c r="RXK16" s="132"/>
      <c r="RXL16" s="132"/>
      <c r="RXM16" s="132"/>
      <c r="RXN16" s="132"/>
      <c r="RXO16" s="132"/>
      <c r="RXP16" s="132"/>
      <c r="RXQ16" s="132"/>
      <c r="RXR16" s="132"/>
      <c r="RXS16" s="132"/>
      <c r="RXT16" s="132"/>
      <c r="RXU16" s="132"/>
      <c r="RXV16" s="132"/>
      <c r="RXW16" s="130"/>
      <c r="RXX16" s="132"/>
      <c r="RXY16" s="132"/>
      <c r="RXZ16" s="132"/>
      <c r="RYA16" s="132"/>
      <c r="RYB16" s="132"/>
      <c r="RYC16" s="132"/>
      <c r="RYD16" s="132"/>
      <c r="RYE16" s="132"/>
      <c r="RYF16" s="132"/>
      <c r="RYG16" s="132"/>
      <c r="RYH16" s="132"/>
      <c r="RYI16" s="132"/>
      <c r="RYJ16" s="132"/>
      <c r="RYK16" s="132"/>
      <c r="RYL16" s="130"/>
      <c r="RYM16" s="132"/>
      <c r="RYN16" s="132"/>
      <c r="RYO16" s="132"/>
      <c r="RYP16" s="132"/>
      <c r="RYQ16" s="132"/>
      <c r="RYR16" s="132"/>
      <c r="RYS16" s="132"/>
      <c r="RYT16" s="132"/>
      <c r="RYU16" s="132"/>
      <c r="RYV16" s="132"/>
      <c r="RYW16" s="132"/>
      <c r="RYX16" s="132"/>
      <c r="RYY16" s="132"/>
      <c r="RYZ16" s="132"/>
      <c r="RZA16" s="130"/>
      <c r="RZB16" s="132"/>
      <c r="RZC16" s="132"/>
      <c r="RZD16" s="132"/>
      <c r="RZE16" s="132"/>
      <c r="RZF16" s="132"/>
      <c r="RZG16" s="132"/>
      <c r="RZH16" s="132"/>
      <c r="RZI16" s="132"/>
      <c r="RZJ16" s="132"/>
      <c r="RZK16" s="132"/>
      <c r="RZL16" s="132"/>
      <c r="RZM16" s="132"/>
      <c r="RZN16" s="132"/>
      <c r="RZO16" s="132"/>
      <c r="RZP16" s="130"/>
      <c r="RZQ16" s="132"/>
      <c r="RZR16" s="132"/>
      <c r="RZS16" s="132"/>
      <c r="RZT16" s="132"/>
      <c r="RZU16" s="132"/>
      <c r="RZV16" s="132"/>
      <c r="RZW16" s="132"/>
      <c r="RZX16" s="132"/>
      <c r="RZY16" s="132"/>
      <c r="RZZ16" s="132"/>
      <c r="SAA16" s="132"/>
      <c r="SAB16" s="132"/>
      <c r="SAC16" s="132"/>
      <c r="SAD16" s="132"/>
      <c r="SAE16" s="130"/>
      <c r="SAF16" s="132"/>
      <c r="SAG16" s="132"/>
      <c r="SAH16" s="132"/>
      <c r="SAI16" s="132"/>
      <c r="SAJ16" s="132"/>
      <c r="SAK16" s="132"/>
      <c r="SAL16" s="132"/>
      <c r="SAM16" s="132"/>
      <c r="SAN16" s="132"/>
      <c r="SAO16" s="132"/>
      <c r="SAP16" s="132"/>
      <c r="SAQ16" s="132"/>
      <c r="SAR16" s="132"/>
      <c r="SAS16" s="132"/>
      <c r="SAT16" s="130"/>
      <c r="SAU16" s="132"/>
      <c r="SAV16" s="132"/>
      <c r="SAW16" s="132"/>
      <c r="SAX16" s="132"/>
      <c r="SAY16" s="132"/>
      <c r="SAZ16" s="132"/>
      <c r="SBA16" s="132"/>
      <c r="SBB16" s="132"/>
      <c r="SBC16" s="132"/>
      <c r="SBD16" s="132"/>
      <c r="SBE16" s="132"/>
      <c r="SBF16" s="132"/>
      <c r="SBG16" s="132"/>
      <c r="SBH16" s="132"/>
      <c r="SBI16" s="130"/>
      <c r="SBJ16" s="132"/>
      <c r="SBK16" s="132"/>
      <c r="SBL16" s="132"/>
      <c r="SBM16" s="132"/>
      <c r="SBN16" s="132"/>
      <c r="SBO16" s="132"/>
      <c r="SBP16" s="132"/>
      <c r="SBQ16" s="132"/>
      <c r="SBR16" s="132"/>
      <c r="SBS16" s="132"/>
      <c r="SBT16" s="132"/>
      <c r="SBU16" s="132"/>
      <c r="SBV16" s="132"/>
      <c r="SBW16" s="132"/>
      <c r="SBX16" s="130"/>
      <c r="SBY16" s="132"/>
      <c r="SBZ16" s="132"/>
      <c r="SCA16" s="132"/>
      <c r="SCB16" s="132"/>
      <c r="SCC16" s="132"/>
      <c r="SCD16" s="132"/>
      <c r="SCE16" s="132"/>
      <c r="SCF16" s="132"/>
      <c r="SCG16" s="132"/>
      <c r="SCH16" s="132"/>
      <c r="SCI16" s="132"/>
      <c r="SCJ16" s="132"/>
      <c r="SCK16" s="132"/>
      <c r="SCL16" s="132"/>
      <c r="SCM16" s="130"/>
      <c r="SCN16" s="132"/>
      <c r="SCO16" s="132"/>
      <c r="SCP16" s="132"/>
      <c r="SCQ16" s="132"/>
      <c r="SCR16" s="132"/>
      <c r="SCS16" s="132"/>
      <c r="SCT16" s="132"/>
      <c r="SCU16" s="132"/>
      <c r="SCV16" s="132"/>
      <c r="SCW16" s="132"/>
      <c r="SCX16" s="132"/>
      <c r="SCY16" s="132"/>
      <c r="SCZ16" s="132"/>
      <c r="SDA16" s="132"/>
      <c r="SDB16" s="130"/>
      <c r="SDC16" s="132"/>
      <c r="SDD16" s="132"/>
      <c r="SDE16" s="132"/>
      <c r="SDF16" s="132"/>
      <c r="SDG16" s="132"/>
      <c r="SDH16" s="132"/>
      <c r="SDI16" s="132"/>
      <c r="SDJ16" s="132"/>
      <c r="SDK16" s="132"/>
      <c r="SDL16" s="132"/>
      <c r="SDM16" s="132"/>
      <c r="SDN16" s="132"/>
      <c r="SDO16" s="132"/>
      <c r="SDP16" s="132"/>
      <c r="SDQ16" s="130"/>
      <c r="SDR16" s="132"/>
      <c r="SDS16" s="132"/>
      <c r="SDT16" s="132"/>
      <c r="SDU16" s="132"/>
      <c r="SDV16" s="132"/>
      <c r="SDW16" s="132"/>
      <c r="SDX16" s="132"/>
      <c r="SDY16" s="132"/>
      <c r="SDZ16" s="132"/>
      <c r="SEA16" s="132"/>
      <c r="SEB16" s="132"/>
      <c r="SEC16" s="132"/>
      <c r="SED16" s="132"/>
      <c r="SEE16" s="132"/>
      <c r="SEF16" s="130"/>
      <c r="SEG16" s="132"/>
      <c r="SEH16" s="132"/>
      <c r="SEI16" s="132"/>
      <c r="SEJ16" s="132"/>
      <c r="SEK16" s="132"/>
      <c r="SEL16" s="132"/>
      <c r="SEM16" s="132"/>
      <c r="SEN16" s="132"/>
      <c r="SEO16" s="132"/>
      <c r="SEP16" s="132"/>
      <c r="SEQ16" s="132"/>
      <c r="SER16" s="132"/>
      <c r="SES16" s="132"/>
      <c r="SET16" s="132"/>
      <c r="SEU16" s="130"/>
      <c r="SEV16" s="132"/>
      <c r="SEW16" s="132"/>
      <c r="SEX16" s="132"/>
      <c r="SEY16" s="132"/>
      <c r="SEZ16" s="132"/>
      <c r="SFA16" s="132"/>
      <c r="SFB16" s="132"/>
      <c r="SFC16" s="132"/>
      <c r="SFD16" s="132"/>
      <c r="SFE16" s="132"/>
      <c r="SFF16" s="132"/>
      <c r="SFG16" s="132"/>
      <c r="SFH16" s="132"/>
      <c r="SFI16" s="132"/>
      <c r="SFJ16" s="130"/>
      <c r="SFK16" s="132"/>
      <c r="SFL16" s="132"/>
      <c r="SFM16" s="132"/>
      <c r="SFN16" s="132"/>
      <c r="SFO16" s="132"/>
      <c r="SFP16" s="132"/>
      <c r="SFQ16" s="132"/>
      <c r="SFR16" s="132"/>
      <c r="SFS16" s="132"/>
      <c r="SFT16" s="132"/>
      <c r="SFU16" s="132"/>
      <c r="SFV16" s="132"/>
      <c r="SFW16" s="132"/>
      <c r="SFX16" s="132"/>
      <c r="SFY16" s="130"/>
      <c r="SFZ16" s="132"/>
      <c r="SGA16" s="132"/>
      <c r="SGB16" s="132"/>
      <c r="SGC16" s="132"/>
      <c r="SGD16" s="132"/>
      <c r="SGE16" s="132"/>
      <c r="SGF16" s="132"/>
      <c r="SGG16" s="132"/>
      <c r="SGH16" s="132"/>
      <c r="SGI16" s="132"/>
      <c r="SGJ16" s="132"/>
      <c r="SGK16" s="132"/>
      <c r="SGL16" s="132"/>
      <c r="SGM16" s="132"/>
      <c r="SGN16" s="130"/>
      <c r="SGO16" s="132"/>
      <c r="SGP16" s="132"/>
      <c r="SGQ16" s="132"/>
      <c r="SGR16" s="132"/>
      <c r="SGS16" s="132"/>
      <c r="SGT16" s="132"/>
      <c r="SGU16" s="132"/>
      <c r="SGV16" s="132"/>
      <c r="SGW16" s="132"/>
      <c r="SGX16" s="132"/>
      <c r="SGY16" s="132"/>
      <c r="SGZ16" s="132"/>
      <c r="SHA16" s="132"/>
      <c r="SHB16" s="132"/>
      <c r="SHC16" s="130"/>
      <c r="SHD16" s="132"/>
      <c r="SHE16" s="132"/>
      <c r="SHF16" s="132"/>
      <c r="SHG16" s="132"/>
      <c r="SHH16" s="132"/>
      <c r="SHI16" s="132"/>
      <c r="SHJ16" s="132"/>
      <c r="SHK16" s="132"/>
      <c r="SHL16" s="132"/>
      <c r="SHM16" s="132"/>
      <c r="SHN16" s="132"/>
      <c r="SHO16" s="132"/>
      <c r="SHP16" s="132"/>
      <c r="SHQ16" s="132"/>
      <c r="SHR16" s="130"/>
      <c r="SHS16" s="132"/>
      <c r="SHT16" s="132"/>
      <c r="SHU16" s="132"/>
      <c r="SHV16" s="132"/>
      <c r="SHW16" s="132"/>
      <c r="SHX16" s="132"/>
      <c r="SHY16" s="132"/>
      <c r="SHZ16" s="132"/>
      <c r="SIA16" s="132"/>
      <c r="SIB16" s="132"/>
      <c r="SIC16" s="132"/>
      <c r="SID16" s="132"/>
      <c r="SIE16" s="132"/>
      <c r="SIF16" s="132"/>
      <c r="SIG16" s="130"/>
      <c r="SIH16" s="132"/>
      <c r="SII16" s="132"/>
      <c r="SIJ16" s="132"/>
      <c r="SIK16" s="132"/>
      <c r="SIL16" s="132"/>
      <c r="SIM16" s="132"/>
      <c r="SIN16" s="132"/>
      <c r="SIO16" s="132"/>
      <c r="SIP16" s="132"/>
      <c r="SIQ16" s="132"/>
      <c r="SIR16" s="132"/>
      <c r="SIS16" s="132"/>
      <c r="SIT16" s="132"/>
      <c r="SIU16" s="132"/>
      <c r="SIV16" s="130"/>
      <c r="SIW16" s="132"/>
      <c r="SIX16" s="132"/>
      <c r="SIY16" s="132"/>
      <c r="SIZ16" s="132"/>
      <c r="SJA16" s="132"/>
      <c r="SJB16" s="132"/>
      <c r="SJC16" s="132"/>
      <c r="SJD16" s="132"/>
      <c r="SJE16" s="132"/>
      <c r="SJF16" s="132"/>
      <c r="SJG16" s="132"/>
      <c r="SJH16" s="132"/>
      <c r="SJI16" s="132"/>
      <c r="SJJ16" s="132"/>
      <c r="SJK16" s="130"/>
      <c r="SJL16" s="132"/>
      <c r="SJM16" s="132"/>
      <c r="SJN16" s="132"/>
      <c r="SJO16" s="132"/>
      <c r="SJP16" s="132"/>
      <c r="SJQ16" s="132"/>
      <c r="SJR16" s="132"/>
      <c r="SJS16" s="132"/>
      <c r="SJT16" s="132"/>
      <c r="SJU16" s="132"/>
      <c r="SJV16" s="132"/>
      <c r="SJW16" s="132"/>
      <c r="SJX16" s="132"/>
      <c r="SJY16" s="132"/>
      <c r="SJZ16" s="130"/>
      <c r="SKA16" s="132"/>
      <c r="SKB16" s="132"/>
      <c r="SKC16" s="132"/>
      <c r="SKD16" s="132"/>
      <c r="SKE16" s="132"/>
      <c r="SKF16" s="132"/>
      <c r="SKG16" s="132"/>
      <c r="SKH16" s="132"/>
      <c r="SKI16" s="132"/>
      <c r="SKJ16" s="132"/>
      <c r="SKK16" s="132"/>
      <c r="SKL16" s="132"/>
      <c r="SKM16" s="132"/>
      <c r="SKN16" s="132"/>
      <c r="SKO16" s="130"/>
      <c r="SKP16" s="132"/>
      <c r="SKQ16" s="132"/>
      <c r="SKR16" s="132"/>
      <c r="SKS16" s="132"/>
      <c r="SKT16" s="132"/>
      <c r="SKU16" s="132"/>
      <c r="SKV16" s="132"/>
      <c r="SKW16" s="132"/>
      <c r="SKX16" s="132"/>
      <c r="SKY16" s="132"/>
      <c r="SKZ16" s="132"/>
      <c r="SLA16" s="132"/>
      <c r="SLB16" s="132"/>
      <c r="SLC16" s="132"/>
      <c r="SLD16" s="130"/>
      <c r="SLE16" s="132"/>
      <c r="SLF16" s="132"/>
      <c r="SLG16" s="132"/>
      <c r="SLH16" s="132"/>
      <c r="SLI16" s="132"/>
      <c r="SLJ16" s="132"/>
      <c r="SLK16" s="132"/>
      <c r="SLL16" s="132"/>
      <c r="SLM16" s="132"/>
      <c r="SLN16" s="132"/>
      <c r="SLO16" s="132"/>
      <c r="SLP16" s="132"/>
      <c r="SLQ16" s="132"/>
      <c r="SLR16" s="132"/>
      <c r="SLS16" s="130"/>
      <c r="SLT16" s="132"/>
      <c r="SLU16" s="132"/>
      <c r="SLV16" s="132"/>
      <c r="SLW16" s="132"/>
      <c r="SLX16" s="132"/>
      <c r="SLY16" s="132"/>
      <c r="SLZ16" s="132"/>
      <c r="SMA16" s="132"/>
      <c r="SMB16" s="132"/>
      <c r="SMC16" s="132"/>
      <c r="SMD16" s="132"/>
      <c r="SME16" s="132"/>
      <c r="SMF16" s="132"/>
      <c r="SMG16" s="132"/>
      <c r="SMH16" s="130"/>
      <c r="SMI16" s="132"/>
      <c r="SMJ16" s="132"/>
      <c r="SMK16" s="132"/>
      <c r="SML16" s="132"/>
      <c r="SMM16" s="132"/>
      <c r="SMN16" s="132"/>
      <c r="SMO16" s="132"/>
      <c r="SMP16" s="132"/>
      <c r="SMQ16" s="132"/>
      <c r="SMR16" s="132"/>
      <c r="SMS16" s="132"/>
      <c r="SMT16" s="132"/>
      <c r="SMU16" s="132"/>
      <c r="SMV16" s="132"/>
      <c r="SMW16" s="130"/>
      <c r="SMX16" s="132"/>
      <c r="SMY16" s="132"/>
      <c r="SMZ16" s="132"/>
      <c r="SNA16" s="132"/>
      <c r="SNB16" s="132"/>
      <c r="SNC16" s="132"/>
      <c r="SND16" s="132"/>
      <c r="SNE16" s="132"/>
      <c r="SNF16" s="132"/>
      <c r="SNG16" s="132"/>
      <c r="SNH16" s="132"/>
      <c r="SNI16" s="132"/>
      <c r="SNJ16" s="132"/>
      <c r="SNK16" s="132"/>
      <c r="SNL16" s="130"/>
      <c r="SNM16" s="132"/>
      <c r="SNN16" s="132"/>
      <c r="SNO16" s="132"/>
      <c r="SNP16" s="132"/>
      <c r="SNQ16" s="132"/>
      <c r="SNR16" s="132"/>
      <c r="SNS16" s="132"/>
      <c r="SNT16" s="132"/>
      <c r="SNU16" s="132"/>
      <c r="SNV16" s="132"/>
      <c r="SNW16" s="132"/>
      <c r="SNX16" s="132"/>
      <c r="SNY16" s="132"/>
      <c r="SNZ16" s="132"/>
      <c r="SOA16" s="130"/>
      <c r="SOB16" s="132"/>
      <c r="SOC16" s="132"/>
      <c r="SOD16" s="132"/>
      <c r="SOE16" s="132"/>
      <c r="SOF16" s="132"/>
      <c r="SOG16" s="132"/>
      <c r="SOH16" s="132"/>
      <c r="SOI16" s="132"/>
      <c r="SOJ16" s="132"/>
      <c r="SOK16" s="132"/>
      <c r="SOL16" s="132"/>
      <c r="SOM16" s="132"/>
      <c r="SON16" s="132"/>
      <c r="SOO16" s="132"/>
      <c r="SOP16" s="130"/>
      <c r="SOQ16" s="132"/>
      <c r="SOR16" s="132"/>
      <c r="SOS16" s="132"/>
      <c r="SOT16" s="132"/>
      <c r="SOU16" s="132"/>
      <c r="SOV16" s="132"/>
      <c r="SOW16" s="132"/>
      <c r="SOX16" s="132"/>
      <c r="SOY16" s="132"/>
      <c r="SOZ16" s="132"/>
      <c r="SPA16" s="132"/>
      <c r="SPB16" s="132"/>
      <c r="SPC16" s="132"/>
      <c r="SPD16" s="132"/>
      <c r="SPE16" s="130"/>
      <c r="SPF16" s="132"/>
      <c r="SPG16" s="132"/>
      <c r="SPH16" s="132"/>
      <c r="SPI16" s="132"/>
      <c r="SPJ16" s="132"/>
      <c r="SPK16" s="132"/>
      <c r="SPL16" s="132"/>
      <c r="SPM16" s="132"/>
      <c r="SPN16" s="132"/>
      <c r="SPO16" s="132"/>
      <c r="SPP16" s="132"/>
      <c r="SPQ16" s="132"/>
      <c r="SPR16" s="132"/>
      <c r="SPS16" s="132"/>
      <c r="SPT16" s="130"/>
      <c r="SPU16" s="132"/>
      <c r="SPV16" s="132"/>
      <c r="SPW16" s="132"/>
      <c r="SPX16" s="132"/>
      <c r="SPY16" s="132"/>
      <c r="SPZ16" s="132"/>
      <c r="SQA16" s="132"/>
      <c r="SQB16" s="132"/>
      <c r="SQC16" s="132"/>
      <c r="SQD16" s="132"/>
      <c r="SQE16" s="132"/>
      <c r="SQF16" s="132"/>
      <c r="SQG16" s="132"/>
      <c r="SQH16" s="132"/>
      <c r="SQI16" s="130"/>
      <c r="SQJ16" s="132"/>
      <c r="SQK16" s="132"/>
      <c r="SQL16" s="132"/>
      <c r="SQM16" s="132"/>
      <c r="SQN16" s="132"/>
      <c r="SQO16" s="132"/>
      <c r="SQP16" s="132"/>
      <c r="SQQ16" s="132"/>
      <c r="SQR16" s="132"/>
      <c r="SQS16" s="132"/>
      <c r="SQT16" s="132"/>
      <c r="SQU16" s="132"/>
      <c r="SQV16" s="132"/>
      <c r="SQW16" s="132"/>
      <c r="SQX16" s="130"/>
      <c r="SQY16" s="132"/>
      <c r="SQZ16" s="132"/>
      <c r="SRA16" s="132"/>
      <c r="SRB16" s="132"/>
      <c r="SRC16" s="132"/>
      <c r="SRD16" s="132"/>
      <c r="SRE16" s="132"/>
      <c r="SRF16" s="132"/>
      <c r="SRG16" s="132"/>
      <c r="SRH16" s="132"/>
      <c r="SRI16" s="132"/>
      <c r="SRJ16" s="132"/>
      <c r="SRK16" s="132"/>
      <c r="SRL16" s="132"/>
      <c r="SRM16" s="130"/>
      <c r="SRN16" s="132"/>
      <c r="SRO16" s="132"/>
      <c r="SRP16" s="132"/>
      <c r="SRQ16" s="132"/>
      <c r="SRR16" s="132"/>
      <c r="SRS16" s="132"/>
      <c r="SRT16" s="132"/>
      <c r="SRU16" s="132"/>
      <c r="SRV16" s="132"/>
      <c r="SRW16" s="132"/>
      <c r="SRX16" s="132"/>
      <c r="SRY16" s="132"/>
      <c r="SRZ16" s="132"/>
      <c r="SSA16" s="132"/>
      <c r="SSB16" s="130"/>
      <c r="SSC16" s="132"/>
      <c r="SSD16" s="132"/>
      <c r="SSE16" s="132"/>
      <c r="SSF16" s="132"/>
      <c r="SSG16" s="132"/>
      <c r="SSH16" s="132"/>
      <c r="SSI16" s="132"/>
      <c r="SSJ16" s="132"/>
      <c r="SSK16" s="132"/>
      <c r="SSL16" s="132"/>
      <c r="SSM16" s="132"/>
      <c r="SSN16" s="132"/>
      <c r="SSO16" s="132"/>
      <c r="SSP16" s="132"/>
      <c r="SSQ16" s="130"/>
      <c r="SSR16" s="132"/>
      <c r="SSS16" s="132"/>
      <c r="SST16" s="132"/>
      <c r="SSU16" s="132"/>
      <c r="SSV16" s="132"/>
      <c r="SSW16" s="132"/>
      <c r="SSX16" s="132"/>
      <c r="SSY16" s="132"/>
      <c r="SSZ16" s="132"/>
      <c r="STA16" s="132"/>
      <c r="STB16" s="132"/>
      <c r="STC16" s="132"/>
      <c r="STD16" s="132"/>
      <c r="STE16" s="132"/>
      <c r="STF16" s="130"/>
      <c r="STG16" s="132"/>
      <c r="STH16" s="132"/>
      <c r="STI16" s="132"/>
      <c r="STJ16" s="132"/>
      <c r="STK16" s="132"/>
      <c r="STL16" s="132"/>
      <c r="STM16" s="132"/>
      <c r="STN16" s="132"/>
      <c r="STO16" s="132"/>
      <c r="STP16" s="132"/>
      <c r="STQ16" s="132"/>
      <c r="STR16" s="132"/>
      <c r="STS16" s="132"/>
      <c r="STT16" s="132"/>
      <c r="STU16" s="130"/>
      <c r="STV16" s="132"/>
      <c r="STW16" s="132"/>
      <c r="STX16" s="132"/>
      <c r="STY16" s="132"/>
      <c r="STZ16" s="132"/>
      <c r="SUA16" s="132"/>
      <c r="SUB16" s="132"/>
      <c r="SUC16" s="132"/>
      <c r="SUD16" s="132"/>
      <c r="SUE16" s="132"/>
      <c r="SUF16" s="132"/>
      <c r="SUG16" s="132"/>
      <c r="SUH16" s="132"/>
      <c r="SUI16" s="132"/>
      <c r="SUJ16" s="130"/>
      <c r="SUK16" s="132"/>
      <c r="SUL16" s="132"/>
      <c r="SUM16" s="132"/>
      <c r="SUN16" s="132"/>
      <c r="SUO16" s="132"/>
      <c r="SUP16" s="132"/>
      <c r="SUQ16" s="132"/>
      <c r="SUR16" s="132"/>
      <c r="SUS16" s="132"/>
      <c r="SUT16" s="132"/>
      <c r="SUU16" s="132"/>
      <c r="SUV16" s="132"/>
      <c r="SUW16" s="132"/>
      <c r="SUX16" s="132"/>
      <c r="SUY16" s="130"/>
      <c r="SUZ16" s="132"/>
      <c r="SVA16" s="132"/>
      <c r="SVB16" s="132"/>
      <c r="SVC16" s="132"/>
      <c r="SVD16" s="132"/>
      <c r="SVE16" s="132"/>
      <c r="SVF16" s="132"/>
      <c r="SVG16" s="132"/>
      <c r="SVH16" s="132"/>
      <c r="SVI16" s="132"/>
      <c r="SVJ16" s="132"/>
      <c r="SVK16" s="132"/>
      <c r="SVL16" s="132"/>
      <c r="SVM16" s="132"/>
      <c r="SVN16" s="130"/>
      <c r="SVO16" s="132"/>
      <c r="SVP16" s="132"/>
      <c r="SVQ16" s="132"/>
      <c r="SVR16" s="132"/>
      <c r="SVS16" s="132"/>
      <c r="SVT16" s="132"/>
      <c r="SVU16" s="132"/>
      <c r="SVV16" s="132"/>
      <c r="SVW16" s="132"/>
      <c r="SVX16" s="132"/>
      <c r="SVY16" s="132"/>
      <c r="SVZ16" s="132"/>
      <c r="SWA16" s="132"/>
      <c r="SWB16" s="132"/>
      <c r="SWC16" s="130"/>
      <c r="SWD16" s="132"/>
      <c r="SWE16" s="132"/>
      <c r="SWF16" s="132"/>
      <c r="SWG16" s="132"/>
      <c r="SWH16" s="132"/>
      <c r="SWI16" s="132"/>
      <c r="SWJ16" s="132"/>
      <c r="SWK16" s="132"/>
      <c r="SWL16" s="132"/>
      <c r="SWM16" s="132"/>
      <c r="SWN16" s="132"/>
      <c r="SWO16" s="132"/>
      <c r="SWP16" s="132"/>
      <c r="SWQ16" s="132"/>
      <c r="SWR16" s="130"/>
      <c r="SWS16" s="132"/>
      <c r="SWT16" s="132"/>
      <c r="SWU16" s="132"/>
      <c r="SWV16" s="132"/>
      <c r="SWW16" s="132"/>
      <c r="SWX16" s="132"/>
      <c r="SWY16" s="132"/>
      <c r="SWZ16" s="132"/>
      <c r="SXA16" s="132"/>
      <c r="SXB16" s="132"/>
      <c r="SXC16" s="132"/>
      <c r="SXD16" s="132"/>
      <c r="SXE16" s="132"/>
      <c r="SXF16" s="132"/>
      <c r="SXG16" s="130"/>
      <c r="SXH16" s="132"/>
      <c r="SXI16" s="132"/>
      <c r="SXJ16" s="132"/>
      <c r="SXK16" s="132"/>
      <c r="SXL16" s="132"/>
      <c r="SXM16" s="132"/>
      <c r="SXN16" s="132"/>
      <c r="SXO16" s="132"/>
      <c r="SXP16" s="132"/>
      <c r="SXQ16" s="132"/>
      <c r="SXR16" s="132"/>
      <c r="SXS16" s="132"/>
      <c r="SXT16" s="132"/>
      <c r="SXU16" s="132"/>
      <c r="SXV16" s="130"/>
      <c r="SXW16" s="132"/>
      <c r="SXX16" s="132"/>
      <c r="SXY16" s="132"/>
      <c r="SXZ16" s="132"/>
      <c r="SYA16" s="132"/>
      <c r="SYB16" s="132"/>
      <c r="SYC16" s="132"/>
      <c r="SYD16" s="132"/>
      <c r="SYE16" s="132"/>
      <c r="SYF16" s="132"/>
      <c r="SYG16" s="132"/>
      <c r="SYH16" s="132"/>
      <c r="SYI16" s="132"/>
      <c r="SYJ16" s="132"/>
      <c r="SYK16" s="130"/>
      <c r="SYL16" s="132"/>
      <c r="SYM16" s="132"/>
      <c r="SYN16" s="132"/>
      <c r="SYO16" s="132"/>
      <c r="SYP16" s="132"/>
      <c r="SYQ16" s="132"/>
      <c r="SYR16" s="132"/>
      <c r="SYS16" s="132"/>
      <c r="SYT16" s="132"/>
      <c r="SYU16" s="132"/>
      <c r="SYV16" s="132"/>
      <c r="SYW16" s="132"/>
      <c r="SYX16" s="132"/>
      <c r="SYY16" s="132"/>
      <c r="SYZ16" s="130"/>
      <c r="SZA16" s="132"/>
      <c r="SZB16" s="132"/>
      <c r="SZC16" s="132"/>
      <c r="SZD16" s="132"/>
      <c r="SZE16" s="132"/>
      <c r="SZF16" s="132"/>
      <c r="SZG16" s="132"/>
      <c r="SZH16" s="132"/>
      <c r="SZI16" s="132"/>
      <c r="SZJ16" s="132"/>
      <c r="SZK16" s="132"/>
      <c r="SZL16" s="132"/>
      <c r="SZM16" s="132"/>
      <c r="SZN16" s="132"/>
      <c r="SZO16" s="130"/>
      <c r="SZP16" s="132"/>
      <c r="SZQ16" s="132"/>
      <c r="SZR16" s="132"/>
      <c r="SZS16" s="132"/>
      <c r="SZT16" s="132"/>
      <c r="SZU16" s="132"/>
      <c r="SZV16" s="132"/>
      <c r="SZW16" s="132"/>
      <c r="SZX16" s="132"/>
      <c r="SZY16" s="132"/>
      <c r="SZZ16" s="132"/>
      <c r="TAA16" s="132"/>
      <c r="TAB16" s="132"/>
      <c r="TAC16" s="132"/>
      <c r="TAD16" s="130"/>
      <c r="TAE16" s="132"/>
      <c r="TAF16" s="132"/>
      <c r="TAG16" s="132"/>
      <c r="TAH16" s="132"/>
      <c r="TAI16" s="132"/>
      <c r="TAJ16" s="132"/>
      <c r="TAK16" s="132"/>
      <c r="TAL16" s="132"/>
      <c r="TAM16" s="132"/>
      <c r="TAN16" s="132"/>
      <c r="TAO16" s="132"/>
      <c r="TAP16" s="132"/>
      <c r="TAQ16" s="132"/>
      <c r="TAR16" s="132"/>
      <c r="TAS16" s="130"/>
      <c r="TAT16" s="132"/>
      <c r="TAU16" s="132"/>
      <c r="TAV16" s="132"/>
      <c r="TAW16" s="132"/>
      <c r="TAX16" s="132"/>
      <c r="TAY16" s="132"/>
      <c r="TAZ16" s="132"/>
      <c r="TBA16" s="132"/>
      <c r="TBB16" s="132"/>
      <c r="TBC16" s="132"/>
      <c r="TBD16" s="132"/>
      <c r="TBE16" s="132"/>
      <c r="TBF16" s="132"/>
      <c r="TBG16" s="132"/>
      <c r="TBH16" s="130"/>
      <c r="TBI16" s="132"/>
      <c r="TBJ16" s="132"/>
      <c r="TBK16" s="132"/>
      <c r="TBL16" s="132"/>
      <c r="TBM16" s="132"/>
      <c r="TBN16" s="132"/>
      <c r="TBO16" s="132"/>
      <c r="TBP16" s="132"/>
      <c r="TBQ16" s="132"/>
      <c r="TBR16" s="132"/>
      <c r="TBS16" s="132"/>
      <c r="TBT16" s="132"/>
      <c r="TBU16" s="132"/>
      <c r="TBV16" s="132"/>
      <c r="TBW16" s="130"/>
      <c r="TBX16" s="132"/>
      <c r="TBY16" s="132"/>
      <c r="TBZ16" s="132"/>
      <c r="TCA16" s="132"/>
      <c r="TCB16" s="132"/>
      <c r="TCC16" s="132"/>
      <c r="TCD16" s="132"/>
      <c r="TCE16" s="132"/>
      <c r="TCF16" s="132"/>
      <c r="TCG16" s="132"/>
      <c r="TCH16" s="132"/>
      <c r="TCI16" s="132"/>
      <c r="TCJ16" s="132"/>
      <c r="TCK16" s="132"/>
      <c r="TCL16" s="130"/>
      <c r="TCM16" s="132"/>
      <c r="TCN16" s="132"/>
      <c r="TCO16" s="132"/>
      <c r="TCP16" s="132"/>
      <c r="TCQ16" s="132"/>
      <c r="TCR16" s="132"/>
      <c r="TCS16" s="132"/>
      <c r="TCT16" s="132"/>
      <c r="TCU16" s="132"/>
      <c r="TCV16" s="132"/>
      <c r="TCW16" s="132"/>
      <c r="TCX16" s="132"/>
      <c r="TCY16" s="132"/>
      <c r="TCZ16" s="132"/>
      <c r="TDA16" s="130"/>
      <c r="TDB16" s="132"/>
      <c r="TDC16" s="132"/>
      <c r="TDD16" s="132"/>
      <c r="TDE16" s="132"/>
      <c r="TDF16" s="132"/>
      <c r="TDG16" s="132"/>
      <c r="TDH16" s="132"/>
      <c r="TDI16" s="132"/>
      <c r="TDJ16" s="132"/>
      <c r="TDK16" s="132"/>
      <c r="TDL16" s="132"/>
      <c r="TDM16" s="132"/>
      <c r="TDN16" s="132"/>
      <c r="TDO16" s="132"/>
      <c r="TDP16" s="130"/>
      <c r="TDQ16" s="132"/>
      <c r="TDR16" s="132"/>
      <c r="TDS16" s="132"/>
      <c r="TDT16" s="132"/>
      <c r="TDU16" s="132"/>
      <c r="TDV16" s="132"/>
      <c r="TDW16" s="132"/>
      <c r="TDX16" s="132"/>
      <c r="TDY16" s="132"/>
      <c r="TDZ16" s="132"/>
      <c r="TEA16" s="132"/>
      <c r="TEB16" s="132"/>
      <c r="TEC16" s="132"/>
      <c r="TED16" s="132"/>
      <c r="TEE16" s="130"/>
      <c r="TEF16" s="132"/>
      <c r="TEG16" s="132"/>
      <c r="TEH16" s="132"/>
      <c r="TEI16" s="132"/>
      <c r="TEJ16" s="132"/>
      <c r="TEK16" s="132"/>
      <c r="TEL16" s="132"/>
      <c r="TEM16" s="132"/>
      <c r="TEN16" s="132"/>
      <c r="TEO16" s="132"/>
      <c r="TEP16" s="132"/>
      <c r="TEQ16" s="132"/>
      <c r="TER16" s="132"/>
      <c r="TES16" s="132"/>
      <c r="TET16" s="130"/>
      <c r="TEU16" s="132"/>
      <c r="TEV16" s="132"/>
      <c r="TEW16" s="132"/>
      <c r="TEX16" s="132"/>
      <c r="TEY16" s="132"/>
      <c r="TEZ16" s="132"/>
      <c r="TFA16" s="132"/>
      <c r="TFB16" s="132"/>
      <c r="TFC16" s="132"/>
      <c r="TFD16" s="132"/>
      <c r="TFE16" s="132"/>
      <c r="TFF16" s="132"/>
      <c r="TFG16" s="132"/>
      <c r="TFH16" s="132"/>
      <c r="TFI16" s="130"/>
      <c r="TFJ16" s="132"/>
      <c r="TFK16" s="132"/>
      <c r="TFL16" s="132"/>
      <c r="TFM16" s="132"/>
      <c r="TFN16" s="132"/>
      <c r="TFO16" s="132"/>
      <c r="TFP16" s="132"/>
      <c r="TFQ16" s="132"/>
      <c r="TFR16" s="132"/>
      <c r="TFS16" s="132"/>
      <c r="TFT16" s="132"/>
      <c r="TFU16" s="132"/>
      <c r="TFV16" s="132"/>
      <c r="TFW16" s="132"/>
      <c r="TFX16" s="130"/>
      <c r="TFY16" s="132"/>
      <c r="TFZ16" s="132"/>
      <c r="TGA16" s="132"/>
      <c r="TGB16" s="132"/>
      <c r="TGC16" s="132"/>
      <c r="TGD16" s="132"/>
      <c r="TGE16" s="132"/>
      <c r="TGF16" s="132"/>
      <c r="TGG16" s="132"/>
      <c r="TGH16" s="132"/>
      <c r="TGI16" s="132"/>
      <c r="TGJ16" s="132"/>
      <c r="TGK16" s="132"/>
      <c r="TGL16" s="132"/>
      <c r="TGM16" s="130"/>
      <c r="TGN16" s="132"/>
      <c r="TGO16" s="132"/>
      <c r="TGP16" s="132"/>
      <c r="TGQ16" s="132"/>
      <c r="TGR16" s="132"/>
      <c r="TGS16" s="132"/>
      <c r="TGT16" s="132"/>
      <c r="TGU16" s="132"/>
      <c r="TGV16" s="132"/>
      <c r="TGW16" s="132"/>
      <c r="TGX16" s="132"/>
      <c r="TGY16" s="132"/>
      <c r="TGZ16" s="132"/>
      <c r="THA16" s="132"/>
      <c r="THB16" s="130"/>
      <c r="THC16" s="132"/>
      <c r="THD16" s="132"/>
      <c r="THE16" s="132"/>
      <c r="THF16" s="132"/>
      <c r="THG16" s="132"/>
      <c r="THH16" s="132"/>
      <c r="THI16" s="132"/>
      <c r="THJ16" s="132"/>
      <c r="THK16" s="132"/>
      <c r="THL16" s="132"/>
      <c r="THM16" s="132"/>
      <c r="THN16" s="132"/>
      <c r="THO16" s="132"/>
      <c r="THP16" s="132"/>
      <c r="THQ16" s="130"/>
      <c r="THR16" s="132"/>
      <c r="THS16" s="132"/>
      <c r="THT16" s="132"/>
      <c r="THU16" s="132"/>
      <c r="THV16" s="132"/>
      <c r="THW16" s="132"/>
      <c r="THX16" s="132"/>
      <c r="THY16" s="132"/>
      <c r="THZ16" s="132"/>
      <c r="TIA16" s="132"/>
      <c r="TIB16" s="132"/>
      <c r="TIC16" s="132"/>
      <c r="TID16" s="132"/>
      <c r="TIE16" s="132"/>
      <c r="TIF16" s="130"/>
      <c r="TIG16" s="132"/>
      <c r="TIH16" s="132"/>
      <c r="TII16" s="132"/>
      <c r="TIJ16" s="132"/>
      <c r="TIK16" s="132"/>
      <c r="TIL16" s="132"/>
      <c r="TIM16" s="132"/>
      <c r="TIN16" s="132"/>
      <c r="TIO16" s="132"/>
      <c r="TIP16" s="132"/>
      <c r="TIQ16" s="132"/>
      <c r="TIR16" s="132"/>
      <c r="TIS16" s="132"/>
      <c r="TIT16" s="132"/>
      <c r="TIU16" s="130"/>
      <c r="TIV16" s="132"/>
      <c r="TIW16" s="132"/>
      <c r="TIX16" s="132"/>
      <c r="TIY16" s="132"/>
      <c r="TIZ16" s="132"/>
      <c r="TJA16" s="132"/>
      <c r="TJB16" s="132"/>
      <c r="TJC16" s="132"/>
      <c r="TJD16" s="132"/>
      <c r="TJE16" s="132"/>
      <c r="TJF16" s="132"/>
      <c r="TJG16" s="132"/>
      <c r="TJH16" s="132"/>
      <c r="TJI16" s="132"/>
      <c r="TJJ16" s="130"/>
      <c r="TJK16" s="132"/>
      <c r="TJL16" s="132"/>
      <c r="TJM16" s="132"/>
      <c r="TJN16" s="132"/>
      <c r="TJO16" s="132"/>
      <c r="TJP16" s="132"/>
      <c r="TJQ16" s="132"/>
      <c r="TJR16" s="132"/>
      <c r="TJS16" s="132"/>
      <c r="TJT16" s="132"/>
      <c r="TJU16" s="132"/>
      <c r="TJV16" s="132"/>
      <c r="TJW16" s="132"/>
      <c r="TJX16" s="132"/>
      <c r="TJY16" s="130"/>
      <c r="TJZ16" s="132"/>
      <c r="TKA16" s="132"/>
      <c r="TKB16" s="132"/>
      <c r="TKC16" s="132"/>
      <c r="TKD16" s="132"/>
      <c r="TKE16" s="132"/>
      <c r="TKF16" s="132"/>
      <c r="TKG16" s="132"/>
      <c r="TKH16" s="132"/>
      <c r="TKI16" s="132"/>
      <c r="TKJ16" s="132"/>
      <c r="TKK16" s="132"/>
      <c r="TKL16" s="132"/>
      <c r="TKM16" s="132"/>
      <c r="TKN16" s="130"/>
      <c r="TKO16" s="132"/>
      <c r="TKP16" s="132"/>
      <c r="TKQ16" s="132"/>
      <c r="TKR16" s="132"/>
      <c r="TKS16" s="132"/>
      <c r="TKT16" s="132"/>
      <c r="TKU16" s="132"/>
      <c r="TKV16" s="132"/>
      <c r="TKW16" s="132"/>
      <c r="TKX16" s="132"/>
      <c r="TKY16" s="132"/>
      <c r="TKZ16" s="132"/>
      <c r="TLA16" s="132"/>
      <c r="TLB16" s="132"/>
      <c r="TLC16" s="130"/>
      <c r="TLD16" s="132"/>
      <c r="TLE16" s="132"/>
      <c r="TLF16" s="132"/>
      <c r="TLG16" s="132"/>
      <c r="TLH16" s="132"/>
      <c r="TLI16" s="132"/>
      <c r="TLJ16" s="132"/>
      <c r="TLK16" s="132"/>
      <c r="TLL16" s="132"/>
      <c r="TLM16" s="132"/>
      <c r="TLN16" s="132"/>
      <c r="TLO16" s="132"/>
      <c r="TLP16" s="132"/>
      <c r="TLQ16" s="132"/>
      <c r="TLR16" s="130"/>
      <c r="TLS16" s="132"/>
      <c r="TLT16" s="132"/>
      <c r="TLU16" s="132"/>
      <c r="TLV16" s="132"/>
      <c r="TLW16" s="132"/>
      <c r="TLX16" s="132"/>
      <c r="TLY16" s="132"/>
      <c r="TLZ16" s="132"/>
      <c r="TMA16" s="132"/>
      <c r="TMB16" s="132"/>
      <c r="TMC16" s="132"/>
      <c r="TMD16" s="132"/>
      <c r="TME16" s="132"/>
      <c r="TMF16" s="132"/>
      <c r="TMG16" s="130"/>
      <c r="TMH16" s="132"/>
      <c r="TMI16" s="132"/>
      <c r="TMJ16" s="132"/>
      <c r="TMK16" s="132"/>
      <c r="TML16" s="132"/>
      <c r="TMM16" s="132"/>
      <c r="TMN16" s="132"/>
      <c r="TMO16" s="132"/>
      <c r="TMP16" s="132"/>
      <c r="TMQ16" s="132"/>
      <c r="TMR16" s="132"/>
      <c r="TMS16" s="132"/>
      <c r="TMT16" s="132"/>
      <c r="TMU16" s="132"/>
      <c r="TMV16" s="130"/>
      <c r="TMW16" s="132"/>
      <c r="TMX16" s="132"/>
      <c r="TMY16" s="132"/>
      <c r="TMZ16" s="132"/>
      <c r="TNA16" s="132"/>
      <c r="TNB16" s="132"/>
      <c r="TNC16" s="132"/>
      <c r="TND16" s="132"/>
      <c r="TNE16" s="132"/>
      <c r="TNF16" s="132"/>
      <c r="TNG16" s="132"/>
      <c r="TNH16" s="132"/>
      <c r="TNI16" s="132"/>
      <c r="TNJ16" s="132"/>
      <c r="TNK16" s="130"/>
      <c r="TNL16" s="132"/>
      <c r="TNM16" s="132"/>
      <c r="TNN16" s="132"/>
      <c r="TNO16" s="132"/>
      <c r="TNP16" s="132"/>
      <c r="TNQ16" s="132"/>
      <c r="TNR16" s="132"/>
      <c r="TNS16" s="132"/>
      <c r="TNT16" s="132"/>
      <c r="TNU16" s="132"/>
      <c r="TNV16" s="132"/>
      <c r="TNW16" s="132"/>
      <c r="TNX16" s="132"/>
      <c r="TNY16" s="132"/>
      <c r="TNZ16" s="130"/>
      <c r="TOA16" s="132"/>
      <c r="TOB16" s="132"/>
      <c r="TOC16" s="132"/>
      <c r="TOD16" s="132"/>
      <c r="TOE16" s="132"/>
      <c r="TOF16" s="132"/>
      <c r="TOG16" s="132"/>
      <c r="TOH16" s="132"/>
      <c r="TOI16" s="132"/>
      <c r="TOJ16" s="132"/>
      <c r="TOK16" s="132"/>
      <c r="TOL16" s="132"/>
      <c r="TOM16" s="132"/>
      <c r="TON16" s="132"/>
      <c r="TOO16" s="130"/>
      <c r="TOP16" s="132"/>
      <c r="TOQ16" s="132"/>
      <c r="TOR16" s="132"/>
      <c r="TOS16" s="132"/>
      <c r="TOT16" s="132"/>
      <c r="TOU16" s="132"/>
      <c r="TOV16" s="132"/>
      <c r="TOW16" s="132"/>
      <c r="TOX16" s="132"/>
      <c r="TOY16" s="132"/>
      <c r="TOZ16" s="132"/>
      <c r="TPA16" s="132"/>
      <c r="TPB16" s="132"/>
      <c r="TPC16" s="132"/>
      <c r="TPD16" s="130"/>
      <c r="TPE16" s="132"/>
      <c r="TPF16" s="132"/>
      <c r="TPG16" s="132"/>
      <c r="TPH16" s="132"/>
      <c r="TPI16" s="132"/>
      <c r="TPJ16" s="132"/>
      <c r="TPK16" s="132"/>
      <c r="TPL16" s="132"/>
      <c r="TPM16" s="132"/>
      <c r="TPN16" s="132"/>
      <c r="TPO16" s="132"/>
      <c r="TPP16" s="132"/>
      <c r="TPQ16" s="132"/>
      <c r="TPR16" s="132"/>
      <c r="TPS16" s="130"/>
      <c r="TPT16" s="132"/>
      <c r="TPU16" s="132"/>
      <c r="TPV16" s="132"/>
      <c r="TPW16" s="132"/>
      <c r="TPX16" s="132"/>
      <c r="TPY16" s="132"/>
      <c r="TPZ16" s="132"/>
      <c r="TQA16" s="132"/>
      <c r="TQB16" s="132"/>
      <c r="TQC16" s="132"/>
      <c r="TQD16" s="132"/>
      <c r="TQE16" s="132"/>
      <c r="TQF16" s="132"/>
      <c r="TQG16" s="132"/>
      <c r="TQH16" s="130"/>
      <c r="TQI16" s="132"/>
      <c r="TQJ16" s="132"/>
      <c r="TQK16" s="132"/>
      <c r="TQL16" s="132"/>
      <c r="TQM16" s="132"/>
      <c r="TQN16" s="132"/>
      <c r="TQO16" s="132"/>
      <c r="TQP16" s="132"/>
      <c r="TQQ16" s="132"/>
      <c r="TQR16" s="132"/>
      <c r="TQS16" s="132"/>
      <c r="TQT16" s="132"/>
      <c r="TQU16" s="132"/>
      <c r="TQV16" s="132"/>
      <c r="TQW16" s="130"/>
      <c r="TQX16" s="132"/>
      <c r="TQY16" s="132"/>
      <c r="TQZ16" s="132"/>
      <c r="TRA16" s="132"/>
      <c r="TRB16" s="132"/>
      <c r="TRC16" s="132"/>
      <c r="TRD16" s="132"/>
      <c r="TRE16" s="132"/>
      <c r="TRF16" s="132"/>
      <c r="TRG16" s="132"/>
      <c r="TRH16" s="132"/>
      <c r="TRI16" s="132"/>
      <c r="TRJ16" s="132"/>
      <c r="TRK16" s="132"/>
      <c r="TRL16" s="130"/>
      <c r="TRM16" s="132"/>
      <c r="TRN16" s="132"/>
      <c r="TRO16" s="132"/>
      <c r="TRP16" s="132"/>
      <c r="TRQ16" s="132"/>
      <c r="TRR16" s="132"/>
      <c r="TRS16" s="132"/>
      <c r="TRT16" s="132"/>
      <c r="TRU16" s="132"/>
      <c r="TRV16" s="132"/>
      <c r="TRW16" s="132"/>
      <c r="TRX16" s="132"/>
      <c r="TRY16" s="132"/>
      <c r="TRZ16" s="132"/>
      <c r="TSA16" s="130"/>
      <c r="TSB16" s="132"/>
      <c r="TSC16" s="132"/>
      <c r="TSD16" s="132"/>
      <c r="TSE16" s="132"/>
      <c r="TSF16" s="132"/>
      <c r="TSG16" s="132"/>
      <c r="TSH16" s="132"/>
      <c r="TSI16" s="132"/>
      <c r="TSJ16" s="132"/>
      <c r="TSK16" s="132"/>
      <c r="TSL16" s="132"/>
      <c r="TSM16" s="132"/>
      <c r="TSN16" s="132"/>
      <c r="TSO16" s="132"/>
      <c r="TSP16" s="130"/>
      <c r="TSQ16" s="132"/>
      <c r="TSR16" s="132"/>
      <c r="TSS16" s="132"/>
      <c r="TST16" s="132"/>
      <c r="TSU16" s="132"/>
      <c r="TSV16" s="132"/>
      <c r="TSW16" s="132"/>
      <c r="TSX16" s="132"/>
      <c r="TSY16" s="132"/>
      <c r="TSZ16" s="132"/>
      <c r="TTA16" s="132"/>
      <c r="TTB16" s="132"/>
      <c r="TTC16" s="132"/>
      <c r="TTD16" s="132"/>
      <c r="TTE16" s="130"/>
      <c r="TTF16" s="132"/>
      <c r="TTG16" s="132"/>
      <c r="TTH16" s="132"/>
      <c r="TTI16" s="132"/>
      <c r="TTJ16" s="132"/>
      <c r="TTK16" s="132"/>
      <c r="TTL16" s="132"/>
      <c r="TTM16" s="132"/>
      <c r="TTN16" s="132"/>
      <c r="TTO16" s="132"/>
      <c r="TTP16" s="132"/>
      <c r="TTQ16" s="132"/>
      <c r="TTR16" s="132"/>
      <c r="TTS16" s="132"/>
      <c r="TTT16" s="130"/>
      <c r="TTU16" s="132"/>
      <c r="TTV16" s="132"/>
      <c r="TTW16" s="132"/>
      <c r="TTX16" s="132"/>
      <c r="TTY16" s="132"/>
      <c r="TTZ16" s="132"/>
      <c r="TUA16" s="132"/>
      <c r="TUB16" s="132"/>
      <c r="TUC16" s="132"/>
      <c r="TUD16" s="132"/>
      <c r="TUE16" s="132"/>
      <c r="TUF16" s="132"/>
      <c r="TUG16" s="132"/>
      <c r="TUH16" s="132"/>
      <c r="TUI16" s="130"/>
      <c r="TUJ16" s="132"/>
      <c r="TUK16" s="132"/>
      <c r="TUL16" s="132"/>
      <c r="TUM16" s="132"/>
      <c r="TUN16" s="132"/>
      <c r="TUO16" s="132"/>
      <c r="TUP16" s="132"/>
      <c r="TUQ16" s="132"/>
      <c r="TUR16" s="132"/>
      <c r="TUS16" s="132"/>
      <c r="TUT16" s="132"/>
      <c r="TUU16" s="132"/>
      <c r="TUV16" s="132"/>
      <c r="TUW16" s="132"/>
      <c r="TUX16" s="130"/>
      <c r="TUY16" s="132"/>
      <c r="TUZ16" s="132"/>
      <c r="TVA16" s="132"/>
      <c r="TVB16" s="132"/>
      <c r="TVC16" s="132"/>
      <c r="TVD16" s="132"/>
      <c r="TVE16" s="132"/>
      <c r="TVF16" s="132"/>
      <c r="TVG16" s="132"/>
      <c r="TVH16" s="132"/>
      <c r="TVI16" s="132"/>
      <c r="TVJ16" s="132"/>
      <c r="TVK16" s="132"/>
      <c r="TVL16" s="132"/>
      <c r="TVM16" s="130"/>
      <c r="TVN16" s="132"/>
      <c r="TVO16" s="132"/>
      <c r="TVP16" s="132"/>
      <c r="TVQ16" s="132"/>
      <c r="TVR16" s="132"/>
      <c r="TVS16" s="132"/>
      <c r="TVT16" s="132"/>
      <c r="TVU16" s="132"/>
      <c r="TVV16" s="132"/>
      <c r="TVW16" s="132"/>
      <c r="TVX16" s="132"/>
      <c r="TVY16" s="132"/>
      <c r="TVZ16" s="132"/>
      <c r="TWA16" s="132"/>
      <c r="TWB16" s="130"/>
      <c r="TWC16" s="132"/>
      <c r="TWD16" s="132"/>
      <c r="TWE16" s="132"/>
      <c r="TWF16" s="132"/>
      <c r="TWG16" s="132"/>
      <c r="TWH16" s="132"/>
      <c r="TWI16" s="132"/>
      <c r="TWJ16" s="132"/>
      <c r="TWK16" s="132"/>
      <c r="TWL16" s="132"/>
      <c r="TWM16" s="132"/>
      <c r="TWN16" s="132"/>
      <c r="TWO16" s="132"/>
      <c r="TWP16" s="132"/>
      <c r="TWQ16" s="130"/>
      <c r="TWR16" s="132"/>
      <c r="TWS16" s="132"/>
      <c r="TWT16" s="132"/>
      <c r="TWU16" s="132"/>
      <c r="TWV16" s="132"/>
      <c r="TWW16" s="132"/>
      <c r="TWX16" s="132"/>
      <c r="TWY16" s="132"/>
      <c r="TWZ16" s="132"/>
      <c r="TXA16" s="132"/>
      <c r="TXB16" s="132"/>
      <c r="TXC16" s="132"/>
      <c r="TXD16" s="132"/>
      <c r="TXE16" s="132"/>
      <c r="TXF16" s="130"/>
      <c r="TXG16" s="132"/>
      <c r="TXH16" s="132"/>
      <c r="TXI16" s="132"/>
      <c r="TXJ16" s="132"/>
      <c r="TXK16" s="132"/>
      <c r="TXL16" s="132"/>
      <c r="TXM16" s="132"/>
      <c r="TXN16" s="132"/>
      <c r="TXO16" s="132"/>
      <c r="TXP16" s="132"/>
      <c r="TXQ16" s="132"/>
      <c r="TXR16" s="132"/>
      <c r="TXS16" s="132"/>
      <c r="TXT16" s="132"/>
      <c r="TXU16" s="130"/>
      <c r="TXV16" s="132"/>
      <c r="TXW16" s="132"/>
      <c r="TXX16" s="132"/>
      <c r="TXY16" s="132"/>
      <c r="TXZ16" s="132"/>
      <c r="TYA16" s="132"/>
      <c r="TYB16" s="132"/>
      <c r="TYC16" s="132"/>
      <c r="TYD16" s="132"/>
      <c r="TYE16" s="132"/>
      <c r="TYF16" s="132"/>
      <c r="TYG16" s="132"/>
      <c r="TYH16" s="132"/>
      <c r="TYI16" s="132"/>
      <c r="TYJ16" s="130"/>
      <c r="TYK16" s="132"/>
      <c r="TYL16" s="132"/>
      <c r="TYM16" s="132"/>
      <c r="TYN16" s="132"/>
      <c r="TYO16" s="132"/>
      <c r="TYP16" s="132"/>
      <c r="TYQ16" s="132"/>
      <c r="TYR16" s="132"/>
      <c r="TYS16" s="132"/>
      <c r="TYT16" s="132"/>
      <c r="TYU16" s="132"/>
      <c r="TYV16" s="132"/>
      <c r="TYW16" s="132"/>
      <c r="TYX16" s="132"/>
      <c r="TYY16" s="130"/>
      <c r="TYZ16" s="132"/>
      <c r="TZA16" s="132"/>
      <c r="TZB16" s="132"/>
      <c r="TZC16" s="132"/>
      <c r="TZD16" s="132"/>
      <c r="TZE16" s="132"/>
      <c r="TZF16" s="132"/>
      <c r="TZG16" s="132"/>
      <c r="TZH16" s="132"/>
      <c r="TZI16" s="132"/>
      <c r="TZJ16" s="132"/>
      <c r="TZK16" s="132"/>
      <c r="TZL16" s="132"/>
      <c r="TZM16" s="132"/>
      <c r="TZN16" s="130"/>
      <c r="TZO16" s="132"/>
      <c r="TZP16" s="132"/>
      <c r="TZQ16" s="132"/>
      <c r="TZR16" s="132"/>
      <c r="TZS16" s="132"/>
      <c r="TZT16" s="132"/>
      <c r="TZU16" s="132"/>
      <c r="TZV16" s="132"/>
      <c r="TZW16" s="132"/>
      <c r="TZX16" s="132"/>
      <c r="TZY16" s="132"/>
      <c r="TZZ16" s="132"/>
      <c r="UAA16" s="132"/>
      <c r="UAB16" s="132"/>
      <c r="UAC16" s="130"/>
      <c r="UAD16" s="132"/>
      <c r="UAE16" s="132"/>
      <c r="UAF16" s="132"/>
      <c r="UAG16" s="132"/>
      <c r="UAH16" s="132"/>
      <c r="UAI16" s="132"/>
      <c r="UAJ16" s="132"/>
      <c r="UAK16" s="132"/>
      <c r="UAL16" s="132"/>
      <c r="UAM16" s="132"/>
      <c r="UAN16" s="132"/>
      <c r="UAO16" s="132"/>
      <c r="UAP16" s="132"/>
      <c r="UAQ16" s="132"/>
      <c r="UAR16" s="130"/>
      <c r="UAS16" s="132"/>
      <c r="UAT16" s="132"/>
      <c r="UAU16" s="132"/>
      <c r="UAV16" s="132"/>
      <c r="UAW16" s="132"/>
      <c r="UAX16" s="132"/>
      <c r="UAY16" s="132"/>
      <c r="UAZ16" s="132"/>
      <c r="UBA16" s="132"/>
      <c r="UBB16" s="132"/>
      <c r="UBC16" s="132"/>
      <c r="UBD16" s="132"/>
      <c r="UBE16" s="132"/>
      <c r="UBF16" s="132"/>
      <c r="UBG16" s="130"/>
      <c r="UBH16" s="132"/>
      <c r="UBI16" s="132"/>
      <c r="UBJ16" s="132"/>
      <c r="UBK16" s="132"/>
      <c r="UBL16" s="132"/>
      <c r="UBM16" s="132"/>
      <c r="UBN16" s="132"/>
      <c r="UBO16" s="132"/>
      <c r="UBP16" s="132"/>
      <c r="UBQ16" s="132"/>
      <c r="UBR16" s="132"/>
      <c r="UBS16" s="132"/>
      <c r="UBT16" s="132"/>
      <c r="UBU16" s="132"/>
      <c r="UBV16" s="130"/>
      <c r="UBW16" s="132"/>
      <c r="UBX16" s="132"/>
      <c r="UBY16" s="132"/>
      <c r="UBZ16" s="132"/>
      <c r="UCA16" s="132"/>
      <c r="UCB16" s="132"/>
      <c r="UCC16" s="132"/>
      <c r="UCD16" s="132"/>
      <c r="UCE16" s="132"/>
      <c r="UCF16" s="132"/>
      <c r="UCG16" s="132"/>
      <c r="UCH16" s="132"/>
      <c r="UCI16" s="132"/>
      <c r="UCJ16" s="132"/>
      <c r="UCK16" s="130"/>
      <c r="UCL16" s="132"/>
      <c r="UCM16" s="132"/>
      <c r="UCN16" s="132"/>
      <c r="UCO16" s="132"/>
      <c r="UCP16" s="132"/>
      <c r="UCQ16" s="132"/>
      <c r="UCR16" s="132"/>
      <c r="UCS16" s="132"/>
      <c r="UCT16" s="132"/>
      <c r="UCU16" s="132"/>
      <c r="UCV16" s="132"/>
      <c r="UCW16" s="132"/>
      <c r="UCX16" s="132"/>
      <c r="UCY16" s="132"/>
      <c r="UCZ16" s="130"/>
      <c r="UDA16" s="132"/>
      <c r="UDB16" s="132"/>
      <c r="UDC16" s="132"/>
      <c r="UDD16" s="132"/>
      <c r="UDE16" s="132"/>
      <c r="UDF16" s="132"/>
      <c r="UDG16" s="132"/>
      <c r="UDH16" s="132"/>
      <c r="UDI16" s="132"/>
      <c r="UDJ16" s="132"/>
      <c r="UDK16" s="132"/>
      <c r="UDL16" s="132"/>
      <c r="UDM16" s="132"/>
      <c r="UDN16" s="132"/>
      <c r="UDO16" s="130"/>
      <c r="UDP16" s="132"/>
      <c r="UDQ16" s="132"/>
      <c r="UDR16" s="132"/>
      <c r="UDS16" s="132"/>
      <c r="UDT16" s="132"/>
      <c r="UDU16" s="132"/>
      <c r="UDV16" s="132"/>
      <c r="UDW16" s="132"/>
      <c r="UDX16" s="132"/>
      <c r="UDY16" s="132"/>
      <c r="UDZ16" s="132"/>
      <c r="UEA16" s="132"/>
      <c r="UEB16" s="132"/>
      <c r="UEC16" s="132"/>
      <c r="UED16" s="130"/>
      <c r="UEE16" s="132"/>
      <c r="UEF16" s="132"/>
      <c r="UEG16" s="132"/>
      <c r="UEH16" s="132"/>
      <c r="UEI16" s="132"/>
      <c r="UEJ16" s="132"/>
      <c r="UEK16" s="132"/>
      <c r="UEL16" s="132"/>
      <c r="UEM16" s="132"/>
      <c r="UEN16" s="132"/>
      <c r="UEO16" s="132"/>
      <c r="UEP16" s="132"/>
      <c r="UEQ16" s="132"/>
      <c r="UER16" s="132"/>
      <c r="UES16" s="130"/>
      <c r="UET16" s="132"/>
      <c r="UEU16" s="132"/>
      <c r="UEV16" s="132"/>
      <c r="UEW16" s="132"/>
      <c r="UEX16" s="132"/>
      <c r="UEY16" s="132"/>
      <c r="UEZ16" s="132"/>
      <c r="UFA16" s="132"/>
      <c r="UFB16" s="132"/>
      <c r="UFC16" s="132"/>
      <c r="UFD16" s="132"/>
      <c r="UFE16" s="132"/>
      <c r="UFF16" s="132"/>
      <c r="UFG16" s="132"/>
      <c r="UFH16" s="130"/>
      <c r="UFI16" s="132"/>
      <c r="UFJ16" s="132"/>
      <c r="UFK16" s="132"/>
      <c r="UFL16" s="132"/>
      <c r="UFM16" s="132"/>
      <c r="UFN16" s="132"/>
      <c r="UFO16" s="132"/>
      <c r="UFP16" s="132"/>
      <c r="UFQ16" s="132"/>
      <c r="UFR16" s="132"/>
      <c r="UFS16" s="132"/>
      <c r="UFT16" s="132"/>
      <c r="UFU16" s="132"/>
      <c r="UFV16" s="132"/>
      <c r="UFW16" s="130"/>
      <c r="UFX16" s="132"/>
      <c r="UFY16" s="132"/>
      <c r="UFZ16" s="132"/>
      <c r="UGA16" s="132"/>
      <c r="UGB16" s="132"/>
      <c r="UGC16" s="132"/>
      <c r="UGD16" s="132"/>
      <c r="UGE16" s="132"/>
      <c r="UGF16" s="132"/>
      <c r="UGG16" s="132"/>
      <c r="UGH16" s="132"/>
      <c r="UGI16" s="132"/>
      <c r="UGJ16" s="132"/>
      <c r="UGK16" s="132"/>
      <c r="UGL16" s="130"/>
      <c r="UGM16" s="132"/>
      <c r="UGN16" s="132"/>
      <c r="UGO16" s="132"/>
      <c r="UGP16" s="132"/>
      <c r="UGQ16" s="132"/>
      <c r="UGR16" s="132"/>
      <c r="UGS16" s="132"/>
      <c r="UGT16" s="132"/>
      <c r="UGU16" s="132"/>
      <c r="UGV16" s="132"/>
      <c r="UGW16" s="132"/>
      <c r="UGX16" s="132"/>
      <c r="UGY16" s="132"/>
      <c r="UGZ16" s="132"/>
      <c r="UHA16" s="130"/>
      <c r="UHB16" s="132"/>
      <c r="UHC16" s="132"/>
      <c r="UHD16" s="132"/>
      <c r="UHE16" s="132"/>
      <c r="UHF16" s="132"/>
      <c r="UHG16" s="132"/>
      <c r="UHH16" s="132"/>
      <c r="UHI16" s="132"/>
      <c r="UHJ16" s="132"/>
      <c r="UHK16" s="132"/>
      <c r="UHL16" s="132"/>
      <c r="UHM16" s="132"/>
      <c r="UHN16" s="132"/>
      <c r="UHO16" s="132"/>
      <c r="UHP16" s="130"/>
      <c r="UHQ16" s="132"/>
      <c r="UHR16" s="132"/>
      <c r="UHS16" s="132"/>
      <c r="UHT16" s="132"/>
      <c r="UHU16" s="132"/>
      <c r="UHV16" s="132"/>
      <c r="UHW16" s="132"/>
      <c r="UHX16" s="132"/>
      <c r="UHY16" s="132"/>
      <c r="UHZ16" s="132"/>
      <c r="UIA16" s="132"/>
      <c r="UIB16" s="132"/>
      <c r="UIC16" s="132"/>
      <c r="UID16" s="132"/>
      <c r="UIE16" s="130"/>
      <c r="UIF16" s="132"/>
      <c r="UIG16" s="132"/>
      <c r="UIH16" s="132"/>
      <c r="UII16" s="132"/>
      <c r="UIJ16" s="132"/>
      <c r="UIK16" s="132"/>
      <c r="UIL16" s="132"/>
      <c r="UIM16" s="132"/>
      <c r="UIN16" s="132"/>
      <c r="UIO16" s="132"/>
      <c r="UIP16" s="132"/>
      <c r="UIQ16" s="132"/>
      <c r="UIR16" s="132"/>
      <c r="UIS16" s="132"/>
      <c r="UIT16" s="130"/>
      <c r="UIU16" s="132"/>
      <c r="UIV16" s="132"/>
      <c r="UIW16" s="132"/>
      <c r="UIX16" s="132"/>
      <c r="UIY16" s="132"/>
      <c r="UIZ16" s="132"/>
      <c r="UJA16" s="132"/>
      <c r="UJB16" s="132"/>
      <c r="UJC16" s="132"/>
      <c r="UJD16" s="132"/>
      <c r="UJE16" s="132"/>
      <c r="UJF16" s="132"/>
      <c r="UJG16" s="132"/>
      <c r="UJH16" s="132"/>
      <c r="UJI16" s="130"/>
      <c r="UJJ16" s="132"/>
      <c r="UJK16" s="132"/>
      <c r="UJL16" s="132"/>
      <c r="UJM16" s="132"/>
      <c r="UJN16" s="132"/>
      <c r="UJO16" s="132"/>
      <c r="UJP16" s="132"/>
      <c r="UJQ16" s="132"/>
      <c r="UJR16" s="132"/>
      <c r="UJS16" s="132"/>
      <c r="UJT16" s="132"/>
      <c r="UJU16" s="132"/>
      <c r="UJV16" s="132"/>
      <c r="UJW16" s="132"/>
      <c r="UJX16" s="130"/>
      <c r="UJY16" s="132"/>
      <c r="UJZ16" s="132"/>
      <c r="UKA16" s="132"/>
      <c r="UKB16" s="132"/>
      <c r="UKC16" s="132"/>
      <c r="UKD16" s="132"/>
      <c r="UKE16" s="132"/>
      <c r="UKF16" s="132"/>
      <c r="UKG16" s="132"/>
      <c r="UKH16" s="132"/>
      <c r="UKI16" s="132"/>
      <c r="UKJ16" s="132"/>
      <c r="UKK16" s="132"/>
      <c r="UKL16" s="132"/>
      <c r="UKM16" s="130"/>
      <c r="UKN16" s="132"/>
      <c r="UKO16" s="132"/>
      <c r="UKP16" s="132"/>
      <c r="UKQ16" s="132"/>
      <c r="UKR16" s="132"/>
      <c r="UKS16" s="132"/>
      <c r="UKT16" s="132"/>
      <c r="UKU16" s="132"/>
      <c r="UKV16" s="132"/>
      <c r="UKW16" s="132"/>
      <c r="UKX16" s="132"/>
      <c r="UKY16" s="132"/>
      <c r="UKZ16" s="132"/>
      <c r="ULA16" s="132"/>
      <c r="ULB16" s="130"/>
      <c r="ULC16" s="132"/>
      <c r="ULD16" s="132"/>
      <c r="ULE16" s="132"/>
      <c r="ULF16" s="132"/>
      <c r="ULG16" s="132"/>
      <c r="ULH16" s="132"/>
      <c r="ULI16" s="132"/>
      <c r="ULJ16" s="132"/>
      <c r="ULK16" s="132"/>
      <c r="ULL16" s="132"/>
      <c r="ULM16" s="132"/>
      <c r="ULN16" s="132"/>
      <c r="ULO16" s="132"/>
      <c r="ULP16" s="132"/>
      <c r="ULQ16" s="130"/>
      <c r="ULR16" s="132"/>
      <c r="ULS16" s="132"/>
      <c r="ULT16" s="132"/>
      <c r="ULU16" s="132"/>
      <c r="ULV16" s="132"/>
      <c r="ULW16" s="132"/>
      <c r="ULX16" s="132"/>
      <c r="ULY16" s="132"/>
      <c r="ULZ16" s="132"/>
      <c r="UMA16" s="132"/>
      <c r="UMB16" s="132"/>
      <c r="UMC16" s="132"/>
      <c r="UMD16" s="132"/>
      <c r="UME16" s="132"/>
      <c r="UMF16" s="130"/>
      <c r="UMG16" s="132"/>
      <c r="UMH16" s="132"/>
      <c r="UMI16" s="132"/>
      <c r="UMJ16" s="132"/>
      <c r="UMK16" s="132"/>
      <c r="UML16" s="132"/>
      <c r="UMM16" s="132"/>
      <c r="UMN16" s="132"/>
      <c r="UMO16" s="132"/>
      <c r="UMP16" s="132"/>
      <c r="UMQ16" s="132"/>
      <c r="UMR16" s="132"/>
      <c r="UMS16" s="132"/>
      <c r="UMT16" s="132"/>
      <c r="UMU16" s="130"/>
      <c r="UMV16" s="132"/>
      <c r="UMW16" s="132"/>
      <c r="UMX16" s="132"/>
      <c r="UMY16" s="132"/>
      <c r="UMZ16" s="132"/>
      <c r="UNA16" s="132"/>
      <c r="UNB16" s="132"/>
      <c r="UNC16" s="132"/>
      <c r="UND16" s="132"/>
      <c r="UNE16" s="132"/>
      <c r="UNF16" s="132"/>
      <c r="UNG16" s="132"/>
      <c r="UNH16" s="132"/>
      <c r="UNI16" s="132"/>
      <c r="UNJ16" s="130"/>
      <c r="UNK16" s="132"/>
      <c r="UNL16" s="132"/>
      <c r="UNM16" s="132"/>
      <c r="UNN16" s="132"/>
      <c r="UNO16" s="132"/>
      <c r="UNP16" s="132"/>
      <c r="UNQ16" s="132"/>
      <c r="UNR16" s="132"/>
      <c r="UNS16" s="132"/>
      <c r="UNT16" s="132"/>
      <c r="UNU16" s="132"/>
      <c r="UNV16" s="132"/>
      <c r="UNW16" s="132"/>
      <c r="UNX16" s="132"/>
      <c r="UNY16" s="130"/>
      <c r="UNZ16" s="132"/>
      <c r="UOA16" s="132"/>
      <c r="UOB16" s="132"/>
      <c r="UOC16" s="132"/>
      <c r="UOD16" s="132"/>
      <c r="UOE16" s="132"/>
      <c r="UOF16" s="132"/>
      <c r="UOG16" s="132"/>
      <c r="UOH16" s="132"/>
      <c r="UOI16" s="132"/>
      <c r="UOJ16" s="132"/>
      <c r="UOK16" s="132"/>
      <c r="UOL16" s="132"/>
      <c r="UOM16" s="132"/>
      <c r="UON16" s="130"/>
      <c r="UOO16" s="132"/>
      <c r="UOP16" s="132"/>
      <c r="UOQ16" s="132"/>
      <c r="UOR16" s="132"/>
      <c r="UOS16" s="132"/>
      <c r="UOT16" s="132"/>
      <c r="UOU16" s="132"/>
      <c r="UOV16" s="132"/>
      <c r="UOW16" s="132"/>
      <c r="UOX16" s="132"/>
      <c r="UOY16" s="132"/>
      <c r="UOZ16" s="132"/>
      <c r="UPA16" s="132"/>
      <c r="UPB16" s="132"/>
      <c r="UPC16" s="130"/>
      <c r="UPD16" s="132"/>
      <c r="UPE16" s="132"/>
      <c r="UPF16" s="132"/>
      <c r="UPG16" s="132"/>
      <c r="UPH16" s="132"/>
      <c r="UPI16" s="132"/>
      <c r="UPJ16" s="132"/>
      <c r="UPK16" s="132"/>
      <c r="UPL16" s="132"/>
      <c r="UPM16" s="132"/>
      <c r="UPN16" s="132"/>
      <c r="UPO16" s="132"/>
      <c r="UPP16" s="132"/>
      <c r="UPQ16" s="132"/>
      <c r="UPR16" s="130"/>
      <c r="UPS16" s="132"/>
      <c r="UPT16" s="132"/>
      <c r="UPU16" s="132"/>
      <c r="UPV16" s="132"/>
      <c r="UPW16" s="132"/>
      <c r="UPX16" s="132"/>
      <c r="UPY16" s="132"/>
      <c r="UPZ16" s="132"/>
      <c r="UQA16" s="132"/>
      <c r="UQB16" s="132"/>
      <c r="UQC16" s="132"/>
      <c r="UQD16" s="132"/>
      <c r="UQE16" s="132"/>
      <c r="UQF16" s="132"/>
      <c r="UQG16" s="130"/>
      <c r="UQH16" s="132"/>
      <c r="UQI16" s="132"/>
      <c r="UQJ16" s="132"/>
      <c r="UQK16" s="132"/>
      <c r="UQL16" s="132"/>
      <c r="UQM16" s="132"/>
      <c r="UQN16" s="132"/>
      <c r="UQO16" s="132"/>
      <c r="UQP16" s="132"/>
      <c r="UQQ16" s="132"/>
      <c r="UQR16" s="132"/>
      <c r="UQS16" s="132"/>
      <c r="UQT16" s="132"/>
      <c r="UQU16" s="132"/>
      <c r="UQV16" s="130"/>
      <c r="UQW16" s="132"/>
      <c r="UQX16" s="132"/>
      <c r="UQY16" s="132"/>
      <c r="UQZ16" s="132"/>
      <c r="URA16" s="132"/>
      <c r="URB16" s="132"/>
      <c r="URC16" s="132"/>
      <c r="URD16" s="132"/>
      <c r="URE16" s="132"/>
      <c r="URF16" s="132"/>
      <c r="URG16" s="132"/>
      <c r="URH16" s="132"/>
      <c r="URI16" s="132"/>
      <c r="URJ16" s="132"/>
      <c r="URK16" s="130"/>
      <c r="URL16" s="132"/>
      <c r="URM16" s="132"/>
      <c r="URN16" s="132"/>
      <c r="URO16" s="132"/>
      <c r="URP16" s="132"/>
      <c r="URQ16" s="132"/>
      <c r="URR16" s="132"/>
      <c r="URS16" s="132"/>
      <c r="URT16" s="132"/>
      <c r="URU16" s="132"/>
      <c r="URV16" s="132"/>
      <c r="URW16" s="132"/>
      <c r="URX16" s="132"/>
      <c r="URY16" s="132"/>
      <c r="URZ16" s="130"/>
      <c r="USA16" s="132"/>
      <c r="USB16" s="132"/>
      <c r="USC16" s="132"/>
      <c r="USD16" s="132"/>
      <c r="USE16" s="132"/>
      <c r="USF16" s="132"/>
      <c r="USG16" s="132"/>
      <c r="USH16" s="132"/>
      <c r="USI16" s="132"/>
      <c r="USJ16" s="132"/>
      <c r="USK16" s="132"/>
      <c r="USL16" s="132"/>
      <c r="USM16" s="132"/>
      <c r="USN16" s="132"/>
      <c r="USO16" s="130"/>
      <c r="USP16" s="132"/>
      <c r="USQ16" s="132"/>
      <c r="USR16" s="132"/>
      <c r="USS16" s="132"/>
      <c r="UST16" s="132"/>
      <c r="USU16" s="132"/>
      <c r="USV16" s="132"/>
      <c r="USW16" s="132"/>
      <c r="USX16" s="132"/>
      <c r="USY16" s="132"/>
      <c r="USZ16" s="132"/>
      <c r="UTA16" s="132"/>
      <c r="UTB16" s="132"/>
      <c r="UTC16" s="132"/>
      <c r="UTD16" s="130"/>
      <c r="UTE16" s="132"/>
      <c r="UTF16" s="132"/>
      <c r="UTG16" s="132"/>
      <c r="UTH16" s="132"/>
      <c r="UTI16" s="132"/>
      <c r="UTJ16" s="132"/>
      <c r="UTK16" s="132"/>
      <c r="UTL16" s="132"/>
      <c r="UTM16" s="132"/>
      <c r="UTN16" s="132"/>
      <c r="UTO16" s="132"/>
      <c r="UTP16" s="132"/>
      <c r="UTQ16" s="132"/>
      <c r="UTR16" s="132"/>
      <c r="UTS16" s="130"/>
      <c r="UTT16" s="132"/>
      <c r="UTU16" s="132"/>
      <c r="UTV16" s="132"/>
      <c r="UTW16" s="132"/>
      <c r="UTX16" s="132"/>
      <c r="UTY16" s="132"/>
      <c r="UTZ16" s="132"/>
      <c r="UUA16" s="132"/>
      <c r="UUB16" s="132"/>
      <c r="UUC16" s="132"/>
      <c r="UUD16" s="132"/>
      <c r="UUE16" s="132"/>
      <c r="UUF16" s="132"/>
      <c r="UUG16" s="132"/>
      <c r="UUH16" s="130"/>
      <c r="UUI16" s="132"/>
      <c r="UUJ16" s="132"/>
      <c r="UUK16" s="132"/>
      <c r="UUL16" s="132"/>
      <c r="UUM16" s="132"/>
      <c r="UUN16" s="132"/>
      <c r="UUO16" s="132"/>
      <c r="UUP16" s="132"/>
      <c r="UUQ16" s="132"/>
      <c r="UUR16" s="132"/>
      <c r="UUS16" s="132"/>
      <c r="UUT16" s="132"/>
      <c r="UUU16" s="132"/>
      <c r="UUV16" s="132"/>
      <c r="UUW16" s="130"/>
      <c r="UUX16" s="132"/>
      <c r="UUY16" s="132"/>
      <c r="UUZ16" s="132"/>
      <c r="UVA16" s="132"/>
      <c r="UVB16" s="132"/>
      <c r="UVC16" s="132"/>
      <c r="UVD16" s="132"/>
      <c r="UVE16" s="132"/>
      <c r="UVF16" s="132"/>
      <c r="UVG16" s="132"/>
      <c r="UVH16" s="132"/>
      <c r="UVI16" s="132"/>
      <c r="UVJ16" s="132"/>
      <c r="UVK16" s="132"/>
      <c r="UVL16" s="130"/>
      <c r="UVM16" s="132"/>
      <c r="UVN16" s="132"/>
      <c r="UVO16" s="132"/>
      <c r="UVP16" s="132"/>
      <c r="UVQ16" s="132"/>
      <c r="UVR16" s="132"/>
      <c r="UVS16" s="132"/>
      <c r="UVT16" s="132"/>
      <c r="UVU16" s="132"/>
      <c r="UVV16" s="132"/>
      <c r="UVW16" s="132"/>
      <c r="UVX16" s="132"/>
      <c r="UVY16" s="132"/>
      <c r="UVZ16" s="132"/>
      <c r="UWA16" s="130"/>
      <c r="UWB16" s="132"/>
      <c r="UWC16" s="132"/>
      <c r="UWD16" s="132"/>
      <c r="UWE16" s="132"/>
      <c r="UWF16" s="132"/>
      <c r="UWG16" s="132"/>
      <c r="UWH16" s="132"/>
      <c r="UWI16" s="132"/>
      <c r="UWJ16" s="132"/>
      <c r="UWK16" s="132"/>
      <c r="UWL16" s="132"/>
      <c r="UWM16" s="132"/>
      <c r="UWN16" s="132"/>
      <c r="UWO16" s="132"/>
      <c r="UWP16" s="130"/>
      <c r="UWQ16" s="132"/>
      <c r="UWR16" s="132"/>
      <c r="UWS16" s="132"/>
      <c r="UWT16" s="132"/>
      <c r="UWU16" s="132"/>
      <c r="UWV16" s="132"/>
      <c r="UWW16" s="132"/>
      <c r="UWX16" s="132"/>
      <c r="UWY16" s="132"/>
      <c r="UWZ16" s="132"/>
      <c r="UXA16" s="132"/>
      <c r="UXB16" s="132"/>
      <c r="UXC16" s="132"/>
      <c r="UXD16" s="132"/>
      <c r="UXE16" s="130"/>
      <c r="UXF16" s="132"/>
      <c r="UXG16" s="132"/>
      <c r="UXH16" s="132"/>
      <c r="UXI16" s="132"/>
      <c r="UXJ16" s="132"/>
      <c r="UXK16" s="132"/>
      <c r="UXL16" s="132"/>
      <c r="UXM16" s="132"/>
      <c r="UXN16" s="132"/>
      <c r="UXO16" s="132"/>
      <c r="UXP16" s="132"/>
      <c r="UXQ16" s="132"/>
      <c r="UXR16" s="132"/>
      <c r="UXS16" s="132"/>
      <c r="UXT16" s="130"/>
      <c r="UXU16" s="132"/>
      <c r="UXV16" s="132"/>
      <c r="UXW16" s="132"/>
      <c r="UXX16" s="132"/>
      <c r="UXY16" s="132"/>
      <c r="UXZ16" s="132"/>
      <c r="UYA16" s="132"/>
      <c r="UYB16" s="132"/>
      <c r="UYC16" s="132"/>
      <c r="UYD16" s="132"/>
      <c r="UYE16" s="132"/>
      <c r="UYF16" s="132"/>
      <c r="UYG16" s="132"/>
      <c r="UYH16" s="132"/>
      <c r="UYI16" s="130"/>
      <c r="UYJ16" s="132"/>
      <c r="UYK16" s="132"/>
      <c r="UYL16" s="132"/>
      <c r="UYM16" s="132"/>
      <c r="UYN16" s="132"/>
      <c r="UYO16" s="132"/>
      <c r="UYP16" s="132"/>
      <c r="UYQ16" s="132"/>
      <c r="UYR16" s="132"/>
      <c r="UYS16" s="132"/>
      <c r="UYT16" s="132"/>
      <c r="UYU16" s="132"/>
      <c r="UYV16" s="132"/>
      <c r="UYW16" s="132"/>
      <c r="UYX16" s="130"/>
      <c r="UYY16" s="132"/>
      <c r="UYZ16" s="132"/>
      <c r="UZA16" s="132"/>
      <c r="UZB16" s="132"/>
      <c r="UZC16" s="132"/>
      <c r="UZD16" s="132"/>
      <c r="UZE16" s="132"/>
      <c r="UZF16" s="132"/>
      <c r="UZG16" s="132"/>
      <c r="UZH16" s="132"/>
      <c r="UZI16" s="132"/>
      <c r="UZJ16" s="132"/>
      <c r="UZK16" s="132"/>
      <c r="UZL16" s="132"/>
      <c r="UZM16" s="130"/>
      <c r="UZN16" s="132"/>
      <c r="UZO16" s="132"/>
      <c r="UZP16" s="132"/>
      <c r="UZQ16" s="132"/>
      <c r="UZR16" s="132"/>
      <c r="UZS16" s="132"/>
      <c r="UZT16" s="132"/>
      <c r="UZU16" s="132"/>
      <c r="UZV16" s="132"/>
      <c r="UZW16" s="132"/>
      <c r="UZX16" s="132"/>
      <c r="UZY16" s="132"/>
      <c r="UZZ16" s="132"/>
      <c r="VAA16" s="132"/>
      <c r="VAB16" s="130"/>
      <c r="VAC16" s="132"/>
      <c r="VAD16" s="132"/>
      <c r="VAE16" s="132"/>
      <c r="VAF16" s="132"/>
      <c r="VAG16" s="132"/>
      <c r="VAH16" s="132"/>
      <c r="VAI16" s="132"/>
      <c r="VAJ16" s="132"/>
      <c r="VAK16" s="132"/>
      <c r="VAL16" s="132"/>
      <c r="VAM16" s="132"/>
      <c r="VAN16" s="132"/>
      <c r="VAO16" s="132"/>
      <c r="VAP16" s="132"/>
      <c r="VAQ16" s="130"/>
      <c r="VAR16" s="132"/>
      <c r="VAS16" s="132"/>
      <c r="VAT16" s="132"/>
      <c r="VAU16" s="132"/>
      <c r="VAV16" s="132"/>
      <c r="VAW16" s="132"/>
      <c r="VAX16" s="132"/>
      <c r="VAY16" s="132"/>
      <c r="VAZ16" s="132"/>
      <c r="VBA16" s="132"/>
      <c r="VBB16" s="132"/>
      <c r="VBC16" s="132"/>
      <c r="VBD16" s="132"/>
      <c r="VBE16" s="132"/>
      <c r="VBF16" s="130"/>
      <c r="VBG16" s="132"/>
      <c r="VBH16" s="132"/>
      <c r="VBI16" s="132"/>
      <c r="VBJ16" s="132"/>
      <c r="VBK16" s="132"/>
      <c r="VBL16" s="132"/>
      <c r="VBM16" s="132"/>
      <c r="VBN16" s="132"/>
      <c r="VBO16" s="132"/>
      <c r="VBP16" s="132"/>
      <c r="VBQ16" s="132"/>
      <c r="VBR16" s="132"/>
      <c r="VBS16" s="132"/>
      <c r="VBT16" s="132"/>
      <c r="VBU16" s="130"/>
      <c r="VBV16" s="132"/>
      <c r="VBW16" s="132"/>
      <c r="VBX16" s="132"/>
      <c r="VBY16" s="132"/>
      <c r="VBZ16" s="132"/>
      <c r="VCA16" s="132"/>
      <c r="VCB16" s="132"/>
      <c r="VCC16" s="132"/>
      <c r="VCD16" s="132"/>
      <c r="VCE16" s="132"/>
      <c r="VCF16" s="132"/>
      <c r="VCG16" s="132"/>
      <c r="VCH16" s="132"/>
      <c r="VCI16" s="132"/>
      <c r="VCJ16" s="130"/>
      <c r="VCK16" s="132"/>
      <c r="VCL16" s="132"/>
      <c r="VCM16" s="132"/>
      <c r="VCN16" s="132"/>
      <c r="VCO16" s="132"/>
      <c r="VCP16" s="132"/>
      <c r="VCQ16" s="132"/>
      <c r="VCR16" s="132"/>
      <c r="VCS16" s="132"/>
      <c r="VCT16" s="132"/>
      <c r="VCU16" s="132"/>
      <c r="VCV16" s="132"/>
      <c r="VCW16" s="132"/>
      <c r="VCX16" s="132"/>
      <c r="VCY16" s="130"/>
      <c r="VCZ16" s="132"/>
      <c r="VDA16" s="132"/>
      <c r="VDB16" s="132"/>
      <c r="VDC16" s="132"/>
      <c r="VDD16" s="132"/>
      <c r="VDE16" s="132"/>
      <c r="VDF16" s="132"/>
      <c r="VDG16" s="132"/>
      <c r="VDH16" s="132"/>
      <c r="VDI16" s="132"/>
      <c r="VDJ16" s="132"/>
      <c r="VDK16" s="132"/>
      <c r="VDL16" s="132"/>
      <c r="VDM16" s="132"/>
      <c r="VDN16" s="130"/>
      <c r="VDO16" s="132"/>
      <c r="VDP16" s="132"/>
      <c r="VDQ16" s="132"/>
      <c r="VDR16" s="132"/>
      <c r="VDS16" s="132"/>
      <c r="VDT16" s="132"/>
      <c r="VDU16" s="132"/>
      <c r="VDV16" s="132"/>
      <c r="VDW16" s="132"/>
      <c r="VDX16" s="132"/>
      <c r="VDY16" s="132"/>
      <c r="VDZ16" s="132"/>
      <c r="VEA16" s="132"/>
      <c r="VEB16" s="132"/>
      <c r="VEC16" s="130"/>
      <c r="VED16" s="132"/>
      <c r="VEE16" s="132"/>
      <c r="VEF16" s="132"/>
      <c r="VEG16" s="132"/>
      <c r="VEH16" s="132"/>
      <c r="VEI16" s="132"/>
      <c r="VEJ16" s="132"/>
      <c r="VEK16" s="132"/>
      <c r="VEL16" s="132"/>
      <c r="VEM16" s="132"/>
      <c r="VEN16" s="132"/>
      <c r="VEO16" s="132"/>
      <c r="VEP16" s="132"/>
      <c r="VEQ16" s="132"/>
      <c r="VER16" s="130"/>
      <c r="VES16" s="132"/>
      <c r="VET16" s="132"/>
      <c r="VEU16" s="132"/>
      <c r="VEV16" s="132"/>
      <c r="VEW16" s="132"/>
      <c r="VEX16" s="132"/>
      <c r="VEY16" s="132"/>
      <c r="VEZ16" s="132"/>
      <c r="VFA16" s="132"/>
      <c r="VFB16" s="132"/>
      <c r="VFC16" s="132"/>
      <c r="VFD16" s="132"/>
      <c r="VFE16" s="132"/>
      <c r="VFF16" s="132"/>
      <c r="VFG16" s="130"/>
      <c r="VFH16" s="132"/>
      <c r="VFI16" s="132"/>
      <c r="VFJ16" s="132"/>
      <c r="VFK16" s="132"/>
      <c r="VFL16" s="132"/>
      <c r="VFM16" s="132"/>
      <c r="VFN16" s="132"/>
      <c r="VFO16" s="132"/>
      <c r="VFP16" s="132"/>
      <c r="VFQ16" s="132"/>
      <c r="VFR16" s="132"/>
      <c r="VFS16" s="132"/>
      <c r="VFT16" s="132"/>
      <c r="VFU16" s="132"/>
      <c r="VFV16" s="130"/>
      <c r="VFW16" s="132"/>
      <c r="VFX16" s="132"/>
      <c r="VFY16" s="132"/>
      <c r="VFZ16" s="132"/>
      <c r="VGA16" s="132"/>
      <c r="VGB16" s="132"/>
      <c r="VGC16" s="132"/>
      <c r="VGD16" s="132"/>
      <c r="VGE16" s="132"/>
      <c r="VGF16" s="132"/>
      <c r="VGG16" s="132"/>
      <c r="VGH16" s="132"/>
      <c r="VGI16" s="132"/>
      <c r="VGJ16" s="132"/>
      <c r="VGK16" s="130"/>
      <c r="VGL16" s="132"/>
      <c r="VGM16" s="132"/>
      <c r="VGN16" s="132"/>
      <c r="VGO16" s="132"/>
      <c r="VGP16" s="132"/>
      <c r="VGQ16" s="132"/>
      <c r="VGR16" s="132"/>
      <c r="VGS16" s="132"/>
      <c r="VGT16" s="132"/>
      <c r="VGU16" s="132"/>
      <c r="VGV16" s="132"/>
      <c r="VGW16" s="132"/>
      <c r="VGX16" s="132"/>
      <c r="VGY16" s="132"/>
      <c r="VGZ16" s="130"/>
      <c r="VHA16" s="132"/>
      <c r="VHB16" s="132"/>
      <c r="VHC16" s="132"/>
      <c r="VHD16" s="132"/>
      <c r="VHE16" s="132"/>
      <c r="VHF16" s="132"/>
      <c r="VHG16" s="132"/>
      <c r="VHH16" s="132"/>
      <c r="VHI16" s="132"/>
      <c r="VHJ16" s="132"/>
      <c r="VHK16" s="132"/>
      <c r="VHL16" s="132"/>
      <c r="VHM16" s="132"/>
      <c r="VHN16" s="132"/>
      <c r="VHO16" s="130"/>
      <c r="VHP16" s="132"/>
      <c r="VHQ16" s="132"/>
      <c r="VHR16" s="132"/>
      <c r="VHS16" s="132"/>
      <c r="VHT16" s="132"/>
      <c r="VHU16" s="132"/>
      <c r="VHV16" s="132"/>
      <c r="VHW16" s="132"/>
      <c r="VHX16" s="132"/>
      <c r="VHY16" s="132"/>
      <c r="VHZ16" s="132"/>
      <c r="VIA16" s="132"/>
      <c r="VIB16" s="132"/>
      <c r="VIC16" s="132"/>
      <c r="VID16" s="130"/>
      <c r="VIE16" s="132"/>
      <c r="VIF16" s="132"/>
      <c r="VIG16" s="132"/>
      <c r="VIH16" s="132"/>
      <c r="VII16" s="132"/>
      <c r="VIJ16" s="132"/>
      <c r="VIK16" s="132"/>
      <c r="VIL16" s="132"/>
      <c r="VIM16" s="132"/>
      <c r="VIN16" s="132"/>
      <c r="VIO16" s="132"/>
      <c r="VIP16" s="132"/>
      <c r="VIQ16" s="132"/>
      <c r="VIR16" s="132"/>
      <c r="VIS16" s="130"/>
      <c r="VIT16" s="132"/>
      <c r="VIU16" s="132"/>
      <c r="VIV16" s="132"/>
      <c r="VIW16" s="132"/>
      <c r="VIX16" s="132"/>
      <c r="VIY16" s="132"/>
      <c r="VIZ16" s="132"/>
      <c r="VJA16" s="132"/>
      <c r="VJB16" s="132"/>
      <c r="VJC16" s="132"/>
      <c r="VJD16" s="132"/>
      <c r="VJE16" s="132"/>
      <c r="VJF16" s="132"/>
      <c r="VJG16" s="132"/>
      <c r="VJH16" s="130"/>
      <c r="VJI16" s="132"/>
      <c r="VJJ16" s="132"/>
      <c r="VJK16" s="132"/>
      <c r="VJL16" s="132"/>
      <c r="VJM16" s="132"/>
      <c r="VJN16" s="132"/>
      <c r="VJO16" s="132"/>
      <c r="VJP16" s="132"/>
      <c r="VJQ16" s="132"/>
      <c r="VJR16" s="132"/>
      <c r="VJS16" s="132"/>
      <c r="VJT16" s="132"/>
      <c r="VJU16" s="132"/>
      <c r="VJV16" s="132"/>
      <c r="VJW16" s="130"/>
      <c r="VJX16" s="132"/>
      <c r="VJY16" s="132"/>
      <c r="VJZ16" s="132"/>
      <c r="VKA16" s="132"/>
      <c r="VKB16" s="132"/>
      <c r="VKC16" s="132"/>
      <c r="VKD16" s="132"/>
      <c r="VKE16" s="132"/>
      <c r="VKF16" s="132"/>
      <c r="VKG16" s="132"/>
      <c r="VKH16" s="132"/>
      <c r="VKI16" s="132"/>
      <c r="VKJ16" s="132"/>
      <c r="VKK16" s="132"/>
      <c r="VKL16" s="130"/>
      <c r="VKM16" s="132"/>
      <c r="VKN16" s="132"/>
      <c r="VKO16" s="132"/>
      <c r="VKP16" s="132"/>
      <c r="VKQ16" s="132"/>
      <c r="VKR16" s="132"/>
      <c r="VKS16" s="132"/>
      <c r="VKT16" s="132"/>
      <c r="VKU16" s="132"/>
      <c r="VKV16" s="132"/>
      <c r="VKW16" s="132"/>
      <c r="VKX16" s="132"/>
      <c r="VKY16" s="132"/>
      <c r="VKZ16" s="132"/>
      <c r="VLA16" s="130"/>
      <c r="VLB16" s="132"/>
      <c r="VLC16" s="132"/>
      <c r="VLD16" s="132"/>
      <c r="VLE16" s="132"/>
      <c r="VLF16" s="132"/>
      <c r="VLG16" s="132"/>
      <c r="VLH16" s="132"/>
      <c r="VLI16" s="132"/>
      <c r="VLJ16" s="132"/>
      <c r="VLK16" s="132"/>
      <c r="VLL16" s="132"/>
      <c r="VLM16" s="132"/>
      <c r="VLN16" s="132"/>
      <c r="VLO16" s="132"/>
      <c r="VLP16" s="130"/>
      <c r="VLQ16" s="132"/>
      <c r="VLR16" s="132"/>
      <c r="VLS16" s="132"/>
      <c r="VLT16" s="132"/>
      <c r="VLU16" s="132"/>
      <c r="VLV16" s="132"/>
      <c r="VLW16" s="132"/>
      <c r="VLX16" s="132"/>
      <c r="VLY16" s="132"/>
      <c r="VLZ16" s="132"/>
      <c r="VMA16" s="132"/>
      <c r="VMB16" s="132"/>
      <c r="VMC16" s="132"/>
      <c r="VMD16" s="132"/>
      <c r="VME16" s="130"/>
      <c r="VMF16" s="132"/>
      <c r="VMG16" s="132"/>
      <c r="VMH16" s="132"/>
      <c r="VMI16" s="132"/>
      <c r="VMJ16" s="132"/>
      <c r="VMK16" s="132"/>
      <c r="VML16" s="132"/>
      <c r="VMM16" s="132"/>
      <c r="VMN16" s="132"/>
      <c r="VMO16" s="132"/>
      <c r="VMP16" s="132"/>
      <c r="VMQ16" s="132"/>
      <c r="VMR16" s="132"/>
      <c r="VMS16" s="132"/>
      <c r="VMT16" s="130"/>
      <c r="VMU16" s="132"/>
      <c r="VMV16" s="132"/>
      <c r="VMW16" s="132"/>
      <c r="VMX16" s="132"/>
      <c r="VMY16" s="132"/>
      <c r="VMZ16" s="132"/>
      <c r="VNA16" s="132"/>
      <c r="VNB16" s="132"/>
      <c r="VNC16" s="132"/>
      <c r="VND16" s="132"/>
      <c r="VNE16" s="132"/>
      <c r="VNF16" s="132"/>
      <c r="VNG16" s="132"/>
      <c r="VNH16" s="132"/>
      <c r="VNI16" s="130"/>
      <c r="VNJ16" s="132"/>
      <c r="VNK16" s="132"/>
      <c r="VNL16" s="132"/>
      <c r="VNM16" s="132"/>
      <c r="VNN16" s="132"/>
      <c r="VNO16" s="132"/>
      <c r="VNP16" s="132"/>
      <c r="VNQ16" s="132"/>
      <c r="VNR16" s="132"/>
      <c r="VNS16" s="132"/>
      <c r="VNT16" s="132"/>
      <c r="VNU16" s="132"/>
      <c r="VNV16" s="132"/>
      <c r="VNW16" s="132"/>
      <c r="VNX16" s="130"/>
      <c r="VNY16" s="132"/>
      <c r="VNZ16" s="132"/>
      <c r="VOA16" s="132"/>
      <c r="VOB16" s="132"/>
      <c r="VOC16" s="132"/>
      <c r="VOD16" s="132"/>
      <c r="VOE16" s="132"/>
      <c r="VOF16" s="132"/>
      <c r="VOG16" s="132"/>
      <c r="VOH16" s="132"/>
      <c r="VOI16" s="132"/>
      <c r="VOJ16" s="132"/>
      <c r="VOK16" s="132"/>
      <c r="VOL16" s="132"/>
      <c r="VOM16" s="130"/>
      <c r="VON16" s="132"/>
      <c r="VOO16" s="132"/>
      <c r="VOP16" s="132"/>
      <c r="VOQ16" s="132"/>
      <c r="VOR16" s="132"/>
      <c r="VOS16" s="132"/>
      <c r="VOT16" s="132"/>
      <c r="VOU16" s="132"/>
      <c r="VOV16" s="132"/>
      <c r="VOW16" s="132"/>
      <c r="VOX16" s="132"/>
      <c r="VOY16" s="132"/>
      <c r="VOZ16" s="132"/>
      <c r="VPA16" s="132"/>
      <c r="VPB16" s="130"/>
      <c r="VPC16" s="132"/>
      <c r="VPD16" s="132"/>
      <c r="VPE16" s="132"/>
      <c r="VPF16" s="132"/>
      <c r="VPG16" s="132"/>
      <c r="VPH16" s="132"/>
      <c r="VPI16" s="132"/>
      <c r="VPJ16" s="132"/>
      <c r="VPK16" s="132"/>
      <c r="VPL16" s="132"/>
      <c r="VPM16" s="132"/>
      <c r="VPN16" s="132"/>
      <c r="VPO16" s="132"/>
      <c r="VPP16" s="132"/>
      <c r="VPQ16" s="130"/>
      <c r="VPR16" s="132"/>
      <c r="VPS16" s="132"/>
      <c r="VPT16" s="132"/>
      <c r="VPU16" s="132"/>
      <c r="VPV16" s="132"/>
      <c r="VPW16" s="132"/>
      <c r="VPX16" s="132"/>
      <c r="VPY16" s="132"/>
      <c r="VPZ16" s="132"/>
      <c r="VQA16" s="132"/>
      <c r="VQB16" s="132"/>
      <c r="VQC16" s="132"/>
      <c r="VQD16" s="132"/>
      <c r="VQE16" s="132"/>
      <c r="VQF16" s="130"/>
      <c r="VQG16" s="132"/>
      <c r="VQH16" s="132"/>
      <c r="VQI16" s="132"/>
      <c r="VQJ16" s="132"/>
      <c r="VQK16" s="132"/>
      <c r="VQL16" s="132"/>
      <c r="VQM16" s="132"/>
      <c r="VQN16" s="132"/>
      <c r="VQO16" s="132"/>
      <c r="VQP16" s="132"/>
      <c r="VQQ16" s="132"/>
      <c r="VQR16" s="132"/>
      <c r="VQS16" s="132"/>
      <c r="VQT16" s="132"/>
      <c r="VQU16" s="130"/>
      <c r="VQV16" s="132"/>
      <c r="VQW16" s="132"/>
      <c r="VQX16" s="132"/>
      <c r="VQY16" s="132"/>
      <c r="VQZ16" s="132"/>
      <c r="VRA16" s="132"/>
      <c r="VRB16" s="132"/>
      <c r="VRC16" s="132"/>
      <c r="VRD16" s="132"/>
      <c r="VRE16" s="132"/>
      <c r="VRF16" s="132"/>
      <c r="VRG16" s="132"/>
      <c r="VRH16" s="132"/>
      <c r="VRI16" s="132"/>
      <c r="VRJ16" s="130"/>
      <c r="VRK16" s="132"/>
      <c r="VRL16" s="132"/>
      <c r="VRM16" s="132"/>
      <c r="VRN16" s="132"/>
      <c r="VRO16" s="132"/>
      <c r="VRP16" s="132"/>
      <c r="VRQ16" s="132"/>
      <c r="VRR16" s="132"/>
      <c r="VRS16" s="132"/>
      <c r="VRT16" s="132"/>
      <c r="VRU16" s="132"/>
      <c r="VRV16" s="132"/>
      <c r="VRW16" s="132"/>
      <c r="VRX16" s="132"/>
      <c r="VRY16" s="130"/>
      <c r="VRZ16" s="132"/>
      <c r="VSA16" s="132"/>
      <c r="VSB16" s="132"/>
      <c r="VSC16" s="132"/>
      <c r="VSD16" s="132"/>
      <c r="VSE16" s="132"/>
      <c r="VSF16" s="132"/>
      <c r="VSG16" s="132"/>
      <c r="VSH16" s="132"/>
      <c r="VSI16" s="132"/>
      <c r="VSJ16" s="132"/>
      <c r="VSK16" s="132"/>
      <c r="VSL16" s="132"/>
      <c r="VSM16" s="132"/>
      <c r="VSN16" s="130"/>
      <c r="VSO16" s="132"/>
      <c r="VSP16" s="132"/>
      <c r="VSQ16" s="132"/>
      <c r="VSR16" s="132"/>
      <c r="VSS16" s="132"/>
      <c r="VST16" s="132"/>
      <c r="VSU16" s="132"/>
      <c r="VSV16" s="132"/>
      <c r="VSW16" s="132"/>
      <c r="VSX16" s="132"/>
      <c r="VSY16" s="132"/>
      <c r="VSZ16" s="132"/>
      <c r="VTA16" s="132"/>
      <c r="VTB16" s="132"/>
      <c r="VTC16" s="130"/>
      <c r="VTD16" s="132"/>
      <c r="VTE16" s="132"/>
      <c r="VTF16" s="132"/>
      <c r="VTG16" s="132"/>
      <c r="VTH16" s="132"/>
      <c r="VTI16" s="132"/>
      <c r="VTJ16" s="132"/>
      <c r="VTK16" s="132"/>
      <c r="VTL16" s="132"/>
      <c r="VTM16" s="132"/>
      <c r="VTN16" s="132"/>
      <c r="VTO16" s="132"/>
      <c r="VTP16" s="132"/>
      <c r="VTQ16" s="132"/>
      <c r="VTR16" s="130"/>
      <c r="VTS16" s="132"/>
      <c r="VTT16" s="132"/>
      <c r="VTU16" s="132"/>
      <c r="VTV16" s="132"/>
      <c r="VTW16" s="132"/>
      <c r="VTX16" s="132"/>
      <c r="VTY16" s="132"/>
      <c r="VTZ16" s="132"/>
      <c r="VUA16" s="132"/>
      <c r="VUB16" s="132"/>
      <c r="VUC16" s="132"/>
      <c r="VUD16" s="132"/>
      <c r="VUE16" s="132"/>
      <c r="VUF16" s="132"/>
      <c r="VUG16" s="130"/>
      <c r="VUH16" s="132"/>
      <c r="VUI16" s="132"/>
      <c r="VUJ16" s="132"/>
      <c r="VUK16" s="132"/>
      <c r="VUL16" s="132"/>
      <c r="VUM16" s="132"/>
      <c r="VUN16" s="132"/>
      <c r="VUO16" s="132"/>
      <c r="VUP16" s="132"/>
      <c r="VUQ16" s="132"/>
      <c r="VUR16" s="132"/>
      <c r="VUS16" s="132"/>
      <c r="VUT16" s="132"/>
      <c r="VUU16" s="132"/>
      <c r="VUV16" s="130"/>
      <c r="VUW16" s="132"/>
      <c r="VUX16" s="132"/>
      <c r="VUY16" s="132"/>
      <c r="VUZ16" s="132"/>
      <c r="VVA16" s="132"/>
      <c r="VVB16" s="132"/>
      <c r="VVC16" s="132"/>
      <c r="VVD16" s="132"/>
      <c r="VVE16" s="132"/>
      <c r="VVF16" s="132"/>
      <c r="VVG16" s="132"/>
      <c r="VVH16" s="132"/>
      <c r="VVI16" s="132"/>
      <c r="VVJ16" s="132"/>
      <c r="VVK16" s="130"/>
      <c r="VVL16" s="132"/>
      <c r="VVM16" s="132"/>
      <c r="VVN16" s="132"/>
      <c r="VVO16" s="132"/>
      <c r="VVP16" s="132"/>
      <c r="VVQ16" s="132"/>
      <c r="VVR16" s="132"/>
      <c r="VVS16" s="132"/>
      <c r="VVT16" s="132"/>
      <c r="VVU16" s="132"/>
      <c r="VVV16" s="132"/>
      <c r="VVW16" s="132"/>
      <c r="VVX16" s="132"/>
      <c r="VVY16" s="132"/>
      <c r="VVZ16" s="130"/>
      <c r="VWA16" s="132"/>
      <c r="VWB16" s="132"/>
      <c r="VWC16" s="132"/>
      <c r="VWD16" s="132"/>
      <c r="VWE16" s="132"/>
      <c r="VWF16" s="132"/>
      <c r="VWG16" s="132"/>
      <c r="VWH16" s="132"/>
      <c r="VWI16" s="132"/>
      <c r="VWJ16" s="132"/>
      <c r="VWK16" s="132"/>
      <c r="VWL16" s="132"/>
      <c r="VWM16" s="132"/>
      <c r="VWN16" s="132"/>
      <c r="VWO16" s="130"/>
      <c r="VWP16" s="132"/>
      <c r="VWQ16" s="132"/>
      <c r="VWR16" s="132"/>
      <c r="VWS16" s="132"/>
      <c r="VWT16" s="132"/>
      <c r="VWU16" s="132"/>
      <c r="VWV16" s="132"/>
      <c r="VWW16" s="132"/>
      <c r="VWX16" s="132"/>
      <c r="VWY16" s="132"/>
      <c r="VWZ16" s="132"/>
      <c r="VXA16" s="132"/>
      <c r="VXB16" s="132"/>
      <c r="VXC16" s="132"/>
      <c r="VXD16" s="130"/>
      <c r="VXE16" s="132"/>
      <c r="VXF16" s="132"/>
      <c r="VXG16" s="132"/>
      <c r="VXH16" s="132"/>
      <c r="VXI16" s="132"/>
      <c r="VXJ16" s="132"/>
      <c r="VXK16" s="132"/>
      <c r="VXL16" s="132"/>
      <c r="VXM16" s="132"/>
      <c r="VXN16" s="132"/>
      <c r="VXO16" s="132"/>
      <c r="VXP16" s="132"/>
      <c r="VXQ16" s="132"/>
      <c r="VXR16" s="132"/>
      <c r="VXS16" s="130"/>
      <c r="VXT16" s="132"/>
      <c r="VXU16" s="132"/>
      <c r="VXV16" s="132"/>
      <c r="VXW16" s="132"/>
      <c r="VXX16" s="132"/>
      <c r="VXY16" s="132"/>
      <c r="VXZ16" s="132"/>
      <c r="VYA16" s="132"/>
      <c r="VYB16" s="132"/>
      <c r="VYC16" s="132"/>
      <c r="VYD16" s="132"/>
      <c r="VYE16" s="132"/>
      <c r="VYF16" s="132"/>
      <c r="VYG16" s="132"/>
      <c r="VYH16" s="130"/>
      <c r="VYI16" s="132"/>
      <c r="VYJ16" s="132"/>
      <c r="VYK16" s="132"/>
      <c r="VYL16" s="132"/>
      <c r="VYM16" s="132"/>
      <c r="VYN16" s="132"/>
      <c r="VYO16" s="132"/>
      <c r="VYP16" s="132"/>
      <c r="VYQ16" s="132"/>
      <c r="VYR16" s="132"/>
      <c r="VYS16" s="132"/>
      <c r="VYT16" s="132"/>
      <c r="VYU16" s="132"/>
      <c r="VYV16" s="132"/>
      <c r="VYW16" s="130"/>
      <c r="VYX16" s="132"/>
      <c r="VYY16" s="132"/>
      <c r="VYZ16" s="132"/>
      <c r="VZA16" s="132"/>
      <c r="VZB16" s="132"/>
      <c r="VZC16" s="132"/>
      <c r="VZD16" s="132"/>
      <c r="VZE16" s="132"/>
      <c r="VZF16" s="132"/>
      <c r="VZG16" s="132"/>
      <c r="VZH16" s="132"/>
      <c r="VZI16" s="132"/>
      <c r="VZJ16" s="132"/>
      <c r="VZK16" s="132"/>
      <c r="VZL16" s="130"/>
      <c r="VZM16" s="132"/>
      <c r="VZN16" s="132"/>
      <c r="VZO16" s="132"/>
      <c r="VZP16" s="132"/>
      <c r="VZQ16" s="132"/>
      <c r="VZR16" s="132"/>
      <c r="VZS16" s="132"/>
      <c r="VZT16" s="132"/>
      <c r="VZU16" s="132"/>
      <c r="VZV16" s="132"/>
      <c r="VZW16" s="132"/>
      <c r="VZX16" s="132"/>
      <c r="VZY16" s="132"/>
      <c r="VZZ16" s="132"/>
      <c r="WAA16" s="130"/>
      <c r="WAB16" s="132"/>
      <c r="WAC16" s="132"/>
      <c r="WAD16" s="132"/>
      <c r="WAE16" s="132"/>
      <c r="WAF16" s="132"/>
      <c r="WAG16" s="132"/>
      <c r="WAH16" s="132"/>
      <c r="WAI16" s="132"/>
      <c r="WAJ16" s="132"/>
      <c r="WAK16" s="132"/>
      <c r="WAL16" s="132"/>
      <c r="WAM16" s="132"/>
      <c r="WAN16" s="132"/>
      <c r="WAO16" s="132"/>
      <c r="WAP16" s="130"/>
      <c r="WAQ16" s="132"/>
      <c r="WAR16" s="132"/>
      <c r="WAS16" s="132"/>
      <c r="WAT16" s="132"/>
      <c r="WAU16" s="132"/>
      <c r="WAV16" s="132"/>
      <c r="WAW16" s="132"/>
      <c r="WAX16" s="132"/>
      <c r="WAY16" s="132"/>
      <c r="WAZ16" s="132"/>
      <c r="WBA16" s="132"/>
      <c r="WBB16" s="132"/>
      <c r="WBC16" s="132"/>
      <c r="WBD16" s="132"/>
      <c r="WBE16" s="130"/>
      <c r="WBF16" s="132"/>
      <c r="WBG16" s="132"/>
      <c r="WBH16" s="132"/>
      <c r="WBI16" s="132"/>
      <c r="WBJ16" s="132"/>
      <c r="WBK16" s="132"/>
      <c r="WBL16" s="132"/>
      <c r="WBM16" s="132"/>
      <c r="WBN16" s="132"/>
      <c r="WBO16" s="132"/>
      <c r="WBP16" s="132"/>
      <c r="WBQ16" s="132"/>
      <c r="WBR16" s="132"/>
      <c r="WBS16" s="132"/>
      <c r="WBT16" s="130"/>
      <c r="WBU16" s="132"/>
      <c r="WBV16" s="132"/>
      <c r="WBW16" s="132"/>
      <c r="WBX16" s="132"/>
      <c r="WBY16" s="132"/>
      <c r="WBZ16" s="132"/>
      <c r="WCA16" s="132"/>
      <c r="WCB16" s="132"/>
      <c r="WCC16" s="132"/>
      <c r="WCD16" s="132"/>
      <c r="WCE16" s="132"/>
      <c r="WCF16" s="132"/>
      <c r="WCG16" s="132"/>
      <c r="WCH16" s="132"/>
      <c r="WCI16" s="130"/>
      <c r="WCJ16" s="132"/>
      <c r="WCK16" s="132"/>
      <c r="WCL16" s="132"/>
      <c r="WCM16" s="132"/>
      <c r="WCN16" s="132"/>
      <c r="WCO16" s="132"/>
      <c r="WCP16" s="132"/>
      <c r="WCQ16" s="132"/>
      <c r="WCR16" s="132"/>
      <c r="WCS16" s="132"/>
      <c r="WCT16" s="132"/>
      <c r="WCU16" s="132"/>
      <c r="WCV16" s="132"/>
      <c r="WCW16" s="132"/>
      <c r="WCX16" s="130"/>
      <c r="WCY16" s="132"/>
      <c r="WCZ16" s="132"/>
      <c r="WDA16" s="132"/>
      <c r="WDB16" s="132"/>
      <c r="WDC16" s="132"/>
      <c r="WDD16" s="132"/>
      <c r="WDE16" s="132"/>
      <c r="WDF16" s="132"/>
      <c r="WDG16" s="132"/>
      <c r="WDH16" s="132"/>
      <c r="WDI16" s="132"/>
      <c r="WDJ16" s="132"/>
      <c r="WDK16" s="132"/>
      <c r="WDL16" s="132"/>
      <c r="WDM16" s="130"/>
      <c r="WDN16" s="132"/>
      <c r="WDO16" s="132"/>
      <c r="WDP16" s="132"/>
      <c r="WDQ16" s="132"/>
      <c r="WDR16" s="132"/>
      <c r="WDS16" s="132"/>
      <c r="WDT16" s="132"/>
      <c r="WDU16" s="132"/>
      <c r="WDV16" s="132"/>
      <c r="WDW16" s="132"/>
      <c r="WDX16" s="132"/>
      <c r="WDY16" s="132"/>
      <c r="WDZ16" s="132"/>
      <c r="WEA16" s="132"/>
      <c r="WEB16" s="130"/>
      <c r="WEC16" s="132"/>
      <c r="WED16" s="132"/>
      <c r="WEE16" s="132"/>
      <c r="WEF16" s="132"/>
      <c r="WEG16" s="132"/>
      <c r="WEH16" s="132"/>
      <c r="WEI16" s="132"/>
      <c r="WEJ16" s="132"/>
      <c r="WEK16" s="132"/>
      <c r="WEL16" s="132"/>
      <c r="WEM16" s="132"/>
      <c r="WEN16" s="132"/>
      <c r="WEO16" s="132"/>
      <c r="WEP16" s="132"/>
      <c r="WEQ16" s="130"/>
      <c r="WER16" s="132"/>
      <c r="WES16" s="132"/>
      <c r="WET16" s="132"/>
      <c r="WEU16" s="132"/>
      <c r="WEV16" s="132"/>
      <c r="WEW16" s="132"/>
      <c r="WEX16" s="132"/>
      <c r="WEY16" s="132"/>
      <c r="WEZ16" s="132"/>
      <c r="WFA16" s="132"/>
      <c r="WFB16" s="132"/>
      <c r="WFC16" s="132"/>
      <c r="WFD16" s="132"/>
      <c r="WFE16" s="132"/>
      <c r="WFF16" s="130"/>
      <c r="WFG16" s="132"/>
      <c r="WFH16" s="132"/>
      <c r="WFI16" s="132"/>
      <c r="WFJ16" s="132"/>
      <c r="WFK16" s="132"/>
      <c r="WFL16" s="132"/>
      <c r="WFM16" s="132"/>
      <c r="WFN16" s="132"/>
      <c r="WFO16" s="132"/>
      <c r="WFP16" s="132"/>
      <c r="WFQ16" s="132"/>
      <c r="WFR16" s="132"/>
      <c r="WFS16" s="132"/>
      <c r="WFT16" s="132"/>
      <c r="WFU16" s="130"/>
      <c r="WFV16" s="132"/>
      <c r="WFW16" s="132"/>
      <c r="WFX16" s="132"/>
      <c r="WFY16" s="132"/>
      <c r="WFZ16" s="132"/>
      <c r="WGA16" s="132"/>
      <c r="WGB16" s="132"/>
      <c r="WGC16" s="132"/>
      <c r="WGD16" s="132"/>
      <c r="WGE16" s="132"/>
      <c r="WGF16" s="132"/>
      <c r="WGG16" s="132"/>
      <c r="WGH16" s="132"/>
      <c r="WGI16" s="132"/>
      <c r="WGJ16" s="130"/>
      <c r="WGK16" s="132"/>
      <c r="WGL16" s="132"/>
      <c r="WGM16" s="132"/>
      <c r="WGN16" s="132"/>
      <c r="WGO16" s="132"/>
      <c r="WGP16" s="132"/>
      <c r="WGQ16" s="132"/>
      <c r="WGR16" s="132"/>
      <c r="WGS16" s="132"/>
      <c r="WGT16" s="132"/>
      <c r="WGU16" s="132"/>
      <c r="WGV16" s="132"/>
      <c r="WGW16" s="132"/>
      <c r="WGX16" s="132"/>
      <c r="WGY16" s="130"/>
      <c r="WGZ16" s="132"/>
      <c r="WHA16" s="132"/>
      <c r="WHB16" s="132"/>
      <c r="WHC16" s="132"/>
      <c r="WHD16" s="132"/>
      <c r="WHE16" s="132"/>
      <c r="WHF16" s="132"/>
      <c r="WHG16" s="132"/>
      <c r="WHH16" s="132"/>
      <c r="WHI16" s="132"/>
      <c r="WHJ16" s="132"/>
      <c r="WHK16" s="132"/>
      <c r="WHL16" s="132"/>
      <c r="WHM16" s="132"/>
      <c r="WHN16" s="130"/>
      <c r="WHO16" s="132"/>
      <c r="WHP16" s="132"/>
      <c r="WHQ16" s="132"/>
      <c r="WHR16" s="132"/>
      <c r="WHS16" s="132"/>
      <c r="WHT16" s="132"/>
      <c r="WHU16" s="132"/>
      <c r="WHV16" s="132"/>
      <c r="WHW16" s="132"/>
      <c r="WHX16" s="132"/>
      <c r="WHY16" s="132"/>
      <c r="WHZ16" s="132"/>
      <c r="WIA16" s="132"/>
      <c r="WIB16" s="132"/>
      <c r="WIC16" s="130"/>
      <c r="WID16" s="132"/>
      <c r="WIE16" s="132"/>
      <c r="WIF16" s="132"/>
      <c r="WIG16" s="132"/>
      <c r="WIH16" s="132"/>
      <c r="WII16" s="132"/>
      <c r="WIJ16" s="132"/>
      <c r="WIK16" s="132"/>
      <c r="WIL16" s="132"/>
      <c r="WIM16" s="132"/>
      <c r="WIN16" s="132"/>
      <c r="WIO16" s="132"/>
      <c r="WIP16" s="132"/>
      <c r="WIQ16" s="132"/>
      <c r="WIR16" s="130"/>
      <c r="WIS16" s="132"/>
      <c r="WIT16" s="132"/>
      <c r="WIU16" s="132"/>
      <c r="WIV16" s="132"/>
      <c r="WIW16" s="132"/>
      <c r="WIX16" s="132"/>
      <c r="WIY16" s="132"/>
      <c r="WIZ16" s="132"/>
      <c r="WJA16" s="132"/>
      <c r="WJB16" s="132"/>
      <c r="WJC16" s="132"/>
      <c r="WJD16" s="132"/>
      <c r="WJE16" s="132"/>
      <c r="WJF16" s="132"/>
      <c r="WJG16" s="130"/>
      <c r="WJH16" s="132"/>
      <c r="WJI16" s="132"/>
      <c r="WJJ16" s="132"/>
      <c r="WJK16" s="132"/>
      <c r="WJL16" s="132"/>
      <c r="WJM16" s="132"/>
      <c r="WJN16" s="132"/>
      <c r="WJO16" s="132"/>
      <c r="WJP16" s="132"/>
      <c r="WJQ16" s="132"/>
      <c r="WJR16" s="132"/>
      <c r="WJS16" s="132"/>
      <c r="WJT16" s="132"/>
      <c r="WJU16" s="132"/>
      <c r="WJV16" s="130"/>
      <c r="WJW16" s="132"/>
      <c r="WJX16" s="132"/>
      <c r="WJY16" s="132"/>
      <c r="WJZ16" s="132"/>
      <c r="WKA16" s="132"/>
      <c r="WKB16" s="132"/>
      <c r="WKC16" s="132"/>
      <c r="WKD16" s="132"/>
      <c r="WKE16" s="132"/>
      <c r="WKF16" s="132"/>
      <c r="WKG16" s="132"/>
      <c r="WKH16" s="132"/>
      <c r="WKI16" s="132"/>
      <c r="WKJ16" s="132"/>
      <c r="WKK16" s="130"/>
      <c r="WKL16" s="132"/>
      <c r="WKM16" s="132"/>
      <c r="WKN16" s="132"/>
      <c r="WKO16" s="132"/>
      <c r="WKP16" s="132"/>
      <c r="WKQ16" s="132"/>
      <c r="WKR16" s="132"/>
      <c r="WKS16" s="132"/>
      <c r="WKT16" s="132"/>
      <c r="WKU16" s="132"/>
      <c r="WKV16" s="132"/>
      <c r="WKW16" s="132"/>
      <c r="WKX16" s="132"/>
      <c r="WKY16" s="132"/>
      <c r="WKZ16" s="130"/>
      <c r="WLA16" s="132"/>
      <c r="WLB16" s="132"/>
      <c r="WLC16" s="132"/>
      <c r="WLD16" s="132"/>
      <c r="WLE16" s="132"/>
      <c r="WLF16" s="132"/>
      <c r="WLG16" s="132"/>
      <c r="WLH16" s="132"/>
      <c r="WLI16" s="132"/>
      <c r="WLJ16" s="132"/>
      <c r="WLK16" s="132"/>
      <c r="WLL16" s="132"/>
      <c r="WLM16" s="132"/>
      <c r="WLN16" s="132"/>
      <c r="WLO16" s="130"/>
      <c r="WLP16" s="132"/>
      <c r="WLQ16" s="132"/>
      <c r="WLR16" s="132"/>
      <c r="WLS16" s="132"/>
      <c r="WLT16" s="132"/>
      <c r="WLU16" s="132"/>
      <c r="WLV16" s="132"/>
      <c r="WLW16" s="132"/>
      <c r="WLX16" s="132"/>
      <c r="WLY16" s="132"/>
      <c r="WLZ16" s="132"/>
      <c r="WMA16" s="132"/>
      <c r="WMB16" s="132"/>
      <c r="WMC16" s="132"/>
      <c r="WMD16" s="130"/>
      <c r="WME16" s="132"/>
      <c r="WMF16" s="132"/>
      <c r="WMG16" s="132"/>
      <c r="WMH16" s="132"/>
      <c r="WMI16" s="132"/>
      <c r="WMJ16" s="132"/>
      <c r="WMK16" s="132"/>
      <c r="WML16" s="132"/>
      <c r="WMM16" s="132"/>
      <c r="WMN16" s="132"/>
      <c r="WMO16" s="132"/>
      <c r="WMP16" s="132"/>
      <c r="WMQ16" s="132"/>
      <c r="WMR16" s="132"/>
      <c r="WMS16" s="130"/>
      <c r="WMT16" s="132"/>
      <c r="WMU16" s="132"/>
      <c r="WMV16" s="132"/>
      <c r="WMW16" s="132"/>
      <c r="WMX16" s="132"/>
      <c r="WMY16" s="132"/>
      <c r="WMZ16" s="132"/>
      <c r="WNA16" s="132"/>
      <c r="WNB16" s="132"/>
      <c r="WNC16" s="132"/>
      <c r="WND16" s="132"/>
      <c r="WNE16" s="132"/>
      <c r="WNF16" s="132"/>
      <c r="WNG16" s="132"/>
      <c r="WNH16" s="130"/>
      <c r="WNI16" s="132"/>
      <c r="WNJ16" s="132"/>
      <c r="WNK16" s="132"/>
      <c r="WNL16" s="132"/>
      <c r="WNM16" s="132"/>
      <c r="WNN16" s="132"/>
      <c r="WNO16" s="132"/>
      <c r="WNP16" s="132"/>
      <c r="WNQ16" s="132"/>
      <c r="WNR16" s="132"/>
      <c r="WNS16" s="132"/>
      <c r="WNT16" s="132"/>
      <c r="WNU16" s="132"/>
      <c r="WNV16" s="132"/>
      <c r="WNW16" s="130"/>
      <c r="WNX16" s="132"/>
      <c r="WNY16" s="132"/>
      <c r="WNZ16" s="132"/>
      <c r="WOA16" s="132"/>
      <c r="WOB16" s="132"/>
      <c r="WOC16" s="132"/>
      <c r="WOD16" s="132"/>
      <c r="WOE16" s="132"/>
      <c r="WOF16" s="132"/>
      <c r="WOG16" s="132"/>
      <c r="WOH16" s="132"/>
      <c r="WOI16" s="132"/>
      <c r="WOJ16" s="132"/>
      <c r="WOK16" s="132"/>
      <c r="WOL16" s="130"/>
      <c r="WOM16" s="132"/>
      <c r="WON16" s="132"/>
      <c r="WOO16" s="132"/>
      <c r="WOP16" s="132"/>
      <c r="WOQ16" s="132"/>
      <c r="WOR16" s="132"/>
      <c r="WOS16" s="132"/>
      <c r="WOT16" s="132"/>
      <c r="WOU16" s="132"/>
      <c r="WOV16" s="132"/>
      <c r="WOW16" s="132"/>
      <c r="WOX16" s="132"/>
      <c r="WOY16" s="132"/>
      <c r="WOZ16" s="132"/>
      <c r="WPA16" s="130"/>
      <c r="WPB16" s="132"/>
      <c r="WPC16" s="132"/>
      <c r="WPD16" s="132"/>
      <c r="WPE16" s="132"/>
      <c r="WPF16" s="132"/>
      <c r="WPG16" s="132"/>
      <c r="WPH16" s="132"/>
      <c r="WPI16" s="132"/>
      <c r="WPJ16" s="132"/>
      <c r="WPK16" s="132"/>
      <c r="WPL16" s="132"/>
      <c r="WPM16" s="132"/>
      <c r="WPN16" s="132"/>
      <c r="WPO16" s="132"/>
      <c r="WPP16" s="130"/>
      <c r="WPQ16" s="132"/>
      <c r="WPR16" s="132"/>
      <c r="WPS16" s="132"/>
      <c r="WPT16" s="132"/>
      <c r="WPU16" s="132"/>
      <c r="WPV16" s="132"/>
      <c r="WPW16" s="132"/>
      <c r="WPX16" s="132"/>
      <c r="WPY16" s="132"/>
      <c r="WPZ16" s="132"/>
      <c r="WQA16" s="132"/>
      <c r="WQB16" s="132"/>
      <c r="WQC16" s="132"/>
      <c r="WQD16" s="132"/>
      <c r="WQE16" s="130"/>
      <c r="WQF16" s="132"/>
      <c r="WQG16" s="132"/>
      <c r="WQH16" s="132"/>
      <c r="WQI16" s="132"/>
      <c r="WQJ16" s="132"/>
      <c r="WQK16" s="132"/>
      <c r="WQL16" s="132"/>
      <c r="WQM16" s="132"/>
      <c r="WQN16" s="132"/>
      <c r="WQO16" s="132"/>
      <c r="WQP16" s="132"/>
      <c r="WQQ16" s="132"/>
      <c r="WQR16" s="132"/>
      <c r="WQS16" s="132"/>
      <c r="WQT16" s="130"/>
      <c r="WQU16" s="132"/>
      <c r="WQV16" s="132"/>
      <c r="WQW16" s="132"/>
      <c r="WQX16" s="132"/>
      <c r="WQY16" s="132"/>
      <c r="WQZ16" s="132"/>
      <c r="WRA16" s="132"/>
      <c r="WRB16" s="132"/>
      <c r="WRC16" s="132"/>
      <c r="WRD16" s="132"/>
      <c r="WRE16" s="132"/>
      <c r="WRF16" s="132"/>
      <c r="WRG16" s="132"/>
      <c r="WRH16" s="132"/>
      <c r="WRI16" s="130"/>
      <c r="WRJ16" s="132"/>
      <c r="WRK16" s="132"/>
      <c r="WRL16" s="132"/>
      <c r="WRM16" s="132"/>
      <c r="WRN16" s="132"/>
      <c r="WRO16" s="132"/>
      <c r="WRP16" s="132"/>
      <c r="WRQ16" s="132"/>
      <c r="WRR16" s="132"/>
      <c r="WRS16" s="132"/>
      <c r="WRT16" s="132"/>
      <c r="WRU16" s="132"/>
      <c r="WRV16" s="132"/>
      <c r="WRW16" s="132"/>
      <c r="WRX16" s="130"/>
      <c r="WRY16" s="132"/>
      <c r="WRZ16" s="132"/>
      <c r="WSA16" s="132"/>
      <c r="WSB16" s="132"/>
      <c r="WSC16" s="132"/>
      <c r="WSD16" s="132"/>
      <c r="WSE16" s="132"/>
      <c r="WSF16" s="132"/>
      <c r="WSG16" s="132"/>
      <c r="WSH16" s="132"/>
      <c r="WSI16" s="132"/>
      <c r="WSJ16" s="132"/>
      <c r="WSK16" s="132"/>
      <c r="WSL16" s="132"/>
      <c r="WSM16" s="130"/>
      <c r="WSN16" s="132"/>
      <c r="WSO16" s="132"/>
      <c r="WSP16" s="132"/>
      <c r="WSQ16" s="132"/>
      <c r="WSR16" s="132"/>
      <c r="WSS16" s="132"/>
      <c r="WST16" s="132"/>
      <c r="WSU16" s="132"/>
      <c r="WSV16" s="132"/>
      <c r="WSW16" s="132"/>
      <c r="WSX16" s="132"/>
      <c r="WSY16" s="132"/>
      <c r="WSZ16" s="132"/>
      <c r="WTA16" s="132"/>
      <c r="WTB16" s="130"/>
      <c r="WTC16" s="132"/>
      <c r="WTD16" s="132"/>
      <c r="WTE16" s="132"/>
      <c r="WTF16" s="132"/>
      <c r="WTG16" s="132"/>
      <c r="WTH16" s="132"/>
      <c r="WTI16" s="132"/>
      <c r="WTJ16" s="132"/>
      <c r="WTK16" s="132"/>
      <c r="WTL16" s="132"/>
      <c r="WTM16" s="132"/>
      <c r="WTN16" s="132"/>
      <c r="WTO16" s="132"/>
      <c r="WTP16" s="132"/>
      <c r="WTQ16" s="130"/>
      <c r="WTR16" s="132"/>
      <c r="WTS16" s="132"/>
      <c r="WTT16" s="132"/>
      <c r="WTU16" s="132"/>
      <c r="WTV16" s="132"/>
      <c r="WTW16" s="132"/>
      <c r="WTX16" s="132"/>
      <c r="WTY16" s="132"/>
      <c r="WTZ16" s="132"/>
      <c r="WUA16" s="132"/>
      <c r="WUB16" s="132"/>
      <c r="WUC16" s="132"/>
      <c r="WUD16" s="132"/>
      <c r="WUE16" s="132"/>
      <c r="WUF16" s="130"/>
      <c r="WUG16" s="132"/>
      <c r="WUH16" s="132"/>
      <c r="WUI16" s="132"/>
      <c r="WUJ16" s="132"/>
      <c r="WUK16" s="132"/>
      <c r="WUL16" s="132"/>
      <c r="WUM16" s="132"/>
      <c r="WUN16" s="132"/>
      <c r="WUO16" s="132"/>
      <c r="WUP16" s="132"/>
      <c r="WUQ16" s="132"/>
      <c r="WUR16" s="132"/>
      <c r="WUS16" s="132"/>
      <c r="WUT16" s="132"/>
      <c r="WUU16" s="130"/>
      <c r="WUV16" s="132"/>
      <c r="WUW16" s="132"/>
      <c r="WUX16" s="132"/>
      <c r="WUY16" s="132"/>
      <c r="WUZ16" s="132"/>
      <c r="WVA16" s="132"/>
      <c r="WVB16" s="132"/>
      <c r="WVC16" s="132"/>
      <c r="WVD16" s="132"/>
      <c r="WVE16" s="132"/>
      <c r="WVF16" s="132"/>
      <c r="WVG16" s="132"/>
      <c r="WVH16" s="132"/>
      <c r="WVI16" s="132"/>
      <c r="WVJ16" s="130"/>
      <c r="WVK16" s="132"/>
      <c r="WVL16" s="132"/>
      <c r="WVM16" s="132"/>
      <c r="WVN16" s="132"/>
      <c r="WVO16" s="132"/>
      <c r="WVP16" s="132"/>
      <c r="WVQ16" s="132"/>
      <c r="WVR16" s="132"/>
      <c r="WVS16" s="132"/>
      <c r="WVT16" s="132"/>
      <c r="WVU16" s="132"/>
      <c r="WVV16" s="132"/>
      <c r="WVW16" s="132"/>
      <c r="WVX16" s="132"/>
      <c r="WVY16" s="130"/>
      <c r="WVZ16" s="132"/>
      <c r="WWA16" s="132"/>
      <c r="WWB16" s="132"/>
      <c r="WWC16" s="132"/>
      <c r="WWD16" s="132"/>
      <c r="WWE16" s="132"/>
      <c r="WWF16" s="132"/>
      <c r="WWG16" s="132"/>
      <c r="WWH16" s="132"/>
      <c r="WWI16" s="132"/>
      <c r="WWJ16" s="132"/>
      <c r="WWK16" s="132"/>
      <c r="WWL16" s="132"/>
      <c r="WWM16" s="132"/>
      <c r="WWN16" s="130"/>
      <c r="WWO16" s="132"/>
      <c r="WWP16" s="132"/>
      <c r="WWQ16" s="132"/>
      <c r="WWR16" s="132"/>
      <c r="WWS16" s="132"/>
      <c r="WWT16" s="132"/>
      <c r="WWU16" s="132"/>
      <c r="WWV16" s="132"/>
      <c r="WWW16" s="132"/>
      <c r="WWX16" s="132"/>
      <c r="WWY16" s="132"/>
      <c r="WWZ16" s="132"/>
      <c r="WXA16" s="132"/>
      <c r="WXB16" s="132"/>
      <c r="WXC16" s="130"/>
      <c r="WXD16" s="132"/>
      <c r="WXE16" s="132"/>
      <c r="WXF16" s="132"/>
      <c r="WXG16" s="132"/>
      <c r="WXH16" s="132"/>
      <c r="WXI16" s="132"/>
      <c r="WXJ16" s="132"/>
      <c r="WXK16" s="132"/>
      <c r="WXL16" s="132"/>
      <c r="WXM16" s="132"/>
      <c r="WXN16" s="132"/>
      <c r="WXO16" s="132"/>
      <c r="WXP16" s="132"/>
      <c r="WXQ16" s="132"/>
      <c r="WXR16" s="130"/>
      <c r="WXS16" s="132"/>
      <c r="WXT16" s="132"/>
      <c r="WXU16" s="132"/>
      <c r="WXV16" s="132"/>
      <c r="WXW16" s="132"/>
      <c r="WXX16" s="132"/>
      <c r="WXY16" s="132"/>
      <c r="WXZ16" s="132"/>
      <c r="WYA16" s="132"/>
      <c r="WYB16" s="132"/>
      <c r="WYC16" s="132"/>
      <c r="WYD16" s="132"/>
      <c r="WYE16" s="132"/>
      <c r="WYF16" s="132"/>
      <c r="WYG16" s="130"/>
      <c r="WYH16" s="132"/>
      <c r="WYI16" s="132"/>
      <c r="WYJ16" s="132"/>
      <c r="WYK16" s="132"/>
      <c r="WYL16" s="132"/>
      <c r="WYM16" s="132"/>
      <c r="WYN16" s="132"/>
      <c r="WYO16" s="132"/>
      <c r="WYP16" s="132"/>
      <c r="WYQ16" s="132"/>
      <c r="WYR16" s="132"/>
      <c r="WYS16" s="132"/>
      <c r="WYT16" s="132"/>
      <c r="WYU16" s="132"/>
      <c r="WYV16" s="130"/>
      <c r="WYW16" s="132"/>
      <c r="WYX16" s="132"/>
      <c r="WYY16" s="132"/>
      <c r="WYZ16" s="132"/>
      <c r="WZA16" s="132"/>
      <c r="WZB16" s="132"/>
      <c r="WZC16" s="132"/>
      <c r="WZD16" s="132"/>
      <c r="WZE16" s="132"/>
      <c r="WZF16" s="132"/>
      <c r="WZG16" s="132"/>
      <c r="WZH16" s="132"/>
      <c r="WZI16" s="132"/>
      <c r="WZJ16" s="132"/>
      <c r="WZK16" s="130"/>
      <c r="WZL16" s="132"/>
      <c r="WZM16" s="132"/>
      <c r="WZN16" s="132"/>
      <c r="WZO16" s="132"/>
      <c r="WZP16" s="132"/>
      <c r="WZQ16" s="132"/>
      <c r="WZR16" s="132"/>
      <c r="WZS16" s="132"/>
      <c r="WZT16" s="132"/>
      <c r="WZU16" s="132"/>
      <c r="WZV16" s="132"/>
      <c r="WZW16" s="132"/>
      <c r="WZX16" s="132"/>
      <c r="WZY16" s="132"/>
      <c r="WZZ16" s="130"/>
      <c r="XAA16" s="132"/>
      <c r="XAB16" s="132"/>
      <c r="XAC16" s="132"/>
      <c r="XAD16" s="132"/>
      <c r="XAE16" s="132"/>
      <c r="XAF16" s="132"/>
      <c r="XAG16" s="132"/>
      <c r="XAH16" s="132"/>
      <c r="XAI16" s="132"/>
      <c r="XAJ16" s="132"/>
      <c r="XAK16" s="132"/>
      <c r="XAL16" s="132"/>
      <c r="XAM16" s="132"/>
      <c r="XAN16" s="132"/>
      <c r="XAO16" s="130"/>
      <c r="XAP16" s="132"/>
      <c r="XAQ16" s="132"/>
      <c r="XAR16" s="132"/>
      <c r="XAS16" s="132"/>
      <c r="XAT16" s="132"/>
      <c r="XAU16" s="132"/>
      <c r="XAV16" s="132"/>
      <c r="XAW16" s="132"/>
      <c r="XAX16" s="132"/>
      <c r="XAY16" s="132"/>
      <c r="XAZ16" s="132"/>
      <c r="XBA16" s="132"/>
      <c r="XBB16" s="132"/>
      <c r="XBC16" s="132"/>
      <c r="XBD16" s="130"/>
      <c r="XBE16" s="132"/>
      <c r="XBF16" s="132"/>
      <c r="XBG16" s="132"/>
      <c r="XBH16" s="132"/>
      <c r="XBI16" s="132"/>
      <c r="XBJ16" s="132"/>
      <c r="XBK16" s="132"/>
      <c r="XBL16" s="132"/>
      <c r="XBM16" s="132"/>
      <c r="XBN16" s="132"/>
      <c r="XBO16" s="132"/>
      <c r="XBP16" s="132"/>
      <c r="XBQ16" s="132"/>
      <c r="XBR16" s="132"/>
      <c r="XBS16" s="130"/>
      <c r="XBT16" s="132"/>
      <c r="XBU16" s="132"/>
      <c r="XBV16" s="132"/>
      <c r="XBW16" s="132"/>
      <c r="XBX16" s="132"/>
      <c r="XBY16" s="132"/>
      <c r="XBZ16" s="132"/>
      <c r="XCA16" s="132"/>
      <c r="XCB16" s="132"/>
      <c r="XCC16" s="132"/>
      <c r="XCD16" s="132"/>
      <c r="XCE16" s="132"/>
      <c r="XCF16" s="132"/>
      <c r="XCG16" s="132"/>
      <c r="XCH16" s="130"/>
      <c r="XCI16" s="132"/>
      <c r="XCJ16" s="132"/>
      <c r="XCK16" s="132"/>
      <c r="XCL16" s="132"/>
      <c r="XCM16" s="132"/>
      <c r="XCN16" s="132"/>
      <c r="XCO16" s="132"/>
      <c r="XCP16" s="132"/>
      <c r="XCQ16" s="132"/>
      <c r="XCR16" s="132"/>
      <c r="XCS16" s="132"/>
      <c r="XCT16" s="132"/>
      <c r="XCU16" s="132"/>
      <c r="XCV16" s="132"/>
      <c r="XCW16" s="130"/>
      <c r="XCX16" s="132"/>
      <c r="XCY16" s="132"/>
      <c r="XCZ16" s="132"/>
      <c r="XDA16" s="132"/>
      <c r="XDB16" s="132"/>
      <c r="XDC16" s="132"/>
      <c r="XDD16" s="132"/>
      <c r="XDE16" s="132"/>
      <c r="XDF16" s="132"/>
      <c r="XDG16" s="132"/>
      <c r="XDH16" s="132"/>
      <c r="XDI16" s="132"/>
      <c r="XDJ16" s="132"/>
      <c r="XDK16" s="132"/>
      <c r="XDL16" s="130"/>
      <c r="XDM16" s="132"/>
      <c r="XDN16" s="132"/>
      <c r="XDO16" s="132"/>
      <c r="XDP16" s="132"/>
      <c r="XDQ16" s="132"/>
      <c r="XDR16" s="132"/>
      <c r="XDS16" s="132"/>
      <c r="XDT16" s="132"/>
      <c r="XDU16" s="132"/>
      <c r="XDV16" s="132"/>
      <c r="XDW16" s="132"/>
      <c r="XDX16" s="132"/>
      <c r="XDY16" s="132"/>
      <c r="XDZ16" s="132"/>
      <c r="XEA16" s="130"/>
      <c r="XEB16" s="132"/>
      <c r="XEC16" s="132"/>
      <c r="XED16" s="132"/>
      <c r="XEE16" s="132"/>
      <c r="XEF16" s="132"/>
      <c r="XEG16" s="132"/>
      <c r="XEH16" s="132"/>
      <c r="XEI16" s="132"/>
      <c r="XEJ16" s="132"/>
      <c r="XEK16" s="132"/>
      <c r="XEL16" s="132"/>
      <c r="XEM16" s="132"/>
      <c r="XEN16" s="132"/>
      <c r="XEO16" s="132"/>
      <c r="XEP16" s="130"/>
      <c r="XEQ16" s="132"/>
      <c r="XER16" s="132"/>
      <c r="XES16" s="132"/>
    </row>
    <row r="17" spans="2:16373" outlineLevel="1" x14ac:dyDescent="0.25">
      <c r="B17" s="133" t="s">
        <v>484</v>
      </c>
      <c r="C17" s="428">
        <f>(460+(460*13%))*D1</f>
        <v>277859.08999999997</v>
      </c>
      <c r="D17" s="258"/>
      <c r="E17" s="275">
        <f t="shared" si="1"/>
        <v>519.79999999999995</v>
      </c>
      <c r="F17" s="224"/>
      <c r="I17" s="220"/>
    </row>
    <row r="18" spans="2:16373" outlineLevel="1" x14ac:dyDescent="0.25">
      <c r="B18" s="133" t="s">
        <v>1191</v>
      </c>
      <c r="C18" s="428">
        <v>20000</v>
      </c>
      <c r="D18" s="258"/>
      <c r="E18" s="275">
        <f t="shared" si="1"/>
        <v>37.41464783462726</v>
      </c>
      <c r="F18" s="315"/>
      <c r="I18" s="220"/>
    </row>
    <row r="19" spans="2:16373" outlineLevel="1" x14ac:dyDescent="0.25">
      <c r="B19" s="133" t="s">
        <v>15</v>
      </c>
      <c r="C19" s="428">
        <v>7936.666666666667</v>
      </c>
      <c r="D19" s="258"/>
      <c r="E19" s="275">
        <f t="shared" si="1"/>
        <v>14.847379415707918</v>
      </c>
      <c r="I19" s="220"/>
    </row>
    <row r="20" spans="2:16373" outlineLevel="1" x14ac:dyDescent="0.25">
      <c r="B20" s="133" t="s">
        <v>637</v>
      </c>
      <c r="C20" s="428">
        <f>48703/3</f>
        <v>16234.333333333334</v>
      </c>
      <c r="D20" s="258"/>
      <c r="E20" s="275">
        <f t="shared" si="1"/>
        <v>30.370093224830857</v>
      </c>
      <c r="F20" s="139"/>
      <c r="G20" s="139"/>
      <c r="I20" s="220"/>
    </row>
    <row r="21" spans="2:16373" outlineLevel="1" x14ac:dyDescent="0.25">
      <c r="B21" s="133" t="s">
        <v>21</v>
      </c>
      <c r="C21" s="428">
        <v>0</v>
      </c>
      <c r="D21" s="258"/>
      <c r="E21" s="275">
        <f t="shared" si="1"/>
        <v>0</v>
      </c>
      <c r="I21" s="220"/>
    </row>
    <row r="22" spans="2:16373" outlineLevel="1" x14ac:dyDescent="0.25">
      <c r="B22" s="133" t="s">
        <v>23</v>
      </c>
      <c r="C22" s="428">
        <v>25000</v>
      </c>
      <c r="D22" s="258"/>
      <c r="E22" s="275">
        <f t="shared" si="1"/>
        <v>46.768309793284075</v>
      </c>
      <c r="I22" s="220"/>
    </row>
    <row r="23" spans="2:16373" outlineLevel="1" x14ac:dyDescent="0.25">
      <c r="B23" s="133" t="s">
        <v>22</v>
      </c>
      <c r="C23" s="428">
        <f>151508/3</f>
        <v>50502.666666666664</v>
      </c>
      <c r="D23" s="258"/>
      <c r="E23" s="275">
        <f t="shared" si="1"/>
        <v>94.476974402145103</v>
      </c>
      <c r="F23" s="316"/>
      <c r="G23" s="315"/>
      <c r="I23" s="220"/>
    </row>
    <row r="24" spans="2:16373" s="131" customFormat="1" ht="15.75" x14ac:dyDescent="0.25">
      <c r="B24" s="180" t="s">
        <v>720</v>
      </c>
      <c r="C24" s="181">
        <f>SUM(C25:C35)</f>
        <v>816834.71612</v>
      </c>
      <c r="D24" s="259"/>
      <c r="E24" s="274">
        <f t="shared" si="1"/>
        <v>1528.0791621363765</v>
      </c>
      <c r="H24" s="139"/>
      <c r="I24" s="220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8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8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8"/>
      <c r="AY24" s="139"/>
      <c r="AZ24" s="139"/>
      <c r="BA24" s="139"/>
      <c r="BB24" s="139"/>
      <c r="BC24" s="139"/>
      <c r="BD24" s="139"/>
      <c r="BE24" s="139"/>
      <c r="BF24" s="139"/>
      <c r="BG24" s="139"/>
      <c r="BH24" s="139"/>
      <c r="BI24" s="139"/>
      <c r="BJ24" s="139"/>
      <c r="BK24" s="139"/>
      <c r="BL24" s="139"/>
      <c r="BM24" s="138"/>
      <c r="BN24" s="139"/>
      <c r="BO24" s="139"/>
      <c r="BP24" s="139"/>
      <c r="BQ24" s="139"/>
      <c r="BR24" s="139"/>
      <c r="BS24" s="139"/>
      <c r="BT24" s="139"/>
      <c r="BU24" s="139"/>
      <c r="BV24" s="139"/>
      <c r="BW24" s="139"/>
      <c r="BX24" s="139"/>
      <c r="BY24" s="139"/>
      <c r="BZ24" s="139"/>
      <c r="CA24" s="139"/>
      <c r="CB24" s="138"/>
      <c r="CC24" s="139"/>
      <c r="CD24" s="139"/>
      <c r="CE24" s="139"/>
      <c r="CF24" s="139"/>
      <c r="CG24" s="139"/>
      <c r="CH24" s="139"/>
      <c r="CI24" s="139"/>
      <c r="CJ24" s="139"/>
      <c r="CK24" s="139"/>
      <c r="CL24" s="139"/>
      <c r="CM24" s="139"/>
      <c r="CN24" s="139"/>
      <c r="CO24" s="139"/>
      <c r="CP24" s="139"/>
      <c r="CQ24" s="138"/>
      <c r="CR24" s="139"/>
      <c r="CS24" s="139"/>
      <c r="CT24" s="139"/>
      <c r="CU24" s="139"/>
      <c r="CV24" s="139"/>
      <c r="CW24" s="139"/>
      <c r="CX24" s="139"/>
      <c r="CY24" s="139"/>
      <c r="CZ24" s="139"/>
      <c r="DA24" s="139"/>
      <c r="DB24" s="139"/>
      <c r="DC24" s="139"/>
      <c r="DD24" s="139"/>
      <c r="DE24" s="139"/>
      <c r="DF24" s="138"/>
      <c r="DG24" s="139"/>
      <c r="DH24" s="139"/>
      <c r="DI24" s="139"/>
      <c r="DJ24" s="139"/>
      <c r="DK24" s="139"/>
      <c r="DL24" s="139"/>
      <c r="DM24" s="139"/>
      <c r="DN24" s="139"/>
      <c r="DO24" s="139"/>
      <c r="DP24" s="139"/>
      <c r="DQ24" s="139"/>
      <c r="DR24" s="139"/>
      <c r="DS24" s="139"/>
      <c r="DT24" s="139"/>
      <c r="DU24" s="138"/>
      <c r="DV24" s="139"/>
      <c r="DW24" s="139"/>
      <c r="DX24" s="139"/>
      <c r="DY24" s="139"/>
      <c r="DZ24" s="139"/>
      <c r="EA24" s="139"/>
      <c r="EB24" s="139"/>
      <c r="EC24" s="139"/>
      <c r="ED24" s="139"/>
      <c r="EE24" s="139"/>
      <c r="EF24" s="139"/>
      <c r="EG24" s="139"/>
      <c r="EH24" s="139"/>
      <c r="EI24" s="135"/>
      <c r="EJ24" s="130"/>
      <c r="EK24" s="132"/>
      <c r="EL24" s="132"/>
      <c r="EM24" s="132"/>
      <c r="EN24" s="132"/>
      <c r="EO24" s="132"/>
      <c r="EP24" s="132"/>
      <c r="EQ24" s="132"/>
      <c r="ER24" s="132"/>
      <c r="ES24" s="132"/>
      <c r="ET24" s="132"/>
      <c r="EU24" s="132"/>
      <c r="EV24" s="132"/>
      <c r="EW24" s="132"/>
      <c r="EX24" s="132"/>
      <c r="EY24" s="130"/>
      <c r="EZ24" s="132"/>
      <c r="FA24" s="132"/>
      <c r="FB24" s="132"/>
      <c r="FC24" s="132"/>
      <c r="FD24" s="132"/>
      <c r="FE24" s="132"/>
      <c r="FF24" s="132"/>
      <c r="FG24" s="132"/>
      <c r="FH24" s="132"/>
      <c r="FI24" s="132"/>
      <c r="FJ24" s="132"/>
      <c r="FK24" s="132"/>
      <c r="FL24" s="132"/>
      <c r="FM24" s="132"/>
      <c r="FN24" s="130"/>
      <c r="FO24" s="132"/>
      <c r="FP24" s="132"/>
      <c r="FQ24" s="132"/>
      <c r="FR24" s="132"/>
      <c r="FS24" s="132"/>
      <c r="FT24" s="132"/>
      <c r="FU24" s="132"/>
      <c r="FV24" s="132"/>
      <c r="FW24" s="132"/>
      <c r="FX24" s="132"/>
      <c r="FY24" s="132"/>
      <c r="FZ24" s="132"/>
      <c r="GA24" s="132"/>
      <c r="GB24" s="132"/>
      <c r="GC24" s="130"/>
      <c r="GD24" s="132"/>
      <c r="GE24" s="132"/>
      <c r="GF24" s="132"/>
      <c r="GG24" s="132"/>
      <c r="GH24" s="132"/>
      <c r="GI24" s="132"/>
      <c r="GJ24" s="132"/>
      <c r="GK24" s="132"/>
      <c r="GL24" s="132"/>
      <c r="GM24" s="132"/>
      <c r="GN24" s="132"/>
      <c r="GO24" s="132"/>
      <c r="GP24" s="132"/>
      <c r="GQ24" s="132"/>
      <c r="GR24" s="130"/>
      <c r="GS24" s="132"/>
      <c r="GT24" s="132"/>
      <c r="GU24" s="132"/>
      <c r="GV24" s="132"/>
      <c r="GW24" s="132"/>
      <c r="GX24" s="132"/>
      <c r="GY24" s="132"/>
      <c r="GZ24" s="132"/>
      <c r="HA24" s="132"/>
      <c r="HB24" s="132"/>
      <c r="HC24" s="132"/>
      <c r="HD24" s="132"/>
      <c r="HE24" s="132"/>
      <c r="HF24" s="132"/>
      <c r="HG24" s="130"/>
      <c r="HH24" s="132"/>
      <c r="HI24" s="132"/>
      <c r="HJ24" s="132"/>
      <c r="HK24" s="132"/>
      <c r="HL24" s="132"/>
      <c r="HM24" s="132"/>
      <c r="HN24" s="132"/>
      <c r="HO24" s="132"/>
      <c r="HP24" s="132"/>
      <c r="HQ24" s="132"/>
      <c r="HR24" s="132"/>
      <c r="HS24" s="132"/>
      <c r="HT24" s="132"/>
      <c r="HU24" s="132"/>
      <c r="HV24" s="130"/>
      <c r="HW24" s="132"/>
      <c r="HX24" s="132"/>
      <c r="HY24" s="132"/>
      <c r="HZ24" s="132"/>
      <c r="IA24" s="132"/>
      <c r="IB24" s="132"/>
      <c r="IC24" s="132"/>
      <c r="ID24" s="132"/>
      <c r="IE24" s="132"/>
      <c r="IF24" s="132"/>
      <c r="IG24" s="132"/>
      <c r="IH24" s="132"/>
      <c r="II24" s="132"/>
      <c r="IJ24" s="132"/>
      <c r="IK24" s="130"/>
      <c r="IL24" s="132"/>
      <c r="IM24" s="132"/>
      <c r="IN24" s="132"/>
      <c r="IO24" s="132"/>
      <c r="IP24" s="132"/>
      <c r="IQ24" s="132"/>
      <c r="IR24" s="132"/>
      <c r="IS24" s="132"/>
      <c r="IT24" s="132"/>
      <c r="IU24" s="132"/>
      <c r="IV24" s="132"/>
      <c r="IW24" s="132"/>
      <c r="IX24" s="132"/>
      <c r="IY24" s="132"/>
      <c r="IZ24" s="130"/>
      <c r="JA24" s="132"/>
      <c r="JB24" s="132"/>
      <c r="JC24" s="132"/>
      <c r="JD24" s="132"/>
      <c r="JE24" s="132"/>
      <c r="JF24" s="132"/>
      <c r="JG24" s="132"/>
      <c r="JH24" s="132"/>
      <c r="JI24" s="132"/>
      <c r="JJ24" s="132"/>
      <c r="JK24" s="132"/>
      <c r="JL24" s="132"/>
      <c r="JM24" s="132"/>
      <c r="JN24" s="132"/>
      <c r="JO24" s="130"/>
      <c r="JP24" s="132"/>
      <c r="JQ24" s="132"/>
      <c r="JR24" s="132"/>
      <c r="JS24" s="132"/>
      <c r="JT24" s="132"/>
      <c r="JU24" s="132"/>
      <c r="JV24" s="132"/>
      <c r="JW24" s="132"/>
      <c r="JX24" s="132"/>
      <c r="JY24" s="132"/>
      <c r="JZ24" s="132"/>
      <c r="KA24" s="132"/>
      <c r="KB24" s="132"/>
      <c r="KC24" s="132"/>
      <c r="KD24" s="130"/>
      <c r="KE24" s="132"/>
      <c r="KF24" s="132"/>
      <c r="KG24" s="132"/>
      <c r="KH24" s="132"/>
      <c r="KI24" s="132"/>
      <c r="KJ24" s="132"/>
      <c r="KK24" s="132"/>
      <c r="KL24" s="132"/>
      <c r="KM24" s="132"/>
      <c r="KN24" s="132"/>
      <c r="KO24" s="132"/>
      <c r="KP24" s="132"/>
      <c r="KQ24" s="132"/>
      <c r="KR24" s="132"/>
      <c r="KS24" s="130"/>
      <c r="KT24" s="132"/>
      <c r="KU24" s="132"/>
      <c r="KV24" s="132"/>
      <c r="KW24" s="132"/>
      <c r="KX24" s="132"/>
      <c r="KY24" s="132"/>
      <c r="KZ24" s="132"/>
      <c r="LA24" s="132"/>
      <c r="LB24" s="132"/>
      <c r="LC24" s="132"/>
      <c r="LD24" s="132"/>
      <c r="LE24" s="132"/>
      <c r="LF24" s="132"/>
      <c r="LG24" s="132"/>
      <c r="LH24" s="130"/>
      <c r="LI24" s="132"/>
      <c r="LJ24" s="132"/>
      <c r="LK24" s="132"/>
      <c r="LL24" s="132"/>
      <c r="LM24" s="132"/>
      <c r="LN24" s="132"/>
      <c r="LO24" s="132"/>
      <c r="LP24" s="132"/>
      <c r="LQ24" s="132"/>
      <c r="LR24" s="132"/>
      <c r="LS24" s="132"/>
      <c r="LT24" s="132"/>
      <c r="LU24" s="132"/>
      <c r="LV24" s="132"/>
      <c r="LW24" s="130"/>
      <c r="LX24" s="132"/>
      <c r="LY24" s="132"/>
      <c r="LZ24" s="132"/>
      <c r="MA24" s="132"/>
      <c r="MB24" s="132"/>
      <c r="MC24" s="132"/>
      <c r="MD24" s="132"/>
      <c r="ME24" s="132"/>
      <c r="MF24" s="132"/>
      <c r="MG24" s="132"/>
      <c r="MH24" s="132"/>
      <c r="MI24" s="132"/>
      <c r="MJ24" s="132"/>
      <c r="MK24" s="132"/>
      <c r="ML24" s="130"/>
      <c r="MM24" s="132"/>
      <c r="MN24" s="132"/>
      <c r="MO24" s="132"/>
      <c r="MP24" s="132"/>
      <c r="MQ24" s="132"/>
      <c r="MR24" s="132"/>
      <c r="MS24" s="132"/>
      <c r="MT24" s="132"/>
      <c r="MU24" s="132"/>
      <c r="MV24" s="132"/>
      <c r="MW24" s="132"/>
      <c r="MX24" s="132"/>
      <c r="MY24" s="132"/>
      <c r="MZ24" s="132"/>
      <c r="NA24" s="130"/>
      <c r="NB24" s="132"/>
      <c r="NC24" s="132"/>
      <c r="ND24" s="132"/>
      <c r="NE24" s="132"/>
      <c r="NF24" s="132"/>
      <c r="NG24" s="132"/>
      <c r="NH24" s="132"/>
      <c r="NI24" s="132"/>
      <c r="NJ24" s="132"/>
      <c r="NK24" s="132"/>
      <c r="NL24" s="132"/>
      <c r="NM24" s="132"/>
      <c r="NN24" s="132"/>
      <c r="NO24" s="132"/>
      <c r="NP24" s="130"/>
      <c r="NQ24" s="132"/>
      <c r="NR24" s="132"/>
      <c r="NS24" s="132"/>
      <c r="NT24" s="132"/>
      <c r="NU24" s="132"/>
      <c r="NV24" s="132"/>
      <c r="NW24" s="132"/>
      <c r="NX24" s="132"/>
      <c r="NY24" s="132"/>
      <c r="NZ24" s="132"/>
      <c r="OA24" s="132"/>
      <c r="OB24" s="132"/>
      <c r="OC24" s="132"/>
      <c r="OD24" s="132"/>
      <c r="OE24" s="130"/>
      <c r="OF24" s="132"/>
      <c r="OG24" s="132"/>
      <c r="OH24" s="132"/>
      <c r="OI24" s="132"/>
      <c r="OJ24" s="132"/>
      <c r="OK24" s="132"/>
      <c r="OL24" s="132"/>
      <c r="OM24" s="132"/>
      <c r="ON24" s="132"/>
      <c r="OO24" s="132"/>
      <c r="OP24" s="132"/>
      <c r="OQ24" s="132"/>
      <c r="OR24" s="132"/>
      <c r="OS24" s="132"/>
      <c r="OT24" s="130"/>
      <c r="OU24" s="132"/>
      <c r="OV24" s="132"/>
      <c r="OW24" s="132"/>
      <c r="OX24" s="132"/>
      <c r="OY24" s="132"/>
      <c r="OZ24" s="132"/>
      <c r="PA24" s="132"/>
      <c r="PB24" s="132"/>
      <c r="PC24" s="132"/>
      <c r="PD24" s="132"/>
      <c r="PE24" s="132"/>
      <c r="PF24" s="132"/>
      <c r="PG24" s="132"/>
      <c r="PH24" s="132"/>
      <c r="PI24" s="130"/>
      <c r="PJ24" s="132"/>
      <c r="PK24" s="132"/>
      <c r="PL24" s="132"/>
      <c r="PM24" s="132"/>
      <c r="PN24" s="132"/>
      <c r="PO24" s="132"/>
      <c r="PP24" s="132"/>
      <c r="PQ24" s="132"/>
      <c r="PR24" s="132"/>
      <c r="PS24" s="132"/>
      <c r="PT24" s="132"/>
      <c r="PU24" s="132"/>
      <c r="PV24" s="132"/>
      <c r="PW24" s="132"/>
      <c r="PX24" s="130"/>
      <c r="PY24" s="132"/>
      <c r="PZ24" s="132"/>
      <c r="QA24" s="132"/>
      <c r="QB24" s="132"/>
      <c r="QC24" s="132"/>
      <c r="QD24" s="132"/>
      <c r="QE24" s="132"/>
      <c r="QF24" s="132"/>
      <c r="QG24" s="132"/>
      <c r="QH24" s="132"/>
      <c r="QI24" s="132"/>
      <c r="QJ24" s="132"/>
      <c r="QK24" s="132"/>
      <c r="QL24" s="132"/>
      <c r="QM24" s="130"/>
      <c r="QN24" s="132"/>
      <c r="QO24" s="132"/>
      <c r="QP24" s="132"/>
      <c r="QQ24" s="132"/>
      <c r="QR24" s="132"/>
      <c r="QS24" s="132"/>
      <c r="QT24" s="132"/>
      <c r="QU24" s="132"/>
      <c r="QV24" s="132"/>
      <c r="QW24" s="132"/>
      <c r="QX24" s="132"/>
      <c r="QY24" s="132"/>
      <c r="QZ24" s="132"/>
      <c r="RA24" s="132"/>
      <c r="RB24" s="130"/>
      <c r="RC24" s="132"/>
      <c r="RD24" s="132"/>
      <c r="RE24" s="132"/>
      <c r="RF24" s="132"/>
      <c r="RG24" s="132"/>
      <c r="RH24" s="132"/>
      <c r="RI24" s="132"/>
      <c r="RJ24" s="132"/>
      <c r="RK24" s="132"/>
      <c r="RL24" s="132"/>
      <c r="RM24" s="132"/>
      <c r="RN24" s="132"/>
      <c r="RO24" s="132"/>
      <c r="RP24" s="132"/>
      <c r="RQ24" s="130"/>
      <c r="RR24" s="132"/>
      <c r="RS24" s="132"/>
      <c r="RT24" s="132"/>
      <c r="RU24" s="132"/>
      <c r="RV24" s="132"/>
      <c r="RW24" s="132"/>
      <c r="RX24" s="132"/>
      <c r="RY24" s="132"/>
      <c r="RZ24" s="132"/>
      <c r="SA24" s="132"/>
      <c r="SB24" s="132"/>
      <c r="SC24" s="132"/>
      <c r="SD24" s="132"/>
      <c r="SE24" s="132"/>
      <c r="SF24" s="130"/>
      <c r="SG24" s="132"/>
      <c r="SH24" s="132"/>
      <c r="SI24" s="132"/>
      <c r="SJ24" s="132"/>
      <c r="SK24" s="132"/>
      <c r="SL24" s="132"/>
      <c r="SM24" s="132"/>
      <c r="SN24" s="132"/>
      <c r="SO24" s="132"/>
      <c r="SP24" s="132"/>
      <c r="SQ24" s="132"/>
      <c r="SR24" s="132"/>
      <c r="SS24" s="132"/>
      <c r="ST24" s="132"/>
      <c r="SU24" s="130"/>
      <c r="SV24" s="132"/>
      <c r="SW24" s="132"/>
      <c r="SX24" s="132"/>
      <c r="SY24" s="132"/>
      <c r="SZ24" s="132"/>
      <c r="TA24" s="132"/>
      <c r="TB24" s="132"/>
      <c r="TC24" s="132"/>
      <c r="TD24" s="132"/>
      <c r="TE24" s="132"/>
      <c r="TF24" s="132"/>
      <c r="TG24" s="132"/>
      <c r="TH24" s="132"/>
      <c r="TI24" s="132"/>
      <c r="TJ24" s="130"/>
      <c r="TK24" s="132"/>
      <c r="TL24" s="132"/>
      <c r="TM24" s="132"/>
      <c r="TN24" s="132"/>
      <c r="TO24" s="132"/>
      <c r="TP24" s="132"/>
      <c r="TQ24" s="132"/>
      <c r="TR24" s="132"/>
      <c r="TS24" s="132"/>
      <c r="TT24" s="132"/>
      <c r="TU24" s="132"/>
      <c r="TV24" s="132"/>
      <c r="TW24" s="132"/>
      <c r="TX24" s="132"/>
      <c r="TY24" s="130"/>
      <c r="TZ24" s="132"/>
      <c r="UA24" s="132"/>
      <c r="UB24" s="132"/>
      <c r="UC24" s="132"/>
      <c r="UD24" s="132"/>
      <c r="UE24" s="132"/>
      <c r="UF24" s="132"/>
      <c r="UG24" s="132"/>
      <c r="UH24" s="132"/>
      <c r="UI24" s="132"/>
      <c r="UJ24" s="132"/>
      <c r="UK24" s="132"/>
      <c r="UL24" s="132"/>
      <c r="UM24" s="132"/>
      <c r="UN24" s="130"/>
      <c r="UO24" s="132"/>
      <c r="UP24" s="132"/>
      <c r="UQ24" s="132"/>
      <c r="UR24" s="132"/>
      <c r="US24" s="132"/>
      <c r="UT24" s="132"/>
      <c r="UU24" s="132"/>
      <c r="UV24" s="132"/>
      <c r="UW24" s="132"/>
      <c r="UX24" s="132"/>
      <c r="UY24" s="132"/>
      <c r="UZ24" s="132"/>
      <c r="VA24" s="132"/>
      <c r="VB24" s="132"/>
      <c r="VC24" s="130"/>
      <c r="VD24" s="132"/>
      <c r="VE24" s="132"/>
      <c r="VF24" s="132"/>
      <c r="VG24" s="132"/>
      <c r="VH24" s="132"/>
      <c r="VI24" s="132"/>
      <c r="VJ24" s="132"/>
      <c r="VK24" s="132"/>
      <c r="VL24" s="132"/>
      <c r="VM24" s="132"/>
      <c r="VN24" s="132"/>
      <c r="VO24" s="132"/>
      <c r="VP24" s="132"/>
      <c r="VQ24" s="132"/>
      <c r="VR24" s="130"/>
      <c r="VS24" s="132"/>
      <c r="VT24" s="132"/>
      <c r="VU24" s="132"/>
      <c r="VV24" s="132"/>
      <c r="VW24" s="132"/>
      <c r="VX24" s="132"/>
      <c r="VY24" s="132"/>
      <c r="VZ24" s="132"/>
      <c r="WA24" s="132"/>
      <c r="WB24" s="132"/>
      <c r="WC24" s="132"/>
      <c r="WD24" s="132"/>
      <c r="WE24" s="132"/>
      <c r="WF24" s="132"/>
      <c r="WG24" s="130"/>
      <c r="WH24" s="132"/>
      <c r="WI24" s="132"/>
      <c r="WJ24" s="132"/>
      <c r="WK24" s="132"/>
      <c r="WL24" s="132"/>
      <c r="WM24" s="132"/>
      <c r="WN24" s="132"/>
      <c r="WO24" s="132"/>
      <c r="WP24" s="132"/>
      <c r="WQ24" s="132"/>
      <c r="WR24" s="132"/>
      <c r="WS24" s="132"/>
      <c r="WT24" s="132"/>
      <c r="WU24" s="132"/>
      <c r="WV24" s="130"/>
      <c r="WW24" s="132"/>
      <c r="WX24" s="132"/>
      <c r="WY24" s="132"/>
      <c r="WZ24" s="132"/>
      <c r="XA24" s="132"/>
      <c r="XB24" s="132"/>
      <c r="XC24" s="132"/>
      <c r="XD24" s="132"/>
      <c r="XE24" s="132"/>
      <c r="XF24" s="132"/>
      <c r="XG24" s="132"/>
      <c r="XH24" s="132"/>
      <c r="XI24" s="132"/>
      <c r="XJ24" s="132"/>
      <c r="XK24" s="130"/>
      <c r="XL24" s="132"/>
      <c r="XM24" s="132"/>
      <c r="XN24" s="132"/>
      <c r="XO24" s="132"/>
      <c r="XP24" s="132"/>
      <c r="XQ24" s="132"/>
      <c r="XR24" s="132"/>
      <c r="XS24" s="132"/>
      <c r="XT24" s="132"/>
      <c r="XU24" s="132"/>
      <c r="XV24" s="132"/>
      <c r="XW24" s="132"/>
      <c r="XX24" s="132"/>
      <c r="XY24" s="132"/>
      <c r="XZ24" s="130"/>
      <c r="YA24" s="132"/>
      <c r="YB24" s="132"/>
      <c r="YC24" s="132"/>
      <c r="YD24" s="132"/>
      <c r="YE24" s="132"/>
      <c r="YF24" s="132"/>
      <c r="YG24" s="132"/>
      <c r="YH24" s="132"/>
      <c r="YI24" s="132"/>
      <c r="YJ24" s="132"/>
      <c r="YK24" s="132"/>
      <c r="YL24" s="132"/>
      <c r="YM24" s="132"/>
      <c r="YN24" s="132"/>
      <c r="YO24" s="130"/>
      <c r="YP24" s="132"/>
      <c r="YQ24" s="132"/>
      <c r="YR24" s="132"/>
      <c r="YS24" s="132"/>
      <c r="YT24" s="132"/>
      <c r="YU24" s="132"/>
      <c r="YV24" s="132"/>
      <c r="YW24" s="132"/>
      <c r="YX24" s="132"/>
      <c r="YY24" s="132"/>
      <c r="YZ24" s="132"/>
      <c r="ZA24" s="132"/>
      <c r="ZB24" s="132"/>
      <c r="ZC24" s="132"/>
      <c r="ZD24" s="130"/>
      <c r="ZE24" s="132"/>
      <c r="ZF24" s="132"/>
      <c r="ZG24" s="132"/>
      <c r="ZH24" s="132"/>
      <c r="ZI24" s="132"/>
      <c r="ZJ24" s="132"/>
      <c r="ZK24" s="132"/>
      <c r="ZL24" s="132"/>
      <c r="ZM24" s="132"/>
      <c r="ZN24" s="132"/>
      <c r="ZO24" s="132"/>
      <c r="ZP24" s="132"/>
      <c r="ZQ24" s="132"/>
      <c r="ZR24" s="132"/>
      <c r="ZS24" s="130"/>
      <c r="ZT24" s="132"/>
      <c r="ZU24" s="132"/>
      <c r="ZV24" s="132"/>
      <c r="ZW24" s="132"/>
      <c r="ZX24" s="132"/>
      <c r="ZY24" s="132"/>
      <c r="ZZ24" s="132"/>
      <c r="AAA24" s="132"/>
      <c r="AAB24" s="132"/>
      <c r="AAC24" s="132"/>
      <c r="AAD24" s="132"/>
      <c r="AAE24" s="132"/>
      <c r="AAF24" s="132"/>
      <c r="AAG24" s="132"/>
      <c r="AAH24" s="130"/>
      <c r="AAI24" s="132"/>
      <c r="AAJ24" s="132"/>
      <c r="AAK24" s="132"/>
      <c r="AAL24" s="132"/>
      <c r="AAM24" s="132"/>
      <c r="AAN24" s="132"/>
      <c r="AAO24" s="132"/>
      <c r="AAP24" s="132"/>
      <c r="AAQ24" s="132"/>
      <c r="AAR24" s="132"/>
      <c r="AAS24" s="132"/>
      <c r="AAT24" s="132"/>
      <c r="AAU24" s="132"/>
      <c r="AAV24" s="132"/>
      <c r="AAW24" s="130"/>
      <c r="AAX24" s="132"/>
      <c r="AAY24" s="132"/>
      <c r="AAZ24" s="132"/>
      <c r="ABA24" s="132"/>
      <c r="ABB24" s="132"/>
      <c r="ABC24" s="132"/>
      <c r="ABD24" s="132"/>
      <c r="ABE24" s="132"/>
      <c r="ABF24" s="132"/>
      <c r="ABG24" s="132"/>
      <c r="ABH24" s="132"/>
      <c r="ABI24" s="132"/>
      <c r="ABJ24" s="132"/>
      <c r="ABK24" s="132"/>
      <c r="ABL24" s="130"/>
      <c r="ABM24" s="132"/>
      <c r="ABN24" s="132"/>
      <c r="ABO24" s="132"/>
      <c r="ABP24" s="132"/>
      <c r="ABQ24" s="132"/>
      <c r="ABR24" s="132"/>
      <c r="ABS24" s="132"/>
      <c r="ABT24" s="132"/>
      <c r="ABU24" s="132"/>
      <c r="ABV24" s="132"/>
      <c r="ABW24" s="132"/>
      <c r="ABX24" s="132"/>
      <c r="ABY24" s="132"/>
      <c r="ABZ24" s="132"/>
      <c r="ACA24" s="130"/>
      <c r="ACB24" s="132"/>
      <c r="ACC24" s="132"/>
      <c r="ACD24" s="132"/>
      <c r="ACE24" s="132"/>
      <c r="ACF24" s="132"/>
      <c r="ACG24" s="132"/>
      <c r="ACH24" s="132"/>
      <c r="ACI24" s="132"/>
      <c r="ACJ24" s="132"/>
      <c r="ACK24" s="132"/>
      <c r="ACL24" s="132"/>
      <c r="ACM24" s="132"/>
      <c r="ACN24" s="132"/>
      <c r="ACO24" s="132"/>
      <c r="ACP24" s="130"/>
      <c r="ACQ24" s="132"/>
      <c r="ACR24" s="132"/>
      <c r="ACS24" s="132"/>
      <c r="ACT24" s="132"/>
      <c r="ACU24" s="132"/>
      <c r="ACV24" s="132"/>
      <c r="ACW24" s="132"/>
      <c r="ACX24" s="132"/>
      <c r="ACY24" s="132"/>
      <c r="ACZ24" s="132"/>
      <c r="ADA24" s="132"/>
      <c r="ADB24" s="132"/>
      <c r="ADC24" s="132"/>
      <c r="ADD24" s="132"/>
      <c r="ADE24" s="130"/>
      <c r="ADF24" s="132"/>
      <c r="ADG24" s="132"/>
      <c r="ADH24" s="132"/>
      <c r="ADI24" s="132"/>
      <c r="ADJ24" s="132"/>
      <c r="ADK24" s="132"/>
      <c r="ADL24" s="132"/>
      <c r="ADM24" s="132"/>
      <c r="ADN24" s="132"/>
      <c r="ADO24" s="132"/>
      <c r="ADP24" s="132"/>
      <c r="ADQ24" s="132"/>
      <c r="ADR24" s="132"/>
      <c r="ADS24" s="132"/>
      <c r="ADT24" s="130"/>
      <c r="ADU24" s="132"/>
      <c r="ADV24" s="132"/>
      <c r="ADW24" s="132"/>
      <c r="ADX24" s="132"/>
      <c r="ADY24" s="132"/>
      <c r="ADZ24" s="132"/>
      <c r="AEA24" s="132"/>
      <c r="AEB24" s="132"/>
      <c r="AEC24" s="132"/>
      <c r="AED24" s="132"/>
      <c r="AEE24" s="132"/>
      <c r="AEF24" s="132"/>
      <c r="AEG24" s="132"/>
      <c r="AEH24" s="132"/>
      <c r="AEI24" s="130"/>
      <c r="AEJ24" s="132"/>
      <c r="AEK24" s="132"/>
      <c r="AEL24" s="132"/>
      <c r="AEM24" s="132"/>
      <c r="AEN24" s="132"/>
      <c r="AEO24" s="132"/>
      <c r="AEP24" s="132"/>
      <c r="AEQ24" s="132"/>
      <c r="AER24" s="132"/>
      <c r="AES24" s="132"/>
      <c r="AET24" s="132"/>
      <c r="AEU24" s="132"/>
      <c r="AEV24" s="132"/>
      <c r="AEW24" s="132"/>
      <c r="AEX24" s="130"/>
      <c r="AEY24" s="132"/>
      <c r="AEZ24" s="132"/>
      <c r="AFA24" s="132"/>
      <c r="AFB24" s="132"/>
      <c r="AFC24" s="132"/>
      <c r="AFD24" s="132"/>
      <c r="AFE24" s="132"/>
      <c r="AFF24" s="132"/>
      <c r="AFG24" s="132"/>
      <c r="AFH24" s="132"/>
      <c r="AFI24" s="132"/>
      <c r="AFJ24" s="132"/>
      <c r="AFK24" s="132"/>
      <c r="AFL24" s="132"/>
      <c r="AFM24" s="130"/>
      <c r="AFN24" s="132"/>
      <c r="AFO24" s="132"/>
      <c r="AFP24" s="132"/>
      <c r="AFQ24" s="132"/>
      <c r="AFR24" s="132"/>
      <c r="AFS24" s="132"/>
      <c r="AFT24" s="132"/>
      <c r="AFU24" s="132"/>
      <c r="AFV24" s="132"/>
      <c r="AFW24" s="132"/>
      <c r="AFX24" s="132"/>
      <c r="AFY24" s="132"/>
      <c r="AFZ24" s="132"/>
      <c r="AGA24" s="132"/>
      <c r="AGB24" s="130"/>
      <c r="AGC24" s="132"/>
      <c r="AGD24" s="132"/>
      <c r="AGE24" s="132"/>
      <c r="AGF24" s="132"/>
      <c r="AGG24" s="132"/>
      <c r="AGH24" s="132"/>
      <c r="AGI24" s="132"/>
      <c r="AGJ24" s="132"/>
      <c r="AGK24" s="132"/>
      <c r="AGL24" s="132"/>
      <c r="AGM24" s="132"/>
      <c r="AGN24" s="132"/>
      <c r="AGO24" s="132"/>
      <c r="AGP24" s="132"/>
      <c r="AGQ24" s="130"/>
      <c r="AGR24" s="132"/>
      <c r="AGS24" s="132"/>
      <c r="AGT24" s="132"/>
      <c r="AGU24" s="132"/>
      <c r="AGV24" s="132"/>
      <c r="AGW24" s="132"/>
      <c r="AGX24" s="132"/>
      <c r="AGY24" s="132"/>
      <c r="AGZ24" s="132"/>
      <c r="AHA24" s="132"/>
      <c r="AHB24" s="132"/>
      <c r="AHC24" s="132"/>
      <c r="AHD24" s="132"/>
      <c r="AHE24" s="132"/>
      <c r="AHF24" s="130"/>
      <c r="AHG24" s="132"/>
      <c r="AHH24" s="132"/>
      <c r="AHI24" s="132"/>
      <c r="AHJ24" s="132"/>
      <c r="AHK24" s="132"/>
      <c r="AHL24" s="132"/>
      <c r="AHM24" s="132"/>
      <c r="AHN24" s="132"/>
      <c r="AHO24" s="132"/>
      <c r="AHP24" s="132"/>
      <c r="AHQ24" s="132"/>
      <c r="AHR24" s="132"/>
      <c r="AHS24" s="132"/>
      <c r="AHT24" s="132"/>
      <c r="AHU24" s="130"/>
      <c r="AHV24" s="132"/>
      <c r="AHW24" s="132"/>
      <c r="AHX24" s="132"/>
      <c r="AHY24" s="132"/>
      <c r="AHZ24" s="132"/>
      <c r="AIA24" s="132"/>
      <c r="AIB24" s="132"/>
      <c r="AIC24" s="132"/>
      <c r="AID24" s="132"/>
      <c r="AIE24" s="132"/>
      <c r="AIF24" s="132"/>
      <c r="AIG24" s="132"/>
      <c r="AIH24" s="132"/>
      <c r="AII24" s="132"/>
      <c r="AIJ24" s="130"/>
      <c r="AIK24" s="132"/>
      <c r="AIL24" s="132"/>
      <c r="AIM24" s="132"/>
      <c r="AIN24" s="132"/>
      <c r="AIO24" s="132"/>
      <c r="AIP24" s="132"/>
      <c r="AIQ24" s="132"/>
      <c r="AIR24" s="132"/>
      <c r="AIS24" s="132"/>
      <c r="AIT24" s="132"/>
      <c r="AIU24" s="132"/>
      <c r="AIV24" s="132"/>
      <c r="AIW24" s="132"/>
      <c r="AIX24" s="132"/>
      <c r="AIY24" s="130"/>
      <c r="AIZ24" s="132"/>
      <c r="AJA24" s="132"/>
      <c r="AJB24" s="132"/>
      <c r="AJC24" s="132"/>
      <c r="AJD24" s="132"/>
      <c r="AJE24" s="132"/>
      <c r="AJF24" s="132"/>
      <c r="AJG24" s="132"/>
      <c r="AJH24" s="132"/>
      <c r="AJI24" s="132"/>
      <c r="AJJ24" s="132"/>
      <c r="AJK24" s="132"/>
      <c r="AJL24" s="132"/>
      <c r="AJM24" s="132"/>
      <c r="AJN24" s="130"/>
      <c r="AJO24" s="132"/>
      <c r="AJP24" s="132"/>
      <c r="AJQ24" s="132"/>
      <c r="AJR24" s="132"/>
      <c r="AJS24" s="132"/>
      <c r="AJT24" s="132"/>
      <c r="AJU24" s="132"/>
      <c r="AJV24" s="132"/>
      <c r="AJW24" s="132"/>
      <c r="AJX24" s="132"/>
      <c r="AJY24" s="132"/>
      <c r="AJZ24" s="132"/>
      <c r="AKA24" s="132"/>
      <c r="AKB24" s="132"/>
      <c r="AKC24" s="130"/>
      <c r="AKD24" s="132"/>
      <c r="AKE24" s="132"/>
      <c r="AKF24" s="132"/>
      <c r="AKG24" s="132"/>
      <c r="AKH24" s="132"/>
      <c r="AKI24" s="132"/>
      <c r="AKJ24" s="132"/>
      <c r="AKK24" s="132"/>
      <c r="AKL24" s="132"/>
      <c r="AKM24" s="132"/>
      <c r="AKN24" s="132"/>
      <c r="AKO24" s="132"/>
      <c r="AKP24" s="132"/>
      <c r="AKQ24" s="132"/>
      <c r="AKR24" s="130"/>
      <c r="AKS24" s="132"/>
      <c r="AKT24" s="132"/>
      <c r="AKU24" s="132"/>
      <c r="AKV24" s="132"/>
      <c r="AKW24" s="132"/>
      <c r="AKX24" s="132"/>
      <c r="AKY24" s="132"/>
      <c r="AKZ24" s="132"/>
      <c r="ALA24" s="132"/>
      <c r="ALB24" s="132"/>
      <c r="ALC24" s="132"/>
      <c r="ALD24" s="132"/>
      <c r="ALE24" s="132"/>
      <c r="ALF24" s="132"/>
      <c r="ALG24" s="130"/>
      <c r="ALH24" s="132"/>
      <c r="ALI24" s="132"/>
      <c r="ALJ24" s="132"/>
      <c r="ALK24" s="132"/>
      <c r="ALL24" s="132"/>
      <c r="ALM24" s="132"/>
      <c r="ALN24" s="132"/>
      <c r="ALO24" s="132"/>
      <c r="ALP24" s="132"/>
      <c r="ALQ24" s="132"/>
      <c r="ALR24" s="132"/>
      <c r="ALS24" s="132"/>
      <c r="ALT24" s="132"/>
      <c r="ALU24" s="132"/>
      <c r="ALV24" s="130"/>
      <c r="ALW24" s="132"/>
      <c r="ALX24" s="132"/>
      <c r="ALY24" s="132"/>
      <c r="ALZ24" s="132"/>
      <c r="AMA24" s="132"/>
      <c r="AMB24" s="132"/>
      <c r="AMC24" s="132"/>
      <c r="AMD24" s="132"/>
      <c r="AME24" s="132"/>
      <c r="AMF24" s="132"/>
      <c r="AMG24" s="132"/>
      <c r="AMH24" s="132"/>
      <c r="AMI24" s="132"/>
      <c r="AMJ24" s="132"/>
      <c r="AMK24" s="130"/>
      <c r="AML24" s="132"/>
      <c r="AMM24" s="132"/>
      <c r="AMN24" s="132"/>
      <c r="AMO24" s="132"/>
      <c r="AMP24" s="132"/>
      <c r="AMQ24" s="132"/>
      <c r="AMR24" s="132"/>
      <c r="AMS24" s="132"/>
      <c r="AMT24" s="132"/>
      <c r="AMU24" s="132"/>
      <c r="AMV24" s="132"/>
      <c r="AMW24" s="132"/>
      <c r="AMX24" s="132"/>
      <c r="AMY24" s="132"/>
      <c r="AMZ24" s="130"/>
      <c r="ANA24" s="132"/>
      <c r="ANB24" s="132"/>
      <c r="ANC24" s="132"/>
      <c r="AND24" s="132"/>
      <c r="ANE24" s="132"/>
      <c r="ANF24" s="132"/>
      <c r="ANG24" s="132"/>
      <c r="ANH24" s="132"/>
      <c r="ANI24" s="132"/>
      <c r="ANJ24" s="132"/>
      <c r="ANK24" s="132"/>
      <c r="ANL24" s="132"/>
      <c r="ANM24" s="132"/>
      <c r="ANN24" s="132"/>
      <c r="ANO24" s="130"/>
      <c r="ANP24" s="132"/>
      <c r="ANQ24" s="132"/>
      <c r="ANR24" s="132"/>
      <c r="ANS24" s="132"/>
      <c r="ANT24" s="132"/>
      <c r="ANU24" s="132"/>
      <c r="ANV24" s="132"/>
      <c r="ANW24" s="132"/>
      <c r="ANX24" s="132"/>
      <c r="ANY24" s="132"/>
      <c r="ANZ24" s="132"/>
      <c r="AOA24" s="132"/>
      <c r="AOB24" s="132"/>
      <c r="AOC24" s="132"/>
      <c r="AOD24" s="130"/>
      <c r="AOE24" s="132"/>
      <c r="AOF24" s="132"/>
      <c r="AOG24" s="132"/>
      <c r="AOH24" s="132"/>
      <c r="AOI24" s="132"/>
      <c r="AOJ24" s="132"/>
      <c r="AOK24" s="132"/>
      <c r="AOL24" s="132"/>
      <c r="AOM24" s="132"/>
      <c r="AON24" s="132"/>
      <c r="AOO24" s="132"/>
      <c r="AOP24" s="132"/>
      <c r="AOQ24" s="132"/>
      <c r="AOR24" s="132"/>
      <c r="AOS24" s="130"/>
      <c r="AOT24" s="132"/>
      <c r="AOU24" s="132"/>
      <c r="AOV24" s="132"/>
      <c r="AOW24" s="132"/>
      <c r="AOX24" s="132"/>
      <c r="AOY24" s="132"/>
      <c r="AOZ24" s="132"/>
      <c r="APA24" s="132"/>
      <c r="APB24" s="132"/>
      <c r="APC24" s="132"/>
      <c r="APD24" s="132"/>
      <c r="APE24" s="132"/>
      <c r="APF24" s="132"/>
      <c r="APG24" s="132"/>
      <c r="APH24" s="130"/>
      <c r="API24" s="132"/>
      <c r="APJ24" s="132"/>
      <c r="APK24" s="132"/>
      <c r="APL24" s="132"/>
      <c r="APM24" s="132"/>
      <c r="APN24" s="132"/>
      <c r="APO24" s="132"/>
      <c r="APP24" s="132"/>
      <c r="APQ24" s="132"/>
      <c r="APR24" s="132"/>
      <c r="APS24" s="132"/>
      <c r="APT24" s="132"/>
      <c r="APU24" s="132"/>
      <c r="APV24" s="132"/>
      <c r="APW24" s="130"/>
      <c r="APX24" s="132"/>
      <c r="APY24" s="132"/>
      <c r="APZ24" s="132"/>
      <c r="AQA24" s="132"/>
      <c r="AQB24" s="132"/>
      <c r="AQC24" s="132"/>
      <c r="AQD24" s="132"/>
      <c r="AQE24" s="132"/>
      <c r="AQF24" s="132"/>
      <c r="AQG24" s="132"/>
      <c r="AQH24" s="132"/>
      <c r="AQI24" s="132"/>
      <c r="AQJ24" s="132"/>
      <c r="AQK24" s="132"/>
      <c r="AQL24" s="130"/>
      <c r="AQM24" s="132"/>
      <c r="AQN24" s="132"/>
      <c r="AQO24" s="132"/>
      <c r="AQP24" s="132"/>
      <c r="AQQ24" s="132"/>
      <c r="AQR24" s="132"/>
      <c r="AQS24" s="132"/>
      <c r="AQT24" s="132"/>
      <c r="AQU24" s="132"/>
      <c r="AQV24" s="132"/>
      <c r="AQW24" s="132"/>
      <c r="AQX24" s="132"/>
      <c r="AQY24" s="132"/>
      <c r="AQZ24" s="132"/>
      <c r="ARA24" s="130"/>
      <c r="ARB24" s="132"/>
      <c r="ARC24" s="132"/>
      <c r="ARD24" s="132"/>
      <c r="ARE24" s="132"/>
      <c r="ARF24" s="132"/>
      <c r="ARG24" s="132"/>
      <c r="ARH24" s="132"/>
      <c r="ARI24" s="132"/>
      <c r="ARJ24" s="132"/>
      <c r="ARK24" s="132"/>
      <c r="ARL24" s="132"/>
      <c r="ARM24" s="132"/>
      <c r="ARN24" s="132"/>
      <c r="ARO24" s="132"/>
      <c r="ARP24" s="130"/>
      <c r="ARQ24" s="132"/>
      <c r="ARR24" s="132"/>
      <c r="ARS24" s="132"/>
      <c r="ART24" s="132"/>
      <c r="ARU24" s="132"/>
      <c r="ARV24" s="132"/>
      <c r="ARW24" s="132"/>
      <c r="ARX24" s="132"/>
      <c r="ARY24" s="132"/>
      <c r="ARZ24" s="132"/>
      <c r="ASA24" s="132"/>
      <c r="ASB24" s="132"/>
      <c r="ASC24" s="132"/>
      <c r="ASD24" s="132"/>
      <c r="ASE24" s="130"/>
      <c r="ASF24" s="132"/>
      <c r="ASG24" s="132"/>
      <c r="ASH24" s="132"/>
      <c r="ASI24" s="132"/>
      <c r="ASJ24" s="132"/>
      <c r="ASK24" s="132"/>
      <c r="ASL24" s="132"/>
      <c r="ASM24" s="132"/>
      <c r="ASN24" s="132"/>
      <c r="ASO24" s="132"/>
      <c r="ASP24" s="132"/>
      <c r="ASQ24" s="132"/>
      <c r="ASR24" s="132"/>
      <c r="ASS24" s="132"/>
      <c r="AST24" s="130"/>
      <c r="ASU24" s="132"/>
      <c r="ASV24" s="132"/>
      <c r="ASW24" s="132"/>
      <c r="ASX24" s="132"/>
      <c r="ASY24" s="132"/>
      <c r="ASZ24" s="132"/>
      <c r="ATA24" s="132"/>
      <c r="ATB24" s="132"/>
      <c r="ATC24" s="132"/>
      <c r="ATD24" s="132"/>
      <c r="ATE24" s="132"/>
      <c r="ATF24" s="132"/>
      <c r="ATG24" s="132"/>
      <c r="ATH24" s="132"/>
      <c r="ATI24" s="130"/>
      <c r="ATJ24" s="132"/>
      <c r="ATK24" s="132"/>
      <c r="ATL24" s="132"/>
      <c r="ATM24" s="132"/>
      <c r="ATN24" s="132"/>
      <c r="ATO24" s="132"/>
      <c r="ATP24" s="132"/>
      <c r="ATQ24" s="132"/>
      <c r="ATR24" s="132"/>
      <c r="ATS24" s="132"/>
      <c r="ATT24" s="132"/>
      <c r="ATU24" s="132"/>
      <c r="ATV24" s="132"/>
      <c r="ATW24" s="132"/>
      <c r="ATX24" s="130"/>
      <c r="ATY24" s="132"/>
      <c r="ATZ24" s="132"/>
      <c r="AUA24" s="132"/>
      <c r="AUB24" s="132"/>
      <c r="AUC24" s="132"/>
      <c r="AUD24" s="132"/>
      <c r="AUE24" s="132"/>
      <c r="AUF24" s="132"/>
      <c r="AUG24" s="132"/>
      <c r="AUH24" s="132"/>
      <c r="AUI24" s="132"/>
      <c r="AUJ24" s="132"/>
      <c r="AUK24" s="132"/>
      <c r="AUL24" s="132"/>
      <c r="AUM24" s="130"/>
      <c r="AUN24" s="132"/>
      <c r="AUO24" s="132"/>
      <c r="AUP24" s="132"/>
      <c r="AUQ24" s="132"/>
      <c r="AUR24" s="132"/>
      <c r="AUS24" s="132"/>
      <c r="AUT24" s="132"/>
      <c r="AUU24" s="132"/>
      <c r="AUV24" s="132"/>
      <c r="AUW24" s="132"/>
      <c r="AUX24" s="132"/>
      <c r="AUY24" s="132"/>
      <c r="AUZ24" s="132"/>
      <c r="AVA24" s="132"/>
      <c r="AVB24" s="130"/>
      <c r="AVC24" s="132"/>
      <c r="AVD24" s="132"/>
      <c r="AVE24" s="132"/>
      <c r="AVF24" s="132"/>
      <c r="AVG24" s="132"/>
      <c r="AVH24" s="132"/>
      <c r="AVI24" s="132"/>
      <c r="AVJ24" s="132"/>
      <c r="AVK24" s="132"/>
      <c r="AVL24" s="132"/>
      <c r="AVM24" s="132"/>
      <c r="AVN24" s="132"/>
      <c r="AVO24" s="132"/>
      <c r="AVP24" s="132"/>
      <c r="AVQ24" s="130"/>
      <c r="AVR24" s="132"/>
      <c r="AVS24" s="132"/>
      <c r="AVT24" s="132"/>
      <c r="AVU24" s="132"/>
      <c r="AVV24" s="132"/>
      <c r="AVW24" s="132"/>
      <c r="AVX24" s="132"/>
      <c r="AVY24" s="132"/>
      <c r="AVZ24" s="132"/>
      <c r="AWA24" s="132"/>
      <c r="AWB24" s="132"/>
      <c r="AWC24" s="132"/>
      <c r="AWD24" s="132"/>
      <c r="AWE24" s="132"/>
      <c r="AWF24" s="130"/>
      <c r="AWG24" s="132"/>
      <c r="AWH24" s="132"/>
      <c r="AWI24" s="132"/>
      <c r="AWJ24" s="132"/>
      <c r="AWK24" s="132"/>
      <c r="AWL24" s="132"/>
      <c r="AWM24" s="132"/>
      <c r="AWN24" s="132"/>
      <c r="AWO24" s="132"/>
      <c r="AWP24" s="132"/>
      <c r="AWQ24" s="132"/>
      <c r="AWR24" s="132"/>
      <c r="AWS24" s="132"/>
      <c r="AWT24" s="132"/>
      <c r="AWU24" s="130"/>
      <c r="AWV24" s="132"/>
      <c r="AWW24" s="132"/>
      <c r="AWX24" s="132"/>
      <c r="AWY24" s="132"/>
      <c r="AWZ24" s="132"/>
      <c r="AXA24" s="132"/>
      <c r="AXB24" s="132"/>
      <c r="AXC24" s="132"/>
      <c r="AXD24" s="132"/>
      <c r="AXE24" s="132"/>
      <c r="AXF24" s="132"/>
      <c r="AXG24" s="132"/>
      <c r="AXH24" s="132"/>
      <c r="AXI24" s="132"/>
      <c r="AXJ24" s="130"/>
      <c r="AXK24" s="132"/>
      <c r="AXL24" s="132"/>
      <c r="AXM24" s="132"/>
      <c r="AXN24" s="132"/>
      <c r="AXO24" s="132"/>
      <c r="AXP24" s="132"/>
      <c r="AXQ24" s="132"/>
      <c r="AXR24" s="132"/>
      <c r="AXS24" s="132"/>
      <c r="AXT24" s="132"/>
      <c r="AXU24" s="132"/>
      <c r="AXV24" s="132"/>
      <c r="AXW24" s="132"/>
      <c r="AXX24" s="132"/>
      <c r="AXY24" s="130"/>
      <c r="AXZ24" s="132"/>
      <c r="AYA24" s="132"/>
      <c r="AYB24" s="132"/>
      <c r="AYC24" s="132"/>
      <c r="AYD24" s="132"/>
      <c r="AYE24" s="132"/>
      <c r="AYF24" s="132"/>
      <c r="AYG24" s="132"/>
      <c r="AYH24" s="132"/>
      <c r="AYI24" s="132"/>
      <c r="AYJ24" s="132"/>
      <c r="AYK24" s="132"/>
      <c r="AYL24" s="132"/>
      <c r="AYM24" s="132"/>
      <c r="AYN24" s="130"/>
      <c r="AYO24" s="132"/>
      <c r="AYP24" s="132"/>
      <c r="AYQ24" s="132"/>
      <c r="AYR24" s="132"/>
      <c r="AYS24" s="132"/>
      <c r="AYT24" s="132"/>
      <c r="AYU24" s="132"/>
      <c r="AYV24" s="132"/>
      <c r="AYW24" s="132"/>
      <c r="AYX24" s="132"/>
      <c r="AYY24" s="132"/>
      <c r="AYZ24" s="132"/>
      <c r="AZA24" s="132"/>
      <c r="AZB24" s="132"/>
      <c r="AZC24" s="130"/>
      <c r="AZD24" s="132"/>
      <c r="AZE24" s="132"/>
      <c r="AZF24" s="132"/>
      <c r="AZG24" s="132"/>
      <c r="AZH24" s="132"/>
      <c r="AZI24" s="132"/>
      <c r="AZJ24" s="132"/>
      <c r="AZK24" s="132"/>
      <c r="AZL24" s="132"/>
      <c r="AZM24" s="132"/>
      <c r="AZN24" s="132"/>
      <c r="AZO24" s="132"/>
      <c r="AZP24" s="132"/>
      <c r="AZQ24" s="132"/>
      <c r="AZR24" s="130"/>
      <c r="AZS24" s="132"/>
      <c r="AZT24" s="132"/>
      <c r="AZU24" s="132"/>
      <c r="AZV24" s="132"/>
      <c r="AZW24" s="132"/>
      <c r="AZX24" s="132"/>
      <c r="AZY24" s="132"/>
      <c r="AZZ24" s="132"/>
      <c r="BAA24" s="132"/>
      <c r="BAB24" s="132"/>
      <c r="BAC24" s="132"/>
      <c r="BAD24" s="132"/>
      <c r="BAE24" s="132"/>
      <c r="BAF24" s="132"/>
      <c r="BAG24" s="130"/>
      <c r="BAH24" s="132"/>
      <c r="BAI24" s="132"/>
      <c r="BAJ24" s="132"/>
      <c r="BAK24" s="132"/>
      <c r="BAL24" s="132"/>
      <c r="BAM24" s="132"/>
      <c r="BAN24" s="132"/>
      <c r="BAO24" s="132"/>
      <c r="BAP24" s="132"/>
      <c r="BAQ24" s="132"/>
      <c r="BAR24" s="132"/>
      <c r="BAS24" s="132"/>
      <c r="BAT24" s="132"/>
      <c r="BAU24" s="132"/>
      <c r="BAV24" s="130"/>
      <c r="BAW24" s="132"/>
      <c r="BAX24" s="132"/>
      <c r="BAY24" s="132"/>
      <c r="BAZ24" s="132"/>
      <c r="BBA24" s="132"/>
      <c r="BBB24" s="132"/>
      <c r="BBC24" s="132"/>
      <c r="BBD24" s="132"/>
      <c r="BBE24" s="132"/>
      <c r="BBF24" s="132"/>
      <c r="BBG24" s="132"/>
      <c r="BBH24" s="132"/>
      <c r="BBI24" s="132"/>
      <c r="BBJ24" s="132"/>
      <c r="BBK24" s="130"/>
      <c r="BBL24" s="132"/>
      <c r="BBM24" s="132"/>
      <c r="BBN24" s="132"/>
      <c r="BBO24" s="132"/>
      <c r="BBP24" s="132"/>
      <c r="BBQ24" s="132"/>
      <c r="BBR24" s="132"/>
      <c r="BBS24" s="132"/>
      <c r="BBT24" s="132"/>
      <c r="BBU24" s="132"/>
      <c r="BBV24" s="132"/>
      <c r="BBW24" s="132"/>
      <c r="BBX24" s="132"/>
      <c r="BBY24" s="132"/>
      <c r="BBZ24" s="130"/>
      <c r="BCA24" s="132"/>
      <c r="BCB24" s="132"/>
      <c r="BCC24" s="132"/>
      <c r="BCD24" s="132"/>
      <c r="BCE24" s="132"/>
      <c r="BCF24" s="132"/>
      <c r="BCG24" s="132"/>
      <c r="BCH24" s="132"/>
      <c r="BCI24" s="132"/>
      <c r="BCJ24" s="132"/>
      <c r="BCK24" s="132"/>
      <c r="BCL24" s="132"/>
      <c r="BCM24" s="132"/>
      <c r="BCN24" s="132"/>
      <c r="BCO24" s="130"/>
      <c r="BCP24" s="132"/>
      <c r="BCQ24" s="132"/>
      <c r="BCR24" s="132"/>
      <c r="BCS24" s="132"/>
      <c r="BCT24" s="132"/>
      <c r="BCU24" s="132"/>
      <c r="BCV24" s="132"/>
      <c r="BCW24" s="132"/>
      <c r="BCX24" s="132"/>
      <c r="BCY24" s="132"/>
      <c r="BCZ24" s="132"/>
      <c r="BDA24" s="132"/>
      <c r="BDB24" s="132"/>
      <c r="BDC24" s="132"/>
      <c r="BDD24" s="130"/>
      <c r="BDE24" s="132"/>
      <c r="BDF24" s="132"/>
      <c r="BDG24" s="132"/>
      <c r="BDH24" s="132"/>
      <c r="BDI24" s="132"/>
      <c r="BDJ24" s="132"/>
      <c r="BDK24" s="132"/>
      <c r="BDL24" s="132"/>
      <c r="BDM24" s="132"/>
      <c r="BDN24" s="132"/>
      <c r="BDO24" s="132"/>
      <c r="BDP24" s="132"/>
      <c r="BDQ24" s="132"/>
      <c r="BDR24" s="132"/>
      <c r="BDS24" s="130"/>
      <c r="BDT24" s="132"/>
      <c r="BDU24" s="132"/>
      <c r="BDV24" s="132"/>
      <c r="BDW24" s="132"/>
      <c r="BDX24" s="132"/>
      <c r="BDY24" s="132"/>
      <c r="BDZ24" s="132"/>
      <c r="BEA24" s="132"/>
      <c r="BEB24" s="132"/>
      <c r="BEC24" s="132"/>
      <c r="BED24" s="132"/>
      <c r="BEE24" s="132"/>
      <c r="BEF24" s="132"/>
      <c r="BEG24" s="132"/>
      <c r="BEH24" s="130"/>
      <c r="BEI24" s="132"/>
      <c r="BEJ24" s="132"/>
      <c r="BEK24" s="132"/>
      <c r="BEL24" s="132"/>
      <c r="BEM24" s="132"/>
      <c r="BEN24" s="132"/>
      <c r="BEO24" s="132"/>
      <c r="BEP24" s="132"/>
      <c r="BEQ24" s="132"/>
      <c r="BER24" s="132"/>
      <c r="BES24" s="132"/>
      <c r="BET24" s="132"/>
      <c r="BEU24" s="132"/>
      <c r="BEV24" s="132"/>
      <c r="BEW24" s="130"/>
      <c r="BEX24" s="132"/>
      <c r="BEY24" s="132"/>
      <c r="BEZ24" s="132"/>
      <c r="BFA24" s="132"/>
      <c r="BFB24" s="132"/>
      <c r="BFC24" s="132"/>
      <c r="BFD24" s="132"/>
      <c r="BFE24" s="132"/>
      <c r="BFF24" s="132"/>
      <c r="BFG24" s="132"/>
      <c r="BFH24" s="132"/>
      <c r="BFI24" s="132"/>
      <c r="BFJ24" s="132"/>
      <c r="BFK24" s="132"/>
      <c r="BFL24" s="130"/>
      <c r="BFM24" s="132"/>
      <c r="BFN24" s="132"/>
      <c r="BFO24" s="132"/>
      <c r="BFP24" s="132"/>
      <c r="BFQ24" s="132"/>
      <c r="BFR24" s="132"/>
      <c r="BFS24" s="132"/>
      <c r="BFT24" s="132"/>
      <c r="BFU24" s="132"/>
      <c r="BFV24" s="132"/>
      <c r="BFW24" s="132"/>
      <c r="BFX24" s="132"/>
      <c r="BFY24" s="132"/>
      <c r="BFZ24" s="132"/>
      <c r="BGA24" s="130"/>
      <c r="BGB24" s="132"/>
      <c r="BGC24" s="132"/>
      <c r="BGD24" s="132"/>
      <c r="BGE24" s="132"/>
      <c r="BGF24" s="132"/>
      <c r="BGG24" s="132"/>
      <c r="BGH24" s="132"/>
      <c r="BGI24" s="132"/>
      <c r="BGJ24" s="132"/>
      <c r="BGK24" s="132"/>
      <c r="BGL24" s="132"/>
      <c r="BGM24" s="132"/>
      <c r="BGN24" s="132"/>
      <c r="BGO24" s="132"/>
      <c r="BGP24" s="130"/>
      <c r="BGQ24" s="132"/>
      <c r="BGR24" s="132"/>
      <c r="BGS24" s="132"/>
      <c r="BGT24" s="132"/>
      <c r="BGU24" s="132"/>
      <c r="BGV24" s="132"/>
      <c r="BGW24" s="132"/>
      <c r="BGX24" s="132"/>
      <c r="BGY24" s="132"/>
      <c r="BGZ24" s="132"/>
      <c r="BHA24" s="132"/>
      <c r="BHB24" s="132"/>
      <c r="BHC24" s="132"/>
      <c r="BHD24" s="132"/>
      <c r="BHE24" s="130"/>
      <c r="BHF24" s="132"/>
      <c r="BHG24" s="132"/>
      <c r="BHH24" s="132"/>
      <c r="BHI24" s="132"/>
      <c r="BHJ24" s="132"/>
      <c r="BHK24" s="132"/>
      <c r="BHL24" s="132"/>
      <c r="BHM24" s="132"/>
      <c r="BHN24" s="132"/>
      <c r="BHO24" s="132"/>
      <c r="BHP24" s="132"/>
      <c r="BHQ24" s="132"/>
      <c r="BHR24" s="132"/>
      <c r="BHS24" s="132"/>
      <c r="BHT24" s="130"/>
      <c r="BHU24" s="132"/>
      <c r="BHV24" s="132"/>
      <c r="BHW24" s="132"/>
      <c r="BHX24" s="132"/>
      <c r="BHY24" s="132"/>
      <c r="BHZ24" s="132"/>
      <c r="BIA24" s="132"/>
      <c r="BIB24" s="132"/>
      <c r="BIC24" s="132"/>
      <c r="BID24" s="132"/>
      <c r="BIE24" s="132"/>
      <c r="BIF24" s="132"/>
      <c r="BIG24" s="132"/>
      <c r="BIH24" s="132"/>
      <c r="BII24" s="130"/>
      <c r="BIJ24" s="132"/>
      <c r="BIK24" s="132"/>
      <c r="BIL24" s="132"/>
      <c r="BIM24" s="132"/>
      <c r="BIN24" s="132"/>
      <c r="BIO24" s="132"/>
      <c r="BIP24" s="132"/>
      <c r="BIQ24" s="132"/>
      <c r="BIR24" s="132"/>
      <c r="BIS24" s="132"/>
      <c r="BIT24" s="132"/>
      <c r="BIU24" s="132"/>
      <c r="BIV24" s="132"/>
      <c r="BIW24" s="132"/>
      <c r="BIX24" s="130"/>
      <c r="BIY24" s="132"/>
      <c r="BIZ24" s="132"/>
      <c r="BJA24" s="132"/>
      <c r="BJB24" s="132"/>
      <c r="BJC24" s="132"/>
      <c r="BJD24" s="132"/>
      <c r="BJE24" s="132"/>
      <c r="BJF24" s="132"/>
      <c r="BJG24" s="132"/>
      <c r="BJH24" s="132"/>
      <c r="BJI24" s="132"/>
      <c r="BJJ24" s="132"/>
      <c r="BJK24" s="132"/>
      <c r="BJL24" s="132"/>
      <c r="BJM24" s="130"/>
      <c r="BJN24" s="132"/>
      <c r="BJO24" s="132"/>
      <c r="BJP24" s="132"/>
      <c r="BJQ24" s="132"/>
      <c r="BJR24" s="132"/>
      <c r="BJS24" s="132"/>
      <c r="BJT24" s="132"/>
      <c r="BJU24" s="132"/>
      <c r="BJV24" s="132"/>
      <c r="BJW24" s="132"/>
      <c r="BJX24" s="132"/>
      <c r="BJY24" s="132"/>
      <c r="BJZ24" s="132"/>
      <c r="BKA24" s="132"/>
      <c r="BKB24" s="130"/>
      <c r="BKC24" s="132"/>
      <c r="BKD24" s="132"/>
      <c r="BKE24" s="132"/>
      <c r="BKF24" s="132"/>
      <c r="BKG24" s="132"/>
      <c r="BKH24" s="132"/>
      <c r="BKI24" s="132"/>
      <c r="BKJ24" s="132"/>
      <c r="BKK24" s="132"/>
      <c r="BKL24" s="132"/>
      <c r="BKM24" s="132"/>
      <c r="BKN24" s="132"/>
      <c r="BKO24" s="132"/>
      <c r="BKP24" s="132"/>
      <c r="BKQ24" s="130"/>
      <c r="BKR24" s="132"/>
      <c r="BKS24" s="132"/>
      <c r="BKT24" s="132"/>
      <c r="BKU24" s="132"/>
      <c r="BKV24" s="132"/>
      <c r="BKW24" s="132"/>
      <c r="BKX24" s="132"/>
      <c r="BKY24" s="132"/>
      <c r="BKZ24" s="132"/>
      <c r="BLA24" s="132"/>
      <c r="BLB24" s="132"/>
      <c r="BLC24" s="132"/>
      <c r="BLD24" s="132"/>
      <c r="BLE24" s="132"/>
      <c r="BLF24" s="130"/>
      <c r="BLG24" s="132"/>
      <c r="BLH24" s="132"/>
      <c r="BLI24" s="132"/>
      <c r="BLJ24" s="132"/>
      <c r="BLK24" s="132"/>
      <c r="BLL24" s="132"/>
      <c r="BLM24" s="132"/>
      <c r="BLN24" s="132"/>
      <c r="BLO24" s="132"/>
      <c r="BLP24" s="132"/>
      <c r="BLQ24" s="132"/>
      <c r="BLR24" s="132"/>
      <c r="BLS24" s="132"/>
      <c r="BLT24" s="132"/>
      <c r="BLU24" s="130"/>
      <c r="BLV24" s="132"/>
      <c r="BLW24" s="132"/>
      <c r="BLX24" s="132"/>
      <c r="BLY24" s="132"/>
      <c r="BLZ24" s="132"/>
      <c r="BMA24" s="132"/>
      <c r="BMB24" s="132"/>
      <c r="BMC24" s="132"/>
      <c r="BMD24" s="132"/>
      <c r="BME24" s="132"/>
      <c r="BMF24" s="132"/>
      <c r="BMG24" s="132"/>
      <c r="BMH24" s="132"/>
      <c r="BMI24" s="132"/>
      <c r="BMJ24" s="130"/>
      <c r="BMK24" s="132"/>
      <c r="BML24" s="132"/>
      <c r="BMM24" s="132"/>
      <c r="BMN24" s="132"/>
      <c r="BMO24" s="132"/>
      <c r="BMP24" s="132"/>
      <c r="BMQ24" s="132"/>
      <c r="BMR24" s="132"/>
      <c r="BMS24" s="132"/>
      <c r="BMT24" s="132"/>
      <c r="BMU24" s="132"/>
      <c r="BMV24" s="132"/>
      <c r="BMW24" s="132"/>
      <c r="BMX24" s="132"/>
      <c r="BMY24" s="130"/>
      <c r="BMZ24" s="132"/>
      <c r="BNA24" s="132"/>
      <c r="BNB24" s="132"/>
      <c r="BNC24" s="132"/>
      <c r="BND24" s="132"/>
      <c r="BNE24" s="132"/>
      <c r="BNF24" s="132"/>
      <c r="BNG24" s="132"/>
      <c r="BNH24" s="132"/>
      <c r="BNI24" s="132"/>
      <c r="BNJ24" s="132"/>
      <c r="BNK24" s="132"/>
      <c r="BNL24" s="132"/>
      <c r="BNM24" s="132"/>
      <c r="BNN24" s="130"/>
      <c r="BNO24" s="132"/>
      <c r="BNP24" s="132"/>
      <c r="BNQ24" s="132"/>
      <c r="BNR24" s="132"/>
      <c r="BNS24" s="132"/>
      <c r="BNT24" s="132"/>
      <c r="BNU24" s="132"/>
      <c r="BNV24" s="132"/>
      <c r="BNW24" s="132"/>
      <c r="BNX24" s="132"/>
      <c r="BNY24" s="132"/>
      <c r="BNZ24" s="132"/>
      <c r="BOA24" s="132"/>
      <c r="BOB24" s="132"/>
      <c r="BOC24" s="130"/>
      <c r="BOD24" s="132"/>
      <c r="BOE24" s="132"/>
      <c r="BOF24" s="132"/>
      <c r="BOG24" s="132"/>
      <c r="BOH24" s="132"/>
      <c r="BOI24" s="132"/>
      <c r="BOJ24" s="132"/>
      <c r="BOK24" s="132"/>
      <c r="BOL24" s="132"/>
      <c r="BOM24" s="132"/>
      <c r="BON24" s="132"/>
      <c r="BOO24" s="132"/>
      <c r="BOP24" s="132"/>
      <c r="BOQ24" s="132"/>
      <c r="BOR24" s="130"/>
      <c r="BOS24" s="132"/>
      <c r="BOT24" s="132"/>
      <c r="BOU24" s="132"/>
      <c r="BOV24" s="132"/>
      <c r="BOW24" s="132"/>
      <c r="BOX24" s="132"/>
      <c r="BOY24" s="132"/>
      <c r="BOZ24" s="132"/>
      <c r="BPA24" s="132"/>
      <c r="BPB24" s="132"/>
      <c r="BPC24" s="132"/>
      <c r="BPD24" s="132"/>
      <c r="BPE24" s="132"/>
      <c r="BPF24" s="132"/>
      <c r="BPG24" s="130"/>
      <c r="BPH24" s="132"/>
      <c r="BPI24" s="132"/>
      <c r="BPJ24" s="132"/>
      <c r="BPK24" s="132"/>
      <c r="BPL24" s="132"/>
      <c r="BPM24" s="132"/>
      <c r="BPN24" s="132"/>
      <c r="BPO24" s="132"/>
      <c r="BPP24" s="132"/>
      <c r="BPQ24" s="132"/>
      <c r="BPR24" s="132"/>
      <c r="BPS24" s="132"/>
      <c r="BPT24" s="132"/>
      <c r="BPU24" s="132"/>
      <c r="BPV24" s="130"/>
      <c r="BPW24" s="132"/>
      <c r="BPX24" s="132"/>
      <c r="BPY24" s="132"/>
      <c r="BPZ24" s="132"/>
      <c r="BQA24" s="132"/>
      <c r="BQB24" s="132"/>
      <c r="BQC24" s="132"/>
      <c r="BQD24" s="132"/>
      <c r="BQE24" s="132"/>
      <c r="BQF24" s="132"/>
      <c r="BQG24" s="132"/>
      <c r="BQH24" s="132"/>
      <c r="BQI24" s="132"/>
      <c r="BQJ24" s="132"/>
      <c r="BQK24" s="130"/>
      <c r="BQL24" s="132"/>
      <c r="BQM24" s="132"/>
      <c r="BQN24" s="132"/>
      <c r="BQO24" s="132"/>
      <c r="BQP24" s="132"/>
      <c r="BQQ24" s="132"/>
      <c r="BQR24" s="132"/>
      <c r="BQS24" s="132"/>
      <c r="BQT24" s="132"/>
      <c r="BQU24" s="132"/>
      <c r="BQV24" s="132"/>
      <c r="BQW24" s="132"/>
      <c r="BQX24" s="132"/>
      <c r="BQY24" s="132"/>
      <c r="BQZ24" s="130"/>
      <c r="BRA24" s="132"/>
      <c r="BRB24" s="132"/>
      <c r="BRC24" s="132"/>
      <c r="BRD24" s="132"/>
      <c r="BRE24" s="132"/>
      <c r="BRF24" s="132"/>
      <c r="BRG24" s="132"/>
      <c r="BRH24" s="132"/>
      <c r="BRI24" s="132"/>
      <c r="BRJ24" s="132"/>
      <c r="BRK24" s="132"/>
      <c r="BRL24" s="132"/>
      <c r="BRM24" s="132"/>
      <c r="BRN24" s="132"/>
      <c r="BRO24" s="130"/>
      <c r="BRP24" s="132"/>
      <c r="BRQ24" s="132"/>
      <c r="BRR24" s="132"/>
      <c r="BRS24" s="132"/>
      <c r="BRT24" s="132"/>
      <c r="BRU24" s="132"/>
      <c r="BRV24" s="132"/>
      <c r="BRW24" s="132"/>
      <c r="BRX24" s="132"/>
      <c r="BRY24" s="132"/>
      <c r="BRZ24" s="132"/>
      <c r="BSA24" s="132"/>
      <c r="BSB24" s="132"/>
      <c r="BSC24" s="132"/>
      <c r="BSD24" s="130"/>
      <c r="BSE24" s="132"/>
      <c r="BSF24" s="132"/>
      <c r="BSG24" s="132"/>
      <c r="BSH24" s="132"/>
      <c r="BSI24" s="132"/>
      <c r="BSJ24" s="132"/>
      <c r="BSK24" s="132"/>
      <c r="BSL24" s="132"/>
      <c r="BSM24" s="132"/>
      <c r="BSN24" s="132"/>
      <c r="BSO24" s="132"/>
      <c r="BSP24" s="132"/>
      <c r="BSQ24" s="132"/>
      <c r="BSR24" s="132"/>
      <c r="BSS24" s="130"/>
      <c r="BST24" s="132"/>
      <c r="BSU24" s="132"/>
      <c r="BSV24" s="132"/>
      <c r="BSW24" s="132"/>
      <c r="BSX24" s="132"/>
      <c r="BSY24" s="132"/>
      <c r="BSZ24" s="132"/>
      <c r="BTA24" s="132"/>
      <c r="BTB24" s="132"/>
      <c r="BTC24" s="132"/>
      <c r="BTD24" s="132"/>
      <c r="BTE24" s="132"/>
      <c r="BTF24" s="132"/>
      <c r="BTG24" s="132"/>
      <c r="BTH24" s="130"/>
      <c r="BTI24" s="132"/>
      <c r="BTJ24" s="132"/>
      <c r="BTK24" s="132"/>
      <c r="BTL24" s="132"/>
      <c r="BTM24" s="132"/>
      <c r="BTN24" s="132"/>
      <c r="BTO24" s="132"/>
      <c r="BTP24" s="132"/>
      <c r="BTQ24" s="132"/>
      <c r="BTR24" s="132"/>
      <c r="BTS24" s="132"/>
      <c r="BTT24" s="132"/>
      <c r="BTU24" s="132"/>
      <c r="BTV24" s="132"/>
      <c r="BTW24" s="130"/>
      <c r="BTX24" s="132"/>
      <c r="BTY24" s="132"/>
      <c r="BTZ24" s="132"/>
      <c r="BUA24" s="132"/>
      <c r="BUB24" s="132"/>
      <c r="BUC24" s="132"/>
      <c r="BUD24" s="132"/>
      <c r="BUE24" s="132"/>
      <c r="BUF24" s="132"/>
      <c r="BUG24" s="132"/>
      <c r="BUH24" s="132"/>
      <c r="BUI24" s="132"/>
      <c r="BUJ24" s="132"/>
      <c r="BUK24" s="132"/>
      <c r="BUL24" s="130"/>
      <c r="BUM24" s="132"/>
      <c r="BUN24" s="132"/>
      <c r="BUO24" s="132"/>
      <c r="BUP24" s="132"/>
      <c r="BUQ24" s="132"/>
      <c r="BUR24" s="132"/>
      <c r="BUS24" s="132"/>
      <c r="BUT24" s="132"/>
      <c r="BUU24" s="132"/>
      <c r="BUV24" s="132"/>
      <c r="BUW24" s="132"/>
      <c r="BUX24" s="132"/>
      <c r="BUY24" s="132"/>
      <c r="BUZ24" s="132"/>
      <c r="BVA24" s="130"/>
      <c r="BVB24" s="132"/>
      <c r="BVC24" s="132"/>
      <c r="BVD24" s="132"/>
      <c r="BVE24" s="132"/>
      <c r="BVF24" s="132"/>
      <c r="BVG24" s="132"/>
      <c r="BVH24" s="132"/>
      <c r="BVI24" s="132"/>
      <c r="BVJ24" s="132"/>
      <c r="BVK24" s="132"/>
      <c r="BVL24" s="132"/>
      <c r="BVM24" s="132"/>
      <c r="BVN24" s="132"/>
      <c r="BVO24" s="132"/>
      <c r="BVP24" s="130"/>
      <c r="BVQ24" s="132"/>
      <c r="BVR24" s="132"/>
      <c r="BVS24" s="132"/>
      <c r="BVT24" s="132"/>
      <c r="BVU24" s="132"/>
      <c r="BVV24" s="132"/>
      <c r="BVW24" s="132"/>
      <c r="BVX24" s="132"/>
      <c r="BVY24" s="132"/>
      <c r="BVZ24" s="132"/>
      <c r="BWA24" s="132"/>
      <c r="BWB24" s="132"/>
      <c r="BWC24" s="132"/>
      <c r="BWD24" s="132"/>
      <c r="BWE24" s="130"/>
      <c r="BWF24" s="132"/>
      <c r="BWG24" s="132"/>
      <c r="BWH24" s="132"/>
      <c r="BWI24" s="132"/>
      <c r="BWJ24" s="132"/>
      <c r="BWK24" s="132"/>
      <c r="BWL24" s="132"/>
      <c r="BWM24" s="132"/>
      <c r="BWN24" s="132"/>
      <c r="BWO24" s="132"/>
      <c r="BWP24" s="132"/>
      <c r="BWQ24" s="132"/>
      <c r="BWR24" s="132"/>
      <c r="BWS24" s="132"/>
      <c r="BWT24" s="130"/>
      <c r="BWU24" s="132"/>
      <c r="BWV24" s="132"/>
      <c r="BWW24" s="132"/>
      <c r="BWX24" s="132"/>
      <c r="BWY24" s="132"/>
      <c r="BWZ24" s="132"/>
      <c r="BXA24" s="132"/>
      <c r="BXB24" s="132"/>
      <c r="BXC24" s="132"/>
      <c r="BXD24" s="132"/>
      <c r="BXE24" s="132"/>
      <c r="BXF24" s="132"/>
      <c r="BXG24" s="132"/>
      <c r="BXH24" s="132"/>
      <c r="BXI24" s="130"/>
      <c r="BXJ24" s="132"/>
      <c r="BXK24" s="132"/>
      <c r="BXL24" s="132"/>
      <c r="BXM24" s="132"/>
      <c r="BXN24" s="132"/>
      <c r="BXO24" s="132"/>
      <c r="BXP24" s="132"/>
      <c r="BXQ24" s="132"/>
      <c r="BXR24" s="132"/>
      <c r="BXS24" s="132"/>
      <c r="BXT24" s="132"/>
      <c r="BXU24" s="132"/>
      <c r="BXV24" s="132"/>
      <c r="BXW24" s="132"/>
      <c r="BXX24" s="130"/>
      <c r="BXY24" s="132"/>
      <c r="BXZ24" s="132"/>
      <c r="BYA24" s="132"/>
      <c r="BYB24" s="132"/>
      <c r="BYC24" s="132"/>
      <c r="BYD24" s="132"/>
      <c r="BYE24" s="132"/>
      <c r="BYF24" s="132"/>
      <c r="BYG24" s="132"/>
      <c r="BYH24" s="132"/>
      <c r="BYI24" s="132"/>
      <c r="BYJ24" s="132"/>
      <c r="BYK24" s="132"/>
      <c r="BYL24" s="132"/>
      <c r="BYM24" s="130"/>
      <c r="BYN24" s="132"/>
      <c r="BYO24" s="132"/>
      <c r="BYP24" s="132"/>
      <c r="BYQ24" s="132"/>
      <c r="BYR24" s="132"/>
      <c r="BYS24" s="132"/>
      <c r="BYT24" s="132"/>
      <c r="BYU24" s="132"/>
      <c r="BYV24" s="132"/>
      <c r="BYW24" s="132"/>
      <c r="BYX24" s="132"/>
      <c r="BYY24" s="132"/>
      <c r="BYZ24" s="132"/>
      <c r="BZA24" s="132"/>
      <c r="BZB24" s="130"/>
      <c r="BZC24" s="132"/>
      <c r="BZD24" s="132"/>
      <c r="BZE24" s="132"/>
      <c r="BZF24" s="132"/>
      <c r="BZG24" s="132"/>
      <c r="BZH24" s="132"/>
      <c r="BZI24" s="132"/>
      <c r="BZJ24" s="132"/>
      <c r="BZK24" s="132"/>
      <c r="BZL24" s="132"/>
      <c r="BZM24" s="132"/>
      <c r="BZN24" s="132"/>
      <c r="BZO24" s="132"/>
      <c r="BZP24" s="132"/>
      <c r="BZQ24" s="130"/>
      <c r="BZR24" s="132"/>
      <c r="BZS24" s="132"/>
      <c r="BZT24" s="132"/>
      <c r="BZU24" s="132"/>
      <c r="BZV24" s="132"/>
      <c r="BZW24" s="132"/>
      <c r="BZX24" s="132"/>
      <c r="BZY24" s="132"/>
      <c r="BZZ24" s="132"/>
      <c r="CAA24" s="132"/>
      <c r="CAB24" s="132"/>
      <c r="CAC24" s="132"/>
      <c r="CAD24" s="132"/>
      <c r="CAE24" s="132"/>
      <c r="CAF24" s="130"/>
      <c r="CAG24" s="132"/>
      <c r="CAH24" s="132"/>
      <c r="CAI24" s="132"/>
      <c r="CAJ24" s="132"/>
      <c r="CAK24" s="132"/>
      <c r="CAL24" s="132"/>
      <c r="CAM24" s="132"/>
      <c r="CAN24" s="132"/>
      <c r="CAO24" s="132"/>
      <c r="CAP24" s="132"/>
      <c r="CAQ24" s="132"/>
      <c r="CAR24" s="132"/>
      <c r="CAS24" s="132"/>
      <c r="CAT24" s="132"/>
      <c r="CAU24" s="130"/>
      <c r="CAV24" s="132"/>
      <c r="CAW24" s="132"/>
      <c r="CAX24" s="132"/>
      <c r="CAY24" s="132"/>
      <c r="CAZ24" s="132"/>
      <c r="CBA24" s="132"/>
      <c r="CBB24" s="132"/>
      <c r="CBC24" s="132"/>
      <c r="CBD24" s="132"/>
      <c r="CBE24" s="132"/>
      <c r="CBF24" s="132"/>
      <c r="CBG24" s="132"/>
      <c r="CBH24" s="132"/>
      <c r="CBI24" s="132"/>
      <c r="CBJ24" s="130"/>
      <c r="CBK24" s="132"/>
      <c r="CBL24" s="132"/>
      <c r="CBM24" s="132"/>
      <c r="CBN24" s="132"/>
      <c r="CBO24" s="132"/>
      <c r="CBP24" s="132"/>
      <c r="CBQ24" s="132"/>
      <c r="CBR24" s="132"/>
      <c r="CBS24" s="132"/>
      <c r="CBT24" s="132"/>
      <c r="CBU24" s="132"/>
      <c r="CBV24" s="132"/>
      <c r="CBW24" s="132"/>
      <c r="CBX24" s="132"/>
      <c r="CBY24" s="130"/>
      <c r="CBZ24" s="132"/>
      <c r="CCA24" s="132"/>
      <c r="CCB24" s="132"/>
      <c r="CCC24" s="132"/>
      <c r="CCD24" s="132"/>
      <c r="CCE24" s="132"/>
      <c r="CCF24" s="132"/>
      <c r="CCG24" s="132"/>
      <c r="CCH24" s="132"/>
      <c r="CCI24" s="132"/>
      <c r="CCJ24" s="132"/>
      <c r="CCK24" s="132"/>
      <c r="CCL24" s="132"/>
      <c r="CCM24" s="132"/>
      <c r="CCN24" s="130"/>
      <c r="CCO24" s="132"/>
      <c r="CCP24" s="132"/>
      <c r="CCQ24" s="132"/>
      <c r="CCR24" s="132"/>
      <c r="CCS24" s="132"/>
      <c r="CCT24" s="132"/>
      <c r="CCU24" s="132"/>
      <c r="CCV24" s="132"/>
      <c r="CCW24" s="132"/>
      <c r="CCX24" s="132"/>
      <c r="CCY24" s="132"/>
      <c r="CCZ24" s="132"/>
      <c r="CDA24" s="132"/>
      <c r="CDB24" s="132"/>
      <c r="CDC24" s="130"/>
      <c r="CDD24" s="132"/>
      <c r="CDE24" s="132"/>
      <c r="CDF24" s="132"/>
      <c r="CDG24" s="132"/>
      <c r="CDH24" s="132"/>
      <c r="CDI24" s="132"/>
      <c r="CDJ24" s="132"/>
      <c r="CDK24" s="132"/>
      <c r="CDL24" s="132"/>
      <c r="CDM24" s="132"/>
      <c r="CDN24" s="132"/>
      <c r="CDO24" s="132"/>
      <c r="CDP24" s="132"/>
      <c r="CDQ24" s="132"/>
      <c r="CDR24" s="130"/>
      <c r="CDS24" s="132"/>
      <c r="CDT24" s="132"/>
      <c r="CDU24" s="132"/>
      <c r="CDV24" s="132"/>
      <c r="CDW24" s="132"/>
      <c r="CDX24" s="132"/>
      <c r="CDY24" s="132"/>
      <c r="CDZ24" s="132"/>
      <c r="CEA24" s="132"/>
      <c r="CEB24" s="132"/>
      <c r="CEC24" s="132"/>
      <c r="CED24" s="132"/>
      <c r="CEE24" s="132"/>
      <c r="CEF24" s="132"/>
      <c r="CEG24" s="130"/>
      <c r="CEH24" s="132"/>
      <c r="CEI24" s="132"/>
      <c r="CEJ24" s="132"/>
      <c r="CEK24" s="132"/>
      <c r="CEL24" s="132"/>
      <c r="CEM24" s="132"/>
      <c r="CEN24" s="132"/>
      <c r="CEO24" s="132"/>
      <c r="CEP24" s="132"/>
      <c r="CEQ24" s="132"/>
      <c r="CER24" s="132"/>
      <c r="CES24" s="132"/>
      <c r="CET24" s="132"/>
      <c r="CEU24" s="132"/>
      <c r="CEV24" s="130"/>
      <c r="CEW24" s="132"/>
      <c r="CEX24" s="132"/>
      <c r="CEY24" s="132"/>
      <c r="CEZ24" s="132"/>
      <c r="CFA24" s="132"/>
      <c r="CFB24" s="132"/>
      <c r="CFC24" s="132"/>
      <c r="CFD24" s="132"/>
      <c r="CFE24" s="132"/>
      <c r="CFF24" s="132"/>
      <c r="CFG24" s="132"/>
      <c r="CFH24" s="132"/>
      <c r="CFI24" s="132"/>
      <c r="CFJ24" s="132"/>
      <c r="CFK24" s="130"/>
      <c r="CFL24" s="132"/>
      <c r="CFM24" s="132"/>
      <c r="CFN24" s="132"/>
      <c r="CFO24" s="132"/>
      <c r="CFP24" s="132"/>
      <c r="CFQ24" s="132"/>
      <c r="CFR24" s="132"/>
      <c r="CFS24" s="132"/>
      <c r="CFT24" s="132"/>
      <c r="CFU24" s="132"/>
      <c r="CFV24" s="132"/>
      <c r="CFW24" s="132"/>
      <c r="CFX24" s="132"/>
      <c r="CFY24" s="132"/>
      <c r="CFZ24" s="130"/>
      <c r="CGA24" s="132"/>
      <c r="CGB24" s="132"/>
      <c r="CGC24" s="132"/>
      <c r="CGD24" s="132"/>
      <c r="CGE24" s="132"/>
      <c r="CGF24" s="132"/>
      <c r="CGG24" s="132"/>
      <c r="CGH24" s="132"/>
      <c r="CGI24" s="132"/>
      <c r="CGJ24" s="132"/>
      <c r="CGK24" s="132"/>
      <c r="CGL24" s="132"/>
      <c r="CGM24" s="132"/>
      <c r="CGN24" s="132"/>
      <c r="CGO24" s="130"/>
      <c r="CGP24" s="132"/>
      <c r="CGQ24" s="132"/>
      <c r="CGR24" s="132"/>
      <c r="CGS24" s="132"/>
      <c r="CGT24" s="132"/>
      <c r="CGU24" s="132"/>
      <c r="CGV24" s="132"/>
      <c r="CGW24" s="132"/>
      <c r="CGX24" s="132"/>
      <c r="CGY24" s="132"/>
      <c r="CGZ24" s="132"/>
      <c r="CHA24" s="132"/>
      <c r="CHB24" s="132"/>
      <c r="CHC24" s="132"/>
      <c r="CHD24" s="130"/>
      <c r="CHE24" s="132"/>
      <c r="CHF24" s="132"/>
      <c r="CHG24" s="132"/>
      <c r="CHH24" s="132"/>
      <c r="CHI24" s="132"/>
      <c r="CHJ24" s="132"/>
      <c r="CHK24" s="132"/>
      <c r="CHL24" s="132"/>
      <c r="CHM24" s="132"/>
      <c r="CHN24" s="132"/>
      <c r="CHO24" s="132"/>
      <c r="CHP24" s="132"/>
      <c r="CHQ24" s="132"/>
      <c r="CHR24" s="132"/>
      <c r="CHS24" s="130"/>
      <c r="CHT24" s="132"/>
      <c r="CHU24" s="132"/>
      <c r="CHV24" s="132"/>
      <c r="CHW24" s="132"/>
      <c r="CHX24" s="132"/>
      <c r="CHY24" s="132"/>
      <c r="CHZ24" s="132"/>
      <c r="CIA24" s="132"/>
      <c r="CIB24" s="132"/>
      <c r="CIC24" s="132"/>
      <c r="CID24" s="132"/>
      <c r="CIE24" s="132"/>
      <c r="CIF24" s="132"/>
      <c r="CIG24" s="132"/>
      <c r="CIH24" s="130"/>
      <c r="CII24" s="132"/>
      <c r="CIJ24" s="132"/>
      <c r="CIK24" s="132"/>
      <c r="CIL24" s="132"/>
      <c r="CIM24" s="132"/>
      <c r="CIN24" s="132"/>
      <c r="CIO24" s="132"/>
      <c r="CIP24" s="132"/>
      <c r="CIQ24" s="132"/>
      <c r="CIR24" s="132"/>
      <c r="CIS24" s="132"/>
      <c r="CIT24" s="132"/>
      <c r="CIU24" s="132"/>
      <c r="CIV24" s="132"/>
      <c r="CIW24" s="130"/>
      <c r="CIX24" s="132"/>
      <c r="CIY24" s="132"/>
      <c r="CIZ24" s="132"/>
      <c r="CJA24" s="132"/>
      <c r="CJB24" s="132"/>
      <c r="CJC24" s="132"/>
      <c r="CJD24" s="132"/>
      <c r="CJE24" s="132"/>
      <c r="CJF24" s="132"/>
      <c r="CJG24" s="132"/>
      <c r="CJH24" s="132"/>
      <c r="CJI24" s="132"/>
      <c r="CJJ24" s="132"/>
      <c r="CJK24" s="132"/>
      <c r="CJL24" s="130"/>
      <c r="CJM24" s="132"/>
      <c r="CJN24" s="132"/>
      <c r="CJO24" s="132"/>
      <c r="CJP24" s="132"/>
      <c r="CJQ24" s="132"/>
      <c r="CJR24" s="132"/>
      <c r="CJS24" s="132"/>
      <c r="CJT24" s="132"/>
      <c r="CJU24" s="132"/>
      <c r="CJV24" s="132"/>
      <c r="CJW24" s="132"/>
      <c r="CJX24" s="132"/>
      <c r="CJY24" s="132"/>
      <c r="CJZ24" s="132"/>
      <c r="CKA24" s="130"/>
      <c r="CKB24" s="132"/>
      <c r="CKC24" s="132"/>
      <c r="CKD24" s="132"/>
      <c r="CKE24" s="132"/>
      <c r="CKF24" s="132"/>
      <c r="CKG24" s="132"/>
      <c r="CKH24" s="132"/>
      <c r="CKI24" s="132"/>
      <c r="CKJ24" s="132"/>
      <c r="CKK24" s="132"/>
      <c r="CKL24" s="132"/>
      <c r="CKM24" s="132"/>
      <c r="CKN24" s="132"/>
      <c r="CKO24" s="132"/>
      <c r="CKP24" s="130"/>
      <c r="CKQ24" s="132"/>
      <c r="CKR24" s="132"/>
      <c r="CKS24" s="132"/>
      <c r="CKT24" s="132"/>
      <c r="CKU24" s="132"/>
      <c r="CKV24" s="132"/>
      <c r="CKW24" s="132"/>
      <c r="CKX24" s="132"/>
      <c r="CKY24" s="132"/>
      <c r="CKZ24" s="132"/>
      <c r="CLA24" s="132"/>
      <c r="CLB24" s="132"/>
      <c r="CLC24" s="132"/>
      <c r="CLD24" s="132"/>
      <c r="CLE24" s="130"/>
      <c r="CLF24" s="132"/>
      <c r="CLG24" s="132"/>
      <c r="CLH24" s="132"/>
      <c r="CLI24" s="132"/>
      <c r="CLJ24" s="132"/>
      <c r="CLK24" s="132"/>
      <c r="CLL24" s="132"/>
      <c r="CLM24" s="132"/>
      <c r="CLN24" s="132"/>
      <c r="CLO24" s="132"/>
      <c r="CLP24" s="132"/>
      <c r="CLQ24" s="132"/>
      <c r="CLR24" s="132"/>
      <c r="CLS24" s="132"/>
      <c r="CLT24" s="130"/>
      <c r="CLU24" s="132"/>
      <c r="CLV24" s="132"/>
      <c r="CLW24" s="132"/>
      <c r="CLX24" s="132"/>
      <c r="CLY24" s="132"/>
      <c r="CLZ24" s="132"/>
      <c r="CMA24" s="132"/>
      <c r="CMB24" s="132"/>
      <c r="CMC24" s="132"/>
      <c r="CMD24" s="132"/>
      <c r="CME24" s="132"/>
      <c r="CMF24" s="132"/>
      <c r="CMG24" s="132"/>
      <c r="CMH24" s="132"/>
      <c r="CMI24" s="130"/>
      <c r="CMJ24" s="132"/>
      <c r="CMK24" s="132"/>
      <c r="CML24" s="132"/>
      <c r="CMM24" s="132"/>
      <c r="CMN24" s="132"/>
      <c r="CMO24" s="132"/>
      <c r="CMP24" s="132"/>
      <c r="CMQ24" s="132"/>
      <c r="CMR24" s="132"/>
      <c r="CMS24" s="132"/>
      <c r="CMT24" s="132"/>
      <c r="CMU24" s="132"/>
      <c r="CMV24" s="132"/>
      <c r="CMW24" s="132"/>
      <c r="CMX24" s="130"/>
      <c r="CMY24" s="132"/>
      <c r="CMZ24" s="132"/>
      <c r="CNA24" s="132"/>
      <c r="CNB24" s="132"/>
      <c r="CNC24" s="132"/>
      <c r="CND24" s="132"/>
      <c r="CNE24" s="132"/>
      <c r="CNF24" s="132"/>
      <c r="CNG24" s="132"/>
      <c r="CNH24" s="132"/>
      <c r="CNI24" s="132"/>
      <c r="CNJ24" s="132"/>
      <c r="CNK24" s="132"/>
      <c r="CNL24" s="132"/>
      <c r="CNM24" s="130"/>
      <c r="CNN24" s="132"/>
      <c r="CNO24" s="132"/>
      <c r="CNP24" s="132"/>
      <c r="CNQ24" s="132"/>
      <c r="CNR24" s="132"/>
      <c r="CNS24" s="132"/>
      <c r="CNT24" s="132"/>
      <c r="CNU24" s="132"/>
      <c r="CNV24" s="132"/>
      <c r="CNW24" s="132"/>
      <c r="CNX24" s="132"/>
      <c r="CNY24" s="132"/>
      <c r="CNZ24" s="132"/>
      <c r="COA24" s="132"/>
      <c r="COB24" s="130"/>
      <c r="COC24" s="132"/>
      <c r="COD24" s="132"/>
      <c r="COE24" s="132"/>
      <c r="COF24" s="132"/>
      <c r="COG24" s="132"/>
      <c r="COH24" s="132"/>
      <c r="COI24" s="132"/>
      <c r="COJ24" s="132"/>
      <c r="COK24" s="132"/>
      <c r="COL24" s="132"/>
      <c r="COM24" s="132"/>
      <c r="CON24" s="132"/>
      <c r="COO24" s="132"/>
      <c r="COP24" s="132"/>
      <c r="COQ24" s="130"/>
      <c r="COR24" s="132"/>
      <c r="COS24" s="132"/>
      <c r="COT24" s="132"/>
      <c r="COU24" s="132"/>
      <c r="COV24" s="132"/>
      <c r="COW24" s="132"/>
      <c r="COX24" s="132"/>
      <c r="COY24" s="132"/>
      <c r="COZ24" s="132"/>
      <c r="CPA24" s="132"/>
      <c r="CPB24" s="132"/>
      <c r="CPC24" s="132"/>
      <c r="CPD24" s="132"/>
      <c r="CPE24" s="132"/>
      <c r="CPF24" s="130"/>
      <c r="CPG24" s="132"/>
      <c r="CPH24" s="132"/>
      <c r="CPI24" s="132"/>
      <c r="CPJ24" s="132"/>
      <c r="CPK24" s="132"/>
      <c r="CPL24" s="132"/>
      <c r="CPM24" s="132"/>
      <c r="CPN24" s="132"/>
      <c r="CPO24" s="132"/>
      <c r="CPP24" s="132"/>
      <c r="CPQ24" s="132"/>
      <c r="CPR24" s="132"/>
      <c r="CPS24" s="132"/>
      <c r="CPT24" s="132"/>
      <c r="CPU24" s="130"/>
      <c r="CPV24" s="132"/>
      <c r="CPW24" s="132"/>
      <c r="CPX24" s="132"/>
      <c r="CPY24" s="132"/>
      <c r="CPZ24" s="132"/>
      <c r="CQA24" s="132"/>
      <c r="CQB24" s="132"/>
      <c r="CQC24" s="132"/>
      <c r="CQD24" s="132"/>
      <c r="CQE24" s="132"/>
      <c r="CQF24" s="132"/>
      <c r="CQG24" s="132"/>
      <c r="CQH24" s="132"/>
      <c r="CQI24" s="132"/>
      <c r="CQJ24" s="130"/>
      <c r="CQK24" s="132"/>
      <c r="CQL24" s="132"/>
      <c r="CQM24" s="132"/>
      <c r="CQN24" s="132"/>
      <c r="CQO24" s="132"/>
      <c r="CQP24" s="132"/>
      <c r="CQQ24" s="132"/>
      <c r="CQR24" s="132"/>
      <c r="CQS24" s="132"/>
      <c r="CQT24" s="132"/>
      <c r="CQU24" s="132"/>
      <c r="CQV24" s="132"/>
      <c r="CQW24" s="132"/>
      <c r="CQX24" s="132"/>
      <c r="CQY24" s="130"/>
      <c r="CQZ24" s="132"/>
      <c r="CRA24" s="132"/>
      <c r="CRB24" s="132"/>
      <c r="CRC24" s="132"/>
      <c r="CRD24" s="132"/>
      <c r="CRE24" s="132"/>
      <c r="CRF24" s="132"/>
      <c r="CRG24" s="132"/>
      <c r="CRH24" s="132"/>
      <c r="CRI24" s="132"/>
      <c r="CRJ24" s="132"/>
      <c r="CRK24" s="132"/>
      <c r="CRL24" s="132"/>
      <c r="CRM24" s="132"/>
      <c r="CRN24" s="130"/>
      <c r="CRO24" s="132"/>
      <c r="CRP24" s="132"/>
      <c r="CRQ24" s="132"/>
      <c r="CRR24" s="132"/>
      <c r="CRS24" s="132"/>
      <c r="CRT24" s="132"/>
      <c r="CRU24" s="132"/>
      <c r="CRV24" s="132"/>
      <c r="CRW24" s="132"/>
      <c r="CRX24" s="132"/>
      <c r="CRY24" s="132"/>
      <c r="CRZ24" s="132"/>
      <c r="CSA24" s="132"/>
      <c r="CSB24" s="132"/>
      <c r="CSC24" s="130"/>
      <c r="CSD24" s="132"/>
      <c r="CSE24" s="132"/>
      <c r="CSF24" s="132"/>
      <c r="CSG24" s="132"/>
      <c r="CSH24" s="132"/>
      <c r="CSI24" s="132"/>
      <c r="CSJ24" s="132"/>
      <c r="CSK24" s="132"/>
      <c r="CSL24" s="132"/>
      <c r="CSM24" s="132"/>
      <c r="CSN24" s="132"/>
      <c r="CSO24" s="132"/>
      <c r="CSP24" s="132"/>
      <c r="CSQ24" s="132"/>
      <c r="CSR24" s="130"/>
      <c r="CSS24" s="132"/>
      <c r="CST24" s="132"/>
      <c r="CSU24" s="132"/>
      <c r="CSV24" s="132"/>
      <c r="CSW24" s="132"/>
      <c r="CSX24" s="132"/>
      <c r="CSY24" s="132"/>
      <c r="CSZ24" s="132"/>
      <c r="CTA24" s="132"/>
      <c r="CTB24" s="132"/>
      <c r="CTC24" s="132"/>
      <c r="CTD24" s="132"/>
      <c r="CTE24" s="132"/>
      <c r="CTF24" s="132"/>
      <c r="CTG24" s="130"/>
      <c r="CTH24" s="132"/>
      <c r="CTI24" s="132"/>
      <c r="CTJ24" s="132"/>
      <c r="CTK24" s="132"/>
      <c r="CTL24" s="132"/>
      <c r="CTM24" s="132"/>
      <c r="CTN24" s="132"/>
      <c r="CTO24" s="132"/>
      <c r="CTP24" s="132"/>
      <c r="CTQ24" s="132"/>
      <c r="CTR24" s="132"/>
      <c r="CTS24" s="132"/>
      <c r="CTT24" s="132"/>
      <c r="CTU24" s="132"/>
      <c r="CTV24" s="130"/>
      <c r="CTW24" s="132"/>
      <c r="CTX24" s="132"/>
      <c r="CTY24" s="132"/>
      <c r="CTZ24" s="132"/>
      <c r="CUA24" s="132"/>
      <c r="CUB24" s="132"/>
      <c r="CUC24" s="132"/>
      <c r="CUD24" s="132"/>
      <c r="CUE24" s="132"/>
      <c r="CUF24" s="132"/>
      <c r="CUG24" s="132"/>
      <c r="CUH24" s="132"/>
      <c r="CUI24" s="132"/>
      <c r="CUJ24" s="132"/>
      <c r="CUK24" s="130"/>
      <c r="CUL24" s="132"/>
      <c r="CUM24" s="132"/>
      <c r="CUN24" s="132"/>
      <c r="CUO24" s="132"/>
      <c r="CUP24" s="132"/>
      <c r="CUQ24" s="132"/>
      <c r="CUR24" s="132"/>
      <c r="CUS24" s="132"/>
      <c r="CUT24" s="132"/>
      <c r="CUU24" s="132"/>
      <c r="CUV24" s="132"/>
      <c r="CUW24" s="132"/>
      <c r="CUX24" s="132"/>
      <c r="CUY24" s="132"/>
      <c r="CUZ24" s="130"/>
      <c r="CVA24" s="132"/>
      <c r="CVB24" s="132"/>
      <c r="CVC24" s="132"/>
      <c r="CVD24" s="132"/>
      <c r="CVE24" s="132"/>
      <c r="CVF24" s="132"/>
      <c r="CVG24" s="132"/>
      <c r="CVH24" s="132"/>
      <c r="CVI24" s="132"/>
      <c r="CVJ24" s="132"/>
      <c r="CVK24" s="132"/>
      <c r="CVL24" s="132"/>
      <c r="CVM24" s="132"/>
      <c r="CVN24" s="132"/>
      <c r="CVO24" s="130"/>
      <c r="CVP24" s="132"/>
      <c r="CVQ24" s="132"/>
      <c r="CVR24" s="132"/>
      <c r="CVS24" s="132"/>
      <c r="CVT24" s="132"/>
      <c r="CVU24" s="132"/>
      <c r="CVV24" s="132"/>
      <c r="CVW24" s="132"/>
      <c r="CVX24" s="132"/>
      <c r="CVY24" s="132"/>
      <c r="CVZ24" s="132"/>
      <c r="CWA24" s="132"/>
      <c r="CWB24" s="132"/>
      <c r="CWC24" s="132"/>
      <c r="CWD24" s="130"/>
      <c r="CWE24" s="132"/>
      <c r="CWF24" s="132"/>
      <c r="CWG24" s="132"/>
      <c r="CWH24" s="132"/>
      <c r="CWI24" s="132"/>
      <c r="CWJ24" s="132"/>
      <c r="CWK24" s="132"/>
      <c r="CWL24" s="132"/>
      <c r="CWM24" s="132"/>
      <c r="CWN24" s="132"/>
      <c r="CWO24" s="132"/>
      <c r="CWP24" s="132"/>
      <c r="CWQ24" s="132"/>
      <c r="CWR24" s="132"/>
      <c r="CWS24" s="130"/>
      <c r="CWT24" s="132"/>
      <c r="CWU24" s="132"/>
      <c r="CWV24" s="132"/>
      <c r="CWW24" s="132"/>
      <c r="CWX24" s="132"/>
      <c r="CWY24" s="132"/>
      <c r="CWZ24" s="132"/>
      <c r="CXA24" s="132"/>
      <c r="CXB24" s="132"/>
      <c r="CXC24" s="132"/>
      <c r="CXD24" s="132"/>
      <c r="CXE24" s="132"/>
      <c r="CXF24" s="132"/>
      <c r="CXG24" s="132"/>
      <c r="CXH24" s="130"/>
      <c r="CXI24" s="132"/>
      <c r="CXJ24" s="132"/>
      <c r="CXK24" s="132"/>
      <c r="CXL24" s="132"/>
      <c r="CXM24" s="132"/>
      <c r="CXN24" s="132"/>
      <c r="CXO24" s="132"/>
      <c r="CXP24" s="132"/>
      <c r="CXQ24" s="132"/>
      <c r="CXR24" s="132"/>
      <c r="CXS24" s="132"/>
      <c r="CXT24" s="132"/>
      <c r="CXU24" s="132"/>
      <c r="CXV24" s="132"/>
      <c r="CXW24" s="130"/>
      <c r="CXX24" s="132"/>
      <c r="CXY24" s="132"/>
      <c r="CXZ24" s="132"/>
      <c r="CYA24" s="132"/>
      <c r="CYB24" s="132"/>
      <c r="CYC24" s="132"/>
      <c r="CYD24" s="132"/>
      <c r="CYE24" s="132"/>
      <c r="CYF24" s="132"/>
      <c r="CYG24" s="132"/>
      <c r="CYH24" s="132"/>
      <c r="CYI24" s="132"/>
      <c r="CYJ24" s="132"/>
      <c r="CYK24" s="132"/>
      <c r="CYL24" s="130"/>
      <c r="CYM24" s="132"/>
      <c r="CYN24" s="132"/>
      <c r="CYO24" s="132"/>
      <c r="CYP24" s="132"/>
      <c r="CYQ24" s="132"/>
      <c r="CYR24" s="132"/>
      <c r="CYS24" s="132"/>
      <c r="CYT24" s="132"/>
      <c r="CYU24" s="132"/>
      <c r="CYV24" s="132"/>
      <c r="CYW24" s="132"/>
      <c r="CYX24" s="132"/>
      <c r="CYY24" s="132"/>
      <c r="CYZ24" s="132"/>
      <c r="CZA24" s="130"/>
      <c r="CZB24" s="132"/>
      <c r="CZC24" s="132"/>
      <c r="CZD24" s="132"/>
      <c r="CZE24" s="132"/>
      <c r="CZF24" s="132"/>
      <c r="CZG24" s="132"/>
      <c r="CZH24" s="132"/>
      <c r="CZI24" s="132"/>
      <c r="CZJ24" s="132"/>
      <c r="CZK24" s="132"/>
      <c r="CZL24" s="132"/>
      <c r="CZM24" s="132"/>
      <c r="CZN24" s="132"/>
      <c r="CZO24" s="132"/>
      <c r="CZP24" s="130"/>
      <c r="CZQ24" s="132"/>
      <c r="CZR24" s="132"/>
      <c r="CZS24" s="132"/>
      <c r="CZT24" s="132"/>
      <c r="CZU24" s="132"/>
      <c r="CZV24" s="132"/>
      <c r="CZW24" s="132"/>
      <c r="CZX24" s="132"/>
      <c r="CZY24" s="132"/>
      <c r="CZZ24" s="132"/>
      <c r="DAA24" s="132"/>
      <c r="DAB24" s="132"/>
      <c r="DAC24" s="132"/>
      <c r="DAD24" s="132"/>
      <c r="DAE24" s="130"/>
      <c r="DAF24" s="132"/>
      <c r="DAG24" s="132"/>
      <c r="DAH24" s="132"/>
      <c r="DAI24" s="132"/>
      <c r="DAJ24" s="132"/>
      <c r="DAK24" s="132"/>
      <c r="DAL24" s="132"/>
      <c r="DAM24" s="132"/>
      <c r="DAN24" s="132"/>
      <c r="DAO24" s="132"/>
      <c r="DAP24" s="132"/>
      <c r="DAQ24" s="132"/>
      <c r="DAR24" s="132"/>
      <c r="DAS24" s="132"/>
      <c r="DAT24" s="130"/>
      <c r="DAU24" s="132"/>
      <c r="DAV24" s="132"/>
      <c r="DAW24" s="132"/>
      <c r="DAX24" s="132"/>
      <c r="DAY24" s="132"/>
      <c r="DAZ24" s="132"/>
      <c r="DBA24" s="132"/>
      <c r="DBB24" s="132"/>
      <c r="DBC24" s="132"/>
      <c r="DBD24" s="132"/>
      <c r="DBE24" s="132"/>
      <c r="DBF24" s="132"/>
      <c r="DBG24" s="132"/>
      <c r="DBH24" s="132"/>
      <c r="DBI24" s="130"/>
      <c r="DBJ24" s="132"/>
      <c r="DBK24" s="132"/>
      <c r="DBL24" s="132"/>
      <c r="DBM24" s="132"/>
      <c r="DBN24" s="132"/>
      <c r="DBO24" s="132"/>
      <c r="DBP24" s="132"/>
      <c r="DBQ24" s="132"/>
      <c r="DBR24" s="132"/>
      <c r="DBS24" s="132"/>
      <c r="DBT24" s="132"/>
      <c r="DBU24" s="132"/>
      <c r="DBV24" s="132"/>
      <c r="DBW24" s="132"/>
      <c r="DBX24" s="130"/>
      <c r="DBY24" s="132"/>
      <c r="DBZ24" s="132"/>
      <c r="DCA24" s="132"/>
      <c r="DCB24" s="132"/>
      <c r="DCC24" s="132"/>
      <c r="DCD24" s="132"/>
      <c r="DCE24" s="132"/>
      <c r="DCF24" s="132"/>
      <c r="DCG24" s="132"/>
      <c r="DCH24" s="132"/>
      <c r="DCI24" s="132"/>
      <c r="DCJ24" s="132"/>
      <c r="DCK24" s="132"/>
      <c r="DCL24" s="132"/>
      <c r="DCM24" s="130"/>
      <c r="DCN24" s="132"/>
      <c r="DCO24" s="132"/>
      <c r="DCP24" s="132"/>
      <c r="DCQ24" s="132"/>
      <c r="DCR24" s="132"/>
      <c r="DCS24" s="132"/>
      <c r="DCT24" s="132"/>
      <c r="DCU24" s="132"/>
      <c r="DCV24" s="132"/>
      <c r="DCW24" s="132"/>
      <c r="DCX24" s="132"/>
      <c r="DCY24" s="132"/>
      <c r="DCZ24" s="132"/>
      <c r="DDA24" s="132"/>
      <c r="DDB24" s="130"/>
      <c r="DDC24" s="132"/>
      <c r="DDD24" s="132"/>
      <c r="DDE24" s="132"/>
      <c r="DDF24" s="132"/>
      <c r="DDG24" s="132"/>
      <c r="DDH24" s="132"/>
      <c r="DDI24" s="132"/>
      <c r="DDJ24" s="132"/>
      <c r="DDK24" s="132"/>
      <c r="DDL24" s="132"/>
      <c r="DDM24" s="132"/>
      <c r="DDN24" s="132"/>
      <c r="DDO24" s="132"/>
      <c r="DDP24" s="132"/>
      <c r="DDQ24" s="130"/>
      <c r="DDR24" s="132"/>
      <c r="DDS24" s="132"/>
      <c r="DDT24" s="132"/>
      <c r="DDU24" s="132"/>
      <c r="DDV24" s="132"/>
      <c r="DDW24" s="132"/>
      <c r="DDX24" s="132"/>
      <c r="DDY24" s="132"/>
      <c r="DDZ24" s="132"/>
      <c r="DEA24" s="132"/>
      <c r="DEB24" s="132"/>
      <c r="DEC24" s="132"/>
      <c r="DED24" s="132"/>
      <c r="DEE24" s="132"/>
      <c r="DEF24" s="130"/>
      <c r="DEG24" s="132"/>
      <c r="DEH24" s="132"/>
      <c r="DEI24" s="132"/>
      <c r="DEJ24" s="132"/>
      <c r="DEK24" s="132"/>
      <c r="DEL24" s="132"/>
      <c r="DEM24" s="132"/>
      <c r="DEN24" s="132"/>
      <c r="DEO24" s="132"/>
      <c r="DEP24" s="132"/>
      <c r="DEQ24" s="132"/>
      <c r="DER24" s="132"/>
      <c r="DES24" s="132"/>
      <c r="DET24" s="132"/>
      <c r="DEU24" s="130"/>
      <c r="DEV24" s="132"/>
      <c r="DEW24" s="132"/>
      <c r="DEX24" s="132"/>
      <c r="DEY24" s="132"/>
      <c r="DEZ24" s="132"/>
      <c r="DFA24" s="132"/>
      <c r="DFB24" s="132"/>
      <c r="DFC24" s="132"/>
      <c r="DFD24" s="132"/>
      <c r="DFE24" s="132"/>
      <c r="DFF24" s="132"/>
      <c r="DFG24" s="132"/>
      <c r="DFH24" s="132"/>
      <c r="DFI24" s="132"/>
      <c r="DFJ24" s="130"/>
      <c r="DFK24" s="132"/>
      <c r="DFL24" s="132"/>
      <c r="DFM24" s="132"/>
      <c r="DFN24" s="132"/>
      <c r="DFO24" s="132"/>
      <c r="DFP24" s="132"/>
      <c r="DFQ24" s="132"/>
      <c r="DFR24" s="132"/>
      <c r="DFS24" s="132"/>
      <c r="DFT24" s="132"/>
      <c r="DFU24" s="132"/>
      <c r="DFV24" s="132"/>
      <c r="DFW24" s="132"/>
      <c r="DFX24" s="132"/>
      <c r="DFY24" s="130"/>
      <c r="DFZ24" s="132"/>
      <c r="DGA24" s="132"/>
      <c r="DGB24" s="132"/>
      <c r="DGC24" s="132"/>
      <c r="DGD24" s="132"/>
      <c r="DGE24" s="132"/>
      <c r="DGF24" s="132"/>
      <c r="DGG24" s="132"/>
      <c r="DGH24" s="132"/>
      <c r="DGI24" s="132"/>
      <c r="DGJ24" s="132"/>
      <c r="DGK24" s="132"/>
      <c r="DGL24" s="132"/>
      <c r="DGM24" s="132"/>
      <c r="DGN24" s="130"/>
      <c r="DGO24" s="132"/>
      <c r="DGP24" s="132"/>
      <c r="DGQ24" s="132"/>
      <c r="DGR24" s="132"/>
      <c r="DGS24" s="132"/>
      <c r="DGT24" s="132"/>
      <c r="DGU24" s="132"/>
      <c r="DGV24" s="132"/>
      <c r="DGW24" s="132"/>
      <c r="DGX24" s="132"/>
      <c r="DGY24" s="132"/>
      <c r="DGZ24" s="132"/>
      <c r="DHA24" s="132"/>
      <c r="DHB24" s="132"/>
      <c r="DHC24" s="130"/>
      <c r="DHD24" s="132"/>
      <c r="DHE24" s="132"/>
      <c r="DHF24" s="132"/>
      <c r="DHG24" s="132"/>
      <c r="DHH24" s="132"/>
      <c r="DHI24" s="132"/>
      <c r="DHJ24" s="132"/>
      <c r="DHK24" s="132"/>
      <c r="DHL24" s="132"/>
      <c r="DHM24" s="132"/>
      <c r="DHN24" s="132"/>
      <c r="DHO24" s="132"/>
      <c r="DHP24" s="132"/>
      <c r="DHQ24" s="132"/>
      <c r="DHR24" s="130"/>
      <c r="DHS24" s="132"/>
      <c r="DHT24" s="132"/>
      <c r="DHU24" s="132"/>
      <c r="DHV24" s="132"/>
      <c r="DHW24" s="132"/>
      <c r="DHX24" s="132"/>
      <c r="DHY24" s="132"/>
      <c r="DHZ24" s="132"/>
      <c r="DIA24" s="132"/>
      <c r="DIB24" s="132"/>
      <c r="DIC24" s="132"/>
      <c r="DID24" s="132"/>
      <c r="DIE24" s="132"/>
      <c r="DIF24" s="132"/>
      <c r="DIG24" s="130"/>
      <c r="DIH24" s="132"/>
      <c r="DII24" s="132"/>
      <c r="DIJ24" s="132"/>
      <c r="DIK24" s="132"/>
      <c r="DIL24" s="132"/>
      <c r="DIM24" s="132"/>
      <c r="DIN24" s="132"/>
      <c r="DIO24" s="132"/>
      <c r="DIP24" s="132"/>
      <c r="DIQ24" s="132"/>
      <c r="DIR24" s="132"/>
      <c r="DIS24" s="132"/>
      <c r="DIT24" s="132"/>
      <c r="DIU24" s="132"/>
      <c r="DIV24" s="130"/>
      <c r="DIW24" s="132"/>
      <c r="DIX24" s="132"/>
      <c r="DIY24" s="132"/>
      <c r="DIZ24" s="132"/>
      <c r="DJA24" s="132"/>
      <c r="DJB24" s="132"/>
      <c r="DJC24" s="132"/>
      <c r="DJD24" s="132"/>
      <c r="DJE24" s="132"/>
      <c r="DJF24" s="132"/>
      <c r="DJG24" s="132"/>
      <c r="DJH24" s="132"/>
      <c r="DJI24" s="132"/>
      <c r="DJJ24" s="132"/>
      <c r="DJK24" s="130"/>
      <c r="DJL24" s="132"/>
      <c r="DJM24" s="132"/>
      <c r="DJN24" s="132"/>
      <c r="DJO24" s="132"/>
      <c r="DJP24" s="132"/>
      <c r="DJQ24" s="132"/>
      <c r="DJR24" s="132"/>
      <c r="DJS24" s="132"/>
      <c r="DJT24" s="132"/>
      <c r="DJU24" s="132"/>
      <c r="DJV24" s="132"/>
      <c r="DJW24" s="132"/>
      <c r="DJX24" s="132"/>
      <c r="DJY24" s="132"/>
      <c r="DJZ24" s="130"/>
      <c r="DKA24" s="132"/>
      <c r="DKB24" s="132"/>
      <c r="DKC24" s="132"/>
      <c r="DKD24" s="132"/>
      <c r="DKE24" s="132"/>
      <c r="DKF24" s="132"/>
      <c r="DKG24" s="132"/>
      <c r="DKH24" s="132"/>
      <c r="DKI24" s="132"/>
      <c r="DKJ24" s="132"/>
      <c r="DKK24" s="132"/>
      <c r="DKL24" s="132"/>
      <c r="DKM24" s="132"/>
      <c r="DKN24" s="132"/>
      <c r="DKO24" s="130"/>
      <c r="DKP24" s="132"/>
      <c r="DKQ24" s="132"/>
      <c r="DKR24" s="132"/>
      <c r="DKS24" s="132"/>
      <c r="DKT24" s="132"/>
      <c r="DKU24" s="132"/>
      <c r="DKV24" s="132"/>
      <c r="DKW24" s="132"/>
      <c r="DKX24" s="132"/>
      <c r="DKY24" s="132"/>
      <c r="DKZ24" s="132"/>
      <c r="DLA24" s="132"/>
      <c r="DLB24" s="132"/>
      <c r="DLC24" s="132"/>
      <c r="DLD24" s="130"/>
      <c r="DLE24" s="132"/>
      <c r="DLF24" s="132"/>
      <c r="DLG24" s="132"/>
      <c r="DLH24" s="132"/>
      <c r="DLI24" s="132"/>
      <c r="DLJ24" s="132"/>
      <c r="DLK24" s="132"/>
      <c r="DLL24" s="132"/>
      <c r="DLM24" s="132"/>
      <c r="DLN24" s="132"/>
      <c r="DLO24" s="132"/>
      <c r="DLP24" s="132"/>
      <c r="DLQ24" s="132"/>
      <c r="DLR24" s="132"/>
      <c r="DLS24" s="130"/>
      <c r="DLT24" s="132"/>
      <c r="DLU24" s="132"/>
      <c r="DLV24" s="132"/>
      <c r="DLW24" s="132"/>
      <c r="DLX24" s="132"/>
      <c r="DLY24" s="132"/>
      <c r="DLZ24" s="132"/>
      <c r="DMA24" s="132"/>
      <c r="DMB24" s="132"/>
      <c r="DMC24" s="132"/>
      <c r="DMD24" s="132"/>
      <c r="DME24" s="132"/>
      <c r="DMF24" s="132"/>
      <c r="DMG24" s="132"/>
      <c r="DMH24" s="130"/>
      <c r="DMI24" s="132"/>
      <c r="DMJ24" s="132"/>
      <c r="DMK24" s="132"/>
      <c r="DML24" s="132"/>
      <c r="DMM24" s="132"/>
      <c r="DMN24" s="132"/>
      <c r="DMO24" s="132"/>
      <c r="DMP24" s="132"/>
      <c r="DMQ24" s="132"/>
      <c r="DMR24" s="132"/>
      <c r="DMS24" s="132"/>
      <c r="DMT24" s="132"/>
      <c r="DMU24" s="132"/>
      <c r="DMV24" s="132"/>
      <c r="DMW24" s="130"/>
      <c r="DMX24" s="132"/>
      <c r="DMY24" s="132"/>
      <c r="DMZ24" s="132"/>
      <c r="DNA24" s="132"/>
      <c r="DNB24" s="132"/>
      <c r="DNC24" s="132"/>
      <c r="DND24" s="132"/>
      <c r="DNE24" s="132"/>
      <c r="DNF24" s="132"/>
      <c r="DNG24" s="132"/>
      <c r="DNH24" s="132"/>
      <c r="DNI24" s="132"/>
      <c r="DNJ24" s="132"/>
      <c r="DNK24" s="132"/>
      <c r="DNL24" s="130"/>
      <c r="DNM24" s="132"/>
      <c r="DNN24" s="132"/>
      <c r="DNO24" s="132"/>
      <c r="DNP24" s="132"/>
      <c r="DNQ24" s="132"/>
      <c r="DNR24" s="132"/>
      <c r="DNS24" s="132"/>
      <c r="DNT24" s="132"/>
      <c r="DNU24" s="132"/>
      <c r="DNV24" s="132"/>
      <c r="DNW24" s="132"/>
      <c r="DNX24" s="132"/>
      <c r="DNY24" s="132"/>
      <c r="DNZ24" s="132"/>
      <c r="DOA24" s="130"/>
      <c r="DOB24" s="132"/>
      <c r="DOC24" s="132"/>
      <c r="DOD24" s="132"/>
      <c r="DOE24" s="132"/>
      <c r="DOF24" s="132"/>
      <c r="DOG24" s="132"/>
      <c r="DOH24" s="132"/>
      <c r="DOI24" s="132"/>
      <c r="DOJ24" s="132"/>
      <c r="DOK24" s="132"/>
      <c r="DOL24" s="132"/>
      <c r="DOM24" s="132"/>
      <c r="DON24" s="132"/>
      <c r="DOO24" s="132"/>
      <c r="DOP24" s="130"/>
      <c r="DOQ24" s="132"/>
      <c r="DOR24" s="132"/>
      <c r="DOS24" s="132"/>
      <c r="DOT24" s="132"/>
      <c r="DOU24" s="132"/>
      <c r="DOV24" s="132"/>
      <c r="DOW24" s="132"/>
      <c r="DOX24" s="132"/>
      <c r="DOY24" s="132"/>
      <c r="DOZ24" s="132"/>
      <c r="DPA24" s="132"/>
      <c r="DPB24" s="132"/>
      <c r="DPC24" s="132"/>
      <c r="DPD24" s="132"/>
      <c r="DPE24" s="130"/>
      <c r="DPF24" s="132"/>
      <c r="DPG24" s="132"/>
      <c r="DPH24" s="132"/>
      <c r="DPI24" s="132"/>
      <c r="DPJ24" s="132"/>
      <c r="DPK24" s="132"/>
      <c r="DPL24" s="132"/>
      <c r="DPM24" s="132"/>
      <c r="DPN24" s="132"/>
      <c r="DPO24" s="132"/>
      <c r="DPP24" s="132"/>
      <c r="DPQ24" s="132"/>
      <c r="DPR24" s="132"/>
      <c r="DPS24" s="132"/>
      <c r="DPT24" s="130"/>
      <c r="DPU24" s="132"/>
      <c r="DPV24" s="132"/>
      <c r="DPW24" s="132"/>
      <c r="DPX24" s="132"/>
      <c r="DPY24" s="132"/>
      <c r="DPZ24" s="132"/>
      <c r="DQA24" s="132"/>
      <c r="DQB24" s="132"/>
      <c r="DQC24" s="132"/>
      <c r="DQD24" s="132"/>
      <c r="DQE24" s="132"/>
      <c r="DQF24" s="132"/>
      <c r="DQG24" s="132"/>
      <c r="DQH24" s="132"/>
      <c r="DQI24" s="130"/>
      <c r="DQJ24" s="132"/>
      <c r="DQK24" s="132"/>
      <c r="DQL24" s="132"/>
      <c r="DQM24" s="132"/>
      <c r="DQN24" s="132"/>
      <c r="DQO24" s="132"/>
      <c r="DQP24" s="132"/>
      <c r="DQQ24" s="132"/>
      <c r="DQR24" s="132"/>
      <c r="DQS24" s="132"/>
      <c r="DQT24" s="132"/>
      <c r="DQU24" s="132"/>
      <c r="DQV24" s="132"/>
      <c r="DQW24" s="132"/>
      <c r="DQX24" s="130"/>
      <c r="DQY24" s="132"/>
      <c r="DQZ24" s="132"/>
      <c r="DRA24" s="132"/>
      <c r="DRB24" s="132"/>
      <c r="DRC24" s="132"/>
      <c r="DRD24" s="132"/>
      <c r="DRE24" s="132"/>
      <c r="DRF24" s="132"/>
      <c r="DRG24" s="132"/>
      <c r="DRH24" s="132"/>
      <c r="DRI24" s="132"/>
      <c r="DRJ24" s="132"/>
      <c r="DRK24" s="132"/>
      <c r="DRL24" s="132"/>
      <c r="DRM24" s="130"/>
      <c r="DRN24" s="132"/>
      <c r="DRO24" s="132"/>
      <c r="DRP24" s="132"/>
      <c r="DRQ24" s="132"/>
      <c r="DRR24" s="132"/>
      <c r="DRS24" s="132"/>
      <c r="DRT24" s="132"/>
      <c r="DRU24" s="132"/>
      <c r="DRV24" s="132"/>
      <c r="DRW24" s="132"/>
      <c r="DRX24" s="132"/>
      <c r="DRY24" s="132"/>
      <c r="DRZ24" s="132"/>
      <c r="DSA24" s="132"/>
      <c r="DSB24" s="130"/>
      <c r="DSC24" s="132"/>
      <c r="DSD24" s="132"/>
      <c r="DSE24" s="132"/>
      <c r="DSF24" s="132"/>
      <c r="DSG24" s="132"/>
      <c r="DSH24" s="132"/>
      <c r="DSI24" s="132"/>
      <c r="DSJ24" s="132"/>
      <c r="DSK24" s="132"/>
      <c r="DSL24" s="132"/>
      <c r="DSM24" s="132"/>
      <c r="DSN24" s="132"/>
      <c r="DSO24" s="132"/>
      <c r="DSP24" s="132"/>
      <c r="DSQ24" s="130"/>
      <c r="DSR24" s="132"/>
      <c r="DSS24" s="132"/>
      <c r="DST24" s="132"/>
      <c r="DSU24" s="132"/>
      <c r="DSV24" s="132"/>
      <c r="DSW24" s="132"/>
      <c r="DSX24" s="132"/>
      <c r="DSY24" s="132"/>
      <c r="DSZ24" s="132"/>
      <c r="DTA24" s="132"/>
      <c r="DTB24" s="132"/>
      <c r="DTC24" s="132"/>
      <c r="DTD24" s="132"/>
      <c r="DTE24" s="132"/>
      <c r="DTF24" s="130"/>
      <c r="DTG24" s="132"/>
      <c r="DTH24" s="132"/>
      <c r="DTI24" s="132"/>
      <c r="DTJ24" s="132"/>
      <c r="DTK24" s="132"/>
      <c r="DTL24" s="132"/>
      <c r="DTM24" s="132"/>
      <c r="DTN24" s="132"/>
      <c r="DTO24" s="132"/>
      <c r="DTP24" s="132"/>
      <c r="DTQ24" s="132"/>
      <c r="DTR24" s="132"/>
      <c r="DTS24" s="132"/>
      <c r="DTT24" s="132"/>
      <c r="DTU24" s="130"/>
      <c r="DTV24" s="132"/>
      <c r="DTW24" s="132"/>
      <c r="DTX24" s="132"/>
      <c r="DTY24" s="132"/>
      <c r="DTZ24" s="132"/>
      <c r="DUA24" s="132"/>
      <c r="DUB24" s="132"/>
      <c r="DUC24" s="132"/>
      <c r="DUD24" s="132"/>
      <c r="DUE24" s="132"/>
      <c r="DUF24" s="132"/>
      <c r="DUG24" s="132"/>
      <c r="DUH24" s="132"/>
      <c r="DUI24" s="132"/>
      <c r="DUJ24" s="130"/>
      <c r="DUK24" s="132"/>
      <c r="DUL24" s="132"/>
      <c r="DUM24" s="132"/>
      <c r="DUN24" s="132"/>
      <c r="DUO24" s="132"/>
      <c r="DUP24" s="132"/>
      <c r="DUQ24" s="132"/>
      <c r="DUR24" s="132"/>
      <c r="DUS24" s="132"/>
      <c r="DUT24" s="132"/>
      <c r="DUU24" s="132"/>
      <c r="DUV24" s="132"/>
      <c r="DUW24" s="132"/>
      <c r="DUX24" s="132"/>
      <c r="DUY24" s="130"/>
      <c r="DUZ24" s="132"/>
      <c r="DVA24" s="132"/>
      <c r="DVB24" s="132"/>
      <c r="DVC24" s="132"/>
      <c r="DVD24" s="132"/>
      <c r="DVE24" s="132"/>
      <c r="DVF24" s="132"/>
      <c r="DVG24" s="132"/>
      <c r="DVH24" s="132"/>
      <c r="DVI24" s="132"/>
      <c r="DVJ24" s="132"/>
      <c r="DVK24" s="132"/>
      <c r="DVL24" s="132"/>
      <c r="DVM24" s="132"/>
      <c r="DVN24" s="130"/>
      <c r="DVO24" s="132"/>
      <c r="DVP24" s="132"/>
      <c r="DVQ24" s="132"/>
      <c r="DVR24" s="132"/>
      <c r="DVS24" s="132"/>
      <c r="DVT24" s="132"/>
      <c r="DVU24" s="132"/>
      <c r="DVV24" s="132"/>
      <c r="DVW24" s="132"/>
      <c r="DVX24" s="132"/>
      <c r="DVY24" s="132"/>
      <c r="DVZ24" s="132"/>
      <c r="DWA24" s="132"/>
      <c r="DWB24" s="132"/>
      <c r="DWC24" s="130"/>
      <c r="DWD24" s="132"/>
      <c r="DWE24" s="132"/>
      <c r="DWF24" s="132"/>
      <c r="DWG24" s="132"/>
      <c r="DWH24" s="132"/>
      <c r="DWI24" s="132"/>
      <c r="DWJ24" s="132"/>
      <c r="DWK24" s="132"/>
      <c r="DWL24" s="132"/>
      <c r="DWM24" s="132"/>
      <c r="DWN24" s="132"/>
      <c r="DWO24" s="132"/>
      <c r="DWP24" s="132"/>
      <c r="DWQ24" s="132"/>
      <c r="DWR24" s="130"/>
      <c r="DWS24" s="132"/>
      <c r="DWT24" s="132"/>
      <c r="DWU24" s="132"/>
      <c r="DWV24" s="132"/>
      <c r="DWW24" s="132"/>
      <c r="DWX24" s="132"/>
      <c r="DWY24" s="132"/>
      <c r="DWZ24" s="132"/>
      <c r="DXA24" s="132"/>
      <c r="DXB24" s="132"/>
      <c r="DXC24" s="132"/>
      <c r="DXD24" s="132"/>
      <c r="DXE24" s="132"/>
      <c r="DXF24" s="132"/>
      <c r="DXG24" s="130"/>
      <c r="DXH24" s="132"/>
      <c r="DXI24" s="132"/>
      <c r="DXJ24" s="132"/>
      <c r="DXK24" s="132"/>
      <c r="DXL24" s="132"/>
      <c r="DXM24" s="132"/>
      <c r="DXN24" s="132"/>
      <c r="DXO24" s="132"/>
      <c r="DXP24" s="132"/>
      <c r="DXQ24" s="132"/>
      <c r="DXR24" s="132"/>
      <c r="DXS24" s="132"/>
      <c r="DXT24" s="132"/>
      <c r="DXU24" s="132"/>
      <c r="DXV24" s="130"/>
      <c r="DXW24" s="132"/>
      <c r="DXX24" s="132"/>
      <c r="DXY24" s="132"/>
      <c r="DXZ24" s="132"/>
      <c r="DYA24" s="132"/>
      <c r="DYB24" s="132"/>
      <c r="DYC24" s="132"/>
      <c r="DYD24" s="132"/>
      <c r="DYE24" s="132"/>
      <c r="DYF24" s="132"/>
      <c r="DYG24" s="132"/>
      <c r="DYH24" s="132"/>
      <c r="DYI24" s="132"/>
      <c r="DYJ24" s="132"/>
      <c r="DYK24" s="130"/>
      <c r="DYL24" s="132"/>
      <c r="DYM24" s="132"/>
      <c r="DYN24" s="132"/>
      <c r="DYO24" s="132"/>
      <c r="DYP24" s="132"/>
      <c r="DYQ24" s="132"/>
      <c r="DYR24" s="132"/>
      <c r="DYS24" s="132"/>
      <c r="DYT24" s="132"/>
      <c r="DYU24" s="132"/>
      <c r="DYV24" s="132"/>
      <c r="DYW24" s="132"/>
      <c r="DYX24" s="132"/>
      <c r="DYY24" s="132"/>
      <c r="DYZ24" s="130"/>
      <c r="DZA24" s="132"/>
      <c r="DZB24" s="132"/>
      <c r="DZC24" s="132"/>
      <c r="DZD24" s="132"/>
      <c r="DZE24" s="132"/>
      <c r="DZF24" s="132"/>
      <c r="DZG24" s="132"/>
      <c r="DZH24" s="132"/>
      <c r="DZI24" s="132"/>
      <c r="DZJ24" s="132"/>
      <c r="DZK24" s="132"/>
      <c r="DZL24" s="132"/>
      <c r="DZM24" s="132"/>
      <c r="DZN24" s="132"/>
      <c r="DZO24" s="130"/>
      <c r="DZP24" s="132"/>
      <c r="DZQ24" s="132"/>
      <c r="DZR24" s="132"/>
      <c r="DZS24" s="132"/>
      <c r="DZT24" s="132"/>
      <c r="DZU24" s="132"/>
      <c r="DZV24" s="132"/>
      <c r="DZW24" s="132"/>
      <c r="DZX24" s="132"/>
      <c r="DZY24" s="132"/>
      <c r="DZZ24" s="132"/>
      <c r="EAA24" s="132"/>
      <c r="EAB24" s="132"/>
      <c r="EAC24" s="132"/>
      <c r="EAD24" s="130"/>
      <c r="EAE24" s="132"/>
      <c r="EAF24" s="132"/>
      <c r="EAG24" s="132"/>
      <c r="EAH24" s="132"/>
      <c r="EAI24" s="132"/>
      <c r="EAJ24" s="132"/>
      <c r="EAK24" s="132"/>
      <c r="EAL24" s="132"/>
      <c r="EAM24" s="132"/>
      <c r="EAN24" s="132"/>
      <c r="EAO24" s="132"/>
      <c r="EAP24" s="132"/>
      <c r="EAQ24" s="132"/>
      <c r="EAR24" s="132"/>
      <c r="EAS24" s="130"/>
      <c r="EAT24" s="132"/>
      <c r="EAU24" s="132"/>
      <c r="EAV24" s="132"/>
      <c r="EAW24" s="132"/>
      <c r="EAX24" s="132"/>
      <c r="EAY24" s="132"/>
      <c r="EAZ24" s="132"/>
      <c r="EBA24" s="132"/>
      <c r="EBB24" s="132"/>
      <c r="EBC24" s="132"/>
      <c r="EBD24" s="132"/>
      <c r="EBE24" s="132"/>
      <c r="EBF24" s="132"/>
      <c r="EBG24" s="132"/>
      <c r="EBH24" s="130"/>
      <c r="EBI24" s="132"/>
      <c r="EBJ24" s="132"/>
      <c r="EBK24" s="132"/>
      <c r="EBL24" s="132"/>
      <c r="EBM24" s="132"/>
      <c r="EBN24" s="132"/>
      <c r="EBO24" s="132"/>
      <c r="EBP24" s="132"/>
      <c r="EBQ24" s="132"/>
      <c r="EBR24" s="132"/>
      <c r="EBS24" s="132"/>
      <c r="EBT24" s="132"/>
      <c r="EBU24" s="132"/>
      <c r="EBV24" s="132"/>
      <c r="EBW24" s="130"/>
      <c r="EBX24" s="132"/>
      <c r="EBY24" s="132"/>
      <c r="EBZ24" s="132"/>
      <c r="ECA24" s="132"/>
      <c r="ECB24" s="132"/>
      <c r="ECC24" s="132"/>
      <c r="ECD24" s="132"/>
      <c r="ECE24" s="132"/>
      <c r="ECF24" s="132"/>
      <c r="ECG24" s="132"/>
      <c r="ECH24" s="132"/>
      <c r="ECI24" s="132"/>
      <c r="ECJ24" s="132"/>
      <c r="ECK24" s="132"/>
      <c r="ECL24" s="130"/>
      <c r="ECM24" s="132"/>
      <c r="ECN24" s="132"/>
      <c r="ECO24" s="132"/>
      <c r="ECP24" s="132"/>
      <c r="ECQ24" s="132"/>
      <c r="ECR24" s="132"/>
      <c r="ECS24" s="132"/>
      <c r="ECT24" s="132"/>
      <c r="ECU24" s="132"/>
      <c r="ECV24" s="132"/>
      <c r="ECW24" s="132"/>
      <c r="ECX24" s="132"/>
      <c r="ECY24" s="132"/>
      <c r="ECZ24" s="132"/>
      <c r="EDA24" s="130"/>
      <c r="EDB24" s="132"/>
      <c r="EDC24" s="132"/>
      <c r="EDD24" s="132"/>
      <c r="EDE24" s="132"/>
      <c r="EDF24" s="132"/>
      <c r="EDG24" s="132"/>
      <c r="EDH24" s="132"/>
      <c r="EDI24" s="132"/>
      <c r="EDJ24" s="132"/>
      <c r="EDK24" s="132"/>
      <c r="EDL24" s="132"/>
      <c r="EDM24" s="132"/>
      <c r="EDN24" s="132"/>
      <c r="EDO24" s="132"/>
      <c r="EDP24" s="130"/>
      <c r="EDQ24" s="132"/>
      <c r="EDR24" s="132"/>
      <c r="EDS24" s="132"/>
      <c r="EDT24" s="132"/>
      <c r="EDU24" s="132"/>
      <c r="EDV24" s="132"/>
      <c r="EDW24" s="132"/>
      <c r="EDX24" s="132"/>
      <c r="EDY24" s="132"/>
      <c r="EDZ24" s="132"/>
      <c r="EEA24" s="132"/>
      <c r="EEB24" s="132"/>
      <c r="EEC24" s="132"/>
      <c r="EED24" s="132"/>
      <c r="EEE24" s="130"/>
      <c r="EEF24" s="132"/>
      <c r="EEG24" s="132"/>
      <c r="EEH24" s="132"/>
      <c r="EEI24" s="132"/>
      <c r="EEJ24" s="132"/>
      <c r="EEK24" s="132"/>
      <c r="EEL24" s="132"/>
      <c r="EEM24" s="132"/>
      <c r="EEN24" s="132"/>
      <c r="EEO24" s="132"/>
      <c r="EEP24" s="132"/>
      <c r="EEQ24" s="132"/>
      <c r="EER24" s="132"/>
      <c r="EES24" s="132"/>
      <c r="EET24" s="130"/>
      <c r="EEU24" s="132"/>
      <c r="EEV24" s="132"/>
      <c r="EEW24" s="132"/>
      <c r="EEX24" s="132"/>
      <c r="EEY24" s="132"/>
      <c r="EEZ24" s="132"/>
      <c r="EFA24" s="132"/>
      <c r="EFB24" s="132"/>
      <c r="EFC24" s="132"/>
      <c r="EFD24" s="132"/>
      <c r="EFE24" s="132"/>
      <c r="EFF24" s="132"/>
      <c r="EFG24" s="132"/>
      <c r="EFH24" s="132"/>
      <c r="EFI24" s="130"/>
      <c r="EFJ24" s="132"/>
      <c r="EFK24" s="132"/>
      <c r="EFL24" s="132"/>
      <c r="EFM24" s="132"/>
      <c r="EFN24" s="132"/>
      <c r="EFO24" s="132"/>
      <c r="EFP24" s="132"/>
      <c r="EFQ24" s="132"/>
      <c r="EFR24" s="132"/>
      <c r="EFS24" s="132"/>
      <c r="EFT24" s="132"/>
      <c r="EFU24" s="132"/>
      <c r="EFV24" s="132"/>
      <c r="EFW24" s="132"/>
      <c r="EFX24" s="130"/>
      <c r="EFY24" s="132"/>
      <c r="EFZ24" s="132"/>
      <c r="EGA24" s="132"/>
      <c r="EGB24" s="132"/>
      <c r="EGC24" s="132"/>
      <c r="EGD24" s="132"/>
      <c r="EGE24" s="132"/>
      <c r="EGF24" s="132"/>
      <c r="EGG24" s="132"/>
      <c r="EGH24" s="132"/>
      <c r="EGI24" s="132"/>
      <c r="EGJ24" s="132"/>
      <c r="EGK24" s="132"/>
      <c r="EGL24" s="132"/>
      <c r="EGM24" s="130"/>
      <c r="EGN24" s="132"/>
      <c r="EGO24" s="132"/>
      <c r="EGP24" s="132"/>
      <c r="EGQ24" s="132"/>
      <c r="EGR24" s="132"/>
      <c r="EGS24" s="132"/>
      <c r="EGT24" s="132"/>
      <c r="EGU24" s="132"/>
      <c r="EGV24" s="132"/>
      <c r="EGW24" s="132"/>
      <c r="EGX24" s="132"/>
      <c r="EGY24" s="132"/>
      <c r="EGZ24" s="132"/>
      <c r="EHA24" s="132"/>
      <c r="EHB24" s="130"/>
      <c r="EHC24" s="132"/>
      <c r="EHD24" s="132"/>
      <c r="EHE24" s="132"/>
      <c r="EHF24" s="132"/>
      <c r="EHG24" s="132"/>
      <c r="EHH24" s="132"/>
      <c r="EHI24" s="132"/>
      <c r="EHJ24" s="132"/>
      <c r="EHK24" s="132"/>
      <c r="EHL24" s="132"/>
      <c r="EHM24" s="132"/>
      <c r="EHN24" s="132"/>
      <c r="EHO24" s="132"/>
      <c r="EHP24" s="132"/>
      <c r="EHQ24" s="130"/>
      <c r="EHR24" s="132"/>
      <c r="EHS24" s="132"/>
      <c r="EHT24" s="132"/>
      <c r="EHU24" s="132"/>
      <c r="EHV24" s="132"/>
      <c r="EHW24" s="132"/>
      <c r="EHX24" s="132"/>
      <c r="EHY24" s="132"/>
      <c r="EHZ24" s="132"/>
      <c r="EIA24" s="132"/>
      <c r="EIB24" s="132"/>
      <c r="EIC24" s="132"/>
      <c r="EID24" s="132"/>
      <c r="EIE24" s="132"/>
      <c r="EIF24" s="130"/>
      <c r="EIG24" s="132"/>
      <c r="EIH24" s="132"/>
      <c r="EII24" s="132"/>
      <c r="EIJ24" s="132"/>
      <c r="EIK24" s="132"/>
      <c r="EIL24" s="132"/>
      <c r="EIM24" s="132"/>
      <c r="EIN24" s="132"/>
      <c r="EIO24" s="132"/>
      <c r="EIP24" s="132"/>
      <c r="EIQ24" s="132"/>
      <c r="EIR24" s="132"/>
      <c r="EIS24" s="132"/>
      <c r="EIT24" s="132"/>
      <c r="EIU24" s="130"/>
      <c r="EIV24" s="132"/>
      <c r="EIW24" s="132"/>
      <c r="EIX24" s="132"/>
      <c r="EIY24" s="132"/>
      <c r="EIZ24" s="132"/>
      <c r="EJA24" s="132"/>
      <c r="EJB24" s="132"/>
      <c r="EJC24" s="132"/>
      <c r="EJD24" s="132"/>
      <c r="EJE24" s="132"/>
      <c r="EJF24" s="132"/>
      <c r="EJG24" s="132"/>
      <c r="EJH24" s="132"/>
      <c r="EJI24" s="132"/>
      <c r="EJJ24" s="130"/>
      <c r="EJK24" s="132"/>
      <c r="EJL24" s="132"/>
      <c r="EJM24" s="132"/>
      <c r="EJN24" s="132"/>
      <c r="EJO24" s="132"/>
      <c r="EJP24" s="132"/>
      <c r="EJQ24" s="132"/>
      <c r="EJR24" s="132"/>
      <c r="EJS24" s="132"/>
      <c r="EJT24" s="132"/>
      <c r="EJU24" s="132"/>
      <c r="EJV24" s="132"/>
      <c r="EJW24" s="132"/>
      <c r="EJX24" s="132"/>
      <c r="EJY24" s="130"/>
      <c r="EJZ24" s="132"/>
      <c r="EKA24" s="132"/>
      <c r="EKB24" s="132"/>
      <c r="EKC24" s="132"/>
      <c r="EKD24" s="132"/>
      <c r="EKE24" s="132"/>
      <c r="EKF24" s="132"/>
      <c r="EKG24" s="132"/>
      <c r="EKH24" s="132"/>
      <c r="EKI24" s="132"/>
      <c r="EKJ24" s="132"/>
      <c r="EKK24" s="132"/>
      <c r="EKL24" s="132"/>
      <c r="EKM24" s="132"/>
      <c r="EKN24" s="130"/>
      <c r="EKO24" s="132"/>
      <c r="EKP24" s="132"/>
      <c r="EKQ24" s="132"/>
      <c r="EKR24" s="132"/>
      <c r="EKS24" s="132"/>
      <c r="EKT24" s="132"/>
      <c r="EKU24" s="132"/>
      <c r="EKV24" s="132"/>
      <c r="EKW24" s="132"/>
      <c r="EKX24" s="132"/>
      <c r="EKY24" s="132"/>
      <c r="EKZ24" s="132"/>
      <c r="ELA24" s="132"/>
      <c r="ELB24" s="132"/>
      <c r="ELC24" s="130"/>
      <c r="ELD24" s="132"/>
      <c r="ELE24" s="132"/>
      <c r="ELF24" s="132"/>
      <c r="ELG24" s="132"/>
      <c r="ELH24" s="132"/>
      <c r="ELI24" s="132"/>
      <c r="ELJ24" s="132"/>
      <c r="ELK24" s="132"/>
      <c r="ELL24" s="132"/>
      <c r="ELM24" s="132"/>
      <c r="ELN24" s="132"/>
      <c r="ELO24" s="132"/>
      <c r="ELP24" s="132"/>
      <c r="ELQ24" s="132"/>
      <c r="ELR24" s="130"/>
      <c r="ELS24" s="132"/>
      <c r="ELT24" s="132"/>
      <c r="ELU24" s="132"/>
      <c r="ELV24" s="132"/>
      <c r="ELW24" s="132"/>
      <c r="ELX24" s="132"/>
      <c r="ELY24" s="132"/>
      <c r="ELZ24" s="132"/>
      <c r="EMA24" s="132"/>
      <c r="EMB24" s="132"/>
      <c r="EMC24" s="132"/>
      <c r="EMD24" s="132"/>
      <c r="EME24" s="132"/>
      <c r="EMF24" s="132"/>
      <c r="EMG24" s="130"/>
      <c r="EMH24" s="132"/>
      <c r="EMI24" s="132"/>
      <c r="EMJ24" s="132"/>
      <c r="EMK24" s="132"/>
      <c r="EML24" s="132"/>
      <c r="EMM24" s="132"/>
      <c r="EMN24" s="132"/>
      <c r="EMO24" s="132"/>
      <c r="EMP24" s="132"/>
      <c r="EMQ24" s="132"/>
      <c r="EMR24" s="132"/>
      <c r="EMS24" s="132"/>
      <c r="EMT24" s="132"/>
      <c r="EMU24" s="132"/>
      <c r="EMV24" s="130"/>
      <c r="EMW24" s="132"/>
      <c r="EMX24" s="132"/>
      <c r="EMY24" s="132"/>
      <c r="EMZ24" s="132"/>
      <c r="ENA24" s="132"/>
      <c r="ENB24" s="132"/>
      <c r="ENC24" s="132"/>
      <c r="END24" s="132"/>
      <c r="ENE24" s="132"/>
      <c r="ENF24" s="132"/>
      <c r="ENG24" s="132"/>
      <c r="ENH24" s="132"/>
      <c r="ENI24" s="132"/>
      <c r="ENJ24" s="132"/>
      <c r="ENK24" s="130"/>
      <c r="ENL24" s="132"/>
      <c r="ENM24" s="132"/>
      <c r="ENN24" s="132"/>
      <c r="ENO24" s="132"/>
      <c r="ENP24" s="132"/>
      <c r="ENQ24" s="132"/>
      <c r="ENR24" s="132"/>
      <c r="ENS24" s="132"/>
      <c r="ENT24" s="132"/>
      <c r="ENU24" s="132"/>
      <c r="ENV24" s="132"/>
      <c r="ENW24" s="132"/>
      <c r="ENX24" s="132"/>
      <c r="ENY24" s="132"/>
      <c r="ENZ24" s="130"/>
      <c r="EOA24" s="132"/>
      <c r="EOB24" s="132"/>
      <c r="EOC24" s="132"/>
      <c r="EOD24" s="132"/>
      <c r="EOE24" s="132"/>
      <c r="EOF24" s="132"/>
      <c r="EOG24" s="132"/>
      <c r="EOH24" s="132"/>
      <c r="EOI24" s="132"/>
      <c r="EOJ24" s="132"/>
      <c r="EOK24" s="132"/>
      <c r="EOL24" s="132"/>
      <c r="EOM24" s="132"/>
      <c r="EON24" s="132"/>
      <c r="EOO24" s="130"/>
      <c r="EOP24" s="132"/>
      <c r="EOQ24" s="132"/>
      <c r="EOR24" s="132"/>
      <c r="EOS24" s="132"/>
      <c r="EOT24" s="132"/>
      <c r="EOU24" s="132"/>
      <c r="EOV24" s="132"/>
      <c r="EOW24" s="132"/>
      <c r="EOX24" s="132"/>
      <c r="EOY24" s="132"/>
      <c r="EOZ24" s="132"/>
      <c r="EPA24" s="132"/>
      <c r="EPB24" s="132"/>
      <c r="EPC24" s="132"/>
      <c r="EPD24" s="130"/>
      <c r="EPE24" s="132"/>
      <c r="EPF24" s="132"/>
      <c r="EPG24" s="132"/>
      <c r="EPH24" s="132"/>
      <c r="EPI24" s="132"/>
      <c r="EPJ24" s="132"/>
      <c r="EPK24" s="132"/>
      <c r="EPL24" s="132"/>
      <c r="EPM24" s="132"/>
      <c r="EPN24" s="132"/>
      <c r="EPO24" s="132"/>
      <c r="EPP24" s="132"/>
      <c r="EPQ24" s="132"/>
      <c r="EPR24" s="132"/>
      <c r="EPS24" s="130"/>
      <c r="EPT24" s="132"/>
      <c r="EPU24" s="132"/>
      <c r="EPV24" s="132"/>
      <c r="EPW24" s="132"/>
      <c r="EPX24" s="132"/>
      <c r="EPY24" s="132"/>
      <c r="EPZ24" s="132"/>
      <c r="EQA24" s="132"/>
      <c r="EQB24" s="132"/>
      <c r="EQC24" s="132"/>
      <c r="EQD24" s="132"/>
      <c r="EQE24" s="132"/>
      <c r="EQF24" s="132"/>
      <c r="EQG24" s="132"/>
      <c r="EQH24" s="130"/>
      <c r="EQI24" s="132"/>
      <c r="EQJ24" s="132"/>
      <c r="EQK24" s="132"/>
      <c r="EQL24" s="132"/>
      <c r="EQM24" s="132"/>
      <c r="EQN24" s="132"/>
      <c r="EQO24" s="132"/>
      <c r="EQP24" s="132"/>
      <c r="EQQ24" s="132"/>
      <c r="EQR24" s="132"/>
      <c r="EQS24" s="132"/>
      <c r="EQT24" s="132"/>
      <c r="EQU24" s="132"/>
      <c r="EQV24" s="132"/>
      <c r="EQW24" s="130"/>
      <c r="EQX24" s="132"/>
      <c r="EQY24" s="132"/>
      <c r="EQZ24" s="132"/>
      <c r="ERA24" s="132"/>
      <c r="ERB24" s="132"/>
      <c r="ERC24" s="132"/>
      <c r="ERD24" s="132"/>
      <c r="ERE24" s="132"/>
      <c r="ERF24" s="132"/>
      <c r="ERG24" s="132"/>
      <c r="ERH24" s="132"/>
      <c r="ERI24" s="132"/>
      <c r="ERJ24" s="132"/>
      <c r="ERK24" s="132"/>
      <c r="ERL24" s="130"/>
      <c r="ERM24" s="132"/>
      <c r="ERN24" s="132"/>
      <c r="ERO24" s="132"/>
      <c r="ERP24" s="132"/>
      <c r="ERQ24" s="132"/>
      <c r="ERR24" s="132"/>
      <c r="ERS24" s="132"/>
      <c r="ERT24" s="132"/>
      <c r="ERU24" s="132"/>
      <c r="ERV24" s="132"/>
      <c r="ERW24" s="132"/>
      <c r="ERX24" s="132"/>
      <c r="ERY24" s="132"/>
      <c r="ERZ24" s="132"/>
      <c r="ESA24" s="130"/>
      <c r="ESB24" s="132"/>
      <c r="ESC24" s="132"/>
      <c r="ESD24" s="132"/>
      <c r="ESE24" s="132"/>
      <c r="ESF24" s="132"/>
      <c r="ESG24" s="132"/>
      <c r="ESH24" s="132"/>
      <c r="ESI24" s="132"/>
      <c r="ESJ24" s="132"/>
      <c r="ESK24" s="132"/>
      <c r="ESL24" s="132"/>
      <c r="ESM24" s="132"/>
      <c r="ESN24" s="132"/>
      <c r="ESO24" s="132"/>
      <c r="ESP24" s="130"/>
      <c r="ESQ24" s="132"/>
      <c r="ESR24" s="132"/>
      <c r="ESS24" s="132"/>
      <c r="EST24" s="132"/>
      <c r="ESU24" s="132"/>
      <c r="ESV24" s="132"/>
      <c r="ESW24" s="132"/>
      <c r="ESX24" s="132"/>
      <c r="ESY24" s="132"/>
      <c r="ESZ24" s="132"/>
      <c r="ETA24" s="132"/>
      <c r="ETB24" s="132"/>
      <c r="ETC24" s="132"/>
      <c r="ETD24" s="132"/>
      <c r="ETE24" s="130"/>
      <c r="ETF24" s="132"/>
      <c r="ETG24" s="132"/>
      <c r="ETH24" s="132"/>
      <c r="ETI24" s="132"/>
      <c r="ETJ24" s="132"/>
      <c r="ETK24" s="132"/>
      <c r="ETL24" s="132"/>
      <c r="ETM24" s="132"/>
      <c r="ETN24" s="132"/>
      <c r="ETO24" s="132"/>
      <c r="ETP24" s="132"/>
      <c r="ETQ24" s="132"/>
      <c r="ETR24" s="132"/>
      <c r="ETS24" s="132"/>
      <c r="ETT24" s="130"/>
      <c r="ETU24" s="132"/>
      <c r="ETV24" s="132"/>
      <c r="ETW24" s="132"/>
      <c r="ETX24" s="132"/>
      <c r="ETY24" s="132"/>
      <c r="ETZ24" s="132"/>
      <c r="EUA24" s="132"/>
      <c r="EUB24" s="132"/>
      <c r="EUC24" s="132"/>
      <c r="EUD24" s="132"/>
      <c r="EUE24" s="132"/>
      <c r="EUF24" s="132"/>
      <c r="EUG24" s="132"/>
      <c r="EUH24" s="132"/>
      <c r="EUI24" s="130"/>
      <c r="EUJ24" s="132"/>
      <c r="EUK24" s="132"/>
      <c r="EUL24" s="132"/>
      <c r="EUM24" s="132"/>
      <c r="EUN24" s="132"/>
      <c r="EUO24" s="132"/>
      <c r="EUP24" s="132"/>
      <c r="EUQ24" s="132"/>
      <c r="EUR24" s="132"/>
      <c r="EUS24" s="132"/>
      <c r="EUT24" s="132"/>
      <c r="EUU24" s="132"/>
      <c r="EUV24" s="132"/>
      <c r="EUW24" s="132"/>
      <c r="EUX24" s="130"/>
      <c r="EUY24" s="132"/>
      <c r="EUZ24" s="132"/>
      <c r="EVA24" s="132"/>
      <c r="EVB24" s="132"/>
      <c r="EVC24" s="132"/>
      <c r="EVD24" s="132"/>
      <c r="EVE24" s="132"/>
      <c r="EVF24" s="132"/>
      <c r="EVG24" s="132"/>
      <c r="EVH24" s="132"/>
      <c r="EVI24" s="132"/>
      <c r="EVJ24" s="132"/>
      <c r="EVK24" s="132"/>
      <c r="EVL24" s="132"/>
      <c r="EVM24" s="130"/>
      <c r="EVN24" s="132"/>
      <c r="EVO24" s="132"/>
      <c r="EVP24" s="132"/>
      <c r="EVQ24" s="132"/>
      <c r="EVR24" s="132"/>
      <c r="EVS24" s="132"/>
      <c r="EVT24" s="132"/>
      <c r="EVU24" s="132"/>
      <c r="EVV24" s="132"/>
      <c r="EVW24" s="132"/>
      <c r="EVX24" s="132"/>
      <c r="EVY24" s="132"/>
      <c r="EVZ24" s="132"/>
      <c r="EWA24" s="132"/>
      <c r="EWB24" s="130"/>
      <c r="EWC24" s="132"/>
      <c r="EWD24" s="132"/>
      <c r="EWE24" s="132"/>
      <c r="EWF24" s="132"/>
      <c r="EWG24" s="132"/>
      <c r="EWH24" s="132"/>
      <c r="EWI24" s="132"/>
      <c r="EWJ24" s="132"/>
      <c r="EWK24" s="132"/>
      <c r="EWL24" s="132"/>
      <c r="EWM24" s="132"/>
      <c r="EWN24" s="132"/>
      <c r="EWO24" s="132"/>
      <c r="EWP24" s="132"/>
      <c r="EWQ24" s="130"/>
      <c r="EWR24" s="132"/>
      <c r="EWS24" s="132"/>
      <c r="EWT24" s="132"/>
      <c r="EWU24" s="132"/>
      <c r="EWV24" s="132"/>
      <c r="EWW24" s="132"/>
      <c r="EWX24" s="132"/>
      <c r="EWY24" s="132"/>
      <c r="EWZ24" s="132"/>
      <c r="EXA24" s="132"/>
      <c r="EXB24" s="132"/>
      <c r="EXC24" s="132"/>
      <c r="EXD24" s="132"/>
      <c r="EXE24" s="132"/>
      <c r="EXF24" s="130"/>
      <c r="EXG24" s="132"/>
      <c r="EXH24" s="132"/>
      <c r="EXI24" s="132"/>
      <c r="EXJ24" s="132"/>
      <c r="EXK24" s="132"/>
      <c r="EXL24" s="132"/>
      <c r="EXM24" s="132"/>
      <c r="EXN24" s="132"/>
      <c r="EXO24" s="132"/>
      <c r="EXP24" s="132"/>
      <c r="EXQ24" s="132"/>
      <c r="EXR24" s="132"/>
      <c r="EXS24" s="132"/>
      <c r="EXT24" s="132"/>
      <c r="EXU24" s="130"/>
      <c r="EXV24" s="132"/>
      <c r="EXW24" s="132"/>
      <c r="EXX24" s="132"/>
      <c r="EXY24" s="132"/>
      <c r="EXZ24" s="132"/>
      <c r="EYA24" s="132"/>
      <c r="EYB24" s="132"/>
      <c r="EYC24" s="132"/>
      <c r="EYD24" s="132"/>
      <c r="EYE24" s="132"/>
      <c r="EYF24" s="132"/>
      <c r="EYG24" s="132"/>
      <c r="EYH24" s="132"/>
      <c r="EYI24" s="132"/>
      <c r="EYJ24" s="130"/>
      <c r="EYK24" s="132"/>
      <c r="EYL24" s="132"/>
      <c r="EYM24" s="132"/>
      <c r="EYN24" s="132"/>
      <c r="EYO24" s="132"/>
      <c r="EYP24" s="132"/>
      <c r="EYQ24" s="132"/>
      <c r="EYR24" s="132"/>
      <c r="EYS24" s="132"/>
      <c r="EYT24" s="132"/>
      <c r="EYU24" s="132"/>
      <c r="EYV24" s="132"/>
      <c r="EYW24" s="132"/>
      <c r="EYX24" s="132"/>
      <c r="EYY24" s="130"/>
      <c r="EYZ24" s="132"/>
      <c r="EZA24" s="132"/>
      <c r="EZB24" s="132"/>
      <c r="EZC24" s="132"/>
      <c r="EZD24" s="132"/>
      <c r="EZE24" s="132"/>
      <c r="EZF24" s="132"/>
      <c r="EZG24" s="132"/>
      <c r="EZH24" s="132"/>
      <c r="EZI24" s="132"/>
      <c r="EZJ24" s="132"/>
      <c r="EZK24" s="132"/>
      <c r="EZL24" s="132"/>
      <c r="EZM24" s="132"/>
      <c r="EZN24" s="130"/>
      <c r="EZO24" s="132"/>
      <c r="EZP24" s="132"/>
      <c r="EZQ24" s="132"/>
      <c r="EZR24" s="132"/>
      <c r="EZS24" s="132"/>
      <c r="EZT24" s="132"/>
      <c r="EZU24" s="132"/>
      <c r="EZV24" s="132"/>
      <c r="EZW24" s="132"/>
      <c r="EZX24" s="132"/>
      <c r="EZY24" s="132"/>
      <c r="EZZ24" s="132"/>
      <c r="FAA24" s="132"/>
      <c r="FAB24" s="132"/>
      <c r="FAC24" s="130"/>
      <c r="FAD24" s="132"/>
      <c r="FAE24" s="132"/>
      <c r="FAF24" s="132"/>
      <c r="FAG24" s="132"/>
      <c r="FAH24" s="132"/>
      <c r="FAI24" s="132"/>
      <c r="FAJ24" s="132"/>
      <c r="FAK24" s="132"/>
      <c r="FAL24" s="132"/>
      <c r="FAM24" s="132"/>
      <c r="FAN24" s="132"/>
      <c r="FAO24" s="132"/>
      <c r="FAP24" s="132"/>
      <c r="FAQ24" s="132"/>
      <c r="FAR24" s="130"/>
      <c r="FAS24" s="132"/>
      <c r="FAT24" s="132"/>
      <c r="FAU24" s="132"/>
      <c r="FAV24" s="132"/>
      <c r="FAW24" s="132"/>
      <c r="FAX24" s="132"/>
      <c r="FAY24" s="132"/>
      <c r="FAZ24" s="132"/>
      <c r="FBA24" s="132"/>
      <c r="FBB24" s="132"/>
      <c r="FBC24" s="132"/>
      <c r="FBD24" s="132"/>
      <c r="FBE24" s="132"/>
      <c r="FBF24" s="132"/>
      <c r="FBG24" s="130"/>
      <c r="FBH24" s="132"/>
      <c r="FBI24" s="132"/>
      <c r="FBJ24" s="132"/>
      <c r="FBK24" s="132"/>
      <c r="FBL24" s="132"/>
      <c r="FBM24" s="132"/>
      <c r="FBN24" s="132"/>
      <c r="FBO24" s="132"/>
      <c r="FBP24" s="132"/>
      <c r="FBQ24" s="132"/>
      <c r="FBR24" s="132"/>
      <c r="FBS24" s="132"/>
      <c r="FBT24" s="132"/>
      <c r="FBU24" s="132"/>
      <c r="FBV24" s="130"/>
      <c r="FBW24" s="132"/>
      <c r="FBX24" s="132"/>
      <c r="FBY24" s="132"/>
      <c r="FBZ24" s="132"/>
      <c r="FCA24" s="132"/>
      <c r="FCB24" s="132"/>
      <c r="FCC24" s="132"/>
      <c r="FCD24" s="132"/>
      <c r="FCE24" s="132"/>
      <c r="FCF24" s="132"/>
      <c r="FCG24" s="132"/>
      <c r="FCH24" s="132"/>
      <c r="FCI24" s="132"/>
      <c r="FCJ24" s="132"/>
      <c r="FCK24" s="130"/>
      <c r="FCL24" s="132"/>
      <c r="FCM24" s="132"/>
      <c r="FCN24" s="132"/>
      <c r="FCO24" s="132"/>
      <c r="FCP24" s="132"/>
      <c r="FCQ24" s="132"/>
      <c r="FCR24" s="132"/>
      <c r="FCS24" s="132"/>
      <c r="FCT24" s="132"/>
      <c r="FCU24" s="132"/>
      <c r="FCV24" s="132"/>
      <c r="FCW24" s="132"/>
      <c r="FCX24" s="132"/>
      <c r="FCY24" s="132"/>
      <c r="FCZ24" s="130"/>
      <c r="FDA24" s="132"/>
      <c r="FDB24" s="132"/>
      <c r="FDC24" s="132"/>
      <c r="FDD24" s="132"/>
      <c r="FDE24" s="132"/>
      <c r="FDF24" s="132"/>
      <c r="FDG24" s="132"/>
      <c r="FDH24" s="132"/>
      <c r="FDI24" s="132"/>
      <c r="FDJ24" s="132"/>
      <c r="FDK24" s="132"/>
      <c r="FDL24" s="132"/>
      <c r="FDM24" s="132"/>
      <c r="FDN24" s="132"/>
      <c r="FDO24" s="130"/>
      <c r="FDP24" s="132"/>
      <c r="FDQ24" s="132"/>
      <c r="FDR24" s="132"/>
      <c r="FDS24" s="132"/>
      <c r="FDT24" s="132"/>
      <c r="FDU24" s="132"/>
      <c r="FDV24" s="132"/>
      <c r="FDW24" s="132"/>
      <c r="FDX24" s="132"/>
      <c r="FDY24" s="132"/>
      <c r="FDZ24" s="132"/>
      <c r="FEA24" s="132"/>
      <c r="FEB24" s="132"/>
      <c r="FEC24" s="132"/>
      <c r="FED24" s="130"/>
      <c r="FEE24" s="132"/>
      <c r="FEF24" s="132"/>
      <c r="FEG24" s="132"/>
      <c r="FEH24" s="132"/>
      <c r="FEI24" s="132"/>
      <c r="FEJ24" s="132"/>
      <c r="FEK24" s="132"/>
      <c r="FEL24" s="132"/>
      <c r="FEM24" s="132"/>
      <c r="FEN24" s="132"/>
      <c r="FEO24" s="132"/>
      <c r="FEP24" s="132"/>
      <c r="FEQ24" s="132"/>
      <c r="FER24" s="132"/>
      <c r="FES24" s="130"/>
      <c r="FET24" s="132"/>
      <c r="FEU24" s="132"/>
      <c r="FEV24" s="132"/>
      <c r="FEW24" s="132"/>
      <c r="FEX24" s="132"/>
      <c r="FEY24" s="132"/>
      <c r="FEZ24" s="132"/>
      <c r="FFA24" s="132"/>
      <c r="FFB24" s="132"/>
      <c r="FFC24" s="132"/>
      <c r="FFD24" s="132"/>
      <c r="FFE24" s="132"/>
      <c r="FFF24" s="132"/>
      <c r="FFG24" s="132"/>
      <c r="FFH24" s="130"/>
      <c r="FFI24" s="132"/>
      <c r="FFJ24" s="132"/>
      <c r="FFK24" s="132"/>
      <c r="FFL24" s="132"/>
      <c r="FFM24" s="132"/>
      <c r="FFN24" s="132"/>
      <c r="FFO24" s="132"/>
      <c r="FFP24" s="132"/>
      <c r="FFQ24" s="132"/>
      <c r="FFR24" s="132"/>
      <c r="FFS24" s="132"/>
      <c r="FFT24" s="132"/>
      <c r="FFU24" s="132"/>
      <c r="FFV24" s="132"/>
      <c r="FFW24" s="130"/>
      <c r="FFX24" s="132"/>
      <c r="FFY24" s="132"/>
      <c r="FFZ24" s="132"/>
      <c r="FGA24" s="132"/>
      <c r="FGB24" s="132"/>
      <c r="FGC24" s="132"/>
      <c r="FGD24" s="132"/>
      <c r="FGE24" s="132"/>
      <c r="FGF24" s="132"/>
      <c r="FGG24" s="132"/>
      <c r="FGH24" s="132"/>
      <c r="FGI24" s="132"/>
      <c r="FGJ24" s="132"/>
      <c r="FGK24" s="132"/>
      <c r="FGL24" s="130"/>
      <c r="FGM24" s="132"/>
      <c r="FGN24" s="132"/>
      <c r="FGO24" s="132"/>
      <c r="FGP24" s="132"/>
      <c r="FGQ24" s="132"/>
      <c r="FGR24" s="132"/>
      <c r="FGS24" s="132"/>
      <c r="FGT24" s="132"/>
      <c r="FGU24" s="132"/>
      <c r="FGV24" s="132"/>
      <c r="FGW24" s="132"/>
      <c r="FGX24" s="132"/>
      <c r="FGY24" s="132"/>
      <c r="FGZ24" s="132"/>
      <c r="FHA24" s="130"/>
      <c r="FHB24" s="132"/>
      <c r="FHC24" s="132"/>
      <c r="FHD24" s="132"/>
      <c r="FHE24" s="132"/>
      <c r="FHF24" s="132"/>
      <c r="FHG24" s="132"/>
      <c r="FHH24" s="132"/>
      <c r="FHI24" s="132"/>
      <c r="FHJ24" s="132"/>
      <c r="FHK24" s="132"/>
      <c r="FHL24" s="132"/>
      <c r="FHM24" s="132"/>
      <c r="FHN24" s="132"/>
      <c r="FHO24" s="132"/>
      <c r="FHP24" s="130"/>
      <c r="FHQ24" s="132"/>
      <c r="FHR24" s="132"/>
      <c r="FHS24" s="132"/>
      <c r="FHT24" s="132"/>
      <c r="FHU24" s="132"/>
      <c r="FHV24" s="132"/>
      <c r="FHW24" s="132"/>
      <c r="FHX24" s="132"/>
      <c r="FHY24" s="132"/>
      <c r="FHZ24" s="132"/>
      <c r="FIA24" s="132"/>
      <c r="FIB24" s="132"/>
      <c r="FIC24" s="132"/>
      <c r="FID24" s="132"/>
      <c r="FIE24" s="130"/>
      <c r="FIF24" s="132"/>
      <c r="FIG24" s="132"/>
      <c r="FIH24" s="132"/>
      <c r="FII24" s="132"/>
      <c r="FIJ24" s="132"/>
      <c r="FIK24" s="132"/>
      <c r="FIL24" s="132"/>
      <c r="FIM24" s="132"/>
      <c r="FIN24" s="132"/>
      <c r="FIO24" s="132"/>
      <c r="FIP24" s="132"/>
      <c r="FIQ24" s="132"/>
      <c r="FIR24" s="132"/>
      <c r="FIS24" s="132"/>
      <c r="FIT24" s="130"/>
      <c r="FIU24" s="132"/>
      <c r="FIV24" s="132"/>
      <c r="FIW24" s="132"/>
      <c r="FIX24" s="132"/>
      <c r="FIY24" s="132"/>
      <c r="FIZ24" s="132"/>
      <c r="FJA24" s="132"/>
      <c r="FJB24" s="132"/>
      <c r="FJC24" s="132"/>
      <c r="FJD24" s="132"/>
      <c r="FJE24" s="132"/>
      <c r="FJF24" s="132"/>
      <c r="FJG24" s="132"/>
      <c r="FJH24" s="132"/>
      <c r="FJI24" s="130"/>
      <c r="FJJ24" s="132"/>
      <c r="FJK24" s="132"/>
      <c r="FJL24" s="132"/>
      <c r="FJM24" s="132"/>
      <c r="FJN24" s="132"/>
      <c r="FJO24" s="132"/>
      <c r="FJP24" s="132"/>
      <c r="FJQ24" s="132"/>
      <c r="FJR24" s="132"/>
      <c r="FJS24" s="132"/>
      <c r="FJT24" s="132"/>
      <c r="FJU24" s="132"/>
      <c r="FJV24" s="132"/>
      <c r="FJW24" s="132"/>
      <c r="FJX24" s="130"/>
      <c r="FJY24" s="132"/>
      <c r="FJZ24" s="132"/>
      <c r="FKA24" s="132"/>
      <c r="FKB24" s="132"/>
      <c r="FKC24" s="132"/>
      <c r="FKD24" s="132"/>
      <c r="FKE24" s="132"/>
      <c r="FKF24" s="132"/>
      <c r="FKG24" s="132"/>
      <c r="FKH24" s="132"/>
      <c r="FKI24" s="132"/>
      <c r="FKJ24" s="132"/>
      <c r="FKK24" s="132"/>
      <c r="FKL24" s="132"/>
      <c r="FKM24" s="130"/>
      <c r="FKN24" s="132"/>
      <c r="FKO24" s="132"/>
      <c r="FKP24" s="132"/>
      <c r="FKQ24" s="132"/>
      <c r="FKR24" s="132"/>
      <c r="FKS24" s="132"/>
      <c r="FKT24" s="132"/>
      <c r="FKU24" s="132"/>
      <c r="FKV24" s="132"/>
      <c r="FKW24" s="132"/>
      <c r="FKX24" s="132"/>
      <c r="FKY24" s="132"/>
      <c r="FKZ24" s="132"/>
      <c r="FLA24" s="132"/>
      <c r="FLB24" s="130"/>
      <c r="FLC24" s="132"/>
      <c r="FLD24" s="132"/>
      <c r="FLE24" s="132"/>
      <c r="FLF24" s="132"/>
      <c r="FLG24" s="132"/>
      <c r="FLH24" s="132"/>
      <c r="FLI24" s="132"/>
      <c r="FLJ24" s="132"/>
      <c r="FLK24" s="132"/>
      <c r="FLL24" s="132"/>
      <c r="FLM24" s="132"/>
      <c r="FLN24" s="132"/>
      <c r="FLO24" s="132"/>
      <c r="FLP24" s="132"/>
      <c r="FLQ24" s="130"/>
      <c r="FLR24" s="132"/>
      <c r="FLS24" s="132"/>
      <c r="FLT24" s="132"/>
      <c r="FLU24" s="132"/>
      <c r="FLV24" s="132"/>
      <c r="FLW24" s="132"/>
      <c r="FLX24" s="132"/>
      <c r="FLY24" s="132"/>
      <c r="FLZ24" s="132"/>
      <c r="FMA24" s="132"/>
      <c r="FMB24" s="132"/>
      <c r="FMC24" s="132"/>
      <c r="FMD24" s="132"/>
      <c r="FME24" s="132"/>
      <c r="FMF24" s="130"/>
      <c r="FMG24" s="132"/>
      <c r="FMH24" s="132"/>
      <c r="FMI24" s="132"/>
      <c r="FMJ24" s="132"/>
      <c r="FMK24" s="132"/>
      <c r="FML24" s="132"/>
      <c r="FMM24" s="132"/>
      <c r="FMN24" s="132"/>
      <c r="FMO24" s="132"/>
      <c r="FMP24" s="132"/>
      <c r="FMQ24" s="132"/>
      <c r="FMR24" s="132"/>
      <c r="FMS24" s="132"/>
      <c r="FMT24" s="132"/>
      <c r="FMU24" s="130"/>
      <c r="FMV24" s="132"/>
      <c r="FMW24" s="132"/>
      <c r="FMX24" s="132"/>
      <c r="FMY24" s="132"/>
      <c r="FMZ24" s="132"/>
      <c r="FNA24" s="132"/>
      <c r="FNB24" s="132"/>
      <c r="FNC24" s="132"/>
      <c r="FND24" s="132"/>
      <c r="FNE24" s="132"/>
      <c r="FNF24" s="132"/>
      <c r="FNG24" s="132"/>
      <c r="FNH24" s="132"/>
      <c r="FNI24" s="132"/>
      <c r="FNJ24" s="130"/>
      <c r="FNK24" s="132"/>
      <c r="FNL24" s="132"/>
      <c r="FNM24" s="132"/>
      <c r="FNN24" s="132"/>
      <c r="FNO24" s="132"/>
      <c r="FNP24" s="132"/>
      <c r="FNQ24" s="132"/>
      <c r="FNR24" s="132"/>
      <c r="FNS24" s="132"/>
      <c r="FNT24" s="132"/>
      <c r="FNU24" s="132"/>
      <c r="FNV24" s="132"/>
      <c r="FNW24" s="132"/>
      <c r="FNX24" s="132"/>
      <c r="FNY24" s="130"/>
      <c r="FNZ24" s="132"/>
      <c r="FOA24" s="132"/>
      <c r="FOB24" s="132"/>
      <c r="FOC24" s="132"/>
      <c r="FOD24" s="132"/>
      <c r="FOE24" s="132"/>
      <c r="FOF24" s="132"/>
      <c r="FOG24" s="132"/>
      <c r="FOH24" s="132"/>
      <c r="FOI24" s="132"/>
      <c r="FOJ24" s="132"/>
      <c r="FOK24" s="132"/>
      <c r="FOL24" s="132"/>
      <c r="FOM24" s="132"/>
      <c r="FON24" s="130"/>
      <c r="FOO24" s="132"/>
      <c r="FOP24" s="132"/>
      <c r="FOQ24" s="132"/>
      <c r="FOR24" s="132"/>
      <c r="FOS24" s="132"/>
      <c r="FOT24" s="132"/>
      <c r="FOU24" s="132"/>
      <c r="FOV24" s="132"/>
      <c r="FOW24" s="132"/>
      <c r="FOX24" s="132"/>
      <c r="FOY24" s="132"/>
      <c r="FOZ24" s="132"/>
      <c r="FPA24" s="132"/>
      <c r="FPB24" s="132"/>
      <c r="FPC24" s="130"/>
      <c r="FPD24" s="132"/>
      <c r="FPE24" s="132"/>
      <c r="FPF24" s="132"/>
      <c r="FPG24" s="132"/>
      <c r="FPH24" s="132"/>
      <c r="FPI24" s="132"/>
      <c r="FPJ24" s="132"/>
      <c r="FPK24" s="132"/>
      <c r="FPL24" s="132"/>
      <c r="FPM24" s="132"/>
      <c r="FPN24" s="132"/>
      <c r="FPO24" s="132"/>
      <c r="FPP24" s="132"/>
      <c r="FPQ24" s="132"/>
      <c r="FPR24" s="130"/>
      <c r="FPS24" s="132"/>
      <c r="FPT24" s="132"/>
      <c r="FPU24" s="132"/>
      <c r="FPV24" s="132"/>
      <c r="FPW24" s="132"/>
      <c r="FPX24" s="132"/>
      <c r="FPY24" s="132"/>
      <c r="FPZ24" s="132"/>
      <c r="FQA24" s="132"/>
      <c r="FQB24" s="132"/>
      <c r="FQC24" s="132"/>
      <c r="FQD24" s="132"/>
      <c r="FQE24" s="132"/>
      <c r="FQF24" s="132"/>
      <c r="FQG24" s="130"/>
      <c r="FQH24" s="132"/>
      <c r="FQI24" s="132"/>
      <c r="FQJ24" s="132"/>
      <c r="FQK24" s="132"/>
      <c r="FQL24" s="132"/>
      <c r="FQM24" s="132"/>
      <c r="FQN24" s="132"/>
      <c r="FQO24" s="132"/>
      <c r="FQP24" s="132"/>
      <c r="FQQ24" s="132"/>
      <c r="FQR24" s="132"/>
      <c r="FQS24" s="132"/>
      <c r="FQT24" s="132"/>
      <c r="FQU24" s="132"/>
      <c r="FQV24" s="130"/>
      <c r="FQW24" s="132"/>
      <c r="FQX24" s="132"/>
      <c r="FQY24" s="132"/>
      <c r="FQZ24" s="132"/>
      <c r="FRA24" s="132"/>
      <c r="FRB24" s="132"/>
      <c r="FRC24" s="132"/>
      <c r="FRD24" s="132"/>
      <c r="FRE24" s="132"/>
      <c r="FRF24" s="132"/>
      <c r="FRG24" s="132"/>
      <c r="FRH24" s="132"/>
      <c r="FRI24" s="132"/>
      <c r="FRJ24" s="132"/>
      <c r="FRK24" s="130"/>
      <c r="FRL24" s="132"/>
      <c r="FRM24" s="132"/>
      <c r="FRN24" s="132"/>
      <c r="FRO24" s="132"/>
      <c r="FRP24" s="132"/>
      <c r="FRQ24" s="132"/>
      <c r="FRR24" s="132"/>
      <c r="FRS24" s="132"/>
      <c r="FRT24" s="132"/>
      <c r="FRU24" s="132"/>
      <c r="FRV24" s="132"/>
      <c r="FRW24" s="132"/>
      <c r="FRX24" s="132"/>
      <c r="FRY24" s="132"/>
      <c r="FRZ24" s="130"/>
      <c r="FSA24" s="132"/>
      <c r="FSB24" s="132"/>
      <c r="FSC24" s="132"/>
      <c r="FSD24" s="132"/>
      <c r="FSE24" s="132"/>
      <c r="FSF24" s="132"/>
      <c r="FSG24" s="132"/>
      <c r="FSH24" s="132"/>
      <c r="FSI24" s="132"/>
      <c r="FSJ24" s="132"/>
      <c r="FSK24" s="132"/>
      <c r="FSL24" s="132"/>
      <c r="FSM24" s="132"/>
      <c r="FSN24" s="132"/>
      <c r="FSO24" s="130"/>
      <c r="FSP24" s="132"/>
      <c r="FSQ24" s="132"/>
      <c r="FSR24" s="132"/>
      <c r="FSS24" s="132"/>
      <c r="FST24" s="132"/>
      <c r="FSU24" s="132"/>
      <c r="FSV24" s="132"/>
      <c r="FSW24" s="132"/>
      <c r="FSX24" s="132"/>
      <c r="FSY24" s="132"/>
      <c r="FSZ24" s="132"/>
      <c r="FTA24" s="132"/>
      <c r="FTB24" s="132"/>
      <c r="FTC24" s="132"/>
      <c r="FTD24" s="130"/>
      <c r="FTE24" s="132"/>
      <c r="FTF24" s="132"/>
      <c r="FTG24" s="132"/>
      <c r="FTH24" s="132"/>
      <c r="FTI24" s="132"/>
      <c r="FTJ24" s="132"/>
      <c r="FTK24" s="132"/>
      <c r="FTL24" s="132"/>
      <c r="FTM24" s="132"/>
      <c r="FTN24" s="132"/>
      <c r="FTO24" s="132"/>
      <c r="FTP24" s="132"/>
      <c r="FTQ24" s="132"/>
      <c r="FTR24" s="132"/>
      <c r="FTS24" s="130"/>
      <c r="FTT24" s="132"/>
      <c r="FTU24" s="132"/>
      <c r="FTV24" s="132"/>
      <c r="FTW24" s="132"/>
      <c r="FTX24" s="132"/>
      <c r="FTY24" s="132"/>
      <c r="FTZ24" s="132"/>
      <c r="FUA24" s="132"/>
      <c r="FUB24" s="132"/>
      <c r="FUC24" s="132"/>
      <c r="FUD24" s="132"/>
      <c r="FUE24" s="132"/>
      <c r="FUF24" s="132"/>
      <c r="FUG24" s="132"/>
      <c r="FUH24" s="130"/>
      <c r="FUI24" s="132"/>
      <c r="FUJ24" s="132"/>
      <c r="FUK24" s="132"/>
      <c r="FUL24" s="132"/>
      <c r="FUM24" s="132"/>
      <c r="FUN24" s="132"/>
      <c r="FUO24" s="132"/>
      <c r="FUP24" s="132"/>
      <c r="FUQ24" s="132"/>
      <c r="FUR24" s="132"/>
      <c r="FUS24" s="132"/>
      <c r="FUT24" s="132"/>
      <c r="FUU24" s="132"/>
      <c r="FUV24" s="132"/>
      <c r="FUW24" s="130"/>
      <c r="FUX24" s="132"/>
      <c r="FUY24" s="132"/>
      <c r="FUZ24" s="132"/>
      <c r="FVA24" s="132"/>
      <c r="FVB24" s="132"/>
      <c r="FVC24" s="132"/>
      <c r="FVD24" s="132"/>
      <c r="FVE24" s="132"/>
      <c r="FVF24" s="132"/>
      <c r="FVG24" s="132"/>
      <c r="FVH24" s="132"/>
      <c r="FVI24" s="132"/>
      <c r="FVJ24" s="132"/>
      <c r="FVK24" s="132"/>
      <c r="FVL24" s="130"/>
      <c r="FVM24" s="132"/>
      <c r="FVN24" s="132"/>
      <c r="FVO24" s="132"/>
      <c r="FVP24" s="132"/>
      <c r="FVQ24" s="132"/>
      <c r="FVR24" s="132"/>
      <c r="FVS24" s="132"/>
      <c r="FVT24" s="132"/>
      <c r="FVU24" s="132"/>
      <c r="FVV24" s="132"/>
      <c r="FVW24" s="132"/>
      <c r="FVX24" s="132"/>
      <c r="FVY24" s="132"/>
      <c r="FVZ24" s="132"/>
      <c r="FWA24" s="130"/>
      <c r="FWB24" s="132"/>
      <c r="FWC24" s="132"/>
      <c r="FWD24" s="132"/>
      <c r="FWE24" s="132"/>
      <c r="FWF24" s="132"/>
      <c r="FWG24" s="132"/>
      <c r="FWH24" s="132"/>
      <c r="FWI24" s="132"/>
      <c r="FWJ24" s="132"/>
      <c r="FWK24" s="132"/>
      <c r="FWL24" s="132"/>
      <c r="FWM24" s="132"/>
      <c r="FWN24" s="132"/>
      <c r="FWO24" s="132"/>
      <c r="FWP24" s="130"/>
      <c r="FWQ24" s="132"/>
      <c r="FWR24" s="132"/>
      <c r="FWS24" s="132"/>
      <c r="FWT24" s="132"/>
      <c r="FWU24" s="132"/>
      <c r="FWV24" s="132"/>
      <c r="FWW24" s="132"/>
      <c r="FWX24" s="132"/>
      <c r="FWY24" s="132"/>
      <c r="FWZ24" s="132"/>
      <c r="FXA24" s="132"/>
      <c r="FXB24" s="132"/>
      <c r="FXC24" s="132"/>
      <c r="FXD24" s="132"/>
      <c r="FXE24" s="130"/>
      <c r="FXF24" s="132"/>
      <c r="FXG24" s="132"/>
      <c r="FXH24" s="132"/>
      <c r="FXI24" s="132"/>
      <c r="FXJ24" s="132"/>
      <c r="FXK24" s="132"/>
      <c r="FXL24" s="132"/>
      <c r="FXM24" s="132"/>
      <c r="FXN24" s="132"/>
      <c r="FXO24" s="132"/>
      <c r="FXP24" s="132"/>
      <c r="FXQ24" s="132"/>
      <c r="FXR24" s="132"/>
      <c r="FXS24" s="132"/>
      <c r="FXT24" s="130"/>
      <c r="FXU24" s="132"/>
      <c r="FXV24" s="132"/>
      <c r="FXW24" s="132"/>
      <c r="FXX24" s="132"/>
      <c r="FXY24" s="132"/>
      <c r="FXZ24" s="132"/>
      <c r="FYA24" s="132"/>
      <c r="FYB24" s="132"/>
      <c r="FYC24" s="132"/>
      <c r="FYD24" s="132"/>
      <c r="FYE24" s="132"/>
      <c r="FYF24" s="132"/>
      <c r="FYG24" s="132"/>
      <c r="FYH24" s="132"/>
      <c r="FYI24" s="130"/>
      <c r="FYJ24" s="132"/>
      <c r="FYK24" s="132"/>
      <c r="FYL24" s="132"/>
      <c r="FYM24" s="132"/>
      <c r="FYN24" s="132"/>
      <c r="FYO24" s="132"/>
      <c r="FYP24" s="132"/>
      <c r="FYQ24" s="132"/>
      <c r="FYR24" s="132"/>
      <c r="FYS24" s="132"/>
      <c r="FYT24" s="132"/>
      <c r="FYU24" s="132"/>
      <c r="FYV24" s="132"/>
      <c r="FYW24" s="132"/>
      <c r="FYX24" s="130"/>
      <c r="FYY24" s="132"/>
      <c r="FYZ24" s="132"/>
      <c r="FZA24" s="132"/>
      <c r="FZB24" s="132"/>
      <c r="FZC24" s="132"/>
      <c r="FZD24" s="132"/>
      <c r="FZE24" s="132"/>
      <c r="FZF24" s="132"/>
      <c r="FZG24" s="132"/>
      <c r="FZH24" s="132"/>
      <c r="FZI24" s="132"/>
      <c r="FZJ24" s="132"/>
      <c r="FZK24" s="132"/>
      <c r="FZL24" s="132"/>
      <c r="FZM24" s="130"/>
      <c r="FZN24" s="132"/>
      <c r="FZO24" s="132"/>
      <c r="FZP24" s="132"/>
      <c r="FZQ24" s="132"/>
      <c r="FZR24" s="132"/>
      <c r="FZS24" s="132"/>
      <c r="FZT24" s="132"/>
      <c r="FZU24" s="132"/>
      <c r="FZV24" s="132"/>
      <c r="FZW24" s="132"/>
      <c r="FZX24" s="132"/>
      <c r="FZY24" s="132"/>
      <c r="FZZ24" s="132"/>
      <c r="GAA24" s="132"/>
      <c r="GAB24" s="130"/>
      <c r="GAC24" s="132"/>
      <c r="GAD24" s="132"/>
      <c r="GAE24" s="132"/>
      <c r="GAF24" s="132"/>
      <c r="GAG24" s="132"/>
      <c r="GAH24" s="132"/>
      <c r="GAI24" s="132"/>
      <c r="GAJ24" s="132"/>
      <c r="GAK24" s="132"/>
      <c r="GAL24" s="132"/>
      <c r="GAM24" s="132"/>
      <c r="GAN24" s="132"/>
      <c r="GAO24" s="132"/>
      <c r="GAP24" s="132"/>
      <c r="GAQ24" s="130"/>
      <c r="GAR24" s="132"/>
      <c r="GAS24" s="132"/>
      <c r="GAT24" s="132"/>
      <c r="GAU24" s="132"/>
      <c r="GAV24" s="132"/>
      <c r="GAW24" s="132"/>
      <c r="GAX24" s="132"/>
      <c r="GAY24" s="132"/>
      <c r="GAZ24" s="132"/>
      <c r="GBA24" s="132"/>
      <c r="GBB24" s="132"/>
      <c r="GBC24" s="132"/>
      <c r="GBD24" s="132"/>
      <c r="GBE24" s="132"/>
      <c r="GBF24" s="130"/>
      <c r="GBG24" s="132"/>
      <c r="GBH24" s="132"/>
      <c r="GBI24" s="132"/>
      <c r="GBJ24" s="132"/>
      <c r="GBK24" s="132"/>
      <c r="GBL24" s="132"/>
      <c r="GBM24" s="132"/>
      <c r="GBN24" s="132"/>
      <c r="GBO24" s="132"/>
      <c r="GBP24" s="132"/>
      <c r="GBQ24" s="132"/>
      <c r="GBR24" s="132"/>
      <c r="GBS24" s="132"/>
      <c r="GBT24" s="132"/>
      <c r="GBU24" s="130"/>
      <c r="GBV24" s="132"/>
      <c r="GBW24" s="132"/>
      <c r="GBX24" s="132"/>
      <c r="GBY24" s="132"/>
      <c r="GBZ24" s="132"/>
      <c r="GCA24" s="132"/>
      <c r="GCB24" s="132"/>
      <c r="GCC24" s="132"/>
      <c r="GCD24" s="132"/>
      <c r="GCE24" s="132"/>
      <c r="GCF24" s="132"/>
      <c r="GCG24" s="132"/>
      <c r="GCH24" s="132"/>
      <c r="GCI24" s="132"/>
      <c r="GCJ24" s="130"/>
      <c r="GCK24" s="132"/>
      <c r="GCL24" s="132"/>
      <c r="GCM24" s="132"/>
      <c r="GCN24" s="132"/>
      <c r="GCO24" s="132"/>
      <c r="GCP24" s="132"/>
      <c r="GCQ24" s="132"/>
      <c r="GCR24" s="132"/>
      <c r="GCS24" s="132"/>
      <c r="GCT24" s="132"/>
      <c r="GCU24" s="132"/>
      <c r="GCV24" s="132"/>
      <c r="GCW24" s="132"/>
      <c r="GCX24" s="132"/>
      <c r="GCY24" s="130"/>
      <c r="GCZ24" s="132"/>
      <c r="GDA24" s="132"/>
      <c r="GDB24" s="132"/>
      <c r="GDC24" s="132"/>
      <c r="GDD24" s="132"/>
      <c r="GDE24" s="132"/>
      <c r="GDF24" s="132"/>
      <c r="GDG24" s="132"/>
      <c r="GDH24" s="132"/>
      <c r="GDI24" s="132"/>
      <c r="GDJ24" s="132"/>
      <c r="GDK24" s="132"/>
      <c r="GDL24" s="132"/>
      <c r="GDM24" s="132"/>
      <c r="GDN24" s="130"/>
      <c r="GDO24" s="132"/>
      <c r="GDP24" s="132"/>
      <c r="GDQ24" s="132"/>
      <c r="GDR24" s="132"/>
      <c r="GDS24" s="132"/>
      <c r="GDT24" s="132"/>
      <c r="GDU24" s="132"/>
      <c r="GDV24" s="132"/>
      <c r="GDW24" s="132"/>
      <c r="GDX24" s="132"/>
      <c r="GDY24" s="132"/>
      <c r="GDZ24" s="132"/>
      <c r="GEA24" s="132"/>
      <c r="GEB24" s="132"/>
      <c r="GEC24" s="130"/>
      <c r="GED24" s="132"/>
      <c r="GEE24" s="132"/>
      <c r="GEF24" s="132"/>
      <c r="GEG24" s="132"/>
      <c r="GEH24" s="132"/>
      <c r="GEI24" s="132"/>
      <c r="GEJ24" s="132"/>
      <c r="GEK24" s="132"/>
      <c r="GEL24" s="132"/>
      <c r="GEM24" s="132"/>
      <c r="GEN24" s="132"/>
      <c r="GEO24" s="132"/>
      <c r="GEP24" s="132"/>
      <c r="GEQ24" s="132"/>
      <c r="GER24" s="130"/>
      <c r="GES24" s="132"/>
      <c r="GET24" s="132"/>
      <c r="GEU24" s="132"/>
      <c r="GEV24" s="132"/>
      <c r="GEW24" s="132"/>
      <c r="GEX24" s="132"/>
      <c r="GEY24" s="132"/>
      <c r="GEZ24" s="132"/>
      <c r="GFA24" s="132"/>
      <c r="GFB24" s="132"/>
      <c r="GFC24" s="132"/>
      <c r="GFD24" s="132"/>
      <c r="GFE24" s="132"/>
      <c r="GFF24" s="132"/>
      <c r="GFG24" s="130"/>
      <c r="GFH24" s="132"/>
      <c r="GFI24" s="132"/>
      <c r="GFJ24" s="132"/>
      <c r="GFK24" s="132"/>
      <c r="GFL24" s="132"/>
      <c r="GFM24" s="132"/>
      <c r="GFN24" s="132"/>
      <c r="GFO24" s="132"/>
      <c r="GFP24" s="132"/>
      <c r="GFQ24" s="132"/>
      <c r="GFR24" s="132"/>
      <c r="GFS24" s="132"/>
      <c r="GFT24" s="132"/>
      <c r="GFU24" s="132"/>
      <c r="GFV24" s="130"/>
      <c r="GFW24" s="132"/>
      <c r="GFX24" s="132"/>
      <c r="GFY24" s="132"/>
      <c r="GFZ24" s="132"/>
      <c r="GGA24" s="132"/>
      <c r="GGB24" s="132"/>
      <c r="GGC24" s="132"/>
      <c r="GGD24" s="132"/>
      <c r="GGE24" s="132"/>
      <c r="GGF24" s="132"/>
      <c r="GGG24" s="132"/>
      <c r="GGH24" s="132"/>
      <c r="GGI24" s="132"/>
      <c r="GGJ24" s="132"/>
      <c r="GGK24" s="130"/>
      <c r="GGL24" s="132"/>
      <c r="GGM24" s="132"/>
      <c r="GGN24" s="132"/>
      <c r="GGO24" s="132"/>
      <c r="GGP24" s="132"/>
      <c r="GGQ24" s="132"/>
      <c r="GGR24" s="132"/>
      <c r="GGS24" s="132"/>
      <c r="GGT24" s="132"/>
      <c r="GGU24" s="132"/>
      <c r="GGV24" s="132"/>
      <c r="GGW24" s="132"/>
      <c r="GGX24" s="132"/>
      <c r="GGY24" s="132"/>
      <c r="GGZ24" s="130"/>
      <c r="GHA24" s="132"/>
      <c r="GHB24" s="132"/>
      <c r="GHC24" s="132"/>
      <c r="GHD24" s="132"/>
      <c r="GHE24" s="132"/>
      <c r="GHF24" s="132"/>
      <c r="GHG24" s="132"/>
      <c r="GHH24" s="132"/>
      <c r="GHI24" s="132"/>
      <c r="GHJ24" s="132"/>
      <c r="GHK24" s="132"/>
      <c r="GHL24" s="132"/>
      <c r="GHM24" s="132"/>
      <c r="GHN24" s="132"/>
      <c r="GHO24" s="130"/>
      <c r="GHP24" s="132"/>
      <c r="GHQ24" s="132"/>
      <c r="GHR24" s="132"/>
      <c r="GHS24" s="132"/>
      <c r="GHT24" s="132"/>
      <c r="GHU24" s="132"/>
      <c r="GHV24" s="132"/>
      <c r="GHW24" s="132"/>
      <c r="GHX24" s="132"/>
      <c r="GHY24" s="132"/>
      <c r="GHZ24" s="132"/>
      <c r="GIA24" s="132"/>
      <c r="GIB24" s="132"/>
      <c r="GIC24" s="132"/>
      <c r="GID24" s="130"/>
      <c r="GIE24" s="132"/>
      <c r="GIF24" s="132"/>
      <c r="GIG24" s="132"/>
      <c r="GIH24" s="132"/>
      <c r="GII24" s="132"/>
      <c r="GIJ24" s="132"/>
      <c r="GIK24" s="132"/>
      <c r="GIL24" s="132"/>
      <c r="GIM24" s="132"/>
      <c r="GIN24" s="132"/>
      <c r="GIO24" s="132"/>
      <c r="GIP24" s="132"/>
      <c r="GIQ24" s="132"/>
      <c r="GIR24" s="132"/>
      <c r="GIS24" s="130"/>
      <c r="GIT24" s="132"/>
      <c r="GIU24" s="132"/>
      <c r="GIV24" s="132"/>
      <c r="GIW24" s="132"/>
      <c r="GIX24" s="132"/>
      <c r="GIY24" s="132"/>
      <c r="GIZ24" s="132"/>
      <c r="GJA24" s="132"/>
      <c r="GJB24" s="132"/>
      <c r="GJC24" s="132"/>
      <c r="GJD24" s="132"/>
      <c r="GJE24" s="132"/>
      <c r="GJF24" s="132"/>
      <c r="GJG24" s="132"/>
      <c r="GJH24" s="130"/>
      <c r="GJI24" s="132"/>
      <c r="GJJ24" s="132"/>
      <c r="GJK24" s="132"/>
      <c r="GJL24" s="132"/>
      <c r="GJM24" s="132"/>
      <c r="GJN24" s="132"/>
      <c r="GJO24" s="132"/>
      <c r="GJP24" s="132"/>
      <c r="GJQ24" s="132"/>
      <c r="GJR24" s="132"/>
      <c r="GJS24" s="132"/>
      <c r="GJT24" s="132"/>
      <c r="GJU24" s="132"/>
      <c r="GJV24" s="132"/>
      <c r="GJW24" s="130"/>
      <c r="GJX24" s="132"/>
      <c r="GJY24" s="132"/>
      <c r="GJZ24" s="132"/>
      <c r="GKA24" s="132"/>
      <c r="GKB24" s="132"/>
      <c r="GKC24" s="132"/>
      <c r="GKD24" s="132"/>
      <c r="GKE24" s="132"/>
      <c r="GKF24" s="132"/>
      <c r="GKG24" s="132"/>
      <c r="GKH24" s="132"/>
      <c r="GKI24" s="132"/>
      <c r="GKJ24" s="132"/>
      <c r="GKK24" s="132"/>
      <c r="GKL24" s="130"/>
      <c r="GKM24" s="132"/>
      <c r="GKN24" s="132"/>
      <c r="GKO24" s="132"/>
      <c r="GKP24" s="132"/>
      <c r="GKQ24" s="132"/>
      <c r="GKR24" s="132"/>
      <c r="GKS24" s="132"/>
      <c r="GKT24" s="132"/>
      <c r="GKU24" s="132"/>
      <c r="GKV24" s="132"/>
      <c r="GKW24" s="132"/>
      <c r="GKX24" s="132"/>
      <c r="GKY24" s="132"/>
      <c r="GKZ24" s="132"/>
      <c r="GLA24" s="130"/>
      <c r="GLB24" s="132"/>
      <c r="GLC24" s="132"/>
      <c r="GLD24" s="132"/>
      <c r="GLE24" s="132"/>
      <c r="GLF24" s="132"/>
      <c r="GLG24" s="132"/>
      <c r="GLH24" s="132"/>
      <c r="GLI24" s="132"/>
      <c r="GLJ24" s="132"/>
      <c r="GLK24" s="132"/>
      <c r="GLL24" s="132"/>
      <c r="GLM24" s="132"/>
      <c r="GLN24" s="132"/>
      <c r="GLO24" s="132"/>
      <c r="GLP24" s="130"/>
      <c r="GLQ24" s="132"/>
      <c r="GLR24" s="132"/>
      <c r="GLS24" s="132"/>
      <c r="GLT24" s="132"/>
      <c r="GLU24" s="132"/>
      <c r="GLV24" s="132"/>
      <c r="GLW24" s="132"/>
      <c r="GLX24" s="132"/>
      <c r="GLY24" s="132"/>
      <c r="GLZ24" s="132"/>
      <c r="GMA24" s="132"/>
      <c r="GMB24" s="132"/>
      <c r="GMC24" s="132"/>
      <c r="GMD24" s="132"/>
      <c r="GME24" s="130"/>
      <c r="GMF24" s="132"/>
      <c r="GMG24" s="132"/>
      <c r="GMH24" s="132"/>
      <c r="GMI24" s="132"/>
      <c r="GMJ24" s="132"/>
      <c r="GMK24" s="132"/>
      <c r="GML24" s="132"/>
      <c r="GMM24" s="132"/>
      <c r="GMN24" s="132"/>
      <c r="GMO24" s="132"/>
      <c r="GMP24" s="132"/>
      <c r="GMQ24" s="132"/>
      <c r="GMR24" s="132"/>
      <c r="GMS24" s="132"/>
      <c r="GMT24" s="130"/>
      <c r="GMU24" s="132"/>
      <c r="GMV24" s="132"/>
      <c r="GMW24" s="132"/>
      <c r="GMX24" s="132"/>
      <c r="GMY24" s="132"/>
      <c r="GMZ24" s="132"/>
      <c r="GNA24" s="132"/>
      <c r="GNB24" s="132"/>
      <c r="GNC24" s="132"/>
      <c r="GND24" s="132"/>
      <c r="GNE24" s="132"/>
      <c r="GNF24" s="132"/>
      <c r="GNG24" s="132"/>
      <c r="GNH24" s="132"/>
      <c r="GNI24" s="130"/>
      <c r="GNJ24" s="132"/>
      <c r="GNK24" s="132"/>
      <c r="GNL24" s="132"/>
      <c r="GNM24" s="132"/>
      <c r="GNN24" s="132"/>
      <c r="GNO24" s="132"/>
      <c r="GNP24" s="132"/>
      <c r="GNQ24" s="132"/>
      <c r="GNR24" s="132"/>
      <c r="GNS24" s="132"/>
      <c r="GNT24" s="132"/>
      <c r="GNU24" s="132"/>
      <c r="GNV24" s="132"/>
      <c r="GNW24" s="132"/>
      <c r="GNX24" s="130"/>
      <c r="GNY24" s="132"/>
      <c r="GNZ24" s="132"/>
      <c r="GOA24" s="132"/>
      <c r="GOB24" s="132"/>
      <c r="GOC24" s="132"/>
      <c r="GOD24" s="132"/>
      <c r="GOE24" s="132"/>
      <c r="GOF24" s="132"/>
      <c r="GOG24" s="132"/>
      <c r="GOH24" s="132"/>
      <c r="GOI24" s="132"/>
      <c r="GOJ24" s="132"/>
      <c r="GOK24" s="132"/>
      <c r="GOL24" s="132"/>
      <c r="GOM24" s="130"/>
      <c r="GON24" s="132"/>
      <c r="GOO24" s="132"/>
      <c r="GOP24" s="132"/>
      <c r="GOQ24" s="132"/>
      <c r="GOR24" s="132"/>
      <c r="GOS24" s="132"/>
      <c r="GOT24" s="132"/>
      <c r="GOU24" s="132"/>
      <c r="GOV24" s="132"/>
      <c r="GOW24" s="132"/>
      <c r="GOX24" s="132"/>
      <c r="GOY24" s="132"/>
      <c r="GOZ24" s="132"/>
      <c r="GPA24" s="132"/>
      <c r="GPB24" s="130"/>
      <c r="GPC24" s="132"/>
      <c r="GPD24" s="132"/>
      <c r="GPE24" s="132"/>
      <c r="GPF24" s="132"/>
      <c r="GPG24" s="132"/>
      <c r="GPH24" s="132"/>
      <c r="GPI24" s="132"/>
      <c r="GPJ24" s="132"/>
      <c r="GPK24" s="132"/>
      <c r="GPL24" s="132"/>
      <c r="GPM24" s="132"/>
      <c r="GPN24" s="132"/>
      <c r="GPO24" s="132"/>
      <c r="GPP24" s="132"/>
      <c r="GPQ24" s="130"/>
      <c r="GPR24" s="132"/>
      <c r="GPS24" s="132"/>
      <c r="GPT24" s="132"/>
      <c r="GPU24" s="132"/>
      <c r="GPV24" s="132"/>
      <c r="GPW24" s="132"/>
      <c r="GPX24" s="132"/>
      <c r="GPY24" s="132"/>
      <c r="GPZ24" s="132"/>
      <c r="GQA24" s="132"/>
      <c r="GQB24" s="132"/>
      <c r="GQC24" s="132"/>
      <c r="GQD24" s="132"/>
      <c r="GQE24" s="132"/>
      <c r="GQF24" s="130"/>
      <c r="GQG24" s="132"/>
      <c r="GQH24" s="132"/>
      <c r="GQI24" s="132"/>
      <c r="GQJ24" s="132"/>
      <c r="GQK24" s="132"/>
      <c r="GQL24" s="132"/>
      <c r="GQM24" s="132"/>
      <c r="GQN24" s="132"/>
      <c r="GQO24" s="132"/>
      <c r="GQP24" s="132"/>
      <c r="GQQ24" s="132"/>
      <c r="GQR24" s="132"/>
      <c r="GQS24" s="132"/>
      <c r="GQT24" s="132"/>
      <c r="GQU24" s="130"/>
      <c r="GQV24" s="132"/>
      <c r="GQW24" s="132"/>
      <c r="GQX24" s="132"/>
      <c r="GQY24" s="132"/>
      <c r="GQZ24" s="132"/>
      <c r="GRA24" s="132"/>
      <c r="GRB24" s="132"/>
      <c r="GRC24" s="132"/>
      <c r="GRD24" s="132"/>
      <c r="GRE24" s="132"/>
      <c r="GRF24" s="132"/>
      <c r="GRG24" s="132"/>
      <c r="GRH24" s="132"/>
      <c r="GRI24" s="132"/>
      <c r="GRJ24" s="130"/>
      <c r="GRK24" s="132"/>
      <c r="GRL24" s="132"/>
      <c r="GRM24" s="132"/>
      <c r="GRN24" s="132"/>
      <c r="GRO24" s="132"/>
      <c r="GRP24" s="132"/>
      <c r="GRQ24" s="132"/>
      <c r="GRR24" s="132"/>
      <c r="GRS24" s="132"/>
      <c r="GRT24" s="132"/>
      <c r="GRU24" s="132"/>
      <c r="GRV24" s="132"/>
      <c r="GRW24" s="132"/>
      <c r="GRX24" s="132"/>
      <c r="GRY24" s="130"/>
      <c r="GRZ24" s="132"/>
      <c r="GSA24" s="132"/>
      <c r="GSB24" s="132"/>
      <c r="GSC24" s="132"/>
      <c r="GSD24" s="132"/>
      <c r="GSE24" s="132"/>
      <c r="GSF24" s="132"/>
      <c r="GSG24" s="132"/>
      <c r="GSH24" s="132"/>
      <c r="GSI24" s="132"/>
      <c r="GSJ24" s="132"/>
      <c r="GSK24" s="132"/>
      <c r="GSL24" s="132"/>
      <c r="GSM24" s="132"/>
      <c r="GSN24" s="130"/>
      <c r="GSO24" s="132"/>
      <c r="GSP24" s="132"/>
      <c r="GSQ24" s="132"/>
      <c r="GSR24" s="132"/>
      <c r="GSS24" s="132"/>
      <c r="GST24" s="132"/>
      <c r="GSU24" s="132"/>
      <c r="GSV24" s="132"/>
      <c r="GSW24" s="132"/>
      <c r="GSX24" s="132"/>
      <c r="GSY24" s="132"/>
      <c r="GSZ24" s="132"/>
      <c r="GTA24" s="132"/>
      <c r="GTB24" s="132"/>
      <c r="GTC24" s="130"/>
      <c r="GTD24" s="132"/>
      <c r="GTE24" s="132"/>
      <c r="GTF24" s="132"/>
      <c r="GTG24" s="132"/>
      <c r="GTH24" s="132"/>
      <c r="GTI24" s="132"/>
      <c r="GTJ24" s="132"/>
      <c r="GTK24" s="132"/>
      <c r="GTL24" s="132"/>
      <c r="GTM24" s="132"/>
      <c r="GTN24" s="132"/>
      <c r="GTO24" s="132"/>
      <c r="GTP24" s="132"/>
      <c r="GTQ24" s="132"/>
      <c r="GTR24" s="130"/>
      <c r="GTS24" s="132"/>
      <c r="GTT24" s="132"/>
      <c r="GTU24" s="132"/>
      <c r="GTV24" s="132"/>
      <c r="GTW24" s="132"/>
      <c r="GTX24" s="132"/>
      <c r="GTY24" s="132"/>
      <c r="GTZ24" s="132"/>
      <c r="GUA24" s="132"/>
      <c r="GUB24" s="132"/>
      <c r="GUC24" s="132"/>
      <c r="GUD24" s="132"/>
      <c r="GUE24" s="132"/>
      <c r="GUF24" s="132"/>
      <c r="GUG24" s="130"/>
      <c r="GUH24" s="132"/>
      <c r="GUI24" s="132"/>
      <c r="GUJ24" s="132"/>
      <c r="GUK24" s="132"/>
      <c r="GUL24" s="132"/>
      <c r="GUM24" s="132"/>
      <c r="GUN24" s="132"/>
      <c r="GUO24" s="132"/>
      <c r="GUP24" s="132"/>
      <c r="GUQ24" s="132"/>
      <c r="GUR24" s="132"/>
      <c r="GUS24" s="132"/>
      <c r="GUT24" s="132"/>
      <c r="GUU24" s="132"/>
      <c r="GUV24" s="130"/>
      <c r="GUW24" s="132"/>
      <c r="GUX24" s="132"/>
      <c r="GUY24" s="132"/>
      <c r="GUZ24" s="132"/>
      <c r="GVA24" s="132"/>
      <c r="GVB24" s="132"/>
      <c r="GVC24" s="132"/>
      <c r="GVD24" s="132"/>
      <c r="GVE24" s="132"/>
      <c r="GVF24" s="132"/>
      <c r="GVG24" s="132"/>
      <c r="GVH24" s="132"/>
      <c r="GVI24" s="132"/>
      <c r="GVJ24" s="132"/>
      <c r="GVK24" s="130"/>
      <c r="GVL24" s="132"/>
      <c r="GVM24" s="132"/>
      <c r="GVN24" s="132"/>
      <c r="GVO24" s="132"/>
      <c r="GVP24" s="132"/>
      <c r="GVQ24" s="132"/>
      <c r="GVR24" s="132"/>
      <c r="GVS24" s="132"/>
      <c r="GVT24" s="132"/>
      <c r="GVU24" s="132"/>
      <c r="GVV24" s="132"/>
      <c r="GVW24" s="132"/>
      <c r="GVX24" s="132"/>
      <c r="GVY24" s="132"/>
      <c r="GVZ24" s="130"/>
      <c r="GWA24" s="132"/>
      <c r="GWB24" s="132"/>
      <c r="GWC24" s="132"/>
      <c r="GWD24" s="132"/>
      <c r="GWE24" s="132"/>
      <c r="GWF24" s="132"/>
      <c r="GWG24" s="132"/>
      <c r="GWH24" s="132"/>
      <c r="GWI24" s="132"/>
      <c r="GWJ24" s="132"/>
      <c r="GWK24" s="132"/>
      <c r="GWL24" s="132"/>
      <c r="GWM24" s="132"/>
      <c r="GWN24" s="132"/>
      <c r="GWO24" s="130"/>
      <c r="GWP24" s="132"/>
      <c r="GWQ24" s="132"/>
      <c r="GWR24" s="132"/>
      <c r="GWS24" s="132"/>
      <c r="GWT24" s="132"/>
      <c r="GWU24" s="132"/>
      <c r="GWV24" s="132"/>
      <c r="GWW24" s="132"/>
      <c r="GWX24" s="132"/>
      <c r="GWY24" s="132"/>
      <c r="GWZ24" s="132"/>
      <c r="GXA24" s="132"/>
      <c r="GXB24" s="132"/>
      <c r="GXC24" s="132"/>
      <c r="GXD24" s="130"/>
      <c r="GXE24" s="132"/>
      <c r="GXF24" s="132"/>
      <c r="GXG24" s="132"/>
      <c r="GXH24" s="132"/>
      <c r="GXI24" s="132"/>
      <c r="GXJ24" s="132"/>
      <c r="GXK24" s="132"/>
      <c r="GXL24" s="132"/>
      <c r="GXM24" s="132"/>
      <c r="GXN24" s="132"/>
      <c r="GXO24" s="132"/>
      <c r="GXP24" s="132"/>
      <c r="GXQ24" s="132"/>
      <c r="GXR24" s="132"/>
      <c r="GXS24" s="130"/>
      <c r="GXT24" s="132"/>
      <c r="GXU24" s="132"/>
      <c r="GXV24" s="132"/>
      <c r="GXW24" s="132"/>
      <c r="GXX24" s="132"/>
      <c r="GXY24" s="132"/>
      <c r="GXZ24" s="132"/>
      <c r="GYA24" s="132"/>
      <c r="GYB24" s="132"/>
      <c r="GYC24" s="132"/>
      <c r="GYD24" s="132"/>
      <c r="GYE24" s="132"/>
      <c r="GYF24" s="132"/>
      <c r="GYG24" s="132"/>
      <c r="GYH24" s="130"/>
      <c r="GYI24" s="132"/>
      <c r="GYJ24" s="132"/>
      <c r="GYK24" s="132"/>
      <c r="GYL24" s="132"/>
      <c r="GYM24" s="132"/>
      <c r="GYN24" s="132"/>
      <c r="GYO24" s="132"/>
      <c r="GYP24" s="132"/>
      <c r="GYQ24" s="132"/>
      <c r="GYR24" s="132"/>
      <c r="GYS24" s="132"/>
      <c r="GYT24" s="132"/>
      <c r="GYU24" s="132"/>
      <c r="GYV24" s="132"/>
      <c r="GYW24" s="130"/>
      <c r="GYX24" s="132"/>
      <c r="GYY24" s="132"/>
      <c r="GYZ24" s="132"/>
      <c r="GZA24" s="132"/>
      <c r="GZB24" s="132"/>
      <c r="GZC24" s="132"/>
      <c r="GZD24" s="132"/>
      <c r="GZE24" s="132"/>
      <c r="GZF24" s="132"/>
      <c r="GZG24" s="132"/>
      <c r="GZH24" s="132"/>
      <c r="GZI24" s="132"/>
      <c r="GZJ24" s="132"/>
      <c r="GZK24" s="132"/>
      <c r="GZL24" s="130"/>
      <c r="GZM24" s="132"/>
      <c r="GZN24" s="132"/>
      <c r="GZO24" s="132"/>
      <c r="GZP24" s="132"/>
      <c r="GZQ24" s="132"/>
      <c r="GZR24" s="132"/>
      <c r="GZS24" s="132"/>
      <c r="GZT24" s="132"/>
      <c r="GZU24" s="132"/>
      <c r="GZV24" s="132"/>
      <c r="GZW24" s="132"/>
      <c r="GZX24" s="132"/>
      <c r="GZY24" s="132"/>
      <c r="GZZ24" s="132"/>
      <c r="HAA24" s="130"/>
      <c r="HAB24" s="132"/>
      <c r="HAC24" s="132"/>
      <c r="HAD24" s="132"/>
      <c r="HAE24" s="132"/>
      <c r="HAF24" s="132"/>
      <c r="HAG24" s="132"/>
      <c r="HAH24" s="132"/>
      <c r="HAI24" s="132"/>
      <c r="HAJ24" s="132"/>
      <c r="HAK24" s="132"/>
      <c r="HAL24" s="132"/>
      <c r="HAM24" s="132"/>
      <c r="HAN24" s="132"/>
      <c r="HAO24" s="132"/>
      <c r="HAP24" s="130"/>
      <c r="HAQ24" s="132"/>
      <c r="HAR24" s="132"/>
      <c r="HAS24" s="132"/>
      <c r="HAT24" s="132"/>
      <c r="HAU24" s="132"/>
      <c r="HAV24" s="132"/>
      <c r="HAW24" s="132"/>
      <c r="HAX24" s="132"/>
      <c r="HAY24" s="132"/>
      <c r="HAZ24" s="132"/>
      <c r="HBA24" s="132"/>
      <c r="HBB24" s="132"/>
      <c r="HBC24" s="132"/>
      <c r="HBD24" s="132"/>
      <c r="HBE24" s="130"/>
      <c r="HBF24" s="132"/>
      <c r="HBG24" s="132"/>
      <c r="HBH24" s="132"/>
      <c r="HBI24" s="132"/>
      <c r="HBJ24" s="132"/>
      <c r="HBK24" s="132"/>
      <c r="HBL24" s="132"/>
      <c r="HBM24" s="132"/>
      <c r="HBN24" s="132"/>
      <c r="HBO24" s="132"/>
      <c r="HBP24" s="132"/>
      <c r="HBQ24" s="132"/>
      <c r="HBR24" s="132"/>
      <c r="HBS24" s="132"/>
      <c r="HBT24" s="130"/>
      <c r="HBU24" s="132"/>
      <c r="HBV24" s="132"/>
      <c r="HBW24" s="132"/>
      <c r="HBX24" s="132"/>
      <c r="HBY24" s="132"/>
      <c r="HBZ24" s="132"/>
      <c r="HCA24" s="132"/>
      <c r="HCB24" s="132"/>
      <c r="HCC24" s="132"/>
      <c r="HCD24" s="132"/>
      <c r="HCE24" s="132"/>
      <c r="HCF24" s="132"/>
      <c r="HCG24" s="132"/>
      <c r="HCH24" s="132"/>
      <c r="HCI24" s="130"/>
      <c r="HCJ24" s="132"/>
      <c r="HCK24" s="132"/>
      <c r="HCL24" s="132"/>
      <c r="HCM24" s="132"/>
      <c r="HCN24" s="132"/>
      <c r="HCO24" s="132"/>
      <c r="HCP24" s="132"/>
      <c r="HCQ24" s="132"/>
      <c r="HCR24" s="132"/>
      <c r="HCS24" s="132"/>
      <c r="HCT24" s="132"/>
      <c r="HCU24" s="132"/>
      <c r="HCV24" s="132"/>
      <c r="HCW24" s="132"/>
      <c r="HCX24" s="130"/>
      <c r="HCY24" s="132"/>
      <c r="HCZ24" s="132"/>
      <c r="HDA24" s="132"/>
      <c r="HDB24" s="132"/>
      <c r="HDC24" s="132"/>
      <c r="HDD24" s="132"/>
      <c r="HDE24" s="132"/>
      <c r="HDF24" s="132"/>
      <c r="HDG24" s="132"/>
      <c r="HDH24" s="132"/>
      <c r="HDI24" s="132"/>
      <c r="HDJ24" s="132"/>
      <c r="HDK24" s="132"/>
      <c r="HDL24" s="132"/>
      <c r="HDM24" s="130"/>
      <c r="HDN24" s="132"/>
      <c r="HDO24" s="132"/>
      <c r="HDP24" s="132"/>
      <c r="HDQ24" s="132"/>
      <c r="HDR24" s="132"/>
      <c r="HDS24" s="132"/>
      <c r="HDT24" s="132"/>
      <c r="HDU24" s="132"/>
      <c r="HDV24" s="132"/>
      <c r="HDW24" s="132"/>
      <c r="HDX24" s="132"/>
      <c r="HDY24" s="132"/>
      <c r="HDZ24" s="132"/>
      <c r="HEA24" s="132"/>
      <c r="HEB24" s="130"/>
      <c r="HEC24" s="132"/>
      <c r="HED24" s="132"/>
      <c r="HEE24" s="132"/>
      <c r="HEF24" s="132"/>
      <c r="HEG24" s="132"/>
      <c r="HEH24" s="132"/>
      <c r="HEI24" s="132"/>
      <c r="HEJ24" s="132"/>
      <c r="HEK24" s="132"/>
      <c r="HEL24" s="132"/>
      <c r="HEM24" s="132"/>
      <c r="HEN24" s="132"/>
      <c r="HEO24" s="132"/>
      <c r="HEP24" s="132"/>
      <c r="HEQ24" s="130"/>
      <c r="HER24" s="132"/>
      <c r="HES24" s="132"/>
      <c r="HET24" s="132"/>
      <c r="HEU24" s="132"/>
      <c r="HEV24" s="132"/>
      <c r="HEW24" s="132"/>
      <c r="HEX24" s="132"/>
      <c r="HEY24" s="132"/>
      <c r="HEZ24" s="132"/>
      <c r="HFA24" s="132"/>
      <c r="HFB24" s="132"/>
      <c r="HFC24" s="132"/>
      <c r="HFD24" s="132"/>
      <c r="HFE24" s="132"/>
      <c r="HFF24" s="130"/>
      <c r="HFG24" s="132"/>
      <c r="HFH24" s="132"/>
      <c r="HFI24" s="132"/>
      <c r="HFJ24" s="132"/>
      <c r="HFK24" s="132"/>
      <c r="HFL24" s="132"/>
      <c r="HFM24" s="132"/>
      <c r="HFN24" s="132"/>
      <c r="HFO24" s="132"/>
      <c r="HFP24" s="132"/>
      <c r="HFQ24" s="132"/>
      <c r="HFR24" s="132"/>
      <c r="HFS24" s="132"/>
      <c r="HFT24" s="132"/>
      <c r="HFU24" s="130"/>
      <c r="HFV24" s="132"/>
      <c r="HFW24" s="132"/>
      <c r="HFX24" s="132"/>
      <c r="HFY24" s="132"/>
      <c r="HFZ24" s="132"/>
      <c r="HGA24" s="132"/>
      <c r="HGB24" s="132"/>
      <c r="HGC24" s="132"/>
      <c r="HGD24" s="132"/>
      <c r="HGE24" s="132"/>
      <c r="HGF24" s="132"/>
      <c r="HGG24" s="132"/>
      <c r="HGH24" s="132"/>
      <c r="HGI24" s="132"/>
      <c r="HGJ24" s="130"/>
      <c r="HGK24" s="132"/>
      <c r="HGL24" s="132"/>
      <c r="HGM24" s="132"/>
      <c r="HGN24" s="132"/>
      <c r="HGO24" s="132"/>
      <c r="HGP24" s="132"/>
      <c r="HGQ24" s="132"/>
      <c r="HGR24" s="132"/>
      <c r="HGS24" s="132"/>
      <c r="HGT24" s="132"/>
      <c r="HGU24" s="132"/>
      <c r="HGV24" s="132"/>
      <c r="HGW24" s="132"/>
      <c r="HGX24" s="132"/>
      <c r="HGY24" s="130"/>
      <c r="HGZ24" s="132"/>
      <c r="HHA24" s="132"/>
      <c r="HHB24" s="132"/>
      <c r="HHC24" s="132"/>
      <c r="HHD24" s="132"/>
      <c r="HHE24" s="132"/>
      <c r="HHF24" s="132"/>
      <c r="HHG24" s="132"/>
      <c r="HHH24" s="132"/>
      <c r="HHI24" s="132"/>
      <c r="HHJ24" s="132"/>
      <c r="HHK24" s="132"/>
      <c r="HHL24" s="132"/>
      <c r="HHM24" s="132"/>
      <c r="HHN24" s="130"/>
      <c r="HHO24" s="132"/>
      <c r="HHP24" s="132"/>
      <c r="HHQ24" s="132"/>
      <c r="HHR24" s="132"/>
      <c r="HHS24" s="132"/>
      <c r="HHT24" s="132"/>
      <c r="HHU24" s="132"/>
      <c r="HHV24" s="132"/>
      <c r="HHW24" s="132"/>
      <c r="HHX24" s="132"/>
      <c r="HHY24" s="132"/>
      <c r="HHZ24" s="132"/>
      <c r="HIA24" s="132"/>
      <c r="HIB24" s="132"/>
      <c r="HIC24" s="130"/>
      <c r="HID24" s="132"/>
      <c r="HIE24" s="132"/>
      <c r="HIF24" s="132"/>
      <c r="HIG24" s="132"/>
      <c r="HIH24" s="132"/>
      <c r="HII24" s="132"/>
      <c r="HIJ24" s="132"/>
      <c r="HIK24" s="132"/>
      <c r="HIL24" s="132"/>
      <c r="HIM24" s="132"/>
      <c r="HIN24" s="132"/>
      <c r="HIO24" s="132"/>
      <c r="HIP24" s="132"/>
      <c r="HIQ24" s="132"/>
      <c r="HIR24" s="130"/>
      <c r="HIS24" s="132"/>
      <c r="HIT24" s="132"/>
      <c r="HIU24" s="132"/>
      <c r="HIV24" s="132"/>
      <c r="HIW24" s="132"/>
      <c r="HIX24" s="132"/>
      <c r="HIY24" s="132"/>
      <c r="HIZ24" s="132"/>
      <c r="HJA24" s="132"/>
      <c r="HJB24" s="132"/>
      <c r="HJC24" s="132"/>
      <c r="HJD24" s="132"/>
      <c r="HJE24" s="132"/>
      <c r="HJF24" s="132"/>
      <c r="HJG24" s="130"/>
      <c r="HJH24" s="132"/>
      <c r="HJI24" s="132"/>
      <c r="HJJ24" s="132"/>
      <c r="HJK24" s="132"/>
      <c r="HJL24" s="132"/>
      <c r="HJM24" s="132"/>
      <c r="HJN24" s="132"/>
      <c r="HJO24" s="132"/>
      <c r="HJP24" s="132"/>
      <c r="HJQ24" s="132"/>
      <c r="HJR24" s="132"/>
      <c r="HJS24" s="132"/>
      <c r="HJT24" s="132"/>
      <c r="HJU24" s="132"/>
      <c r="HJV24" s="130"/>
      <c r="HJW24" s="132"/>
      <c r="HJX24" s="132"/>
      <c r="HJY24" s="132"/>
      <c r="HJZ24" s="132"/>
      <c r="HKA24" s="132"/>
      <c r="HKB24" s="132"/>
      <c r="HKC24" s="132"/>
      <c r="HKD24" s="132"/>
      <c r="HKE24" s="132"/>
      <c r="HKF24" s="132"/>
      <c r="HKG24" s="132"/>
      <c r="HKH24" s="132"/>
      <c r="HKI24" s="132"/>
      <c r="HKJ24" s="132"/>
      <c r="HKK24" s="130"/>
      <c r="HKL24" s="132"/>
      <c r="HKM24" s="132"/>
      <c r="HKN24" s="132"/>
      <c r="HKO24" s="132"/>
      <c r="HKP24" s="132"/>
      <c r="HKQ24" s="132"/>
      <c r="HKR24" s="132"/>
      <c r="HKS24" s="132"/>
      <c r="HKT24" s="132"/>
      <c r="HKU24" s="132"/>
      <c r="HKV24" s="132"/>
      <c r="HKW24" s="132"/>
      <c r="HKX24" s="132"/>
      <c r="HKY24" s="132"/>
      <c r="HKZ24" s="130"/>
      <c r="HLA24" s="132"/>
      <c r="HLB24" s="132"/>
      <c r="HLC24" s="132"/>
      <c r="HLD24" s="132"/>
      <c r="HLE24" s="132"/>
      <c r="HLF24" s="132"/>
      <c r="HLG24" s="132"/>
      <c r="HLH24" s="132"/>
      <c r="HLI24" s="132"/>
      <c r="HLJ24" s="132"/>
      <c r="HLK24" s="132"/>
      <c r="HLL24" s="132"/>
      <c r="HLM24" s="132"/>
      <c r="HLN24" s="132"/>
      <c r="HLO24" s="130"/>
      <c r="HLP24" s="132"/>
      <c r="HLQ24" s="132"/>
      <c r="HLR24" s="132"/>
      <c r="HLS24" s="132"/>
      <c r="HLT24" s="132"/>
      <c r="HLU24" s="132"/>
      <c r="HLV24" s="132"/>
      <c r="HLW24" s="132"/>
      <c r="HLX24" s="132"/>
      <c r="HLY24" s="132"/>
      <c r="HLZ24" s="132"/>
      <c r="HMA24" s="132"/>
      <c r="HMB24" s="132"/>
      <c r="HMC24" s="132"/>
      <c r="HMD24" s="130"/>
      <c r="HME24" s="132"/>
      <c r="HMF24" s="132"/>
      <c r="HMG24" s="132"/>
      <c r="HMH24" s="132"/>
      <c r="HMI24" s="132"/>
      <c r="HMJ24" s="132"/>
      <c r="HMK24" s="132"/>
      <c r="HML24" s="132"/>
      <c r="HMM24" s="132"/>
      <c r="HMN24" s="132"/>
      <c r="HMO24" s="132"/>
      <c r="HMP24" s="132"/>
      <c r="HMQ24" s="132"/>
      <c r="HMR24" s="132"/>
      <c r="HMS24" s="130"/>
      <c r="HMT24" s="132"/>
      <c r="HMU24" s="132"/>
      <c r="HMV24" s="132"/>
      <c r="HMW24" s="132"/>
      <c r="HMX24" s="132"/>
      <c r="HMY24" s="132"/>
      <c r="HMZ24" s="132"/>
      <c r="HNA24" s="132"/>
      <c r="HNB24" s="132"/>
      <c r="HNC24" s="132"/>
      <c r="HND24" s="132"/>
      <c r="HNE24" s="132"/>
      <c r="HNF24" s="132"/>
      <c r="HNG24" s="132"/>
      <c r="HNH24" s="130"/>
      <c r="HNI24" s="132"/>
      <c r="HNJ24" s="132"/>
      <c r="HNK24" s="132"/>
      <c r="HNL24" s="132"/>
      <c r="HNM24" s="132"/>
      <c r="HNN24" s="132"/>
      <c r="HNO24" s="132"/>
      <c r="HNP24" s="132"/>
      <c r="HNQ24" s="132"/>
      <c r="HNR24" s="132"/>
      <c r="HNS24" s="132"/>
      <c r="HNT24" s="132"/>
      <c r="HNU24" s="132"/>
      <c r="HNV24" s="132"/>
      <c r="HNW24" s="130"/>
      <c r="HNX24" s="132"/>
      <c r="HNY24" s="132"/>
      <c r="HNZ24" s="132"/>
      <c r="HOA24" s="132"/>
      <c r="HOB24" s="132"/>
      <c r="HOC24" s="132"/>
      <c r="HOD24" s="132"/>
      <c r="HOE24" s="132"/>
      <c r="HOF24" s="132"/>
      <c r="HOG24" s="132"/>
      <c r="HOH24" s="132"/>
      <c r="HOI24" s="132"/>
      <c r="HOJ24" s="132"/>
      <c r="HOK24" s="132"/>
      <c r="HOL24" s="130"/>
      <c r="HOM24" s="132"/>
      <c r="HON24" s="132"/>
      <c r="HOO24" s="132"/>
      <c r="HOP24" s="132"/>
      <c r="HOQ24" s="132"/>
      <c r="HOR24" s="132"/>
      <c r="HOS24" s="132"/>
      <c r="HOT24" s="132"/>
      <c r="HOU24" s="132"/>
      <c r="HOV24" s="132"/>
      <c r="HOW24" s="132"/>
      <c r="HOX24" s="132"/>
      <c r="HOY24" s="132"/>
      <c r="HOZ24" s="132"/>
      <c r="HPA24" s="130"/>
      <c r="HPB24" s="132"/>
      <c r="HPC24" s="132"/>
      <c r="HPD24" s="132"/>
      <c r="HPE24" s="132"/>
      <c r="HPF24" s="132"/>
      <c r="HPG24" s="132"/>
      <c r="HPH24" s="132"/>
      <c r="HPI24" s="132"/>
      <c r="HPJ24" s="132"/>
      <c r="HPK24" s="132"/>
      <c r="HPL24" s="132"/>
      <c r="HPM24" s="132"/>
      <c r="HPN24" s="132"/>
      <c r="HPO24" s="132"/>
      <c r="HPP24" s="130"/>
      <c r="HPQ24" s="132"/>
      <c r="HPR24" s="132"/>
      <c r="HPS24" s="132"/>
      <c r="HPT24" s="132"/>
      <c r="HPU24" s="132"/>
      <c r="HPV24" s="132"/>
      <c r="HPW24" s="132"/>
      <c r="HPX24" s="132"/>
      <c r="HPY24" s="132"/>
      <c r="HPZ24" s="132"/>
      <c r="HQA24" s="132"/>
      <c r="HQB24" s="132"/>
      <c r="HQC24" s="132"/>
      <c r="HQD24" s="132"/>
      <c r="HQE24" s="130"/>
      <c r="HQF24" s="132"/>
      <c r="HQG24" s="132"/>
      <c r="HQH24" s="132"/>
      <c r="HQI24" s="132"/>
      <c r="HQJ24" s="132"/>
      <c r="HQK24" s="132"/>
      <c r="HQL24" s="132"/>
      <c r="HQM24" s="132"/>
      <c r="HQN24" s="132"/>
      <c r="HQO24" s="132"/>
      <c r="HQP24" s="132"/>
      <c r="HQQ24" s="132"/>
      <c r="HQR24" s="132"/>
      <c r="HQS24" s="132"/>
      <c r="HQT24" s="130"/>
      <c r="HQU24" s="132"/>
      <c r="HQV24" s="132"/>
      <c r="HQW24" s="132"/>
      <c r="HQX24" s="132"/>
      <c r="HQY24" s="132"/>
      <c r="HQZ24" s="132"/>
      <c r="HRA24" s="132"/>
      <c r="HRB24" s="132"/>
      <c r="HRC24" s="132"/>
      <c r="HRD24" s="132"/>
      <c r="HRE24" s="132"/>
      <c r="HRF24" s="132"/>
      <c r="HRG24" s="132"/>
      <c r="HRH24" s="132"/>
      <c r="HRI24" s="130"/>
      <c r="HRJ24" s="132"/>
      <c r="HRK24" s="132"/>
      <c r="HRL24" s="132"/>
      <c r="HRM24" s="132"/>
      <c r="HRN24" s="132"/>
      <c r="HRO24" s="132"/>
      <c r="HRP24" s="132"/>
      <c r="HRQ24" s="132"/>
      <c r="HRR24" s="132"/>
      <c r="HRS24" s="132"/>
      <c r="HRT24" s="132"/>
      <c r="HRU24" s="132"/>
      <c r="HRV24" s="132"/>
      <c r="HRW24" s="132"/>
      <c r="HRX24" s="130"/>
      <c r="HRY24" s="132"/>
      <c r="HRZ24" s="132"/>
      <c r="HSA24" s="132"/>
      <c r="HSB24" s="132"/>
      <c r="HSC24" s="132"/>
      <c r="HSD24" s="132"/>
      <c r="HSE24" s="132"/>
      <c r="HSF24" s="132"/>
      <c r="HSG24" s="132"/>
      <c r="HSH24" s="132"/>
      <c r="HSI24" s="132"/>
      <c r="HSJ24" s="132"/>
      <c r="HSK24" s="132"/>
      <c r="HSL24" s="132"/>
      <c r="HSM24" s="130"/>
      <c r="HSN24" s="132"/>
      <c r="HSO24" s="132"/>
      <c r="HSP24" s="132"/>
      <c r="HSQ24" s="132"/>
      <c r="HSR24" s="132"/>
      <c r="HSS24" s="132"/>
      <c r="HST24" s="132"/>
      <c r="HSU24" s="132"/>
      <c r="HSV24" s="132"/>
      <c r="HSW24" s="132"/>
      <c r="HSX24" s="132"/>
      <c r="HSY24" s="132"/>
      <c r="HSZ24" s="132"/>
      <c r="HTA24" s="132"/>
      <c r="HTB24" s="130"/>
      <c r="HTC24" s="132"/>
      <c r="HTD24" s="132"/>
      <c r="HTE24" s="132"/>
      <c r="HTF24" s="132"/>
      <c r="HTG24" s="132"/>
      <c r="HTH24" s="132"/>
      <c r="HTI24" s="132"/>
      <c r="HTJ24" s="132"/>
      <c r="HTK24" s="132"/>
      <c r="HTL24" s="132"/>
      <c r="HTM24" s="132"/>
      <c r="HTN24" s="132"/>
      <c r="HTO24" s="132"/>
      <c r="HTP24" s="132"/>
      <c r="HTQ24" s="130"/>
      <c r="HTR24" s="132"/>
      <c r="HTS24" s="132"/>
      <c r="HTT24" s="132"/>
      <c r="HTU24" s="132"/>
      <c r="HTV24" s="132"/>
      <c r="HTW24" s="132"/>
      <c r="HTX24" s="132"/>
      <c r="HTY24" s="132"/>
      <c r="HTZ24" s="132"/>
      <c r="HUA24" s="132"/>
      <c r="HUB24" s="132"/>
      <c r="HUC24" s="132"/>
      <c r="HUD24" s="132"/>
      <c r="HUE24" s="132"/>
      <c r="HUF24" s="130"/>
      <c r="HUG24" s="132"/>
      <c r="HUH24" s="132"/>
      <c r="HUI24" s="132"/>
      <c r="HUJ24" s="132"/>
      <c r="HUK24" s="132"/>
      <c r="HUL24" s="132"/>
      <c r="HUM24" s="132"/>
      <c r="HUN24" s="132"/>
      <c r="HUO24" s="132"/>
      <c r="HUP24" s="132"/>
      <c r="HUQ24" s="132"/>
      <c r="HUR24" s="132"/>
      <c r="HUS24" s="132"/>
      <c r="HUT24" s="132"/>
      <c r="HUU24" s="130"/>
      <c r="HUV24" s="132"/>
      <c r="HUW24" s="132"/>
      <c r="HUX24" s="132"/>
      <c r="HUY24" s="132"/>
      <c r="HUZ24" s="132"/>
      <c r="HVA24" s="132"/>
      <c r="HVB24" s="132"/>
      <c r="HVC24" s="132"/>
      <c r="HVD24" s="132"/>
      <c r="HVE24" s="132"/>
      <c r="HVF24" s="132"/>
      <c r="HVG24" s="132"/>
      <c r="HVH24" s="132"/>
      <c r="HVI24" s="132"/>
      <c r="HVJ24" s="130"/>
      <c r="HVK24" s="132"/>
      <c r="HVL24" s="132"/>
      <c r="HVM24" s="132"/>
      <c r="HVN24" s="132"/>
      <c r="HVO24" s="132"/>
      <c r="HVP24" s="132"/>
      <c r="HVQ24" s="132"/>
      <c r="HVR24" s="132"/>
      <c r="HVS24" s="132"/>
      <c r="HVT24" s="132"/>
      <c r="HVU24" s="132"/>
      <c r="HVV24" s="132"/>
      <c r="HVW24" s="132"/>
      <c r="HVX24" s="132"/>
      <c r="HVY24" s="130"/>
      <c r="HVZ24" s="132"/>
      <c r="HWA24" s="132"/>
      <c r="HWB24" s="132"/>
      <c r="HWC24" s="132"/>
      <c r="HWD24" s="132"/>
      <c r="HWE24" s="132"/>
      <c r="HWF24" s="132"/>
      <c r="HWG24" s="132"/>
      <c r="HWH24" s="132"/>
      <c r="HWI24" s="132"/>
      <c r="HWJ24" s="132"/>
      <c r="HWK24" s="132"/>
      <c r="HWL24" s="132"/>
      <c r="HWM24" s="132"/>
      <c r="HWN24" s="130"/>
      <c r="HWO24" s="132"/>
      <c r="HWP24" s="132"/>
      <c r="HWQ24" s="132"/>
      <c r="HWR24" s="132"/>
      <c r="HWS24" s="132"/>
      <c r="HWT24" s="132"/>
      <c r="HWU24" s="132"/>
      <c r="HWV24" s="132"/>
      <c r="HWW24" s="132"/>
      <c r="HWX24" s="132"/>
      <c r="HWY24" s="132"/>
      <c r="HWZ24" s="132"/>
      <c r="HXA24" s="132"/>
      <c r="HXB24" s="132"/>
      <c r="HXC24" s="130"/>
      <c r="HXD24" s="132"/>
      <c r="HXE24" s="132"/>
      <c r="HXF24" s="132"/>
      <c r="HXG24" s="132"/>
      <c r="HXH24" s="132"/>
      <c r="HXI24" s="132"/>
      <c r="HXJ24" s="132"/>
      <c r="HXK24" s="132"/>
      <c r="HXL24" s="132"/>
      <c r="HXM24" s="132"/>
      <c r="HXN24" s="132"/>
      <c r="HXO24" s="132"/>
      <c r="HXP24" s="132"/>
      <c r="HXQ24" s="132"/>
      <c r="HXR24" s="130"/>
      <c r="HXS24" s="132"/>
      <c r="HXT24" s="132"/>
      <c r="HXU24" s="132"/>
      <c r="HXV24" s="132"/>
      <c r="HXW24" s="132"/>
      <c r="HXX24" s="132"/>
      <c r="HXY24" s="132"/>
      <c r="HXZ24" s="132"/>
      <c r="HYA24" s="132"/>
      <c r="HYB24" s="132"/>
      <c r="HYC24" s="132"/>
      <c r="HYD24" s="132"/>
      <c r="HYE24" s="132"/>
      <c r="HYF24" s="132"/>
      <c r="HYG24" s="130"/>
      <c r="HYH24" s="132"/>
      <c r="HYI24" s="132"/>
      <c r="HYJ24" s="132"/>
      <c r="HYK24" s="132"/>
      <c r="HYL24" s="132"/>
      <c r="HYM24" s="132"/>
      <c r="HYN24" s="132"/>
      <c r="HYO24" s="132"/>
      <c r="HYP24" s="132"/>
      <c r="HYQ24" s="132"/>
      <c r="HYR24" s="132"/>
      <c r="HYS24" s="132"/>
      <c r="HYT24" s="132"/>
      <c r="HYU24" s="132"/>
      <c r="HYV24" s="130"/>
      <c r="HYW24" s="132"/>
      <c r="HYX24" s="132"/>
      <c r="HYY24" s="132"/>
      <c r="HYZ24" s="132"/>
      <c r="HZA24" s="132"/>
      <c r="HZB24" s="132"/>
      <c r="HZC24" s="132"/>
      <c r="HZD24" s="132"/>
      <c r="HZE24" s="132"/>
      <c r="HZF24" s="132"/>
      <c r="HZG24" s="132"/>
      <c r="HZH24" s="132"/>
      <c r="HZI24" s="132"/>
      <c r="HZJ24" s="132"/>
      <c r="HZK24" s="130"/>
      <c r="HZL24" s="132"/>
      <c r="HZM24" s="132"/>
      <c r="HZN24" s="132"/>
      <c r="HZO24" s="132"/>
      <c r="HZP24" s="132"/>
      <c r="HZQ24" s="132"/>
      <c r="HZR24" s="132"/>
      <c r="HZS24" s="132"/>
      <c r="HZT24" s="132"/>
      <c r="HZU24" s="132"/>
      <c r="HZV24" s="132"/>
      <c r="HZW24" s="132"/>
      <c r="HZX24" s="132"/>
      <c r="HZY24" s="132"/>
      <c r="HZZ24" s="130"/>
      <c r="IAA24" s="132"/>
      <c r="IAB24" s="132"/>
      <c r="IAC24" s="132"/>
      <c r="IAD24" s="132"/>
      <c r="IAE24" s="132"/>
      <c r="IAF24" s="132"/>
      <c r="IAG24" s="132"/>
      <c r="IAH24" s="132"/>
      <c r="IAI24" s="132"/>
      <c r="IAJ24" s="132"/>
      <c r="IAK24" s="132"/>
      <c r="IAL24" s="132"/>
      <c r="IAM24" s="132"/>
      <c r="IAN24" s="132"/>
      <c r="IAO24" s="130"/>
      <c r="IAP24" s="132"/>
      <c r="IAQ24" s="132"/>
      <c r="IAR24" s="132"/>
      <c r="IAS24" s="132"/>
      <c r="IAT24" s="132"/>
      <c r="IAU24" s="132"/>
      <c r="IAV24" s="132"/>
      <c r="IAW24" s="132"/>
      <c r="IAX24" s="132"/>
      <c r="IAY24" s="132"/>
      <c r="IAZ24" s="132"/>
      <c r="IBA24" s="132"/>
      <c r="IBB24" s="132"/>
      <c r="IBC24" s="132"/>
      <c r="IBD24" s="130"/>
      <c r="IBE24" s="132"/>
      <c r="IBF24" s="132"/>
      <c r="IBG24" s="132"/>
      <c r="IBH24" s="132"/>
      <c r="IBI24" s="132"/>
      <c r="IBJ24" s="132"/>
      <c r="IBK24" s="132"/>
      <c r="IBL24" s="132"/>
      <c r="IBM24" s="132"/>
      <c r="IBN24" s="132"/>
      <c r="IBO24" s="132"/>
      <c r="IBP24" s="132"/>
      <c r="IBQ24" s="132"/>
      <c r="IBR24" s="132"/>
      <c r="IBS24" s="130"/>
      <c r="IBT24" s="132"/>
      <c r="IBU24" s="132"/>
      <c r="IBV24" s="132"/>
      <c r="IBW24" s="132"/>
      <c r="IBX24" s="132"/>
      <c r="IBY24" s="132"/>
      <c r="IBZ24" s="132"/>
      <c r="ICA24" s="132"/>
      <c r="ICB24" s="132"/>
      <c r="ICC24" s="132"/>
      <c r="ICD24" s="132"/>
      <c r="ICE24" s="132"/>
      <c r="ICF24" s="132"/>
      <c r="ICG24" s="132"/>
      <c r="ICH24" s="130"/>
      <c r="ICI24" s="132"/>
      <c r="ICJ24" s="132"/>
      <c r="ICK24" s="132"/>
      <c r="ICL24" s="132"/>
      <c r="ICM24" s="132"/>
      <c r="ICN24" s="132"/>
      <c r="ICO24" s="132"/>
      <c r="ICP24" s="132"/>
      <c r="ICQ24" s="132"/>
      <c r="ICR24" s="132"/>
      <c r="ICS24" s="132"/>
      <c r="ICT24" s="132"/>
      <c r="ICU24" s="132"/>
      <c r="ICV24" s="132"/>
      <c r="ICW24" s="130"/>
      <c r="ICX24" s="132"/>
      <c r="ICY24" s="132"/>
      <c r="ICZ24" s="132"/>
      <c r="IDA24" s="132"/>
      <c r="IDB24" s="132"/>
      <c r="IDC24" s="132"/>
      <c r="IDD24" s="132"/>
      <c r="IDE24" s="132"/>
      <c r="IDF24" s="132"/>
      <c r="IDG24" s="132"/>
      <c r="IDH24" s="132"/>
      <c r="IDI24" s="132"/>
      <c r="IDJ24" s="132"/>
      <c r="IDK24" s="132"/>
      <c r="IDL24" s="130"/>
      <c r="IDM24" s="132"/>
      <c r="IDN24" s="132"/>
      <c r="IDO24" s="132"/>
      <c r="IDP24" s="132"/>
      <c r="IDQ24" s="132"/>
      <c r="IDR24" s="132"/>
      <c r="IDS24" s="132"/>
      <c r="IDT24" s="132"/>
      <c r="IDU24" s="132"/>
      <c r="IDV24" s="132"/>
      <c r="IDW24" s="132"/>
      <c r="IDX24" s="132"/>
      <c r="IDY24" s="132"/>
      <c r="IDZ24" s="132"/>
      <c r="IEA24" s="130"/>
      <c r="IEB24" s="132"/>
      <c r="IEC24" s="132"/>
      <c r="IED24" s="132"/>
      <c r="IEE24" s="132"/>
      <c r="IEF24" s="132"/>
      <c r="IEG24" s="132"/>
      <c r="IEH24" s="132"/>
      <c r="IEI24" s="132"/>
      <c r="IEJ24" s="132"/>
      <c r="IEK24" s="132"/>
      <c r="IEL24" s="132"/>
      <c r="IEM24" s="132"/>
      <c r="IEN24" s="132"/>
      <c r="IEO24" s="132"/>
      <c r="IEP24" s="130"/>
      <c r="IEQ24" s="132"/>
      <c r="IER24" s="132"/>
      <c r="IES24" s="132"/>
      <c r="IET24" s="132"/>
      <c r="IEU24" s="132"/>
      <c r="IEV24" s="132"/>
      <c r="IEW24" s="132"/>
      <c r="IEX24" s="132"/>
      <c r="IEY24" s="132"/>
      <c r="IEZ24" s="132"/>
      <c r="IFA24" s="132"/>
      <c r="IFB24" s="132"/>
      <c r="IFC24" s="132"/>
      <c r="IFD24" s="132"/>
      <c r="IFE24" s="130"/>
      <c r="IFF24" s="132"/>
      <c r="IFG24" s="132"/>
      <c r="IFH24" s="132"/>
      <c r="IFI24" s="132"/>
      <c r="IFJ24" s="132"/>
      <c r="IFK24" s="132"/>
      <c r="IFL24" s="132"/>
      <c r="IFM24" s="132"/>
      <c r="IFN24" s="132"/>
      <c r="IFO24" s="132"/>
      <c r="IFP24" s="132"/>
      <c r="IFQ24" s="132"/>
      <c r="IFR24" s="132"/>
      <c r="IFS24" s="132"/>
      <c r="IFT24" s="130"/>
      <c r="IFU24" s="132"/>
      <c r="IFV24" s="132"/>
      <c r="IFW24" s="132"/>
      <c r="IFX24" s="132"/>
      <c r="IFY24" s="132"/>
      <c r="IFZ24" s="132"/>
      <c r="IGA24" s="132"/>
      <c r="IGB24" s="132"/>
      <c r="IGC24" s="132"/>
      <c r="IGD24" s="132"/>
      <c r="IGE24" s="132"/>
      <c r="IGF24" s="132"/>
      <c r="IGG24" s="132"/>
      <c r="IGH24" s="132"/>
      <c r="IGI24" s="130"/>
      <c r="IGJ24" s="132"/>
      <c r="IGK24" s="132"/>
      <c r="IGL24" s="132"/>
      <c r="IGM24" s="132"/>
      <c r="IGN24" s="132"/>
      <c r="IGO24" s="132"/>
      <c r="IGP24" s="132"/>
      <c r="IGQ24" s="132"/>
      <c r="IGR24" s="132"/>
      <c r="IGS24" s="132"/>
      <c r="IGT24" s="132"/>
      <c r="IGU24" s="132"/>
      <c r="IGV24" s="132"/>
      <c r="IGW24" s="132"/>
      <c r="IGX24" s="130"/>
      <c r="IGY24" s="132"/>
      <c r="IGZ24" s="132"/>
      <c r="IHA24" s="132"/>
      <c r="IHB24" s="132"/>
      <c r="IHC24" s="132"/>
      <c r="IHD24" s="132"/>
      <c r="IHE24" s="132"/>
      <c r="IHF24" s="132"/>
      <c r="IHG24" s="132"/>
      <c r="IHH24" s="132"/>
      <c r="IHI24" s="132"/>
      <c r="IHJ24" s="132"/>
      <c r="IHK24" s="132"/>
      <c r="IHL24" s="132"/>
      <c r="IHM24" s="130"/>
      <c r="IHN24" s="132"/>
      <c r="IHO24" s="132"/>
      <c r="IHP24" s="132"/>
      <c r="IHQ24" s="132"/>
      <c r="IHR24" s="132"/>
      <c r="IHS24" s="132"/>
      <c r="IHT24" s="132"/>
      <c r="IHU24" s="132"/>
      <c r="IHV24" s="132"/>
      <c r="IHW24" s="132"/>
      <c r="IHX24" s="132"/>
      <c r="IHY24" s="132"/>
      <c r="IHZ24" s="132"/>
      <c r="IIA24" s="132"/>
      <c r="IIB24" s="130"/>
      <c r="IIC24" s="132"/>
      <c r="IID24" s="132"/>
      <c r="IIE24" s="132"/>
      <c r="IIF24" s="132"/>
      <c r="IIG24" s="132"/>
      <c r="IIH24" s="132"/>
      <c r="III24" s="132"/>
      <c r="IIJ24" s="132"/>
      <c r="IIK24" s="132"/>
      <c r="IIL24" s="132"/>
      <c r="IIM24" s="132"/>
      <c r="IIN24" s="132"/>
      <c r="IIO24" s="132"/>
      <c r="IIP24" s="132"/>
      <c r="IIQ24" s="130"/>
      <c r="IIR24" s="132"/>
      <c r="IIS24" s="132"/>
      <c r="IIT24" s="132"/>
      <c r="IIU24" s="132"/>
      <c r="IIV24" s="132"/>
      <c r="IIW24" s="132"/>
      <c r="IIX24" s="132"/>
      <c r="IIY24" s="132"/>
      <c r="IIZ24" s="132"/>
      <c r="IJA24" s="132"/>
      <c r="IJB24" s="132"/>
      <c r="IJC24" s="132"/>
      <c r="IJD24" s="132"/>
      <c r="IJE24" s="132"/>
      <c r="IJF24" s="130"/>
      <c r="IJG24" s="132"/>
      <c r="IJH24" s="132"/>
      <c r="IJI24" s="132"/>
      <c r="IJJ24" s="132"/>
      <c r="IJK24" s="132"/>
      <c r="IJL24" s="132"/>
      <c r="IJM24" s="132"/>
      <c r="IJN24" s="132"/>
      <c r="IJO24" s="132"/>
      <c r="IJP24" s="132"/>
      <c r="IJQ24" s="132"/>
      <c r="IJR24" s="132"/>
      <c r="IJS24" s="132"/>
      <c r="IJT24" s="132"/>
      <c r="IJU24" s="130"/>
      <c r="IJV24" s="132"/>
      <c r="IJW24" s="132"/>
      <c r="IJX24" s="132"/>
      <c r="IJY24" s="132"/>
      <c r="IJZ24" s="132"/>
      <c r="IKA24" s="132"/>
      <c r="IKB24" s="132"/>
      <c r="IKC24" s="132"/>
      <c r="IKD24" s="132"/>
      <c r="IKE24" s="132"/>
      <c r="IKF24" s="132"/>
      <c r="IKG24" s="132"/>
      <c r="IKH24" s="132"/>
      <c r="IKI24" s="132"/>
      <c r="IKJ24" s="130"/>
      <c r="IKK24" s="132"/>
      <c r="IKL24" s="132"/>
      <c r="IKM24" s="132"/>
      <c r="IKN24" s="132"/>
      <c r="IKO24" s="132"/>
      <c r="IKP24" s="132"/>
      <c r="IKQ24" s="132"/>
      <c r="IKR24" s="132"/>
      <c r="IKS24" s="132"/>
      <c r="IKT24" s="132"/>
      <c r="IKU24" s="132"/>
      <c r="IKV24" s="132"/>
      <c r="IKW24" s="132"/>
      <c r="IKX24" s="132"/>
      <c r="IKY24" s="130"/>
      <c r="IKZ24" s="132"/>
      <c r="ILA24" s="132"/>
      <c r="ILB24" s="132"/>
      <c r="ILC24" s="132"/>
      <c r="ILD24" s="132"/>
      <c r="ILE24" s="132"/>
      <c r="ILF24" s="132"/>
      <c r="ILG24" s="132"/>
      <c r="ILH24" s="132"/>
      <c r="ILI24" s="132"/>
      <c r="ILJ24" s="132"/>
      <c r="ILK24" s="132"/>
      <c r="ILL24" s="132"/>
      <c r="ILM24" s="132"/>
      <c r="ILN24" s="130"/>
      <c r="ILO24" s="132"/>
      <c r="ILP24" s="132"/>
      <c r="ILQ24" s="132"/>
      <c r="ILR24" s="132"/>
      <c r="ILS24" s="132"/>
      <c r="ILT24" s="132"/>
      <c r="ILU24" s="132"/>
      <c r="ILV24" s="132"/>
      <c r="ILW24" s="132"/>
      <c r="ILX24" s="132"/>
      <c r="ILY24" s="132"/>
      <c r="ILZ24" s="132"/>
      <c r="IMA24" s="132"/>
      <c r="IMB24" s="132"/>
      <c r="IMC24" s="130"/>
      <c r="IMD24" s="132"/>
      <c r="IME24" s="132"/>
      <c r="IMF24" s="132"/>
      <c r="IMG24" s="132"/>
      <c r="IMH24" s="132"/>
      <c r="IMI24" s="132"/>
      <c r="IMJ24" s="132"/>
      <c r="IMK24" s="132"/>
      <c r="IML24" s="132"/>
      <c r="IMM24" s="132"/>
      <c r="IMN24" s="132"/>
      <c r="IMO24" s="132"/>
      <c r="IMP24" s="132"/>
      <c r="IMQ24" s="132"/>
      <c r="IMR24" s="130"/>
      <c r="IMS24" s="132"/>
      <c r="IMT24" s="132"/>
      <c r="IMU24" s="132"/>
      <c r="IMV24" s="132"/>
      <c r="IMW24" s="132"/>
      <c r="IMX24" s="132"/>
      <c r="IMY24" s="132"/>
      <c r="IMZ24" s="132"/>
      <c r="INA24" s="132"/>
      <c r="INB24" s="132"/>
      <c r="INC24" s="132"/>
      <c r="IND24" s="132"/>
      <c r="INE24" s="132"/>
      <c r="INF24" s="132"/>
      <c r="ING24" s="130"/>
      <c r="INH24" s="132"/>
      <c r="INI24" s="132"/>
      <c r="INJ24" s="132"/>
      <c r="INK24" s="132"/>
      <c r="INL24" s="132"/>
      <c r="INM24" s="132"/>
      <c r="INN24" s="132"/>
      <c r="INO24" s="132"/>
      <c r="INP24" s="132"/>
      <c r="INQ24" s="132"/>
      <c r="INR24" s="132"/>
      <c r="INS24" s="132"/>
      <c r="INT24" s="132"/>
      <c r="INU24" s="132"/>
      <c r="INV24" s="130"/>
      <c r="INW24" s="132"/>
      <c r="INX24" s="132"/>
      <c r="INY24" s="132"/>
      <c r="INZ24" s="132"/>
      <c r="IOA24" s="132"/>
      <c r="IOB24" s="132"/>
      <c r="IOC24" s="132"/>
      <c r="IOD24" s="132"/>
      <c r="IOE24" s="132"/>
      <c r="IOF24" s="132"/>
      <c r="IOG24" s="132"/>
      <c r="IOH24" s="132"/>
      <c r="IOI24" s="132"/>
      <c r="IOJ24" s="132"/>
      <c r="IOK24" s="130"/>
      <c r="IOL24" s="132"/>
      <c r="IOM24" s="132"/>
      <c r="ION24" s="132"/>
      <c r="IOO24" s="132"/>
      <c r="IOP24" s="132"/>
      <c r="IOQ24" s="132"/>
      <c r="IOR24" s="132"/>
      <c r="IOS24" s="132"/>
      <c r="IOT24" s="132"/>
      <c r="IOU24" s="132"/>
      <c r="IOV24" s="132"/>
      <c r="IOW24" s="132"/>
      <c r="IOX24" s="132"/>
      <c r="IOY24" s="132"/>
      <c r="IOZ24" s="130"/>
      <c r="IPA24" s="132"/>
      <c r="IPB24" s="132"/>
      <c r="IPC24" s="132"/>
      <c r="IPD24" s="132"/>
      <c r="IPE24" s="132"/>
      <c r="IPF24" s="132"/>
      <c r="IPG24" s="132"/>
      <c r="IPH24" s="132"/>
      <c r="IPI24" s="132"/>
      <c r="IPJ24" s="132"/>
      <c r="IPK24" s="132"/>
      <c r="IPL24" s="132"/>
      <c r="IPM24" s="132"/>
      <c r="IPN24" s="132"/>
      <c r="IPO24" s="130"/>
      <c r="IPP24" s="132"/>
      <c r="IPQ24" s="132"/>
      <c r="IPR24" s="132"/>
      <c r="IPS24" s="132"/>
      <c r="IPT24" s="132"/>
      <c r="IPU24" s="132"/>
      <c r="IPV24" s="132"/>
      <c r="IPW24" s="132"/>
      <c r="IPX24" s="132"/>
      <c r="IPY24" s="132"/>
      <c r="IPZ24" s="132"/>
      <c r="IQA24" s="132"/>
      <c r="IQB24" s="132"/>
      <c r="IQC24" s="132"/>
      <c r="IQD24" s="130"/>
      <c r="IQE24" s="132"/>
      <c r="IQF24" s="132"/>
      <c r="IQG24" s="132"/>
      <c r="IQH24" s="132"/>
      <c r="IQI24" s="132"/>
      <c r="IQJ24" s="132"/>
      <c r="IQK24" s="132"/>
      <c r="IQL24" s="132"/>
      <c r="IQM24" s="132"/>
      <c r="IQN24" s="132"/>
      <c r="IQO24" s="132"/>
      <c r="IQP24" s="132"/>
      <c r="IQQ24" s="132"/>
      <c r="IQR24" s="132"/>
      <c r="IQS24" s="130"/>
      <c r="IQT24" s="132"/>
      <c r="IQU24" s="132"/>
      <c r="IQV24" s="132"/>
      <c r="IQW24" s="132"/>
      <c r="IQX24" s="132"/>
      <c r="IQY24" s="132"/>
      <c r="IQZ24" s="132"/>
      <c r="IRA24" s="132"/>
      <c r="IRB24" s="132"/>
      <c r="IRC24" s="132"/>
      <c r="IRD24" s="132"/>
      <c r="IRE24" s="132"/>
      <c r="IRF24" s="132"/>
      <c r="IRG24" s="132"/>
      <c r="IRH24" s="130"/>
      <c r="IRI24" s="132"/>
      <c r="IRJ24" s="132"/>
      <c r="IRK24" s="132"/>
      <c r="IRL24" s="132"/>
      <c r="IRM24" s="132"/>
      <c r="IRN24" s="132"/>
      <c r="IRO24" s="132"/>
      <c r="IRP24" s="132"/>
      <c r="IRQ24" s="132"/>
      <c r="IRR24" s="132"/>
      <c r="IRS24" s="132"/>
      <c r="IRT24" s="132"/>
      <c r="IRU24" s="132"/>
      <c r="IRV24" s="132"/>
      <c r="IRW24" s="130"/>
      <c r="IRX24" s="132"/>
      <c r="IRY24" s="132"/>
      <c r="IRZ24" s="132"/>
      <c r="ISA24" s="132"/>
      <c r="ISB24" s="132"/>
      <c r="ISC24" s="132"/>
      <c r="ISD24" s="132"/>
      <c r="ISE24" s="132"/>
      <c r="ISF24" s="132"/>
      <c r="ISG24" s="132"/>
      <c r="ISH24" s="132"/>
      <c r="ISI24" s="132"/>
      <c r="ISJ24" s="132"/>
      <c r="ISK24" s="132"/>
      <c r="ISL24" s="130"/>
      <c r="ISM24" s="132"/>
      <c r="ISN24" s="132"/>
      <c r="ISO24" s="132"/>
      <c r="ISP24" s="132"/>
      <c r="ISQ24" s="132"/>
      <c r="ISR24" s="132"/>
      <c r="ISS24" s="132"/>
      <c r="IST24" s="132"/>
      <c r="ISU24" s="132"/>
      <c r="ISV24" s="132"/>
      <c r="ISW24" s="132"/>
      <c r="ISX24" s="132"/>
      <c r="ISY24" s="132"/>
      <c r="ISZ24" s="132"/>
      <c r="ITA24" s="130"/>
      <c r="ITB24" s="132"/>
      <c r="ITC24" s="132"/>
      <c r="ITD24" s="132"/>
      <c r="ITE24" s="132"/>
      <c r="ITF24" s="132"/>
      <c r="ITG24" s="132"/>
      <c r="ITH24" s="132"/>
      <c r="ITI24" s="132"/>
      <c r="ITJ24" s="132"/>
      <c r="ITK24" s="132"/>
      <c r="ITL24" s="132"/>
      <c r="ITM24" s="132"/>
      <c r="ITN24" s="132"/>
      <c r="ITO24" s="132"/>
      <c r="ITP24" s="130"/>
      <c r="ITQ24" s="132"/>
      <c r="ITR24" s="132"/>
      <c r="ITS24" s="132"/>
      <c r="ITT24" s="132"/>
      <c r="ITU24" s="132"/>
      <c r="ITV24" s="132"/>
      <c r="ITW24" s="132"/>
      <c r="ITX24" s="132"/>
      <c r="ITY24" s="132"/>
      <c r="ITZ24" s="132"/>
      <c r="IUA24" s="132"/>
      <c r="IUB24" s="132"/>
      <c r="IUC24" s="132"/>
      <c r="IUD24" s="132"/>
      <c r="IUE24" s="130"/>
      <c r="IUF24" s="132"/>
      <c r="IUG24" s="132"/>
      <c r="IUH24" s="132"/>
      <c r="IUI24" s="132"/>
      <c r="IUJ24" s="132"/>
      <c r="IUK24" s="132"/>
      <c r="IUL24" s="132"/>
      <c r="IUM24" s="132"/>
      <c r="IUN24" s="132"/>
      <c r="IUO24" s="132"/>
      <c r="IUP24" s="132"/>
      <c r="IUQ24" s="132"/>
      <c r="IUR24" s="132"/>
      <c r="IUS24" s="132"/>
      <c r="IUT24" s="130"/>
      <c r="IUU24" s="132"/>
      <c r="IUV24" s="132"/>
      <c r="IUW24" s="132"/>
      <c r="IUX24" s="132"/>
      <c r="IUY24" s="132"/>
      <c r="IUZ24" s="132"/>
      <c r="IVA24" s="132"/>
      <c r="IVB24" s="132"/>
      <c r="IVC24" s="132"/>
      <c r="IVD24" s="132"/>
      <c r="IVE24" s="132"/>
      <c r="IVF24" s="132"/>
      <c r="IVG24" s="132"/>
      <c r="IVH24" s="132"/>
      <c r="IVI24" s="130"/>
      <c r="IVJ24" s="132"/>
      <c r="IVK24" s="132"/>
      <c r="IVL24" s="132"/>
      <c r="IVM24" s="132"/>
      <c r="IVN24" s="132"/>
      <c r="IVO24" s="132"/>
      <c r="IVP24" s="132"/>
      <c r="IVQ24" s="132"/>
      <c r="IVR24" s="132"/>
      <c r="IVS24" s="132"/>
      <c r="IVT24" s="132"/>
      <c r="IVU24" s="132"/>
      <c r="IVV24" s="132"/>
      <c r="IVW24" s="132"/>
      <c r="IVX24" s="130"/>
      <c r="IVY24" s="132"/>
      <c r="IVZ24" s="132"/>
      <c r="IWA24" s="132"/>
      <c r="IWB24" s="132"/>
      <c r="IWC24" s="132"/>
      <c r="IWD24" s="132"/>
      <c r="IWE24" s="132"/>
      <c r="IWF24" s="132"/>
      <c r="IWG24" s="132"/>
      <c r="IWH24" s="132"/>
      <c r="IWI24" s="132"/>
      <c r="IWJ24" s="132"/>
      <c r="IWK24" s="132"/>
      <c r="IWL24" s="132"/>
      <c r="IWM24" s="130"/>
      <c r="IWN24" s="132"/>
      <c r="IWO24" s="132"/>
      <c r="IWP24" s="132"/>
      <c r="IWQ24" s="132"/>
      <c r="IWR24" s="132"/>
      <c r="IWS24" s="132"/>
      <c r="IWT24" s="132"/>
      <c r="IWU24" s="132"/>
      <c r="IWV24" s="132"/>
      <c r="IWW24" s="132"/>
      <c r="IWX24" s="132"/>
      <c r="IWY24" s="132"/>
      <c r="IWZ24" s="132"/>
      <c r="IXA24" s="132"/>
      <c r="IXB24" s="130"/>
      <c r="IXC24" s="132"/>
      <c r="IXD24" s="132"/>
      <c r="IXE24" s="132"/>
      <c r="IXF24" s="132"/>
      <c r="IXG24" s="132"/>
      <c r="IXH24" s="132"/>
      <c r="IXI24" s="132"/>
      <c r="IXJ24" s="132"/>
      <c r="IXK24" s="132"/>
      <c r="IXL24" s="132"/>
      <c r="IXM24" s="132"/>
      <c r="IXN24" s="132"/>
      <c r="IXO24" s="132"/>
      <c r="IXP24" s="132"/>
      <c r="IXQ24" s="130"/>
      <c r="IXR24" s="132"/>
      <c r="IXS24" s="132"/>
      <c r="IXT24" s="132"/>
      <c r="IXU24" s="132"/>
      <c r="IXV24" s="132"/>
      <c r="IXW24" s="132"/>
      <c r="IXX24" s="132"/>
      <c r="IXY24" s="132"/>
      <c r="IXZ24" s="132"/>
      <c r="IYA24" s="132"/>
      <c r="IYB24" s="132"/>
      <c r="IYC24" s="132"/>
      <c r="IYD24" s="132"/>
      <c r="IYE24" s="132"/>
      <c r="IYF24" s="130"/>
      <c r="IYG24" s="132"/>
      <c r="IYH24" s="132"/>
      <c r="IYI24" s="132"/>
      <c r="IYJ24" s="132"/>
      <c r="IYK24" s="132"/>
      <c r="IYL24" s="132"/>
      <c r="IYM24" s="132"/>
      <c r="IYN24" s="132"/>
      <c r="IYO24" s="132"/>
      <c r="IYP24" s="132"/>
      <c r="IYQ24" s="132"/>
      <c r="IYR24" s="132"/>
      <c r="IYS24" s="132"/>
      <c r="IYT24" s="132"/>
      <c r="IYU24" s="130"/>
      <c r="IYV24" s="132"/>
      <c r="IYW24" s="132"/>
      <c r="IYX24" s="132"/>
      <c r="IYY24" s="132"/>
      <c r="IYZ24" s="132"/>
      <c r="IZA24" s="132"/>
      <c r="IZB24" s="132"/>
      <c r="IZC24" s="132"/>
      <c r="IZD24" s="132"/>
      <c r="IZE24" s="132"/>
      <c r="IZF24" s="132"/>
      <c r="IZG24" s="132"/>
      <c r="IZH24" s="132"/>
      <c r="IZI24" s="132"/>
      <c r="IZJ24" s="130"/>
      <c r="IZK24" s="132"/>
      <c r="IZL24" s="132"/>
      <c r="IZM24" s="132"/>
      <c r="IZN24" s="132"/>
      <c r="IZO24" s="132"/>
      <c r="IZP24" s="132"/>
      <c r="IZQ24" s="132"/>
      <c r="IZR24" s="132"/>
      <c r="IZS24" s="132"/>
      <c r="IZT24" s="132"/>
      <c r="IZU24" s="132"/>
      <c r="IZV24" s="132"/>
      <c r="IZW24" s="132"/>
      <c r="IZX24" s="132"/>
      <c r="IZY24" s="130"/>
      <c r="IZZ24" s="132"/>
      <c r="JAA24" s="132"/>
      <c r="JAB24" s="132"/>
      <c r="JAC24" s="132"/>
      <c r="JAD24" s="132"/>
      <c r="JAE24" s="132"/>
      <c r="JAF24" s="132"/>
      <c r="JAG24" s="132"/>
      <c r="JAH24" s="132"/>
      <c r="JAI24" s="132"/>
      <c r="JAJ24" s="132"/>
      <c r="JAK24" s="132"/>
      <c r="JAL24" s="132"/>
      <c r="JAM24" s="132"/>
      <c r="JAN24" s="130"/>
      <c r="JAO24" s="132"/>
      <c r="JAP24" s="132"/>
      <c r="JAQ24" s="132"/>
      <c r="JAR24" s="132"/>
      <c r="JAS24" s="132"/>
      <c r="JAT24" s="132"/>
      <c r="JAU24" s="132"/>
      <c r="JAV24" s="132"/>
      <c r="JAW24" s="132"/>
      <c r="JAX24" s="132"/>
      <c r="JAY24" s="132"/>
      <c r="JAZ24" s="132"/>
      <c r="JBA24" s="132"/>
      <c r="JBB24" s="132"/>
      <c r="JBC24" s="130"/>
      <c r="JBD24" s="132"/>
      <c r="JBE24" s="132"/>
      <c r="JBF24" s="132"/>
      <c r="JBG24" s="132"/>
      <c r="JBH24" s="132"/>
      <c r="JBI24" s="132"/>
      <c r="JBJ24" s="132"/>
      <c r="JBK24" s="132"/>
      <c r="JBL24" s="132"/>
      <c r="JBM24" s="132"/>
      <c r="JBN24" s="132"/>
      <c r="JBO24" s="132"/>
      <c r="JBP24" s="132"/>
      <c r="JBQ24" s="132"/>
      <c r="JBR24" s="130"/>
      <c r="JBS24" s="132"/>
      <c r="JBT24" s="132"/>
      <c r="JBU24" s="132"/>
      <c r="JBV24" s="132"/>
      <c r="JBW24" s="132"/>
      <c r="JBX24" s="132"/>
      <c r="JBY24" s="132"/>
      <c r="JBZ24" s="132"/>
      <c r="JCA24" s="132"/>
      <c r="JCB24" s="132"/>
      <c r="JCC24" s="132"/>
      <c r="JCD24" s="132"/>
      <c r="JCE24" s="132"/>
      <c r="JCF24" s="132"/>
      <c r="JCG24" s="130"/>
      <c r="JCH24" s="132"/>
      <c r="JCI24" s="132"/>
      <c r="JCJ24" s="132"/>
      <c r="JCK24" s="132"/>
      <c r="JCL24" s="132"/>
      <c r="JCM24" s="132"/>
      <c r="JCN24" s="132"/>
      <c r="JCO24" s="132"/>
      <c r="JCP24" s="132"/>
      <c r="JCQ24" s="132"/>
      <c r="JCR24" s="132"/>
      <c r="JCS24" s="132"/>
      <c r="JCT24" s="132"/>
      <c r="JCU24" s="132"/>
      <c r="JCV24" s="130"/>
      <c r="JCW24" s="132"/>
      <c r="JCX24" s="132"/>
      <c r="JCY24" s="132"/>
      <c r="JCZ24" s="132"/>
      <c r="JDA24" s="132"/>
      <c r="JDB24" s="132"/>
      <c r="JDC24" s="132"/>
      <c r="JDD24" s="132"/>
      <c r="JDE24" s="132"/>
      <c r="JDF24" s="132"/>
      <c r="JDG24" s="132"/>
      <c r="JDH24" s="132"/>
      <c r="JDI24" s="132"/>
      <c r="JDJ24" s="132"/>
      <c r="JDK24" s="130"/>
      <c r="JDL24" s="132"/>
      <c r="JDM24" s="132"/>
      <c r="JDN24" s="132"/>
      <c r="JDO24" s="132"/>
      <c r="JDP24" s="132"/>
      <c r="JDQ24" s="132"/>
      <c r="JDR24" s="132"/>
      <c r="JDS24" s="132"/>
      <c r="JDT24" s="132"/>
      <c r="JDU24" s="132"/>
      <c r="JDV24" s="132"/>
      <c r="JDW24" s="132"/>
      <c r="JDX24" s="132"/>
      <c r="JDY24" s="132"/>
      <c r="JDZ24" s="130"/>
      <c r="JEA24" s="132"/>
      <c r="JEB24" s="132"/>
      <c r="JEC24" s="132"/>
      <c r="JED24" s="132"/>
      <c r="JEE24" s="132"/>
      <c r="JEF24" s="132"/>
      <c r="JEG24" s="132"/>
      <c r="JEH24" s="132"/>
      <c r="JEI24" s="132"/>
      <c r="JEJ24" s="132"/>
      <c r="JEK24" s="132"/>
      <c r="JEL24" s="132"/>
      <c r="JEM24" s="132"/>
      <c r="JEN24" s="132"/>
      <c r="JEO24" s="130"/>
      <c r="JEP24" s="132"/>
      <c r="JEQ24" s="132"/>
      <c r="JER24" s="132"/>
      <c r="JES24" s="132"/>
      <c r="JET24" s="132"/>
      <c r="JEU24" s="132"/>
      <c r="JEV24" s="132"/>
      <c r="JEW24" s="132"/>
      <c r="JEX24" s="132"/>
      <c r="JEY24" s="132"/>
      <c r="JEZ24" s="132"/>
      <c r="JFA24" s="132"/>
      <c r="JFB24" s="132"/>
      <c r="JFC24" s="132"/>
      <c r="JFD24" s="130"/>
      <c r="JFE24" s="132"/>
      <c r="JFF24" s="132"/>
      <c r="JFG24" s="132"/>
      <c r="JFH24" s="132"/>
      <c r="JFI24" s="132"/>
      <c r="JFJ24" s="132"/>
      <c r="JFK24" s="132"/>
      <c r="JFL24" s="132"/>
      <c r="JFM24" s="132"/>
      <c r="JFN24" s="132"/>
      <c r="JFO24" s="132"/>
      <c r="JFP24" s="132"/>
      <c r="JFQ24" s="132"/>
      <c r="JFR24" s="132"/>
      <c r="JFS24" s="130"/>
      <c r="JFT24" s="132"/>
      <c r="JFU24" s="132"/>
      <c r="JFV24" s="132"/>
      <c r="JFW24" s="132"/>
      <c r="JFX24" s="132"/>
      <c r="JFY24" s="132"/>
      <c r="JFZ24" s="132"/>
      <c r="JGA24" s="132"/>
      <c r="JGB24" s="132"/>
      <c r="JGC24" s="132"/>
      <c r="JGD24" s="132"/>
      <c r="JGE24" s="132"/>
      <c r="JGF24" s="132"/>
      <c r="JGG24" s="132"/>
      <c r="JGH24" s="130"/>
      <c r="JGI24" s="132"/>
      <c r="JGJ24" s="132"/>
      <c r="JGK24" s="132"/>
      <c r="JGL24" s="132"/>
      <c r="JGM24" s="132"/>
      <c r="JGN24" s="132"/>
      <c r="JGO24" s="132"/>
      <c r="JGP24" s="132"/>
      <c r="JGQ24" s="132"/>
      <c r="JGR24" s="132"/>
      <c r="JGS24" s="132"/>
      <c r="JGT24" s="132"/>
      <c r="JGU24" s="132"/>
      <c r="JGV24" s="132"/>
      <c r="JGW24" s="130"/>
      <c r="JGX24" s="132"/>
      <c r="JGY24" s="132"/>
      <c r="JGZ24" s="132"/>
      <c r="JHA24" s="132"/>
      <c r="JHB24" s="132"/>
      <c r="JHC24" s="132"/>
      <c r="JHD24" s="132"/>
      <c r="JHE24" s="132"/>
      <c r="JHF24" s="132"/>
      <c r="JHG24" s="132"/>
      <c r="JHH24" s="132"/>
      <c r="JHI24" s="132"/>
      <c r="JHJ24" s="132"/>
      <c r="JHK24" s="132"/>
      <c r="JHL24" s="130"/>
      <c r="JHM24" s="132"/>
      <c r="JHN24" s="132"/>
      <c r="JHO24" s="132"/>
      <c r="JHP24" s="132"/>
      <c r="JHQ24" s="132"/>
      <c r="JHR24" s="132"/>
      <c r="JHS24" s="132"/>
      <c r="JHT24" s="132"/>
      <c r="JHU24" s="132"/>
      <c r="JHV24" s="132"/>
      <c r="JHW24" s="132"/>
      <c r="JHX24" s="132"/>
      <c r="JHY24" s="132"/>
      <c r="JHZ24" s="132"/>
      <c r="JIA24" s="130"/>
      <c r="JIB24" s="132"/>
      <c r="JIC24" s="132"/>
      <c r="JID24" s="132"/>
      <c r="JIE24" s="132"/>
      <c r="JIF24" s="132"/>
      <c r="JIG24" s="132"/>
      <c r="JIH24" s="132"/>
      <c r="JII24" s="132"/>
      <c r="JIJ24" s="132"/>
      <c r="JIK24" s="132"/>
      <c r="JIL24" s="132"/>
      <c r="JIM24" s="132"/>
      <c r="JIN24" s="132"/>
      <c r="JIO24" s="132"/>
      <c r="JIP24" s="130"/>
      <c r="JIQ24" s="132"/>
      <c r="JIR24" s="132"/>
      <c r="JIS24" s="132"/>
      <c r="JIT24" s="132"/>
      <c r="JIU24" s="132"/>
      <c r="JIV24" s="132"/>
      <c r="JIW24" s="132"/>
      <c r="JIX24" s="132"/>
      <c r="JIY24" s="132"/>
      <c r="JIZ24" s="132"/>
      <c r="JJA24" s="132"/>
      <c r="JJB24" s="132"/>
      <c r="JJC24" s="132"/>
      <c r="JJD24" s="132"/>
      <c r="JJE24" s="130"/>
      <c r="JJF24" s="132"/>
      <c r="JJG24" s="132"/>
      <c r="JJH24" s="132"/>
      <c r="JJI24" s="132"/>
      <c r="JJJ24" s="132"/>
      <c r="JJK24" s="132"/>
      <c r="JJL24" s="132"/>
      <c r="JJM24" s="132"/>
      <c r="JJN24" s="132"/>
      <c r="JJO24" s="132"/>
      <c r="JJP24" s="132"/>
      <c r="JJQ24" s="132"/>
      <c r="JJR24" s="132"/>
      <c r="JJS24" s="132"/>
      <c r="JJT24" s="130"/>
      <c r="JJU24" s="132"/>
      <c r="JJV24" s="132"/>
      <c r="JJW24" s="132"/>
      <c r="JJX24" s="132"/>
      <c r="JJY24" s="132"/>
      <c r="JJZ24" s="132"/>
      <c r="JKA24" s="132"/>
      <c r="JKB24" s="132"/>
      <c r="JKC24" s="132"/>
      <c r="JKD24" s="132"/>
      <c r="JKE24" s="132"/>
      <c r="JKF24" s="132"/>
      <c r="JKG24" s="132"/>
      <c r="JKH24" s="132"/>
      <c r="JKI24" s="130"/>
      <c r="JKJ24" s="132"/>
      <c r="JKK24" s="132"/>
      <c r="JKL24" s="132"/>
      <c r="JKM24" s="132"/>
      <c r="JKN24" s="132"/>
      <c r="JKO24" s="132"/>
      <c r="JKP24" s="132"/>
      <c r="JKQ24" s="132"/>
      <c r="JKR24" s="132"/>
      <c r="JKS24" s="132"/>
      <c r="JKT24" s="132"/>
      <c r="JKU24" s="132"/>
      <c r="JKV24" s="132"/>
      <c r="JKW24" s="132"/>
      <c r="JKX24" s="130"/>
      <c r="JKY24" s="132"/>
      <c r="JKZ24" s="132"/>
      <c r="JLA24" s="132"/>
      <c r="JLB24" s="132"/>
      <c r="JLC24" s="132"/>
      <c r="JLD24" s="132"/>
      <c r="JLE24" s="132"/>
      <c r="JLF24" s="132"/>
      <c r="JLG24" s="132"/>
      <c r="JLH24" s="132"/>
      <c r="JLI24" s="132"/>
      <c r="JLJ24" s="132"/>
      <c r="JLK24" s="132"/>
      <c r="JLL24" s="132"/>
      <c r="JLM24" s="130"/>
      <c r="JLN24" s="132"/>
      <c r="JLO24" s="132"/>
      <c r="JLP24" s="132"/>
      <c r="JLQ24" s="132"/>
      <c r="JLR24" s="132"/>
      <c r="JLS24" s="132"/>
      <c r="JLT24" s="132"/>
      <c r="JLU24" s="132"/>
      <c r="JLV24" s="132"/>
      <c r="JLW24" s="132"/>
      <c r="JLX24" s="132"/>
      <c r="JLY24" s="132"/>
      <c r="JLZ24" s="132"/>
      <c r="JMA24" s="132"/>
      <c r="JMB24" s="130"/>
      <c r="JMC24" s="132"/>
      <c r="JMD24" s="132"/>
      <c r="JME24" s="132"/>
      <c r="JMF24" s="132"/>
      <c r="JMG24" s="132"/>
      <c r="JMH24" s="132"/>
      <c r="JMI24" s="132"/>
      <c r="JMJ24" s="132"/>
      <c r="JMK24" s="132"/>
      <c r="JML24" s="132"/>
      <c r="JMM24" s="132"/>
      <c r="JMN24" s="132"/>
      <c r="JMO24" s="132"/>
      <c r="JMP24" s="132"/>
      <c r="JMQ24" s="130"/>
      <c r="JMR24" s="132"/>
      <c r="JMS24" s="132"/>
      <c r="JMT24" s="132"/>
      <c r="JMU24" s="132"/>
      <c r="JMV24" s="132"/>
      <c r="JMW24" s="132"/>
      <c r="JMX24" s="132"/>
      <c r="JMY24" s="132"/>
      <c r="JMZ24" s="132"/>
      <c r="JNA24" s="132"/>
      <c r="JNB24" s="132"/>
      <c r="JNC24" s="132"/>
      <c r="JND24" s="132"/>
      <c r="JNE24" s="132"/>
      <c r="JNF24" s="130"/>
      <c r="JNG24" s="132"/>
      <c r="JNH24" s="132"/>
      <c r="JNI24" s="132"/>
      <c r="JNJ24" s="132"/>
      <c r="JNK24" s="132"/>
      <c r="JNL24" s="132"/>
      <c r="JNM24" s="132"/>
      <c r="JNN24" s="132"/>
      <c r="JNO24" s="132"/>
      <c r="JNP24" s="132"/>
      <c r="JNQ24" s="132"/>
      <c r="JNR24" s="132"/>
      <c r="JNS24" s="132"/>
      <c r="JNT24" s="132"/>
      <c r="JNU24" s="130"/>
      <c r="JNV24" s="132"/>
      <c r="JNW24" s="132"/>
      <c r="JNX24" s="132"/>
      <c r="JNY24" s="132"/>
      <c r="JNZ24" s="132"/>
      <c r="JOA24" s="132"/>
      <c r="JOB24" s="132"/>
      <c r="JOC24" s="132"/>
      <c r="JOD24" s="132"/>
      <c r="JOE24" s="132"/>
      <c r="JOF24" s="132"/>
      <c r="JOG24" s="132"/>
      <c r="JOH24" s="132"/>
      <c r="JOI24" s="132"/>
      <c r="JOJ24" s="130"/>
      <c r="JOK24" s="132"/>
      <c r="JOL24" s="132"/>
      <c r="JOM24" s="132"/>
      <c r="JON24" s="132"/>
      <c r="JOO24" s="132"/>
      <c r="JOP24" s="132"/>
      <c r="JOQ24" s="132"/>
      <c r="JOR24" s="132"/>
      <c r="JOS24" s="132"/>
      <c r="JOT24" s="132"/>
      <c r="JOU24" s="132"/>
      <c r="JOV24" s="132"/>
      <c r="JOW24" s="132"/>
      <c r="JOX24" s="132"/>
      <c r="JOY24" s="130"/>
      <c r="JOZ24" s="132"/>
      <c r="JPA24" s="132"/>
      <c r="JPB24" s="132"/>
      <c r="JPC24" s="132"/>
      <c r="JPD24" s="132"/>
      <c r="JPE24" s="132"/>
      <c r="JPF24" s="132"/>
      <c r="JPG24" s="132"/>
      <c r="JPH24" s="132"/>
      <c r="JPI24" s="132"/>
      <c r="JPJ24" s="132"/>
      <c r="JPK24" s="132"/>
      <c r="JPL24" s="132"/>
      <c r="JPM24" s="132"/>
      <c r="JPN24" s="130"/>
      <c r="JPO24" s="132"/>
      <c r="JPP24" s="132"/>
      <c r="JPQ24" s="132"/>
      <c r="JPR24" s="132"/>
      <c r="JPS24" s="132"/>
      <c r="JPT24" s="132"/>
      <c r="JPU24" s="132"/>
      <c r="JPV24" s="132"/>
      <c r="JPW24" s="132"/>
      <c r="JPX24" s="132"/>
      <c r="JPY24" s="132"/>
      <c r="JPZ24" s="132"/>
      <c r="JQA24" s="132"/>
      <c r="JQB24" s="132"/>
      <c r="JQC24" s="130"/>
      <c r="JQD24" s="132"/>
      <c r="JQE24" s="132"/>
      <c r="JQF24" s="132"/>
      <c r="JQG24" s="132"/>
      <c r="JQH24" s="132"/>
      <c r="JQI24" s="132"/>
      <c r="JQJ24" s="132"/>
      <c r="JQK24" s="132"/>
      <c r="JQL24" s="132"/>
      <c r="JQM24" s="132"/>
      <c r="JQN24" s="132"/>
      <c r="JQO24" s="132"/>
      <c r="JQP24" s="132"/>
      <c r="JQQ24" s="132"/>
      <c r="JQR24" s="130"/>
      <c r="JQS24" s="132"/>
      <c r="JQT24" s="132"/>
      <c r="JQU24" s="132"/>
      <c r="JQV24" s="132"/>
      <c r="JQW24" s="132"/>
      <c r="JQX24" s="132"/>
      <c r="JQY24" s="132"/>
      <c r="JQZ24" s="132"/>
      <c r="JRA24" s="132"/>
      <c r="JRB24" s="132"/>
      <c r="JRC24" s="132"/>
      <c r="JRD24" s="132"/>
      <c r="JRE24" s="132"/>
      <c r="JRF24" s="132"/>
      <c r="JRG24" s="130"/>
      <c r="JRH24" s="132"/>
      <c r="JRI24" s="132"/>
      <c r="JRJ24" s="132"/>
      <c r="JRK24" s="132"/>
      <c r="JRL24" s="132"/>
      <c r="JRM24" s="132"/>
      <c r="JRN24" s="132"/>
      <c r="JRO24" s="132"/>
      <c r="JRP24" s="132"/>
      <c r="JRQ24" s="132"/>
      <c r="JRR24" s="132"/>
      <c r="JRS24" s="132"/>
      <c r="JRT24" s="132"/>
      <c r="JRU24" s="132"/>
      <c r="JRV24" s="130"/>
      <c r="JRW24" s="132"/>
      <c r="JRX24" s="132"/>
      <c r="JRY24" s="132"/>
      <c r="JRZ24" s="132"/>
      <c r="JSA24" s="132"/>
      <c r="JSB24" s="132"/>
      <c r="JSC24" s="132"/>
      <c r="JSD24" s="132"/>
      <c r="JSE24" s="132"/>
      <c r="JSF24" s="132"/>
      <c r="JSG24" s="132"/>
      <c r="JSH24" s="132"/>
      <c r="JSI24" s="132"/>
      <c r="JSJ24" s="132"/>
      <c r="JSK24" s="130"/>
      <c r="JSL24" s="132"/>
      <c r="JSM24" s="132"/>
      <c r="JSN24" s="132"/>
      <c r="JSO24" s="132"/>
      <c r="JSP24" s="132"/>
      <c r="JSQ24" s="132"/>
      <c r="JSR24" s="132"/>
      <c r="JSS24" s="132"/>
      <c r="JST24" s="132"/>
      <c r="JSU24" s="132"/>
      <c r="JSV24" s="132"/>
      <c r="JSW24" s="132"/>
      <c r="JSX24" s="132"/>
      <c r="JSY24" s="132"/>
      <c r="JSZ24" s="130"/>
      <c r="JTA24" s="132"/>
      <c r="JTB24" s="132"/>
      <c r="JTC24" s="132"/>
      <c r="JTD24" s="132"/>
      <c r="JTE24" s="132"/>
      <c r="JTF24" s="132"/>
      <c r="JTG24" s="132"/>
      <c r="JTH24" s="132"/>
      <c r="JTI24" s="132"/>
      <c r="JTJ24" s="132"/>
      <c r="JTK24" s="132"/>
      <c r="JTL24" s="132"/>
      <c r="JTM24" s="132"/>
      <c r="JTN24" s="132"/>
      <c r="JTO24" s="130"/>
      <c r="JTP24" s="132"/>
      <c r="JTQ24" s="132"/>
      <c r="JTR24" s="132"/>
      <c r="JTS24" s="132"/>
      <c r="JTT24" s="132"/>
      <c r="JTU24" s="132"/>
      <c r="JTV24" s="132"/>
      <c r="JTW24" s="132"/>
      <c r="JTX24" s="132"/>
      <c r="JTY24" s="132"/>
      <c r="JTZ24" s="132"/>
      <c r="JUA24" s="132"/>
      <c r="JUB24" s="132"/>
      <c r="JUC24" s="132"/>
      <c r="JUD24" s="130"/>
      <c r="JUE24" s="132"/>
      <c r="JUF24" s="132"/>
      <c r="JUG24" s="132"/>
      <c r="JUH24" s="132"/>
      <c r="JUI24" s="132"/>
      <c r="JUJ24" s="132"/>
      <c r="JUK24" s="132"/>
      <c r="JUL24" s="132"/>
      <c r="JUM24" s="132"/>
      <c r="JUN24" s="132"/>
      <c r="JUO24" s="132"/>
      <c r="JUP24" s="132"/>
      <c r="JUQ24" s="132"/>
      <c r="JUR24" s="132"/>
      <c r="JUS24" s="130"/>
      <c r="JUT24" s="132"/>
      <c r="JUU24" s="132"/>
      <c r="JUV24" s="132"/>
      <c r="JUW24" s="132"/>
      <c r="JUX24" s="132"/>
      <c r="JUY24" s="132"/>
      <c r="JUZ24" s="132"/>
      <c r="JVA24" s="132"/>
      <c r="JVB24" s="132"/>
      <c r="JVC24" s="132"/>
      <c r="JVD24" s="132"/>
      <c r="JVE24" s="132"/>
      <c r="JVF24" s="132"/>
      <c r="JVG24" s="132"/>
      <c r="JVH24" s="130"/>
      <c r="JVI24" s="132"/>
      <c r="JVJ24" s="132"/>
      <c r="JVK24" s="132"/>
      <c r="JVL24" s="132"/>
      <c r="JVM24" s="132"/>
      <c r="JVN24" s="132"/>
      <c r="JVO24" s="132"/>
      <c r="JVP24" s="132"/>
      <c r="JVQ24" s="132"/>
      <c r="JVR24" s="132"/>
      <c r="JVS24" s="132"/>
      <c r="JVT24" s="132"/>
      <c r="JVU24" s="132"/>
      <c r="JVV24" s="132"/>
      <c r="JVW24" s="130"/>
      <c r="JVX24" s="132"/>
      <c r="JVY24" s="132"/>
      <c r="JVZ24" s="132"/>
      <c r="JWA24" s="132"/>
      <c r="JWB24" s="132"/>
      <c r="JWC24" s="132"/>
      <c r="JWD24" s="132"/>
      <c r="JWE24" s="132"/>
      <c r="JWF24" s="132"/>
      <c r="JWG24" s="132"/>
      <c r="JWH24" s="132"/>
      <c r="JWI24" s="132"/>
      <c r="JWJ24" s="132"/>
      <c r="JWK24" s="132"/>
      <c r="JWL24" s="130"/>
      <c r="JWM24" s="132"/>
      <c r="JWN24" s="132"/>
      <c r="JWO24" s="132"/>
      <c r="JWP24" s="132"/>
      <c r="JWQ24" s="132"/>
      <c r="JWR24" s="132"/>
      <c r="JWS24" s="132"/>
      <c r="JWT24" s="132"/>
      <c r="JWU24" s="132"/>
      <c r="JWV24" s="132"/>
      <c r="JWW24" s="132"/>
      <c r="JWX24" s="132"/>
      <c r="JWY24" s="132"/>
      <c r="JWZ24" s="132"/>
      <c r="JXA24" s="130"/>
      <c r="JXB24" s="132"/>
      <c r="JXC24" s="132"/>
      <c r="JXD24" s="132"/>
      <c r="JXE24" s="132"/>
      <c r="JXF24" s="132"/>
      <c r="JXG24" s="132"/>
      <c r="JXH24" s="132"/>
      <c r="JXI24" s="132"/>
      <c r="JXJ24" s="132"/>
      <c r="JXK24" s="132"/>
      <c r="JXL24" s="132"/>
      <c r="JXM24" s="132"/>
      <c r="JXN24" s="132"/>
      <c r="JXO24" s="132"/>
      <c r="JXP24" s="130"/>
      <c r="JXQ24" s="132"/>
      <c r="JXR24" s="132"/>
      <c r="JXS24" s="132"/>
      <c r="JXT24" s="132"/>
      <c r="JXU24" s="132"/>
      <c r="JXV24" s="132"/>
      <c r="JXW24" s="132"/>
      <c r="JXX24" s="132"/>
      <c r="JXY24" s="132"/>
      <c r="JXZ24" s="132"/>
      <c r="JYA24" s="132"/>
      <c r="JYB24" s="132"/>
      <c r="JYC24" s="132"/>
      <c r="JYD24" s="132"/>
      <c r="JYE24" s="130"/>
      <c r="JYF24" s="132"/>
      <c r="JYG24" s="132"/>
      <c r="JYH24" s="132"/>
      <c r="JYI24" s="132"/>
      <c r="JYJ24" s="132"/>
      <c r="JYK24" s="132"/>
      <c r="JYL24" s="132"/>
      <c r="JYM24" s="132"/>
      <c r="JYN24" s="132"/>
      <c r="JYO24" s="132"/>
      <c r="JYP24" s="132"/>
      <c r="JYQ24" s="132"/>
      <c r="JYR24" s="132"/>
      <c r="JYS24" s="132"/>
      <c r="JYT24" s="130"/>
      <c r="JYU24" s="132"/>
      <c r="JYV24" s="132"/>
      <c r="JYW24" s="132"/>
      <c r="JYX24" s="132"/>
      <c r="JYY24" s="132"/>
      <c r="JYZ24" s="132"/>
      <c r="JZA24" s="132"/>
      <c r="JZB24" s="132"/>
      <c r="JZC24" s="132"/>
      <c r="JZD24" s="132"/>
      <c r="JZE24" s="132"/>
      <c r="JZF24" s="132"/>
      <c r="JZG24" s="132"/>
      <c r="JZH24" s="132"/>
      <c r="JZI24" s="130"/>
      <c r="JZJ24" s="132"/>
      <c r="JZK24" s="132"/>
      <c r="JZL24" s="132"/>
      <c r="JZM24" s="132"/>
      <c r="JZN24" s="132"/>
      <c r="JZO24" s="132"/>
      <c r="JZP24" s="132"/>
      <c r="JZQ24" s="132"/>
      <c r="JZR24" s="132"/>
      <c r="JZS24" s="132"/>
      <c r="JZT24" s="132"/>
      <c r="JZU24" s="132"/>
      <c r="JZV24" s="132"/>
      <c r="JZW24" s="132"/>
      <c r="JZX24" s="130"/>
      <c r="JZY24" s="132"/>
      <c r="JZZ24" s="132"/>
      <c r="KAA24" s="132"/>
      <c r="KAB24" s="132"/>
      <c r="KAC24" s="132"/>
      <c r="KAD24" s="132"/>
      <c r="KAE24" s="132"/>
      <c r="KAF24" s="132"/>
      <c r="KAG24" s="132"/>
      <c r="KAH24" s="132"/>
      <c r="KAI24" s="132"/>
      <c r="KAJ24" s="132"/>
      <c r="KAK24" s="132"/>
      <c r="KAL24" s="132"/>
      <c r="KAM24" s="130"/>
      <c r="KAN24" s="132"/>
      <c r="KAO24" s="132"/>
      <c r="KAP24" s="132"/>
      <c r="KAQ24" s="132"/>
      <c r="KAR24" s="132"/>
      <c r="KAS24" s="132"/>
      <c r="KAT24" s="132"/>
      <c r="KAU24" s="132"/>
      <c r="KAV24" s="132"/>
      <c r="KAW24" s="132"/>
      <c r="KAX24" s="132"/>
      <c r="KAY24" s="132"/>
      <c r="KAZ24" s="132"/>
      <c r="KBA24" s="132"/>
      <c r="KBB24" s="130"/>
      <c r="KBC24" s="132"/>
      <c r="KBD24" s="132"/>
      <c r="KBE24" s="132"/>
      <c r="KBF24" s="132"/>
      <c r="KBG24" s="132"/>
      <c r="KBH24" s="132"/>
      <c r="KBI24" s="132"/>
      <c r="KBJ24" s="132"/>
      <c r="KBK24" s="132"/>
      <c r="KBL24" s="132"/>
      <c r="KBM24" s="132"/>
      <c r="KBN24" s="132"/>
      <c r="KBO24" s="132"/>
      <c r="KBP24" s="132"/>
      <c r="KBQ24" s="130"/>
      <c r="KBR24" s="132"/>
      <c r="KBS24" s="132"/>
      <c r="KBT24" s="132"/>
      <c r="KBU24" s="132"/>
      <c r="KBV24" s="132"/>
      <c r="KBW24" s="132"/>
      <c r="KBX24" s="132"/>
      <c r="KBY24" s="132"/>
      <c r="KBZ24" s="132"/>
      <c r="KCA24" s="132"/>
      <c r="KCB24" s="132"/>
      <c r="KCC24" s="132"/>
      <c r="KCD24" s="132"/>
      <c r="KCE24" s="132"/>
      <c r="KCF24" s="130"/>
      <c r="KCG24" s="132"/>
      <c r="KCH24" s="132"/>
      <c r="KCI24" s="132"/>
      <c r="KCJ24" s="132"/>
      <c r="KCK24" s="132"/>
      <c r="KCL24" s="132"/>
      <c r="KCM24" s="132"/>
      <c r="KCN24" s="132"/>
      <c r="KCO24" s="132"/>
      <c r="KCP24" s="132"/>
      <c r="KCQ24" s="132"/>
      <c r="KCR24" s="132"/>
      <c r="KCS24" s="132"/>
      <c r="KCT24" s="132"/>
      <c r="KCU24" s="130"/>
      <c r="KCV24" s="132"/>
      <c r="KCW24" s="132"/>
      <c r="KCX24" s="132"/>
      <c r="KCY24" s="132"/>
      <c r="KCZ24" s="132"/>
      <c r="KDA24" s="132"/>
      <c r="KDB24" s="132"/>
      <c r="KDC24" s="132"/>
      <c r="KDD24" s="132"/>
      <c r="KDE24" s="132"/>
      <c r="KDF24" s="132"/>
      <c r="KDG24" s="132"/>
      <c r="KDH24" s="132"/>
      <c r="KDI24" s="132"/>
      <c r="KDJ24" s="130"/>
      <c r="KDK24" s="132"/>
      <c r="KDL24" s="132"/>
      <c r="KDM24" s="132"/>
      <c r="KDN24" s="132"/>
      <c r="KDO24" s="132"/>
      <c r="KDP24" s="132"/>
      <c r="KDQ24" s="132"/>
      <c r="KDR24" s="132"/>
      <c r="KDS24" s="132"/>
      <c r="KDT24" s="132"/>
      <c r="KDU24" s="132"/>
      <c r="KDV24" s="132"/>
      <c r="KDW24" s="132"/>
      <c r="KDX24" s="132"/>
      <c r="KDY24" s="130"/>
      <c r="KDZ24" s="132"/>
      <c r="KEA24" s="132"/>
      <c r="KEB24" s="132"/>
      <c r="KEC24" s="132"/>
      <c r="KED24" s="132"/>
      <c r="KEE24" s="132"/>
      <c r="KEF24" s="132"/>
      <c r="KEG24" s="132"/>
      <c r="KEH24" s="132"/>
      <c r="KEI24" s="132"/>
      <c r="KEJ24" s="132"/>
      <c r="KEK24" s="132"/>
      <c r="KEL24" s="132"/>
      <c r="KEM24" s="132"/>
      <c r="KEN24" s="130"/>
      <c r="KEO24" s="132"/>
      <c r="KEP24" s="132"/>
      <c r="KEQ24" s="132"/>
      <c r="KER24" s="132"/>
      <c r="KES24" s="132"/>
      <c r="KET24" s="132"/>
      <c r="KEU24" s="132"/>
      <c r="KEV24" s="132"/>
      <c r="KEW24" s="132"/>
      <c r="KEX24" s="132"/>
      <c r="KEY24" s="132"/>
      <c r="KEZ24" s="132"/>
      <c r="KFA24" s="132"/>
      <c r="KFB24" s="132"/>
      <c r="KFC24" s="130"/>
      <c r="KFD24" s="132"/>
      <c r="KFE24" s="132"/>
      <c r="KFF24" s="132"/>
      <c r="KFG24" s="132"/>
      <c r="KFH24" s="132"/>
      <c r="KFI24" s="132"/>
      <c r="KFJ24" s="132"/>
      <c r="KFK24" s="132"/>
      <c r="KFL24" s="132"/>
      <c r="KFM24" s="132"/>
      <c r="KFN24" s="132"/>
      <c r="KFO24" s="132"/>
      <c r="KFP24" s="132"/>
      <c r="KFQ24" s="132"/>
      <c r="KFR24" s="130"/>
      <c r="KFS24" s="132"/>
      <c r="KFT24" s="132"/>
      <c r="KFU24" s="132"/>
      <c r="KFV24" s="132"/>
      <c r="KFW24" s="132"/>
      <c r="KFX24" s="132"/>
      <c r="KFY24" s="132"/>
      <c r="KFZ24" s="132"/>
      <c r="KGA24" s="132"/>
      <c r="KGB24" s="132"/>
      <c r="KGC24" s="132"/>
      <c r="KGD24" s="132"/>
      <c r="KGE24" s="132"/>
      <c r="KGF24" s="132"/>
      <c r="KGG24" s="130"/>
      <c r="KGH24" s="132"/>
      <c r="KGI24" s="132"/>
      <c r="KGJ24" s="132"/>
      <c r="KGK24" s="132"/>
      <c r="KGL24" s="132"/>
      <c r="KGM24" s="132"/>
      <c r="KGN24" s="132"/>
      <c r="KGO24" s="132"/>
      <c r="KGP24" s="132"/>
      <c r="KGQ24" s="132"/>
      <c r="KGR24" s="132"/>
      <c r="KGS24" s="132"/>
      <c r="KGT24" s="132"/>
      <c r="KGU24" s="132"/>
      <c r="KGV24" s="130"/>
      <c r="KGW24" s="132"/>
      <c r="KGX24" s="132"/>
      <c r="KGY24" s="132"/>
      <c r="KGZ24" s="132"/>
      <c r="KHA24" s="132"/>
      <c r="KHB24" s="132"/>
      <c r="KHC24" s="132"/>
      <c r="KHD24" s="132"/>
      <c r="KHE24" s="132"/>
      <c r="KHF24" s="132"/>
      <c r="KHG24" s="132"/>
      <c r="KHH24" s="132"/>
      <c r="KHI24" s="132"/>
      <c r="KHJ24" s="132"/>
      <c r="KHK24" s="130"/>
      <c r="KHL24" s="132"/>
      <c r="KHM24" s="132"/>
      <c r="KHN24" s="132"/>
      <c r="KHO24" s="132"/>
      <c r="KHP24" s="132"/>
      <c r="KHQ24" s="132"/>
      <c r="KHR24" s="132"/>
      <c r="KHS24" s="132"/>
      <c r="KHT24" s="132"/>
      <c r="KHU24" s="132"/>
      <c r="KHV24" s="132"/>
      <c r="KHW24" s="132"/>
      <c r="KHX24" s="132"/>
      <c r="KHY24" s="132"/>
      <c r="KHZ24" s="130"/>
      <c r="KIA24" s="132"/>
      <c r="KIB24" s="132"/>
      <c r="KIC24" s="132"/>
      <c r="KID24" s="132"/>
      <c r="KIE24" s="132"/>
      <c r="KIF24" s="132"/>
      <c r="KIG24" s="132"/>
      <c r="KIH24" s="132"/>
      <c r="KII24" s="132"/>
      <c r="KIJ24" s="132"/>
      <c r="KIK24" s="132"/>
      <c r="KIL24" s="132"/>
      <c r="KIM24" s="132"/>
      <c r="KIN24" s="132"/>
      <c r="KIO24" s="130"/>
      <c r="KIP24" s="132"/>
      <c r="KIQ24" s="132"/>
      <c r="KIR24" s="132"/>
      <c r="KIS24" s="132"/>
      <c r="KIT24" s="132"/>
      <c r="KIU24" s="132"/>
      <c r="KIV24" s="132"/>
      <c r="KIW24" s="132"/>
      <c r="KIX24" s="132"/>
      <c r="KIY24" s="132"/>
      <c r="KIZ24" s="132"/>
      <c r="KJA24" s="132"/>
      <c r="KJB24" s="132"/>
      <c r="KJC24" s="132"/>
      <c r="KJD24" s="130"/>
      <c r="KJE24" s="132"/>
      <c r="KJF24" s="132"/>
      <c r="KJG24" s="132"/>
      <c r="KJH24" s="132"/>
      <c r="KJI24" s="132"/>
      <c r="KJJ24" s="132"/>
      <c r="KJK24" s="132"/>
      <c r="KJL24" s="132"/>
      <c r="KJM24" s="132"/>
      <c r="KJN24" s="132"/>
      <c r="KJO24" s="132"/>
      <c r="KJP24" s="132"/>
      <c r="KJQ24" s="132"/>
      <c r="KJR24" s="132"/>
      <c r="KJS24" s="130"/>
      <c r="KJT24" s="132"/>
      <c r="KJU24" s="132"/>
      <c r="KJV24" s="132"/>
      <c r="KJW24" s="132"/>
      <c r="KJX24" s="132"/>
      <c r="KJY24" s="132"/>
      <c r="KJZ24" s="132"/>
      <c r="KKA24" s="132"/>
      <c r="KKB24" s="132"/>
      <c r="KKC24" s="132"/>
      <c r="KKD24" s="132"/>
      <c r="KKE24" s="132"/>
      <c r="KKF24" s="132"/>
      <c r="KKG24" s="132"/>
      <c r="KKH24" s="130"/>
      <c r="KKI24" s="132"/>
      <c r="KKJ24" s="132"/>
      <c r="KKK24" s="132"/>
      <c r="KKL24" s="132"/>
      <c r="KKM24" s="132"/>
      <c r="KKN24" s="132"/>
      <c r="KKO24" s="132"/>
      <c r="KKP24" s="132"/>
      <c r="KKQ24" s="132"/>
      <c r="KKR24" s="132"/>
      <c r="KKS24" s="132"/>
      <c r="KKT24" s="132"/>
      <c r="KKU24" s="132"/>
      <c r="KKV24" s="132"/>
      <c r="KKW24" s="130"/>
      <c r="KKX24" s="132"/>
      <c r="KKY24" s="132"/>
      <c r="KKZ24" s="132"/>
      <c r="KLA24" s="132"/>
      <c r="KLB24" s="132"/>
      <c r="KLC24" s="132"/>
      <c r="KLD24" s="132"/>
      <c r="KLE24" s="132"/>
      <c r="KLF24" s="132"/>
      <c r="KLG24" s="132"/>
      <c r="KLH24" s="132"/>
      <c r="KLI24" s="132"/>
      <c r="KLJ24" s="132"/>
      <c r="KLK24" s="132"/>
      <c r="KLL24" s="130"/>
      <c r="KLM24" s="132"/>
      <c r="KLN24" s="132"/>
      <c r="KLO24" s="132"/>
      <c r="KLP24" s="132"/>
      <c r="KLQ24" s="132"/>
      <c r="KLR24" s="132"/>
      <c r="KLS24" s="132"/>
      <c r="KLT24" s="132"/>
      <c r="KLU24" s="132"/>
      <c r="KLV24" s="132"/>
      <c r="KLW24" s="132"/>
      <c r="KLX24" s="132"/>
      <c r="KLY24" s="132"/>
      <c r="KLZ24" s="132"/>
      <c r="KMA24" s="130"/>
      <c r="KMB24" s="132"/>
      <c r="KMC24" s="132"/>
      <c r="KMD24" s="132"/>
      <c r="KME24" s="132"/>
      <c r="KMF24" s="132"/>
      <c r="KMG24" s="132"/>
      <c r="KMH24" s="132"/>
      <c r="KMI24" s="132"/>
      <c r="KMJ24" s="132"/>
      <c r="KMK24" s="132"/>
      <c r="KML24" s="132"/>
      <c r="KMM24" s="132"/>
      <c r="KMN24" s="132"/>
      <c r="KMO24" s="132"/>
      <c r="KMP24" s="130"/>
      <c r="KMQ24" s="132"/>
      <c r="KMR24" s="132"/>
      <c r="KMS24" s="132"/>
      <c r="KMT24" s="132"/>
      <c r="KMU24" s="132"/>
      <c r="KMV24" s="132"/>
      <c r="KMW24" s="132"/>
      <c r="KMX24" s="132"/>
      <c r="KMY24" s="132"/>
      <c r="KMZ24" s="132"/>
      <c r="KNA24" s="132"/>
      <c r="KNB24" s="132"/>
      <c r="KNC24" s="132"/>
      <c r="KND24" s="132"/>
      <c r="KNE24" s="130"/>
      <c r="KNF24" s="132"/>
      <c r="KNG24" s="132"/>
      <c r="KNH24" s="132"/>
      <c r="KNI24" s="132"/>
      <c r="KNJ24" s="132"/>
      <c r="KNK24" s="132"/>
      <c r="KNL24" s="132"/>
      <c r="KNM24" s="132"/>
      <c r="KNN24" s="132"/>
      <c r="KNO24" s="132"/>
      <c r="KNP24" s="132"/>
      <c r="KNQ24" s="132"/>
      <c r="KNR24" s="132"/>
      <c r="KNS24" s="132"/>
      <c r="KNT24" s="130"/>
      <c r="KNU24" s="132"/>
      <c r="KNV24" s="132"/>
      <c r="KNW24" s="132"/>
      <c r="KNX24" s="132"/>
      <c r="KNY24" s="132"/>
      <c r="KNZ24" s="132"/>
      <c r="KOA24" s="132"/>
      <c r="KOB24" s="132"/>
      <c r="KOC24" s="132"/>
      <c r="KOD24" s="132"/>
      <c r="KOE24" s="132"/>
      <c r="KOF24" s="132"/>
      <c r="KOG24" s="132"/>
      <c r="KOH24" s="132"/>
      <c r="KOI24" s="130"/>
      <c r="KOJ24" s="132"/>
      <c r="KOK24" s="132"/>
      <c r="KOL24" s="132"/>
      <c r="KOM24" s="132"/>
      <c r="KON24" s="132"/>
      <c r="KOO24" s="132"/>
      <c r="KOP24" s="132"/>
      <c r="KOQ24" s="132"/>
      <c r="KOR24" s="132"/>
      <c r="KOS24" s="132"/>
      <c r="KOT24" s="132"/>
      <c r="KOU24" s="132"/>
      <c r="KOV24" s="132"/>
      <c r="KOW24" s="132"/>
      <c r="KOX24" s="130"/>
      <c r="KOY24" s="132"/>
      <c r="KOZ24" s="132"/>
      <c r="KPA24" s="132"/>
      <c r="KPB24" s="132"/>
      <c r="KPC24" s="132"/>
      <c r="KPD24" s="132"/>
      <c r="KPE24" s="132"/>
      <c r="KPF24" s="132"/>
      <c r="KPG24" s="132"/>
      <c r="KPH24" s="132"/>
      <c r="KPI24" s="132"/>
      <c r="KPJ24" s="132"/>
      <c r="KPK24" s="132"/>
      <c r="KPL24" s="132"/>
      <c r="KPM24" s="130"/>
      <c r="KPN24" s="132"/>
      <c r="KPO24" s="132"/>
      <c r="KPP24" s="132"/>
      <c r="KPQ24" s="132"/>
      <c r="KPR24" s="132"/>
      <c r="KPS24" s="132"/>
      <c r="KPT24" s="132"/>
      <c r="KPU24" s="132"/>
      <c r="KPV24" s="132"/>
      <c r="KPW24" s="132"/>
      <c r="KPX24" s="132"/>
      <c r="KPY24" s="132"/>
      <c r="KPZ24" s="132"/>
      <c r="KQA24" s="132"/>
      <c r="KQB24" s="130"/>
      <c r="KQC24" s="132"/>
      <c r="KQD24" s="132"/>
      <c r="KQE24" s="132"/>
      <c r="KQF24" s="132"/>
      <c r="KQG24" s="132"/>
      <c r="KQH24" s="132"/>
      <c r="KQI24" s="132"/>
      <c r="KQJ24" s="132"/>
      <c r="KQK24" s="132"/>
      <c r="KQL24" s="132"/>
      <c r="KQM24" s="132"/>
      <c r="KQN24" s="132"/>
      <c r="KQO24" s="132"/>
      <c r="KQP24" s="132"/>
      <c r="KQQ24" s="130"/>
      <c r="KQR24" s="132"/>
      <c r="KQS24" s="132"/>
      <c r="KQT24" s="132"/>
      <c r="KQU24" s="132"/>
      <c r="KQV24" s="132"/>
      <c r="KQW24" s="132"/>
      <c r="KQX24" s="132"/>
      <c r="KQY24" s="132"/>
      <c r="KQZ24" s="132"/>
      <c r="KRA24" s="132"/>
      <c r="KRB24" s="132"/>
      <c r="KRC24" s="132"/>
      <c r="KRD24" s="132"/>
      <c r="KRE24" s="132"/>
      <c r="KRF24" s="130"/>
      <c r="KRG24" s="132"/>
      <c r="KRH24" s="132"/>
      <c r="KRI24" s="132"/>
      <c r="KRJ24" s="132"/>
      <c r="KRK24" s="132"/>
      <c r="KRL24" s="132"/>
      <c r="KRM24" s="132"/>
      <c r="KRN24" s="132"/>
      <c r="KRO24" s="132"/>
      <c r="KRP24" s="132"/>
      <c r="KRQ24" s="132"/>
      <c r="KRR24" s="132"/>
      <c r="KRS24" s="132"/>
      <c r="KRT24" s="132"/>
      <c r="KRU24" s="130"/>
      <c r="KRV24" s="132"/>
      <c r="KRW24" s="132"/>
      <c r="KRX24" s="132"/>
      <c r="KRY24" s="132"/>
      <c r="KRZ24" s="132"/>
      <c r="KSA24" s="132"/>
      <c r="KSB24" s="132"/>
      <c r="KSC24" s="132"/>
      <c r="KSD24" s="132"/>
      <c r="KSE24" s="132"/>
      <c r="KSF24" s="132"/>
      <c r="KSG24" s="132"/>
      <c r="KSH24" s="132"/>
      <c r="KSI24" s="132"/>
      <c r="KSJ24" s="130"/>
      <c r="KSK24" s="132"/>
      <c r="KSL24" s="132"/>
      <c r="KSM24" s="132"/>
      <c r="KSN24" s="132"/>
      <c r="KSO24" s="132"/>
      <c r="KSP24" s="132"/>
      <c r="KSQ24" s="132"/>
      <c r="KSR24" s="132"/>
      <c r="KSS24" s="132"/>
      <c r="KST24" s="132"/>
      <c r="KSU24" s="132"/>
      <c r="KSV24" s="132"/>
      <c r="KSW24" s="132"/>
      <c r="KSX24" s="132"/>
      <c r="KSY24" s="130"/>
      <c r="KSZ24" s="132"/>
      <c r="KTA24" s="132"/>
      <c r="KTB24" s="132"/>
      <c r="KTC24" s="132"/>
      <c r="KTD24" s="132"/>
      <c r="KTE24" s="132"/>
      <c r="KTF24" s="132"/>
      <c r="KTG24" s="132"/>
      <c r="KTH24" s="132"/>
      <c r="KTI24" s="132"/>
      <c r="KTJ24" s="132"/>
      <c r="KTK24" s="132"/>
      <c r="KTL24" s="132"/>
      <c r="KTM24" s="132"/>
      <c r="KTN24" s="130"/>
      <c r="KTO24" s="132"/>
      <c r="KTP24" s="132"/>
      <c r="KTQ24" s="132"/>
      <c r="KTR24" s="132"/>
      <c r="KTS24" s="132"/>
      <c r="KTT24" s="132"/>
      <c r="KTU24" s="132"/>
      <c r="KTV24" s="132"/>
      <c r="KTW24" s="132"/>
      <c r="KTX24" s="132"/>
      <c r="KTY24" s="132"/>
      <c r="KTZ24" s="132"/>
      <c r="KUA24" s="132"/>
      <c r="KUB24" s="132"/>
      <c r="KUC24" s="130"/>
      <c r="KUD24" s="132"/>
      <c r="KUE24" s="132"/>
      <c r="KUF24" s="132"/>
      <c r="KUG24" s="132"/>
      <c r="KUH24" s="132"/>
      <c r="KUI24" s="132"/>
      <c r="KUJ24" s="132"/>
      <c r="KUK24" s="132"/>
      <c r="KUL24" s="132"/>
      <c r="KUM24" s="132"/>
      <c r="KUN24" s="132"/>
      <c r="KUO24" s="132"/>
      <c r="KUP24" s="132"/>
      <c r="KUQ24" s="132"/>
      <c r="KUR24" s="130"/>
      <c r="KUS24" s="132"/>
      <c r="KUT24" s="132"/>
      <c r="KUU24" s="132"/>
      <c r="KUV24" s="132"/>
      <c r="KUW24" s="132"/>
      <c r="KUX24" s="132"/>
      <c r="KUY24" s="132"/>
      <c r="KUZ24" s="132"/>
      <c r="KVA24" s="132"/>
      <c r="KVB24" s="132"/>
      <c r="KVC24" s="132"/>
      <c r="KVD24" s="132"/>
      <c r="KVE24" s="132"/>
      <c r="KVF24" s="132"/>
      <c r="KVG24" s="130"/>
      <c r="KVH24" s="132"/>
      <c r="KVI24" s="132"/>
      <c r="KVJ24" s="132"/>
      <c r="KVK24" s="132"/>
      <c r="KVL24" s="132"/>
      <c r="KVM24" s="132"/>
      <c r="KVN24" s="132"/>
      <c r="KVO24" s="132"/>
      <c r="KVP24" s="132"/>
      <c r="KVQ24" s="132"/>
      <c r="KVR24" s="132"/>
      <c r="KVS24" s="132"/>
      <c r="KVT24" s="132"/>
      <c r="KVU24" s="132"/>
      <c r="KVV24" s="130"/>
      <c r="KVW24" s="132"/>
      <c r="KVX24" s="132"/>
      <c r="KVY24" s="132"/>
      <c r="KVZ24" s="132"/>
      <c r="KWA24" s="132"/>
      <c r="KWB24" s="132"/>
      <c r="KWC24" s="132"/>
      <c r="KWD24" s="132"/>
      <c r="KWE24" s="132"/>
      <c r="KWF24" s="132"/>
      <c r="KWG24" s="132"/>
      <c r="KWH24" s="132"/>
      <c r="KWI24" s="132"/>
      <c r="KWJ24" s="132"/>
      <c r="KWK24" s="130"/>
      <c r="KWL24" s="132"/>
      <c r="KWM24" s="132"/>
      <c r="KWN24" s="132"/>
      <c r="KWO24" s="132"/>
      <c r="KWP24" s="132"/>
      <c r="KWQ24" s="132"/>
      <c r="KWR24" s="132"/>
      <c r="KWS24" s="132"/>
      <c r="KWT24" s="132"/>
      <c r="KWU24" s="132"/>
      <c r="KWV24" s="132"/>
      <c r="KWW24" s="132"/>
      <c r="KWX24" s="132"/>
      <c r="KWY24" s="132"/>
      <c r="KWZ24" s="130"/>
      <c r="KXA24" s="132"/>
      <c r="KXB24" s="132"/>
      <c r="KXC24" s="132"/>
      <c r="KXD24" s="132"/>
      <c r="KXE24" s="132"/>
      <c r="KXF24" s="132"/>
      <c r="KXG24" s="132"/>
      <c r="KXH24" s="132"/>
      <c r="KXI24" s="132"/>
      <c r="KXJ24" s="132"/>
      <c r="KXK24" s="132"/>
      <c r="KXL24" s="132"/>
      <c r="KXM24" s="132"/>
      <c r="KXN24" s="132"/>
      <c r="KXO24" s="130"/>
      <c r="KXP24" s="132"/>
      <c r="KXQ24" s="132"/>
      <c r="KXR24" s="132"/>
      <c r="KXS24" s="132"/>
      <c r="KXT24" s="132"/>
      <c r="KXU24" s="132"/>
      <c r="KXV24" s="132"/>
      <c r="KXW24" s="132"/>
      <c r="KXX24" s="132"/>
      <c r="KXY24" s="132"/>
      <c r="KXZ24" s="132"/>
      <c r="KYA24" s="132"/>
      <c r="KYB24" s="132"/>
      <c r="KYC24" s="132"/>
      <c r="KYD24" s="130"/>
      <c r="KYE24" s="132"/>
      <c r="KYF24" s="132"/>
      <c r="KYG24" s="132"/>
      <c r="KYH24" s="132"/>
      <c r="KYI24" s="132"/>
      <c r="KYJ24" s="132"/>
      <c r="KYK24" s="132"/>
      <c r="KYL24" s="132"/>
      <c r="KYM24" s="132"/>
      <c r="KYN24" s="132"/>
      <c r="KYO24" s="132"/>
      <c r="KYP24" s="132"/>
      <c r="KYQ24" s="132"/>
      <c r="KYR24" s="132"/>
      <c r="KYS24" s="130"/>
      <c r="KYT24" s="132"/>
      <c r="KYU24" s="132"/>
      <c r="KYV24" s="132"/>
      <c r="KYW24" s="132"/>
      <c r="KYX24" s="132"/>
      <c r="KYY24" s="132"/>
      <c r="KYZ24" s="132"/>
      <c r="KZA24" s="132"/>
      <c r="KZB24" s="132"/>
      <c r="KZC24" s="132"/>
      <c r="KZD24" s="132"/>
      <c r="KZE24" s="132"/>
      <c r="KZF24" s="132"/>
      <c r="KZG24" s="132"/>
      <c r="KZH24" s="130"/>
      <c r="KZI24" s="132"/>
      <c r="KZJ24" s="132"/>
      <c r="KZK24" s="132"/>
      <c r="KZL24" s="132"/>
      <c r="KZM24" s="132"/>
      <c r="KZN24" s="132"/>
      <c r="KZO24" s="132"/>
      <c r="KZP24" s="132"/>
      <c r="KZQ24" s="132"/>
      <c r="KZR24" s="132"/>
      <c r="KZS24" s="132"/>
      <c r="KZT24" s="132"/>
      <c r="KZU24" s="132"/>
      <c r="KZV24" s="132"/>
      <c r="KZW24" s="130"/>
      <c r="KZX24" s="132"/>
      <c r="KZY24" s="132"/>
      <c r="KZZ24" s="132"/>
      <c r="LAA24" s="132"/>
      <c r="LAB24" s="132"/>
      <c r="LAC24" s="132"/>
      <c r="LAD24" s="132"/>
      <c r="LAE24" s="132"/>
      <c r="LAF24" s="132"/>
      <c r="LAG24" s="132"/>
      <c r="LAH24" s="132"/>
      <c r="LAI24" s="132"/>
      <c r="LAJ24" s="132"/>
      <c r="LAK24" s="132"/>
      <c r="LAL24" s="130"/>
      <c r="LAM24" s="132"/>
      <c r="LAN24" s="132"/>
      <c r="LAO24" s="132"/>
      <c r="LAP24" s="132"/>
      <c r="LAQ24" s="132"/>
      <c r="LAR24" s="132"/>
      <c r="LAS24" s="132"/>
      <c r="LAT24" s="132"/>
      <c r="LAU24" s="132"/>
      <c r="LAV24" s="132"/>
      <c r="LAW24" s="132"/>
      <c r="LAX24" s="132"/>
      <c r="LAY24" s="132"/>
      <c r="LAZ24" s="132"/>
      <c r="LBA24" s="130"/>
      <c r="LBB24" s="132"/>
      <c r="LBC24" s="132"/>
      <c r="LBD24" s="132"/>
      <c r="LBE24" s="132"/>
      <c r="LBF24" s="132"/>
      <c r="LBG24" s="132"/>
      <c r="LBH24" s="132"/>
      <c r="LBI24" s="132"/>
      <c r="LBJ24" s="132"/>
      <c r="LBK24" s="132"/>
      <c r="LBL24" s="132"/>
      <c r="LBM24" s="132"/>
      <c r="LBN24" s="132"/>
      <c r="LBO24" s="132"/>
      <c r="LBP24" s="130"/>
      <c r="LBQ24" s="132"/>
      <c r="LBR24" s="132"/>
      <c r="LBS24" s="132"/>
      <c r="LBT24" s="132"/>
      <c r="LBU24" s="132"/>
      <c r="LBV24" s="132"/>
      <c r="LBW24" s="132"/>
      <c r="LBX24" s="132"/>
      <c r="LBY24" s="132"/>
      <c r="LBZ24" s="132"/>
      <c r="LCA24" s="132"/>
      <c r="LCB24" s="132"/>
      <c r="LCC24" s="132"/>
      <c r="LCD24" s="132"/>
      <c r="LCE24" s="130"/>
      <c r="LCF24" s="132"/>
      <c r="LCG24" s="132"/>
      <c r="LCH24" s="132"/>
      <c r="LCI24" s="132"/>
      <c r="LCJ24" s="132"/>
      <c r="LCK24" s="132"/>
      <c r="LCL24" s="132"/>
      <c r="LCM24" s="132"/>
      <c r="LCN24" s="132"/>
      <c r="LCO24" s="132"/>
      <c r="LCP24" s="132"/>
      <c r="LCQ24" s="132"/>
      <c r="LCR24" s="132"/>
      <c r="LCS24" s="132"/>
      <c r="LCT24" s="130"/>
      <c r="LCU24" s="132"/>
      <c r="LCV24" s="132"/>
      <c r="LCW24" s="132"/>
      <c r="LCX24" s="132"/>
      <c r="LCY24" s="132"/>
      <c r="LCZ24" s="132"/>
      <c r="LDA24" s="132"/>
      <c r="LDB24" s="132"/>
      <c r="LDC24" s="132"/>
      <c r="LDD24" s="132"/>
      <c r="LDE24" s="132"/>
      <c r="LDF24" s="132"/>
      <c r="LDG24" s="132"/>
      <c r="LDH24" s="132"/>
      <c r="LDI24" s="130"/>
      <c r="LDJ24" s="132"/>
      <c r="LDK24" s="132"/>
      <c r="LDL24" s="132"/>
      <c r="LDM24" s="132"/>
      <c r="LDN24" s="132"/>
      <c r="LDO24" s="132"/>
      <c r="LDP24" s="132"/>
      <c r="LDQ24" s="132"/>
      <c r="LDR24" s="132"/>
      <c r="LDS24" s="132"/>
      <c r="LDT24" s="132"/>
      <c r="LDU24" s="132"/>
      <c r="LDV24" s="132"/>
      <c r="LDW24" s="132"/>
      <c r="LDX24" s="130"/>
      <c r="LDY24" s="132"/>
      <c r="LDZ24" s="132"/>
      <c r="LEA24" s="132"/>
      <c r="LEB24" s="132"/>
      <c r="LEC24" s="132"/>
      <c r="LED24" s="132"/>
      <c r="LEE24" s="132"/>
      <c r="LEF24" s="132"/>
      <c r="LEG24" s="132"/>
      <c r="LEH24" s="132"/>
      <c r="LEI24" s="132"/>
      <c r="LEJ24" s="132"/>
      <c r="LEK24" s="132"/>
      <c r="LEL24" s="132"/>
      <c r="LEM24" s="130"/>
      <c r="LEN24" s="132"/>
      <c r="LEO24" s="132"/>
      <c r="LEP24" s="132"/>
      <c r="LEQ24" s="132"/>
      <c r="LER24" s="132"/>
      <c r="LES24" s="132"/>
      <c r="LET24" s="132"/>
      <c r="LEU24" s="132"/>
      <c r="LEV24" s="132"/>
      <c r="LEW24" s="132"/>
      <c r="LEX24" s="132"/>
      <c r="LEY24" s="132"/>
      <c r="LEZ24" s="132"/>
      <c r="LFA24" s="132"/>
      <c r="LFB24" s="130"/>
      <c r="LFC24" s="132"/>
      <c r="LFD24" s="132"/>
      <c r="LFE24" s="132"/>
      <c r="LFF24" s="132"/>
      <c r="LFG24" s="132"/>
      <c r="LFH24" s="132"/>
      <c r="LFI24" s="132"/>
      <c r="LFJ24" s="132"/>
      <c r="LFK24" s="132"/>
      <c r="LFL24" s="132"/>
      <c r="LFM24" s="132"/>
      <c r="LFN24" s="132"/>
      <c r="LFO24" s="132"/>
      <c r="LFP24" s="132"/>
      <c r="LFQ24" s="130"/>
      <c r="LFR24" s="132"/>
      <c r="LFS24" s="132"/>
      <c r="LFT24" s="132"/>
      <c r="LFU24" s="132"/>
      <c r="LFV24" s="132"/>
      <c r="LFW24" s="132"/>
      <c r="LFX24" s="132"/>
      <c r="LFY24" s="132"/>
      <c r="LFZ24" s="132"/>
      <c r="LGA24" s="132"/>
      <c r="LGB24" s="132"/>
      <c r="LGC24" s="132"/>
      <c r="LGD24" s="132"/>
      <c r="LGE24" s="132"/>
      <c r="LGF24" s="130"/>
      <c r="LGG24" s="132"/>
      <c r="LGH24" s="132"/>
      <c r="LGI24" s="132"/>
      <c r="LGJ24" s="132"/>
      <c r="LGK24" s="132"/>
      <c r="LGL24" s="132"/>
      <c r="LGM24" s="132"/>
      <c r="LGN24" s="132"/>
      <c r="LGO24" s="132"/>
      <c r="LGP24" s="132"/>
      <c r="LGQ24" s="132"/>
      <c r="LGR24" s="132"/>
      <c r="LGS24" s="132"/>
      <c r="LGT24" s="132"/>
      <c r="LGU24" s="130"/>
      <c r="LGV24" s="132"/>
      <c r="LGW24" s="132"/>
      <c r="LGX24" s="132"/>
      <c r="LGY24" s="132"/>
      <c r="LGZ24" s="132"/>
      <c r="LHA24" s="132"/>
      <c r="LHB24" s="132"/>
      <c r="LHC24" s="132"/>
      <c r="LHD24" s="132"/>
      <c r="LHE24" s="132"/>
      <c r="LHF24" s="132"/>
      <c r="LHG24" s="132"/>
      <c r="LHH24" s="132"/>
      <c r="LHI24" s="132"/>
      <c r="LHJ24" s="130"/>
      <c r="LHK24" s="132"/>
      <c r="LHL24" s="132"/>
      <c r="LHM24" s="132"/>
      <c r="LHN24" s="132"/>
      <c r="LHO24" s="132"/>
      <c r="LHP24" s="132"/>
      <c r="LHQ24" s="132"/>
      <c r="LHR24" s="132"/>
      <c r="LHS24" s="132"/>
      <c r="LHT24" s="132"/>
      <c r="LHU24" s="132"/>
      <c r="LHV24" s="132"/>
      <c r="LHW24" s="132"/>
      <c r="LHX24" s="132"/>
      <c r="LHY24" s="130"/>
      <c r="LHZ24" s="132"/>
      <c r="LIA24" s="132"/>
      <c r="LIB24" s="132"/>
      <c r="LIC24" s="132"/>
      <c r="LID24" s="132"/>
      <c r="LIE24" s="132"/>
      <c r="LIF24" s="132"/>
      <c r="LIG24" s="132"/>
      <c r="LIH24" s="132"/>
      <c r="LII24" s="132"/>
      <c r="LIJ24" s="132"/>
      <c r="LIK24" s="132"/>
      <c r="LIL24" s="132"/>
      <c r="LIM24" s="132"/>
      <c r="LIN24" s="130"/>
      <c r="LIO24" s="132"/>
      <c r="LIP24" s="132"/>
      <c r="LIQ24" s="132"/>
      <c r="LIR24" s="132"/>
      <c r="LIS24" s="132"/>
      <c r="LIT24" s="132"/>
      <c r="LIU24" s="132"/>
      <c r="LIV24" s="132"/>
      <c r="LIW24" s="132"/>
      <c r="LIX24" s="132"/>
      <c r="LIY24" s="132"/>
      <c r="LIZ24" s="132"/>
      <c r="LJA24" s="132"/>
      <c r="LJB24" s="132"/>
      <c r="LJC24" s="130"/>
      <c r="LJD24" s="132"/>
      <c r="LJE24" s="132"/>
      <c r="LJF24" s="132"/>
      <c r="LJG24" s="132"/>
      <c r="LJH24" s="132"/>
      <c r="LJI24" s="132"/>
      <c r="LJJ24" s="132"/>
      <c r="LJK24" s="132"/>
      <c r="LJL24" s="132"/>
      <c r="LJM24" s="132"/>
      <c r="LJN24" s="132"/>
      <c r="LJO24" s="132"/>
      <c r="LJP24" s="132"/>
      <c r="LJQ24" s="132"/>
      <c r="LJR24" s="130"/>
      <c r="LJS24" s="132"/>
      <c r="LJT24" s="132"/>
      <c r="LJU24" s="132"/>
      <c r="LJV24" s="132"/>
      <c r="LJW24" s="132"/>
      <c r="LJX24" s="132"/>
      <c r="LJY24" s="132"/>
      <c r="LJZ24" s="132"/>
      <c r="LKA24" s="132"/>
      <c r="LKB24" s="132"/>
      <c r="LKC24" s="132"/>
      <c r="LKD24" s="132"/>
      <c r="LKE24" s="132"/>
      <c r="LKF24" s="132"/>
      <c r="LKG24" s="130"/>
      <c r="LKH24" s="132"/>
      <c r="LKI24" s="132"/>
      <c r="LKJ24" s="132"/>
      <c r="LKK24" s="132"/>
      <c r="LKL24" s="132"/>
      <c r="LKM24" s="132"/>
      <c r="LKN24" s="132"/>
      <c r="LKO24" s="132"/>
      <c r="LKP24" s="132"/>
      <c r="LKQ24" s="132"/>
      <c r="LKR24" s="132"/>
      <c r="LKS24" s="132"/>
      <c r="LKT24" s="132"/>
      <c r="LKU24" s="132"/>
      <c r="LKV24" s="130"/>
      <c r="LKW24" s="132"/>
      <c r="LKX24" s="132"/>
      <c r="LKY24" s="132"/>
      <c r="LKZ24" s="132"/>
      <c r="LLA24" s="132"/>
      <c r="LLB24" s="132"/>
      <c r="LLC24" s="132"/>
      <c r="LLD24" s="132"/>
      <c r="LLE24" s="132"/>
      <c r="LLF24" s="132"/>
      <c r="LLG24" s="132"/>
      <c r="LLH24" s="132"/>
      <c r="LLI24" s="132"/>
      <c r="LLJ24" s="132"/>
      <c r="LLK24" s="130"/>
      <c r="LLL24" s="132"/>
      <c r="LLM24" s="132"/>
      <c r="LLN24" s="132"/>
      <c r="LLO24" s="132"/>
      <c r="LLP24" s="132"/>
      <c r="LLQ24" s="132"/>
      <c r="LLR24" s="132"/>
      <c r="LLS24" s="132"/>
      <c r="LLT24" s="132"/>
      <c r="LLU24" s="132"/>
      <c r="LLV24" s="132"/>
      <c r="LLW24" s="132"/>
      <c r="LLX24" s="132"/>
      <c r="LLY24" s="132"/>
      <c r="LLZ24" s="130"/>
      <c r="LMA24" s="132"/>
      <c r="LMB24" s="132"/>
      <c r="LMC24" s="132"/>
      <c r="LMD24" s="132"/>
      <c r="LME24" s="132"/>
      <c r="LMF24" s="132"/>
      <c r="LMG24" s="132"/>
      <c r="LMH24" s="132"/>
      <c r="LMI24" s="132"/>
      <c r="LMJ24" s="132"/>
      <c r="LMK24" s="132"/>
      <c r="LML24" s="132"/>
      <c r="LMM24" s="132"/>
      <c r="LMN24" s="132"/>
      <c r="LMO24" s="130"/>
      <c r="LMP24" s="132"/>
      <c r="LMQ24" s="132"/>
      <c r="LMR24" s="132"/>
      <c r="LMS24" s="132"/>
      <c r="LMT24" s="132"/>
      <c r="LMU24" s="132"/>
      <c r="LMV24" s="132"/>
      <c r="LMW24" s="132"/>
      <c r="LMX24" s="132"/>
      <c r="LMY24" s="132"/>
      <c r="LMZ24" s="132"/>
      <c r="LNA24" s="132"/>
      <c r="LNB24" s="132"/>
      <c r="LNC24" s="132"/>
      <c r="LND24" s="130"/>
      <c r="LNE24" s="132"/>
      <c r="LNF24" s="132"/>
      <c r="LNG24" s="132"/>
      <c r="LNH24" s="132"/>
      <c r="LNI24" s="132"/>
      <c r="LNJ24" s="132"/>
      <c r="LNK24" s="132"/>
      <c r="LNL24" s="132"/>
      <c r="LNM24" s="132"/>
      <c r="LNN24" s="132"/>
      <c r="LNO24" s="132"/>
      <c r="LNP24" s="132"/>
      <c r="LNQ24" s="132"/>
      <c r="LNR24" s="132"/>
      <c r="LNS24" s="130"/>
      <c r="LNT24" s="132"/>
      <c r="LNU24" s="132"/>
      <c r="LNV24" s="132"/>
      <c r="LNW24" s="132"/>
      <c r="LNX24" s="132"/>
      <c r="LNY24" s="132"/>
      <c r="LNZ24" s="132"/>
      <c r="LOA24" s="132"/>
      <c r="LOB24" s="132"/>
      <c r="LOC24" s="132"/>
      <c r="LOD24" s="132"/>
      <c r="LOE24" s="132"/>
      <c r="LOF24" s="132"/>
      <c r="LOG24" s="132"/>
      <c r="LOH24" s="130"/>
      <c r="LOI24" s="132"/>
      <c r="LOJ24" s="132"/>
      <c r="LOK24" s="132"/>
      <c r="LOL24" s="132"/>
      <c r="LOM24" s="132"/>
      <c r="LON24" s="132"/>
      <c r="LOO24" s="132"/>
      <c r="LOP24" s="132"/>
      <c r="LOQ24" s="132"/>
      <c r="LOR24" s="132"/>
      <c r="LOS24" s="132"/>
      <c r="LOT24" s="132"/>
      <c r="LOU24" s="132"/>
      <c r="LOV24" s="132"/>
      <c r="LOW24" s="130"/>
      <c r="LOX24" s="132"/>
      <c r="LOY24" s="132"/>
      <c r="LOZ24" s="132"/>
      <c r="LPA24" s="132"/>
      <c r="LPB24" s="132"/>
      <c r="LPC24" s="132"/>
      <c r="LPD24" s="132"/>
      <c r="LPE24" s="132"/>
      <c r="LPF24" s="132"/>
      <c r="LPG24" s="132"/>
      <c r="LPH24" s="132"/>
      <c r="LPI24" s="132"/>
      <c r="LPJ24" s="132"/>
      <c r="LPK24" s="132"/>
      <c r="LPL24" s="130"/>
      <c r="LPM24" s="132"/>
      <c r="LPN24" s="132"/>
      <c r="LPO24" s="132"/>
      <c r="LPP24" s="132"/>
      <c r="LPQ24" s="132"/>
      <c r="LPR24" s="132"/>
      <c r="LPS24" s="132"/>
      <c r="LPT24" s="132"/>
      <c r="LPU24" s="132"/>
      <c r="LPV24" s="132"/>
      <c r="LPW24" s="132"/>
      <c r="LPX24" s="132"/>
      <c r="LPY24" s="132"/>
      <c r="LPZ24" s="132"/>
      <c r="LQA24" s="130"/>
      <c r="LQB24" s="132"/>
      <c r="LQC24" s="132"/>
      <c r="LQD24" s="132"/>
      <c r="LQE24" s="132"/>
      <c r="LQF24" s="132"/>
      <c r="LQG24" s="132"/>
      <c r="LQH24" s="132"/>
      <c r="LQI24" s="132"/>
      <c r="LQJ24" s="132"/>
      <c r="LQK24" s="132"/>
      <c r="LQL24" s="132"/>
      <c r="LQM24" s="132"/>
      <c r="LQN24" s="132"/>
      <c r="LQO24" s="132"/>
      <c r="LQP24" s="130"/>
      <c r="LQQ24" s="132"/>
      <c r="LQR24" s="132"/>
      <c r="LQS24" s="132"/>
      <c r="LQT24" s="132"/>
      <c r="LQU24" s="132"/>
      <c r="LQV24" s="132"/>
      <c r="LQW24" s="132"/>
      <c r="LQX24" s="132"/>
      <c r="LQY24" s="132"/>
      <c r="LQZ24" s="132"/>
      <c r="LRA24" s="132"/>
      <c r="LRB24" s="132"/>
      <c r="LRC24" s="132"/>
      <c r="LRD24" s="132"/>
      <c r="LRE24" s="130"/>
      <c r="LRF24" s="132"/>
      <c r="LRG24" s="132"/>
      <c r="LRH24" s="132"/>
      <c r="LRI24" s="132"/>
      <c r="LRJ24" s="132"/>
      <c r="LRK24" s="132"/>
      <c r="LRL24" s="132"/>
      <c r="LRM24" s="132"/>
      <c r="LRN24" s="132"/>
      <c r="LRO24" s="132"/>
      <c r="LRP24" s="132"/>
      <c r="LRQ24" s="132"/>
      <c r="LRR24" s="132"/>
      <c r="LRS24" s="132"/>
      <c r="LRT24" s="130"/>
      <c r="LRU24" s="132"/>
      <c r="LRV24" s="132"/>
      <c r="LRW24" s="132"/>
      <c r="LRX24" s="132"/>
      <c r="LRY24" s="132"/>
      <c r="LRZ24" s="132"/>
      <c r="LSA24" s="132"/>
      <c r="LSB24" s="132"/>
      <c r="LSC24" s="132"/>
      <c r="LSD24" s="132"/>
      <c r="LSE24" s="132"/>
      <c r="LSF24" s="132"/>
      <c r="LSG24" s="132"/>
      <c r="LSH24" s="132"/>
      <c r="LSI24" s="130"/>
      <c r="LSJ24" s="132"/>
      <c r="LSK24" s="132"/>
      <c r="LSL24" s="132"/>
      <c r="LSM24" s="132"/>
      <c r="LSN24" s="132"/>
      <c r="LSO24" s="132"/>
      <c r="LSP24" s="132"/>
      <c r="LSQ24" s="132"/>
      <c r="LSR24" s="132"/>
      <c r="LSS24" s="132"/>
      <c r="LST24" s="132"/>
      <c r="LSU24" s="132"/>
      <c r="LSV24" s="132"/>
      <c r="LSW24" s="132"/>
      <c r="LSX24" s="130"/>
      <c r="LSY24" s="132"/>
      <c r="LSZ24" s="132"/>
      <c r="LTA24" s="132"/>
      <c r="LTB24" s="132"/>
      <c r="LTC24" s="132"/>
      <c r="LTD24" s="132"/>
      <c r="LTE24" s="132"/>
      <c r="LTF24" s="132"/>
      <c r="LTG24" s="132"/>
      <c r="LTH24" s="132"/>
      <c r="LTI24" s="132"/>
      <c r="LTJ24" s="132"/>
      <c r="LTK24" s="132"/>
      <c r="LTL24" s="132"/>
      <c r="LTM24" s="130"/>
      <c r="LTN24" s="132"/>
      <c r="LTO24" s="132"/>
      <c r="LTP24" s="132"/>
      <c r="LTQ24" s="132"/>
      <c r="LTR24" s="132"/>
      <c r="LTS24" s="132"/>
      <c r="LTT24" s="132"/>
      <c r="LTU24" s="132"/>
      <c r="LTV24" s="132"/>
      <c r="LTW24" s="132"/>
      <c r="LTX24" s="132"/>
      <c r="LTY24" s="132"/>
      <c r="LTZ24" s="132"/>
      <c r="LUA24" s="132"/>
      <c r="LUB24" s="130"/>
      <c r="LUC24" s="132"/>
      <c r="LUD24" s="132"/>
      <c r="LUE24" s="132"/>
      <c r="LUF24" s="132"/>
      <c r="LUG24" s="132"/>
      <c r="LUH24" s="132"/>
      <c r="LUI24" s="132"/>
      <c r="LUJ24" s="132"/>
      <c r="LUK24" s="132"/>
      <c r="LUL24" s="132"/>
      <c r="LUM24" s="132"/>
      <c r="LUN24" s="132"/>
      <c r="LUO24" s="132"/>
      <c r="LUP24" s="132"/>
      <c r="LUQ24" s="130"/>
      <c r="LUR24" s="132"/>
      <c r="LUS24" s="132"/>
      <c r="LUT24" s="132"/>
      <c r="LUU24" s="132"/>
      <c r="LUV24" s="132"/>
      <c r="LUW24" s="132"/>
      <c r="LUX24" s="132"/>
      <c r="LUY24" s="132"/>
      <c r="LUZ24" s="132"/>
      <c r="LVA24" s="132"/>
      <c r="LVB24" s="132"/>
      <c r="LVC24" s="132"/>
      <c r="LVD24" s="132"/>
      <c r="LVE24" s="132"/>
      <c r="LVF24" s="130"/>
      <c r="LVG24" s="132"/>
      <c r="LVH24" s="132"/>
      <c r="LVI24" s="132"/>
      <c r="LVJ24" s="132"/>
      <c r="LVK24" s="132"/>
      <c r="LVL24" s="132"/>
      <c r="LVM24" s="132"/>
      <c r="LVN24" s="132"/>
      <c r="LVO24" s="132"/>
      <c r="LVP24" s="132"/>
      <c r="LVQ24" s="132"/>
      <c r="LVR24" s="132"/>
      <c r="LVS24" s="132"/>
      <c r="LVT24" s="132"/>
      <c r="LVU24" s="130"/>
      <c r="LVV24" s="132"/>
      <c r="LVW24" s="132"/>
      <c r="LVX24" s="132"/>
      <c r="LVY24" s="132"/>
      <c r="LVZ24" s="132"/>
      <c r="LWA24" s="132"/>
      <c r="LWB24" s="132"/>
      <c r="LWC24" s="132"/>
      <c r="LWD24" s="132"/>
      <c r="LWE24" s="132"/>
      <c r="LWF24" s="132"/>
      <c r="LWG24" s="132"/>
      <c r="LWH24" s="132"/>
      <c r="LWI24" s="132"/>
      <c r="LWJ24" s="130"/>
      <c r="LWK24" s="132"/>
      <c r="LWL24" s="132"/>
      <c r="LWM24" s="132"/>
      <c r="LWN24" s="132"/>
      <c r="LWO24" s="132"/>
      <c r="LWP24" s="132"/>
      <c r="LWQ24" s="132"/>
      <c r="LWR24" s="132"/>
      <c r="LWS24" s="132"/>
      <c r="LWT24" s="132"/>
      <c r="LWU24" s="132"/>
      <c r="LWV24" s="132"/>
      <c r="LWW24" s="132"/>
      <c r="LWX24" s="132"/>
      <c r="LWY24" s="130"/>
      <c r="LWZ24" s="132"/>
      <c r="LXA24" s="132"/>
      <c r="LXB24" s="132"/>
      <c r="LXC24" s="132"/>
      <c r="LXD24" s="132"/>
      <c r="LXE24" s="132"/>
      <c r="LXF24" s="132"/>
      <c r="LXG24" s="132"/>
      <c r="LXH24" s="132"/>
      <c r="LXI24" s="132"/>
      <c r="LXJ24" s="132"/>
      <c r="LXK24" s="132"/>
      <c r="LXL24" s="132"/>
      <c r="LXM24" s="132"/>
      <c r="LXN24" s="130"/>
      <c r="LXO24" s="132"/>
      <c r="LXP24" s="132"/>
      <c r="LXQ24" s="132"/>
      <c r="LXR24" s="132"/>
      <c r="LXS24" s="132"/>
      <c r="LXT24" s="132"/>
      <c r="LXU24" s="132"/>
      <c r="LXV24" s="132"/>
      <c r="LXW24" s="132"/>
      <c r="LXX24" s="132"/>
      <c r="LXY24" s="132"/>
      <c r="LXZ24" s="132"/>
      <c r="LYA24" s="132"/>
      <c r="LYB24" s="132"/>
      <c r="LYC24" s="130"/>
      <c r="LYD24" s="132"/>
      <c r="LYE24" s="132"/>
      <c r="LYF24" s="132"/>
      <c r="LYG24" s="132"/>
      <c r="LYH24" s="132"/>
      <c r="LYI24" s="132"/>
      <c r="LYJ24" s="132"/>
      <c r="LYK24" s="132"/>
      <c r="LYL24" s="132"/>
      <c r="LYM24" s="132"/>
      <c r="LYN24" s="132"/>
      <c r="LYO24" s="132"/>
      <c r="LYP24" s="132"/>
      <c r="LYQ24" s="132"/>
      <c r="LYR24" s="130"/>
      <c r="LYS24" s="132"/>
      <c r="LYT24" s="132"/>
      <c r="LYU24" s="132"/>
      <c r="LYV24" s="132"/>
      <c r="LYW24" s="132"/>
      <c r="LYX24" s="132"/>
      <c r="LYY24" s="132"/>
      <c r="LYZ24" s="132"/>
      <c r="LZA24" s="132"/>
      <c r="LZB24" s="132"/>
      <c r="LZC24" s="132"/>
      <c r="LZD24" s="132"/>
      <c r="LZE24" s="132"/>
      <c r="LZF24" s="132"/>
      <c r="LZG24" s="130"/>
      <c r="LZH24" s="132"/>
      <c r="LZI24" s="132"/>
      <c r="LZJ24" s="132"/>
      <c r="LZK24" s="132"/>
      <c r="LZL24" s="132"/>
      <c r="LZM24" s="132"/>
      <c r="LZN24" s="132"/>
      <c r="LZO24" s="132"/>
      <c r="LZP24" s="132"/>
      <c r="LZQ24" s="132"/>
      <c r="LZR24" s="132"/>
      <c r="LZS24" s="132"/>
      <c r="LZT24" s="132"/>
      <c r="LZU24" s="132"/>
      <c r="LZV24" s="130"/>
      <c r="LZW24" s="132"/>
      <c r="LZX24" s="132"/>
      <c r="LZY24" s="132"/>
      <c r="LZZ24" s="132"/>
      <c r="MAA24" s="132"/>
      <c r="MAB24" s="132"/>
      <c r="MAC24" s="132"/>
      <c r="MAD24" s="132"/>
      <c r="MAE24" s="132"/>
      <c r="MAF24" s="132"/>
      <c r="MAG24" s="132"/>
      <c r="MAH24" s="132"/>
      <c r="MAI24" s="132"/>
      <c r="MAJ24" s="132"/>
      <c r="MAK24" s="130"/>
      <c r="MAL24" s="132"/>
      <c r="MAM24" s="132"/>
      <c r="MAN24" s="132"/>
      <c r="MAO24" s="132"/>
      <c r="MAP24" s="132"/>
      <c r="MAQ24" s="132"/>
      <c r="MAR24" s="132"/>
      <c r="MAS24" s="132"/>
      <c r="MAT24" s="132"/>
      <c r="MAU24" s="132"/>
      <c r="MAV24" s="132"/>
      <c r="MAW24" s="132"/>
      <c r="MAX24" s="132"/>
      <c r="MAY24" s="132"/>
      <c r="MAZ24" s="130"/>
      <c r="MBA24" s="132"/>
      <c r="MBB24" s="132"/>
      <c r="MBC24" s="132"/>
      <c r="MBD24" s="132"/>
      <c r="MBE24" s="132"/>
      <c r="MBF24" s="132"/>
      <c r="MBG24" s="132"/>
      <c r="MBH24" s="132"/>
      <c r="MBI24" s="132"/>
      <c r="MBJ24" s="132"/>
      <c r="MBK24" s="132"/>
      <c r="MBL24" s="132"/>
      <c r="MBM24" s="132"/>
      <c r="MBN24" s="132"/>
      <c r="MBO24" s="130"/>
      <c r="MBP24" s="132"/>
      <c r="MBQ24" s="132"/>
      <c r="MBR24" s="132"/>
      <c r="MBS24" s="132"/>
      <c r="MBT24" s="132"/>
      <c r="MBU24" s="132"/>
      <c r="MBV24" s="132"/>
      <c r="MBW24" s="132"/>
      <c r="MBX24" s="132"/>
      <c r="MBY24" s="132"/>
      <c r="MBZ24" s="132"/>
      <c r="MCA24" s="132"/>
      <c r="MCB24" s="132"/>
      <c r="MCC24" s="132"/>
      <c r="MCD24" s="130"/>
      <c r="MCE24" s="132"/>
      <c r="MCF24" s="132"/>
      <c r="MCG24" s="132"/>
      <c r="MCH24" s="132"/>
      <c r="MCI24" s="132"/>
      <c r="MCJ24" s="132"/>
      <c r="MCK24" s="132"/>
      <c r="MCL24" s="132"/>
      <c r="MCM24" s="132"/>
      <c r="MCN24" s="132"/>
      <c r="MCO24" s="132"/>
      <c r="MCP24" s="132"/>
      <c r="MCQ24" s="132"/>
      <c r="MCR24" s="132"/>
      <c r="MCS24" s="130"/>
      <c r="MCT24" s="132"/>
      <c r="MCU24" s="132"/>
      <c r="MCV24" s="132"/>
      <c r="MCW24" s="132"/>
      <c r="MCX24" s="132"/>
      <c r="MCY24" s="132"/>
      <c r="MCZ24" s="132"/>
      <c r="MDA24" s="132"/>
      <c r="MDB24" s="132"/>
      <c r="MDC24" s="132"/>
      <c r="MDD24" s="132"/>
      <c r="MDE24" s="132"/>
      <c r="MDF24" s="132"/>
      <c r="MDG24" s="132"/>
      <c r="MDH24" s="130"/>
      <c r="MDI24" s="132"/>
      <c r="MDJ24" s="132"/>
      <c r="MDK24" s="132"/>
      <c r="MDL24" s="132"/>
      <c r="MDM24" s="132"/>
      <c r="MDN24" s="132"/>
      <c r="MDO24" s="132"/>
      <c r="MDP24" s="132"/>
      <c r="MDQ24" s="132"/>
      <c r="MDR24" s="132"/>
      <c r="MDS24" s="132"/>
      <c r="MDT24" s="132"/>
      <c r="MDU24" s="132"/>
      <c r="MDV24" s="132"/>
      <c r="MDW24" s="130"/>
      <c r="MDX24" s="132"/>
      <c r="MDY24" s="132"/>
      <c r="MDZ24" s="132"/>
      <c r="MEA24" s="132"/>
      <c r="MEB24" s="132"/>
      <c r="MEC24" s="132"/>
      <c r="MED24" s="132"/>
      <c r="MEE24" s="132"/>
      <c r="MEF24" s="132"/>
      <c r="MEG24" s="132"/>
      <c r="MEH24" s="132"/>
      <c r="MEI24" s="132"/>
      <c r="MEJ24" s="132"/>
      <c r="MEK24" s="132"/>
      <c r="MEL24" s="130"/>
      <c r="MEM24" s="132"/>
      <c r="MEN24" s="132"/>
      <c r="MEO24" s="132"/>
      <c r="MEP24" s="132"/>
      <c r="MEQ24" s="132"/>
      <c r="MER24" s="132"/>
      <c r="MES24" s="132"/>
      <c r="MET24" s="132"/>
      <c r="MEU24" s="132"/>
      <c r="MEV24" s="132"/>
      <c r="MEW24" s="132"/>
      <c r="MEX24" s="132"/>
      <c r="MEY24" s="132"/>
      <c r="MEZ24" s="132"/>
      <c r="MFA24" s="130"/>
      <c r="MFB24" s="132"/>
      <c r="MFC24" s="132"/>
      <c r="MFD24" s="132"/>
      <c r="MFE24" s="132"/>
      <c r="MFF24" s="132"/>
      <c r="MFG24" s="132"/>
      <c r="MFH24" s="132"/>
      <c r="MFI24" s="132"/>
      <c r="MFJ24" s="132"/>
      <c r="MFK24" s="132"/>
      <c r="MFL24" s="132"/>
      <c r="MFM24" s="132"/>
      <c r="MFN24" s="132"/>
      <c r="MFO24" s="132"/>
      <c r="MFP24" s="130"/>
      <c r="MFQ24" s="132"/>
      <c r="MFR24" s="132"/>
      <c r="MFS24" s="132"/>
      <c r="MFT24" s="132"/>
      <c r="MFU24" s="132"/>
      <c r="MFV24" s="132"/>
      <c r="MFW24" s="132"/>
      <c r="MFX24" s="132"/>
      <c r="MFY24" s="132"/>
      <c r="MFZ24" s="132"/>
      <c r="MGA24" s="132"/>
      <c r="MGB24" s="132"/>
      <c r="MGC24" s="132"/>
      <c r="MGD24" s="132"/>
      <c r="MGE24" s="130"/>
      <c r="MGF24" s="132"/>
      <c r="MGG24" s="132"/>
      <c r="MGH24" s="132"/>
      <c r="MGI24" s="132"/>
      <c r="MGJ24" s="132"/>
      <c r="MGK24" s="132"/>
      <c r="MGL24" s="132"/>
      <c r="MGM24" s="132"/>
      <c r="MGN24" s="132"/>
      <c r="MGO24" s="132"/>
      <c r="MGP24" s="132"/>
      <c r="MGQ24" s="132"/>
      <c r="MGR24" s="132"/>
      <c r="MGS24" s="132"/>
      <c r="MGT24" s="130"/>
      <c r="MGU24" s="132"/>
      <c r="MGV24" s="132"/>
      <c r="MGW24" s="132"/>
      <c r="MGX24" s="132"/>
      <c r="MGY24" s="132"/>
      <c r="MGZ24" s="132"/>
      <c r="MHA24" s="132"/>
      <c r="MHB24" s="132"/>
      <c r="MHC24" s="132"/>
      <c r="MHD24" s="132"/>
      <c r="MHE24" s="132"/>
      <c r="MHF24" s="132"/>
      <c r="MHG24" s="132"/>
      <c r="MHH24" s="132"/>
      <c r="MHI24" s="130"/>
      <c r="MHJ24" s="132"/>
      <c r="MHK24" s="132"/>
      <c r="MHL24" s="132"/>
      <c r="MHM24" s="132"/>
      <c r="MHN24" s="132"/>
      <c r="MHO24" s="132"/>
      <c r="MHP24" s="132"/>
      <c r="MHQ24" s="132"/>
      <c r="MHR24" s="132"/>
      <c r="MHS24" s="132"/>
      <c r="MHT24" s="132"/>
      <c r="MHU24" s="132"/>
      <c r="MHV24" s="132"/>
      <c r="MHW24" s="132"/>
      <c r="MHX24" s="130"/>
      <c r="MHY24" s="132"/>
      <c r="MHZ24" s="132"/>
      <c r="MIA24" s="132"/>
      <c r="MIB24" s="132"/>
      <c r="MIC24" s="132"/>
      <c r="MID24" s="132"/>
      <c r="MIE24" s="132"/>
      <c r="MIF24" s="132"/>
      <c r="MIG24" s="132"/>
      <c r="MIH24" s="132"/>
      <c r="MII24" s="132"/>
      <c r="MIJ24" s="132"/>
      <c r="MIK24" s="132"/>
      <c r="MIL24" s="132"/>
      <c r="MIM24" s="130"/>
      <c r="MIN24" s="132"/>
      <c r="MIO24" s="132"/>
      <c r="MIP24" s="132"/>
      <c r="MIQ24" s="132"/>
      <c r="MIR24" s="132"/>
      <c r="MIS24" s="132"/>
      <c r="MIT24" s="132"/>
      <c r="MIU24" s="132"/>
      <c r="MIV24" s="132"/>
      <c r="MIW24" s="132"/>
      <c r="MIX24" s="132"/>
      <c r="MIY24" s="132"/>
      <c r="MIZ24" s="132"/>
      <c r="MJA24" s="132"/>
      <c r="MJB24" s="130"/>
      <c r="MJC24" s="132"/>
      <c r="MJD24" s="132"/>
      <c r="MJE24" s="132"/>
      <c r="MJF24" s="132"/>
      <c r="MJG24" s="132"/>
      <c r="MJH24" s="132"/>
      <c r="MJI24" s="132"/>
      <c r="MJJ24" s="132"/>
      <c r="MJK24" s="132"/>
      <c r="MJL24" s="132"/>
      <c r="MJM24" s="132"/>
      <c r="MJN24" s="132"/>
      <c r="MJO24" s="132"/>
      <c r="MJP24" s="132"/>
      <c r="MJQ24" s="130"/>
      <c r="MJR24" s="132"/>
      <c r="MJS24" s="132"/>
      <c r="MJT24" s="132"/>
      <c r="MJU24" s="132"/>
      <c r="MJV24" s="132"/>
      <c r="MJW24" s="132"/>
      <c r="MJX24" s="132"/>
      <c r="MJY24" s="132"/>
      <c r="MJZ24" s="132"/>
      <c r="MKA24" s="132"/>
      <c r="MKB24" s="132"/>
      <c r="MKC24" s="132"/>
      <c r="MKD24" s="132"/>
      <c r="MKE24" s="132"/>
      <c r="MKF24" s="130"/>
      <c r="MKG24" s="132"/>
      <c r="MKH24" s="132"/>
      <c r="MKI24" s="132"/>
      <c r="MKJ24" s="132"/>
      <c r="MKK24" s="132"/>
      <c r="MKL24" s="132"/>
      <c r="MKM24" s="132"/>
      <c r="MKN24" s="132"/>
      <c r="MKO24" s="132"/>
      <c r="MKP24" s="132"/>
      <c r="MKQ24" s="132"/>
      <c r="MKR24" s="132"/>
      <c r="MKS24" s="132"/>
      <c r="MKT24" s="132"/>
      <c r="MKU24" s="130"/>
      <c r="MKV24" s="132"/>
      <c r="MKW24" s="132"/>
      <c r="MKX24" s="132"/>
      <c r="MKY24" s="132"/>
      <c r="MKZ24" s="132"/>
      <c r="MLA24" s="132"/>
      <c r="MLB24" s="132"/>
      <c r="MLC24" s="132"/>
      <c r="MLD24" s="132"/>
      <c r="MLE24" s="132"/>
      <c r="MLF24" s="132"/>
      <c r="MLG24" s="132"/>
      <c r="MLH24" s="132"/>
      <c r="MLI24" s="132"/>
      <c r="MLJ24" s="130"/>
      <c r="MLK24" s="132"/>
      <c r="MLL24" s="132"/>
      <c r="MLM24" s="132"/>
      <c r="MLN24" s="132"/>
      <c r="MLO24" s="132"/>
      <c r="MLP24" s="132"/>
      <c r="MLQ24" s="132"/>
      <c r="MLR24" s="132"/>
      <c r="MLS24" s="132"/>
      <c r="MLT24" s="132"/>
      <c r="MLU24" s="132"/>
      <c r="MLV24" s="132"/>
      <c r="MLW24" s="132"/>
      <c r="MLX24" s="132"/>
      <c r="MLY24" s="130"/>
      <c r="MLZ24" s="132"/>
      <c r="MMA24" s="132"/>
      <c r="MMB24" s="132"/>
      <c r="MMC24" s="132"/>
      <c r="MMD24" s="132"/>
      <c r="MME24" s="132"/>
      <c r="MMF24" s="132"/>
      <c r="MMG24" s="132"/>
      <c r="MMH24" s="132"/>
      <c r="MMI24" s="132"/>
      <c r="MMJ24" s="132"/>
      <c r="MMK24" s="132"/>
      <c r="MML24" s="132"/>
      <c r="MMM24" s="132"/>
      <c r="MMN24" s="130"/>
      <c r="MMO24" s="132"/>
      <c r="MMP24" s="132"/>
      <c r="MMQ24" s="132"/>
      <c r="MMR24" s="132"/>
      <c r="MMS24" s="132"/>
      <c r="MMT24" s="132"/>
      <c r="MMU24" s="132"/>
      <c r="MMV24" s="132"/>
      <c r="MMW24" s="132"/>
      <c r="MMX24" s="132"/>
      <c r="MMY24" s="132"/>
      <c r="MMZ24" s="132"/>
      <c r="MNA24" s="132"/>
      <c r="MNB24" s="132"/>
      <c r="MNC24" s="130"/>
      <c r="MND24" s="132"/>
      <c r="MNE24" s="132"/>
      <c r="MNF24" s="132"/>
      <c r="MNG24" s="132"/>
      <c r="MNH24" s="132"/>
      <c r="MNI24" s="132"/>
      <c r="MNJ24" s="132"/>
      <c r="MNK24" s="132"/>
      <c r="MNL24" s="132"/>
      <c r="MNM24" s="132"/>
      <c r="MNN24" s="132"/>
      <c r="MNO24" s="132"/>
      <c r="MNP24" s="132"/>
      <c r="MNQ24" s="132"/>
      <c r="MNR24" s="130"/>
      <c r="MNS24" s="132"/>
      <c r="MNT24" s="132"/>
      <c r="MNU24" s="132"/>
      <c r="MNV24" s="132"/>
      <c r="MNW24" s="132"/>
      <c r="MNX24" s="132"/>
      <c r="MNY24" s="132"/>
      <c r="MNZ24" s="132"/>
      <c r="MOA24" s="132"/>
      <c r="MOB24" s="132"/>
      <c r="MOC24" s="132"/>
      <c r="MOD24" s="132"/>
      <c r="MOE24" s="132"/>
      <c r="MOF24" s="132"/>
      <c r="MOG24" s="130"/>
      <c r="MOH24" s="132"/>
      <c r="MOI24" s="132"/>
      <c r="MOJ24" s="132"/>
      <c r="MOK24" s="132"/>
      <c r="MOL24" s="132"/>
      <c r="MOM24" s="132"/>
      <c r="MON24" s="132"/>
      <c r="MOO24" s="132"/>
      <c r="MOP24" s="132"/>
      <c r="MOQ24" s="132"/>
      <c r="MOR24" s="132"/>
      <c r="MOS24" s="132"/>
      <c r="MOT24" s="132"/>
      <c r="MOU24" s="132"/>
      <c r="MOV24" s="130"/>
      <c r="MOW24" s="132"/>
      <c r="MOX24" s="132"/>
      <c r="MOY24" s="132"/>
      <c r="MOZ24" s="132"/>
      <c r="MPA24" s="132"/>
      <c r="MPB24" s="132"/>
      <c r="MPC24" s="132"/>
      <c r="MPD24" s="132"/>
      <c r="MPE24" s="132"/>
      <c r="MPF24" s="132"/>
      <c r="MPG24" s="132"/>
      <c r="MPH24" s="132"/>
      <c r="MPI24" s="132"/>
      <c r="MPJ24" s="132"/>
      <c r="MPK24" s="130"/>
      <c r="MPL24" s="132"/>
      <c r="MPM24" s="132"/>
      <c r="MPN24" s="132"/>
      <c r="MPO24" s="132"/>
      <c r="MPP24" s="132"/>
      <c r="MPQ24" s="132"/>
      <c r="MPR24" s="132"/>
      <c r="MPS24" s="132"/>
      <c r="MPT24" s="132"/>
      <c r="MPU24" s="132"/>
      <c r="MPV24" s="132"/>
      <c r="MPW24" s="132"/>
      <c r="MPX24" s="132"/>
      <c r="MPY24" s="132"/>
      <c r="MPZ24" s="130"/>
      <c r="MQA24" s="132"/>
      <c r="MQB24" s="132"/>
      <c r="MQC24" s="132"/>
      <c r="MQD24" s="132"/>
      <c r="MQE24" s="132"/>
      <c r="MQF24" s="132"/>
      <c r="MQG24" s="132"/>
      <c r="MQH24" s="132"/>
      <c r="MQI24" s="132"/>
      <c r="MQJ24" s="132"/>
      <c r="MQK24" s="132"/>
      <c r="MQL24" s="132"/>
      <c r="MQM24" s="132"/>
      <c r="MQN24" s="132"/>
      <c r="MQO24" s="130"/>
      <c r="MQP24" s="132"/>
      <c r="MQQ24" s="132"/>
      <c r="MQR24" s="132"/>
      <c r="MQS24" s="132"/>
      <c r="MQT24" s="132"/>
      <c r="MQU24" s="132"/>
      <c r="MQV24" s="132"/>
      <c r="MQW24" s="132"/>
      <c r="MQX24" s="132"/>
      <c r="MQY24" s="132"/>
      <c r="MQZ24" s="132"/>
      <c r="MRA24" s="132"/>
      <c r="MRB24" s="132"/>
      <c r="MRC24" s="132"/>
      <c r="MRD24" s="130"/>
      <c r="MRE24" s="132"/>
      <c r="MRF24" s="132"/>
      <c r="MRG24" s="132"/>
      <c r="MRH24" s="132"/>
      <c r="MRI24" s="132"/>
      <c r="MRJ24" s="132"/>
      <c r="MRK24" s="132"/>
      <c r="MRL24" s="132"/>
      <c r="MRM24" s="132"/>
      <c r="MRN24" s="132"/>
      <c r="MRO24" s="132"/>
      <c r="MRP24" s="132"/>
      <c r="MRQ24" s="132"/>
      <c r="MRR24" s="132"/>
      <c r="MRS24" s="130"/>
      <c r="MRT24" s="132"/>
      <c r="MRU24" s="132"/>
      <c r="MRV24" s="132"/>
      <c r="MRW24" s="132"/>
      <c r="MRX24" s="132"/>
      <c r="MRY24" s="132"/>
      <c r="MRZ24" s="132"/>
      <c r="MSA24" s="132"/>
      <c r="MSB24" s="132"/>
      <c r="MSC24" s="132"/>
      <c r="MSD24" s="132"/>
      <c r="MSE24" s="132"/>
      <c r="MSF24" s="132"/>
      <c r="MSG24" s="132"/>
      <c r="MSH24" s="130"/>
      <c r="MSI24" s="132"/>
      <c r="MSJ24" s="132"/>
      <c r="MSK24" s="132"/>
      <c r="MSL24" s="132"/>
      <c r="MSM24" s="132"/>
      <c r="MSN24" s="132"/>
      <c r="MSO24" s="132"/>
      <c r="MSP24" s="132"/>
      <c r="MSQ24" s="132"/>
      <c r="MSR24" s="132"/>
      <c r="MSS24" s="132"/>
      <c r="MST24" s="132"/>
      <c r="MSU24" s="132"/>
      <c r="MSV24" s="132"/>
      <c r="MSW24" s="130"/>
      <c r="MSX24" s="132"/>
      <c r="MSY24" s="132"/>
      <c r="MSZ24" s="132"/>
      <c r="MTA24" s="132"/>
      <c r="MTB24" s="132"/>
      <c r="MTC24" s="132"/>
      <c r="MTD24" s="132"/>
      <c r="MTE24" s="132"/>
      <c r="MTF24" s="132"/>
      <c r="MTG24" s="132"/>
      <c r="MTH24" s="132"/>
      <c r="MTI24" s="132"/>
      <c r="MTJ24" s="132"/>
      <c r="MTK24" s="132"/>
      <c r="MTL24" s="130"/>
      <c r="MTM24" s="132"/>
      <c r="MTN24" s="132"/>
      <c r="MTO24" s="132"/>
      <c r="MTP24" s="132"/>
      <c r="MTQ24" s="132"/>
      <c r="MTR24" s="132"/>
      <c r="MTS24" s="132"/>
      <c r="MTT24" s="132"/>
      <c r="MTU24" s="132"/>
      <c r="MTV24" s="132"/>
      <c r="MTW24" s="132"/>
      <c r="MTX24" s="132"/>
      <c r="MTY24" s="132"/>
      <c r="MTZ24" s="132"/>
      <c r="MUA24" s="130"/>
      <c r="MUB24" s="132"/>
      <c r="MUC24" s="132"/>
      <c r="MUD24" s="132"/>
      <c r="MUE24" s="132"/>
      <c r="MUF24" s="132"/>
      <c r="MUG24" s="132"/>
      <c r="MUH24" s="132"/>
      <c r="MUI24" s="132"/>
      <c r="MUJ24" s="132"/>
      <c r="MUK24" s="132"/>
      <c r="MUL24" s="132"/>
      <c r="MUM24" s="132"/>
      <c r="MUN24" s="132"/>
      <c r="MUO24" s="132"/>
      <c r="MUP24" s="130"/>
      <c r="MUQ24" s="132"/>
      <c r="MUR24" s="132"/>
      <c r="MUS24" s="132"/>
      <c r="MUT24" s="132"/>
      <c r="MUU24" s="132"/>
      <c r="MUV24" s="132"/>
      <c r="MUW24" s="132"/>
      <c r="MUX24" s="132"/>
      <c r="MUY24" s="132"/>
      <c r="MUZ24" s="132"/>
      <c r="MVA24" s="132"/>
      <c r="MVB24" s="132"/>
      <c r="MVC24" s="132"/>
      <c r="MVD24" s="132"/>
      <c r="MVE24" s="130"/>
      <c r="MVF24" s="132"/>
      <c r="MVG24" s="132"/>
      <c r="MVH24" s="132"/>
      <c r="MVI24" s="132"/>
      <c r="MVJ24" s="132"/>
      <c r="MVK24" s="132"/>
      <c r="MVL24" s="132"/>
      <c r="MVM24" s="132"/>
      <c r="MVN24" s="132"/>
      <c r="MVO24" s="132"/>
      <c r="MVP24" s="132"/>
      <c r="MVQ24" s="132"/>
      <c r="MVR24" s="132"/>
      <c r="MVS24" s="132"/>
      <c r="MVT24" s="130"/>
      <c r="MVU24" s="132"/>
      <c r="MVV24" s="132"/>
      <c r="MVW24" s="132"/>
      <c r="MVX24" s="132"/>
      <c r="MVY24" s="132"/>
      <c r="MVZ24" s="132"/>
      <c r="MWA24" s="132"/>
      <c r="MWB24" s="132"/>
      <c r="MWC24" s="132"/>
      <c r="MWD24" s="132"/>
      <c r="MWE24" s="132"/>
      <c r="MWF24" s="132"/>
      <c r="MWG24" s="132"/>
      <c r="MWH24" s="132"/>
      <c r="MWI24" s="130"/>
      <c r="MWJ24" s="132"/>
      <c r="MWK24" s="132"/>
      <c r="MWL24" s="132"/>
      <c r="MWM24" s="132"/>
      <c r="MWN24" s="132"/>
      <c r="MWO24" s="132"/>
      <c r="MWP24" s="132"/>
      <c r="MWQ24" s="132"/>
      <c r="MWR24" s="132"/>
      <c r="MWS24" s="132"/>
      <c r="MWT24" s="132"/>
      <c r="MWU24" s="132"/>
      <c r="MWV24" s="132"/>
      <c r="MWW24" s="132"/>
      <c r="MWX24" s="130"/>
      <c r="MWY24" s="132"/>
      <c r="MWZ24" s="132"/>
      <c r="MXA24" s="132"/>
      <c r="MXB24" s="132"/>
      <c r="MXC24" s="132"/>
      <c r="MXD24" s="132"/>
      <c r="MXE24" s="132"/>
      <c r="MXF24" s="132"/>
      <c r="MXG24" s="132"/>
      <c r="MXH24" s="132"/>
      <c r="MXI24" s="132"/>
      <c r="MXJ24" s="132"/>
      <c r="MXK24" s="132"/>
      <c r="MXL24" s="132"/>
      <c r="MXM24" s="130"/>
      <c r="MXN24" s="132"/>
      <c r="MXO24" s="132"/>
      <c r="MXP24" s="132"/>
      <c r="MXQ24" s="132"/>
      <c r="MXR24" s="132"/>
      <c r="MXS24" s="132"/>
      <c r="MXT24" s="132"/>
      <c r="MXU24" s="132"/>
      <c r="MXV24" s="132"/>
      <c r="MXW24" s="132"/>
      <c r="MXX24" s="132"/>
      <c r="MXY24" s="132"/>
      <c r="MXZ24" s="132"/>
      <c r="MYA24" s="132"/>
      <c r="MYB24" s="130"/>
      <c r="MYC24" s="132"/>
      <c r="MYD24" s="132"/>
      <c r="MYE24" s="132"/>
      <c r="MYF24" s="132"/>
      <c r="MYG24" s="132"/>
      <c r="MYH24" s="132"/>
      <c r="MYI24" s="132"/>
      <c r="MYJ24" s="132"/>
      <c r="MYK24" s="132"/>
      <c r="MYL24" s="132"/>
      <c r="MYM24" s="132"/>
      <c r="MYN24" s="132"/>
      <c r="MYO24" s="132"/>
      <c r="MYP24" s="132"/>
      <c r="MYQ24" s="130"/>
      <c r="MYR24" s="132"/>
      <c r="MYS24" s="132"/>
      <c r="MYT24" s="132"/>
      <c r="MYU24" s="132"/>
      <c r="MYV24" s="132"/>
      <c r="MYW24" s="132"/>
      <c r="MYX24" s="132"/>
      <c r="MYY24" s="132"/>
      <c r="MYZ24" s="132"/>
      <c r="MZA24" s="132"/>
      <c r="MZB24" s="132"/>
      <c r="MZC24" s="132"/>
      <c r="MZD24" s="132"/>
      <c r="MZE24" s="132"/>
      <c r="MZF24" s="130"/>
      <c r="MZG24" s="132"/>
      <c r="MZH24" s="132"/>
      <c r="MZI24" s="132"/>
      <c r="MZJ24" s="132"/>
      <c r="MZK24" s="132"/>
      <c r="MZL24" s="132"/>
      <c r="MZM24" s="132"/>
      <c r="MZN24" s="132"/>
      <c r="MZO24" s="132"/>
      <c r="MZP24" s="132"/>
      <c r="MZQ24" s="132"/>
      <c r="MZR24" s="132"/>
      <c r="MZS24" s="132"/>
      <c r="MZT24" s="132"/>
      <c r="MZU24" s="130"/>
      <c r="MZV24" s="132"/>
      <c r="MZW24" s="132"/>
      <c r="MZX24" s="132"/>
      <c r="MZY24" s="132"/>
      <c r="MZZ24" s="132"/>
      <c r="NAA24" s="132"/>
      <c r="NAB24" s="132"/>
      <c r="NAC24" s="132"/>
      <c r="NAD24" s="132"/>
      <c r="NAE24" s="132"/>
      <c r="NAF24" s="132"/>
      <c r="NAG24" s="132"/>
      <c r="NAH24" s="132"/>
      <c r="NAI24" s="132"/>
      <c r="NAJ24" s="130"/>
      <c r="NAK24" s="132"/>
      <c r="NAL24" s="132"/>
      <c r="NAM24" s="132"/>
      <c r="NAN24" s="132"/>
      <c r="NAO24" s="132"/>
      <c r="NAP24" s="132"/>
      <c r="NAQ24" s="132"/>
      <c r="NAR24" s="132"/>
      <c r="NAS24" s="132"/>
      <c r="NAT24" s="132"/>
      <c r="NAU24" s="132"/>
      <c r="NAV24" s="132"/>
      <c r="NAW24" s="132"/>
      <c r="NAX24" s="132"/>
      <c r="NAY24" s="130"/>
      <c r="NAZ24" s="132"/>
      <c r="NBA24" s="132"/>
      <c r="NBB24" s="132"/>
      <c r="NBC24" s="132"/>
      <c r="NBD24" s="132"/>
      <c r="NBE24" s="132"/>
      <c r="NBF24" s="132"/>
      <c r="NBG24" s="132"/>
      <c r="NBH24" s="132"/>
      <c r="NBI24" s="132"/>
      <c r="NBJ24" s="132"/>
      <c r="NBK24" s="132"/>
      <c r="NBL24" s="132"/>
      <c r="NBM24" s="132"/>
      <c r="NBN24" s="130"/>
      <c r="NBO24" s="132"/>
      <c r="NBP24" s="132"/>
      <c r="NBQ24" s="132"/>
      <c r="NBR24" s="132"/>
      <c r="NBS24" s="132"/>
      <c r="NBT24" s="132"/>
      <c r="NBU24" s="132"/>
      <c r="NBV24" s="132"/>
      <c r="NBW24" s="132"/>
      <c r="NBX24" s="132"/>
      <c r="NBY24" s="132"/>
      <c r="NBZ24" s="132"/>
      <c r="NCA24" s="132"/>
      <c r="NCB24" s="132"/>
      <c r="NCC24" s="130"/>
      <c r="NCD24" s="132"/>
      <c r="NCE24" s="132"/>
      <c r="NCF24" s="132"/>
      <c r="NCG24" s="132"/>
      <c r="NCH24" s="132"/>
      <c r="NCI24" s="132"/>
      <c r="NCJ24" s="132"/>
      <c r="NCK24" s="132"/>
      <c r="NCL24" s="132"/>
      <c r="NCM24" s="132"/>
      <c r="NCN24" s="132"/>
      <c r="NCO24" s="132"/>
      <c r="NCP24" s="132"/>
      <c r="NCQ24" s="132"/>
      <c r="NCR24" s="130"/>
      <c r="NCS24" s="132"/>
      <c r="NCT24" s="132"/>
      <c r="NCU24" s="132"/>
      <c r="NCV24" s="132"/>
      <c r="NCW24" s="132"/>
      <c r="NCX24" s="132"/>
      <c r="NCY24" s="132"/>
      <c r="NCZ24" s="132"/>
      <c r="NDA24" s="132"/>
      <c r="NDB24" s="132"/>
      <c r="NDC24" s="132"/>
      <c r="NDD24" s="132"/>
      <c r="NDE24" s="132"/>
      <c r="NDF24" s="132"/>
      <c r="NDG24" s="130"/>
      <c r="NDH24" s="132"/>
      <c r="NDI24" s="132"/>
      <c r="NDJ24" s="132"/>
      <c r="NDK24" s="132"/>
      <c r="NDL24" s="132"/>
      <c r="NDM24" s="132"/>
      <c r="NDN24" s="132"/>
      <c r="NDO24" s="132"/>
      <c r="NDP24" s="132"/>
      <c r="NDQ24" s="132"/>
      <c r="NDR24" s="132"/>
      <c r="NDS24" s="132"/>
      <c r="NDT24" s="132"/>
      <c r="NDU24" s="132"/>
      <c r="NDV24" s="130"/>
      <c r="NDW24" s="132"/>
      <c r="NDX24" s="132"/>
      <c r="NDY24" s="132"/>
      <c r="NDZ24" s="132"/>
      <c r="NEA24" s="132"/>
      <c r="NEB24" s="132"/>
      <c r="NEC24" s="132"/>
      <c r="NED24" s="132"/>
      <c r="NEE24" s="132"/>
      <c r="NEF24" s="132"/>
      <c r="NEG24" s="132"/>
      <c r="NEH24" s="132"/>
      <c r="NEI24" s="132"/>
      <c r="NEJ24" s="132"/>
      <c r="NEK24" s="130"/>
      <c r="NEL24" s="132"/>
      <c r="NEM24" s="132"/>
      <c r="NEN24" s="132"/>
      <c r="NEO24" s="132"/>
      <c r="NEP24" s="132"/>
      <c r="NEQ24" s="132"/>
      <c r="NER24" s="132"/>
      <c r="NES24" s="132"/>
      <c r="NET24" s="132"/>
      <c r="NEU24" s="132"/>
      <c r="NEV24" s="132"/>
      <c r="NEW24" s="132"/>
      <c r="NEX24" s="132"/>
      <c r="NEY24" s="132"/>
      <c r="NEZ24" s="130"/>
      <c r="NFA24" s="132"/>
      <c r="NFB24" s="132"/>
      <c r="NFC24" s="132"/>
      <c r="NFD24" s="132"/>
      <c r="NFE24" s="132"/>
      <c r="NFF24" s="132"/>
      <c r="NFG24" s="132"/>
      <c r="NFH24" s="132"/>
      <c r="NFI24" s="132"/>
      <c r="NFJ24" s="132"/>
      <c r="NFK24" s="132"/>
      <c r="NFL24" s="132"/>
      <c r="NFM24" s="132"/>
      <c r="NFN24" s="132"/>
      <c r="NFO24" s="130"/>
      <c r="NFP24" s="132"/>
      <c r="NFQ24" s="132"/>
      <c r="NFR24" s="132"/>
      <c r="NFS24" s="132"/>
      <c r="NFT24" s="132"/>
      <c r="NFU24" s="132"/>
      <c r="NFV24" s="132"/>
      <c r="NFW24" s="132"/>
      <c r="NFX24" s="132"/>
      <c r="NFY24" s="132"/>
      <c r="NFZ24" s="132"/>
      <c r="NGA24" s="132"/>
      <c r="NGB24" s="132"/>
      <c r="NGC24" s="132"/>
      <c r="NGD24" s="130"/>
      <c r="NGE24" s="132"/>
      <c r="NGF24" s="132"/>
      <c r="NGG24" s="132"/>
      <c r="NGH24" s="132"/>
      <c r="NGI24" s="132"/>
      <c r="NGJ24" s="132"/>
      <c r="NGK24" s="132"/>
      <c r="NGL24" s="132"/>
      <c r="NGM24" s="132"/>
      <c r="NGN24" s="132"/>
      <c r="NGO24" s="132"/>
      <c r="NGP24" s="132"/>
      <c r="NGQ24" s="132"/>
      <c r="NGR24" s="132"/>
      <c r="NGS24" s="130"/>
      <c r="NGT24" s="132"/>
      <c r="NGU24" s="132"/>
      <c r="NGV24" s="132"/>
      <c r="NGW24" s="132"/>
      <c r="NGX24" s="132"/>
      <c r="NGY24" s="132"/>
      <c r="NGZ24" s="132"/>
      <c r="NHA24" s="132"/>
      <c r="NHB24" s="132"/>
      <c r="NHC24" s="132"/>
      <c r="NHD24" s="132"/>
      <c r="NHE24" s="132"/>
      <c r="NHF24" s="132"/>
      <c r="NHG24" s="132"/>
      <c r="NHH24" s="130"/>
      <c r="NHI24" s="132"/>
      <c r="NHJ24" s="132"/>
      <c r="NHK24" s="132"/>
      <c r="NHL24" s="132"/>
      <c r="NHM24" s="132"/>
      <c r="NHN24" s="132"/>
      <c r="NHO24" s="132"/>
      <c r="NHP24" s="132"/>
      <c r="NHQ24" s="132"/>
      <c r="NHR24" s="132"/>
      <c r="NHS24" s="132"/>
      <c r="NHT24" s="132"/>
      <c r="NHU24" s="132"/>
      <c r="NHV24" s="132"/>
      <c r="NHW24" s="130"/>
      <c r="NHX24" s="132"/>
      <c r="NHY24" s="132"/>
      <c r="NHZ24" s="132"/>
      <c r="NIA24" s="132"/>
      <c r="NIB24" s="132"/>
      <c r="NIC24" s="132"/>
      <c r="NID24" s="132"/>
      <c r="NIE24" s="132"/>
      <c r="NIF24" s="132"/>
      <c r="NIG24" s="132"/>
      <c r="NIH24" s="132"/>
      <c r="NII24" s="132"/>
      <c r="NIJ24" s="132"/>
      <c r="NIK24" s="132"/>
      <c r="NIL24" s="130"/>
      <c r="NIM24" s="132"/>
      <c r="NIN24" s="132"/>
      <c r="NIO24" s="132"/>
      <c r="NIP24" s="132"/>
      <c r="NIQ24" s="132"/>
      <c r="NIR24" s="132"/>
      <c r="NIS24" s="132"/>
      <c r="NIT24" s="132"/>
      <c r="NIU24" s="132"/>
      <c r="NIV24" s="132"/>
      <c r="NIW24" s="132"/>
      <c r="NIX24" s="132"/>
      <c r="NIY24" s="132"/>
      <c r="NIZ24" s="132"/>
      <c r="NJA24" s="130"/>
      <c r="NJB24" s="132"/>
      <c r="NJC24" s="132"/>
      <c r="NJD24" s="132"/>
      <c r="NJE24" s="132"/>
      <c r="NJF24" s="132"/>
      <c r="NJG24" s="132"/>
      <c r="NJH24" s="132"/>
      <c r="NJI24" s="132"/>
      <c r="NJJ24" s="132"/>
      <c r="NJK24" s="132"/>
      <c r="NJL24" s="132"/>
      <c r="NJM24" s="132"/>
      <c r="NJN24" s="132"/>
      <c r="NJO24" s="132"/>
      <c r="NJP24" s="130"/>
      <c r="NJQ24" s="132"/>
      <c r="NJR24" s="132"/>
      <c r="NJS24" s="132"/>
      <c r="NJT24" s="132"/>
      <c r="NJU24" s="132"/>
      <c r="NJV24" s="132"/>
      <c r="NJW24" s="132"/>
      <c r="NJX24" s="132"/>
      <c r="NJY24" s="132"/>
      <c r="NJZ24" s="132"/>
      <c r="NKA24" s="132"/>
      <c r="NKB24" s="132"/>
      <c r="NKC24" s="132"/>
      <c r="NKD24" s="132"/>
      <c r="NKE24" s="130"/>
      <c r="NKF24" s="132"/>
      <c r="NKG24" s="132"/>
      <c r="NKH24" s="132"/>
      <c r="NKI24" s="132"/>
      <c r="NKJ24" s="132"/>
      <c r="NKK24" s="132"/>
      <c r="NKL24" s="132"/>
      <c r="NKM24" s="132"/>
      <c r="NKN24" s="132"/>
      <c r="NKO24" s="132"/>
      <c r="NKP24" s="132"/>
      <c r="NKQ24" s="132"/>
      <c r="NKR24" s="132"/>
      <c r="NKS24" s="132"/>
      <c r="NKT24" s="130"/>
      <c r="NKU24" s="132"/>
      <c r="NKV24" s="132"/>
      <c r="NKW24" s="132"/>
      <c r="NKX24" s="132"/>
      <c r="NKY24" s="132"/>
      <c r="NKZ24" s="132"/>
      <c r="NLA24" s="132"/>
      <c r="NLB24" s="132"/>
      <c r="NLC24" s="132"/>
      <c r="NLD24" s="132"/>
      <c r="NLE24" s="132"/>
      <c r="NLF24" s="132"/>
      <c r="NLG24" s="132"/>
      <c r="NLH24" s="132"/>
      <c r="NLI24" s="130"/>
      <c r="NLJ24" s="132"/>
      <c r="NLK24" s="132"/>
      <c r="NLL24" s="132"/>
      <c r="NLM24" s="132"/>
      <c r="NLN24" s="132"/>
      <c r="NLO24" s="132"/>
      <c r="NLP24" s="132"/>
      <c r="NLQ24" s="132"/>
      <c r="NLR24" s="132"/>
      <c r="NLS24" s="132"/>
      <c r="NLT24" s="132"/>
      <c r="NLU24" s="132"/>
      <c r="NLV24" s="132"/>
      <c r="NLW24" s="132"/>
      <c r="NLX24" s="130"/>
      <c r="NLY24" s="132"/>
      <c r="NLZ24" s="132"/>
      <c r="NMA24" s="132"/>
      <c r="NMB24" s="132"/>
      <c r="NMC24" s="132"/>
      <c r="NMD24" s="132"/>
      <c r="NME24" s="132"/>
      <c r="NMF24" s="132"/>
      <c r="NMG24" s="132"/>
      <c r="NMH24" s="132"/>
      <c r="NMI24" s="132"/>
      <c r="NMJ24" s="132"/>
      <c r="NMK24" s="132"/>
      <c r="NML24" s="132"/>
      <c r="NMM24" s="130"/>
      <c r="NMN24" s="132"/>
      <c r="NMO24" s="132"/>
      <c r="NMP24" s="132"/>
      <c r="NMQ24" s="132"/>
      <c r="NMR24" s="132"/>
      <c r="NMS24" s="132"/>
      <c r="NMT24" s="132"/>
      <c r="NMU24" s="132"/>
      <c r="NMV24" s="132"/>
      <c r="NMW24" s="132"/>
      <c r="NMX24" s="132"/>
      <c r="NMY24" s="132"/>
      <c r="NMZ24" s="132"/>
      <c r="NNA24" s="132"/>
      <c r="NNB24" s="130"/>
      <c r="NNC24" s="132"/>
      <c r="NND24" s="132"/>
      <c r="NNE24" s="132"/>
      <c r="NNF24" s="132"/>
      <c r="NNG24" s="132"/>
      <c r="NNH24" s="132"/>
      <c r="NNI24" s="132"/>
      <c r="NNJ24" s="132"/>
      <c r="NNK24" s="132"/>
      <c r="NNL24" s="132"/>
      <c r="NNM24" s="132"/>
      <c r="NNN24" s="132"/>
      <c r="NNO24" s="132"/>
      <c r="NNP24" s="132"/>
      <c r="NNQ24" s="130"/>
      <c r="NNR24" s="132"/>
      <c r="NNS24" s="132"/>
      <c r="NNT24" s="132"/>
      <c r="NNU24" s="132"/>
      <c r="NNV24" s="132"/>
      <c r="NNW24" s="132"/>
      <c r="NNX24" s="132"/>
      <c r="NNY24" s="132"/>
      <c r="NNZ24" s="132"/>
      <c r="NOA24" s="132"/>
      <c r="NOB24" s="132"/>
      <c r="NOC24" s="132"/>
      <c r="NOD24" s="132"/>
      <c r="NOE24" s="132"/>
      <c r="NOF24" s="130"/>
      <c r="NOG24" s="132"/>
      <c r="NOH24" s="132"/>
      <c r="NOI24" s="132"/>
      <c r="NOJ24" s="132"/>
      <c r="NOK24" s="132"/>
      <c r="NOL24" s="132"/>
      <c r="NOM24" s="132"/>
      <c r="NON24" s="132"/>
      <c r="NOO24" s="132"/>
      <c r="NOP24" s="132"/>
      <c r="NOQ24" s="132"/>
      <c r="NOR24" s="132"/>
      <c r="NOS24" s="132"/>
      <c r="NOT24" s="132"/>
      <c r="NOU24" s="130"/>
      <c r="NOV24" s="132"/>
      <c r="NOW24" s="132"/>
      <c r="NOX24" s="132"/>
      <c r="NOY24" s="132"/>
      <c r="NOZ24" s="132"/>
      <c r="NPA24" s="132"/>
      <c r="NPB24" s="132"/>
      <c r="NPC24" s="132"/>
      <c r="NPD24" s="132"/>
      <c r="NPE24" s="132"/>
      <c r="NPF24" s="132"/>
      <c r="NPG24" s="132"/>
      <c r="NPH24" s="132"/>
      <c r="NPI24" s="132"/>
      <c r="NPJ24" s="130"/>
      <c r="NPK24" s="132"/>
      <c r="NPL24" s="132"/>
      <c r="NPM24" s="132"/>
      <c r="NPN24" s="132"/>
      <c r="NPO24" s="132"/>
      <c r="NPP24" s="132"/>
      <c r="NPQ24" s="132"/>
      <c r="NPR24" s="132"/>
      <c r="NPS24" s="132"/>
      <c r="NPT24" s="132"/>
      <c r="NPU24" s="132"/>
      <c r="NPV24" s="132"/>
      <c r="NPW24" s="132"/>
      <c r="NPX24" s="132"/>
      <c r="NPY24" s="130"/>
      <c r="NPZ24" s="132"/>
      <c r="NQA24" s="132"/>
      <c r="NQB24" s="132"/>
      <c r="NQC24" s="132"/>
      <c r="NQD24" s="132"/>
      <c r="NQE24" s="132"/>
      <c r="NQF24" s="132"/>
      <c r="NQG24" s="132"/>
      <c r="NQH24" s="132"/>
      <c r="NQI24" s="132"/>
      <c r="NQJ24" s="132"/>
      <c r="NQK24" s="132"/>
      <c r="NQL24" s="132"/>
      <c r="NQM24" s="132"/>
      <c r="NQN24" s="130"/>
      <c r="NQO24" s="132"/>
      <c r="NQP24" s="132"/>
      <c r="NQQ24" s="132"/>
      <c r="NQR24" s="132"/>
      <c r="NQS24" s="132"/>
      <c r="NQT24" s="132"/>
      <c r="NQU24" s="132"/>
      <c r="NQV24" s="132"/>
      <c r="NQW24" s="132"/>
      <c r="NQX24" s="132"/>
      <c r="NQY24" s="132"/>
      <c r="NQZ24" s="132"/>
      <c r="NRA24" s="132"/>
      <c r="NRB24" s="132"/>
      <c r="NRC24" s="130"/>
      <c r="NRD24" s="132"/>
      <c r="NRE24" s="132"/>
      <c r="NRF24" s="132"/>
      <c r="NRG24" s="132"/>
      <c r="NRH24" s="132"/>
      <c r="NRI24" s="132"/>
      <c r="NRJ24" s="132"/>
      <c r="NRK24" s="132"/>
      <c r="NRL24" s="132"/>
      <c r="NRM24" s="132"/>
      <c r="NRN24" s="132"/>
      <c r="NRO24" s="132"/>
      <c r="NRP24" s="132"/>
      <c r="NRQ24" s="132"/>
      <c r="NRR24" s="130"/>
      <c r="NRS24" s="132"/>
      <c r="NRT24" s="132"/>
      <c r="NRU24" s="132"/>
      <c r="NRV24" s="132"/>
      <c r="NRW24" s="132"/>
      <c r="NRX24" s="132"/>
      <c r="NRY24" s="132"/>
      <c r="NRZ24" s="132"/>
      <c r="NSA24" s="132"/>
      <c r="NSB24" s="132"/>
      <c r="NSC24" s="132"/>
      <c r="NSD24" s="132"/>
      <c r="NSE24" s="132"/>
      <c r="NSF24" s="132"/>
      <c r="NSG24" s="130"/>
      <c r="NSH24" s="132"/>
      <c r="NSI24" s="132"/>
      <c r="NSJ24" s="132"/>
      <c r="NSK24" s="132"/>
      <c r="NSL24" s="132"/>
      <c r="NSM24" s="132"/>
      <c r="NSN24" s="132"/>
      <c r="NSO24" s="132"/>
      <c r="NSP24" s="132"/>
      <c r="NSQ24" s="132"/>
      <c r="NSR24" s="132"/>
      <c r="NSS24" s="132"/>
      <c r="NST24" s="132"/>
      <c r="NSU24" s="132"/>
      <c r="NSV24" s="130"/>
      <c r="NSW24" s="132"/>
      <c r="NSX24" s="132"/>
      <c r="NSY24" s="132"/>
      <c r="NSZ24" s="132"/>
      <c r="NTA24" s="132"/>
      <c r="NTB24" s="132"/>
      <c r="NTC24" s="132"/>
      <c r="NTD24" s="132"/>
      <c r="NTE24" s="132"/>
      <c r="NTF24" s="132"/>
      <c r="NTG24" s="132"/>
      <c r="NTH24" s="132"/>
      <c r="NTI24" s="132"/>
      <c r="NTJ24" s="132"/>
      <c r="NTK24" s="130"/>
      <c r="NTL24" s="132"/>
      <c r="NTM24" s="132"/>
      <c r="NTN24" s="132"/>
      <c r="NTO24" s="132"/>
      <c r="NTP24" s="132"/>
      <c r="NTQ24" s="132"/>
      <c r="NTR24" s="132"/>
      <c r="NTS24" s="132"/>
      <c r="NTT24" s="132"/>
      <c r="NTU24" s="132"/>
      <c r="NTV24" s="132"/>
      <c r="NTW24" s="132"/>
      <c r="NTX24" s="132"/>
      <c r="NTY24" s="132"/>
      <c r="NTZ24" s="130"/>
      <c r="NUA24" s="132"/>
      <c r="NUB24" s="132"/>
      <c r="NUC24" s="132"/>
      <c r="NUD24" s="132"/>
      <c r="NUE24" s="132"/>
      <c r="NUF24" s="132"/>
      <c r="NUG24" s="132"/>
      <c r="NUH24" s="132"/>
      <c r="NUI24" s="132"/>
      <c r="NUJ24" s="132"/>
      <c r="NUK24" s="132"/>
      <c r="NUL24" s="132"/>
      <c r="NUM24" s="132"/>
      <c r="NUN24" s="132"/>
      <c r="NUO24" s="130"/>
      <c r="NUP24" s="132"/>
      <c r="NUQ24" s="132"/>
      <c r="NUR24" s="132"/>
      <c r="NUS24" s="132"/>
      <c r="NUT24" s="132"/>
      <c r="NUU24" s="132"/>
      <c r="NUV24" s="132"/>
      <c r="NUW24" s="132"/>
      <c r="NUX24" s="132"/>
      <c r="NUY24" s="132"/>
      <c r="NUZ24" s="132"/>
      <c r="NVA24" s="132"/>
      <c r="NVB24" s="132"/>
      <c r="NVC24" s="132"/>
      <c r="NVD24" s="130"/>
      <c r="NVE24" s="132"/>
      <c r="NVF24" s="132"/>
      <c r="NVG24" s="132"/>
      <c r="NVH24" s="132"/>
      <c r="NVI24" s="132"/>
      <c r="NVJ24" s="132"/>
      <c r="NVK24" s="132"/>
      <c r="NVL24" s="132"/>
      <c r="NVM24" s="132"/>
      <c r="NVN24" s="132"/>
      <c r="NVO24" s="132"/>
      <c r="NVP24" s="132"/>
      <c r="NVQ24" s="132"/>
      <c r="NVR24" s="132"/>
      <c r="NVS24" s="130"/>
      <c r="NVT24" s="132"/>
      <c r="NVU24" s="132"/>
      <c r="NVV24" s="132"/>
      <c r="NVW24" s="132"/>
      <c r="NVX24" s="132"/>
      <c r="NVY24" s="132"/>
      <c r="NVZ24" s="132"/>
      <c r="NWA24" s="132"/>
      <c r="NWB24" s="132"/>
      <c r="NWC24" s="132"/>
      <c r="NWD24" s="132"/>
      <c r="NWE24" s="132"/>
      <c r="NWF24" s="132"/>
      <c r="NWG24" s="132"/>
      <c r="NWH24" s="130"/>
      <c r="NWI24" s="132"/>
      <c r="NWJ24" s="132"/>
      <c r="NWK24" s="132"/>
      <c r="NWL24" s="132"/>
      <c r="NWM24" s="132"/>
      <c r="NWN24" s="132"/>
      <c r="NWO24" s="132"/>
      <c r="NWP24" s="132"/>
      <c r="NWQ24" s="132"/>
      <c r="NWR24" s="132"/>
      <c r="NWS24" s="132"/>
      <c r="NWT24" s="132"/>
      <c r="NWU24" s="132"/>
      <c r="NWV24" s="132"/>
      <c r="NWW24" s="130"/>
      <c r="NWX24" s="132"/>
      <c r="NWY24" s="132"/>
      <c r="NWZ24" s="132"/>
      <c r="NXA24" s="132"/>
      <c r="NXB24" s="132"/>
      <c r="NXC24" s="132"/>
      <c r="NXD24" s="132"/>
      <c r="NXE24" s="132"/>
      <c r="NXF24" s="132"/>
      <c r="NXG24" s="132"/>
      <c r="NXH24" s="132"/>
      <c r="NXI24" s="132"/>
      <c r="NXJ24" s="132"/>
      <c r="NXK24" s="132"/>
      <c r="NXL24" s="130"/>
      <c r="NXM24" s="132"/>
      <c r="NXN24" s="132"/>
      <c r="NXO24" s="132"/>
      <c r="NXP24" s="132"/>
      <c r="NXQ24" s="132"/>
      <c r="NXR24" s="132"/>
      <c r="NXS24" s="132"/>
      <c r="NXT24" s="132"/>
      <c r="NXU24" s="132"/>
      <c r="NXV24" s="132"/>
      <c r="NXW24" s="132"/>
      <c r="NXX24" s="132"/>
      <c r="NXY24" s="132"/>
      <c r="NXZ24" s="132"/>
      <c r="NYA24" s="130"/>
      <c r="NYB24" s="132"/>
      <c r="NYC24" s="132"/>
      <c r="NYD24" s="132"/>
      <c r="NYE24" s="132"/>
      <c r="NYF24" s="132"/>
      <c r="NYG24" s="132"/>
      <c r="NYH24" s="132"/>
      <c r="NYI24" s="132"/>
      <c r="NYJ24" s="132"/>
      <c r="NYK24" s="132"/>
      <c r="NYL24" s="132"/>
      <c r="NYM24" s="132"/>
      <c r="NYN24" s="132"/>
      <c r="NYO24" s="132"/>
      <c r="NYP24" s="130"/>
      <c r="NYQ24" s="132"/>
      <c r="NYR24" s="132"/>
      <c r="NYS24" s="132"/>
      <c r="NYT24" s="132"/>
      <c r="NYU24" s="132"/>
      <c r="NYV24" s="132"/>
      <c r="NYW24" s="132"/>
      <c r="NYX24" s="132"/>
      <c r="NYY24" s="132"/>
      <c r="NYZ24" s="132"/>
      <c r="NZA24" s="132"/>
      <c r="NZB24" s="132"/>
      <c r="NZC24" s="132"/>
      <c r="NZD24" s="132"/>
      <c r="NZE24" s="130"/>
      <c r="NZF24" s="132"/>
      <c r="NZG24" s="132"/>
      <c r="NZH24" s="132"/>
      <c r="NZI24" s="132"/>
      <c r="NZJ24" s="132"/>
      <c r="NZK24" s="132"/>
      <c r="NZL24" s="132"/>
      <c r="NZM24" s="132"/>
      <c r="NZN24" s="132"/>
      <c r="NZO24" s="132"/>
      <c r="NZP24" s="132"/>
      <c r="NZQ24" s="132"/>
      <c r="NZR24" s="132"/>
      <c r="NZS24" s="132"/>
      <c r="NZT24" s="130"/>
      <c r="NZU24" s="132"/>
      <c r="NZV24" s="132"/>
      <c r="NZW24" s="132"/>
      <c r="NZX24" s="132"/>
      <c r="NZY24" s="132"/>
      <c r="NZZ24" s="132"/>
      <c r="OAA24" s="132"/>
      <c r="OAB24" s="132"/>
      <c r="OAC24" s="132"/>
      <c r="OAD24" s="132"/>
      <c r="OAE24" s="132"/>
      <c r="OAF24" s="132"/>
      <c r="OAG24" s="132"/>
      <c r="OAH24" s="132"/>
      <c r="OAI24" s="130"/>
      <c r="OAJ24" s="132"/>
      <c r="OAK24" s="132"/>
      <c r="OAL24" s="132"/>
      <c r="OAM24" s="132"/>
      <c r="OAN24" s="132"/>
      <c r="OAO24" s="132"/>
      <c r="OAP24" s="132"/>
      <c r="OAQ24" s="132"/>
      <c r="OAR24" s="132"/>
      <c r="OAS24" s="132"/>
      <c r="OAT24" s="132"/>
      <c r="OAU24" s="132"/>
      <c r="OAV24" s="132"/>
      <c r="OAW24" s="132"/>
      <c r="OAX24" s="130"/>
      <c r="OAY24" s="132"/>
      <c r="OAZ24" s="132"/>
      <c r="OBA24" s="132"/>
      <c r="OBB24" s="132"/>
      <c r="OBC24" s="132"/>
      <c r="OBD24" s="132"/>
      <c r="OBE24" s="132"/>
      <c r="OBF24" s="132"/>
      <c r="OBG24" s="132"/>
      <c r="OBH24" s="132"/>
      <c r="OBI24" s="132"/>
      <c r="OBJ24" s="132"/>
      <c r="OBK24" s="132"/>
      <c r="OBL24" s="132"/>
      <c r="OBM24" s="130"/>
      <c r="OBN24" s="132"/>
      <c r="OBO24" s="132"/>
      <c r="OBP24" s="132"/>
      <c r="OBQ24" s="132"/>
      <c r="OBR24" s="132"/>
      <c r="OBS24" s="132"/>
      <c r="OBT24" s="132"/>
      <c r="OBU24" s="132"/>
      <c r="OBV24" s="132"/>
      <c r="OBW24" s="132"/>
      <c r="OBX24" s="132"/>
      <c r="OBY24" s="132"/>
      <c r="OBZ24" s="132"/>
      <c r="OCA24" s="132"/>
      <c r="OCB24" s="130"/>
      <c r="OCC24" s="132"/>
      <c r="OCD24" s="132"/>
      <c r="OCE24" s="132"/>
      <c r="OCF24" s="132"/>
      <c r="OCG24" s="132"/>
      <c r="OCH24" s="132"/>
      <c r="OCI24" s="132"/>
      <c r="OCJ24" s="132"/>
      <c r="OCK24" s="132"/>
      <c r="OCL24" s="132"/>
      <c r="OCM24" s="132"/>
      <c r="OCN24" s="132"/>
      <c r="OCO24" s="132"/>
      <c r="OCP24" s="132"/>
      <c r="OCQ24" s="130"/>
      <c r="OCR24" s="132"/>
      <c r="OCS24" s="132"/>
      <c r="OCT24" s="132"/>
      <c r="OCU24" s="132"/>
      <c r="OCV24" s="132"/>
      <c r="OCW24" s="132"/>
      <c r="OCX24" s="132"/>
      <c r="OCY24" s="132"/>
      <c r="OCZ24" s="132"/>
      <c r="ODA24" s="132"/>
      <c r="ODB24" s="132"/>
      <c r="ODC24" s="132"/>
      <c r="ODD24" s="132"/>
      <c r="ODE24" s="132"/>
      <c r="ODF24" s="130"/>
      <c r="ODG24" s="132"/>
      <c r="ODH24" s="132"/>
      <c r="ODI24" s="132"/>
      <c r="ODJ24" s="132"/>
      <c r="ODK24" s="132"/>
      <c r="ODL24" s="132"/>
      <c r="ODM24" s="132"/>
      <c r="ODN24" s="132"/>
      <c r="ODO24" s="132"/>
      <c r="ODP24" s="132"/>
      <c r="ODQ24" s="132"/>
      <c r="ODR24" s="132"/>
      <c r="ODS24" s="132"/>
      <c r="ODT24" s="132"/>
      <c r="ODU24" s="130"/>
      <c r="ODV24" s="132"/>
      <c r="ODW24" s="132"/>
      <c r="ODX24" s="132"/>
      <c r="ODY24" s="132"/>
      <c r="ODZ24" s="132"/>
      <c r="OEA24" s="132"/>
      <c r="OEB24" s="132"/>
      <c r="OEC24" s="132"/>
      <c r="OED24" s="132"/>
      <c r="OEE24" s="132"/>
      <c r="OEF24" s="132"/>
      <c r="OEG24" s="132"/>
      <c r="OEH24" s="132"/>
      <c r="OEI24" s="132"/>
      <c r="OEJ24" s="130"/>
      <c r="OEK24" s="132"/>
      <c r="OEL24" s="132"/>
      <c r="OEM24" s="132"/>
      <c r="OEN24" s="132"/>
      <c r="OEO24" s="132"/>
      <c r="OEP24" s="132"/>
      <c r="OEQ24" s="132"/>
      <c r="OER24" s="132"/>
      <c r="OES24" s="132"/>
      <c r="OET24" s="132"/>
      <c r="OEU24" s="132"/>
      <c r="OEV24" s="132"/>
      <c r="OEW24" s="132"/>
      <c r="OEX24" s="132"/>
      <c r="OEY24" s="130"/>
      <c r="OEZ24" s="132"/>
      <c r="OFA24" s="132"/>
      <c r="OFB24" s="132"/>
      <c r="OFC24" s="132"/>
      <c r="OFD24" s="132"/>
      <c r="OFE24" s="132"/>
      <c r="OFF24" s="132"/>
      <c r="OFG24" s="132"/>
      <c r="OFH24" s="132"/>
      <c r="OFI24" s="132"/>
      <c r="OFJ24" s="132"/>
      <c r="OFK24" s="132"/>
      <c r="OFL24" s="132"/>
      <c r="OFM24" s="132"/>
      <c r="OFN24" s="130"/>
      <c r="OFO24" s="132"/>
      <c r="OFP24" s="132"/>
      <c r="OFQ24" s="132"/>
      <c r="OFR24" s="132"/>
      <c r="OFS24" s="132"/>
      <c r="OFT24" s="132"/>
      <c r="OFU24" s="132"/>
      <c r="OFV24" s="132"/>
      <c r="OFW24" s="132"/>
      <c r="OFX24" s="132"/>
      <c r="OFY24" s="132"/>
      <c r="OFZ24" s="132"/>
      <c r="OGA24" s="132"/>
      <c r="OGB24" s="132"/>
      <c r="OGC24" s="130"/>
      <c r="OGD24" s="132"/>
      <c r="OGE24" s="132"/>
      <c r="OGF24" s="132"/>
      <c r="OGG24" s="132"/>
      <c r="OGH24" s="132"/>
      <c r="OGI24" s="132"/>
      <c r="OGJ24" s="132"/>
      <c r="OGK24" s="132"/>
      <c r="OGL24" s="132"/>
      <c r="OGM24" s="132"/>
      <c r="OGN24" s="132"/>
      <c r="OGO24" s="132"/>
      <c r="OGP24" s="132"/>
      <c r="OGQ24" s="132"/>
      <c r="OGR24" s="130"/>
      <c r="OGS24" s="132"/>
      <c r="OGT24" s="132"/>
      <c r="OGU24" s="132"/>
      <c r="OGV24" s="132"/>
      <c r="OGW24" s="132"/>
      <c r="OGX24" s="132"/>
      <c r="OGY24" s="132"/>
      <c r="OGZ24" s="132"/>
      <c r="OHA24" s="132"/>
      <c r="OHB24" s="132"/>
      <c r="OHC24" s="132"/>
      <c r="OHD24" s="132"/>
      <c r="OHE24" s="132"/>
      <c r="OHF24" s="132"/>
      <c r="OHG24" s="130"/>
      <c r="OHH24" s="132"/>
      <c r="OHI24" s="132"/>
      <c r="OHJ24" s="132"/>
      <c r="OHK24" s="132"/>
      <c r="OHL24" s="132"/>
      <c r="OHM24" s="132"/>
      <c r="OHN24" s="132"/>
      <c r="OHO24" s="132"/>
      <c r="OHP24" s="132"/>
      <c r="OHQ24" s="132"/>
      <c r="OHR24" s="132"/>
      <c r="OHS24" s="132"/>
      <c r="OHT24" s="132"/>
      <c r="OHU24" s="132"/>
      <c r="OHV24" s="130"/>
      <c r="OHW24" s="132"/>
      <c r="OHX24" s="132"/>
      <c r="OHY24" s="132"/>
      <c r="OHZ24" s="132"/>
      <c r="OIA24" s="132"/>
      <c r="OIB24" s="132"/>
      <c r="OIC24" s="132"/>
      <c r="OID24" s="132"/>
      <c r="OIE24" s="132"/>
      <c r="OIF24" s="132"/>
      <c r="OIG24" s="132"/>
      <c r="OIH24" s="132"/>
      <c r="OII24" s="132"/>
      <c r="OIJ24" s="132"/>
      <c r="OIK24" s="130"/>
      <c r="OIL24" s="132"/>
      <c r="OIM24" s="132"/>
      <c r="OIN24" s="132"/>
      <c r="OIO24" s="132"/>
      <c r="OIP24" s="132"/>
      <c r="OIQ24" s="132"/>
      <c r="OIR24" s="132"/>
      <c r="OIS24" s="132"/>
      <c r="OIT24" s="132"/>
      <c r="OIU24" s="132"/>
      <c r="OIV24" s="132"/>
      <c r="OIW24" s="132"/>
      <c r="OIX24" s="132"/>
      <c r="OIY24" s="132"/>
      <c r="OIZ24" s="130"/>
      <c r="OJA24" s="132"/>
      <c r="OJB24" s="132"/>
      <c r="OJC24" s="132"/>
      <c r="OJD24" s="132"/>
      <c r="OJE24" s="132"/>
      <c r="OJF24" s="132"/>
      <c r="OJG24" s="132"/>
      <c r="OJH24" s="132"/>
      <c r="OJI24" s="132"/>
      <c r="OJJ24" s="132"/>
      <c r="OJK24" s="132"/>
      <c r="OJL24" s="132"/>
      <c r="OJM24" s="132"/>
      <c r="OJN24" s="132"/>
      <c r="OJO24" s="130"/>
      <c r="OJP24" s="132"/>
      <c r="OJQ24" s="132"/>
      <c r="OJR24" s="132"/>
      <c r="OJS24" s="132"/>
      <c r="OJT24" s="132"/>
      <c r="OJU24" s="132"/>
      <c r="OJV24" s="132"/>
      <c r="OJW24" s="132"/>
      <c r="OJX24" s="132"/>
      <c r="OJY24" s="132"/>
      <c r="OJZ24" s="132"/>
      <c r="OKA24" s="132"/>
      <c r="OKB24" s="132"/>
      <c r="OKC24" s="132"/>
      <c r="OKD24" s="130"/>
      <c r="OKE24" s="132"/>
      <c r="OKF24" s="132"/>
      <c r="OKG24" s="132"/>
      <c r="OKH24" s="132"/>
      <c r="OKI24" s="132"/>
      <c r="OKJ24" s="132"/>
      <c r="OKK24" s="132"/>
      <c r="OKL24" s="132"/>
      <c r="OKM24" s="132"/>
      <c r="OKN24" s="132"/>
      <c r="OKO24" s="132"/>
      <c r="OKP24" s="132"/>
      <c r="OKQ24" s="132"/>
      <c r="OKR24" s="132"/>
      <c r="OKS24" s="130"/>
      <c r="OKT24" s="132"/>
      <c r="OKU24" s="132"/>
      <c r="OKV24" s="132"/>
      <c r="OKW24" s="132"/>
      <c r="OKX24" s="132"/>
      <c r="OKY24" s="132"/>
      <c r="OKZ24" s="132"/>
      <c r="OLA24" s="132"/>
      <c r="OLB24" s="132"/>
      <c r="OLC24" s="132"/>
      <c r="OLD24" s="132"/>
      <c r="OLE24" s="132"/>
      <c r="OLF24" s="132"/>
      <c r="OLG24" s="132"/>
      <c r="OLH24" s="130"/>
      <c r="OLI24" s="132"/>
      <c r="OLJ24" s="132"/>
      <c r="OLK24" s="132"/>
      <c r="OLL24" s="132"/>
      <c r="OLM24" s="132"/>
      <c r="OLN24" s="132"/>
      <c r="OLO24" s="132"/>
      <c r="OLP24" s="132"/>
      <c r="OLQ24" s="132"/>
      <c r="OLR24" s="132"/>
      <c r="OLS24" s="132"/>
      <c r="OLT24" s="132"/>
      <c r="OLU24" s="132"/>
      <c r="OLV24" s="132"/>
      <c r="OLW24" s="130"/>
      <c r="OLX24" s="132"/>
      <c r="OLY24" s="132"/>
      <c r="OLZ24" s="132"/>
      <c r="OMA24" s="132"/>
      <c r="OMB24" s="132"/>
      <c r="OMC24" s="132"/>
      <c r="OMD24" s="132"/>
      <c r="OME24" s="132"/>
      <c r="OMF24" s="132"/>
      <c r="OMG24" s="132"/>
      <c r="OMH24" s="132"/>
      <c r="OMI24" s="132"/>
      <c r="OMJ24" s="132"/>
      <c r="OMK24" s="132"/>
      <c r="OML24" s="130"/>
      <c r="OMM24" s="132"/>
      <c r="OMN24" s="132"/>
      <c r="OMO24" s="132"/>
      <c r="OMP24" s="132"/>
      <c r="OMQ24" s="132"/>
      <c r="OMR24" s="132"/>
      <c r="OMS24" s="132"/>
      <c r="OMT24" s="132"/>
      <c r="OMU24" s="132"/>
      <c r="OMV24" s="132"/>
      <c r="OMW24" s="132"/>
      <c r="OMX24" s="132"/>
      <c r="OMY24" s="132"/>
      <c r="OMZ24" s="132"/>
      <c r="ONA24" s="130"/>
      <c r="ONB24" s="132"/>
      <c r="ONC24" s="132"/>
      <c r="OND24" s="132"/>
      <c r="ONE24" s="132"/>
      <c r="ONF24" s="132"/>
      <c r="ONG24" s="132"/>
      <c r="ONH24" s="132"/>
      <c r="ONI24" s="132"/>
      <c r="ONJ24" s="132"/>
      <c r="ONK24" s="132"/>
      <c r="ONL24" s="132"/>
      <c r="ONM24" s="132"/>
      <c r="ONN24" s="132"/>
      <c r="ONO24" s="132"/>
      <c r="ONP24" s="130"/>
      <c r="ONQ24" s="132"/>
      <c r="ONR24" s="132"/>
      <c r="ONS24" s="132"/>
      <c r="ONT24" s="132"/>
      <c r="ONU24" s="132"/>
      <c r="ONV24" s="132"/>
      <c r="ONW24" s="132"/>
      <c r="ONX24" s="132"/>
      <c r="ONY24" s="132"/>
      <c r="ONZ24" s="132"/>
      <c r="OOA24" s="132"/>
      <c r="OOB24" s="132"/>
      <c r="OOC24" s="132"/>
      <c r="OOD24" s="132"/>
      <c r="OOE24" s="130"/>
      <c r="OOF24" s="132"/>
      <c r="OOG24" s="132"/>
      <c r="OOH24" s="132"/>
      <c r="OOI24" s="132"/>
      <c r="OOJ24" s="132"/>
      <c r="OOK24" s="132"/>
      <c r="OOL24" s="132"/>
      <c r="OOM24" s="132"/>
      <c r="OON24" s="132"/>
      <c r="OOO24" s="132"/>
      <c r="OOP24" s="132"/>
      <c r="OOQ24" s="132"/>
      <c r="OOR24" s="132"/>
      <c r="OOS24" s="132"/>
      <c r="OOT24" s="130"/>
      <c r="OOU24" s="132"/>
      <c r="OOV24" s="132"/>
      <c r="OOW24" s="132"/>
      <c r="OOX24" s="132"/>
      <c r="OOY24" s="132"/>
      <c r="OOZ24" s="132"/>
      <c r="OPA24" s="132"/>
      <c r="OPB24" s="132"/>
      <c r="OPC24" s="132"/>
      <c r="OPD24" s="132"/>
      <c r="OPE24" s="132"/>
      <c r="OPF24" s="132"/>
      <c r="OPG24" s="132"/>
      <c r="OPH24" s="132"/>
      <c r="OPI24" s="130"/>
      <c r="OPJ24" s="132"/>
      <c r="OPK24" s="132"/>
      <c r="OPL24" s="132"/>
      <c r="OPM24" s="132"/>
      <c r="OPN24" s="132"/>
      <c r="OPO24" s="132"/>
      <c r="OPP24" s="132"/>
      <c r="OPQ24" s="132"/>
      <c r="OPR24" s="132"/>
      <c r="OPS24" s="132"/>
      <c r="OPT24" s="132"/>
      <c r="OPU24" s="132"/>
      <c r="OPV24" s="132"/>
      <c r="OPW24" s="132"/>
      <c r="OPX24" s="130"/>
      <c r="OPY24" s="132"/>
      <c r="OPZ24" s="132"/>
      <c r="OQA24" s="132"/>
      <c r="OQB24" s="132"/>
      <c r="OQC24" s="132"/>
      <c r="OQD24" s="132"/>
      <c r="OQE24" s="132"/>
      <c r="OQF24" s="132"/>
      <c r="OQG24" s="132"/>
      <c r="OQH24" s="132"/>
      <c r="OQI24" s="132"/>
      <c r="OQJ24" s="132"/>
      <c r="OQK24" s="132"/>
      <c r="OQL24" s="132"/>
      <c r="OQM24" s="130"/>
      <c r="OQN24" s="132"/>
      <c r="OQO24" s="132"/>
      <c r="OQP24" s="132"/>
      <c r="OQQ24" s="132"/>
      <c r="OQR24" s="132"/>
      <c r="OQS24" s="132"/>
      <c r="OQT24" s="132"/>
      <c r="OQU24" s="132"/>
      <c r="OQV24" s="132"/>
      <c r="OQW24" s="132"/>
      <c r="OQX24" s="132"/>
      <c r="OQY24" s="132"/>
      <c r="OQZ24" s="132"/>
      <c r="ORA24" s="132"/>
      <c r="ORB24" s="130"/>
      <c r="ORC24" s="132"/>
      <c r="ORD24" s="132"/>
      <c r="ORE24" s="132"/>
      <c r="ORF24" s="132"/>
      <c r="ORG24" s="132"/>
      <c r="ORH24" s="132"/>
      <c r="ORI24" s="132"/>
      <c r="ORJ24" s="132"/>
      <c r="ORK24" s="132"/>
      <c r="ORL24" s="132"/>
      <c r="ORM24" s="132"/>
      <c r="ORN24" s="132"/>
      <c r="ORO24" s="132"/>
      <c r="ORP24" s="132"/>
      <c r="ORQ24" s="130"/>
      <c r="ORR24" s="132"/>
      <c r="ORS24" s="132"/>
      <c r="ORT24" s="132"/>
      <c r="ORU24" s="132"/>
      <c r="ORV24" s="132"/>
      <c r="ORW24" s="132"/>
      <c r="ORX24" s="132"/>
      <c r="ORY24" s="132"/>
      <c r="ORZ24" s="132"/>
      <c r="OSA24" s="132"/>
      <c r="OSB24" s="132"/>
      <c r="OSC24" s="132"/>
      <c r="OSD24" s="132"/>
      <c r="OSE24" s="132"/>
      <c r="OSF24" s="130"/>
      <c r="OSG24" s="132"/>
      <c r="OSH24" s="132"/>
      <c r="OSI24" s="132"/>
      <c r="OSJ24" s="132"/>
      <c r="OSK24" s="132"/>
      <c r="OSL24" s="132"/>
      <c r="OSM24" s="132"/>
      <c r="OSN24" s="132"/>
      <c r="OSO24" s="132"/>
      <c r="OSP24" s="132"/>
      <c r="OSQ24" s="132"/>
      <c r="OSR24" s="132"/>
      <c r="OSS24" s="132"/>
      <c r="OST24" s="132"/>
      <c r="OSU24" s="130"/>
      <c r="OSV24" s="132"/>
      <c r="OSW24" s="132"/>
      <c r="OSX24" s="132"/>
      <c r="OSY24" s="132"/>
      <c r="OSZ24" s="132"/>
      <c r="OTA24" s="132"/>
      <c r="OTB24" s="132"/>
      <c r="OTC24" s="132"/>
      <c r="OTD24" s="132"/>
      <c r="OTE24" s="132"/>
      <c r="OTF24" s="132"/>
      <c r="OTG24" s="132"/>
      <c r="OTH24" s="132"/>
      <c r="OTI24" s="132"/>
      <c r="OTJ24" s="130"/>
      <c r="OTK24" s="132"/>
      <c r="OTL24" s="132"/>
      <c r="OTM24" s="132"/>
      <c r="OTN24" s="132"/>
      <c r="OTO24" s="132"/>
      <c r="OTP24" s="132"/>
      <c r="OTQ24" s="132"/>
      <c r="OTR24" s="132"/>
      <c r="OTS24" s="132"/>
      <c r="OTT24" s="132"/>
      <c r="OTU24" s="132"/>
      <c r="OTV24" s="132"/>
      <c r="OTW24" s="132"/>
      <c r="OTX24" s="132"/>
      <c r="OTY24" s="130"/>
      <c r="OTZ24" s="132"/>
      <c r="OUA24" s="132"/>
      <c r="OUB24" s="132"/>
      <c r="OUC24" s="132"/>
      <c r="OUD24" s="132"/>
      <c r="OUE24" s="132"/>
      <c r="OUF24" s="132"/>
      <c r="OUG24" s="132"/>
      <c r="OUH24" s="132"/>
      <c r="OUI24" s="132"/>
      <c r="OUJ24" s="132"/>
      <c r="OUK24" s="132"/>
      <c r="OUL24" s="132"/>
      <c r="OUM24" s="132"/>
      <c r="OUN24" s="130"/>
      <c r="OUO24" s="132"/>
      <c r="OUP24" s="132"/>
      <c r="OUQ24" s="132"/>
      <c r="OUR24" s="132"/>
      <c r="OUS24" s="132"/>
      <c r="OUT24" s="132"/>
      <c r="OUU24" s="132"/>
      <c r="OUV24" s="132"/>
      <c r="OUW24" s="132"/>
      <c r="OUX24" s="132"/>
      <c r="OUY24" s="132"/>
      <c r="OUZ24" s="132"/>
      <c r="OVA24" s="132"/>
      <c r="OVB24" s="132"/>
      <c r="OVC24" s="130"/>
      <c r="OVD24" s="132"/>
      <c r="OVE24" s="132"/>
      <c r="OVF24" s="132"/>
      <c r="OVG24" s="132"/>
      <c r="OVH24" s="132"/>
      <c r="OVI24" s="132"/>
      <c r="OVJ24" s="132"/>
      <c r="OVK24" s="132"/>
      <c r="OVL24" s="132"/>
      <c r="OVM24" s="132"/>
      <c r="OVN24" s="132"/>
      <c r="OVO24" s="132"/>
      <c r="OVP24" s="132"/>
      <c r="OVQ24" s="132"/>
      <c r="OVR24" s="130"/>
      <c r="OVS24" s="132"/>
      <c r="OVT24" s="132"/>
      <c r="OVU24" s="132"/>
      <c r="OVV24" s="132"/>
      <c r="OVW24" s="132"/>
      <c r="OVX24" s="132"/>
      <c r="OVY24" s="132"/>
      <c r="OVZ24" s="132"/>
      <c r="OWA24" s="132"/>
      <c r="OWB24" s="132"/>
      <c r="OWC24" s="132"/>
      <c r="OWD24" s="132"/>
      <c r="OWE24" s="132"/>
      <c r="OWF24" s="132"/>
      <c r="OWG24" s="130"/>
      <c r="OWH24" s="132"/>
      <c r="OWI24" s="132"/>
      <c r="OWJ24" s="132"/>
      <c r="OWK24" s="132"/>
      <c r="OWL24" s="132"/>
      <c r="OWM24" s="132"/>
      <c r="OWN24" s="132"/>
      <c r="OWO24" s="132"/>
      <c r="OWP24" s="132"/>
      <c r="OWQ24" s="132"/>
      <c r="OWR24" s="132"/>
      <c r="OWS24" s="132"/>
      <c r="OWT24" s="132"/>
      <c r="OWU24" s="132"/>
      <c r="OWV24" s="130"/>
      <c r="OWW24" s="132"/>
      <c r="OWX24" s="132"/>
      <c r="OWY24" s="132"/>
      <c r="OWZ24" s="132"/>
      <c r="OXA24" s="132"/>
      <c r="OXB24" s="132"/>
      <c r="OXC24" s="132"/>
      <c r="OXD24" s="132"/>
      <c r="OXE24" s="132"/>
      <c r="OXF24" s="132"/>
      <c r="OXG24" s="132"/>
      <c r="OXH24" s="132"/>
      <c r="OXI24" s="132"/>
      <c r="OXJ24" s="132"/>
      <c r="OXK24" s="130"/>
      <c r="OXL24" s="132"/>
      <c r="OXM24" s="132"/>
      <c r="OXN24" s="132"/>
      <c r="OXO24" s="132"/>
      <c r="OXP24" s="132"/>
      <c r="OXQ24" s="132"/>
      <c r="OXR24" s="132"/>
      <c r="OXS24" s="132"/>
      <c r="OXT24" s="132"/>
      <c r="OXU24" s="132"/>
      <c r="OXV24" s="132"/>
      <c r="OXW24" s="132"/>
      <c r="OXX24" s="132"/>
      <c r="OXY24" s="132"/>
      <c r="OXZ24" s="130"/>
      <c r="OYA24" s="132"/>
      <c r="OYB24" s="132"/>
      <c r="OYC24" s="132"/>
      <c r="OYD24" s="132"/>
      <c r="OYE24" s="132"/>
      <c r="OYF24" s="132"/>
      <c r="OYG24" s="132"/>
      <c r="OYH24" s="132"/>
      <c r="OYI24" s="132"/>
      <c r="OYJ24" s="132"/>
      <c r="OYK24" s="132"/>
      <c r="OYL24" s="132"/>
      <c r="OYM24" s="132"/>
      <c r="OYN24" s="132"/>
      <c r="OYO24" s="130"/>
      <c r="OYP24" s="132"/>
      <c r="OYQ24" s="132"/>
      <c r="OYR24" s="132"/>
      <c r="OYS24" s="132"/>
      <c r="OYT24" s="132"/>
      <c r="OYU24" s="132"/>
      <c r="OYV24" s="132"/>
      <c r="OYW24" s="132"/>
      <c r="OYX24" s="132"/>
      <c r="OYY24" s="132"/>
      <c r="OYZ24" s="132"/>
      <c r="OZA24" s="132"/>
      <c r="OZB24" s="132"/>
      <c r="OZC24" s="132"/>
      <c r="OZD24" s="130"/>
      <c r="OZE24" s="132"/>
      <c r="OZF24" s="132"/>
      <c r="OZG24" s="132"/>
      <c r="OZH24" s="132"/>
      <c r="OZI24" s="132"/>
      <c r="OZJ24" s="132"/>
      <c r="OZK24" s="132"/>
      <c r="OZL24" s="132"/>
      <c r="OZM24" s="132"/>
      <c r="OZN24" s="132"/>
      <c r="OZO24" s="132"/>
      <c r="OZP24" s="132"/>
      <c r="OZQ24" s="132"/>
      <c r="OZR24" s="132"/>
      <c r="OZS24" s="130"/>
      <c r="OZT24" s="132"/>
      <c r="OZU24" s="132"/>
      <c r="OZV24" s="132"/>
      <c r="OZW24" s="132"/>
      <c r="OZX24" s="132"/>
      <c r="OZY24" s="132"/>
      <c r="OZZ24" s="132"/>
      <c r="PAA24" s="132"/>
      <c r="PAB24" s="132"/>
      <c r="PAC24" s="132"/>
      <c r="PAD24" s="132"/>
      <c r="PAE24" s="132"/>
      <c r="PAF24" s="132"/>
      <c r="PAG24" s="132"/>
      <c r="PAH24" s="130"/>
      <c r="PAI24" s="132"/>
      <c r="PAJ24" s="132"/>
      <c r="PAK24" s="132"/>
      <c r="PAL24" s="132"/>
      <c r="PAM24" s="132"/>
      <c r="PAN24" s="132"/>
      <c r="PAO24" s="132"/>
      <c r="PAP24" s="132"/>
      <c r="PAQ24" s="132"/>
      <c r="PAR24" s="132"/>
      <c r="PAS24" s="132"/>
      <c r="PAT24" s="132"/>
      <c r="PAU24" s="132"/>
      <c r="PAV24" s="132"/>
      <c r="PAW24" s="130"/>
      <c r="PAX24" s="132"/>
      <c r="PAY24" s="132"/>
      <c r="PAZ24" s="132"/>
      <c r="PBA24" s="132"/>
      <c r="PBB24" s="132"/>
      <c r="PBC24" s="132"/>
      <c r="PBD24" s="132"/>
      <c r="PBE24" s="132"/>
      <c r="PBF24" s="132"/>
      <c r="PBG24" s="132"/>
      <c r="PBH24" s="132"/>
      <c r="PBI24" s="132"/>
      <c r="PBJ24" s="132"/>
      <c r="PBK24" s="132"/>
      <c r="PBL24" s="130"/>
      <c r="PBM24" s="132"/>
      <c r="PBN24" s="132"/>
      <c r="PBO24" s="132"/>
      <c r="PBP24" s="132"/>
      <c r="PBQ24" s="132"/>
      <c r="PBR24" s="132"/>
      <c r="PBS24" s="132"/>
      <c r="PBT24" s="132"/>
      <c r="PBU24" s="132"/>
      <c r="PBV24" s="132"/>
      <c r="PBW24" s="132"/>
      <c r="PBX24" s="132"/>
      <c r="PBY24" s="132"/>
      <c r="PBZ24" s="132"/>
      <c r="PCA24" s="130"/>
      <c r="PCB24" s="132"/>
      <c r="PCC24" s="132"/>
      <c r="PCD24" s="132"/>
      <c r="PCE24" s="132"/>
      <c r="PCF24" s="132"/>
      <c r="PCG24" s="132"/>
      <c r="PCH24" s="132"/>
      <c r="PCI24" s="132"/>
      <c r="PCJ24" s="132"/>
      <c r="PCK24" s="132"/>
      <c r="PCL24" s="132"/>
      <c r="PCM24" s="132"/>
      <c r="PCN24" s="132"/>
      <c r="PCO24" s="132"/>
      <c r="PCP24" s="130"/>
      <c r="PCQ24" s="132"/>
      <c r="PCR24" s="132"/>
      <c r="PCS24" s="132"/>
      <c r="PCT24" s="132"/>
      <c r="PCU24" s="132"/>
      <c r="PCV24" s="132"/>
      <c r="PCW24" s="132"/>
      <c r="PCX24" s="132"/>
      <c r="PCY24" s="132"/>
      <c r="PCZ24" s="132"/>
      <c r="PDA24" s="132"/>
      <c r="PDB24" s="132"/>
      <c r="PDC24" s="132"/>
      <c r="PDD24" s="132"/>
      <c r="PDE24" s="130"/>
      <c r="PDF24" s="132"/>
      <c r="PDG24" s="132"/>
      <c r="PDH24" s="132"/>
      <c r="PDI24" s="132"/>
      <c r="PDJ24" s="132"/>
      <c r="PDK24" s="132"/>
      <c r="PDL24" s="132"/>
      <c r="PDM24" s="132"/>
      <c r="PDN24" s="132"/>
      <c r="PDO24" s="132"/>
      <c r="PDP24" s="132"/>
      <c r="PDQ24" s="132"/>
      <c r="PDR24" s="132"/>
      <c r="PDS24" s="132"/>
      <c r="PDT24" s="130"/>
      <c r="PDU24" s="132"/>
      <c r="PDV24" s="132"/>
      <c r="PDW24" s="132"/>
      <c r="PDX24" s="132"/>
      <c r="PDY24" s="132"/>
      <c r="PDZ24" s="132"/>
      <c r="PEA24" s="132"/>
      <c r="PEB24" s="132"/>
      <c r="PEC24" s="132"/>
      <c r="PED24" s="132"/>
      <c r="PEE24" s="132"/>
      <c r="PEF24" s="132"/>
      <c r="PEG24" s="132"/>
      <c r="PEH24" s="132"/>
      <c r="PEI24" s="130"/>
      <c r="PEJ24" s="132"/>
      <c r="PEK24" s="132"/>
      <c r="PEL24" s="132"/>
      <c r="PEM24" s="132"/>
      <c r="PEN24" s="132"/>
      <c r="PEO24" s="132"/>
      <c r="PEP24" s="132"/>
      <c r="PEQ24" s="132"/>
      <c r="PER24" s="132"/>
      <c r="PES24" s="132"/>
      <c r="PET24" s="132"/>
      <c r="PEU24" s="132"/>
      <c r="PEV24" s="132"/>
      <c r="PEW24" s="132"/>
      <c r="PEX24" s="130"/>
      <c r="PEY24" s="132"/>
      <c r="PEZ24" s="132"/>
      <c r="PFA24" s="132"/>
      <c r="PFB24" s="132"/>
      <c r="PFC24" s="132"/>
      <c r="PFD24" s="132"/>
      <c r="PFE24" s="132"/>
      <c r="PFF24" s="132"/>
      <c r="PFG24" s="132"/>
      <c r="PFH24" s="132"/>
      <c r="PFI24" s="132"/>
      <c r="PFJ24" s="132"/>
      <c r="PFK24" s="132"/>
      <c r="PFL24" s="132"/>
      <c r="PFM24" s="130"/>
      <c r="PFN24" s="132"/>
      <c r="PFO24" s="132"/>
      <c r="PFP24" s="132"/>
      <c r="PFQ24" s="132"/>
      <c r="PFR24" s="132"/>
      <c r="PFS24" s="132"/>
      <c r="PFT24" s="132"/>
      <c r="PFU24" s="132"/>
      <c r="PFV24" s="132"/>
      <c r="PFW24" s="132"/>
      <c r="PFX24" s="132"/>
      <c r="PFY24" s="132"/>
      <c r="PFZ24" s="132"/>
      <c r="PGA24" s="132"/>
      <c r="PGB24" s="130"/>
      <c r="PGC24" s="132"/>
      <c r="PGD24" s="132"/>
      <c r="PGE24" s="132"/>
      <c r="PGF24" s="132"/>
      <c r="PGG24" s="132"/>
      <c r="PGH24" s="132"/>
      <c r="PGI24" s="132"/>
      <c r="PGJ24" s="132"/>
      <c r="PGK24" s="132"/>
      <c r="PGL24" s="132"/>
      <c r="PGM24" s="132"/>
      <c r="PGN24" s="132"/>
      <c r="PGO24" s="132"/>
      <c r="PGP24" s="132"/>
      <c r="PGQ24" s="130"/>
      <c r="PGR24" s="132"/>
      <c r="PGS24" s="132"/>
      <c r="PGT24" s="132"/>
      <c r="PGU24" s="132"/>
      <c r="PGV24" s="132"/>
      <c r="PGW24" s="132"/>
      <c r="PGX24" s="132"/>
      <c r="PGY24" s="132"/>
      <c r="PGZ24" s="132"/>
      <c r="PHA24" s="132"/>
      <c r="PHB24" s="132"/>
      <c r="PHC24" s="132"/>
      <c r="PHD24" s="132"/>
      <c r="PHE24" s="132"/>
      <c r="PHF24" s="130"/>
      <c r="PHG24" s="132"/>
      <c r="PHH24" s="132"/>
      <c r="PHI24" s="132"/>
      <c r="PHJ24" s="132"/>
      <c r="PHK24" s="132"/>
      <c r="PHL24" s="132"/>
      <c r="PHM24" s="132"/>
      <c r="PHN24" s="132"/>
      <c r="PHO24" s="132"/>
      <c r="PHP24" s="132"/>
      <c r="PHQ24" s="132"/>
      <c r="PHR24" s="132"/>
      <c r="PHS24" s="132"/>
      <c r="PHT24" s="132"/>
      <c r="PHU24" s="130"/>
      <c r="PHV24" s="132"/>
      <c r="PHW24" s="132"/>
      <c r="PHX24" s="132"/>
      <c r="PHY24" s="132"/>
      <c r="PHZ24" s="132"/>
      <c r="PIA24" s="132"/>
      <c r="PIB24" s="132"/>
      <c r="PIC24" s="132"/>
      <c r="PID24" s="132"/>
      <c r="PIE24" s="132"/>
      <c r="PIF24" s="132"/>
      <c r="PIG24" s="132"/>
      <c r="PIH24" s="132"/>
      <c r="PII24" s="132"/>
      <c r="PIJ24" s="130"/>
      <c r="PIK24" s="132"/>
      <c r="PIL24" s="132"/>
      <c r="PIM24" s="132"/>
      <c r="PIN24" s="132"/>
      <c r="PIO24" s="132"/>
      <c r="PIP24" s="132"/>
      <c r="PIQ24" s="132"/>
      <c r="PIR24" s="132"/>
      <c r="PIS24" s="132"/>
      <c r="PIT24" s="132"/>
      <c r="PIU24" s="132"/>
      <c r="PIV24" s="132"/>
      <c r="PIW24" s="132"/>
      <c r="PIX24" s="132"/>
      <c r="PIY24" s="130"/>
      <c r="PIZ24" s="132"/>
      <c r="PJA24" s="132"/>
      <c r="PJB24" s="132"/>
      <c r="PJC24" s="132"/>
      <c r="PJD24" s="132"/>
      <c r="PJE24" s="132"/>
      <c r="PJF24" s="132"/>
      <c r="PJG24" s="132"/>
      <c r="PJH24" s="132"/>
      <c r="PJI24" s="132"/>
      <c r="PJJ24" s="132"/>
      <c r="PJK24" s="132"/>
      <c r="PJL24" s="132"/>
      <c r="PJM24" s="132"/>
      <c r="PJN24" s="130"/>
      <c r="PJO24" s="132"/>
      <c r="PJP24" s="132"/>
      <c r="PJQ24" s="132"/>
      <c r="PJR24" s="132"/>
      <c r="PJS24" s="132"/>
      <c r="PJT24" s="132"/>
      <c r="PJU24" s="132"/>
      <c r="PJV24" s="132"/>
      <c r="PJW24" s="132"/>
      <c r="PJX24" s="132"/>
      <c r="PJY24" s="132"/>
      <c r="PJZ24" s="132"/>
      <c r="PKA24" s="132"/>
      <c r="PKB24" s="132"/>
      <c r="PKC24" s="130"/>
      <c r="PKD24" s="132"/>
      <c r="PKE24" s="132"/>
      <c r="PKF24" s="132"/>
      <c r="PKG24" s="132"/>
      <c r="PKH24" s="132"/>
      <c r="PKI24" s="132"/>
      <c r="PKJ24" s="132"/>
      <c r="PKK24" s="132"/>
      <c r="PKL24" s="132"/>
      <c r="PKM24" s="132"/>
      <c r="PKN24" s="132"/>
      <c r="PKO24" s="132"/>
      <c r="PKP24" s="132"/>
      <c r="PKQ24" s="132"/>
      <c r="PKR24" s="130"/>
      <c r="PKS24" s="132"/>
      <c r="PKT24" s="132"/>
      <c r="PKU24" s="132"/>
      <c r="PKV24" s="132"/>
      <c r="PKW24" s="132"/>
      <c r="PKX24" s="132"/>
      <c r="PKY24" s="132"/>
      <c r="PKZ24" s="132"/>
      <c r="PLA24" s="132"/>
      <c r="PLB24" s="132"/>
      <c r="PLC24" s="132"/>
      <c r="PLD24" s="132"/>
      <c r="PLE24" s="132"/>
      <c r="PLF24" s="132"/>
      <c r="PLG24" s="130"/>
      <c r="PLH24" s="132"/>
      <c r="PLI24" s="132"/>
      <c r="PLJ24" s="132"/>
      <c r="PLK24" s="132"/>
      <c r="PLL24" s="132"/>
      <c r="PLM24" s="132"/>
      <c r="PLN24" s="132"/>
      <c r="PLO24" s="132"/>
      <c r="PLP24" s="132"/>
      <c r="PLQ24" s="132"/>
      <c r="PLR24" s="132"/>
      <c r="PLS24" s="132"/>
      <c r="PLT24" s="132"/>
      <c r="PLU24" s="132"/>
      <c r="PLV24" s="130"/>
      <c r="PLW24" s="132"/>
      <c r="PLX24" s="132"/>
      <c r="PLY24" s="132"/>
      <c r="PLZ24" s="132"/>
      <c r="PMA24" s="132"/>
      <c r="PMB24" s="132"/>
      <c r="PMC24" s="132"/>
      <c r="PMD24" s="132"/>
      <c r="PME24" s="132"/>
      <c r="PMF24" s="132"/>
      <c r="PMG24" s="132"/>
      <c r="PMH24" s="132"/>
      <c r="PMI24" s="132"/>
      <c r="PMJ24" s="132"/>
      <c r="PMK24" s="130"/>
      <c r="PML24" s="132"/>
      <c r="PMM24" s="132"/>
      <c r="PMN24" s="132"/>
      <c r="PMO24" s="132"/>
      <c r="PMP24" s="132"/>
      <c r="PMQ24" s="132"/>
      <c r="PMR24" s="132"/>
      <c r="PMS24" s="132"/>
      <c r="PMT24" s="132"/>
      <c r="PMU24" s="132"/>
      <c r="PMV24" s="132"/>
      <c r="PMW24" s="132"/>
      <c r="PMX24" s="132"/>
      <c r="PMY24" s="132"/>
      <c r="PMZ24" s="130"/>
      <c r="PNA24" s="132"/>
      <c r="PNB24" s="132"/>
      <c r="PNC24" s="132"/>
      <c r="PND24" s="132"/>
      <c r="PNE24" s="132"/>
      <c r="PNF24" s="132"/>
      <c r="PNG24" s="132"/>
      <c r="PNH24" s="132"/>
      <c r="PNI24" s="132"/>
      <c r="PNJ24" s="132"/>
      <c r="PNK24" s="132"/>
      <c r="PNL24" s="132"/>
      <c r="PNM24" s="132"/>
      <c r="PNN24" s="132"/>
      <c r="PNO24" s="130"/>
      <c r="PNP24" s="132"/>
      <c r="PNQ24" s="132"/>
      <c r="PNR24" s="132"/>
      <c r="PNS24" s="132"/>
      <c r="PNT24" s="132"/>
      <c r="PNU24" s="132"/>
      <c r="PNV24" s="132"/>
      <c r="PNW24" s="132"/>
      <c r="PNX24" s="132"/>
      <c r="PNY24" s="132"/>
      <c r="PNZ24" s="132"/>
      <c r="POA24" s="132"/>
      <c r="POB24" s="132"/>
      <c r="POC24" s="132"/>
      <c r="POD24" s="130"/>
      <c r="POE24" s="132"/>
      <c r="POF24" s="132"/>
      <c r="POG24" s="132"/>
      <c r="POH24" s="132"/>
      <c r="POI24" s="132"/>
      <c r="POJ24" s="132"/>
      <c r="POK24" s="132"/>
      <c r="POL24" s="132"/>
      <c r="POM24" s="132"/>
      <c r="PON24" s="132"/>
      <c r="POO24" s="132"/>
      <c r="POP24" s="132"/>
      <c r="POQ24" s="132"/>
      <c r="POR24" s="132"/>
      <c r="POS24" s="130"/>
      <c r="POT24" s="132"/>
      <c r="POU24" s="132"/>
      <c r="POV24" s="132"/>
      <c r="POW24" s="132"/>
      <c r="POX24" s="132"/>
      <c r="POY24" s="132"/>
      <c r="POZ24" s="132"/>
      <c r="PPA24" s="132"/>
      <c r="PPB24" s="132"/>
      <c r="PPC24" s="132"/>
      <c r="PPD24" s="132"/>
      <c r="PPE24" s="132"/>
      <c r="PPF24" s="132"/>
      <c r="PPG24" s="132"/>
      <c r="PPH24" s="130"/>
      <c r="PPI24" s="132"/>
      <c r="PPJ24" s="132"/>
      <c r="PPK24" s="132"/>
      <c r="PPL24" s="132"/>
      <c r="PPM24" s="132"/>
      <c r="PPN24" s="132"/>
      <c r="PPO24" s="132"/>
      <c r="PPP24" s="132"/>
      <c r="PPQ24" s="132"/>
      <c r="PPR24" s="132"/>
      <c r="PPS24" s="132"/>
      <c r="PPT24" s="132"/>
      <c r="PPU24" s="132"/>
      <c r="PPV24" s="132"/>
      <c r="PPW24" s="130"/>
      <c r="PPX24" s="132"/>
      <c r="PPY24" s="132"/>
      <c r="PPZ24" s="132"/>
      <c r="PQA24" s="132"/>
      <c r="PQB24" s="132"/>
      <c r="PQC24" s="132"/>
      <c r="PQD24" s="132"/>
      <c r="PQE24" s="132"/>
      <c r="PQF24" s="132"/>
      <c r="PQG24" s="132"/>
      <c r="PQH24" s="132"/>
      <c r="PQI24" s="132"/>
      <c r="PQJ24" s="132"/>
      <c r="PQK24" s="132"/>
      <c r="PQL24" s="130"/>
      <c r="PQM24" s="132"/>
      <c r="PQN24" s="132"/>
      <c r="PQO24" s="132"/>
      <c r="PQP24" s="132"/>
      <c r="PQQ24" s="132"/>
      <c r="PQR24" s="132"/>
      <c r="PQS24" s="132"/>
      <c r="PQT24" s="132"/>
      <c r="PQU24" s="132"/>
      <c r="PQV24" s="132"/>
      <c r="PQW24" s="132"/>
      <c r="PQX24" s="132"/>
      <c r="PQY24" s="132"/>
      <c r="PQZ24" s="132"/>
      <c r="PRA24" s="130"/>
      <c r="PRB24" s="132"/>
      <c r="PRC24" s="132"/>
      <c r="PRD24" s="132"/>
      <c r="PRE24" s="132"/>
      <c r="PRF24" s="132"/>
      <c r="PRG24" s="132"/>
      <c r="PRH24" s="132"/>
      <c r="PRI24" s="132"/>
      <c r="PRJ24" s="132"/>
      <c r="PRK24" s="132"/>
      <c r="PRL24" s="132"/>
      <c r="PRM24" s="132"/>
      <c r="PRN24" s="132"/>
      <c r="PRO24" s="132"/>
      <c r="PRP24" s="130"/>
      <c r="PRQ24" s="132"/>
      <c r="PRR24" s="132"/>
      <c r="PRS24" s="132"/>
      <c r="PRT24" s="132"/>
      <c r="PRU24" s="132"/>
      <c r="PRV24" s="132"/>
      <c r="PRW24" s="132"/>
      <c r="PRX24" s="132"/>
      <c r="PRY24" s="132"/>
      <c r="PRZ24" s="132"/>
      <c r="PSA24" s="132"/>
      <c r="PSB24" s="132"/>
      <c r="PSC24" s="132"/>
      <c r="PSD24" s="132"/>
      <c r="PSE24" s="130"/>
      <c r="PSF24" s="132"/>
      <c r="PSG24" s="132"/>
      <c r="PSH24" s="132"/>
      <c r="PSI24" s="132"/>
      <c r="PSJ24" s="132"/>
      <c r="PSK24" s="132"/>
      <c r="PSL24" s="132"/>
      <c r="PSM24" s="132"/>
      <c r="PSN24" s="132"/>
      <c r="PSO24" s="132"/>
      <c r="PSP24" s="132"/>
      <c r="PSQ24" s="132"/>
      <c r="PSR24" s="132"/>
      <c r="PSS24" s="132"/>
      <c r="PST24" s="130"/>
      <c r="PSU24" s="132"/>
      <c r="PSV24" s="132"/>
      <c r="PSW24" s="132"/>
      <c r="PSX24" s="132"/>
      <c r="PSY24" s="132"/>
      <c r="PSZ24" s="132"/>
      <c r="PTA24" s="132"/>
      <c r="PTB24" s="132"/>
      <c r="PTC24" s="132"/>
      <c r="PTD24" s="132"/>
      <c r="PTE24" s="132"/>
      <c r="PTF24" s="132"/>
      <c r="PTG24" s="132"/>
      <c r="PTH24" s="132"/>
      <c r="PTI24" s="130"/>
      <c r="PTJ24" s="132"/>
      <c r="PTK24" s="132"/>
      <c r="PTL24" s="132"/>
      <c r="PTM24" s="132"/>
      <c r="PTN24" s="132"/>
      <c r="PTO24" s="132"/>
      <c r="PTP24" s="132"/>
      <c r="PTQ24" s="132"/>
      <c r="PTR24" s="132"/>
      <c r="PTS24" s="132"/>
      <c r="PTT24" s="132"/>
      <c r="PTU24" s="132"/>
      <c r="PTV24" s="132"/>
      <c r="PTW24" s="132"/>
      <c r="PTX24" s="130"/>
      <c r="PTY24" s="132"/>
      <c r="PTZ24" s="132"/>
      <c r="PUA24" s="132"/>
      <c r="PUB24" s="132"/>
      <c r="PUC24" s="132"/>
      <c r="PUD24" s="132"/>
      <c r="PUE24" s="132"/>
      <c r="PUF24" s="132"/>
      <c r="PUG24" s="132"/>
      <c r="PUH24" s="132"/>
      <c r="PUI24" s="132"/>
      <c r="PUJ24" s="132"/>
      <c r="PUK24" s="132"/>
      <c r="PUL24" s="132"/>
      <c r="PUM24" s="130"/>
      <c r="PUN24" s="132"/>
      <c r="PUO24" s="132"/>
      <c r="PUP24" s="132"/>
      <c r="PUQ24" s="132"/>
      <c r="PUR24" s="132"/>
      <c r="PUS24" s="132"/>
      <c r="PUT24" s="132"/>
      <c r="PUU24" s="132"/>
      <c r="PUV24" s="132"/>
      <c r="PUW24" s="132"/>
      <c r="PUX24" s="132"/>
      <c r="PUY24" s="132"/>
      <c r="PUZ24" s="132"/>
      <c r="PVA24" s="132"/>
      <c r="PVB24" s="130"/>
      <c r="PVC24" s="132"/>
      <c r="PVD24" s="132"/>
      <c r="PVE24" s="132"/>
      <c r="PVF24" s="132"/>
      <c r="PVG24" s="132"/>
      <c r="PVH24" s="132"/>
      <c r="PVI24" s="132"/>
      <c r="PVJ24" s="132"/>
      <c r="PVK24" s="132"/>
      <c r="PVL24" s="132"/>
      <c r="PVM24" s="132"/>
      <c r="PVN24" s="132"/>
      <c r="PVO24" s="132"/>
      <c r="PVP24" s="132"/>
      <c r="PVQ24" s="130"/>
      <c r="PVR24" s="132"/>
      <c r="PVS24" s="132"/>
      <c r="PVT24" s="132"/>
      <c r="PVU24" s="132"/>
      <c r="PVV24" s="132"/>
      <c r="PVW24" s="132"/>
      <c r="PVX24" s="132"/>
      <c r="PVY24" s="132"/>
      <c r="PVZ24" s="132"/>
      <c r="PWA24" s="132"/>
      <c r="PWB24" s="132"/>
      <c r="PWC24" s="132"/>
      <c r="PWD24" s="132"/>
      <c r="PWE24" s="132"/>
      <c r="PWF24" s="130"/>
      <c r="PWG24" s="132"/>
      <c r="PWH24" s="132"/>
      <c r="PWI24" s="132"/>
      <c r="PWJ24" s="132"/>
      <c r="PWK24" s="132"/>
      <c r="PWL24" s="132"/>
      <c r="PWM24" s="132"/>
      <c r="PWN24" s="132"/>
      <c r="PWO24" s="132"/>
      <c r="PWP24" s="132"/>
      <c r="PWQ24" s="132"/>
      <c r="PWR24" s="132"/>
      <c r="PWS24" s="132"/>
      <c r="PWT24" s="132"/>
      <c r="PWU24" s="130"/>
      <c r="PWV24" s="132"/>
      <c r="PWW24" s="132"/>
      <c r="PWX24" s="132"/>
      <c r="PWY24" s="132"/>
      <c r="PWZ24" s="132"/>
      <c r="PXA24" s="132"/>
      <c r="PXB24" s="132"/>
      <c r="PXC24" s="132"/>
      <c r="PXD24" s="132"/>
      <c r="PXE24" s="132"/>
      <c r="PXF24" s="132"/>
      <c r="PXG24" s="132"/>
      <c r="PXH24" s="132"/>
      <c r="PXI24" s="132"/>
      <c r="PXJ24" s="130"/>
      <c r="PXK24" s="132"/>
      <c r="PXL24" s="132"/>
      <c r="PXM24" s="132"/>
      <c r="PXN24" s="132"/>
      <c r="PXO24" s="132"/>
      <c r="PXP24" s="132"/>
      <c r="PXQ24" s="132"/>
      <c r="PXR24" s="132"/>
      <c r="PXS24" s="132"/>
      <c r="PXT24" s="132"/>
      <c r="PXU24" s="132"/>
      <c r="PXV24" s="132"/>
      <c r="PXW24" s="132"/>
      <c r="PXX24" s="132"/>
      <c r="PXY24" s="130"/>
      <c r="PXZ24" s="132"/>
      <c r="PYA24" s="132"/>
      <c r="PYB24" s="132"/>
      <c r="PYC24" s="132"/>
      <c r="PYD24" s="132"/>
      <c r="PYE24" s="132"/>
      <c r="PYF24" s="132"/>
      <c r="PYG24" s="132"/>
      <c r="PYH24" s="132"/>
      <c r="PYI24" s="132"/>
      <c r="PYJ24" s="132"/>
      <c r="PYK24" s="132"/>
      <c r="PYL24" s="132"/>
      <c r="PYM24" s="132"/>
      <c r="PYN24" s="130"/>
      <c r="PYO24" s="132"/>
      <c r="PYP24" s="132"/>
      <c r="PYQ24" s="132"/>
      <c r="PYR24" s="132"/>
      <c r="PYS24" s="132"/>
      <c r="PYT24" s="132"/>
      <c r="PYU24" s="132"/>
      <c r="PYV24" s="132"/>
      <c r="PYW24" s="132"/>
      <c r="PYX24" s="132"/>
      <c r="PYY24" s="132"/>
      <c r="PYZ24" s="132"/>
      <c r="PZA24" s="132"/>
      <c r="PZB24" s="132"/>
      <c r="PZC24" s="130"/>
      <c r="PZD24" s="132"/>
      <c r="PZE24" s="132"/>
      <c r="PZF24" s="132"/>
      <c r="PZG24" s="132"/>
      <c r="PZH24" s="132"/>
      <c r="PZI24" s="132"/>
      <c r="PZJ24" s="132"/>
      <c r="PZK24" s="132"/>
      <c r="PZL24" s="132"/>
      <c r="PZM24" s="132"/>
      <c r="PZN24" s="132"/>
      <c r="PZO24" s="132"/>
      <c r="PZP24" s="132"/>
      <c r="PZQ24" s="132"/>
      <c r="PZR24" s="130"/>
      <c r="PZS24" s="132"/>
      <c r="PZT24" s="132"/>
      <c r="PZU24" s="132"/>
      <c r="PZV24" s="132"/>
      <c r="PZW24" s="132"/>
      <c r="PZX24" s="132"/>
      <c r="PZY24" s="132"/>
      <c r="PZZ24" s="132"/>
      <c r="QAA24" s="132"/>
      <c r="QAB24" s="132"/>
      <c r="QAC24" s="132"/>
      <c r="QAD24" s="132"/>
      <c r="QAE24" s="132"/>
      <c r="QAF24" s="132"/>
      <c r="QAG24" s="130"/>
      <c r="QAH24" s="132"/>
      <c r="QAI24" s="132"/>
      <c r="QAJ24" s="132"/>
      <c r="QAK24" s="132"/>
      <c r="QAL24" s="132"/>
      <c r="QAM24" s="132"/>
      <c r="QAN24" s="132"/>
      <c r="QAO24" s="132"/>
      <c r="QAP24" s="132"/>
      <c r="QAQ24" s="132"/>
      <c r="QAR24" s="132"/>
      <c r="QAS24" s="132"/>
      <c r="QAT24" s="132"/>
      <c r="QAU24" s="132"/>
      <c r="QAV24" s="130"/>
      <c r="QAW24" s="132"/>
      <c r="QAX24" s="132"/>
      <c r="QAY24" s="132"/>
      <c r="QAZ24" s="132"/>
      <c r="QBA24" s="132"/>
      <c r="QBB24" s="132"/>
      <c r="QBC24" s="132"/>
      <c r="QBD24" s="132"/>
      <c r="QBE24" s="132"/>
      <c r="QBF24" s="132"/>
      <c r="QBG24" s="132"/>
      <c r="QBH24" s="132"/>
      <c r="QBI24" s="132"/>
      <c r="QBJ24" s="132"/>
      <c r="QBK24" s="130"/>
      <c r="QBL24" s="132"/>
      <c r="QBM24" s="132"/>
      <c r="QBN24" s="132"/>
      <c r="QBO24" s="132"/>
      <c r="QBP24" s="132"/>
      <c r="QBQ24" s="132"/>
      <c r="QBR24" s="132"/>
      <c r="QBS24" s="132"/>
      <c r="QBT24" s="132"/>
      <c r="QBU24" s="132"/>
      <c r="QBV24" s="132"/>
      <c r="QBW24" s="132"/>
      <c r="QBX24" s="132"/>
      <c r="QBY24" s="132"/>
      <c r="QBZ24" s="130"/>
      <c r="QCA24" s="132"/>
      <c r="QCB24" s="132"/>
      <c r="QCC24" s="132"/>
      <c r="QCD24" s="132"/>
      <c r="QCE24" s="132"/>
      <c r="QCF24" s="132"/>
      <c r="QCG24" s="132"/>
      <c r="QCH24" s="132"/>
      <c r="QCI24" s="132"/>
      <c r="QCJ24" s="132"/>
      <c r="QCK24" s="132"/>
      <c r="QCL24" s="132"/>
      <c r="QCM24" s="132"/>
      <c r="QCN24" s="132"/>
      <c r="QCO24" s="130"/>
      <c r="QCP24" s="132"/>
      <c r="QCQ24" s="132"/>
      <c r="QCR24" s="132"/>
      <c r="QCS24" s="132"/>
      <c r="QCT24" s="132"/>
      <c r="QCU24" s="132"/>
      <c r="QCV24" s="132"/>
      <c r="QCW24" s="132"/>
      <c r="QCX24" s="132"/>
      <c r="QCY24" s="132"/>
      <c r="QCZ24" s="132"/>
      <c r="QDA24" s="132"/>
      <c r="QDB24" s="132"/>
      <c r="QDC24" s="132"/>
      <c r="QDD24" s="130"/>
      <c r="QDE24" s="132"/>
      <c r="QDF24" s="132"/>
      <c r="QDG24" s="132"/>
      <c r="QDH24" s="132"/>
      <c r="QDI24" s="132"/>
      <c r="QDJ24" s="132"/>
      <c r="QDK24" s="132"/>
      <c r="QDL24" s="132"/>
      <c r="QDM24" s="132"/>
      <c r="QDN24" s="132"/>
      <c r="QDO24" s="132"/>
      <c r="QDP24" s="132"/>
      <c r="QDQ24" s="132"/>
      <c r="QDR24" s="132"/>
      <c r="QDS24" s="130"/>
      <c r="QDT24" s="132"/>
      <c r="QDU24" s="132"/>
      <c r="QDV24" s="132"/>
      <c r="QDW24" s="132"/>
      <c r="QDX24" s="132"/>
      <c r="QDY24" s="132"/>
      <c r="QDZ24" s="132"/>
      <c r="QEA24" s="132"/>
      <c r="QEB24" s="132"/>
      <c r="QEC24" s="132"/>
      <c r="QED24" s="132"/>
      <c r="QEE24" s="132"/>
      <c r="QEF24" s="132"/>
      <c r="QEG24" s="132"/>
      <c r="QEH24" s="130"/>
      <c r="QEI24" s="132"/>
      <c r="QEJ24" s="132"/>
      <c r="QEK24" s="132"/>
      <c r="QEL24" s="132"/>
      <c r="QEM24" s="132"/>
      <c r="QEN24" s="132"/>
      <c r="QEO24" s="132"/>
      <c r="QEP24" s="132"/>
      <c r="QEQ24" s="132"/>
      <c r="QER24" s="132"/>
      <c r="QES24" s="132"/>
      <c r="QET24" s="132"/>
      <c r="QEU24" s="132"/>
      <c r="QEV24" s="132"/>
      <c r="QEW24" s="130"/>
      <c r="QEX24" s="132"/>
      <c r="QEY24" s="132"/>
      <c r="QEZ24" s="132"/>
      <c r="QFA24" s="132"/>
      <c r="QFB24" s="132"/>
      <c r="QFC24" s="132"/>
      <c r="QFD24" s="132"/>
      <c r="QFE24" s="132"/>
      <c r="QFF24" s="132"/>
      <c r="QFG24" s="132"/>
      <c r="QFH24" s="132"/>
      <c r="QFI24" s="132"/>
      <c r="QFJ24" s="132"/>
      <c r="QFK24" s="132"/>
      <c r="QFL24" s="130"/>
      <c r="QFM24" s="132"/>
      <c r="QFN24" s="132"/>
      <c r="QFO24" s="132"/>
      <c r="QFP24" s="132"/>
      <c r="QFQ24" s="132"/>
      <c r="QFR24" s="132"/>
      <c r="QFS24" s="132"/>
      <c r="QFT24" s="132"/>
      <c r="QFU24" s="132"/>
      <c r="QFV24" s="132"/>
      <c r="QFW24" s="132"/>
      <c r="QFX24" s="132"/>
      <c r="QFY24" s="132"/>
      <c r="QFZ24" s="132"/>
      <c r="QGA24" s="130"/>
      <c r="QGB24" s="132"/>
      <c r="QGC24" s="132"/>
      <c r="QGD24" s="132"/>
      <c r="QGE24" s="132"/>
      <c r="QGF24" s="132"/>
      <c r="QGG24" s="132"/>
      <c r="QGH24" s="132"/>
      <c r="QGI24" s="132"/>
      <c r="QGJ24" s="132"/>
      <c r="QGK24" s="132"/>
      <c r="QGL24" s="132"/>
      <c r="QGM24" s="132"/>
      <c r="QGN24" s="132"/>
      <c r="QGO24" s="132"/>
      <c r="QGP24" s="130"/>
      <c r="QGQ24" s="132"/>
      <c r="QGR24" s="132"/>
      <c r="QGS24" s="132"/>
      <c r="QGT24" s="132"/>
      <c r="QGU24" s="132"/>
      <c r="QGV24" s="132"/>
      <c r="QGW24" s="132"/>
      <c r="QGX24" s="132"/>
      <c r="QGY24" s="132"/>
      <c r="QGZ24" s="132"/>
      <c r="QHA24" s="132"/>
      <c r="QHB24" s="132"/>
      <c r="QHC24" s="132"/>
      <c r="QHD24" s="132"/>
      <c r="QHE24" s="130"/>
      <c r="QHF24" s="132"/>
      <c r="QHG24" s="132"/>
      <c r="QHH24" s="132"/>
      <c r="QHI24" s="132"/>
      <c r="QHJ24" s="132"/>
      <c r="QHK24" s="132"/>
      <c r="QHL24" s="132"/>
      <c r="QHM24" s="132"/>
      <c r="QHN24" s="132"/>
      <c r="QHO24" s="132"/>
      <c r="QHP24" s="132"/>
      <c r="QHQ24" s="132"/>
      <c r="QHR24" s="132"/>
      <c r="QHS24" s="132"/>
      <c r="QHT24" s="130"/>
      <c r="QHU24" s="132"/>
      <c r="QHV24" s="132"/>
      <c r="QHW24" s="132"/>
      <c r="QHX24" s="132"/>
      <c r="QHY24" s="132"/>
      <c r="QHZ24" s="132"/>
      <c r="QIA24" s="132"/>
      <c r="QIB24" s="132"/>
      <c r="QIC24" s="132"/>
      <c r="QID24" s="132"/>
      <c r="QIE24" s="132"/>
      <c r="QIF24" s="132"/>
      <c r="QIG24" s="132"/>
      <c r="QIH24" s="132"/>
      <c r="QII24" s="130"/>
      <c r="QIJ24" s="132"/>
      <c r="QIK24" s="132"/>
      <c r="QIL24" s="132"/>
      <c r="QIM24" s="132"/>
      <c r="QIN24" s="132"/>
      <c r="QIO24" s="132"/>
      <c r="QIP24" s="132"/>
      <c r="QIQ24" s="132"/>
      <c r="QIR24" s="132"/>
      <c r="QIS24" s="132"/>
      <c r="QIT24" s="132"/>
      <c r="QIU24" s="132"/>
      <c r="QIV24" s="132"/>
      <c r="QIW24" s="132"/>
      <c r="QIX24" s="130"/>
      <c r="QIY24" s="132"/>
      <c r="QIZ24" s="132"/>
      <c r="QJA24" s="132"/>
      <c r="QJB24" s="132"/>
      <c r="QJC24" s="132"/>
      <c r="QJD24" s="132"/>
      <c r="QJE24" s="132"/>
      <c r="QJF24" s="132"/>
      <c r="QJG24" s="132"/>
      <c r="QJH24" s="132"/>
      <c r="QJI24" s="132"/>
      <c r="QJJ24" s="132"/>
      <c r="QJK24" s="132"/>
      <c r="QJL24" s="132"/>
      <c r="QJM24" s="130"/>
      <c r="QJN24" s="132"/>
      <c r="QJO24" s="132"/>
      <c r="QJP24" s="132"/>
      <c r="QJQ24" s="132"/>
      <c r="QJR24" s="132"/>
      <c r="QJS24" s="132"/>
      <c r="QJT24" s="132"/>
      <c r="QJU24" s="132"/>
      <c r="QJV24" s="132"/>
      <c r="QJW24" s="132"/>
      <c r="QJX24" s="132"/>
      <c r="QJY24" s="132"/>
      <c r="QJZ24" s="132"/>
      <c r="QKA24" s="132"/>
      <c r="QKB24" s="130"/>
      <c r="QKC24" s="132"/>
      <c r="QKD24" s="132"/>
      <c r="QKE24" s="132"/>
      <c r="QKF24" s="132"/>
      <c r="QKG24" s="132"/>
      <c r="QKH24" s="132"/>
      <c r="QKI24" s="132"/>
      <c r="QKJ24" s="132"/>
      <c r="QKK24" s="132"/>
      <c r="QKL24" s="132"/>
      <c r="QKM24" s="132"/>
      <c r="QKN24" s="132"/>
      <c r="QKO24" s="132"/>
      <c r="QKP24" s="132"/>
      <c r="QKQ24" s="130"/>
      <c r="QKR24" s="132"/>
      <c r="QKS24" s="132"/>
      <c r="QKT24" s="132"/>
      <c r="QKU24" s="132"/>
      <c r="QKV24" s="132"/>
      <c r="QKW24" s="132"/>
      <c r="QKX24" s="132"/>
      <c r="QKY24" s="132"/>
      <c r="QKZ24" s="132"/>
      <c r="QLA24" s="132"/>
      <c r="QLB24" s="132"/>
      <c r="QLC24" s="132"/>
      <c r="QLD24" s="132"/>
      <c r="QLE24" s="132"/>
      <c r="QLF24" s="130"/>
      <c r="QLG24" s="132"/>
      <c r="QLH24" s="132"/>
      <c r="QLI24" s="132"/>
      <c r="QLJ24" s="132"/>
      <c r="QLK24" s="132"/>
      <c r="QLL24" s="132"/>
      <c r="QLM24" s="132"/>
      <c r="QLN24" s="132"/>
      <c r="QLO24" s="132"/>
      <c r="QLP24" s="132"/>
      <c r="QLQ24" s="132"/>
      <c r="QLR24" s="132"/>
      <c r="QLS24" s="132"/>
      <c r="QLT24" s="132"/>
      <c r="QLU24" s="130"/>
      <c r="QLV24" s="132"/>
      <c r="QLW24" s="132"/>
      <c r="QLX24" s="132"/>
      <c r="QLY24" s="132"/>
      <c r="QLZ24" s="132"/>
      <c r="QMA24" s="132"/>
      <c r="QMB24" s="132"/>
      <c r="QMC24" s="132"/>
      <c r="QMD24" s="132"/>
      <c r="QME24" s="132"/>
      <c r="QMF24" s="132"/>
      <c r="QMG24" s="132"/>
      <c r="QMH24" s="132"/>
      <c r="QMI24" s="132"/>
      <c r="QMJ24" s="130"/>
      <c r="QMK24" s="132"/>
      <c r="QML24" s="132"/>
      <c r="QMM24" s="132"/>
      <c r="QMN24" s="132"/>
      <c r="QMO24" s="132"/>
      <c r="QMP24" s="132"/>
      <c r="QMQ24" s="132"/>
      <c r="QMR24" s="132"/>
      <c r="QMS24" s="132"/>
      <c r="QMT24" s="132"/>
      <c r="QMU24" s="132"/>
      <c r="QMV24" s="132"/>
      <c r="QMW24" s="132"/>
      <c r="QMX24" s="132"/>
      <c r="QMY24" s="130"/>
      <c r="QMZ24" s="132"/>
      <c r="QNA24" s="132"/>
      <c r="QNB24" s="132"/>
      <c r="QNC24" s="132"/>
      <c r="QND24" s="132"/>
      <c r="QNE24" s="132"/>
      <c r="QNF24" s="132"/>
      <c r="QNG24" s="132"/>
      <c r="QNH24" s="132"/>
      <c r="QNI24" s="132"/>
      <c r="QNJ24" s="132"/>
      <c r="QNK24" s="132"/>
      <c r="QNL24" s="132"/>
      <c r="QNM24" s="132"/>
      <c r="QNN24" s="130"/>
      <c r="QNO24" s="132"/>
      <c r="QNP24" s="132"/>
      <c r="QNQ24" s="132"/>
      <c r="QNR24" s="132"/>
      <c r="QNS24" s="132"/>
      <c r="QNT24" s="132"/>
      <c r="QNU24" s="132"/>
      <c r="QNV24" s="132"/>
      <c r="QNW24" s="132"/>
      <c r="QNX24" s="132"/>
      <c r="QNY24" s="132"/>
      <c r="QNZ24" s="132"/>
      <c r="QOA24" s="132"/>
      <c r="QOB24" s="132"/>
      <c r="QOC24" s="130"/>
      <c r="QOD24" s="132"/>
      <c r="QOE24" s="132"/>
      <c r="QOF24" s="132"/>
      <c r="QOG24" s="132"/>
      <c r="QOH24" s="132"/>
      <c r="QOI24" s="132"/>
      <c r="QOJ24" s="132"/>
      <c r="QOK24" s="132"/>
      <c r="QOL24" s="132"/>
      <c r="QOM24" s="132"/>
      <c r="QON24" s="132"/>
      <c r="QOO24" s="132"/>
      <c r="QOP24" s="132"/>
      <c r="QOQ24" s="132"/>
      <c r="QOR24" s="130"/>
      <c r="QOS24" s="132"/>
      <c r="QOT24" s="132"/>
      <c r="QOU24" s="132"/>
      <c r="QOV24" s="132"/>
      <c r="QOW24" s="132"/>
      <c r="QOX24" s="132"/>
      <c r="QOY24" s="132"/>
      <c r="QOZ24" s="132"/>
      <c r="QPA24" s="132"/>
      <c r="QPB24" s="132"/>
      <c r="QPC24" s="132"/>
      <c r="QPD24" s="132"/>
      <c r="QPE24" s="132"/>
      <c r="QPF24" s="132"/>
      <c r="QPG24" s="130"/>
      <c r="QPH24" s="132"/>
      <c r="QPI24" s="132"/>
      <c r="QPJ24" s="132"/>
      <c r="QPK24" s="132"/>
      <c r="QPL24" s="132"/>
      <c r="QPM24" s="132"/>
      <c r="QPN24" s="132"/>
      <c r="QPO24" s="132"/>
      <c r="QPP24" s="132"/>
      <c r="QPQ24" s="132"/>
      <c r="QPR24" s="132"/>
      <c r="QPS24" s="132"/>
      <c r="QPT24" s="132"/>
      <c r="QPU24" s="132"/>
      <c r="QPV24" s="130"/>
      <c r="QPW24" s="132"/>
      <c r="QPX24" s="132"/>
      <c r="QPY24" s="132"/>
      <c r="QPZ24" s="132"/>
      <c r="QQA24" s="132"/>
      <c r="QQB24" s="132"/>
      <c r="QQC24" s="132"/>
      <c r="QQD24" s="132"/>
      <c r="QQE24" s="132"/>
      <c r="QQF24" s="132"/>
      <c r="QQG24" s="132"/>
      <c r="QQH24" s="132"/>
      <c r="QQI24" s="132"/>
      <c r="QQJ24" s="132"/>
      <c r="QQK24" s="130"/>
      <c r="QQL24" s="132"/>
      <c r="QQM24" s="132"/>
      <c r="QQN24" s="132"/>
      <c r="QQO24" s="132"/>
      <c r="QQP24" s="132"/>
      <c r="QQQ24" s="132"/>
      <c r="QQR24" s="132"/>
      <c r="QQS24" s="132"/>
      <c r="QQT24" s="132"/>
      <c r="QQU24" s="132"/>
      <c r="QQV24" s="132"/>
      <c r="QQW24" s="132"/>
      <c r="QQX24" s="132"/>
      <c r="QQY24" s="132"/>
      <c r="QQZ24" s="130"/>
      <c r="QRA24" s="132"/>
      <c r="QRB24" s="132"/>
      <c r="QRC24" s="132"/>
      <c r="QRD24" s="132"/>
      <c r="QRE24" s="132"/>
      <c r="QRF24" s="132"/>
      <c r="QRG24" s="132"/>
      <c r="QRH24" s="132"/>
      <c r="QRI24" s="132"/>
      <c r="QRJ24" s="132"/>
      <c r="QRK24" s="132"/>
      <c r="QRL24" s="132"/>
      <c r="QRM24" s="132"/>
      <c r="QRN24" s="132"/>
      <c r="QRO24" s="130"/>
      <c r="QRP24" s="132"/>
      <c r="QRQ24" s="132"/>
      <c r="QRR24" s="132"/>
      <c r="QRS24" s="132"/>
      <c r="QRT24" s="132"/>
      <c r="QRU24" s="132"/>
      <c r="QRV24" s="132"/>
      <c r="QRW24" s="132"/>
      <c r="QRX24" s="132"/>
      <c r="QRY24" s="132"/>
      <c r="QRZ24" s="132"/>
      <c r="QSA24" s="132"/>
      <c r="QSB24" s="132"/>
      <c r="QSC24" s="132"/>
      <c r="QSD24" s="130"/>
      <c r="QSE24" s="132"/>
      <c r="QSF24" s="132"/>
      <c r="QSG24" s="132"/>
      <c r="QSH24" s="132"/>
      <c r="QSI24" s="132"/>
      <c r="QSJ24" s="132"/>
      <c r="QSK24" s="132"/>
      <c r="QSL24" s="132"/>
      <c r="QSM24" s="132"/>
      <c r="QSN24" s="132"/>
      <c r="QSO24" s="132"/>
      <c r="QSP24" s="132"/>
      <c r="QSQ24" s="132"/>
      <c r="QSR24" s="132"/>
      <c r="QSS24" s="130"/>
      <c r="QST24" s="132"/>
      <c r="QSU24" s="132"/>
      <c r="QSV24" s="132"/>
      <c r="QSW24" s="132"/>
      <c r="QSX24" s="132"/>
      <c r="QSY24" s="132"/>
      <c r="QSZ24" s="132"/>
      <c r="QTA24" s="132"/>
      <c r="QTB24" s="132"/>
      <c r="QTC24" s="132"/>
      <c r="QTD24" s="132"/>
      <c r="QTE24" s="132"/>
      <c r="QTF24" s="132"/>
      <c r="QTG24" s="132"/>
      <c r="QTH24" s="130"/>
      <c r="QTI24" s="132"/>
      <c r="QTJ24" s="132"/>
      <c r="QTK24" s="132"/>
      <c r="QTL24" s="132"/>
      <c r="QTM24" s="132"/>
      <c r="QTN24" s="132"/>
      <c r="QTO24" s="132"/>
      <c r="QTP24" s="132"/>
      <c r="QTQ24" s="132"/>
      <c r="QTR24" s="132"/>
      <c r="QTS24" s="132"/>
      <c r="QTT24" s="132"/>
      <c r="QTU24" s="132"/>
      <c r="QTV24" s="132"/>
      <c r="QTW24" s="130"/>
      <c r="QTX24" s="132"/>
      <c r="QTY24" s="132"/>
      <c r="QTZ24" s="132"/>
      <c r="QUA24" s="132"/>
      <c r="QUB24" s="132"/>
      <c r="QUC24" s="132"/>
      <c r="QUD24" s="132"/>
      <c r="QUE24" s="132"/>
      <c r="QUF24" s="132"/>
      <c r="QUG24" s="132"/>
      <c r="QUH24" s="132"/>
      <c r="QUI24" s="132"/>
      <c r="QUJ24" s="132"/>
      <c r="QUK24" s="132"/>
      <c r="QUL24" s="130"/>
      <c r="QUM24" s="132"/>
      <c r="QUN24" s="132"/>
      <c r="QUO24" s="132"/>
      <c r="QUP24" s="132"/>
      <c r="QUQ24" s="132"/>
      <c r="QUR24" s="132"/>
      <c r="QUS24" s="132"/>
      <c r="QUT24" s="132"/>
      <c r="QUU24" s="132"/>
      <c r="QUV24" s="132"/>
      <c r="QUW24" s="132"/>
      <c r="QUX24" s="132"/>
      <c r="QUY24" s="132"/>
      <c r="QUZ24" s="132"/>
      <c r="QVA24" s="130"/>
      <c r="QVB24" s="132"/>
      <c r="QVC24" s="132"/>
      <c r="QVD24" s="132"/>
      <c r="QVE24" s="132"/>
      <c r="QVF24" s="132"/>
      <c r="QVG24" s="132"/>
      <c r="QVH24" s="132"/>
      <c r="QVI24" s="132"/>
      <c r="QVJ24" s="132"/>
      <c r="QVK24" s="132"/>
      <c r="QVL24" s="132"/>
      <c r="QVM24" s="132"/>
      <c r="QVN24" s="132"/>
      <c r="QVO24" s="132"/>
      <c r="QVP24" s="130"/>
      <c r="QVQ24" s="132"/>
      <c r="QVR24" s="132"/>
      <c r="QVS24" s="132"/>
      <c r="QVT24" s="132"/>
      <c r="QVU24" s="132"/>
      <c r="QVV24" s="132"/>
      <c r="QVW24" s="132"/>
      <c r="QVX24" s="132"/>
      <c r="QVY24" s="132"/>
      <c r="QVZ24" s="132"/>
      <c r="QWA24" s="132"/>
      <c r="QWB24" s="132"/>
      <c r="QWC24" s="132"/>
      <c r="QWD24" s="132"/>
      <c r="QWE24" s="130"/>
      <c r="QWF24" s="132"/>
      <c r="QWG24" s="132"/>
      <c r="QWH24" s="132"/>
      <c r="QWI24" s="132"/>
      <c r="QWJ24" s="132"/>
      <c r="QWK24" s="132"/>
      <c r="QWL24" s="132"/>
      <c r="QWM24" s="132"/>
      <c r="QWN24" s="132"/>
      <c r="QWO24" s="132"/>
      <c r="QWP24" s="132"/>
      <c r="QWQ24" s="132"/>
      <c r="QWR24" s="132"/>
      <c r="QWS24" s="132"/>
      <c r="QWT24" s="130"/>
      <c r="QWU24" s="132"/>
      <c r="QWV24" s="132"/>
      <c r="QWW24" s="132"/>
      <c r="QWX24" s="132"/>
      <c r="QWY24" s="132"/>
      <c r="QWZ24" s="132"/>
      <c r="QXA24" s="132"/>
      <c r="QXB24" s="132"/>
      <c r="QXC24" s="132"/>
      <c r="QXD24" s="132"/>
      <c r="QXE24" s="132"/>
      <c r="QXF24" s="132"/>
      <c r="QXG24" s="132"/>
      <c r="QXH24" s="132"/>
      <c r="QXI24" s="130"/>
      <c r="QXJ24" s="132"/>
      <c r="QXK24" s="132"/>
      <c r="QXL24" s="132"/>
      <c r="QXM24" s="132"/>
      <c r="QXN24" s="132"/>
      <c r="QXO24" s="132"/>
      <c r="QXP24" s="132"/>
      <c r="QXQ24" s="132"/>
      <c r="QXR24" s="132"/>
      <c r="QXS24" s="132"/>
      <c r="QXT24" s="132"/>
      <c r="QXU24" s="132"/>
      <c r="QXV24" s="132"/>
      <c r="QXW24" s="132"/>
      <c r="QXX24" s="130"/>
      <c r="QXY24" s="132"/>
      <c r="QXZ24" s="132"/>
      <c r="QYA24" s="132"/>
      <c r="QYB24" s="132"/>
      <c r="QYC24" s="132"/>
      <c r="QYD24" s="132"/>
      <c r="QYE24" s="132"/>
      <c r="QYF24" s="132"/>
      <c r="QYG24" s="132"/>
      <c r="QYH24" s="132"/>
      <c r="QYI24" s="132"/>
      <c r="QYJ24" s="132"/>
      <c r="QYK24" s="132"/>
      <c r="QYL24" s="132"/>
      <c r="QYM24" s="130"/>
      <c r="QYN24" s="132"/>
      <c r="QYO24" s="132"/>
      <c r="QYP24" s="132"/>
      <c r="QYQ24" s="132"/>
      <c r="QYR24" s="132"/>
      <c r="QYS24" s="132"/>
      <c r="QYT24" s="132"/>
      <c r="QYU24" s="132"/>
      <c r="QYV24" s="132"/>
      <c r="QYW24" s="132"/>
      <c r="QYX24" s="132"/>
      <c r="QYY24" s="132"/>
      <c r="QYZ24" s="132"/>
      <c r="QZA24" s="132"/>
      <c r="QZB24" s="130"/>
      <c r="QZC24" s="132"/>
      <c r="QZD24" s="132"/>
      <c r="QZE24" s="132"/>
      <c r="QZF24" s="132"/>
      <c r="QZG24" s="132"/>
      <c r="QZH24" s="132"/>
      <c r="QZI24" s="132"/>
      <c r="QZJ24" s="132"/>
      <c r="QZK24" s="132"/>
      <c r="QZL24" s="132"/>
      <c r="QZM24" s="132"/>
      <c r="QZN24" s="132"/>
      <c r="QZO24" s="132"/>
      <c r="QZP24" s="132"/>
      <c r="QZQ24" s="130"/>
      <c r="QZR24" s="132"/>
      <c r="QZS24" s="132"/>
      <c r="QZT24" s="132"/>
      <c r="QZU24" s="132"/>
      <c r="QZV24" s="132"/>
      <c r="QZW24" s="132"/>
      <c r="QZX24" s="132"/>
      <c r="QZY24" s="132"/>
      <c r="QZZ24" s="132"/>
      <c r="RAA24" s="132"/>
      <c r="RAB24" s="132"/>
      <c r="RAC24" s="132"/>
      <c r="RAD24" s="132"/>
      <c r="RAE24" s="132"/>
      <c r="RAF24" s="130"/>
      <c r="RAG24" s="132"/>
      <c r="RAH24" s="132"/>
      <c r="RAI24" s="132"/>
      <c r="RAJ24" s="132"/>
      <c r="RAK24" s="132"/>
      <c r="RAL24" s="132"/>
      <c r="RAM24" s="132"/>
      <c r="RAN24" s="132"/>
      <c r="RAO24" s="132"/>
      <c r="RAP24" s="132"/>
      <c r="RAQ24" s="132"/>
      <c r="RAR24" s="132"/>
      <c r="RAS24" s="132"/>
      <c r="RAT24" s="132"/>
      <c r="RAU24" s="130"/>
      <c r="RAV24" s="132"/>
      <c r="RAW24" s="132"/>
      <c r="RAX24" s="132"/>
      <c r="RAY24" s="132"/>
      <c r="RAZ24" s="132"/>
      <c r="RBA24" s="132"/>
      <c r="RBB24" s="132"/>
      <c r="RBC24" s="132"/>
      <c r="RBD24" s="132"/>
      <c r="RBE24" s="132"/>
      <c r="RBF24" s="132"/>
      <c r="RBG24" s="132"/>
      <c r="RBH24" s="132"/>
      <c r="RBI24" s="132"/>
      <c r="RBJ24" s="130"/>
      <c r="RBK24" s="132"/>
      <c r="RBL24" s="132"/>
      <c r="RBM24" s="132"/>
      <c r="RBN24" s="132"/>
      <c r="RBO24" s="132"/>
      <c r="RBP24" s="132"/>
      <c r="RBQ24" s="132"/>
      <c r="RBR24" s="132"/>
      <c r="RBS24" s="132"/>
      <c r="RBT24" s="132"/>
      <c r="RBU24" s="132"/>
      <c r="RBV24" s="132"/>
      <c r="RBW24" s="132"/>
      <c r="RBX24" s="132"/>
      <c r="RBY24" s="130"/>
      <c r="RBZ24" s="132"/>
      <c r="RCA24" s="132"/>
      <c r="RCB24" s="132"/>
      <c r="RCC24" s="132"/>
      <c r="RCD24" s="132"/>
      <c r="RCE24" s="132"/>
      <c r="RCF24" s="132"/>
      <c r="RCG24" s="132"/>
      <c r="RCH24" s="132"/>
      <c r="RCI24" s="132"/>
      <c r="RCJ24" s="132"/>
      <c r="RCK24" s="132"/>
      <c r="RCL24" s="132"/>
      <c r="RCM24" s="132"/>
      <c r="RCN24" s="130"/>
      <c r="RCO24" s="132"/>
      <c r="RCP24" s="132"/>
      <c r="RCQ24" s="132"/>
      <c r="RCR24" s="132"/>
      <c r="RCS24" s="132"/>
      <c r="RCT24" s="132"/>
      <c r="RCU24" s="132"/>
      <c r="RCV24" s="132"/>
      <c r="RCW24" s="132"/>
      <c r="RCX24" s="132"/>
      <c r="RCY24" s="132"/>
      <c r="RCZ24" s="132"/>
      <c r="RDA24" s="132"/>
      <c r="RDB24" s="132"/>
      <c r="RDC24" s="130"/>
      <c r="RDD24" s="132"/>
      <c r="RDE24" s="132"/>
      <c r="RDF24" s="132"/>
      <c r="RDG24" s="132"/>
      <c r="RDH24" s="132"/>
      <c r="RDI24" s="132"/>
      <c r="RDJ24" s="132"/>
      <c r="RDK24" s="132"/>
      <c r="RDL24" s="132"/>
      <c r="RDM24" s="132"/>
      <c r="RDN24" s="132"/>
      <c r="RDO24" s="132"/>
      <c r="RDP24" s="132"/>
      <c r="RDQ24" s="132"/>
      <c r="RDR24" s="130"/>
      <c r="RDS24" s="132"/>
      <c r="RDT24" s="132"/>
      <c r="RDU24" s="132"/>
      <c r="RDV24" s="132"/>
      <c r="RDW24" s="132"/>
      <c r="RDX24" s="132"/>
      <c r="RDY24" s="132"/>
      <c r="RDZ24" s="132"/>
      <c r="REA24" s="132"/>
      <c r="REB24" s="132"/>
      <c r="REC24" s="132"/>
      <c r="RED24" s="132"/>
      <c r="REE24" s="132"/>
      <c r="REF24" s="132"/>
      <c r="REG24" s="130"/>
      <c r="REH24" s="132"/>
      <c r="REI24" s="132"/>
      <c r="REJ24" s="132"/>
      <c r="REK24" s="132"/>
      <c r="REL24" s="132"/>
      <c r="REM24" s="132"/>
      <c r="REN24" s="132"/>
      <c r="REO24" s="132"/>
      <c r="REP24" s="132"/>
      <c r="REQ24" s="132"/>
      <c r="RER24" s="132"/>
      <c r="RES24" s="132"/>
      <c r="RET24" s="132"/>
      <c r="REU24" s="132"/>
      <c r="REV24" s="130"/>
      <c r="REW24" s="132"/>
      <c r="REX24" s="132"/>
      <c r="REY24" s="132"/>
      <c r="REZ24" s="132"/>
      <c r="RFA24" s="132"/>
      <c r="RFB24" s="132"/>
      <c r="RFC24" s="132"/>
      <c r="RFD24" s="132"/>
      <c r="RFE24" s="132"/>
      <c r="RFF24" s="132"/>
      <c r="RFG24" s="132"/>
      <c r="RFH24" s="132"/>
      <c r="RFI24" s="132"/>
      <c r="RFJ24" s="132"/>
      <c r="RFK24" s="130"/>
      <c r="RFL24" s="132"/>
      <c r="RFM24" s="132"/>
      <c r="RFN24" s="132"/>
      <c r="RFO24" s="132"/>
      <c r="RFP24" s="132"/>
      <c r="RFQ24" s="132"/>
      <c r="RFR24" s="132"/>
      <c r="RFS24" s="132"/>
      <c r="RFT24" s="132"/>
      <c r="RFU24" s="132"/>
      <c r="RFV24" s="132"/>
      <c r="RFW24" s="132"/>
      <c r="RFX24" s="132"/>
      <c r="RFY24" s="132"/>
      <c r="RFZ24" s="130"/>
      <c r="RGA24" s="132"/>
      <c r="RGB24" s="132"/>
      <c r="RGC24" s="132"/>
      <c r="RGD24" s="132"/>
      <c r="RGE24" s="132"/>
      <c r="RGF24" s="132"/>
      <c r="RGG24" s="132"/>
      <c r="RGH24" s="132"/>
      <c r="RGI24" s="132"/>
      <c r="RGJ24" s="132"/>
      <c r="RGK24" s="132"/>
      <c r="RGL24" s="132"/>
      <c r="RGM24" s="132"/>
      <c r="RGN24" s="132"/>
      <c r="RGO24" s="130"/>
      <c r="RGP24" s="132"/>
      <c r="RGQ24" s="132"/>
      <c r="RGR24" s="132"/>
      <c r="RGS24" s="132"/>
      <c r="RGT24" s="132"/>
      <c r="RGU24" s="132"/>
      <c r="RGV24" s="132"/>
      <c r="RGW24" s="132"/>
      <c r="RGX24" s="132"/>
      <c r="RGY24" s="132"/>
      <c r="RGZ24" s="132"/>
      <c r="RHA24" s="132"/>
      <c r="RHB24" s="132"/>
      <c r="RHC24" s="132"/>
      <c r="RHD24" s="130"/>
      <c r="RHE24" s="132"/>
      <c r="RHF24" s="132"/>
      <c r="RHG24" s="132"/>
      <c r="RHH24" s="132"/>
      <c r="RHI24" s="132"/>
      <c r="RHJ24" s="132"/>
      <c r="RHK24" s="132"/>
      <c r="RHL24" s="132"/>
      <c r="RHM24" s="132"/>
      <c r="RHN24" s="132"/>
      <c r="RHO24" s="132"/>
      <c r="RHP24" s="132"/>
      <c r="RHQ24" s="132"/>
      <c r="RHR24" s="132"/>
      <c r="RHS24" s="130"/>
      <c r="RHT24" s="132"/>
      <c r="RHU24" s="132"/>
      <c r="RHV24" s="132"/>
      <c r="RHW24" s="132"/>
      <c r="RHX24" s="132"/>
      <c r="RHY24" s="132"/>
      <c r="RHZ24" s="132"/>
      <c r="RIA24" s="132"/>
      <c r="RIB24" s="132"/>
      <c r="RIC24" s="132"/>
      <c r="RID24" s="132"/>
      <c r="RIE24" s="132"/>
      <c r="RIF24" s="132"/>
      <c r="RIG24" s="132"/>
      <c r="RIH24" s="130"/>
      <c r="RII24" s="132"/>
      <c r="RIJ24" s="132"/>
      <c r="RIK24" s="132"/>
      <c r="RIL24" s="132"/>
      <c r="RIM24" s="132"/>
      <c r="RIN24" s="132"/>
      <c r="RIO24" s="132"/>
      <c r="RIP24" s="132"/>
      <c r="RIQ24" s="132"/>
      <c r="RIR24" s="132"/>
      <c r="RIS24" s="132"/>
      <c r="RIT24" s="132"/>
      <c r="RIU24" s="132"/>
      <c r="RIV24" s="132"/>
      <c r="RIW24" s="130"/>
      <c r="RIX24" s="132"/>
      <c r="RIY24" s="132"/>
      <c r="RIZ24" s="132"/>
      <c r="RJA24" s="132"/>
      <c r="RJB24" s="132"/>
      <c r="RJC24" s="132"/>
      <c r="RJD24" s="132"/>
      <c r="RJE24" s="132"/>
      <c r="RJF24" s="132"/>
      <c r="RJG24" s="132"/>
      <c r="RJH24" s="132"/>
      <c r="RJI24" s="132"/>
      <c r="RJJ24" s="132"/>
      <c r="RJK24" s="132"/>
      <c r="RJL24" s="130"/>
      <c r="RJM24" s="132"/>
      <c r="RJN24" s="132"/>
      <c r="RJO24" s="132"/>
      <c r="RJP24" s="132"/>
      <c r="RJQ24" s="132"/>
      <c r="RJR24" s="132"/>
      <c r="RJS24" s="132"/>
      <c r="RJT24" s="132"/>
      <c r="RJU24" s="132"/>
      <c r="RJV24" s="132"/>
      <c r="RJW24" s="132"/>
      <c r="RJX24" s="132"/>
      <c r="RJY24" s="132"/>
      <c r="RJZ24" s="132"/>
      <c r="RKA24" s="130"/>
      <c r="RKB24" s="132"/>
      <c r="RKC24" s="132"/>
      <c r="RKD24" s="132"/>
      <c r="RKE24" s="132"/>
      <c r="RKF24" s="132"/>
      <c r="RKG24" s="132"/>
      <c r="RKH24" s="132"/>
      <c r="RKI24" s="132"/>
      <c r="RKJ24" s="132"/>
      <c r="RKK24" s="132"/>
      <c r="RKL24" s="132"/>
      <c r="RKM24" s="132"/>
      <c r="RKN24" s="132"/>
      <c r="RKO24" s="132"/>
      <c r="RKP24" s="130"/>
      <c r="RKQ24" s="132"/>
      <c r="RKR24" s="132"/>
      <c r="RKS24" s="132"/>
      <c r="RKT24" s="132"/>
      <c r="RKU24" s="132"/>
      <c r="RKV24" s="132"/>
      <c r="RKW24" s="132"/>
      <c r="RKX24" s="132"/>
      <c r="RKY24" s="132"/>
      <c r="RKZ24" s="132"/>
      <c r="RLA24" s="132"/>
      <c r="RLB24" s="132"/>
      <c r="RLC24" s="132"/>
      <c r="RLD24" s="132"/>
      <c r="RLE24" s="130"/>
      <c r="RLF24" s="132"/>
      <c r="RLG24" s="132"/>
      <c r="RLH24" s="132"/>
      <c r="RLI24" s="132"/>
      <c r="RLJ24" s="132"/>
      <c r="RLK24" s="132"/>
      <c r="RLL24" s="132"/>
      <c r="RLM24" s="132"/>
      <c r="RLN24" s="132"/>
      <c r="RLO24" s="132"/>
      <c r="RLP24" s="132"/>
      <c r="RLQ24" s="132"/>
      <c r="RLR24" s="132"/>
      <c r="RLS24" s="132"/>
      <c r="RLT24" s="130"/>
      <c r="RLU24" s="132"/>
      <c r="RLV24" s="132"/>
      <c r="RLW24" s="132"/>
      <c r="RLX24" s="132"/>
      <c r="RLY24" s="132"/>
      <c r="RLZ24" s="132"/>
      <c r="RMA24" s="132"/>
      <c r="RMB24" s="132"/>
      <c r="RMC24" s="132"/>
      <c r="RMD24" s="132"/>
      <c r="RME24" s="132"/>
      <c r="RMF24" s="132"/>
      <c r="RMG24" s="132"/>
      <c r="RMH24" s="132"/>
      <c r="RMI24" s="130"/>
      <c r="RMJ24" s="132"/>
      <c r="RMK24" s="132"/>
      <c r="RML24" s="132"/>
      <c r="RMM24" s="132"/>
      <c r="RMN24" s="132"/>
      <c r="RMO24" s="132"/>
      <c r="RMP24" s="132"/>
      <c r="RMQ24" s="132"/>
      <c r="RMR24" s="132"/>
      <c r="RMS24" s="132"/>
      <c r="RMT24" s="132"/>
      <c r="RMU24" s="132"/>
      <c r="RMV24" s="132"/>
      <c r="RMW24" s="132"/>
      <c r="RMX24" s="130"/>
      <c r="RMY24" s="132"/>
      <c r="RMZ24" s="132"/>
      <c r="RNA24" s="132"/>
      <c r="RNB24" s="132"/>
      <c r="RNC24" s="132"/>
      <c r="RND24" s="132"/>
      <c r="RNE24" s="132"/>
      <c r="RNF24" s="132"/>
      <c r="RNG24" s="132"/>
      <c r="RNH24" s="132"/>
      <c r="RNI24" s="132"/>
      <c r="RNJ24" s="132"/>
      <c r="RNK24" s="132"/>
      <c r="RNL24" s="132"/>
      <c r="RNM24" s="130"/>
      <c r="RNN24" s="132"/>
      <c r="RNO24" s="132"/>
      <c r="RNP24" s="132"/>
      <c r="RNQ24" s="132"/>
      <c r="RNR24" s="132"/>
      <c r="RNS24" s="132"/>
      <c r="RNT24" s="132"/>
      <c r="RNU24" s="132"/>
      <c r="RNV24" s="132"/>
      <c r="RNW24" s="132"/>
      <c r="RNX24" s="132"/>
      <c r="RNY24" s="132"/>
      <c r="RNZ24" s="132"/>
      <c r="ROA24" s="132"/>
      <c r="ROB24" s="130"/>
      <c r="ROC24" s="132"/>
      <c r="ROD24" s="132"/>
      <c r="ROE24" s="132"/>
      <c r="ROF24" s="132"/>
      <c r="ROG24" s="132"/>
      <c r="ROH24" s="132"/>
      <c r="ROI24" s="132"/>
      <c r="ROJ24" s="132"/>
      <c r="ROK24" s="132"/>
      <c r="ROL24" s="132"/>
      <c r="ROM24" s="132"/>
      <c r="RON24" s="132"/>
      <c r="ROO24" s="132"/>
      <c r="ROP24" s="132"/>
      <c r="ROQ24" s="130"/>
      <c r="ROR24" s="132"/>
      <c r="ROS24" s="132"/>
      <c r="ROT24" s="132"/>
      <c r="ROU24" s="132"/>
      <c r="ROV24" s="132"/>
      <c r="ROW24" s="132"/>
      <c r="ROX24" s="132"/>
      <c r="ROY24" s="132"/>
      <c r="ROZ24" s="132"/>
      <c r="RPA24" s="132"/>
      <c r="RPB24" s="132"/>
      <c r="RPC24" s="132"/>
      <c r="RPD24" s="132"/>
      <c r="RPE24" s="132"/>
      <c r="RPF24" s="130"/>
      <c r="RPG24" s="132"/>
      <c r="RPH24" s="132"/>
      <c r="RPI24" s="132"/>
      <c r="RPJ24" s="132"/>
      <c r="RPK24" s="132"/>
      <c r="RPL24" s="132"/>
      <c r="RPM24" s="132"/>
      <c r="RPN24" s="132"/>
      <c r="RPO24" s="132"/>
      <c r="RPP24" s="132"/>
      <c r="RPQ24" s="132"/>
      <c r="RPR24" s="132"/>
      <c r="RPS24" s="132"/>
      <c r="RPT24" s="132"/>
      <c r="RPU24" s="130"/>
      <c r="RPV24" s="132"/>
      <c r="RPW24" s="132"/>
      <c r="RPX24" s="132"/>
      <c r="RPY24" s="132"/>
      <c r="RPZ24" s="132"/>
      <c r="RQA24" s="132"/>
      <c r="RQB24" s="132"/>
      <c r="RQC24" s="132"/>
      <c r="RQD24" s="132"/>
      <c r="RQE24" s="132"/>
      <c r="RQF24" s="132"/>
      <c r="RQG24" s="132"/>
      <c r="RQH24" s="132"/>
      <c r="RQI24" s="132"/>
      <c r="RQJ24" s="130"/>
      <c r="RQK24" s="132"/>
      <c r="RQL24" s="132"/>
      <c r="RQM24" s="132"/>
      <c r="RQN24" s="132"/>
      <c r="RQO24" s="132"/>
      <c r="RQP24" s="132"/>
      <c r="RQQ24" s="132"/>
      <c r="RQR24" s="132"/>
      <c r="RQS24" s="132"/>
      <c r="RQT24" s="132"/>
      <c r="RQU24" s="132"/>
      <c r="RQV24" s="132"/>
      <c r="RQW24" s="132"/>
      <c r="RQX24" s="132"/>
      <c r="RQY24" s="130"/>
      <c r="RQZ24" s="132"/>
      <c r="RRA24" s="132"/>
      <c r="RRB24" s="132"/>
      <c r="RRC24" s="132"/>
      <c r="RRD24" s="132"/>
      <c r="RRE24" s="132"/>
      <c r="RRF24" s="132"/>
      <c r="RRG24" s="132"/>
      <c r="RRH24" s="132"/>
      <c r="RRI24" s="132"/>
      <c r="RRJ24" s="132"/>
      <c r="RRK24" s="132"/>
      <c r="RRL24" s="132"/>
      <c r="RRM24" s="132"/>
      <c r="RRN24" s="130"/>
      <c r="RRO24" s="132"/>
      <c r="RRP24" s="132"/>
      <c r="RRQ24" s="132"/>
      <c r="RRR24" s="132"/>
      <c r="RRS24" s="132"/>
      <c r="RRT24" s="132"/>
      <c r="RRU24" s="132"/>
      <c r="RRV24" s="132"/>
      <c r="RRW24" s="132"/>
      <c r="RRX24" s="132"/>
      <c r="RRY24" s="132"/>
      <c r="RRZ24" s="132"/>
      <c r="RSA24" s="132"/>
      <c r="RSB24" s="132"/>
      <c r="RSC24" s="130"/>
      <c r="RSD24" s="132"/>
      <c r="RSE24" s="132"/>
      <c r="RSF24" s="132"/>
      <c r="RSG24" s="132"/>
      <c r="RSH24" s="132"/>
      <c r="RSI24" s="132"/>
      <c r="RSJ24" s="132"/>
      <c r="RSK24" s="132"/>
      <c r="RSL24" s="132"/>
      <c r="RSM24" s="132"/>
      <c r="RSN24" s="132"/>
      <c r="RSO24" s="132"/>
      <c r="RSP24" s="132"/>
      <c r="RSQ24" s="132"/>
      <c r="RSR24" s="130"/>
      <c r="RSS24" s="132"/>
      <c r="RST24" s="132"/>
      <c r="RSU24" s="132"/>
      <c r="RSV24" s="132"/>
      <c r="RSW24" s="132"/>
      <c r="RSX24" s="132"/>
      <c r="RSY24" s="132"/>
      <c r="RSZ24" s="132"/>
      <c r="RTA24" s="132"/>
      <c r="RTB24" s="132"/>
      <c r="RTC24" s="132"/>
      <c r="RTD24" s="132"/>
      <c r="RTE24" s="132"/>
      <c r="RTF24" s="132"/>
      <c r="RTG24" s="130"/>
      <c r="RTH24" s="132"/>
      <c r="RTI24" s="132"/>
      <c r="RTJ24" s="132"/>
      <c r="RTK24" s="132"/>
      <c r="RTL24" s="132"/>
      <c r="RTM24" s="132"/>
      <c r="RTN24" s="132"/>
      <c r="RTO24" s="132"/>
      <c r="RTP24" s="132"/>
      <c r="RTQ24" s="132"/>
      <c r="RTR24" s="132"/>
      <c r="RTS24" s="132"/>
      <c r="RTT24" s="132"/>
      <c r="RTU24" s="132"/>
      <c r="RTV24" s="130"/>
      <c r="RTW24" s="132"/>
      <c r="RTX24" s="132"/>
      <c r="RTY24" s="132"/>
      <c r="RTZ24" s="132"/>
      <c r="RUA24" s="132"/>
      <c r="RUB24" s="132"/>
      <c r="RUC24" s="132"/>
      <c r="RUD24" s="132"/>
      <c r="RUE24" s="132"/>
      <c r="RUF24" s="132"/>
      <c r="RUG24" s="132"/>
      <c r="RUH24" s="132"/>
      <c r="RUI24" s="132"/>
      <c r="RUJ24" s="132"/>
      <c r="RUK24" s="130"/>
      <c r="RUL24" s="132"/>
      <c r="RUM24" s="132"/>
      <c r="RUN24" s="132"/>
      <c r="RUO24" s="132"/>
      <c r="RUP24" s="132"/>
      <c r="RUQ24" s="132"/>
      <c r="RUR24" s="132"/>
      <c r="RUS24" s="132"/>
      <c r="RUT24" s="132"/>
      <c r="RUU24" s="132"/>
      <c r="RUV24" s="132"/>
      <c r="RUW24" s="132"/>
      <c r="RUX24" s="132"/>
      <c r="RUY24" s="132"/>
      <c r="RUZ24" s="130"/>
      <c r="RVA24" s="132"/>
      <c r="RVB24" s="132"/>
      <c r="RVC24" s="132"/>
      <c r="RVD24" s="132"/>
      <c r="RVE24" s="132"/>
      <c r="RVF24" s="132"/>
      <c r="RVG24" s="132"/>
      <c r="RVH24" s="132"/>
      <c r="RVI24" s="132"/>
      <c r="RVJ24" s="132"/>
      <c r="RVK24" s="132"/>
      <c r="RVL24" s="132"/>
      <c r="RVM24" s="132"/>
      <c r="RVN24" s="132"/>
      <c r="RVO24" s="130"/>
      <c r="RVP24" s="132"/>
      <c r="RVQ24" s="132"/>
      <c r="RVR24" s="132"/>
      <c r="RVS24" s="132"/>
      <c r="RVT24" s="132"/>
      <c r="RVU24" s="132"/>
      <c r="RVV24" s="132"/>
      <c r="RVW24" s="132"/>
      <c r="RVX24" s="132"/>
      <c r="RVY24" s="132"/>
      <c r="RVZ24" s="132"/>
      <c r="RWA24" s="132"/>
      <c r="RWB24" s="132"/>
      <c r="RWC24" s="132"/>
      <c r="RWD24" s="130"/>
      <c r="RWE24" s="132"/>
      <c r="RWF24" s="132"/>
      <c r="RWG24" s="132"/>
      <c r="RWH24" s="132"/>
      <c r="RWI24" s="132"/>
      <c r="RWJ24" s="132"/>
      <c r="RWK24" s="132"/>
      <c r="RWL24" s="132"/>
      <c r="RWM24" s="132"/>
      <c r="RWN24" s="132"/>
      <c r="RWO24" s="132"/>
      <c r="RWP24" s="132"/>
      <c r="RWQ24" s="132"/>
      <c r="RWR24" s="132"/>
      <c r="RWS24" s="130"/>
      <c r="RWT24" s="132"/>
      <c r="RWU24" s="132"/>
      <c r="RWV24" s="132"/>
      <c r="RWW24" s="132"/>
      <c r="RWX24" s="132"/>
      <c r="RWY24" s="132"/>
      <c r="RWZ24" s="132"/>
      <c r="RXA24" s="132"/>
      <c r="RXB24" s="132"/>
      <c r="RXC24" s="132"/>
      <c r="RXD24" s="132"/>
      <c r="RXE24" s="132"/>
      <c r="RXF24" s="132"/>
      <c r="RXG24" s="132"/>
      <c r="RXH24" s="130"/>
      <c r="RXI24" s="132"/>
      <c r="RXJ24" s="132"/>
      <c r="RXK24" s="132"/>
      <c r="RXL24" s="132"/>
      <c r="RXM24" s="132"/>
      <c r="RXN24" s="132"/>
      <c r="RXO24" s="132"/>
      <c r="RXP24" s="132"/>
      <c r="RXQ24" s="132"/>
      <c r="RXR24" s="132"/>
      <c r="RXS24" s="132"/>
      <c r="RXT24" s="132"/>
      <c r="RXU24" s="132"/>
      <c r="RXV24" s="132"/>
      <c r="RXW24" s="130"/>
      <c r="RXX24" s="132"/>
      <c r="RXY24" s="132"/>
      <c r="RXZ24" s="132"/>
      <c r="RYA24" s="132"/>
      <c r="RYB24" s="132"/>
      <c r="RYC24" s="132"/>
      <c r="RYD24" s="132"/>
      <c r="RYE24" s="132"/>
      <c r="RYF24" s="132"/>
      <c r="RYG24" s="132"/>
      <c r="RYH24" s="132"/>
      <c r="RYI24" s="132"/>
      <c r="RYJ24" s="132"/>
      <c r="RYK24" s="132"/>
      <c r="RYL24" s="130"/>
      <c r="RYM24" s="132"/>
      <c r="RYN24" s="132"/>
      <c r="RYO24" s="132"/>
      <c r="RYP24" s="132"/>
      <c r="RYQ24" s="132"/>
      <c r="RYR24" s="132"/>
      <c r="RYS24" s="132"/>
      <c r="RYT24" s="132"/>
      <c r="RYU24" s="132"/>
      <c r="RYV24" s="132"/>
      <c r="RYW24" s="132"/>
      <c r="RYX24" s="132"/>
      <c r="RYY24" s="132"/>
      <c r="RYZ24" s="132"/>
      <c r="RZA24" s="130"/>
      <c r="RZB24" s="132"/>
      <c r="RZC24" s="132"/>
      <c r="RZD24" s="132"/>
      <c r="RZE24" s="132"/>
      <c r="RZF24" s="132"/>
      <c r="RZG24" s="132"/>
      <c r="RZH24" s="132"/>
      <c r="RZI24" s="132"/>
      <c r="RZJ24" s="132"/>
      <c r="RZK24" s="132"/>
      <c r="RZL24" s="132"/>
      <c r="RZM24" s="132"/>
      <c r="RZN24" s="132"/>
      <c r="RZO24" s="132"/>
      <c r="RZP24" s="130"/>
      <c r="RZQ24" s="132"/>
      <c r="RZR24" s="132"/>
      <c r="RZS24" s="132"/>
      <c r="RZT24" s="132"/>
      <c r="RZU24" s="132"/>
      <c r="RZV24" s="132"/>
      <c r="RZW24" s="132"/>
      <c r="RZX24" s="132"/>
      <c r="RZY24" s="132"/>
      <c r="RZZ24" s="132"/>
      <c r="SAA24" s="132"/>
      <c r="SAB24" s="132"/>
      <c r="SAC24" s="132"/>
      <c r="SAD24" s="132"/>
      <c r="SAE24" s="130"/>
      <c r="SAF24" s="132"/>
      <c r="SAG24" s="132"/>
      <c r="SAH24" s="132"/>
      <c r="SAI24" s="132"/>
      <c r="SAJ24" s="132"/>
      <c r="SAK24" s="132"/>
      <c r="SAL24" s="132"/>
      <c r="SAM24" s="132"/>
      <c r="SAN24" s="132"/>
      <c r="SAO24" s="132"/>
      <c r="SAP24" s="132"/>
      <c r="SAQ24" s="132"/>
      <c r="SAR24" s="132"/>
      <c r="SAS24" s="132"/>
      <c r="SAT24" s="130"/>
      <c r="SAU24" s="132"/>
      <c r="SAV24" s="132"/>
      <c r="SAW24" s="132"/>
      <c r="SAX24" s="132"/>
      <c r="SAY24" s="132"/>
      <c r="SAZ24" s="132"/>
      <c r="SBA24" s="132"/>
      <c r="SBB24" s="132"/>
      <c r="SBC24" s="132"/>
      <c r="SBD24" s="132"/>
      <c r="SBE24" s="132"/>
      <c r="SBF24" s="132"/>
      <c r="SBG24" s="132"/>
      <c r="SBH24" s="132"/>
      <c r="SBI24" s="130"/>
      <c r="SBJ24" s="132"/>
      <c r="SBK24" s="132"/>
      <c r="SBL24" s="132"/>
      <c r="SBM24" s="132"/>
      <c r="SBN24" s="132"/>
      <c r="SBO24" s="132"/>
      <c r="SBP24" s="132"/>
      <c r="SBQ24" s="132"/>
      <c r="SBR24" s="132"/>
      <c r="SBS24" s="132"/>
      <c r="SBT24" s="132"/>
      <c r="SBU24" s="132"/>
      <c r="SBV24" s="132"/>
      <c r="SBW24" s="132"/>
      <c r="SBX24" s="130"/>
      <c r="SBY24" s="132"/>
      <c r="SBZ24" s="132"/>
      <c r="SCA24" s="132"/>
      <c r="SCB24" s="132"/>
      <c r="SCC24" s="132"/>
      <c r="SCD24" s="132"/>
      <c r="SCE24" s="132"/>
      <c r="SCF24" s="132"/>
      <c r="SCG24" s="132"/>
      <c r="SCH24" s="132"/>
      <c r="SCI24" s="132"/>
      <c r="SCJ24" s="132"/>
      <c r="SCK24" s="132"/>
      <c r="SCL24" s="132"/>
      <c r="SCM24" s="130"/>
      <c r="SCN24" s="132"/>
      <c r="SCO24" s="132"/>
      <c r="SCP24" s="132"/>
      <c r="SCQ24" s="132"/>
      <c r="SCR24" s="132"/>
      <c r="SCS24" s="132"/>
      <c r="SCT24" s="132"/>
      <c r="SCU24" s="132"/>
      <c r="SCV24" s="132"/>
      <c r="SCW24" s="132"/>
      <c r="SCX24" s="132"/>
      <c r="SCY24" s="132"/>
      <c r="SCZ24" s="132"/>
      <c r="SDA24" s="132"/>
      <c r="SDB24" s="130"/>
      <c r="SDC24" s="132"/>
      <c r="SDD24" s="132"/>
      <c r="SDE24" s="132"/>
      <c r="SDF24" s="132"/>
      <c r="SDG24" s="132"/>
      <c r="SDH24" s="132"/>
      <c r="SDI24" s="132"/>
      <c r="SDJ24" s="132"/>
      <c r="SDK24" s="132"/>
      <c r="SDL24" s="132"/>
      <c r="SDM24" s="132"/>
      <c r="SDN24" s="132"/>
      <c r="SDO24" s="132"/>
      <c r="SDP24" s="132"/>
      <c r="SDQ24" s="130"/>
      <c r="SDR24" s="132"/>
      <c r="SDS24" s="132"/>
      <c r="SDT24" s="132"/>
      <c r="SDU24" s="132"/>
      <c r="SDV24" s="132"/>
      <c r="SDW24" s="132"/>
      <c r="SDX24" s="132"/>
      <c r="SDY24" s="132"/>
      <c r="SDZ24" s="132"/>
      <c r="SEA24" s="132"/>
      <c r="SEB24" s="132"/>
      <c r="SEC24" s="132"/>
      <c r="SED24" s="132"/>
      <c r="SEE24" s="132"/>
      <c r="SEF24" s="130"/>
      <c r="SEG24" s="132"/>
      <c r="SEH24" s="132"/>
      <c r="SEI24" s="132"/>
      <c r="SEJ24" s="132"/>
      <c r="SEK24" s="132"/>
      <c r="SEL24" s="132"/>
      <c r="SEM24" s="132"/>
      <c r="SEN24" s="132"/>
      <c r="SEO24" s="132"/>
      <c r="SEP24" s="132"/>
      <c r="SEQ24" s="132"/>
      <c r="SER24" s="132"/>
      <c r="SES24" s="132"/>
      <c r="SET24" s="132"/>
      <c r="SEU24" s="130"/>
      <c r="SEV24" s="132"/>
      <c r="SEW24" s="132"/>
      <c r="SEX24" s="132"/>
      <c r="SEY24" s="132"/>
      <c r="SEZ24" s="132"/>
      <c r="SFA24" s="132"/>
      <c r="SFB24" s="132"/>
      <c r="SFC24" s="132"/>
      <c r="SFD24" s="132"/>
      <c r="SFE24" s="132"/>
      <c r="SFF24" s="132"/>
      <c r="SFG24" s="132"/>
      <c r="SFH24" s="132"/>
      <c r="SFI24" s="132"/>
      <c r="SFJ24" s="130"/>
      <c r="SFK24" s="132"/>
      <c r="SFL24" s="132"/>
      <c r="SFM24" s="132"/>
      <c r="SFN24" s="132"/>
      <c r="SFO24" s="132"/>
      <c r="SFP24" s="132"/>
      <c r="SFQ24" s="132"/>
      <c r="SFR24" s="132"/>
      <c r="SFS24" s="132"/>
      <c r="SFT24" s="132"/>
      <c r="SFU24" s="132"/>
      <c r="SFV24" s="132"/>
      <c r="SFW24" s="132"/>
      <c r="SFX24" s="132"/>
      <c r="SFY24" s="130"/>
      <c r="SFZ24" s="132"/>
      <c r="SGA24" s="132"/>
      <c r="SGB24" s="132"/>
      <c r="SGC24" s="132"/>
      <c r="SGD24" s="132"/>
      <c r="SGE24" s="132"/>
      <c r="SGF24" s="132"/>
      <c r="SGG24" s="132"/>
      <c r="SGH24" s="132"/>
      <c r="SGI24" s="132"/>
      <c r="SGJ24" s="132"/>
      <c r="SGK24" s="132"/>
      <c r="SGL24" s="132"/>
      <c r="SGM24" s="132"/>
      <c r="SGN24" s="130"/>
      <c r="SGO24" s="132"/>
      <c r="SGP24" s="132"/>
      <c r="SGQ24" s="132"/>
      <c r="SGR24" s="132"/>
      <c r="SGS24" s="132"/>
      <c r="SGT24" s="132"/>
      <c r="SGU24" s="132"/>
      <c r="SGV24" s="132"/>
      <c r="SGW24" s="132"/>
      <c r="SGX24" s="132"/>
      <c r="SGY24" s="132"/>
      <c r="SGZ24" s="132"/>
      <c r="SHA24" s="132"/>
      <c r="SHB24" s="132"/>
      <c r="SHC24" s="130"/>
      <c r="SHD24" s="132"/>
      <c r="SHE24" s="132"/>
      <c r="SHF24" s="132"/>
      <c r="SHG24" s="132"/>
      <c r="SHH24" s="132"/>
      <c r="SHI24" s="132"/>
      <c r="SHJ24" s="132"/>
      <c r="SHK24" s="132"/>
      <c r="SHL24" s="132"/>
      <c r="SHM24" s="132"/>
      <c r="SHN24" s="132"/>
      <c r="SHO24" s="132"/>
      <c r="SHP24" s="132"/>
      <c r="SHQ24" s="132"/>
      <c r="SHR24" s="130"/>
      <c r="SHS24" s="132"/>
      <c r="SHT24" s="132"/>
      <c r="SHU24" s="132"/>
      <c r="SHV24" s="132"/>
      <c r="SHW24" s="132"/>
      <c r="SHX24" s="132"/>
      <c r="SHY24" s="132"/>
      <c r="SHZ24" s="132"/>
      <c r="SIA24" s="132"/>
      <c r="SIB24" s="132"/>
      <c r="SIC24" s="132"/>
      <c r="SID24" s="132"/>
      <c r="SIE24" s="132"/>
      <c r="SIF24" s="132"/>
      <c r="SIG24" s="130"/>
      <c r="SIH24" s="132"/>
      <c r="SII24" s="132"/>
      <c r="SIJ24" s="132"/>
      <c r="SIK24" s="132"/>
      <c r="SIL24" s="132"/>
      <c r="SIM24" s="132"/>
      <c r="SIN24" s="132"/>
      <c r="SIO24" s="132"/>
      <c r="SIP24" s="132"/>
      <c r="SIQ24" s="132"/>
      <c r="SIR24" s="132"/>
      <c r="SIS24" s="132"/>
      <c r="SIT24" s="132"/>
      <c r="SIU24" s="132"/>
      <c r="SIV24" s="130"/>
      <c r="SIW24" s="132"/>
      <c r="SIX24" s="132"/>
      <c r="SIY24" s="132"/>
      <c r="SIZ24" s="132"/>
      <c r="SJA24" s="132"/>
      <c r="SJB24" s="132"/>
      <c r="SJC24" s="132"/>
      <c r="SJD24" s="132"/>
      <c r="SJE24" s="132"/>
      <c r="SJF24" s="132"/>
      <c r="SJG24" s="132"/>
      <c r="SJH24" s="132"/>
      <c r="SJI24" s="132"/>
      <c r="SJJ24" s="132"/>
      <c r="SJK24" s="130"/>
      <c r="SJL24" s="132"/>
      <c r="SJM24" s="132"/>
      <c r="SJN24" s="132"/>
      <c r="SJO24" s="132"/>
      <c r="SJP24" s="132"/>
      <c r="SJQ24" s="132"/>
      <c r="SJR24" s="132"/>
      <c r="SJS24" s="132"/>
      <c r="SJT24" s="132"/>
      <c r="SJU24" s="132"/>
      <c r="SJV24" s="132"/>
      <c r="SJW24" s="132"/>
      <c r="SJX24" s="132"/>
      <c r="SJY24" s="132"/>
      <c r="SJZ24" s="130"/>
      <c r="SKA24" s="132"/>
      <c r="SKB24" s="132"/>
      <c r="SKC24" s="132"/>
      <c r="SKD24" s="132"/>
      <c r="SKE24" s="132"/>
      <c r="SKF24" s="132"/>
      <c r="SKG24" s="132"/>
      <c r="SKH24" s="132"/>
      <c r="SKI24" s="132"/>
      <c r="SKJ24" s="132"/>
      <c r="SKK24" s="132"/>
      <c r="SKL24" s="132"/>
      <c r="SKM24" s="132"/>
      <c r="SKN24" s="132"/>
      <c r="SKO24" s="130"/>
      <c r="SKP24" s="132"/>
      <c r="SKQ24" s="132"/>
      <c r="SKR24" s="132"/>
      <c r="SKS24" s="132"/>
      <c r="SKT24" s="132"/>
      <c r="SKU24" s="132"/>
      <c r="SKV24" s="132"/>
      <c r="SKW24" s="132"/>
      <c r="SKX24" s="132"/>
      <c r="SKY24" s="132"/>
      <c r="SKZ24" s="132"/>
      <c r="SLA24" s="132"/>
      <c r="SLB24" s="132"/>
      <c r="SLC24" s="132"/>
      <c r="SLD24" s="130"/>
      <c r="SLE24" s="132"/>
      <c r="SLF24" s="132"/>
      <c r="SLG24" s="132"/>
      <c r="SLH24" s="132"/>
      <c r="SLI24" s="132"/>
      <c r="SLJ24" s="132"/>
      <c r="SLK24" s="132"/>
      <c r="SLL24" s="132"/>
      <c r="SLM24" s="132"/>
      <c r="SLN24" s="132"/>
      <c r="SLO24" s="132"/>
      <c r="SLP24" s="132"/>
      <c r="SLQ24" s="132"/>
      <c r="SLR24" s="132"/>
      <c r="SLS24" s="130"/>
      <c r="SLT24" s="132"/>
      <c r="SLU24" s="132"/>
      <c r="SLV24" s="132"/>
      <c r="SLW24" s="132"/>
      <c r="SLX24" s="132"/>
      <c r="SLY24" s="132"/>
      <c r="SLZ24" s="132"/>
      <c r="SMA24" s="132"/>
      <c r="SMB24" s="132"/>
      <c r="SMC24" s="132"/>
      <c r="SMD24" s="132"/>
      <c r="SME24" s="132"/>
      <c r="SMF24" s="132"/>
      <c r="SMG24" s="132"/>
      <c r="SMH24" s="130"/>
      <c r="SMI24" s="132"/>
      <c r="SMJ24" s="132"/>
      <c r="SMK24" s="132"/>
      <c r="SML24" s="132"/>
      <c r="SMM24" s="132"/>
      <c r="SMN24" s="132"/>
      <c r="SMO24" s="132"/>
      <c r="SMP24" s="132"/>
      <c r="SMQ24" s="132"/>
      <c r="SMR24" s="132"/>
      <c r="SMS24" s="132"/>
      <c r="SMT24" s="132"/>
      <c r="SMU24" s="132"/>
      <c r="SMV24" s="132"/>
      <c r="SMW24" s="130"/>
      <c r="SMX24" s="132"/>
      <c r="SMY24" s="132"/>
      <c r="SMZ24" s="132"/>
      <c r="SNA24" s="132"/>
      <c r="SNB24" s="132"/>
      <c r="SNC24" s="132"/>
      <c r="SND24" s="132"/>
      <c r="SNE24" s="132"/>
      <c r="SNF24" s="132"/>
      <c r="SNG24" s="132"/>
      <c r="SNH24" s="132"/>
      <c r="SNI24" s="132"/>
      <c r="SNJ24" s="132"/>
      <c r="SNK24" s="132"/>
      <c r="SNL24" s="130"/>
      <c r="SNM24" s="132"/>
      <c r="SNN24" s="132"/>
      <c r="SNO24" s="132"/>
      <c r="SNP24" s="132"/>
      <c r="SNQ24" s="132"/>
      <c r="SNR24" s="132"/>
      <c r="SNS24" s="132"/>
      <c r="SNT24" s="132"/>
      <c r="SNU24" s="132"/>
      <c r="SNV24" s="132"/>
      <c r="SNW24" s="132"/>
      <c r="SNX24" s="132"/>
      <c r="SNY24" s="132"/>
      <c r="SNZ24" s="132"/>
      <c r="SOA24" s="130"/>
      <c r="SOB24" s="132"/>
      <c r="SOC24" s="132"/>
      <c r="SOD24" s="132"/>
      <c r="SOE24" s="132"/>
      <c r="SOF24" s="132"/>
      <c r="SOG24" s="132"/>
      <c r="SOH24" s="132"/>
      <c r="SOI24" s="132"/>
      <c r="SOJ24" s="132"/>
      <c r="SOK24" s="132"/>
      <c r="SOL24" s="132"/>
      <c r="SOM24" s="132"/>
      <c r="SON24" s="132"/>
      <c r="SOO24" s="132"/>
      <c r="SOP24" s="130"/>
      <c r="SOQ24" s="132"/>
      <c r="SOR24" s="132"/>
      <c r="SOS24" s="132"/>
      <c r="SOT24" s="132"/>
      <c r="SOU24" s="132"/>
      <c r="SOV24" s="132"/>
      <c r="SOW24" s="132"/>
      <c r="SOX24" s="132"/>
      <c r="SOY24" s="132"/>
      <c r="SOZ24" s="132"/>
      <c r="SPA24" s="132"/>
      <c r="SPB24" s="132"/>
      <c r="SPC24" s="132"/>
      <c r="SPD24" s="132"/>
      <c r="SPE24" s="130"/>
      <c r="SPF24" s="132"/>
      <c r="SPG24" s="132"/>
      <c r="SPH24" s="132"/>
      <c r="SPI24" s="132"/>
      <c r="SPJ24" s="132"/>
      <c r="SPK24" s="132"/>
      <c r="SPL24" s="132"/>
      <c r="SPM24" s="132"/>
      <c r="SPN24" s="132"/>
      <c r="SPO24" s="132"/>
      <c r="SPP24" s="132"/>
      <c r="SPQ24" s="132"/>
      <c r="SPR24" s="132"/>
      <c r="SPS24" s="132"/>
      <c r="SPT24" s="130"/>
      <c r="SPU24" s="132"/>
      <c r="SPV24" s="132"/>
      <c r="SPW24" s="132"/>
      <c r="SPX24" s="132"/>
      <c r="SPY24" s="132"/>
      <c r="SPZ24" s="132"/>
      <c r="SQA24" s="132"/>
      <c r="SQB24" s="132"/>
      <c r="SQC24" s="132"/>
      <c r="SQD24" s="132"/>
      <c r="SQE24" s="132"/>
      <c r="SQF24" s="132"/>
      <c r="SQG24" s="132"/>
      <c r="SQH24" s="132"/>
      <c r="SQI24" s="130"/>
      <c r="SQJ24" s="132"/>
      <c r="SQK24" s="132"/>
      <c r="SQL24" s="132"/>
      <c r="SQM24" s="132"/>
      <c r="SQN24" s="132"/>
      <c r="SQO24" s="132"/>
      <c r="SQP24" s="132"/>
      <c r="SQQ24" s="132"/>
      <c r="SQR24" s="132"/>
      <c r="SQS24" s="132"/>
      <c r="SQT24" s="132"/>
      <c r="SQU24" s="132"/>
      <c r="SQV24" s="132"/>
      <c r="SQW24" s="132"/>
      <c r="SQX24" s="130"/>
      <c r="SQY24" s="132"/>
      <c r="SQZ24" s="132"/>
      <c r="SRA24" s="132"/>
      <c r="SRB24" s="132"/>
      <c r="SRC24" s="132"/>
      <c r="SRD24" s="132"/>
      <c r="SRE24" s="132"/>
      <c r="SRF24" s="132"/>
      <c r="SRG24" s="132"/>
      <c r="SRH24" s="132"/>
      <c r="SRI24" s="132"/>
      <c r="SRJ24" s="132"/>
      <c r="SRK24" s="132"/>
      <c r="SRL24" s="132"/>
      <c r="SRM24" s="130"/>
      <c r="SRN24" s="132"/>
      <c r="SRO24" s="132"/>
      <c r="SRP24" s="132"/>
      <c r="SRQ24" s="132"/>
      <c r="SRR24" s="132"/>
      <c r="SRS24" s="132"/>
      <c r="SRT24" s="132"/>
      <c r="SRU24" s="132"/>
      <c r="SRV24" s="132"/>
      <c r="SRW24" s="132"/>
      <c r="SRX24" s="132"/>
      <c r="SRY24" s="132"/>
      <c r="SRZ24" s="132"/>
      <c r="SSA24" s="132"/>
      <c r="SSB24" s="130"/>
      <c r="SSC24" s="132"/>
      <c r="SSD24" s="132"/>
      <c r="SSE24" s="132"/>
      <c r="SSF24" s="132"/>
      <c r="SSG24" s="132"/>
      <c r="SSH24" s="132"/>
      <c r="SSI24" s="132"/>
      <c r="SSJ24" s="132"/>
      <c r="SSK24" s="132"/>
      <c r="SSL24" s="132"/>
      <c r="SSM24" s="132"/>
      <c r="SSN24" s="132"/>
      <c r="SSO24" s="132"/>
      <c r="SSP24" s="132"/>
      <c r="SSQ24" s="130"/>
      <c r="SSR24" s="132"/>
      <c r="SSS24" s="132"/>
      <c r="SST24" s="132"/>
      <c r="SSU24" s="132"/>
      <c r="SSV24" s="132"/>
      <c r="SSW24" s="132"/>
      <c r="SSX24" s="132"/>
      <c r="SSY24" s="132"/>
      <c r="SSZ24" s="132"/>
      <c r="STA24" s="132"/>
      <c r="STB24" s="132"/>
      <c r="STC24" s="132"/>
      <c r="STD24" s="132"/>
      <c r="STE24" s="132"/>
      <c r="STF24" s="130"/>
      <c r="STG24" s="132"/>
      <c r="STH24" s="132"/>
      <c r="STI24" s="132"/>
      <c r="STJ24" s="132"/>
      <c r="STK24" s="132"/>
      <c r="STL24" s="132"/>
      <c r="STM24" s="132"/>
      <c r="STN24" s="132"/>
      <c r="STO24" s="132"/>
      <c r="STP24" s="132"/>
      <c r="STQ24" s="132"/>
      <c r="STR24" s="132"/>
      <c r="STS24" s="132"/>
      <c r="STT24" s="132"/>
      <c r="STU24" s="130"/>
      <c r="STV24" s="132"/>
      <c r="STW24" s="132"/>
      <c r="STX24" s="132"/>
      <c r="STY24" s="132"/>
      <c r="STZ24" s="132"/>
      <c r="SUA24" s="132"/>
      <c r="SUB24" s="132"/>
      <c r="SUC24" s="132"/>
      <c r="SUD24" s="132"/>
      <c r="SUE24" s="132"/>
      <c r="SUF24" s="132"/>
      <c r="SUG24" s="132"/>
      <c r="SUH24" s="132"/>
      <c r="SUI24" s="132"/>
      <c r="SUJ24" s="130"/>
      <c r="SUK24" s="132"/>
      <c r="SUL24" s="132"/>
      <c r="SUM24" s="132"/>
      <c r="SUN24" s="132"/>
      <c r="SUO24" s="132"/>
      <c r="SUP24" s="132"/>
      <c r="SUQ24" s="132"/>
      <c r="SUR24" s="132"/>
      <c r="SUS24" s="132"/>
      <c r="SUT24" s="132"/>
      <c r="SUU24" s="132"/>
      <c r="SUV24" s="132"/>
      <c r="SUW24" s="132"/>
      <c r="SUX24" s="132"/>
      <c r="SUY24" s="130"/>
      <c r="SUZ24" s="132"/>
      <c r="SVA24" s="132"/>
      <c r="SVB24" s="132"/>
      <c r="SVC24" s="132"/>
      <c r="SVD24" s="132"/>
      <c r="SVE24" s="132"/>
      <c r="SVF24" s="132"/>
      <c r="SVG24" s="132"/>
      <c r="SVH24" s="132"/>
      <c r="SVI24" s="132"/>
      <c r="SVJ24" s="132"/>
      <c r="SVK24" s="132"/>
      <c r="SVL24" s="132"/>
      <c r="SVM24" s="132"/>
      <c r="SVN24" s="130"/>
      <c r="SVO24" s="132"/>
      <c r="SVP24" s="132"/>
      <c r="SVQ24" s="132"/>
      <c r="SVR24" s="132"/>
      <c r="SVS24" s="132"/>
      <c r="SVT24" s="132"/>
      <c r="SVU24" s="132"/>
      <c r="SVV24" s="132"/>
      <c r="SVW24" s="132"/>
      <c r="SVX24" s="132"/>
      <c r="SVY24" s="132"/>
      <c r="SVZ24" s="132"/>
      <c r="SWA24" s="132"/>
      <c r="SWB24" s="132"/>
      <c r="SWC24" s="130"/>
      <c r="SWD24" s="132"/>
      <c r="SWE24" s="132"/>
      <c r="SWF24" s="132"/>
      <c r="SWG24" s="132"/>
      <c r="SWH24" s="132"/>
      <c r="SWI24" s="132"/>
      <c r="SWJ24" s="132"/>
      <c r="SWK24" s="132"/>
      <c r="SWL24" s="132"/>
      <c r="SWM24" s="132"/>
      <c r="SWN24" s="132"/>
      <c r="SWO24" s="132"/>
      <c r="SWP24" s="132"/>
      <c r="SWQ24" s="132"/>
      <c r="SWR24" s="130"/>
      <c r="SWS24" s="132"/>
      <c r="SWT24" s="132"/>
      <c r="SWU24" s="132"/>
      <c r="SWV24" s="132"/>
      <c r="SWW24" s="132"/>
      <c r="SWX24" s="132"/>
      <c r="SWY24" s="132"/>
      <c r="SWZ24" s="132"/>
      <c r="SXA24" s="132"/>
      <c r="SXB24" s="132"/>
      <c r="SXC24" s="132"/>
      <c r="SXD24" s="132"/>
      <c r="SXE24" s="132"/>
      <c r="SXF24" s="132"/>
      <c r="SXG24" s="130"/>
      <c r="SXH24" s="132"/>
      <c r="SXI24" s="132"/>
      <c r="SXJ24" s="132"/>
      <c r="SXK24" s="132"/>
      <c r="SXL24" s="132"/>
      <c r="SXM24" s="132"/>
      <c r="SXN24" s="132"/>
      <c r="SXO24" s="132"/>
      <c r="SXP24" s="132"/>
      <c r="SXQ24" s="132"/>
      <c r="SXR24" s="132"/>
      <c r="SXS24" s="132"/>
      <c r="SXT24" s="132"/>
      <c r="SXU24" s="132"/>
      <c r="SXV24" s="130"/>
      <c r="SXW24" s="132"/>
      <c r="SXX24" s="132"/>
      <c r="SXY24" s="132"/>
      <c r="SXZ24" s="132"/>
      <c r="SYA24" s="132"/>
      <c r="SYB24" s="132"/>
      <c r="SYC24" s="132"/>
      <c r="SYD24" s="132"/>
      <c r="SYE24" s="132"/>
      <c r="SYF24" s="132"/>
      <c r="SYG24" s="132"/>
      <c r="SYH24" s="132"/>
      <c r="SYI24" s="132"/>
      <c r="SYJ24" s="132"/>
      <c r="SYK24" s="130"/>
      <c r="SYL24" s="132"/>
      <c r="SYM24" s="132"/>
      <c r="SYN24" s="132"/>
      <c r="SYO24" s="132"/>
      <c r="SYP24" s="132"/>
      <c r="SYQ24" s="132"/>
      <c r="SYR24" s="132"/>
      <c r="SYS24" s="132"/>
      <c r="SYT24" s="132"/>
      <c r="SYU24" s="132"/>
      <c r="SYV24" s="132"/>
      <c r="SYW24" s="132"/>
      <c r="SYX24" s="132"/>
      <c r="SYY24" s="132"/>
      <c r="SYZ24" s="130"/>
      <c r="SZA24" s="132"/>
      <c r="SZB24" s="132"/>
      <c r="SZC24" s="132"/>
      <c r="SZD24" s="132"/>
      <c r="SZE24" s="132"/>
      <c r="SZF24" s="132"/>
      <c r="SZG24" s="132"/>
      <c r="SZH24" s="132"/>
      <c r="SZI24" s="132"/>
      <c r="SZJ24" s="132"/>
      <c r="SZK24" s="132"/>
      <c r="SZL24" s="132"/>
      <c r="SZM24" s="132"/>
      <c r="SZN24" s="132"/>
      <c r="SZO24" s="130"/>
      <c r="SZP24" s="132"/>
      <c r="SZQ24" s="132"/>
      <c r="SZR24" s="132"/>
      <c r="SZS24" s="132"/>
      <c r="SZT24" s="132"/>
      <c r="SZU24" s="132"/>
      <c r="SZV24" s="132"/>
      <c r="SZW24" s="132"/>
      <c r="SZX24" s="132"/>
      <c r="SZY24" s="132"/>
      <c r="SZZ24" s="132"/>
      <c r="TAA24" s="132"/>
      <c r="TAB24" s="132"/>
      <c r="TAC24" s="132"/>
      <c r="TAD24" s="130"/>
      <c r="TAE24" s="132"/>
      <c r="TAF24" s="132"/>
      <c r="TAG24" s="132"/>
      <c r="TAH24" s="132"/>
      <c r="TAI24" s="132"/>
      <c r="TAJ24" s="132"/>
      <c r="TAK24" s="132"/>
      <c r="TAL24" s="132"/>
      <c r="TAM24" s="132"/>
      <c r="TAN24" s="132"/>
      <c r="TAO24" s="132"/>
      <c r="TAP24" s="132"/>
      <c r="TAQ24" s="132"/>
      <c r="TAR24" s="132"/>
      <c r="TAS24" s="130"/>
      <c r="TAT24" s="132"/>
      <c r="TAU24" s="132"/>
      <c r="TAV24" s="132"/>
      <c r="TAW24" s="132"/>
      <c r="TAX24" s="132"/>
      <c r="TAY24" s="132"/>
      <c r="TAZ24" s="132"/>
      <c r="TBA24" s="132"/>
      <c r="TBB24" s="132"/>
      <c r="TBC24" s="132"/>
      <c r="TBD24" s="132"/>
      <c r="TBE24" s="132"/>
      <c r="TBF24" s="132"/>
      <c r="TBG24" s="132"/>
      <c r="TBH24" s="130"/>
      <c r="TBI24" s="132"/>
      <c r="TBJ24" s="132"/>
      <c r="TBK24" s="132"/>
      <c r="TBL24" s="132"/>
      <c r="TBM24" s="132"/>
      <c r="TBN24" s="132"/>
      <c r="TBO24" s="132"/>
      <c r="TBP24" s="132"/>
      <c r="TBQ24" s="132"/>
      <c r="TBR24" s="132"/>
      <c r="TBS24" s="132"/>
      <c r="TBT24" s="132"/>
      <c r="TBU24" s="132"/>
      <c r="TBV24" s="132"/>
      <c r="TBW24" s="130"/>
      <c r="TBX24" s="132"/>
      <c r="TBY24" s="132"/>
      <c r="TBZ24" s="132"/>
      <c r="TCA24" s="132"/>
      <c r="TCB24" s="132"/>
      <c r="TCC24" s="132"/>
      <c r="TCD24" s="132"/>
      <c r="TCE24" s="132"/>
      <c r="TCF24" s="132"/>
      <c r="TCG24" s="132"/>
      <c r="TCH24" s="132"/>
      <c r="TCI24" s="132"/>
      <c r="TCJ24" s="132"/>
      <c r="TCK24" s="132"/>
      <c r="TCL24" s="130"/>
      <c r="TCM24" s="132"/>
      <c r="TCN24" s="132"/>
      <c r="TCO24" s="132"/>
      <c r="TCP24" s="132"/>
      <c r="TCQ24" s="132"/>
      <c r="TCR24" s="132"/>
      <c r="TCS24" s="132"/>
      <c r="TCT24" s="132"/>
      <c r="TCU24" s="132"/>
      <c r="TCV24" s="132"/>
      <c r="TCW24" s="132"/>
      <c r="TCX24" s="132"/>
      <c r="TCY24" s="132"/>
      <c r="TCZ24" s="132"/>
      <c r="TDA24" s="130"/>
      <c r="TDB24" s="132"/>
      <c r="TDC24" s="132"/>
      <c r="TDD24" s="132"/>
      <c r="TDE24" s="132"/>
      <c r="TDF24" s="132"/>
      <c r="TDG24" s="132"/>
      <c r="TDH24" s="132"/>
      <c r="TDI24" s="132"/>
      <c r="TDJ24" s="132"/>
      <c r="TDK24" s="132"/>
      <c r="TDL24" s="132"/>
      <c r="TDM24" s="132"/>
      <c r="TDN24" s="132"/>
      <c r="TDO24" s="132"/>
      <c r="TDP24" s="130"/>
      <c r="TDQ24" s="132"/>
      <c r="TDR24" s="132"/>
      <c r="TDS24" s="132"/>
      <c r="TDT24" s="132"/>
      <c r="TDU24" s="132"/>
      <c r="TDV24" s="132"/>
      <c r="TDW24" s="132"/>
      <c r="TDX24" s="132"/>
      <c r="TDY24" s="132"/>
      <c r="TDZ24" s="132"/>
      <c r="TEA24" s="132"/>
      <c r="TEB24" s="132"/>
      <c r="TEC24" s="132"/>
      <c r="TED24" s="132"/>
      <c r="TEE24" s="130"/>
      <c r="TEF24" s="132"/>
      <c r="TEG24" s="132"/>
      <c r="TEH24" s="132"/>
      <c r="TEI24" s="132"/>
      <c r="TEJ24" s="132"/>
      <c r="TEK24" s="132"/>
      <c r="TEL24" s="132"/>
      <c r="TEM24" s="132"/>
      <c r="TEN24" s="132"/>
      <c r="TEO24" s="132"/>
      <c r="TEP24" s="132"/>
      <c r="TEQ24" s="132"/>
      <c r="TER24" s="132"/>
      <c r="TES24" s="132"/>
      <c r="TET24" s="130"/>
      <c r="TEU24" s="132"/>
      <c r="TEV24" s="132"/>
      <c r="TEW24" s="132"/>
      <c r="TEX24" s="132"/>
      <c r="TEY24" s="132"/>
      <c r="TEZ24" s="132"/>
      <c r="TFA24" s="132"/>
      <c r="TFB24" s="132"/>
      <c r="TFC24" s="132"/>
      <c r="TFD24" s="132"/>
      <c r="TFE24" s="132"/>
      <c r="TFF24" s="132"/>
      <c r="TFG24" s="132"/>
      <c r="TFH24" s="132"/>
      <c r="TFI24" s="130"/>
      <c r="TFJ24" s="132"/>
      <c r="TFK24" s="132"/>
      <c r="TFL24" s="132"/>
      <c r="TFM24" s="132"/>
      <c r="TFN24" s="132"/>
      <c r="TFO24" s="132"/>
      <c r="TFP24" s="132"/>
      <c r="TFQ24" s="132"/>
      <c r="TFR24" s="132"/>
      <c r="TFS24" s="132"/>
      <c r="TFT24" s="132"/>
      <c r="TFU24" s="132"/>
      <c r="TFV24" s="132"/>
      <c r="TFW24" s="132"/>
      <c r="TFX24" s="130"/>
      <c r="TFY24" s="132"/>
      <c r="TFZ24" s="132"/>
      <c r="TGA24" s="132"/>
      <c r="TGB24" s="132"/>
      <c r="TGC24" s="132"/>
      <c r="TGD24" s="132"/>
      <c r="TGE24" s="132"/>
      <c r="TGF24" s="132"/>
      <c r="TGG24" s="132"/>
      <c r="TGH24" s="132"/>
      <c r="TGI24" s="132"/>
      <c r="TGJ24" s="132"/>
      <c r="TGK24" s="132"/>
      <c r="TGL24" s="132"/>
      <c r="TGM24" s="130"/>
      <c r="TGN24" s="132"/>
      <c r="TGO24" s="132"/>
      <c r="TGP24" s="132"/>
      <c r="TGQ24" s="132"/>
      <c r="TGR24" s="132"/>
      <c r="TGS24" s="132"/>
      <c r="TGT24" s="132"/>
      <c r="TGU24" s="132"/>
      <c r="TGV24" s="132"/>
      <c r="TGW24" s="132"/>
      <c r="TGX24" s="132"/>
      <c r="TGY24" s="132"/>
      <c r="TGZ24" s="132"/>
      <c r="THA24" s="132"/>
      <c r="THB24" s="130"/>
      <c r="THC24" s="132"/>
      <c r="THD24" s="132"/>
      <c r="THE24" s="132"/>
      <c r="THF24" s="132"/>
      <c r="THG24" s="132"/>
      <c r="THH24" s="132"/>
      <c r="THI24" s="132"/>
      <c r="THJ24" s="132"/>
      <c r="THK24" s="132"/>
      <c r="THL24" s="132"/>
      <c r="THM24" s="132"/>
      <c r="THN24" s="132"/>
      <c r="THO24" s="132"/>
      <c r="THP24" s="132"/>
      <c r="THQ24" s="130"/>
      <c r="THR24" s="132"/>
      <c r="THS24" s="132"/>
      <c r="THT24" s="132"/>
      <c r="THU24" s="132"/>
      <c r="THV24" s="132"/>
      <c r="THW24" s="132"/>
      <c r="THX24" s="132"/>
      <c r="THY24" s="132"/>
      <c r="THZ24" s="132"/>
      <c r="TIA24" s="132"/>
      <c r="TIB24" s="132"/>
      <c r="TIC24" s="132"/>
      <c r="TID24" s="132"/>
      <c r="TIE24" s="132"/>
      <c r="TIF24" s="130"/>
      <c r="TIG24" s="132"/>
      <c r="TIH24" s="132"/>
      <c r="TII24" s="132"/>
      <c r="TIJ24" s="132"/>
      <c r="TIK24" s="132"/>
      <c r="TIL24" s="132"/>
      <c r="TIM24" s="132"/>
      <c r="TIN24" s="132"/>
      <c r="TIO24" s="132"/>
      <c r="TIP24" s="132"/>
      <c r="TIQ24" s="132"/>
      <c r="TIR24" s="132"/>
      <c r="TIS24" s="132"/>
      <c r="TIT24" s="132"/>
      <c r="TIU24" s="130"/>
      <c r="TIV24" s="132"/>
      <c r="TIW24" s="132"/>
      <c r="TIX24" s="132"/>
      <c r="TIY24" s="132"/>
      <c r="TIZ24" s="132"/>
      <c r="TJA24" s="132"/>
      <c r="TJB24" s="132"/>
      <c r="TJC24" s="132"/>
      <c r="TJD24" s="132"/>
      <c r="TJE24" s="132"/>
      <c r="TJF24" s="132"/>
      <c r="TJG24" s="132"/>
      <c r="TJH24" s="132"/>
      <c r="TJI24" s="132"/>
      <c r="TJJ24" s="130"/>
      <c r="TJK24" s="132"/>
      <c r="TJL24" s="132"/>
      <c r="TJM24" s="132"/>
      <c r="TJN24" s="132"/>
      <c r="TJO24" s="132"/>
      <c r="TJP24" s="132"/>
      <c r="TJQ24" s="132"/>
      <c r="TJR24" s="132"/>
      <c r="TJS24" s="132"/>
      <c r="TJT24" s="132"/>
      <c r="TJU24" s="132"/>
      <c r="TJV24" s="132"/>
      <c r="TJW24" s="132"/>
      <c r="TJX24" s="132"/>
      <c r="TJY24" s="130"/>
      <c r="TJZ24" s="132"/>
      <c r="TKA24" s="132"/>
      <c r="TKB24" s="132"/>
      <c r="TKC24" s="132"/>
      <c r="TKD24" s="132"/>
      <c r="TKE24" s="132"/>
      <c r="TKF24" s="132"/>
      <c r="TKG24" s="132"/>
      <c r="TKH24" s="132"/>
      <c r="TKI24" s="132"/>
      <c r="TKJ24" s="132"/>
      <c r="TKK24" s="132"/>
      <c r="TKL24" s="132"/>
      <c r="TKM24" s="132"/>
      <c r="TKN24" s="130"/>
      <c r="TKO24" s="132"/>
      <c r="TKP24" s="132"/>
      <c r="TKQ24" s="132"/>
      <c r="TKR24" s="132"/>
      <c r="TKS24" s="132"/>
      <c r="TKT24" s="132"/>
      <c r="TKU24" s="132"/>
      <c r="TKV24" s="132"/>
      <c r="TKW24" s="132"/>
      <c r="TKX24" s="132"/>
      <c r="TKY24" s="132"/>
      <c r="TKZ24" s="132"/>
      <c r="TLA24" s="132"/>
      <c r="TLB24" s="132"/>
      <c r="TLC24" s="130"/>
      <c r="TLD24" s="132"/>
      <c r="TLE24" s="132"/>
      <c r="TLF24" s="132"/>
      <c r="TLG24" s="132"/>
      <c r="TLH24" s="132"/>
      <c r="TLI24" s="132"/>
      <c r="TLJ24" s="132"/>
      <c r="TLK24" s="132"/>
      <c r="TLL24" s="132"/>
      <c r="TLM24" s="132"/>
      <c r="TLN24" s="132"/>
      <c r="TLO24" s="132"/>
      <c r="TLP24" s="132"/>
      <c r="TLQ24" s="132"/>
      <c r="TLR24" s="130"/>
      <c r="TLS24" s="132"/>
      <c r="TLT24" s="132"/>
      <c r="TLU24" s="132"/>
      <c r="TLV24" s="132"/>
      <c r="TLW24" s="132"/>
      <c r="TLX24" s="132"/>
      <c r="TLY24" s="132"/>
      <c r="TLZ24" s="132"/>
      <c r="TMA24" s="132"/>
      <c r="TMB24" s="132"/>
      <c r="TMC24" s="132"/>
      <c r="TMD24" s="132"/>
      <c r="TME24" s="132"/>
      <c r="TMF24" s="132"/>
      <c r="TMG24" s="130"/>
      <c r="TMH24" s="132"/>
      <c r="TMI24" s="132"/>
      <c r="TMJ24" s="132"/>
      <c r="TMK24" s="132"/>
      <c r="TML24" s="132"/>
      <c r="TMM24" s="132"/>
      <c r="TMN24" s="132"/>
      <c r="TMO24" s="132"/>
      <c r="TMP24" s="132"/>
      <c r="TMQ24" s="132"/>
      <c r="TMR24" s="132"/>
      <c r="TMS24" s="132"/>
      <c r="TMT24" s="132"/>
      <c r="TMU24" s="132"/>
      <c r="TMV24" s="130"/>
      <c r="TMW24" s="132"/>
      <c r="TMX24" s="132"/>
      <c r="TMY24" s="132"/>
      <c r="TMZ24" s="132"/>
      <c r="TNA24" s="132"/>
      <c r="TNB24" s="132"/>
      <c r="TNC24" s="132"/>
      <c r="TND24" s="132"/>
      <c r="TNE24" s="132"/>
      <c r="TNF24" s="132"/>
      <c r="TNG24" s="132"/>
      <c r="TNH24" s="132"/>
      <c r="TNI24" s="132"/>
      <c r="TNJ24" s="132"/>
      <c r="TNK24" s="130"/>
      <c r="TNL24" s="132"/>
      <c r="TNM24" s="132"/>
      <c r="TNN24" s="132"/>
      <c r="TNO24" s="132"/>
      <c r="TNP24" s="132"/>
      <c r="TNQ24" s="132"/>
      <c r="TNR24" s="132"/>
      <c r="TNS24" s="132"/>
      <c r="TNT24" s="132"/>
      <c r="TNU24" s="132"/>
      <c r="TNV24" s="132"/>
      <c r="TNW24" s="132"/>
      <c r="TNX24" s="132"/>
      <c r="TNY24" s="132"/>
      <c r="TNZ24" s="130"/>
      <c r="TOA24" s="132"/>
      <c r="TOB24" s="132"/>
      <c r="TOC24" s="132"/>
      <c r="TOD24" s="132"/>
      <c r="TOE24" s="132"/>
      <c r="TOF24" s="132"/>
      <c r="TOG24" s="132"/>
      <c r="TOH24" s="132"/>
      <c r="TOI24" s="132"/>
      <c r="TOJ24" s="132"/>
      <c r="TOK24" s="132"/>
      <c r="TOL24" s="132"/>
      <c r="TOM24" s="132"/>
      <c r="TON24" s="132"/>
      <c r="TOO24" s="130"/>
      <c r="TOP24" s="132"/>
      <c r="TOQ24" s="132"/>
      <c r="TOR24" s="132"/>
      <c r="TOS24" s="132"/>
      <c r="TOT24" s="132"/>
      <c r="TOU24" s="132"/>
      <c r="TOV24" s="132"/>
      <c r="TOW24" s="132"/>
      <c r="TOX24" s="132"/>
      <c r="TOY24" s="132"/>
      <c r="TOZ24" s="132"/>
      <c r="TPA24" s="132"/>
      <c r="TPB24" s="132"/>
      <c r="TPC24" s="132"/>
      <c r="TPD24" s="130"/>
      <c r="TPE24" s="132"/>
      <c r="TPF24" s="132"/>
      <c r="TPG24" s="132"/>
      <c r="TPH24" s="132"/>
      <c r="TPI24" s="132"/>
      <c r="TPJ24" s="132"/>
      <c r="TPK24" s="132"/>
      <c r="TPL24" s="132"/>
      <c r="TPM24" s="132"/>
      <c r="TPN24" s="132"/>
      <c r="TPO24" s="132"/>
      <c r="TPP24" s="132"/>
      <c r="TPQ24" s="132"/>
      <c r="TPR24" s="132"/>
      <c r="TPS24" s="130"/>
      <c r="TPT24" s="132"/>
      <c r="TPU24" s="132"/>
      <c r="TPV24" s="132"/>
      <c r="TPW24" s="132"/>
      <c r="TPX24" s="132"/>
      <c r="TPY24" s="132"/>
      <c r="TPZ24" s="132"/>
      <c r="TQA24" s="132"/>
      <c r="TQB24" s="132"/>
      <c r="TQC24" s="132"/>
      <c r="TQD24" s="132"/>
      <c r="TQE24" s="132"/>
      <c r="TQF24" s="132"/>
      <c r="TQG24" s="132"/>
      <c r="TQH24" s="130"/>
      <c r="TQI24" s="132"/>
      <c r="TQJ24" s="132"/>
      <c r="TQK24" s="132"/>
      <c r="TQL24" s="132"/>
      <c r="TQM24" s="132"/>
      <c r="TQN24" s="132"/>
      <c r="TQO24" s="132"/>
      <c r="TQP24" s="132"/>
      <c r="TQQ24" s="132"/>
      <c r="TQR24" s="132"/>
      <c r="TQS24" s="132"/>
      <c r="TQT24" s="132"/>
      <c r="TQU24" s="132"/>
      <c r="TQV24" s="132"/>
      <c r="TQW24" s="130"/>
      <c r="TQX24" s="132"/>
      <c r="TQY24" s="132"/>
      <c r="TQZ24" s="132"/>
      <c r="TRA24" s="132"/>
      <c r="TRB24" s="132"/>
      <c r="TRC24" s="132"/>
      <c r="TRD24" s="132"/>
      <c r="TRE24" s="132"/>
      <c r="TRF24" s="132"/>
      <c r="TRG24" s="132"/>
      <c r="TRH24" s="132"/>
      <c r="TRI24" s="132"/>
      <c r="TRJ24" s="132"/>
      <c r="TRK24" s="132"/>
      <c r="TRL24" s="130"/>
      <c r="TRM24" s="132"/>
      <c r="TRN24" s="132"/>
      <c r="TRO24" s="132"/>
      <c r="TRP24" s="132"/>
      <c r="TRQ24" s="132"/>
      <c r="TRR24" s="132"/>
      <c r="TRS24" s="132"/>
      <c r="TRT24" s="132"/>
      <c r="TRU24" s="132"/>
      <c r="TRV24" s="132"/>
      <c r="TRW24" s="132"/>
      <c r="TRX24" s="132"/>
      <c r="TRY24" s="132"/>
      <c r="TRZ24" s="132"/>
      <c r="TSA24" s="130"/>
      <c r="TSB24" s="132"/>
      <c r="TSC24" s="132"/>
      <c r="TSD24" s="132"/>
      <c r="TSE24" s="132"/>
      <c r="TSF24" s="132"/>
      <c r="TSG24" s="132"/>
      <c r="TSH24" s="132"/>
      <c r="TSI24" s="132"/>
      <c r="TSJ24" s="132"/>
      <c r="TSK24" s="132"/>
      <c r="TSL24" s="132"/>
      <c r="TSM24" s="132"/>
      <c r="TSN24" s="132"/>
      <c r="TSO24" s="132"/>
      <c r="TSP24" s="130"/>
      <c r="TSQ24" s="132"/>
      <c r="TSR24" s="132"/>
      <c r="TSS24" s="132"/>
      <c r="TST24" s="132"/>
      <c r="TSU24" s="132"/>
      <c r="TSV24" s="132"/>
      <c r="TSW24" s="132"/>
      <c r="TSX24" s="132"/>
      <c r="TSY24" s="132"/>
      <c r="TSZ24" s="132"/>
      <c r="TTA24" s="132"/>
      <c r="TTB24" s="132"/>
      <c r="TTC24" s="132"/>
      <c r="TTD24" s="132"/>
      <c r="TTE24" s="130"/>
      <c r="TTF24" s="132"/>
      <c r="TTG24" s="132"/>
      <c r="TTH24" s="132"/>
      <c r="TTI24" s="132"/>
      <c r="TTJ24" s="132"/>
      <c r="TTK24" s="132"/>
      <c r="TTL24" s="132"/>
      <c r="TTM24" s="132"/>
      <c r="TTN24" s="132"/>
      <c r="TTO24" s="132"/>
      <c r="TTP24" s="132"/>
      <c r="TTQ24" s="132"/>
      <c r="TTR24" s="132"/>
      <c r="TTS24" s="132"/>
      <c r="TTT24" s="130"/>
      <c r="TTU24" s="132"/>
      <c r="TTV24" s="132"/>
      <c r="TTW24" s="132"/>
      <c r="TTX24" s="132"/>
      <c r="TTY24" s="132"/>
      <c r="TTZ24" s="132"/>
      <c r="TUA24" s="132"/>
      <c r="TUB24" s="132"/>
      <c r="TUC24" s="132"/>
      <c r="TUD24" s="132"/>
      <c r="TUE24" s="132"/>
      <c r="TUF24" s="132"/>
      <c r="TUG24" s="132"/>
      <c r="TUH24" s="132"/>
      <c r="TUI24" s="130"/>
      <c r="TUJ24" s="132"/>
      <c r="TUK24" s="132"/>
      <c r="TUL24" s="132"/>
      <c r="TUM24" s="132"/>
      <c r="TUN24" s="132"/>
      <c r="TUO24" s="132"/>
      <c r="TUP24" s="132"/>
      <c r="TUQ24" s="132"/>
      <c r="TUR24" s="132"/>
      <c r="TUS24" s="132"/>
      <c r="TUT24" s="132"/>
      <c r="TUU24" s="132"/>
      <c r="TUV24" s="132"/>
      <c r="TUW24" s="132"/>
      <c r="TUX24" s="130"/>
      <c r="TUY24" s="132"/>
      <c r="TUZ24" s="132"/>
      <c r="TVA24" s="132"/>
      <c r="TVB24" s="132"/>
      <c r="TVC24" s="132"/>
      <c r="TVD24" s="132"/>
      <c r="TVE24" s="132"/>
      <c r="TVF24" s="132"/>
      <c r="TVG24" s="132"/>
      <c r="TVH24" s="132"/>
      <c r="TVI24" s="132"/>
      <c r="TVJ24" s="132"/>
      <c r="TVK24" s="132"/>
      <c r="TVL24" s="132"/>
      <c r="TVM24" s="130"/>
      <c r="TVN24" s="132"/>
      <c r="TVO24" s="132"/>
      <c r="TVP24" s="132"/>
      <c r="TVQ24" s="132"/>
      <c r="TVR24" s="132"/>
      <c r="TVS24" s="132"/>
      <c r="TVT24" s="132"/>
      <c r="TVU24" s="132"/>
      <c r="TVV24" s="132"/>
      <c r="TVW24" s="132"/>
      <c r="TVX24" s="132"/>
      <c r="TVY24" s="132"/>
      <c r="TVZ24" s="132"/>
      <c r="TWA24" s="132"/>
      <c r="TWB24" s="130"/>
      <c r="TWC24" s="132"/>
      <c r="TWD24" s="132"/>
      <c r="TWE24" s="132"/>
      <c r="TWF24" s="132"/>
      <c r="TWG24" s="132"/>
      <c r="TWH24" s="132"/>
      <c r="TWI24" s="132"/>
      <c r="TWJ24" s="132"/>
      <c r="TWK24" s="132"/>
      <c r="TWL24" s="132"/>
      <c r="TWM24" s="132"/>
      <c r="TWN24" s="132"/>
      <c r="TWO24" s="132"/>
      <c r="TWP24" s="132"/>
      <c r="TWQ24" s="130"/>
      <c r="TWR24" s="132"/>
      <c r="TWS24" s="132"/>
      <c r="TWT24" s="132"/>
      <c r="TWU24" s="132"/>
      <c r="TWV24" s="132"/>
      <c r="TWW24" s="132"/>
      <c r="TWX24" s="132"/>
      <c r="TWY24" s="132"/>
      <c r="TWZ24" s="132"/>
      <c r="TXA24" s="132"/>
      <c r="TXB24" s="132"/>
      <c r="TXC24" s="132"/>
      <c r="TXD24" s="132"/>
      <c r="TXE24" s="132"/>
      <c r="TXF24" s="130"/>
      <c r="TXG24" s="132"/>
      <c r="TXH24" s="132"/>
      <c r="TXI24" s="132"/>
      <c r="TXJ24" s="132"/>
      <c r="TXK24" s="132"/>
      <c r="TXL24" s="132"/>
      <c r="TXM24" s="132"/>
      <c r="TXN24" s="132"/>
      <c r="TXO24" s="132"/>
      <c r="TXP24" s="132"/>
      <c r="TXQ24" s="132"/>
      <c r="TXR24" s="132"/>
      <c r="TXS24" s="132"/>
      <c r="TXT24" s="132"/>
      <c r="TXU24" s="130"/>
      <c r="TXV24" s="132"/>
      <c r="TXW24" s="132"/>
      <c r="TXX24" s="132"/>
      <c r="TXY24" s="132"/>
      <c r="TXZ24" s="132"/>
      <c r="TYA24" s="132"/>
      <c r="TYB24" s="132"/>
      <c r="TYC24" s="132"/>
      <c r="TYD24" s="132"/>
      <c r="TYE24" s="132"/>
      <c r="TYF24" s="132"/>
      <c r="TYG24" s="132"/>
      <c r="TYH24" s="132"/>
      <c r="TYI24" s="132"/>
      <c r="TYJ24" s="130"/>
      <c r="TYK24" s="132"/>
      <c r="TYL24" s="132"/>
      <c r="TYM24" s="132"/>
      <c r="TYN24" s="132"/>
      <c r="TYO24" s="132"/>
      <c r="TYP24" s="132"/>
      <c r="TYQ24" s="132"/>
      <c r="TYR24" s="132"/>
      <c r="TYS24" s="132"/>
      <c r="TYT24" s="132"/>
      <c r="TYU24" s="132"/>
      <c r="TYV24" s="132"/>
      <c r="TYW24" s="132"/>
      <c r="TYX24" s="132"/>
      <c r="TYY24" s="130"/>
      <c r="TYZ24" s="132"/>
      <c r="TZA24" s="132"/>
      <c r="TZB24" s="132"/>
      <c r="TZC24" s="132"/>
      <c r="TZD24" s="132"/>
      <c r="TZE24" s="132"/>
      <c r="TZF24" s="132"/>
      <c r="TZG24" s="132"/>
      <c r="TZH24" s="132"/>
      <c r="TZI24" s="132"/>
      <c r="TZJ24" s="132"/>
      <c r="TZK24" s="132"/>
      <c r="TZL24" s="132"/>
      <c r="TZM24" s="132"/>
      <c r="TZN24" s="130"/>
      <c r="TZO24" s="132"/>
      <c r="TZP24" s="132"/>
      <c r="TZQ24" s="132"/>
      <c r="TZR24" s="132"/>
      <c r="TZS24" s="132"/>
      <c r="TZT24" s="132"/>
      <c r="TZU24" s="132"/>
      <c r="TZV24" s="132"/>
      <c r="TZW24" s="132"/>
      <c r="TZX24" s="132"/>
      <c r="TZY24" s="132"/>
      <c r="TZZ24" s="132"/>
      <c r="UAA24" s="132"/>
      <c r="UAB24" s="132"/>
      <c r="UAC24" s="130"/>
      <c r="UAD24" s="132"/>
      <c r="UAE24" s="132"/>
      <c r="UAF24" s="132"/>
      <c r="UAG24" s="132"/>
      <c r="UAH24" s="132"/>
      <c r="UAI24" s="132"/>
      <c r="UAJ24" s="132"/>
      <c r="UAK24" s="132"/>
      <c r="UAL24" s="132"/>
      <c r="UAM24" s="132"/>
      <c r="UAN24" s="132"/>
      <c r="UAO24" s="132"/>
      <c r="UAP24" s="132"/>
      <c r="UAQ24" s="132"/>
      <c r="UAR24" s="130"/>
      <c r="UAS24" s="132"/>
      <c r="UAT24" s="132"/>
      <c r="UAU24" s="132"/>
      <c r="UAV24" s="132"/>
      <c r="UAW24" s="132"/>
      <c r="UAX24" s="132"/>
      <c r="UAY24" s="132"/>
      <c r="UAZ24" s="132"/>
      <c r="UBA24" s="132"/>
      <c r="UBB24" s="132"/>
      <c r="UBC24" s="132"/>
      <c r="UBD24" s="132"/>
      <c r="UBE24" s="132"/>
      <c r="UBF24" s="132"/>
      <c r="UBG24" s="130"/>
      <c r="UBH24" s="132"/>
      <c r="UBI24" s="132"/>
      <c r="UBJ24" s="132"/>
      <c r="UBK24" s="132"/>
      <c r="UBL24" s="132"/>
      <c r="UBM24" s="132"/>
      <c r="UBN24" s="132"/>
      <c r="UBO24" s="132"/>
      <c r="UBP24" s="132"/>
      <c r="UBQ24" s="132"/>
      <c r="UBR24" s="132"/>
      <c r="UBS24" s="132"/>
      <c r="UBT24" s="132"/>
      <c r="UBU24" s="132"/>
      <c r="UBV24" s="130"/>
      <c r="UBW24" s="132"/>
      <c r="UBX24" s="132"/>
      <c r="UBY24" s="132"/>
      <c r="UBZ24" s="132"/>
      <c r="UCA24" s="132"/>
      <c r="UCB24" s="132"/>
      <c r="UCC24" s="132"/>
      <c r="UCD24" s="132"/>
      <c r="UCE24" s="132"/>
      <c r="UCF24" s="132"/>
      <c r="UCG24" s="132"/>
      <c r="UCH24" s="132"/>
      <c r="UCI24" s="132"/>
      <c r="UCJ24" s="132"/>
      <c r="UCK24" s="130"/>
      <c r="UCL24" s="132"/>
      <c r="UCM24" s="132"/>
      <c r="UCN24" s="132"/>
      <c r="UCO24" s="132"/>
      <c r="UCP24" s="132"/>
      <c r="UCQ24" s="132"/>
      <c r="UCR24" s="132"/>
      <c r="UCS24" s="132"/>
      <c r="UCT24" s="132"/>
      <c r="UCU24" s="132"/>
      <c r="UCV24" s="132"/>
      <c r="UCW24" s="132"/>
      <c r="UCX24" s="132"/>
      <c r="UCY24" s="132"/>
      <c r="UCZ24" s="130"/>
      <c r="UDA24" s="132"/>
      <c r="UDB24" s="132"/>
      <c r="UDC24" s="132"/>
      <c r="UDD24" s="132"/>
      <c r="UDE24" s="132"/>
      <c r="UDF24" s="132"/>
      <c r="UDG24" s="132"/>
      <c r="UDH24" s="132"/>
      <c r="UDI24" s="132"/>
      <c r="UDJ24" s="132"/>
      <c r="UDK24" s="132"/>
      <c r="UDL24" s="132"/>
      <c r="UDM24" s="132"/>
      <c r="UDN24" s="132"/>
      <c r="UDO24" s="130"/>
      <c r="UDP24" s="132"/>
      <c r="UDQ24" s="132"/>
      <c r="UDR24" s="132"/>
      <c r="UDS24" s="132"/>
      <c r="UDT24" s="132"/>
      <c r="UDU24" s="132"/>
      <c r="UDV24" s="132"/>
      <c r="UDW24" s="132"/>
      <c r="UDX24" s="132"/>
      <c r="UDY24" s="132"/>
      <c r="UDZ24" s="132"/>
      <c r="UEA24" s="132"/>
      <c r="UEB24" s="132"/>
      <c r="UEC24" s="132"/>
      <c r="UED24" s="130"/>
      <c r="UEE24" s="132"/>
      <c r="UEF24" s="132"/>
      <c r="UEG24" s="132"/>
      <c r="UEH24" s="132"/>
      <c r="UEI24" s="132"/>
      <c r="UEJ24" s="132"/>
      <c r="UEK24" s="132"/>
      <c r="UEL24" s="132"/>
      <c r="UEM24" s="132"/>
      <c r="UEN24" s="132"/>
      <c r="UEO24" s="132"/>
      <c r="UEP24" s="132"/>
      <c r="UEQ24" s="132"/>
      <c r="UER24" s="132"/>
      <c r="UES24" s="130"/>
      <c r="UET24" s="132"/>
      <c r="UEU24" s="132"/>
      <c r="UEV24" s="132"/>
      <c r="UEW24" s="132"/>
      <c r="UEX24" s="132"/>
      <c r="UEY24" s="132"/>
      <c r="UEZ24" s="132"/>
      <c r="UFA24" s="132"/>
      <c r="UFB24" s="132"/>
      <c r="UFC24" s="132"/>
      <c r="UFD24" s="132"/>
      <c r="UFE24" s="132"/>
      <c r="UFF24" s="132"/>
      <c r="UFG24" s="132"/>
      <c r="UFH24" s="130"/>
      <c r="UFI24" s="132"/>
      <c r="UFJ24" s="132"/>
      <c r="UFK24" s="132"/>
      <c r="UFL24" s="132"/>
      <c r="UFM24" s="132"/>
      <c r="UFN24" s="132"/>
      <c r="UFO24" s="132"/>
      <c r="UFP24" s="132"/>
      <c r="UFQ24" s="132"/>
      <c r="UFR24" s="132"/>
      <c r="UFS24" s="132"/>
      <c r="UFT24" s="132"/>
      <c r="UFU24" s="132"/>
      <c r="UFV24" s="132"/>
      <c r="UFW24" s="130"/>
      <c r="UFX24" s="132"/>
      <c r="UFY24" s="132"/>
      <c r="UFZ24" s="132"/>
      <c r="UGA24" s="132"/>
      <c r="UGB24" s="132"/>
      <c r="UGC24" s="132"/>
      <c r="UGD24" s="132"/>
      <c r="UGE24" s="132"/>
      <c r="UGF24" s="132"/>
      <c r="UGG24" s="132"/>
      <c r="UGH24" s="132"/>
      <c r="UGI24" s="132"/>
      <c r="UGJ24" s="132"/>
      <c r="UGK24" s="132"/>
      <c r="UGL24" s="130"/>
      <c r="UGM24" s="132"/>
      <c r="UGN24" s="132"/>
      <c r="UGO24" s="132"/>
      <c r="UGP24" s="132"/>
      <c r="UGQ24" s="132"/>
      <c r="UGR24" s="132"/>
      <c r="UGS24" s="132"/>
      <c r="UGT24" s="132"/>
      <c r="UGU24" s="132"/>
      <c r="UGV24" s="132"/>
      <c r="UGW24" s="132"/>
      <c r="UGX24" s="132"/>
      <c r="UGY24" s="132"/>
      <c r="UGZ24" s="132"/>
      <c r="UHA24" s="130"/>
      <c r="UHB24" s="132"/>
      <c r="UHC24" s="132"/>
      <c r="UHD24" s="132"/>
      <c r="UHE24" s="132"/>
      <c r="UHF24" s="132"/>
      <c r="UHG24" s="132"/>
      <c r="UHH24" s="132"/>
      <c r="UHI24" s="132"/>
      <c r="UHJ24" s="132"/>
      <c r="UHK24" s="132"/>
      <c r="UHL24" s="132"/>
      <c r="UHM24" s="132"/>
      <c r="UHN24" s="132"/>
      <c r="UHO24" s="132"/>
      <c r="UHP24" s="130"/>
      <c r="UHQ24" s="132"/>
      <c r="UHR24" s="132"/>
      <c r="UHS24" s="132"/>
      <c r="UHT24" s="132"/>
      <c r="UHU24" s="132"/>
      <c r="UHV24" s="132"/>
      <c r="UHW24" s="132"/>
      <c r="UHX24" s="132"/>
      <c r="UHY24" s="132"/>
      <c r="UHZ24" s="132"/>
      <c r="UIA24" s="132"/>
      <c r="UIB24" s="132"/>
      <c r="UIC24" s="132"/>
      <c r="UID24" s="132"/>
      <c r="UIE24" s="130"/>
      <c r="UIF24" s="132"/>
      <c r="UIG24" s="132"/>
      <c r="UIH24" s="132"/>
      <c r="UII24" s="132"/>
      <c r="UIJ24" s="132"/>
      <c r="UIK24" s="132"/>
      <c r="UIL24" s="132"/>
      <c r="UIM24" s="132"/>
      <c r="UIN24" s="132"/>
      <c r="UIO24" s="132"/>
      <c r="UIP24" s="132"/>
      <c r="UIQ24" s="132"/>
      <c r="UIR24" s="132"/>
      <c r="UIS24" s="132"/>
      <c r="UIT24" s="130"/>
      <c r="UIU24" s="132"/>
      <c r="UIV24" s="132"/>
      <c r="UIW24" s="132"/>
      <c r="UIX24" s="132"/>
      <c r="UIY24" s="132"/>
      <c r="UIZ24" s="132"/>
      <c r="UJA24" s="132"/>
      <c r="UJB24" s="132"/>
      <c r="UJC24" s="132"/>
      <c r="UJD24" s="132"/>
      <c r="UJE24" s="132"/>
      <c r="UJF24" s="132"/>
      <c r="UJG24" s="132"/>
      <c r="UJH24" s="132"/>
      <c r="UJI24" s="130"/>
      <c r="UJJ24" s="132"/>
      <c r="UJK24" s="132"/>
      <c r="UJL24" s="132"/>
      <c r="UJM24" s="132"/>
      <c r="UJN24" s="132"/>
      <c r="UJO24" s="132"/>
      <c r="UJP24" s="132"/>
      <c r="UJQ24" s="132"/>
      <c r="UJR24" s="132"/>
      <c r="UJS24" s="132"/>
      <c r="UJT24" s="132"/>
      <c r="UJU24" s="132"/>
      <c r="UJV24" s="132"/>
      <c r="UJW24" s="132"/>
      <c r="UJX24" s="130"/>
      <c r="UJY24" s="132"/>
      <c r="UJZ24" s="132"/>
      <c r="UKA24" s="132"/>
      <c r="UKB24" s="132"/>
      <c r="UKC24" s="132"/>
      <c r="UKD24" s="132"/>
      <c r="UKE24" s="132"/>
      <c r="UKF24" s="132"/>
      <c r="UKG24" s="132"/>
      <c r="UKH24" s="132"/>
      <c r="UKI24" s="132"/>
      <c r="UKJ24" s="132"/>
      <c r="UKK24" s="132"/>
      <c r="UKL24" s="132"/>
      <c r="UKM24" s="130"/>
      <c r="UKN24" s="132"/>
      <c r="UKO24" s="132"/>
      <c r="UKP24" s="132"/>
      <c r="UKQ24" s="132"/>
      <c r="UKR24" s="132"/>
      <c r="UKS24" s="132"/>
      <c r="UKT24" s="132"/>
      <c r="UKU24" s="132"/>
      <c r="UKV24" s="132"/>
      <c r="UKW24" s="132"/>
      <c r="UKX24" s="132"/>
      <c r="UKY24" s="132"/>
      <c r="UKZ24" s="132"/>
      <c r="ULA24" s="132"/>
      <c r="ULB24" s="130"/>
      <c r="ULC24" s="132"/>
      <c r="ULD24" s="132"/>
      <c r="ULE24" s="132"/>
      <c r="ULF24" s="132"/>
      <c r="ULG24" s="132"/>
      <c r="ULH24" s="132"/>
      <c r="ULI24" s="132"/>
      <c r="ULJ24" s="132"/>
      <c r="ULK24" s="132"/>
      <c r="ULL24" s="132"/>
      <c r="ULM24" s="132"/>
      <c r="ULN24" s="132"/>
      <c r="ULO24" s="132"/>
      <c r="ULP24" s="132"/>
      <c r="ULQ24" s="130"/>
      <c r="ULR24" s="132"/>
      <c r="ULS24" s="132"/>
      <c r="ULT24" s="132"/>
      <c r="ULU24" s="132"/>
      <c r="ULV24" s="132"/>
      <c r="ULW24" s="132"/>
      <c r="ULX24" s="132"/>
      <c r="ULY24" s="132"/>
      <c r="ULZ24" s="132"/>
      <c r="UMA24" s="132"/>
      <c r="UMB24" s="132"/>
      <c r="UMC24" s="132"/>
      <c r="UMD24" s="132"/>
      <c r="UME24" s="132"/>
      <c r="UMF24" s="130"/>
      <c r="UMG24" s="132"/>
      <c r="UMH24" s="132"/>
      <c r="UMI24" s="132"/>
      <c r="UMJ24" s="132"/>
      <c r="UMK24" s="132"/>
      <c r="UML24" s="132"/>
      <c r="UMM24" s="132"/>
      <c r="UMN24" s="132"/>
      <c r="UMO24" s="132"/>
      <c r="UMP24" s="132"/>
      <c r="UMQ24" s="132"/>
      <c r="UMR24" s="132"/>
      <c r="UMS24" s="132"/>
      <c r="UMT24" s="132"/>
      <c r="UMU24" s="130"/>
      <c r="UMV24" s="132"/>
      <c r="UMW24" s="132"/>
      <c r="UMX24" s="132"/>
      <c r="UMY24" s="132"/>
      <c r="UMZ24" s="132"/>
      <c r="UNA24" s="132"/>
      <c r="UNB24" s="132"/>
      <c r="UNC24" s="132"/>
      <c r="UND24" s="132"/>
      <c r="UNE24" s="132"/>
      <c r="UNF24" s="132"/>
      <c r="UNG24" s="132"/>
      <c r="UNH24" s="132"/>
      <c r="UNI24" s="132"/>
      <c r="UNJ24" s="130"/>
      <c r="UNK24" s="132"/>
      <c r="UNL24" s="132"/>
      <c r="UNM24" s="132"/>
      <c r="UNN24" s="132"/>
      <c r="UNO24" s="132"/>
      <c r="UNP24" s="132"/>
      <c r="UNQ24" s="132"/>
      <c r="UNR24" s="132"/>
      <c r="UNS24" s="132"/>
      <c r="UNT24" s="132"/>
      <c r="UNU24" s="132"/>
      <c r="UNV24" s="132"/>
      <c r="UNW24" s="132"/>
      <c r="UNX24" s="132"/>
      <c r="UNY24" s="130"/>
      <c r="UNZ24" s="132"/>
      <c r="UOA24" s="132"/>
      <c r="UOB24" s="132"/>
      <c r="UOC24" s="132"/>
      <c r="UOD24" s="132"/>
      <c r="UOE24" s="132"/>
      <c r="UOF24" s="132"/>
      <c r="UOG24" s="132"/>
      <c r="UOH24" s="132"/>
      <c r="UOI24" s="132"/>
      <c r="UOJ24" s="132"/>
      <c r="UOK24" s="132"/>
      <c r="UOL24" s="132"/>
      <c r="UOM24" s="132"/>
      <c r="UON24" s="130"/>
      <c r="UOO24" s="132"/>
      <c r="UOP24" s="132"/>
      <c r="UOQ24" s="132"/>
      <c r="UOR24" s="132"/>
      <c r="UOS24" s="132"/>
      <c r="UOT24" s="132"/>
      <c r="UOU24" s="132"/>
      <c r="UOV24" s="132"/>
      <c r="UOW24" s="132"/>
      <c r="UOX24" s="132"/>
      <c r="UOY24" s="132"/>
      <c r="UOZ24" s="132"/>
      <c r="UPA24" s="132"/>
      <c r="UPB24" s="132"/>
      <c r="UPC24" s="130"/>
      <c r="UPD24" s="132"/>
      <c r="UPE24" s="132"/>
      <c r="UPF24" s="132"/>
      <c r="UPG24" s="132"/>
      <c r="UPH24" s="132"/>
      <c r="UPI24" s="132"/>
      <c r="UPJ24" s="132"/>
      <c r="UPK24" s="132"/>
      <c r="UPL24" s="132"/>
      <c r="UPM24" s="132"/>
      <c r="UPN24" s="132"/>
      <c r="UPO24" s="132"/>
      <c r="UPP24" s="132"/>
      <c r="UPQ24" s="132"/>
      <c r="UPR24" s="130"/>
      <c r="UPS24" s="132"/>
      <c r="UPT24" s="132"/>
      <c r="UPU24" s="132"/>
      <c r="UPV24" s="132"/>
      <c r="UPW24" s="132"/>
      <c r="UPX24" s="132"/>
      <c r="UPY24" s="132"/>
      <c r="UPZ24" s="132"/>
      <c r="UQA24" s="132"/>
      <c r="UQB24" s="132"/>
      <c r="UQC24" s="132"/>
      <c r="UQD24" s="132"/>
      <c r="UQE24" s="132"/>
      <c r="UQF24" s="132"/>
      <c r="UQG24" s="130"/>
      <c r="UQH24" s="132"/>
      <c r="UQI24" s="132"/>
      <c r="UQJ24" s="132"/>
      <c r="UQK24" s="132"/>
      <c r="UQL24" s="132"/>
      <c r="UQM24" s="132"/>
      <c r="UQN24" s="132"/>
      <c r="UQO24" s="132"/>
      <c r="UQP24" s="132"/>
      <c r="UQQ24" s="132"/>
      <c r="UQR24" s="132"/>
      <c r="UQS24" s="132"/>
      <c r="UQT24" s="132"/>
      <c r="UQU24" s="132"/>
      <c r="UQV24" s="130"/>
      <c r="UQW24" s="132"/>
      <c r="UQX24" s="132"/>
      <c r="UQY24" s="132"/>
      <c r="UQZ24" s="132"/>
      <c r="URA24" s="132"/>
      <c r="URB24" s="132"/>
      <c r="URC24" s="132"/>
      <c r="URD24" s="132"/>
      <c r="URE24" s="132"/>
      <c r="URF24" s="132"/>
      <c r="URG24" s="132"/>
      <c r="URH24" s="132"/>
      <c r="URI24" s="132"/>
      <c r="URJ24" s="132"/>
      <c r="URK24" s="130"/>
      <c r="URL24" s="132"/>
      <c r="URM24" s="132"/>
      <c r="URN24" s="132"/>
      <c r="URO24" s="132"/>
      <c r="URP24" s="132"/>
      <c r="URQ24" s="132"/>
      <c r="URR24" s="132"/>
      <c r="URS24" s="132"/>
      <c r="URT24" s="132"/>
      <c r="URU24" s="132"/>
      <c r="URV24" s="132"/>
      <c r="URW24" s="132"/>
      <c r="URX24" s="132"/>
      <c r="URY24" s="132"/>
      <c r="URZ24" s="130"/>
      <c r="USA24" s="132"/>
      <c r="USB24" s="132"/>
      <c r="USC24" s="132"/>
      <c r="USD24" s="132"/>
      <c r="USE24" s="132"/>
      <c r="USF24" s="132"/>
      <c r="USG24" s="132"/>
      <c r="USH24" s="132"/>
      <c r="USI24" s="132"/>
      <c r="USJ24" s="132"/>
      <c r="USK24" s="132"/>
      <c r="USL24" s="132"/>
      <c r="USM24" s="132"/>
      <c r="USN24" s="132"/>
      <c r="USO24" s="130"/>
      <c r="USP24" s="132"/>
      <c r="USQ24" s="132"/>
      <c r="USR24" s="132"/>
      <c r="USS24" s="132"/>
      <c r="UST24" s="132"/>
      <c r="USU24" s="132"/>
      <c r="USV24" s="132"/>
      <c r="USW24" s="132"/>
      <c r="USX24" s="132"/>
      <c r="USY24" s="132"/>
      <c r="USZ24" s="132"/>
      <c r="UTA24" s="132"/>
      <c r="UTB24" s="132"/>
      <c r="UTC24" s="132"/>
      <c r="UTD24" s="130"/>
      <c r="UTE24" s="132"/>
      <c r="UTF24" s="132"/>
      <c r="UTG24" s="132"/>
      <c r="UTH24" s="132"/>
      <c r="UTI24" s="132"/>
      <c r="UTJ24" s="132"/>
      <c r="UTK24" s="132"/>
      <c r="UTL24" s="132"/>
      <c r="UTM24" s="132"/>
      <c r="UTN24" s="132"/>
      <c r="UTO24" s="132"/>
      <c r="UTP24" s="132"/>
      <c r="UTQ24" s="132"/>
      <c r="UTR24" s="132"/>
      <c r="UTS24" s="130"/>
      <c r="UTT24" s="132"/>
      <c r="UTU24" s="132"/>
      <c r="UTV24" s="132"/>
      <c r="UTW24" s="132"/>
      <c r="UTX24" s="132"/>
      <c r="UTY24" s="132"/>
      <c r="UTZ24" s="132"/>
      <c r="UUA24" s="132"/>
      <c r="UUB24" s="132"/>
      <c r="UUC24" s="132"/>
      <c r="UUD24" s="132"/>
      <c r="UUE24" s="132"/>
      <c r="UUF24" s="132"/>
      <c r="UUG24" s="132"/>
      <c r="UUH24" s="130"/>
      <c r="UUI24" s="132"/>
      <c r="UUJ24" s="132"/>
      <c r="UUK24" s="132"/>
      <c r="UUL24" s="132"/>
      <c r="UUM24" s="132"/>
      <c r="UUN24" s="132"/>
      <c r="UUO24" s="132"/>
      <c r="UUP24" s="132"/>
      <c r="UUQ24" s="132"/>
      <c r="UUR24" s="132"/>
      <c r="UUS24" s="132"/>
      <c r="UUT24" s="132"/>
      <c r="UUU24" s="132"/>
      <c r="UUV24" s="132"/>
      <c r="UUW24" s="130"/>
      <c r="UUX24" s="132"/>
      <c r="UUY24" s="132"/>
      <c r="UUZ24" s="132"/>
      <c r="UVA24" s="132"/>
      <c r="UVB24" s="132"/>
      <c r="UVC24" s="132"/>
      <c r="UVD24" s="132"/>
      <c r="UVE24" s="132"/>
      <c r="UVF24" s="132"/>
      <c r="UVG24" s="132"/>
      <c r="UVH24" s="132"/>
      <c r="UVI24" s="132"/>
      <c r="UVJ24" s="132"/>
      <c r="UVK24" s="132"/>
      <c r="UVL24" s="130"/>
      <c r="UVM24" s="132"/>
      <c r="UVN24" s="132"/>
      <c r="UVO24" s="132"/>
      <c r="UVP24" s="132"/>
      <c r="UVQ24" s="132"/>
      <c r="UVR24" s="132"/>
      <c r="UVS24" s="132"/>
      <c r="UVT24" s="132"/>
      <c r="UVU24" s="132"/>
      <c r="UVV24" s="132"/>
      <c r="UVW24" s="132"/>
      <c r="UVX24" s="132"/>
      <c r="UVY24" s="132"/>
      <c r="UVZ24" s="132"/>
      <c r="UWA24" s="130"/>
      <c r="UWB24" s="132"/>
      <c r="UWC24" s="132"/>
      <c r="UWD24" s="132"/>
      <c r="UWE24" s="132"/>
      <c r="UWF24" s="132"/>
      <c r="UWG24" s="132"/>
      <c r="UWH24" s="132"/>
      <c r="UWI24" s="132"/>
      <c r="UWJ24" s="132"/>
      <c r="UWK24" s="132"/>
      <c r="UWL24" s="132"/>
      <c r="UWM24" s="132"/>
      <c r="UWN24" s="132"/>
      <c r="UWO24" s="132"/>
      <c r="UWP24" s="130"/>
      <c r="UWQ24" s="132"/>
      <c r="UWR24" s="132"/>
      <c r="UWS24" s="132"/>
      <c r="UWT24" s="132"/>
      <c r="UWU24" s="132"/>
      <c r="UWV24" s="132"/>
      <c r="UWW24" s="132"/>
      <c r="UWX24" s="132"/>
      <c r="UWY24" s="132"/>
      <c r="UWZ24" s="132"/>
      <c r="UXA24" s="132"/>
      <c r="UXB24" s="132"/>
      <c r="UXC24" s="132"/>
      <c r="UXD24" s="132"/>
      <c r="UXE24" s="130"/>
      <c r="UXF24" s="132"/>
      <c r="UXG24" s="132"/>
      <c r="UXH24" s="132"/>
      <c r="UXI24" s="132"/>
      <c r="UXJ24" s="132"/>
      <c r="UXK24" s="132"/>
      <c r="UXL24" s="132"/>
      <c r="UXM24" s="132"/>
      <c r="UXN24" s="132"/>
      <c r="UXO24" s="132"/>
      <c r="UXP24" s="132"/>
      <c r="UXQ24" s="132"/>
      <c r="UXR24" s="132"/>
      <c r="UXS24" s="132"/>
      <c r="UXT24" s="130"/>
      <c r="UXU24" s="132"/>
      <c r="UXV24" s="132"/>
      <c r="UXW24" s="132"/>
      <c r="UXX24" s="132"/>
      <c r="UXY24" s="132"/>
      <c r="UXZ24" s="132"/>
      <c r="UYA24" s="132"/>
      <c r="UYB24" s="132"/>
      <c r="UYC24" s="132"/>
      <c r="UYD24" s="132"/>
      <c r="UYE24" s="132"/>
      <c r="UYF24" s="132"/>
      <c r="UYG24" s="132"/>
      <c r="UYH24" s="132"/>
      <c r="UYI24" s="130"/>
      <c r="UYJ24" s="132"/>
      <c r="UYK24" s="132"/>
      <c r="UYL24" s="132"/>
      <c r="UYM24" s="132"/>
      <c r="UYN24" s="132"/>
      <c r="UYO24" s="132"/>
      <c r="UYP24" s="132"/>
      <c r="UYQ24" s="132"/>
      <c r="UYR24" s="132"/>
      <c r="UYS24" s="132"/>
      <c r="UYT24" s="132"/>
      <c r="UYU24" s="132"/>
      <c r="UYV24" s="132"/>
      <c r="UYW24" s="132"/>
      <c r="UYX24" s="130"/>
      <c r="UYY24" s="132"/>
      <c r="UYZ24" s="132"/>
      <c r="UZA24" s="132"/>
      <c r="UZB24" s="132"/>
      <c r="UZC24" s="132"/>
      <c r="UZD24" s="132"/>
      <c r="UZE24" s="132"/>
      <c r="UZF24" s="132"/>
      <c r="UZG24" s="132"/>
      <c r="UZH24" s="132"/>
      <c r="UZI24" s="132"/>
      <c r="UZJ24" s="132"/>
      <c r="UZK24" s="132"/>
      <c r="UZL24" s="132"/>
      <c r="UZM24" s="130"/>
      <c r="UZN24" s="132"/>
      <c r="UZO24" s="132"/>
      <c r="UZP24" s="132"/>
      <c r="UZQ24" s="132"/>
      <c r="UZR24" s="132"/>
      <c r="UZS24" s="132"/>
      <c r="UZT24" s="132"/>
      <c r="UZU24" s="132"/>
      <c r="UZV24" s="132"/>
      <c r="UZW24" s="132"/>
      <c r="UZX24" s="132"/>
      <c r="UZY24" s="132"/>
      <c r="UZZ24" s="132"/>
      <c r="VAA24" s="132"/>
      <c r="VAB24" s="130"/>
      <c r="VAC24" s="132"/>
      <c r="VAD24" s="132"/>
      <c r="VAE24" s="132"/>
      <c r="VAF24" s="132"/>
      <c r="VAG24" s="132"/>
      <c r="VAH24" s="132"/>
      <c r="VAI24" s="132"/>
      <c r="VAJ24" s="132"/>
      <c r="VAK24" s="132"/>
      <c r="VAL24" s="132"/>
      <c r="VAM24" s="132"/>
      <c r="VAN24" s="132"/>
      <c r="VAO24" s="132"/>
      <c r="VAP24" s="132"/>
      <c r="VAQ24" s="130"/>
      <c r="VAR24" s="132"/>
      <c r="VAS24" s="132"/>
      <c r="VAT24" s="132"/>
      <c r="VAU24" s="132"/>
      <c r="VAV24" s="132"/>
      <c r="VAW24" s="132"/>
      <c r="VAX24" s="132"/>
      <c r="VAY24" s="132"/>
      <c r="VAZ24" s="132"/>
      <c r="VBA24" s="132"/>
      <c r="VBB24" s="132"/>
      <c r="VBC24" s="132"/>
      <c r="VBD24" s="132"/>
      <c r="VBE24" s="132"/>
      <c r="VBF24" s="130"/>
      <c r="VBG24" s="132"/>
      <c r="VBH24" s="132"/>
      <c r="VBI24" s="132"/>
      <c r="VBJ24" s="132"/>
      <c r="VBK24" s="132"/>
      <c r="VBL24" s="132"/>
      <c r="VBM24" s="132"/>
      <c r="VBN24" s="132"/>
      <c r="VBO24" s="132"/>
      <c r="VBP24" s="132"/>
      <c r="VBQ24" s="132"/>
      <c r="VBR24" s="132"/>
      <c r="VBS24" s="132"/>
      <c r="VBT24" s="132"/>
      <c r="VBU24" s="130"/>
      <c r="VBV24" s="132"/>
      <c r="VBW24" s="132"/>
      <c r="VBX24" s="132"/>
      <c r="VBY24" s="132"/>
      <c r="VBZ24" s="132"/>
      <c r="VCA24" s="132"/>
      <c r="VCB24" s="132"/>
      <c r="VCC24" s="132"/>
      <c r="VCD24" s="132"/>
      <c r="VCE24" s="132"/>
      <c r="VCF24" s="132"/>
      <c r="VCG24" s="132"/>
      <c r="VCH24" s="132"/>
      <c r="VCI24" s="132"/>
      <c r="VCJ24" s="130"/>
      <c r="VCK24" s="132"/>
      <c r="VCL24" s="132"/>
      <c r="VCM24" s="132"/>
      <c r="VCN24" s="132"/>
      <c r="VCO24" s="132"/>
      <c r="VCP24" s="132"/>
      <c r="VCQ24" s="132"/>
      <c r="VCR24" s="132"/>
      <c r="VCS24" s="132"/>
      <c r="VCT24" s="132"/>
      <c r="VCU24" s="132"/>
      <c r="VCV24" s="132"/>
      <c r="VCW24" s="132"/>
      <c r="VCX24" s="132"/>
      <c r="VCY24" s="130"/>
      <c r="VCZ24" s="132"/>
      <c r="VDA24" s="132"/>
      <c r="VDB24" s="132"/>
      <c r="VDC24" s="132"/>
      <c r="VDD24" s="132"/>
      <c r="VDE24" s="132"/>
      <c r="VDF24" s="132"/>
      <c r="VDG24" s="132"/>
      <c r="VDH24" s="132"/>
      <c r="VDI24" s="132"/>
      <c r="VDJ24" s="132"/>
      <c r="VDK24" s="132"/>
      <c r="VDL24" s="132"/>
      <c r="VDM24" s="132"/>
      <c r="VDN24" s="130"/>
      <c r="VDO24" s="132"/>
      <c r="VDP24" s="132"/>
      <c r="VDQ24" s="132"/>
      <c r="VDR24" s="132"/>
      <c r="VDS24" s="132"/>
      <c r="VDT24" s="132"/>
      <c r="VDU24" s="132"/>
      <c r="VDV24" s="132"/>
      <c r="VDW24" s="132"/>
      <c r="VDX24" s="132"/>
      <c r="VDY24" s="132"/>
      <c r="VDZ24" s="132"/>
      <c r="VEA24" s="132"/>
      <c r="VEB24" s="132"/>
      <c r="VEC24" s="130"/>
      <c r="VED24" s="132"/>
      <c r="VEE24" s="132"/>
      <c r="VEF24" s="132"/>
      <c r="VEG24" s="132"/>
      <c r="VEH24" s="132"/>
      <c r="VEI24" s="132"/>
      <c r="VEJ24" s="132"/>
      <c r="VEK24" s="132"/>
      <c r="VEL24" s="132"/>
      <c r="VEM24" s="132"/>
      <c r="VEN24" s="132"/>
      <c r="VEO24" s="132"/>
      <c r="VEP24" s="132"/>
      <c r="VEQ24" s="132"/>
      <c r="VER24" s="130"/>
      <c r="VES24" s="132"/>
      <c r="VET24" s="132"/>
      <c r="VEU24" s="132"/>
      <c r="VEV24" s="132"/>
      <c r="VEW24" s="132"/>
      <c r="VEX24" s="132"/>
      <c r="VEY24" s="132"/>
      <c r="VEZ24" s="132"/>
      <c r="VFA24" s="132"/>
      <c r="VFB24" s="132"/>
      <c r="VFC24" s="132"/>
      <c r="VFD24" s="132"/>
      <c r="VFE24" s="132"/>
      <c r="VFF24" s="132"/>
      <c r="VFG24" s="130"/>
      <c r="VFH24" s="132"/>
      <c r="VFI24" s="132"/>
      <c r="VFJ24" s="132"/>
      <c r="VFK24" s="132"/>
      <c r="VFL24" s="132"/>
      <c r="VFM24" s="132"/>
      <c r="VFN24" s="132"/>
      <c r="VFO24" s="132"/>
      <c r="VFP24" s="132"/>
      <c r="VFQ24" s="132"/>
      <c r="VFR24" s="132"/>
      <c r="VFS24" s="132"/>
      <c r="VFT24" s="132"/>
      <c r="VFU24" s="132"/>
      <c r="VFV24" s="130"/>
      <c r="VFW24" s="132"/>
      <c r="VFX24" s="132"/>
      <c r="VFY24" s="132"/>
      <c r="VFZ24" s="132"/>
      <c r="VGA24" s="132"/>
      <c r="VGB24" s="132"/>
      <c r="VGC24" s="132"/>
      <c r="VGD24" s="132"/>
      <c r="VGE24" s="132"/>
      <c r="VGF24" s="132"/>
      <c r="VGG24" s="132"/>
      <c r="VGH24" s="132"/>
      <c r="VGI24" s="132"/>
      <c r="VGJ24" s="132"/>
      <c r="VGK24" s="130"/>
      <c r="VGL24" s="132"/>
      <c r="VGM24" s="132"/>
      <c r="VGN24" s="132"/>
      <c r="VGO24" s="132"/>
      <c r="VGP24" s="132"/>
      <c r="VGQ24" s="132"/>
      <c r="VGR24" s="132"/>
      <c r="VGS24" s="132"/>
      <c r="VGT24" s="132"/>
      <c r="VGU24" s="132"/>
      <c r="VGV24" s="132"/>
      <c r="VGW24" s="132"/>
      <c r="VGX24" s="132"/>
      <c r="VGY24" s="132"/>
      <c r="VGZ24" s="130"/>
      <c r="VHA24" s="132"/>
      <c r="VHB24" s="132"/>
      <c r="VHC24" s="132"/>
      <c r="VHD24" s="132"/>
      <c r="VHE24" s="132"/>
      <c r="VHF24" s="132"/>
      <c r="VHG24" s="132"/>
      <c r="VHH24" s="132"/>
      <c r="VHI24" s="132"/>
      <c r="VHJ24" s="132"/>
      <c r="VHK24" s="132"/>
      <c r="VHL24" s="132"/>
      <c r="VHM24" s="132"/>
      <c r="VHN24" s="132"/>
      <c r="VHO24" s="130"/>
      <c r="VHP24" s="132"/>
      <c r="VHQ24" s="132"/>
      <c r="VHR24" s="132"/>
      <c r="VHS24" s="132"/>
      <c r="VHT24" s="132"/>
      <c r="VHU24" s="132"/>
      <c r="VHV24" s="132"/>
      <c r="VHW24" s="132"/>
      <c r="VHX24" s="132"/>
      <c r="VHY24" s="132"/>
      <c r="VHZ24" s="132"/>
      <c r="VIA24" s="132"/>
      <c r="VIB24" s="132"/>
      <c r="VIC24" s="132"/>
      <c r="VID24" s="130"/>
      <c r="VIE24" s="132"/>
      <c r="VIF24" s="132"/>
      <c r="VIG24" s="132"/>
      <c r="VIH24" s="132"/>
      <c r="VII24" s="132"/>
      <c r="VIJ24" s="132"/>
      <c r="VIK24" s="132"/>
      <c r="VIL24" s="132"/>
      <c r="VIM24" s="132"/>
      <c r="VIN24" s="132"/>
      <c r="VIO24" s="132"/>
      <c r="VIP24" s="132"/>
      <c r="VIQ24" s="132"/>
      <c r="VIR24" s="132"/>
      <c r="VIS24" s="130"/>
      <c r="VIT24" s="132"/>
      <c r="VIU24" s="132"/>
      <c r="VIV24" s="132"/>
      <c r="VIW24" s="132"/>
      <c r="VIX24" s="132"/>
      <c r="VIY24" s="132"/>
      <c r="VIZ24" s="132"/>
      <c r="VJA24" s="132"/>
      <c r="VJB24" s="132"/>
      <c r="VJC24" s="132"/>
      <c r="VJD24" s="132"/>
      <c r="VJE24" s="132"/>
      <c r="VJF24" s="132"/>
      <c r="VJG24" s="132"/>
      <c r="VJH24" s="130"/>
      <c r="VJI24" s="132"/>
      <c r="VJJ24" s="132"/>
      <c r="VJK24" s="132"/>
      <c r="VJL24" s="132"/>
      <c r="VJM24" s="132"/>
      <c r="VJN24" s="132"/>
      <c r="VJO24" s="132"/>
      <c r="VJP24" s="132"/>
      <c r="VJQ24" s="132"/>
      <c r="VJR24" s="132"/>
      <c r="VJS24" s="132"/>
      <c r="VJT24" s="132"/>
      <c r="VJU24" s="132"/>
      <c r="VJV24" s="132"/>
      <c r="VJW24" s="130"/>
      <c r="VJX24" s="132"/>
      <c r="VJY24" s="132"/>
      <c r="VJZ24" s="132"/>
      <c r="VKA24" s="132"/>
      <c r="VKB24" s="132"/>
      <c r="VKC24" s="132"/>
      <c r="VKD24" s="132"/>
      <c r="VKE24" s="132"/>
      <c r="VKF24" s="132"/>
      <c r="VKG24" s="132"/>
      <c r="VKH24" s="132"/>
      <c r="VKI24" s="132"/>
      <c r="VKJ24" s="132"/>
      <c r="VKK24" s="132"/>
      <c r="VKL24" s="130"/>
      <c r="VKM24" s="132"/>
      <c r="VKN24" s="132"/>
      <c r="VKO24" s="132"/>
      <c r="VKP24" s="132"/>
      <c r="VKQ24" s="132"/>
      <c r="VKR24" s="132"/>
      <c r="VKS24" s="132"/>
      <c r="VKT24" s="132"/>
      <c r="VKU24" s="132"/>
      <c r="VKV24" s="132"/>
      <c r="VKW24" s="132"/>
      <c r="VKX24" s="132"/>
      <c r="VKY24" s="132"/>
      <c r="VKZ24" s="132"/>
      <c r="VLA24" s="130"/>
      <c r="VLB24" s="132"/>
      <c r="VLC24" s="132"/>
      <c r="VLD24" s="132"/>
      <c r="VLE24" s="132"/>
      <c r="VLF24" s="132"/>
      <c r="VLG24" s="132"/>
      <c r="VLH24" s="132"/>
      <c r="VLI24" s="132"/>
      <c r="VLJ24" s="132"/>
      <c r="VLK24" s="132"/>
      <c r="VLL24" s="132"/>
      <c r="VLM24" s="132"/>
      <c r="VLN24" s="132"/>
      <c r="VLO24" s="132"/>
      <c r="VLP24" s="130"/>
      <c r="VLQ24" s="132"/>
      <c r="VLR24" s="132"/>
      <c r="VLS24" s="132"/>
      <c r="VLT24" s="132"/>
      <c r="VLU24" s="132"/>
      <c r="VLV24" s="132"/>
      <c r="VLW24" s="132"/>
      <c r="VLX24" s="132"/>
      <c r="VLY24" s="132"/>
      <c r="VLZ24" s="132"/>
      <c r="VMA24" s="132"/>
      <c r="VMB24" s="132"/>
      <c r="VMC24" s="132"/>
      <c r="VMD24" s="132"/>
      <c r="VME24" s="130"/>
      <c r="VMF24" s="132"/>
      <c r="VMG24" s="132"/>
      <c r="VMH24" s="132"/>
      <c r="VMI24" s="132"/>
      <c r="VMJ24" s="132"/>
      <c r="VMK24" s="132"/>
      <c r="VML24" s="132"/>
      <c r="VMM24" s="132"/>
      <c r="VMN24" s="132"/>
      <c r="VMO24" s="132"/>
      <c r="VMP24" s="132"/>
      <c r="VMQ24" s="132"/>
      <c r="VMR24" s="132"/>
      <c r="VMS24" s="132"/>
      <c r="VMT24" s="130"/>
      <c r="VMU24" s="132"/>
      <c r="VMV24" s="132"/>
      <c r="VMW24" s="132"/>
      <c r="VMX24" s="132"/>
      <c r="VMY24" s="132"/>
      <c r="VMZ24" s="132"/>
      <c r="VNA24" s="132"/>
      <c r="VNB24" s="132"/>
      <c r="VNC24" s="132"/>
      <c r="VND24" s="132"/>
      <c r="VNE24" s="132"/>
      <c r="VNF24" s="132"/>
      <c r="VNG24" s="132"/>
      <c r="VNH24" s="132"/>
      <c r="VNI24" s="130"/>
      <c r="VNJ24" s="132"/>
      <c r="VNK24" s="132"/>
      <c r="VNL24" s="132"/>
      <c r="VNM24" s="132"/>
      <c r="VNN24" s="132"/>
      <c r="VNO24" s="132"/>
      <c r="VNP24" s="132"/>
      <c r="VNQ24" s="132"/>
      <c r="VNR24" s="132"/>
      <c r="VNS24" s="132"/>
      <c r="VNT24" s="132"/>
      <c r="VNU24" s="132"/>
      <c r="VNV24" s="132"/>
      <c r="VNW24" s="132"/>
      <c r="VNX24" s="130"/>
      <c r="VNY24" s="132"/>
      <c r="VNZ24" s="132"/>
      <c r="VOA24" s="132"/>
      <c r="VOB24" s="132"/>
      <c r="VOC24" s="132"/>
      <c r="VOD24" s="132"/>
      <c r="VOE24" s="132"/>
      <c r="VOF24" s="132"/>
      <c r="VOG24" s="132"/>
      <c r="VOH24" s="132"/>
      <c r="VOI24" s="132"/>
      <c r="VOJ24" s="132"/>
      <c r="VOK24" s="132"/>
      <c r="VOL24" s="132"/>
      <c r="VOM24" s="130"/>
      <c r="VON24" s="132"/>
      <c r="VOO24" s="132"/>
      <c r="VOP24" s="132"/>
      <c r="VOQ24" s="132"/>
      <c r="VOR24" s="132"/>
      <c r="VOS24" s="132"/>
      <c r="VOT24" s="132"/>
      <c r="VOU24" s="132"/>
      <c r="VOV24" s="132"/>
      <c r="VOW24" s="132"/>
      <c r="VOX24" s="132"/>
      <c r="VOY24" s="132"/>
      <c r="VOZ24" s="132"/>
      <c r="VPA24" s="132"/>
      <c r="VPB24" s="130"/>
      <c r="VPC24" s="132"/>
      <c r="VPD24" s="132"/>
      <c r="VPE24" s="132"/>
      <c r="VPF24" s="132"/>
      <c r="VPG24" s="132"/>
      <c r="VPH24" s="132"/>
      <c r="VPI24" s="132"/>
      <c r="VPJ24" s="132"/>
      <c r="VPK24" s="132"/>
      <c r="VPL24" s="132"/>
      <c r="VPM24" s="132"/>
      <c r="VPN24" s="132"/>
      <c r="VPO24" s="132"/>
      <c r="VPP24" s="132"/>
      <c r="VPQ24" s="130"/>
      <c r="VPR24" s="132"/>
      <c r="VPS24" s="132"/>
      <c r="VPT24" s="132"/>
      <c r="VPU24" s="132"/>
      <c r="VPV24" s="132"/>
      <c r="VPW24" s="132"/>
      <c r="VPX24" s="132"/>
      <c r="VPY24" s="132"/>
      <c r="VPZ24" s="132"/>
      <c r="VQA24" s="132"/>
      <c r="VQB24" s="132"/>
      <c r="VQC24" s="132"/>
      <c r="VQD24" s="132"/>
      <c r="VQE24" s="132"/>
      <c r="VQF24" s="130"/>
      <c r="VQG24" s="132"/>
      <c r="VQH24" s="132"/>
      <c r="VQI24" s="132"/>
      <c r="VQJ24" s="132"/>
      <c r="VQK24" s="132"/>
      <c r="VQL24" s="132"/>
      <c r="VQM24" s="132"/>
      <c r="VQN24" s="132"/>
      <c r="VQO24" s="132"/>
      <c r="VQP24" s="132"/>
      <c r="VQQ24" s="132"/>
      <c r="VQR24" s="132"/>
      <c r="VQS24" s="132"/>
      <c r="VQT24" s="132"/>
      <c r="VQU24" s="130"/>
      <c r="VQV24" s="132"/>
      <c r="VQW24" s="132"/>
      <c r="VQX24" s="132"/>
      <c r="VQY24" s="132"/>
      <c r="VQZ24" s="132"/>
      <c r="VRA24" s="132"/>
      <c r="VRB24" s="132"/>
      <c r="VRC24" s="132"/>
      <c r="VRD24" s="132"/>
      <c r="VRE24" s="132"/>
      <c r="VRF24" s="132"/>
      <c r="VRG24" s="132"/>
      <c r="VRH24" s="132"/>
      <c r="VRI24" s="132"/>
      <c r="VRJ24" s="130"/>
      <c r="VRK24" s="132"/>
      <c r="VRL24" s="132"/>
      <c r="VRM24" s="132"/>
      <c r="VRN24" s="132"/>
      <c r="VRO24" s="132"/>
      <c r="VRP24" s="132"/>
      <c r="VRQ24" s="132"/>
      <c r="VRR24" s="132"/>
      <c r="VRS24" s="132"/>
      <c r="VRT24" s="132"/>
      <c r="VRU24" s="132"/>
      <c r="VRV24" s="132"/>
      <c r="VRW24" s="132"/>
      <c r="VRX24" s="132"/>
      <c r="VRY24" s="130"/>
      <c r="VRZ24" s="132"/>
      <c r="VSA24" s="132"/>
      <c r="VSB24" s="132"/>
      <c r="VSC24" s="132"/>
      <c r="VSD24" s="132"/>
      <c r="VSE24" s="132"/>
      <c r="VSF24" s="132"/>
      <c r="VSG24" s="132"/>
      <c r="VSH24" s="132"/>
      <c r="VSI24" s="132"/>
      <c r="VSJ24" s="132"/>
      <c r="VSK24" s="132"/>
      <c r="VSL24" s="132"/>
      <c r="VSM24" s="132"/>
      <c r="VSN24" s="130"/>
      <c r="VSO24" s="132"/>
      <c r="VSP24" s="132"/>
      <c r="VSQ24" s="132"/>
      <c r="VSR24" s="132"/>
      <c r="VSS24" s="132"/>
      <c r="VST24" s="132"/>
      <c r="VSU24" s="132"/>
      <c r="VSV24" s="132"/>
      <c r="VSW24" s="132"/>
      <c r="VSX24" s="132"/>
      <c r="VSY24" s="132"/>
      <c r="VSZ24" s="132"/>
      <c r="VTA24" s="132"/>
      <c r="VTB24" s="132"/>
      <c r="VTC24" s="130"/>
      <c r="VTD24" s="132"/>
      <c r="VTE24" s="132"/>
      <c r="VTF24" s="132"/>
      <c r="VTG24" s="132"/>
      <c r="VTH24" s="132"/>
      <c r="VTI24" s="132"/>
      <c r="VTJ24" s="132"/>
      <c r="VTK24" s="132"/>
      <c r="VTL24" s="132"/>
      <c r="VTM24" s="132"/>
      <c r="VTN24" s="132"/>
      <c r="VTO24" s="132"/>
      <c r="VTP24" s="132"/>
      <c r="VTQ24" s="132"/>
      <c r="VTR24" s="130"/>
      <c r="VTS24" s="132"/>
      <c r="VTT24" s="132"/>
      <c r="VTU24" s="132"/>
      <c r="VTV24" s="132"/>
      <c r="VTW24" s="132"/>
      <c r="VTX24" s="132"/>
      <c r="VTY24" s="132"/>
      <c r="VTZ24" s="132"/>
      <c r="VUA24" s="132"/>
      <c r="VUB24" s="132"/>
      <c r="VUC24" s="132"/>
      <c r="VUD24" s="132"/>
      <c r="VUE24" s="132"/>
      <c r="VUF24" s="132"/>
      <c r="VUG24" s="130"/>
      <c r="VUH24" s="132"/>
      <c r="VUI24" s="132"/>
      <c r="VUJ24" s="132"/>
      <c r="VUK24" s="132"/>
      <c r="VUL24" s="132"/>
      <c r="VUM24" s="132"/>
      <c r="VUN24" s="132"/>
      <c r="VUO24" s="132"/>
      <c r="VUP24" s="132"/>
      <c r="VUQ24" s="132"/>
      <c r="VUR24" s="132"/>
      <c r="VUS24" s="132"/>
      <c r="VUT24" s="132"/>
      <c r="VUU24" s="132"/>
      <c r="VUV24" s="130"/>
      <c r="VUW24" s="132"/>
      <c r="VUX24" s="132"/>
      <c r="VUY24" s="132"/>
      <c r="VUZ24" s="132"/>
      <c r="VVA24" s="132"/>
      <c r="VVB24" s="132"/>
      <c r="VVC24" s="132"/>
      <c r="VVD24" s="132"/>
      <c r="VVE24" s="132"/>
      <c r="VVF24" s="132"/>
      <c r="VVG24" s="132"/>
      <c r="VVH24" s="132"/>
      <c r="VVI24" s="132"/>
      <c r="VVJ24" s="132"/>
      <c r="VVK24" s="130"/>
      <c r="VVL24" s="132"/>
      <c r="VVM24" s="132"/>
      <c r="VVN24" s="132"/>
      <c r="VVO24" s="132"/>
      <c r="VVP24" s="132"/>
      <c r="VVQ24" s="132"/>
      <c r="VVR24" s="132"/>
      <c r="VVS24" s="132"/>
      <c r="VVT24" s="132"/>
      <c r="VVU24" s="132"/>
      <c r="VVV24" s="132"/>
      <c r="VVW24" s="132"/>
      <c r="VVX24" s="132"/>
      <c r="VVY24" s="132"/>
      <c r="VVZ24" s="130"/>
      <c r="VWA24" s="132"/>
      <c r="VWB24" s="132"/>
      <c r="VWC24" s="132"/>
      <c r="VWD24" s="132"/>
      <c r="VWE24" s="132"/>
      <c r="VWF24" s="132"/>
      <c r="VWG24" s="132"/>
      <c r="VWH24" s="132"/>
      <c r="VWI24" s="132"/>
      <c r="VWJ24" s="132"/>
      <c r="VWK24" s="132"/>
      <c r="VWL24" s="132"/>
      <c r="VWM24" s="132"/>
      <c r="VWN24" s="132"/>
      <c r="VWO24" s="130"/>
      <c r="VWP24" s="132"/>
      <c r="VWQ24" s="132"/>
      <c r="VWR24" s="132"/>
      <c r="VWS24" s="132"/>
      <c r="VWT24" s="132"/>
      <c r="VWU24" s="132"/>
      <c r="VWV24" s="132"/>
      <c r="VWW24" s="132"/>
      <c r="VWX24" s="132"/>
      <c r="VWY24" s="132"/>
      <c r="VWZ24" s="132"/>
      <c r="VXA24" s="132"/>
      <c r="VXB24" s="132"/>
      <c r="VXC24" s="132"/>
      <c r="VXD24" s="130"/>
      <c r="VXE24" s="132"/>
      <c r="VXF24" s="132"/>
      <c r="VXG24" s="132"/>
      <c r="VXH24" s="132"/>
      <c r="VXI24" s="132"/>
      <c r="VXJ24" s="132"/>
      <c r="VXK24" s="132"/>
      <c r="VXL24" s="132"/>
      <c r="VXM24" s="132"/>
      <c r="VXN24" s="132"/>
      <c r="VXO24" s="132"/>
      <c r="VXP24" s="132"/>
      <c r="VXQ24" s="132"/>
      <c r="VXR24" s="132"/>
      <c r="VXS24" s="130"/>
      <c r="VXT24" s="132"/>
      <c r="VXU24" s="132"/>
      <c r="VXV24" s="132"/>
      <c r="VXW24" s="132"/>
      <c r="VXX24" s="132"/>
      <c r="VXY24" s="132"/>
      <c r="VXZ24" s="132"/>
      <c r="VYA24" s="132"/>
      <c r="VYB24" s="132"/>
      <c r="VYC24" s="132"/>
      <c r="VYD24" s="132"/>
      <c r="VYE24" s="132"/>
      <c r="VYF24" s="132"/>
      <c r="VYG24" s="132"/>
      <c r="VYH24" s="130"/>
      <c r="VYI24" s="132"/>
      <c r="VYJ24" s="132"/>
      <c r="VYK24" s="132"/>
      <c r="VYL24" s="132"/>
      <c r="VYM24" s="132"/>
      <c r="VYN24" s="132"/>
      <c r="VYO24" s="132"/>
      <c r="VYP24" s="132"/>
      <c r="VYQ24" s="132"/>
      <c r="VYR24" s="132"/>
      <c r="VYS24" s="132"/>
      <c r="VYT24" s="132"/>
      <c r="VYU24" s="132"/>
      <c r="VYV24" s="132"/>
      <c r="VYW24" s="130"/>
      <c r="VYX24" s="132"/>
      <c r="VYY24" s="132"/>
      <c r="VYZ24" s="132"/>
      <c r="VZA24" s="132"/>
      <c r="VZB24" s="132"/>
      <c r="VZC24" s="132"/>
      <c r="VZD24" s="132"/>
      <c r="VZE24" s="132"/>
      <c r="VZF24" s="132"/>
      <c r="VZG24" s="132"/>
      <c r="VZH24" s="132"/>
      <c r="VZI24" s="132"/>
      <c r="VZJ24" s="132"/>
      <c r="VZK24" s="132"/>
      <c r="VZL24" s="130"/>
      <c r="VZM24" s="132"/>
      <c r="VZN24" s="132"/>
      <c r="VZO24" s="132"/>
      <c r="VZP24" s="132"/>
      <c r="VZQ24" s="132"/>
      <c r="VZR24" s="132"/>
      <c r="VZS24" s="132"/>
      <c r="VZT24" s="132"/>
      <c r="VZU24" s="132"/>
      <c r="VZV24" s="132"/>
      <c r="VZW24" s="132"/>
      <c r="VZX24" s="132"/>
      <c r="VZY24" s="132"/>
      <c r="VZZ24" s="132"/>
      <c r="WAA24" s="130"/>
      <c r="WAB24" s="132"/>
      <c r="WAC24" s="132"/>
      <c r="WAD24" s="132"/>
      <c r="WAE24" s="132"/>
      <c r="WAF24" s="132"/>
      <c r="WAG24" s="132"/>
      <c r="WAH24" s="132"/>
      <c r="WAI24" s="132"/>
      <c r="WAJ24" s="132"/>
      <c r="WAK24" s="132"/>
      <c r="WAL24" s="132"/>
      <c r="WAM24" s="132"/>
      <c r="WAN24" s="132"/>
      <c r="WAO24" s="132"/>
      <c r="WAP24" s="130"/>
      <c r="WAQ24" s="132"/>
      <c r="WAR24" s="132"/>
      <c r="WAS24" s="132"/>
      <c r="WAT24" s="132"/>
      <c r="WAU24" s="132"/>
      <c r="WAV24" s="132"/>
      <c r="WAW24" s="132"/>
      <c r="WAX24" s="132"/>
      <c r="WAY24" s="132"/>
      <c r="WAZ24" s="132"/>
      <c r="WBA24" s="132"/>
      <c r="WBB24" s="132"/>
      <c r="WBC24" s="132"/>
      <c r="WBD24" s="132"/>
      <c r="WBE24" s="130"/>
      <c r="WBF24" s="132"/>
      <c r="WBG24" s="132"/>
      <c r="WBH24" s="132"/>
      <c r="WBI24" s="132"/>
      <c r="WBJ24" s="132"/>
      <c r="WBK24" s="132"/>
      <c r="WBL24" s="132"/>
      <c r="WBM24" s="132"/>
      <c r="WBN24" s="132"/>
      <c r="WBO24" s="132"/>
      <c r="WBP24" s="132"/>
      <c r="WBQ24" s="132"/>
      <c r="WBR24" s="132"/>
      <c r="WBS24" s="132"/>
      <c r="WBT24" s="130"/>
      <c r="WBU24" s="132"/>
      <c r="WBV24" s="132"/>
      <c r="WBW24" s="132"/>
      <c r="WBX24" s="132"/>
      <c r="WBY24" s="132"/>
      <c r="WBZ24" s="132"/>
      <c r="WCA24" s="132"/>
      <c r="WCB24" s="132"/>
      <c r="WCC24" s="132"/>
      <c r="WCD24" s="132"/>
      <c r="WCE24" s="132"/>
      <c r="WCF24" s="132"/>
      <c r="WCG24" s="132"/>
      <c r="WCH24" s="132"/>
      <c r="WCI24" s="130"/>
      <c r="WCJ24" s="132"/>
      <c r="WCK24" s="132"/>
      <c r="WCL24" s="132"/>
      <c r="WCM24" s="132"/>
      <c r="WCN24" s="132"/>
      <c r="WCO24" s="132"/>
      <c r="WCP24" s="132"/>
      <c r="WCQ24" s="132"/>
      <c r="WCR24" s="132"/>
      <c r="WCS24" s="132"/>
      <c r="WCT24" s="132"/>
      <c r="WCU24" s="132"/>
      <c r="WCV24" s="132"/>
      <c r="WCW24" s="132"/>
      <c r="WCX24" s="130"/>
      <c r="WCY24" s="132"/>
      <c r="WCZ24" s="132"/>
      <c r="WDA24" s="132"/>
      <c r="WDB24" s="132"/>
      <c r="WDC24" s="132"/>
      <c r="WDD24" s="132"/>
      <c r="WDE24" s="132"/>
      <c r="WDF24" s="132"/>
      <c r="WDG24" s="132"/>
      <c r="WDH24" s="132"/>
      <c r="WDI24" s="132"/>
      <c r="WDJ24" s="132"/>
      <c r="WDK24" s="132"/>
      <c r="WDL24" s="132"/>
      <c r="WDM24" s="130"/>
      <c r="WDN24" s="132"/>
      <c r="WDO24" s="132"/>
      <c r="WDP24" s="132"/>
      <c r="WDQ24" s="132"/>
      <c r="WDR24" s="132"/>
      <c r="WDS24" s="132"/>
      <c r="WDT24" s="132"/>
      <c r="WDU24" s="132"/>
      <c r="WDV24" s="132"/>
      <c r="WDW24" s="132"/>
      <c r="WDX24" s="132"/>
      <c r="WDY24" s="132"/>
      <c r="WDZ24" s="132"/>
      <c r="WEA24" s="132"/>
      <c r="WEB24" s="130"/>
      <c r="WEC24" s="132"/>
      <c r="WED24" s="132"/>
      <c r="WEE24" s="132"/>
      <c r="WEF24" s="132"/>
      <c r="WEG24" s="132"/>
      <c r="WEH24" s="132"/>
      <c r="WEI24" s="132"/>
      <c r="WEJ24" s="132"/>
      <c r="WEK24" s="132"/>
      <c r="WEL24" s="132"/>
      <c r="WEM24" s="132"/>
      <c r="WEN24" s="132"/>
      <c r="WEO24" s="132"/>
      <c r="WEP24" s="132"/>
      <c r="WEQ24" s="130"/>
      <c r="WER24" s="132"/>
      <c r="WES24" s="132"/>
      <c r="WET24" s="132"/>
      <c r="WEU24" s="132"/>
      <c r="WEV24" s="132"/>
      <c r="WEW24" s="132"/>
      <c r="WEX24" s="132"/>
      <c r="WEY24" s="132"/>
      <c r="WEZ24" s="132"/>
      <c r="WFA24" s="132"/>
      <c r="WFB24" s="132"/>
      <c r="WFC24" s="132"/>
      <c r="WFD24" s="132"/>
      <c r="WFE24" s="132"/>
      <c r="WFF24" s="130"/>
      <c r="WFG24" s="132"/>
      <c r="WFH24" s="132"/>
      <c r="WFI24" s="132"/>
      <c r="WFJ24" s="132"/>
      <c r="WFK24" s="132"/>
      <c r="WFL24" s="132"/>
      <c r="WFM24" s="132"/>
      <c r="WFN24" s="132"/>
      <c r="WFO24" s="132"/>
      <c r="WFP24" s="132"/>
      <c r="WFQ24" s="132"/>
      <c r="WFR24" s="132"/>
      <c r="WFS24" s="132"/>
      <c r="WFT24" s="132"/>
      <c r="WFU24" s="130"/>
      <c r="WFV24" s="132"/>
      <c r="WFW24" s="132"/>
      <c r="WFX24" s="132"/>
      <c r="WFY24" s="132"/>
      <c r="WFZ24" s="132"/>
      <c r="WGA24" s="132"/>
      <c r="WGB24" s="132"/>
      <c r="WGC24" s="132"/>
      <c r="WGD24" s="132"/>
      <c r="WGE24" s="132"/>
      <c r="WGF24" s="132"/>
      <c r="WGG24" s="132"/>
      <c r="WGH24" s="132"/>
      <c r="WGI24" s="132"/>
      <c r="WGJ24" s="130"/>
      <c r="WGK24" s="132"/>
      <c r="WGL24" s="132"/>
      <c r="WGM24" s="132"/>
      <c r="WGN24" s="132"/>
      <c r="WGO24" s="132"/>
      <c r="WGP24" s="132"/>
      <c r="WGQ24" s="132"/>
      <c r="WGR24" s="132"/>
      <c r="WGS24" s="132"/>
      <c r="WGT24" s="132"/>
      <c r="WGU24" s="132"/>
      <c r="WGV24" s="132"/>
      <c r="WGW24" s="132"/>
      <c r="WGX24" s="132"/>
      <c r="WGY24" s="130"/>
      <c r="WGZ24" s="132"/>
      <c r="WHA24" s="132"/>
      <c r="WHB24" s="132"/>
      <c r="WHC24" s="132"/>
      <c r="WHD24" s="132"/>
      <c r="WHE24" s="132"/>
      <c r="WHF24" s="132"/>
      <c r="WHG24" s="132"/>
      <c r="WHH24" s="132"/>
      <c r="WHI24" s="132"/>
      <c r="WHJ24" s="132"/>
      <c r="WHK24" s="132"/>
      <c r="WHL24" s="132"/>
      <c r="WHM24" s="132"/>
      <c r="WHN24" s="130"/>
      <c r="WHO24" s="132"/>
      <c r="WHP24" s="132"/>
      <c r="WHQ24" s="132"/>
      <c r="WHR24" s="132"/>
      <c r="WHS24" s="132"/>
      <c r="WHT24" s="132"/>
      <c r="WHU24" s="132"/>
      <c r="WHV24" s="132"/>
      <c r="WHW24" s="132"/>
      <c r="WHX24" s="132"/>
      <c r="WHY24" s="132"/>
      <c r="WHZ24" s="132"/>
      <c r="WIA24" s="132"/>
      <c r="WIB24" s="132"/>
      <c r="WIC24" s="130"/>
      <c r="WID24" s="132"/>
      <c r="WIE24" s="132"/>
      <c r="WIF24" s="132"/>
      <c r="WIG24" s="132"/>
      <c r="WIH24" s="132"/>
      <c r="WII24" s="132"/>
      <c r="WIJ24" s="132"/>
      <c r="WIK24" s="132"/>
      <c r="WIL24" s="132"/>
      <c r="WIM24" s="132"/>
      <c r="WIN24" s="132"/>
      <c r="WIO24" s="132"/>
      <c r="WIP24" s="132"/>
      <c r="WIQ24" s="132"/>
      <c r="WIR24" s="130"/>
      <c r="WIS24" s="132"/>
      <c r="WIT24" s="132"/>
      <c r="WIU24" s="132"/>
      <c r="WIV24" s="132"/>
      <c r="WIW24" s="132"/>
      <c r="WIX24" s="132"/>
      <c r="WIY24" s="132"/>
      <c r="WIZ24" s="132"/>
      <c r="WJA24" s="132"/>
      <c r="WJB24" s="132"/>
      <c r="WJC24" s="132"/>
      <c r="WJD24" s="132"/>
      <c r="WJE24" s="132"/>
      <c r="WJF24" s="132"/>
      <c r="WJG24" s="130"/>
      <c r="WJH24" s="132"/>
      <c r="WJI24" s="132"/>
      <c r="WJJ24" s="132"/>
      <c r="WJK24" s="132"/>
      <c r="WJL24" s="132"/>
      <c r="WJM24" s="132"/>
      <c r="WJN24" s="132"/>
      <c r="WJO24" s="132"/>
      <c r="WJP24" s="132"/>
      <c r="WJQ24" s="132"/>
      <c r="WJR24" s="132"/>
      <c r="WJS24" s="132"/>
      <c r="WJT24" s="132"/>
      <c r="WJU24" s="132"/>
      <c r="WJV24" s="130"/>
      <c r="WJW24" s="132"/>
      <c r="WJX24" s="132"/>
      <c r="WJY24" s="132"/>
      <c r="WJZ24" s="132"/>
      <c r="WKA24" s="132"/>
      <c r="WKB24" s="132"/>
      <c r="WKC24" s="132"/>
      <c r="WKD24" s="132"/>
      <c r="WKE24" s="132"/>
      <c r="WKF24" s="132"/>
      <c r="WKG24" s="132"/>
      <c r="WKH24" s="132"/>
      <c r="WKI24" s="132"/>
      <c r="WKJ24" s="132"/>
      <c r="WKK24" s="130"/>
      <c r="WKL24" s="132"/>
      <c r="WKM24" s="132"/>
      <c r="WKN24" s="132"/>
      <c r="WKO24" s="132"/>
      <c r="WKP24" s="132"/>
      <c r="WKQ24" s="132"/>
      <c r="WKR24" s="132"/>
      <c r="WKS24" s="132"/>
      <c r="WKT24" s="132"/>
      <c r="WKU24" s="132"/>
      <c r="WKV24" s="132"/>
      <c r="WKW24" s="132"/>
      <c r="WKX24" s="132"/>
      <c r="WKY24" s="132"/>
      <c r="WKZ24" s="130"/>
      <c r="WLA24" s="132"/>
      <c r="WLB24" s="132"/>
      <c r="WLC24" s="132"/>
      <c r="WLD24" s="132"/>
      <c r="WLE24" s="132"/>
      <c r="WLF24" s="132"/>
      <c r="WLG24" s="132"/>
      <c r="WLH24" s="132"/>
      <c r="WLI24" s="132"/>
      <c r="WLJ24" s="132"/>
      <c r="WLK24" s="132"/>
      <c r="WLL24" s="132"/>
      <c r="WLM24" s="132"/>
      <c r="WLN24" s="132"/>
      <c r="WLO24" s="130"/>
      <c r="WLP24" s="132"/>
      <c r="WLQ24" s="132"/>
      <c r="WLR24" s="132"/>
      <c r="WLS24" s="132"/>
      <c r="WLT24" s="132"/>
      <c r="WLU24" s="132"/>
      <c r="WLV24" s="132"/>
      <c r="WLW24" s="132"/>
      <c r="WLX24" s="132"/>
      <c r="WLY24" s="132"/>
      <c r="WLZ24" s="132"/>
      <c r="WMA24" s="132"/>
      <c r="WMB24" s="132"/>
      <c r="WMC24" s="132"/>
      <c r="WMD24" s="130"/>
      <c r="WME24" s="132"/>
      <c r="WMF24" s="132"/>
      <c r="WMG24" s="132"/>
      <c r="WMH24" s="132"/>
      <c r="WMI24" s="132"/>
      <c r="WMJ24" s="132"/>
      <c r="WMK24" s="132"/>
      <c r="WML24" s="132"/>
      <c r="WMM24" s="132"/>
      <c r="WMN24" s="132"/>
      <c r="WMO24" s="132"/>
      <c r="WMP24" s="132"/>
      <c r="WMQ24" s="132"/>
      <c r="WMR24" s="132"/>
      <c r="WMS24" s="130"/>
      <c r="WMT24" s="132"/>
      <c r="WMU24" s="132"/>
      <c r="WMV24" s="132"/>
      <c r="WMW24" s="132"/>
      <c r="WMX24" s="132"/>
      <c r="WMY24" s="132"/>
      <c r="WMZ24" s="132"/>
      <c r="WNA24" s="132"/>
      <c r="WNB24" s="132"/>
      <c r="WNC24" s="132"/>
      <c r="WND24" s="132"/>
      <c r="WNE24" s="132"/>
      <c r="WNF24" s="132"/>
      <c r="WNG24" s="132"/>
      <c r="WNH24" s="130"/>
      <c r="WNI24" s="132"/>
      <c r="WNJ24" s="132"/>
      <c r="WNK24" s="132"/>
      <c r="WNL24" s="132"/>
      <c r="WNM24" s="132"/>
      <c r="WNN24" s="132"/>
      <c r="WNO24" s="132"/>
      <c r="WNP24" s="132"/>
      <c r="WNQ24" s="132"/>
      <c r="WNR24" s="132"/>
      <c r="WNS24" s="132"/>
      <c r="WNT24" s="132"/>
      <c r="WNU24" s="132"/>
      <c r="WNV24" s="132"/>
      <c r="WNW24" s="130"/>
      <c r="WNX24" s="132"/>
      <c r="WNY24" s="132"/>
      <c r="WNZ24" s="132"/>
      <c r="WOA24" s="132"/>
      <c r="WOB24" s="132"/>
      <c r="WOC24" s="132"/>
      <c r="WOD24" s="132"/>
      <c r="WOE24" s="132"/>
      <c r="WOF24" s="132"/>
      <c r="WOG24" s="132"/>
      <c r="WOH24" s="132"/>
      <c r="WOI24" s="132"/>
      <c r="WOJ24" s="132"/>
      <c r="WOK24" s="132"/>
      <c r="WOL24" s="130"/>
      <c r="WOM24" s="132"/>
      <c r="WON24" s="132"/>
      <c r="WOO24" s="132"/>
      <c r="WOP24" s="132"/>
      <c r="WOQ24" s="132"/>
      <c r="WOR24" s="132"/>
      <c r="WOS24" s="132"/>
      <c r="WOT24" s="132"/>
      <c r="WOU24" s="132"/>
      <c r="WOV24" s="132"/>
      <c r="WOW24" s="132"/>
      <c r="WOX24" s="132"/>
      <c r="WOY24" s="132"/>
      <c r="WOZ24" s="132"/>
      <c r="WPA24" s="130"/>
      <c r="WPB24" s="132"/>
      <c r="WPC24" s="132"/>
      <c r="WPD24" s="132"/>
      <c r="WPE24" s="132"/>
      <c r="WPF24" s="132"/>
      <c r="WPG24" s="132"/>
      <c r="WPH24" s="132"/>
      <c r="WPI24" s="132"/>
      <c r="WPJ24" s="132"/>
      <c r="WPK24" s="132"/>
      <c r="WPL24" s="132"/>
      <c r="WPM24" s="132"/>
      <c r="WPN24" s="132"/>
      <c r="WPO24" s="132"/>
      <c r="WPP24" s="130"/>
      <c r="WPQ24" s="132"/>
      <c r="WPR24" s="132"/>
      <c r="WPS24" s="132"/>
      <c r="WPT24" s="132"/>
      <c r="WPU24" s="132"/>
      <c r="WPV24" s="132"/>
      <c r="WPW24" s="132"/>
      <c r="WPX24" s="132"/>
      <c r="WPY24" s="132"/>
      <c r="WPZ24" s="132"/>
      <c r="WQA24" s="132"/>
      <c r="WQB24" s="132"/>
      <c r="WQC24" s="132"/>
      <c r="WQD24" s="132"/>
      <c r="WQE24" s="130"/>
      <c r="WQF24" s="132"/>
      <c r="WQG24" s="132"/>
      <c r="WQH24" s="132"/>
      <c r="WQI24" s="132"/>
      <c r="WQJ24" s="132"/>
      <c r="WQK24" s="132"/>
      <c r="WQL24" s="132"/>
      <c r="WQM24" s="132"/>
      <c r="WQN24" s="132"/>
      <c r="WQO24" s="132"/>
      <c r="WQP24" s="132"/>
      <c r="WQQ24" s="132"/>
      <c r="WQR24" s="132"/>
      <c r="WQS24" s="132"/>
      <c r="WQT24" s="130"/>
      <c r="WQU24" s="132"/>
      <c r="WQV24" s="132"/>
      <c r="WQW24" s="132"/>
      <c r="WQX24" s="132"/>
      <c r="WQY24" s="132"/>
      <c r="WQZ24" s="132"/>
      <c r="WRA24" s="132"/>
      <c r="WRB24" s="132"/>
      <c r="WRC24" s="132"/>
      <c r="WRD24" s="132"/>
      <c r="WRE24" s="132"/>
      <c r="WRF24" s="132"/>
      <c r="WRG24" s="132"/>
      <c r="WRH24" s="132"/>
      <c r="WRI24" s="130"/>
      <c r="WRJ24" s="132"/>
      <c r="WRK24" s="132"/>
      <c r="WRL24" s="132"/>
      <c r="WRM24" s="132"/>
      <c r="WRN24" s="132"/>
      <c r="WRO24" s="132"/>
      <c r="WRP24" s="132"/>
      <c r="WRQ24" s="132"/>
      <c r="WRR24" s="132"/>
      <c r="WRS24" s="132"/>
      <c r="WRT24" s="132"/>
      <c r="WRU24" s="132"/>
      <c r="WRV24" s="132"/>
      <c r="WRW24" s="132"/>
      <c r="WRX24" s="130"/>
      <c r="WRY24" s="132"/>
      <c r="WRZ24" s="132"/>
      <c r="WSA24" s="132"/>
      <c r="WSB24" s="132"/>
      <c r="WSC24" s="132"/>
      <c r="WSD24" s="132"/>
      <c r="WSE24" s="132"/>
      <c r="WSF24" s="132"/>
      <c r="WSG24" s="132"/>
      <c r="WSH24" s="132"/>
      <c r="WSI24" s="132"/>
      <c r="WSJ24" s="132"/>
      <c r="WSK24" s="132"/>
      <c r="WSL24" s="132"/>
      <c r="WSM24" s="130"/>
      <c r="WSN24" s="132"/>
      <c r="WSO24" s="132"/>
      <c r="WSP24" s="132"/>
      <c r="WSQ24" s="132"/>
      <c r="WSR24" s="132"/>
      <c r="WSS24" s="132"/>
      <c r="WST24" s="132"/>
      <c r="WSU24" s="132"/>
      <c r="WSV24" s="132"/>
      <c r="WSW24" s="132"/>
      <c r="WSX24" s="132"/>
      <c r="WSY24" s="132"/>
      <c r="WSZ24" s="132"/>
      <c r="WTA24" s="132"/>
      <c r="WTB24" s="130"/>
      <c r="WTC24" s="132"/>
      <c r="WTD24" s="132"/>
      <c r="WTE24" s="132"/>
      <c r="WTF24" s="132"/>
      <c r="WTG24" s="132"/>
      <c r="WTH24" s="132"/>
      <c r="WTI24" s="132"/>
      <c r="WTJ24" s="132"/>
      <c r="WTK24" s="132"/>
      <c r="WTL24" s="132"/>
      <c r="WTM24" s="132"/>
      <c r="WTN24" s="132"/>
      <c r="WTO24" s="132"/>
      <c r="WTP24" s="132"/>
      <c r="WTQ24" s="130"/>
      <c r="WTR24" s="132"/>
      <c r="WTS24" s="132"/>
      <c r="WTT24" s="132"/>
      <c r="WTU24" s="132"/>
      <c r="WTV24" s="132"/>
      <c r="WTW24" s="132"/>
      <c r="WTX24" s="132"/>
      <c r="WTY24" s="132"/>
      <c r="WTZ24" s="132"/>
      <c r="WUA24" s="132"/>
      <c r="WUB24" s="132"/>
      <c r="WUC24" s="132"/>
      <c r="WUD24" s="132"/>
      <c r="WUE24" s="132"/>
      <c r="WUF24" s="130"/>
      <c r="WUG24" s="132"/>
      <c r="WUH24" s="132"/>
      <c r="WUI24" s="132"/>
      <c r="WUJ24" s="132"/>
      <c r="WUK24" s="132"/>
      <c r="WUL24" s="132"/>
      <c r="WUM24" s="132"/>
      <c r="WUN24" s="132"/>
      <c r="WUO24" s="132"/>
      <c r="WUP24" s="132"/>
      <c r="WUQ24" s="132"/>
      <c r="WUR24" s="132"/>
      <c r="WUS24" s="132"/>
      <c r="WUT24" s="132"/>
      <c r="WUU24" s="130"/>
      <c r="WUV24" s="132"/>
      <c r="WUW24" s="132"/>
      <c r="WUX24" s="132"/>
      <c r="WUY24" s="132"/>
      <c r="WUZ24" s="132"/>
      <c r="WVA24" s="132"/>
      <c r="WVB24" s="132"/>
      <c r="WVC24" s="132"/>
      <c r="WVD24" s="132"/>
      <c r="WVE24" s="132"/>
      <c r="WVF24" s="132"/>
      <c r="WVG24" s="132"/>
      <c r="WVH24" s="132"/>
      <c r="WVI24" s="132"/>
      <c r="WVJ24" s="130"/>
      <c r="WVK24" s="132"/>
      <c r="WVL24" s="132"/>
      <c r="WVM24" s="132"/>
      <c r="WVN24" s="132"/>
      <c r="WVO24" s="132"/>
      <c r="WVP24" s="132"/>
      <c r="WVQ24" s="132"/>
      <c r="WVR24" s="132"/>
      <c r="WVS24" s="132"/>
      <c r="WVT24" s="132"/>
      <c r="WVU24" s="132"/>
      <c r="WVV24" s="132"/>
      <c r="WVW24" s="132"/>
      <c r="WVX24" s="132"/>
      <c r="WVY24" s="130"/>
      <c r="WVZ24" s="132"/>
      <c r="WWA24" s="132"/>
      <c r="WWB24" s="132"/>
      <c r="WWC24" s="132"/>
      <c r="WWD24" s="132"/>
      <c r="WWE24" s="132"/>
      <c r="WWF24" s="132"/>
      <c r="WWG24" s="132"/>
      <c r="WWH24" s="132"/>
      <c r="WWI24" s="132"/>
      <c r="WWJ24" s="132"/>
      <c r="WWK24" s="132"/>
      <c r="WWL24" s="132"/>
      <c r="WWM24" s="132"/>
      <c r="WWN24" s="130"/>
      <c r="WWO24" s="132"/>
      <c r="WWP24" s="132"/>
      <c r="WWQ24" s="132"/>
      <c r="WWR24" s="132"/>
      <c r="WWS24" s="132"/>
      <c r="WWT24" s="132"/>
      <c r="WWU24" s="132"/>
      <c r="WWV24" s="132"/>
      <c r="WWW24" s="132"/>
      <c r="WWX24" s="132"/>
      <c r="WWY24" s="132"/>
      <c r="WWZ24" s="132"/>
      <c r="WXA24" s="132"/>
      <c r="WXB24" s="132"/>
      <c r="WXC24" s="130"/>
      <c r="WXD24" s="132"/>
      <c r="WXE24" s="132"/>
      <c r="WXF24" s="132"/>
      <c r="WXG24" s="132"/>
      <c r="WXH24" s="132"/>
      <c r="WXI24" s="132"/>
      <c r="WXJ24" s="132"/>
      <c r="WXK24" s="132"/>
      <c r="WXL24" s="132"/>
      <c r="WXM24" s="132"/>
      <c r="WXN24" s="132"/>
      <c r="WXO24" s="132"/>
      <c r="WXP24" s="132"/>
      <c r="WXQ24" s="132"/>
      <c r="WXR24" s="130"/>
      <c r="WXS24" s="132"/>
      <c r="WXT24" s="132"/>
      <c r="WXU24" s="132"/>
      <c r="WXV24" s="132"/>
      <c r="WXW24" s="132"/>
      <c r="WXX24" s="132"/>
      <c r="WXY24" s="132"/>
      <c r="WXZ24" s="132"/>
      <c r="WYA24" s="132"/>
      <c r="WYB24" s="132"/>
      <c r="WYC24" s="132"/>
      <c r="WYD24" s="132"/>
      <c r="WYE24" s="132"/>
      <c r="WYF24" s="132"/>
      <c r="WYG24" s="130"/>
      <c r="WYH24" s="132"/>
      <c r="WYI24" s="132"/>
      <c r="WYJ24" s="132"/>
      <c r="WYK24" s="132"/>
      <c r="WYL24" s="132"/>
      <c r="WYM24" s="132"/>
      <c r="WYN24" s="132"/>
      <c r="WYO24" s="132"/>
      <c r="WYP24" s="132"/>
      <c r="WYQ24" s="132"/>
      <c r="WYR24" s="132"/>
      <c r="WYS24" s="132"/>
      <c r="WYT24" s="132"/>
      <c r="WYU24" s="132"/>
      <c r="WYV24" s="130"/>
      <c r="WYW24" s="132"/>
      <c r="WYX24" s="132"/>
      <c r="WYY24" s="132"/>
      <c r="WYZ24" s="132"/>
      <c r="WZA24" s="132"/>
      <c r="WZB24" s="132"/>
      <c r="WZC24" s="132"/>
      <c r="WZD24" s="132"/>
      <c r="WZE24" s="132"/>
      <c r="WZF24" s="132"/>
      <c r="WZG24" s="132"/>
      <c r="WZH24" s="132"/>
      <c r="WZI24" s="132"/>
      <c r="WZJ24" s="132"/>
      <c r="WZK24" s="130"/>
      <c r="WZL24" s="132"/>
      <c r="WZM24" s="132"/>
      <c r="WZN24" s="132"/>
      <c r="WZO24" s="132"/>
      <c r="WZP24" s="132"/>
      <c r="WZQ24" s="132"/>
      <c r="WZR24" s="132"/>
      <c r="WZS24" s="132"/>
      <c r="WZT24" s="132"/>
      <c r="WZU24" s="132"/>
      <c r="WZV24" s="132"/>
      <c r="WZW24" s="132"/>
      <c r="WZX24" s="132"/>
      <c r="WZY24" s="132"/>
      <c r="WZZ24" s="130"/>
      <c r="XAA24" s="132"/>
      <c r="XAB24" s="132"/>
      <c r="XAC24" s="132"/>
      <c r="XAD24" s="132"/>
      <c r="XAE24" s="132"/>
      <c r="XAF24" s="132"/>
      <c r="XAG24" s="132"/>
      <c r="XAH24" s="132"/>
      <c r="XAI24" s="132"/>
      <c r="XAJ24" s="132"/>
      <c r="XAK24" s="132"/>
      <c r="XAL24" s="132"/>
      <c r="XAM24" s="132"/>
      <c r="XAN24" s="132"/>
      <c r="XAO24" s="130"/>
      <c r="XAP24" s="132"/>
      <c r="XAQ24" s="132"/>
      <c r="XAR24" s="132"/>
      <c r="XAS24" s="132"/>
      <c r="XAT24" s="132"/>
      <c r="XAU24" s="132"/>
      <c r="XAV24" s="132"/>
      <c r="XAW24" s="132"/>
      <c r="XAX24" s="132"/>
      <c r="XAY24" s="132"/>
      <c r="XAZ24" s="132"/>
      <c r="XBA24" s="132"/>
      <c r="XBB24" s="132"/>
      <c r="XBC24" s="132"/>
      <c r="XBD24" s="130"/>
      <c r="XBE24" s="132"/>
      <c r="XBF24" s="132"/>
      <c r="XBG24" s="132"/>
      <c r="XBH24" s="132"/>
      <c r="XBI24" s="132"/>
      <c r="XBJ24" s="132"/>
      <c r="XBK24" s="132"/>
      <c r="XBL24" s="132"/>
      <c r="XBM24" s="132"/>
      <c r="XBN24" s="132"/>
      <c r="XBO24" s="132"/>
      <c r="XBP24" s="132"/>
      <c r="XBQ24" s="132"/>
      <c r="XBR24" s="132"/>
      <c r="XBS24" s="130"/>
      <c r="XBT24" s="132"/>
      <c r="XBU24" s="132"/>
      <c r="XBV24" s="132"/>
      <c r="XBW24" s="132"/>
      <c r="XBX24" s="132"/>
      <c r="XBY24" s="132"/>
      <c r="XBZ24" s="132"/>
      <c r="XCA24" s="132"/>
      <c r="XCB24" s="132"/>
      <c r="XCC24" s="132"/>
      <c r="XCD24" s="132"/>
      <c r="XCE24" s="132"/>
      <c r="XCF24" s="132"/>
      <c r="XCG24" s="132"/>
      <c r="XCH24" s="130"/>
      <c r="XCI24" s="132"/>
      <c r="XCJ24" s="132"/>
      <c r="XCK24" s="132"/>
      <c r="XCL24" s="132"/>
      <c r="XCM24" s="132"/>
      <c r="XCN24" s="132"/>
      <c r="XCO24" s="132"/>
      <c r="XCP24" s="132"/>
      <c r="XCQ24" s="132"/>
      <c r="XCR24" s="132"/>
      <c r="XCS24" s="132"/>
      <c r="XCT24" s="132"/>
      <c r="XCU24" s="132"/>
      <c r="XCV24" s="132"/>
      <c r="XCW24" s="130"/>
      <c r="XCX24" s="132"/>
      <c r="XCY24" s="132"/>
      <c r="XCZ24" s="132"/>
      <c r="XDA24" s="132"/>
      <c r="XDB24" s="132"/>
      <c r="XDC24" s="132"/>
      <c r="XDD24" s="132"/>
      <c r="XDE24" s="132"/>
      <c r="XDF24" s="132"/>
      <c r="XDG24" s="132"/>
      <c r="XDH24" s="132"/>
      <c r="XDI24" s="132"/>
      <c r="XDJ24" s="132"/>
      <c r="XDK24" s="132"/>
      <c r="XDL24" s="130"/>
      <c r="XDM24" s="132"/>
      <c r="XDN24" s="132"/>
      <c r="XDO24" s="132"/>
      <c r="XDP24" s="132"/>
      <c r="XDQ24" s="132"/>
      <c r="XDR24" s="132"/>
      <c r="XDS24" s="132"/>
      <c r="XDT24" s="132"/>
      <c r="XDU24" s="132"/>
      <c r="XDV24" s="132"/>
      <c r="XDW24" s="132"/>
      <c r="XDX24" s="132"/>
      <c r="XDY24" s="132"/>
      <c r="XDZ24" s="132"/>
      <c r="XEA24" s="130"/>
      <c r="XEB24" s="132"/>
      <c r="XEC24" s="132"/>
      <c r="XED24" s="132"/>
      <c r="XEE24" s="132"/>
      <c r="XEF24" s="132"/>
      <c r="XEG24" s="132"/>
      <c r="XEH24" s="132"/>
      <c r="XEI24" s="132"/>
      <c r="XEJ24" s="132"/>
      <c r="XEK24" s="132"/>
      <c r="XEL24" s="132"/>
      <c r="XEM24" s="132"/>
      <c r="XEN24" s="132"/>
      <c r="XEO24" s="132"/>
      <c r="XEP24" s="130"/>
      <c r="XEQ24" s="132"/>
      <c r="XER24" s="132"/>
      <c r="XES24" s="132"/>
    </row>
    <row r="25" spans="2:16373" outlineLevel="1" x14ac:dyDescent="0.25">
      <c r="B25" s="133" t="s">
        <v>479</v>
      </c>
      <c r="C25" s="428">
        <v>0</v>
      </c>
      <c r="D25" s="258"/>
      <c r="E25" s="275">
        <f t="shared" si="1"/>
        <v>0</v>
      </c>
      <c r="F25" s="315"/>
      <c r="I25" s="220"/>
    </row>
    <row r="26" spans="2:16373" outlineLevel="1" x14ac:dyDescent="0.25">
      <c r="B26" s="133" t="s">
        <v>732</v>
      </c>
      <c r="C26" s="428">
        <f>+C25*26.33%</f>
        <v>0</v>
      </c>
      <c r="D26" s="258"/>
      <c r="E26" s="275">
        <f t="shared" si="1"/>
        <v>0</v>
      </c>
      <c r="I26" s="220"/>
    </row>
    <row r="27" spans="2:16373" outlineLevel="1" x14ac:dyDescent="0.25">
      <c r="B27" s="133" t="s">
        <v>727</v>
      </c>
      <c r="C27" s="428">
        <f>+C25*(8.33%+1.17%)</f>
        <v>0</v>
      </c>
      <c r="D27" s="258"/>
      <c r="E27" s="275">
        <f t="shared" si="1"/>
        <v>0</v>
      </c>
      <c r="G27" s="305"/>
      <c r="H27" s="305"/>
      <c r="I27" s="305"/>
    </row>
    <row r="28" spans="2:16373" outlineLevel="1" x14ac:dyDescent="0.25">
      <c r="B28" s="133" t="s">
        <v>1180</v>
      </c>
      <c r="C28" s="428">
        <f>(15613.91*30)</f>
        <v>468417.3</v>
      </c>
      <c r="D28" s="258"/>
      <c r="E28" s="275">
        <f t="shared" si="1"/>
        <v>876.2834159573473</v>
      </c>
      <c r="G28" s="304"/>
      <c r="H28" s="304"/>
      <c r="I28" s="304"/>
    </row>
    <row r="29" spans="2:16373" outlineLevel="1" x14ac:dyDescent="0.25">
      <c r="B29" s="133" t="s">
        <v>731</v>
      </c>
      <c r="C29" s="428">
        <f>+C28*26.34%</f>
        <v>123381.11682000001</v>
      </c>
      <c r="D29" s="258"/>
      <c r="E29" s="275">
        <f t="shared" si="1"/>
        <v>230.8130517631653</v>
      </c>
      <c r="I29" s="220"/>
    </row>
    <row r="30" spans="2:16373" outlineLevel="1" x14ac:dyDescent="0.25">
      <c r="B30" s="133" t="s">
        <v>728</v>
      </c>
      <c r="C30" s="428">
        <f>+C28*(8.33%+1.17%)</f>
        <v>44499.643499999998</v>
      </c>
      <c r="D30" s="258"/>
      <c r="E30" s="275">
        <f t="shared" si="1"/>
        <v>83.246924515947995</v>
      </c>
      <c r="G30" s="217"/>
      <c r="I30" s="220"/>
    </row>
    <row r="31" spans="2:16373" outlineLevel="1" x14ac:dyDescent="0.25">
      <c r="B31" s="133" t="s">
        <v>14</v>
      </c>
      <c r="C31" s="428">
        <v>0</v>
      </c>
      <c r="D31" s="258"/>
      <c r="E31" s="275">
        <f t="shared" si="1"/>
        <v>0</v>
      </c>
      <c r="F31" s="315"/>
      <c r="G31" s="217"/>
      <c r="I31" s="220"/>
    </row>
    <row r="32" spans="2:16373" outlineLevel="1" x14ac:dyDescent="0.25">
      <c r="B32" s="133" t="s">
        <v>730</v>
      </c>
      <c r="C32" s="428">
        <f>+C31*26.33%</f>
        <v>0</v>
      </c>
      <c r="D32" s="258"/>
      <c r="E32" s="275">
        <f t="shared" si="1"/>
        <v>0</v>
      </c>
      <c r="G32" s="217"/>
      <c r="I32" s="220"/>
    </row>
    <row r="33" spans="2:16373" outlineLevel="1" x14ac:dyDescent="0.25">
      <c r="B33" s="133" t="s">
        <v>729</v>
      </c>
      <c r="C33" s="428">
        <f>+C31*(8.33%+1.17%)</f>
        <v>0</v>
      </c>
      <c r="D33" s="258"/>
      <c r="E33" s="275">
        <f t="shared" si="1"/>
        <v>0</v>
      </c>
      <c r="I33" s="220"/>
    </row>
    <row r="34" spans="2:16373" outlineLevel="1" x14ac:dyDescent="0.25">
      <c r="B34" s="218" t="s">
        <v>1106</v>
      </c>
      <c r="C34" s="428">
        <f>+('1. COSTO HONORARIOS PROF'!C11*11.04%)/12</f>
        <v>11696.74108</v>
      </c>
      <c r="D34" s="258"/>
      <c r="E34" s="275">
        <f t="shared" si="1"/>
        <v>21.881472416050887</v>
      </c>
      <c r="G34" s="313"/>
      <c r="I34" s="220"/>
    </row>
    <row r="35" spans="2:16373" outlineLevel="1" x14ac:dyDescent="0.25">
      <c r="B35" s="133" t="s">
        <v>726</v>
      </c>
      <c r="C35" s="428">
        <f>+('1. COSTO HONORARIOS PROF'!C11*6.24%)+('1. COSTO HONORARIOS PROF'!C11*7.04%)</f>
        <v>168839.91472</v>
      </c>
      <c r="D35" s="258"/>
      <c r="E35" s="275">
        <f t="shared" si="1"/>
        <v>315.85429748386497</v>
      </c>
      <c r="I35" s="220"/>
    </row>
    <row r="36" spans="2:16373" s="131" customFormat="1" ht="15.75" x14ac:dyDescent="0.25">
      <c r="B36" s="180" t="s">
        <v>721</v>
      </c>
      <c r="C36" s="181">
        <f>SUM(C37:C41)</f>
        <v>220578.33333333334</v>
      </c>
      <c r="D36" s="257"/>
      <c r="E36" s="274">
        <f t="shared" si="1"/>
        <v>412.64303308078451</v>
      </c>
      <c r="F36" s="139"/>
      <c r="G36" s="139"/>
      <c r="H36" s="139"/>
      <c r="I36" s="220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8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8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8"/>
      <c r="AY36" s="139"/>
      <c r="AZ36" s="139"/>
      <c r="BA36" s="139"/>
      <c r="BB36" s="139"/>
      <c r="BC36" s="139"/>
      <c r="BD36" s="139"/>
      <c r="BE36" s="139"/>
      <c r="BF36" s="139"/>
      <c r="BG36" s="139"/>
      <c r="BH36" s="139"/>
      <c r="BI36" s="139"/>
      <c r="BJ36" s="139"/>
      <c r="BK36" s="139"/>
      <c r="BL36" s="139"/>
      <c r="BM36" s="138"/>
      <c r="BN36" s="139"/>
      <c r="BO36" s="139"/>
      <c r="BP36" s="139"/>
      <c r="BQ36" s="139"/>
      <c r="BR36" s="139"/>
      <c r="BS36" s="139"/>
      <c r="BT36" s="139"/>
      <c r="BU36" s="139"/>
      <c r="BV36" s="139"/>
      <c r="BW36" s="139"/>
      <c r="BX36" s="139"/>
      <c r="BY36" s="139"/>
      <c r="BZ36" s="139"/>
      <c r="CA36" s="139"/>
      <c r="CB36" s="138"/>
      <c r="CC36" s="139"/>
      <c r="CD36" s="139"/>
      <c r="CE36" s="139"/>
      <c r="CF36" s="139"/>
      <c r="CG36" s="139"/>
      <c r="CH36" s="139"/>
      <c r="CI36" s="139"/>
      <c r="CJ36" s="139"/>
      <c r="CK36" s="139"/>
      <c r="CL36" s="139"/>
      <c r="CM36" s="139"/>
      <c r="CN36" s="139"/>
      <c r="CO36" s="139"/>
      <c r="CP36" s="139"/>
      <c r="CQ36" s="138"/>
      <c r="CR36" s="139"/>
      <c r="CS36" s="139"/>
      <c r="CT36" s="139"/>
      <c r="CU36" s="139"/>
      <c r="CV36" s="139"/>
      <c r="CW36" s="139"/>
      <c r="CX36" s="139"/>
      <c r="CY36" s="139"/>
      <c r="CZ36" s="139"/>
      <c r="DA36" s="139"/>
      <c r="DB36" s="139"/>
      <c r="DC36" s="139"/>
      <c r="DD36" s="139"/>
      <c r="DE36" s="139"/>
      <c r="DF36" s="138"/>
      <c r="DG36" s="139"/>
      <c r="DH36" s="139"/>
      <c r="DI36" s="139"/>
      <c r="DJ36" s="139"/>
      <c r="DK36" s="139"/>
      <c r="DL36" s="139"/>
      <c r="DM36" s="139"/>
      <c r="DN36" s="139"/>
      <c r="DO36" s="139"/>
      <c r="DP36" s="139"/>
      <c r="DQ36" s="139"/>
      <c r="DR36" s="139"/>
      <c r="DS36" s="139"/>
      <c r="DT36" s="139"/>
      <c r="DU36" s="138"/>
      <c r="DV36" s="139"/>
      <c r="DW36" s="139"/>
      <c r="DX36" s="139"/>
      <c r="DY36" s="139"/>
      <c r="DZ36" s="139"/>
      <c r="EA36" s="139"/>
      <c r="EB36" s="139"/>
      <c r="EC36" s="139"/>
      <c r="ED36" s="139"/>
      <c r="EE36" s="139"/>
      <c r="EF36" s="139"/>
      <c r="EG36" s="139"/>
      <c r="EH36" s="139"/>
      <c r="EI36" s="135"/>
      <c r="EJ36" s="130"/>
      <c r="EK36" s="132"/>
      <c r="EL36" s="132"/>
      <c r="EM36" s="132"/>
      <c r="EN36" s="132"/>
      <c r="EO36" s="132"/>
      <c r="EP36" s="132"/>
      <c r="EQ36" s="132"/>
      <c r="ER36" s="132"/>
      <c r="ES36" s="132"/>
      <c r="ET36" s="132"/>
      <c r="EU36" s="132"/>
      <c r="EV36" s="132"/>
      <c r="EW36" s="132"/>
      <c r="EX36" s="132"/>
      <c r="EY36" s="130"/>
      <c r="EZ36" s="132"/>
      <c r="FA36" s="132"/>
      <c r="FB36" s="132"/>
      <c r="FC36" s="132"/>
      <c r="FD36" s="132"/>
      <c r="FE36" s="132"/>
      <c r="FF36" s="132"/>
      <c r="FG36" s="132"/>
      <c r="FH36" s="132"/>
      <c r="FI36" s="132"/>
      <c r="FJ36" s="132"/>
      <c r="FK36" s="132"/>
      <c r="FL36" s="132"/>
      <c r="FM36" s="132"/>
      <c r="FN36" s="130"/>
      <c r="FO36" s="132"/>
      <c r="FP36" s="132"/>
      <c r="FQ36" s="132"/>
      <c r="FR36" s="132"/>
      <c r="FS36" s="132"/>
      <c r="FT36" s="132"/>
      <c r="FU36" s="132"/>
      <c r="FV36" s="132"/>
      <c r="FW36" s="132"/>
      <c r="FX36" s="132"/>
      <c r="FY36" s="132"/>
      <c r="FZ36" s="132"/>
      <c r="GA36" s="132"/>
      <c r="GB36" s="132"/>
      <c r="GC36" s="130"/>
      <c r="GD36" s="132"/>
      <c r="GE36" s="132"/>
      <c r="GF36" s="132"/>
      <c r="GG36" s="132"/>
      <c r="GH36" s="132"/>
      <c r="GI36" s="132"/>
      <c r="GJ36" s="132"/>
      <c r="GK36" s="132"/>
      <c r="GL36" s="132"/>
      <c r="GM36" s="132"/>
      <c r="GN36" s="132"/>
      <c r="GO36" s="132"/>
      <c r="GP36" s="132"/>
      <c r="GQ36" s="132"/>
      <c r="GR36" s="130"/>
      <c r="GS36" s="132"/>
      <c r="GT36" s="132"/>
      <c r="GU36" s="132"/>
      <c r="GV36" s="132"/>
      <c r="GW36" s="132"/>
      <c r="GX36" s="132"/>
      <c r="GY36" s="132"/>
      <c r="GZ36" s="132"/>
      <c r="HA36" s="132"/>
      <c r="HB36" s="132"/>
      <c r="HC36" s="132"/>
      <c r="HD36" s="132"/>
      <c r="HE36" s="132"/>
      <c r="HF36" s="132"/>
      <c r="HG36" s="130"/>
      <c r="HH36" s="132"/>
      <c r="HI36" s="132"/>
      <c r="HJ36" s="132"/>
      <c r="HK36" s="132"/>
      <c r="HL36" s="132"/>
      <c r="HM36" s="132"/>
      <c r="HN36" s="132"/>
      <c r="HO36" s="132"/>
      <c r="HP36" s="132"/>
      <c r="HQ36" s="132"/>
      <c r="HR36" s="132"/>
      <c r="HS36" s="132"/>
      <c r="HT36" s="132"/>
      <c r="HU36" s="132"/>
      <c r="HV36" s="130"/>
      <c r="HW36" s="132"/>
      <c r="HX36" s="132"/>
      <c r="HY36" s="132"/>
      <c r="HZ36" s="132"/>
      <c r="IA36" s="132"/>
      <c r="IB36" s="132"/>
      <c r="IC36" s="132"/>
      <c r="ID36" s="132"/>
      <c r="IE36" s="132"/>
      <c r="IF36" s="132"/>
      <c r="IG36" s="132"/>
      <c r="IH36" s="132"/>
      <c r="II36" s="132"/>
      <c r="IJ36" s="132"/>
      <c r="IK36" s="130"/>
      <c r="IL36" s="132"/>
      <c r="IM36" s="132"/>
      <c r="IN36" s="132"/>
      <c r="IO36" s="132"/>
      <c r="IP36" s="132"/>
      <c r="IQ36" s="132"/>
      <c r="IR36" s="132"/>
      <c r="IS36" s="132"/>
      <c r="IT36" s="132"/>
      <c r="IU36" s="132"/>
      <c r="IV36" s="132"/>
      <c r="IW36" s="132"/>
      <c r="IX36" s="132"/>
      <c r="IY36" s="132"/>
      <c r="IZ36" s="130"/>
      <c r="JA36" s="132"/>
      <c r="JB36" s="132"/>
      <c r="JC36" s="132"/>
      <c r="JD36" s="132"/>
      <c r="JE36" s="132"/>
      <c r="JF36" s="132"/>
      <c r="JG36" s="132"/>
      <c r="JH36" s="132"/>
      <c r="JI36" s="132"/>
      <c r="JJ36" s="132"/>
      <c r="JK36" s="132"/>
      <c r="JL36" s="132"/>
      <c r="JM36" s="132"/>
      <c r="JN36" s="132"/>
      <c r="JO36" s="130"/>
      <c r="JP36" s="132"/>
      <c r="JQ36" s="132"/>
      <c r="JR36" s="132"/>
      <c r="JS36" s="132"/>
      <c r="JT36" s="132"/>
      <c r="JU36" s="132"/>
      <c r="JV36" s="132"/>
      <c r="JW36" s="132"/>
      <c r="JX36" s="132"/>
      <c r="JY36" s="132"/>
      <c r="JZ36" s="132"/>
      <c r="KA36" s="132"/>
      <c r="KB36" s="132"/>
      <c r="KC36" s="132"/>
      <c r="KD36" s="130"/>
      <c r="KE36" s="132"/>
      <c r="KF36" s="132"/>
      <c r="KG36" s="132"/>
      <c r="KH36" s="132"/>
      <c r="KI36" s="132"/>
      <c r="KJ36" s="132"/>
      <c r="KK36" s="132"/>
      <c r="KL36" s="132"/>
      <c r="KM36" s="132"/>
      <c r="KN36" s="132"/>
      <c r="KO36" s="132"/>
      <c r="KP36" s="132"/>
      <c r="KQ36" s="132"/>
      <c r="KR36" s="132"/>
      <c r="KS36" s="130"/>
      <c r="KT36" s="132"/>
      <c r="KU36" s="132"/>
      <c r="KV36" s="132"/>
      <c r="KW36" s="132"/>
      <c r="KX36" s="132"/>
      <c r="KY36" s="132"/>
      <c r="KZ36" s="132"/>
      <c r="LA36" s="132"/>
      <c r="LB36" s="132"/>
      <c r="LC36" s="132"/>
      <c r="LD36" s="132"/>
      <c r="LE36" s="132"/>
      <c r="LF36" s="132"/>
      <c r="LG36" s="132"/>
      <c r="LH36" s="130"/>
      <c r="LI36" s="132"/>
      <c r="LJ36" s="132"/>
      <c r="LK36" s="132"/>
      <c r="LL36" s="132"/>
      <c r="LM36" s="132"/>
      <c r="LN36" s="132"/>
      <c r="LO36" s="132"/>
      <c r="LP36" s="132"/>
      <c r="LQ36" s="132"/>
      <c r="LR36" s="132"/>
      <c r="LS36" s="132"/>
      <c r="LT36" s="132"/>
      <c r="LU36" s="132"/>
      <c r="LV36" s="132"/>
      <c r="LW36" s="130"/>
      <c r="LX36" s="132"/>
      <c r="LY36" s="132"/>
      <c r="LZ36" s="132"/>
      <c r="MA36" s="132"/>
      <c r="MB36" s="132"/>
      <c r="MC36" s="132"/>
      <c r="MD36" s="132"/>
      <c r="ME36" s="132"/>
      <c r="MF36" s="132"/>
      <c r="MG36" s="132"/>
      <c r="MH36" s="132"/>
      <c r="MI36" s="132"/>
      <c r="MJ36" s="132"/>
      <c r="MK36" s="132"/>
      <c r="ML36" s="130"/>
      <c r="MM36" s="132"/>
      <c r="MN36" s="132"/>
      <c r="MO36" s="132"/>
      <c r="MP36" s="132"/>
      <c r="MQ36" s="132"/>
      <c r="MR36" s="132"/>
      <c r="MS36" s="132"/>
      <c r="MT36" s="132"/>
      <c r="MU36" s="132"/>
      <c r="MV36" s="132"/>
      <c r="MW36" s="132"/>
      <c r="MX36" s="132"/>
      <c r="MY36" s="132"/>
      <c r="MZ36" s="132"/>
      <c r="NA36" s="130"/>
      <c r="NB36" s="132"/>
      <c r="NC36" s="132"/>
      <c r="ND36" s="132"/>
      <c r="NE36" s="132"/>
      <c r="NF36" s="132"/>
      <c r="NG36" s="132"/>
      <c r="NH36" s="132"/>
      <c r="NI36" s="132"/>
      <c r="NJ36" s="132"/>
      <c r="NK36" s="132"/>
      <c r="NL36" s="132"/>
      <c r="NM36" s="132"/>
      <c r="NN36" s="132"/>
      <c r="NO36" s="132"/>
      <c r="NP36" s="130"/>
      <c r="NQ36" s="132"/>
      <c r="NR36" s="132"/>
      <c r="NS36" s="132"/>
      <c r="NT36" s="132"/>
      <c r="NU36" s="132"/>
      <c r="NV36" s="132"/>
      <c r="NW36" s="132"/>
      <c r="NX36" s="132"/>
      <c r="NY36" s="132"/>
      <c r="NZ36" s="132"/>
      <c r="OA36" s="132"/>
      <c r="OB36" s="132"/>
      <c r="OC36" s="132"/>
      <c r="OD36" s="132"/>
      <c r="OE36" s="130"/>
      <c r="OF36" s="132"/>
      <c r="OG36" s="132"/>
      <c r="OH36" s="132"/>
      <c r="OI36" s="132"/>
      <c r="OJ36" s="132"/>
      <c r="OK36" s="132"/>
      <c r="OL36" s="132"/>
      <c r="OM36" s="132"/>
      <c r="ON36" s="132"/>
      <c r="OO36" s="132"/>
      <c r="OP36" s="132"/>
      <c r="OQ36" s="132"/>
      <c r="OR36" s="132"/>
      <c r="OS36" s="132"/>
      <c r="OT36" s="130"/>
      <c r="OU36" s="132"/>
      <c r="OV36" s="132"/>
      <c r="OW36" s="132"/>
      <c r="OX36" s="132"/>
      <c r="OY36" s="132"/>
      <c r="OZ36" s="132"/>
      <c r="PA36" s="132"/>
      <c r="PB36" s="132"/>
      <c r="PC36" s="132"/>
      <c r="PD36" s="132"/>
      <c r="PE36" s="132"/>
      <c r="PF36" s="132"/>
      <c r="PG36" s="132"/>
      <c r="PH36" s="132"/>
      <c r="PI36" s="130"/>
      <c r="PJ36" s="132"/>
      <c r="PK36" s="132"/>
      <c r="PL36" s="132"/>
      <c r="PM36" s="132"/>
      <c r="PN36" s="132"/>
      <c r="PO36" s="132"/>
      <c r="PP36" s="132"/>
      <c r="PQ36" s="132"/>
      <c r="PR36" s="132"/>
      <c r="PS36" s="132"/>
      <c r="PT36" s="132"/>
      <c r="PU36" s="132"/>
      <c r="PV36" s="132"/>
      <c r="PW36" s="132"/>
      <c r="PX36" s="130"/>
      <c r="PY36" s="132"/>
      <c r="PZ36" s="132"/>
      <c r="QA36" s="132"/>
      <c r="QB36" s="132"/>
      <c r="QC36" s="132"/>
      <c r="QD36" s="132"/>
      <c r="QE36" s="132"/>
      <c r="QF36" s="132"/>
      <c r="QG36" s="132"/>
      <c r="QH36" s="132"/>
      <c r="QI36" s="132"/>
      <c r="QJ36" s="132"/>
      <c r="QK36" s="132"/>
      <c r="QL36" s="132"/>
      <c r="QM36" s="130"/>
      <c r="QN36" s="132"/>
      <c r="QO36" s="132"/>
      <c r="QP36" s="132"/>
      <c r="QQ36" s="132"/>
      <c r="QR36" s="132"/>
      <c r="QS36" s="132"/>
      <c r="QT36" s="132"/>
      <c r="QU36" s="132"/>
      <c r="QV36" s="132"/>
      <c r="QW36" s="132"/>
      <c r="QX36" s="132"/>
      <c r="QY36" s="132"/>
      <c r="QZ36" s="132"/>
      <c r="RA36" s="132"/>
      <c r="RB36" s="130"/>
      <c r="RC36" s="132"/>
      <c r="RD36" s="132"/>
      <c r="RE36" s="132"/>
      <c r="RF36" s="132"/>
      <c r="RG36" s="132"/>
      <c r="RH36" s="132"/>
      <c r="RI36" s="132"/>
      <c r="RJ36" s="132"/>
      <c r="RK36" s="132"/>
      <c r="RL36" s="132"/>
      <c r="RM36" s="132"/>
      <c r="RN36" s="132"/>
      <c r="RO36" s="132"/>
      <c r="RP36" s="132"/>
      <c r="RQ36" s="130"/>
      <c r="RR36" s="132"/>
      <c r="RS36" s="132"/>
      <c r="RT36" s="132"/>
      <c r="RU36" s="132"/>
      <c r="RV36" s="132"/>
      <c r="RW36" s="132"/>
      <c r="RX36" s="132"/>
      <c r="RY36" s="132"/>
      <c r="RZ36" s="132"/>
      <c r="SA36" s="132"/>
      <c r="SB36" s="132"/>
      <c r="SC36" s="132"/>
      <c r="SD36" s="132"/>
      <c r="SE36" s="132"/>
      <c r="SF36" s="130"/>
      <c r="SG36" s="132"/>
      <c r="SH36" s="132"/>
      <c r="SI36" s="132"/>
      <c r="SJ36" s="132"/>
      <c r="SK36" s="132"/>
      <c r="SL36" s="132"/>
      <c r="SM36" s="132"/>
      <c r="SN36" s="132"/>
      <c r="SO36" s="132"/>
      <c r="SP36" s="132"/>
      <c r="SQ36" s="132"/>
      <c r="SR36" s="132"/>
      <c r="SS36" s="132"/>
      <c r="ST36" s="132"/>
      <c r="SU36" s="130"/>
      <c r="SV36" s="132"/>
      <c r="SW36" s="132"/>
      <c r="SX36" s="132"/>
      <c r="SY36" s="132"/>
      <c r="SZ36" s="132"/>
      <c r="TA36" s="132"/>
      <c r="TB36" s="132"/>
      <c r="TC36" s="132"/>
      <c r="TD36" s="132"/>
      <c r="TE36" s="132"/>
      <c r="TF36" s="132"/>
      <c r="TG36" s="132"/>
      <c r="TH36" s="132"/>
      <c r="TI36" s="132"/>
      <c r="TJ36" s="130"/>
      <c r="TK36" s="132"/>
      <c r="TL36" s="132"/>
      <c r="TM36" s="132"/>
      <c r="TN36" s="132"/>
      <c r="TO36" s="132"/>
      <c r="TP36" s="132"/>
      <c r="TQ36" s="132"/>
      <c r="TR36" s="132"/>
      <c r="TS36" s="132"/>
      <c r="TT36" s="132"/>
      <c r="TU36" s="132"/>
      <c r="TV36" s="132"/>
      <c r="TW36" s="132"/>
      <c r="TX36" s="132"/>
      <c r="TY36" s="130"/>
      <c r="TZ36" s="132"/>
      <c r="UA36" s="132"/>
      <c r="UB36" s="132"/>
      <c r="UC36" s="132"/>
      <c r="UD36" s="132"/>
      <c r="UE36" s="132"/>
      <c r="UF36" s="132"/>
      <c r="UG36" s="132"/>
      <c r="UH36" s="132"/>
      <c r="UI36" s="132"/>
      <c r="UJ36" s="132"/>
      <c r="UK36" s="132"/>
      <c r="UL36" s="132"/>
      <c r="UM36" s="132"/>
      <c r="UN36" s="130"/>
      <c r="UO36" s="132"/>
      <c r="UP36" s="132"/>
      <c r="UQ36" s="132"/>
      <c r="UR36" s="132"/>
      <c r="US36" s="132"/>
      <c r="UT36" s="132"/>
      <c r="UU36" s="132"/>
      <c r="UV36" s="132"/>
      <c r="UW36" s="132"/>
      <c r="UX36" s="132"/>
      <c r="UY36" s="132"/>
      <c r="UZ36" s="132"/>
      <c r="VA36" s="132"/>
      <c r="VB36" s="132"/>
      <c r="VC36" s="130"/>
      <c r="VD36" s="132"/>
      <c r="VE36" s="132"/>
      <c r="VF36" s="132"/>
      <c r="VG36" s="132"/>
      <c r="VH36" s="132"/>
      <c r="VI36" s="132"/>
      <c r="VJ36" s="132"/>
      <c r="VK36" s="132"/>
      <c r="VL36" s="132"/>
      <c r="VM36" s="132"/>
      <c r="VN36" s="132"/>
      <c r="VO36" s="132"/>
      <c r="VP36" s="132"/>
      <c r="VQ36" s="132"/>
      <c r="VR36" s="130"/>
      <c r="VS36" s="132"/>
      <c r="VT36" s="132"/>
      <c r="VU36" s="132"/>
      <c r="VV36" s="132"/>
      <c r="VW36" s="132"/>
      <c r="VX36" s="132"/>
      <c r="VY36" s="132"/>
      <c r="VZ36" s="132"/>
      <c r="WA36" s="132"/>
      <c r="WB36" s="132"/>
      <c r="WC36" s="132"/>
      <c r="WD36" s="132"/>
      <c r="WE36" s="132"/>
      <c r="WF36" s="132"/>
      <c r="WG36" s="130"/>
      <c r="WH36" s="132"/>
      <c r="WI36" s="132"/>
      <c r="WJ36" s="132"/>
      <c r="WK36" s="132"/>
      <c r="WL36" s="132"/>
      <c r="WM36" s="132"/>
      <c r="WN36" s="132"/>
      <c r="WO36" s="132"/>
      <c r="WP36" s="132"/>
      <c r="WQ36" s="132"/>
      <c r="WR36" s="132"/>
      <c r="WS36" s="132"/>
      <c r="WT36" s="132"/>
      <c r="WU36" s="132"/>
      <c r="WV36" s="130"/>
      <c r="WW36" s="132"/>
      <c r="WX36" s="132"/>
      <c r="WY36" s="132"/>
      <c r="WZ36" s="132"/>
      <c r="XA36" s="132"/>
      <c r="XB36" s="132"/>
      <c r="XC36" s="132"/>
      <c r="XD36" s="132"/>
      <c r="XE36" s="132"/>
      <c r="XF36" s="132"/>
      <c r="XG36" s="132"/>
      <c r="XH36" s="132"/>
      <c r="XI36" s="132"/>
      <c r="XJ36" s="132"/>
      <c r="XK36" s="130"/>
      <c r="XL36" s="132"/>
      <c r="XM36" s="132"/>
      <c r="XN36" s="132"/>
      <c r="XO36" s="132"/>
      <c r="XP36" s="132"/>
      <c r="XQ36" s="132"/>
      <c r="XR36" s="132"/>
      <c r="XS36" s="132"/>
      <c r="XT36" s="132"/>
      <c r="XU36" s="132"/>
      <c r="XV36" s="132"/>
      <c r="XW36" s="132"/>
      <c r="XX36" s="132"/>
      <c r="XY36" s="132"/>
      <c r="XZ36" s="130"/>
      <c r="YA36" s="132"/>
      <c r="YB36" s="132"/>
      <c r="YC36" s="132"/>
      <c r="YD36" s="132"/>
      <c r="YE36" s="132"/>
      <c r="YF36" s="132"/>
      <c r="YG36" s="132"/>
      <c r="YH36" s="132"/>
      <c r="YI36" s="132"/>
      <c r="YJ36" s="132"/>
      <c r="YK36" s="132"/>
      <c r="YL36" s="132"/>
      <c r="YM36" s="132"/>
      <c r="YN36" s="132"/>
      <c r="YO36" s="130"/>
      <c r="YP36" s="132"/>
      <c r="YQ36" s="132"/>
      <c r="YR36" s="132"/>
      <c r="YS36" s="132"/>
      <c r="YT36" s="132"/>
      <c r="YU36" s="132"/>
      <c r="YV36" s="132"/>
      <c r="YW36" s="132"/>
      <c r="YX36" s="132"/>
      <c r="YY36" s="132"/>
      <c r="YZ36" s="132"/>
      <c r="ZA36" s="132"/>
      <c r="ZB36" s="132"/>
      <c r="ZC36" s="132"/>
      <c r="ZD36" s="130"/>
      <c r="ZE36" s="132"/>
      <c r="ZF36" s="132"/>
      <c r="ZG36" s="132"/>
      <c r="ZH36" s="132"/>
      <c r="ZI36" s="132"/>
      <c r="ZJ36" s="132"/>
      <c r="ZK36" s="132"/>
      <c r="ZL36" s="132"/>
      <c r="ZM36" s="132"/>
      <c r="ZN36" s="132"/>
      <c r="ZO36" s="132"/>
      <c r="ZP36" s="132"/>
      <c r="ZQ36" s="132"/>
      <c r="ZR36" s="132"/>
      <c r="ZS36" s="130"/>
      <c r="ZT36" s="132"/>
      <c r="ZU36" s="132"/>
      <c r="ZV36" s="132"/>
      <c r="ZW36" s="132"/>
      <c r="ZX36" s="132"/>
      <c r="ZY36" s="132"/>
      <c r="ZZ36" s="132"/>
      <c r="AAA36" s="132"/>
      <c r="AAB36" s="132"/>
      <c r="AAC36" s="132"/>
      <c r="AAD36" s="132"/>
      <c r="AAE36" s="132"/>
      <c r="AAF36" s="132"/>
      <c r="AAG36" s="132"/>
      <c r="AAH36" s="130"/>
      <c r="AAI36" s="132"/>
      <c r="AAJ36" s="132"/>
      <c r="AAK36" s="132"/>
      <c r="AAL36" s="132"/>
      <c r="AAM36" s="132"/>
      <c r="AAN36" s="132"/>
      <c r="AAO36" s="132"/>
      <c r="AAP36" s="132"/>
      <c r="AAQ36" s="132"/>
      <c r="AAR36" s="132"/>
      <c r="AAS36" s="132"/>
      <c r="AAT36" s="132"/>
      <c r="AAU36" s="132"/>
      <c r="AAV36" s="132"/>
      <c r="AAW36" s="130"/>
      <c r="AAX36" s="132"/>
      <c r="AAY36" s="132"/>
      <c r="AAZ36" s="132"/>
      <c r="ABA36" s="132"/>
      <c r="ABB36" s="132"/>
      <c r="ABC36" s="132"/>
      <c r="ABD36" s="132"/>
      <c r="ABE36" s="132"/>
      <c r="ABF36" s="132"/>
      <c r="ABG36" s="132"/>
      <c r="ABH36" s="132"/>
      <c r="ABI36" s="132"/>
      <c r="ABJ36" s="132"/>
      <c r="ABK36" s="132"/>
      <c r="ABL36" s="130"/>
      <c r="ABM36" s="132"/>
      <c r="ABN36" s="132"/>
      <c r="ABO36" s="132"/>
      <c r="ABP36" s="132"/>
      <c r="ABQ36" s="132"/>
      <c r="ABR36" s="132"/>
      <c r="ABS36" s="132"/>
      <c r="ABT36" s="132"/>
      <c r="ABU36" s="132"/>
      <c r="ABV36" s="132"/>
      <c r="ABW36" s="132"/>
      <c r="ABX36" s="132"/>
      <c r="ABY36" s="132"/>
      <c r="ABZ36" s="132"/>
      <c r="ACA36" s="130"/>
      <c r="ACB36" s="132"/>
      <c r="ACC36" s="132"/>
      <c r="ACD36" s="132"/>
      <c r="ACE36" s="132"/>
      <c r="ACF36" s="132"/>
      <c r="ACG36" s="132"/>
      <c r="ACH36" s="132"/>
      <c r="ACI36" s="132"/>
      <c r="ACJ36" s="132"/>
      <c r="ACK36" s="132"/>
      <c r="ACL36" s="132"/>
      <c r="ACM36" s="132"/>
      <c r="ACN36" s="132"/>
      <c r="ACO36" s="132"/>
      <c r="ACP36" s="130"/>
      <c r="ACQ36" s="132"/>
      <c r="ACR36" s="132"/>
      <c r="ACS36" s="132"/>
      <c r="ACT36" s="132"/>
      <c r="ACU36" s="132"/>
      <c r="ACV36" s="132"/>
      <c r="ACW36" s="132"/>
      <c r="ACX36" s="132"/>
      <c r="ACY36" s="132"/>
      <c r="ACZ36" s="132"/>
      <c r="ADA36" s="132"/>
      <c r="ADB36" s="132"/>
      <c r="ADC36" s="132"/>
      <c r="ADD36" s="132"/>
      <c r="ADE36" s="130"/>
      <c r="ADF36" s="132"/>
      <c r="ADG36" s="132"/>
      <c r="ADH36" s="132"/>
      <c r="ADI36" s="132"/>
      <c r="ADJ36" s="132"/>
      <c r="ADK36" s="132"/>
      <c r="ADL36" s="132"/>
      <c r="ADM36" s="132"/>
      <c r="ADN36" s="132"/>
      <c r="ADO36" s="132"/>
      <c r="ADP36" s="132"/>
      <c r="ADQ36" s="132"/>
      <c r="ADR36" s="132"/>
      <c r="ADS36" s="132"/>
      <c r="ADT36" s="130"/>
      <c r="ADU36" s="132"/>
      <c r="ADV36" s="132"/>
      <c r="ADW36" s="132"/>
      <c r="ADX36" s="132"/>
      <c r="ADY36" s="132"/>
      <c r="ADZ36" s="132"/>
      <c r="AEA36" s="132"/>
      <c r="AEB36" s="132"/>
      <c r="AEC36" s="132"/>
      <c r="AED36" s="132"/>
      <c r="AEE36" s="132"/>
      <c r="AEF36" s="132"/>
      <c r="AEG36" s="132"/>
      <c r="AEH36" s="132"/>
      <c r="AEI36" s="130"/>
      <c r="AEJ36" s="132"/>
      <c r="AEK36" s="132"/>
      <c r="AEL36" s="132"/>
      <c r="AEM36" s="132"/>
      <c r="AEN36" s="132"/>
      <c r="AEO36" s="132"/>
      <c r="AEP36" s="132"/>
      <c r="AEQ36" s="132"/>
      <c r="AER36" s="132"/>
      <c r="AES36" s="132"/>
      <c r="AET36" s="132"/>
      <c r="AEU36" s="132"/>
      <c r="AEV36" s="132"/>
      <c r="AEW36" s="132"/>
      <c r="AEX36" s="130"/>
      <c r="AEY36" s="132"/>
      <c r="AEZ36" s="132"/>
      <c r="AFA36" s="132"/>
      <c r="AFB36" s="132"/>
      <c r="AFC36" s="132"/>
      <c r="AFD36" s="132"/>
      <c r="AFE36" s="132"/>
      <c r="AFF36" s="132"/>
      <c r="AFG36" s="132"/>
      <c r="AFH36" s="132"/>
      <c r="AFI36" s="132"/>
      <c r="AFJ36" s="132"/>
      <c r="AFK36" s="132"/>
      <c r="AFL36" s="132"/>
      <c r="AFM36" s="130"/>
      <c r="AFN36" s="132"/>
      <c r="AFO36" s="132"/>
      <c r="AFP36" s="132"/>
      <c r="AFQ36" s="132"/>
      <c r="AFR36" s="132"/>
      <c r="AFS36" s="132"/>
      <c r="AFT36" s="132"/>
      <c r="AFU36" s="132"/>
      <c r="AFV36" s="132"/>
      <c r="AFW36" s="132"/>
      <c r="AFX36" s="132"/>
      <c r="AFY36" s="132"/>
      <c r="AFZ36" s="132"/>
      <c r="AGA36" s="132"/>
      <c r="AGB36" s="130"/>
      <c r="AGC36" s="132"/>
      <c r="AGD36" s="132"/>
      <c r="AGE36" s="132"/>
      <c r="AGF36" s="132"/>
      <c r="AGG36" s="132"/>
      <c r="AGH36" s="132"/>
      <c r="AGI36" s="132"/>
      <c r="AGJ36" s="132"/>
      <c r="AGK36" s="132"/>
      <c r="AGL36" s="132"/>
      <c r="AGM36" s="132"/>
      <c r="AGN36" s="132"/>
      <c r="AGO36" s="132"/>
      <c r="AGP36" s="132"/>
      <c r="AGQ36" s="130"/>
      <c r="AGR36" s="132"/>
      <c r="AGS36" s="132"/>
      <c r="AGT36" s="132"/>
      <c r="AGU36" s="132"/>
      <c r="AGV36" s="132"/>
      <c r="AGW36" s="132"/>
      <c r="AGX36" s="132"/>
      <c r="AGY36" s="132"/>
      <c r="AGZ36" s="132"/>
      <c r="AHA36" s="132"/>
      <c r="AHB36" s="132"/>
      <c r="AHC36" s="132"/>
      <c r="AHD36" s="132"/>
      <c r="AHE36" s="132"/>
      <c r="AHF36" s="130"/>
      <c r="AHG36" s="132"/>
      <c r="AHH36" s="132"/>
      <c r="AHI36" s="132"/>
      <c r="AHJ36" s="132"/>
      <c r="AHK36" s="132"/>
      <c r="AHL36" s="132"/>
      <c r="AHM36" s="132"/>
      <c r="AHN36" s="132"/>
      <c r="AHO36" s="132"/>
      <c r="AHP36" s="132"/>
      <c r="AHQ36" s="132"/>
      <c r="AHR36" s="132"/>
      <c r="AHS36" s="132"/>
      <c r="AHT36" s="132"/>
      <c r="AHU36" s="130"/>
      <c r="AHV36" s="132"/>
      <c r="AHW36" s="132"/>
      <c r="AHX36" s="132"/>
      <c r="AHY36" s="132"/>
      <c r="AHZ36" s="132"/>
      <c r="AIA36" s="132"/>
      <c r="AIB36" s="132"/>
      <c r="AIC36" s="132"/>
      <c r="AID36" s="132"/>
      <c r="AIE36" s="132"/>
      <c r="AIF36" s="132"/>
      <c r="AIG36" s="132"/>
      <c r="AIH36" s="132"/>
      <c r="AII36" s="132"/>
      <c r="AIJ36" s="130"/>
      <c r="AIK36" s="132"/>
      <c r="AIL36" s="132"/>
      <c r="AIM36" s="132"/>
      <c r="AIN36" s="132"/>
      <c r="AIO36" s="132"/>
      <c r="AIP36" s="132"/>
      <c r="AIQ36" s="132"/>
      <c r="AIR36" s="132"/>
      <c r="AIS36" s="132"/>
      <c r="AIT36" s="132"/>
      <c r="AIU36" s="132"/>
      <c r="AIV36" s="132"/>
      <c r="AIW36" s="132"/>
      <c r="AIX36" s="132"/>
      <c r="AIY36" s="130"/>
      <c r="AIZ36" s="132"/>
      <c r="AJA36" s="132"/>
      <c r="AJB36" s="132"/>
      <c r="AJC36" s="132"/>
      <c r="AJD36" s="132"/>
      <c r="AJE36" s="132"/>
      <c r="AJF36" s="132"/>
      <c r="AJG36" s="132"/>
      <c r="AJH36" s="132"/>
      <c r="AJI36" s="132"/>
      <c r="AJJ36" s="132"/>
      <c r="AJK36" s="132"/>
      <c r="AJL36" s="132"/>
      <c r="AJM36" s="132"/>
      <c r="AJN36" s="130"/>
      <c r="AJO36" s="132"/>
      <c r="AJP36" s="132"/>
      <c r="AJQ36" s="132"/>
      <c r="AJR36" s="132"/>
      <c r="AJS36" s="132"/>
      <c r="AJT36" s="132"/>
      <c r="AJU36" s="132"/>
      <c r="AJV36" s="132"/>
      <c r="AJW36" s="132"/>
      <c r="AJX36" s="132"/>
      <c r="AJY36" s="132"/>
      <c r="AJZ36" s="132"/>
      <c r="AKA36" s="132"/>
      <c r="AKB36" s="132"/>
      <c r="AKC36" s="130"/>
      <c r="AKD36" s="132"/>
      <c r="AKE36" s="132"/>
      <c r="AKF36" s="132"/>
      <c r="AKG36" s="132"/>
      <c r="AKH36" s="132"/>
      <c r="AKI36" s="132"/>
      <c r="AKJ36" s="132"/>
      <c r="AKK36" s="132"/>
      <c r="AKL36" s="132"/>
      <c r="AKM36" s="132"/>
      <c r="AKN36" s="132"/>
      <c r="AKO36" s="132"/>
      <c r="AKP36" s="132"/>
      <c r="AKQ36" s="132"/>
      <c r="AKR36" s="130"/>
      <c r="AKS36" s="132"/>
      <c r="AKT36" s="132"/>
      <c r="AKU36" s="132"/>
      <c r="AKV36" s="132"/>
      <c r="AKW36" s="132"/>
      <c r="AKX36" s="132"/>
      <c r="AKY36" s="132"/>
      <c r="AKZ36" s="132"/>
      <c r="ALA36" s="132"/>
      <c r="ALB36" s="132"/>
      <c r="ALC36" s="132"/>
      <c r="ALD36" s="132"/>
      <c r="ALE36" s="132"/>
      <c r="ALF36" s="132"/>
      <c r="ALG36" s="130"/>
      <c r="ALH36" s="132"/>
      <c r="ALI36" s="132"/>
      <c r="ALJ36" s="132"/>
      <c r="ALK36" s="132"/>
      <c r="ALL36" s="132"/>
      <c r="ALM36" s="132"/>
      <c r="ALN36" s="132"/>
      <c r="ALO36" s="132"/>
      <c r="ALP36" s="132"/>
      <c r="ALQ36" s="132"/>
      <c r="ALR36" s="132"/>
      <c r="ALS36" s="132"/>
      <c r="ALT36" s="132"/>
      <c r="ALU36" s="132"/>
      <c r="ALV36" s="130"/>
      <c r="ALW36" s="132"/>
      <c r="ALX36" s="132"/>
      <c r="ALY36" s="132"/>
      <c r="ALZ36" s="132"/>
      <c r="AMA36" s="132"/>
      <c r="AMB36" s="132"/>
      <c r="AMC36" s="132"/>
      <c r="AMD36" s="132"/>
      <c r="AME36" s="132"/>
      <c r="AMF36" s="132"/>
      <c r="AMG36" s="132"/>
      <c r="AMH36" s="132"/>
      <c r="AMI36" s="132"/>
      <c r="AMJ36" s="132"/>
      <c r="AMK36" s="130"/>
      <c r="AML36" s="132"/>
      <c r="AMM36" s="132"/>
      <c r="AMN36" s="132"/>
      <c r="AMO36" s="132"/>
      <c r="AMP36" s="132"/>
      <c r="AMQ36" s="132"/>
      <c r="AMR36" s="132"/>
      <c r="AMS36" s="132"/>
      <c r="AMT36" s="132"/>
      <c r="AMU36" s="132"/>
      <c r="AMV36" s="132"/>
      <c r="AMW36" s="132"/>
      <c r="AMX36" s="132"/>
      <c r="AMY36" s="132"/>
      <c r="AMZ36" s="130"/>
      <c r="ANA36" s="132"/>
      <c r="ANB36" s="132"/>
      <c r="ANC36" s="132"/>
      <c r="AND36" s="132"/>
      <c r="ANE36" s="132"/>
      <c r="ANF36" s="132"/>
      <c r="ANG36" s="132"/>
      <c r="ANH36" s="132"/>
      <c r="ANI36" s="132"/>
      <c r="ANJ36" s="132"/>
      <c r="ANK36" s="132"/>
      <c r="ANL36" s="132"/>
      <c r="ANM36" s="132"/>
      <c r="ANN36" s="132"/>
      <c r="ANO36" s="130"/>
      <c r="ANP36" s="132"/>
      <c r="ANQ36" s="132"/>
      <c r="ANR36" s="132"/>
      <c r="ANS36" s="132"/>
      <c r="ANT36" s="132"/>
      <c r="ANU36" s="132"/>
      <c r="ANV36" s="132"/>
      <c r="ANW36" s="132"/>
      <c r="ANX36" s="132"/>
      <c r="ANY36" s="132"/>
      <c r="ANZ36" s="132"/>
      <c r="AOA36" s="132"/>
      <c r="AOB36" s="132"/>
      <c r="AOC36" s="132"/>
      <c r="AOD36" s="130"/>
      <c r="AOE36" s="132"/>
      <c r="AOF36" s="132"/>
      <c r="AOG36" s="132"/>
      <c r="AOH36" s="132"/>
      <c r="AOI36" s="132"/>
      <c r="AOJ36" s="132"/>
      <c r="AOK36" s="132"/>
      <c r="AOL36" s="132"/>
      <c r="AOM36" s="132"/>
      <c r="AON36" s="132"/>
      <c r="AOO36" s="132"/>
      <c r="AOP36" s="132"/>
      <c r="AOQ36" s="132"/>
      <c r="AOR36" s="132"/>
      <c r="AOS36" s="130"/>
      <c r="AOT36" s="132"/>
      <c r="AOU36" s="132"/>
      <c r="AOV36" s="132"/>
      <c r="AOW36" s="132"/>
      <c r="AOX36" s="132"/>
      <c r="AOY36" s="132"/>
      <c r="AOZ36" s="132"/>
      <c r="APA36" s="132"/>
      <c r="APB36" s="132"/>
      <c r="APC36" s="132"/>
      <c r="APD36" s="132"/>
      <c r="APE36" s="132"/>
      <c r="APF36" s="132"/>
      <c r="APG36" s="132"/>
      <c r="APH36" s="130"/>
      <c r="API36" s="132"/>
      <c r="APJ36" s="132"/>
      <c r="APK36" s="132"/>
      <c r="APL36" s="132"/>
      <c r="APM36" s="132"/>
      <c r="APN36" s="132"/>
      <c r="APO36" s="132"/>
      <c r="APP36" s="132"/>
      <c r="APQ36" s="132"/>
      <c r="APR36" s="132"/>
      <c r="APS36" s="132"/>
      <c r="APT36" s="132"/>
      <c r="APU36" s="132"/>
      <c r="APV36" s="132"/>
      <c r="APW36" s="130"/>
      <c r="APX36" s="132"/>
      <c r="APY36" s="132"/>
      <c r="APZ36" s="132"/>
      <c r="AQA36" s="132"/>
      <c r="AQB36" s="132"/>
      <c r="AQC36" s="132"/>
      <c r="AQD36" s="132"/>
      <c r="AQE36" s="132"/>
      <c r="AQF36" s="132"/>
      <c r="AQG36" s="132"/>
      <c r="AQH36" s="132"/>
      <c r="AQI36" s="132"/>
      <c r="AQJ36" s="132"/>
      <c r="AQK36" s="132"/>
      <c r="AQL36" s="130"/>
      <c r="AQM36" s="132"/>
      <c r="AQN36" s="132"/>
      <c r="AQO36" s="132"/>
      <c r="AQP36" s="132"/>
      <c r="AQQ36" s="132"/>
      <c r="AQR36" s="132"/>
      <c r="AQS36" s="132"/>
      <c r="AQT36" s="132"/>
      <c r="AQU36" s="132"/>
      <c r="AQV36" s="132"/>
      <c r="AQW36" s="132"/>
      <c r="AQX36" s="132"/>
      <c r="AQY36" s="132"/>
      <c r="AQZ36" s="132"/>
      <c r="ARA36" s="130"/>
      <c r="ARB36" s="132"/>
      <c r="ARC36" s="132"/>
      <c r="ARD36" s="132"/>
      <c r="ARE36" s="132"/>
      <c r="ARF36" s="132"/>
      <c r="ARG36" s="132"/>
      <c r="ARH36" s="132"/>
      <c r="ARI36" s="132"/>
      <c r="ARJ36" s="132"/>
      <c r="ARK36" s="132"/>
      <c r="ARL36" s="132"/>
      <c r="ARM36" s="132"/>
      <c r="ARN36" s="132"/>
      <c r="ARO36" s="132"/>
      <c r="ARP36" s="130"/>
      <c r="ARQ36" s="132"/>
      <c r="ARR36" s="132"/>
      <c r="ARS36" s="132"/>
      <c r="ART36" s="132"/>
      <c r="ARU36" s="132"/>
      <c r="ARV36" s="132"/>
      <c r="ARW36" s="132"/>
      <c r="ARX36" s="132"/>
      <c r="ARY36" s="132"/>
      <c r="ARZ36" s="132"/>
      <c r="ASA36" s="132"/>
      <c r="ASB36" s="132"/>
      <c r="ASC36" s="132"/>
      <c r="ASD36" s="132"/>
      <c r="ASE36" s="130"/>
      <c r="ASF36" s="132"/>
      <c r="ASG36" s="132"/>
      <c r="ASH36" s="132"/>
      <c r="ASI36" s="132"/>
      <c r="ASJ36" s="132"/>
      <c r="ASK36" s="132"/>
      <c r="ASL36" s="132"/>
      <c r="ASM36" s="132"/>
      <c r="ASN36" s="132"/>
      <c r="ASO36" s="132"/>
      <c r="ASP36" s="132"/>
      <c r="ASQ36" s="132"/>
      <c r="ASR36" s="132"/>
      <c r="ASS36" s="132"/>
      <c r="AST36" s="130"/>
      <c r="ASU36" s="132"/>
      <c r="ASV36" s="132"/>
      <c r="ASW36" s="132"/>
      <c r="ASX36" s="132"/>
      <c r="ASY36" s="132"/>
      <c r="ASZ36" s="132"/>
      <c r="ATA36" s="132"/>
      <c r="ATB36" s="132"/>
      <c r="ATC36" s="132"/>
      <c r="ATD36" s="132"/>
      <c r="ATE36" s="132"/>
      <c r="ATF36" s="132"/>
      <c r="ATG36" s="132"/>
      <c r="ATH36" s="132"/>
      <c r="ATI36" s="130"/>
      <c r="ATJ36" s="132"/>
      <c r="ATK36" s="132"/>
      <c r="ATL36" s="132"/>
      <c r="ATM36" s="132"/>
      <c r="ATN36" s="132"/>
      <c r="ATO36" s="132"/>
      <c r="ATP36" s="132"/>
      <c r="ATQ36" s="132"/>
      <c r="ATR36" s="132"/>
      <c r="ATS36" s="132"/>
      <c r="ATT36" s="132"/>
      <c r="ATU36" s="132"/>
      <c r="ATV36" s="132"/>
      <c r="ATW36" s="132"/>
      <c r="ATX36" s="130"/>
      <c r="ATY36" s="132"/>
      <c r="ATZ36" s="132"/>
      <c r="AUA36" s="132"/>
      <c r="AUB36" s="132"/>
      <c r="AUC36" s="132"/>
      <c r="AUD36" s="132"/>
      <c r="AUE36" s="132"/>
      <c r="AUF36" s="132"/>
      <c r="AUG36" s="132"/>
      <c r="AUH36" s="132"/>
      <c r="AUI36" s="132"/>
      <c r="AUJ36" s="132"/>
      <c r="AUK36" s="132"/>
      <c r="AUL36" s="132"/>
      <c r="AUM36" s="130"/>
      <c r="AUN36" s="132"/>
      <c r="AUO36" s="132"/>
      <c r="AUP36" s="132"/>
      <c r="AUQ36" s="132"/>
      <c r="AUR36" s="132"/>
      <c r="AUS36" s="132"/>
      <c r="AUT36" s="132"/>
      <c r="AUU36" s="132"/>
      <c r="AUV36" s="132"/>
      <c r="AUW36" s="132"/>
      <c r="AUX36" s="132"/>
      <c r="AUY36" s="132"/>
      <c r="AUZ36" s="132"/>
      <c r="AVA36" s="132"/>
      <c r="AVB36" s="130"/>
      <c r="AVC36" s="132"/>
      <c r="AVD36" s="132"/>
      <c r="AVE36" s="132"/>
      <c r="AVF36" s="132"/>
      <c r="AVG36" s="132"/>
      <c r="AVH36" s="132"/>
      <c r="AVI36" s="132"/>
      <c r="AVJ36" s="132"/>
      <c r="AVK36" s="132"/>
      <c r="AVL36" s="132"/>
      <c r="AVM36" s="132"/>
      <c r="AVN36" s="132"/>
      <c r="AVO36" s="132"/>
      <c r="AVP36" s="132"/>
      <c r="AVQ36" s="130"/>
      <c r="AVR36" s="132"/>
      <c r="AVS36" s="132"/>
      <c r="AVT36" s="132"/>
      <c r="AVU36" s="132"/>
      <c r="AVV36" s="132"/>
      <c r="AVW36" s="132"/>
      <c r="AVX36" s="132"/>
      <c r="AVY36" s="132"/>
      <c r="AVZ36" s="132"/>
      <c r="AWA36" s="132"/>
      <c r="AWB36" s="132"/>
      <c r="AWC36" s="132"/>
      <c r="AWD36" s="132"/>
      <c r="AWE36" s="132"/>
      <c r="AWF36" s="130"/>
      <c r="AWG36" s="132"/>
      <c r="AWH36" s="132"/>
      <c r="AWI36" s="132"/>
      <c r="AWJ36" s="132"/>
      <c r="AWK36" s="132"/>
      <c r="AWL36" s="132"/>
      <c r="AWM36" s="132"/>
      <c r="AWN36" s="132"/>
      <c r="AWO36" s="132"/>
      <c r="AWP36" s="132"/>
      <c r="AWQ36" s="132"/>
      <c r="AWR36" s="132"/>
      <c r="AWS36" s="132"/>
      <c r="AWT36" s="132"/>
      <c r="AWU36" s="130"/>
      <c r="AWV36" s="132"/>
      <c r="AWW36" s="132"/>
      <c r="AWX36" s="132"/>
      <c r="AWY36" s="132"/>
      <c r="AWZ36" s="132"/>
      <c r="AXA36" s="132"/>
      <c r="AXB36" s="132"/>
      <c r="AXC36" s="132"/>
      <c r="AXD36" s="132"/>
      <c r="AXE36" s="132"/>
      <c r="AXF36" s="132"/>
      <c r="AXG36" s="132"/>
      <c r="AXH36" s="132"/>
      <c r="AXI36" s="132"/>
      <c r="AXJ36" s="130"/>
      <c r="AXK36" s="132"/>
      <c r="AXL36" s="132"/>
      <c r="AXM36" s="132"/>
      <c r="AXN36" s="132"/>
      <c r="AXO36" s="132"/>
      <c r="AXP36" s="132"/>
      <c r="AXQ36" s="132"/>
      <c r="AXR36" s="132"/>
      <c r="AXS36" s="132"/>
      <c r="AXT36" s="132"/>
      <c r="AXU36" s="132"/>
      <c r="AXV36" s="132"/>
      <c r="AXW36" s="132"/>
      <c r="AXX36" s="132"/>
      <c r="AXY36" s="130"/>
      <c r="AXZ36" s="132"/>
      <c r="AYA36" s="132"/>
      <c r="AYB36" s="132"/>
      <c r="AYC36" s="132"/>
      <c r="AYD36" s="132"/>
      <c r="AYE36" s="132"/>
      <c r="AYF36" s="132"/>
      <c r="AYG36" s="132"/>
      <c r="AYH36" s="132"/>
      <c r="AYI36" s="132"/>
      <c r="AYJ36" s="132"/>
      <c r="AYK36" s="132"/>
      <c r="AYL36" s="132"/>
      <c r="AYM36" s="132"/>
      <c r="AYN36" s="130"/>
      <c r="AYO36" s="132"/>
      <c r="AYP36" s="132"/>
      <c r="AYQ36" s="132"/>
      <c r="AYR36" s="132"/>
      <c r="AYS36" s="132"/>
      <c r="AYT36" s="132"/>
      <c r="AYU36" s="132"/>
      <c r="AYV36" s="132"/>
      <c r="AYW36" s="132"/>
      <c r="AYX36" s="132"/>
      <c r="AYY36" s="132"/>
      <c r="AYZ36" s="132"/>
      <c r="AZA36" s="132"/>
      <c r="AZB36" s="132"/>
      <c r="AZC36" s="130"/>
      <c r="AZD36" s="132"/>
      <c r="AZE36" s="132"/>
      <c r="AZF36" s="132"/>
      <c r="AZG36" s="132"/>
      <c r="AZH36" s="132"/>
      <c r="AZI36" s="132"/>
      <c r="AZJ36" s="132"/>
      <c r="AZK36" s="132"/>
      <c r="AZL36" s="132"/>
      <c r="AZM36" s="132"/>
      <c r="AZN36" s="132"/>
      <c r="AZO36" s="132"/>
      <c r="AZP36" s="132"/>
      <c r="AZQ36" s="132"/>
      <c r="AZR36" s="130"/>
      <c r="AZS36" s="132"/>
      <c r="AZT36" s="132"/>
      <c r="AZU36" s="132"/>
      <c r="AZV36" s="132"/>
      <c r="AZW36" s="132"/>
      <c r="AZX36" s="132"/>
      <c r="AZY36" s="132"/>
      <c r="AZZ36" s="132"/>
      <c r="BAA36" s="132"/>
      <c r="BAB36" s="132"/>
      <c r="BAC36" s="132"/>
      <c r="BAD36" s="132"/>
      <c r="BAE36" s="132"/>
      <c r="BAF36" s="132"/>
      <c r="BAG36" s="130"/>
      <c r="BAH36" s="132"/>
      <c r="BAI36" s="132"/>
      <c r="BAJ36" s="132"/>
      <c r="BAK36" s="132"/>
      <c r="BAL36" s="132"/>
      <c r="BAM36" s="132"/>
      <c r="BAN36" s="132"/>
      <c r="BAO36" s="132"/>
      <c r="BAP36" s="132"/>
      <c r="BAQ36" s="132"/>
      <c r="BAR36" s="132"/>
      <c r="BAS36" s="132"/>
      <c r="BAT36" s="132"/>
      <c r="BAU36" s="132"/>
      <c r="BAV36" s="130"/>
      <c r="BAW36" s="132"/>
      <c r="BAX36" s="132"/>
      <c r="BAY36" s="132"/>
      <c r="BAZ36" s="132"/>
      <c r="BBA36" s="132"/>
      <c r="BBB36" s="132"/>
      <c r="BBC36" s="132"/>
      <c r="BBD36" s="132"/>
      <c r="BBE36" s="132"/>
      <c r="BBF36" s="132"/>
      <c r="BBG36" s="132"/>
      <c r="BBH36" s="132"/>
      <c r="BBI36" s="132"/>
      <c r="BBJ36" s="132"/>
      <c r="BBK36" s="130"/>
      <c r="BBL36" s="132"/>
      <c r="BBM36" s="132"/>
      <c r="BBN36" s="132"/>
      <c r="BBO36" s="132"/>
      <c r="BBP36" s="132"/>
      <c r="BBQ36" s="132"/>
      <c r="BBR36" s="132"/>
      <c r="BBS36" s="132"/>
      <c r="BBT36" s="132"/>
      <c r="BBU36" s="132"/>
      <c r="BBV36" s="132"/>
      <c r="BBW36" s="132"/>
      <c r="BBX36" s="132"/>
      <c r="BBY36" s="132"/>
      <c r="BBZ36" s="130"/>
      <c r="BCA36" s="132"/>
      <c r="BCB36" s="132"/>
      <c r="BCC36" s="132"/>
      <c r="BCD36" s="132"/>
      <c r="BCE36" s="132"/>
      <c r="BCF36" s="132"/>
      <c r="BCG36" s="132"/>
      <c r="BCH36" s="132"/>
      <c r="BCI36" s="132"/>
      <c r="BCJ36" s="132"/>
      <c r="BCK36" s="132"/>
      <c r="BCL36" s="132"/>
      <c r="BCM36" s="132"/>
      <c r="BCN36" s="132"/>
      <c r="BCO36" s="130"/>
      <c r="BCP36" s="132"/>
      <c r="BCQ36" s="132"/>
      <c r="BCR36" s="132"/>
      <c r="BCS36" s="132"/>
      <c r="BCT36" s="132"/>
      <c r="BCU36" s="132"/>
      <c r="BCV36" s="132"/>
      <c r="BCW36" s="132"/>
      <c r="BCX36" s="132"/>
      <c r="BCY36" s="132"/>
      <c r="BCZ36" s="132"/>
      <c r="BDA36" s="132"/>
      <c r="BDB36" s="132"/>
      <c r="BDC36" s="132"/>
      <c r="BDD36" s="130"/>
      <c r="BDE36" s="132"/>
      <c r="BDF36" s="132"/>
      <c r="BDG36" s="132"/>
      <c r="BDH36" s="132"/>
      <c r="BDI36" s="132"/>
      <c r="BDJ36" s="132"/>
      <c r="BDK36" s="132"/>
      <c r="BDL36" s="132"/>
      <c r="BDM36" s="132"/>
      <c r="BDN36" s="132"/>
      <c r="BDO36" s="132"/>
      <c r="BDP36" s="132"/>
      <c r="BDQ36" s="132"/>
      <c r="BDR36" s="132"/>
      <c r="BDS36" s="130"/>
      <c r="BDT36" s="132"/>
      <c r="BDU36" s="132"/>
      <c r="BDV36" s="132"/>
      <c r="BDW36" s="132"/>
      <c r="BDX36" s="132"/>
      <c r="BDY36" s="132"/>
      <c r="BDZ36" s="132"/>
      <c r="BEA36" s="132"/>
      <c r="BEB36" s="132"/>
      <c r="BEC36" s="132"/>
      <c r="BED36" s="132"/>
      <c r="BEE36" s="132"/>
      <c r="BEF36" s="132"/>
      <c r="BEG36" s="132"/>
      <c r="BEH36" s="130"/>
      <c r="BEI36" s="132"/>
      <c r="BEJ36" s="132"/>
      <c r="BEK36" s="132"/>
      <c r="BEL36" s="132"/>
      <c r="BEM36" s="132"/>
      <c r="BEN36" s="132"/>
      <c r="BEO36" s="132"/>
      <c r="BEP36" s="132"/>
      <c r="BEQ36" s="132"/>
      <c r="BER36" s="132"/>
      <c r="BES36" s="132"/>
      <c r="BET36" s="132"/>
      <c r="BEU36" s="132"/>
      <c r="BEV36" s="132"/>
      <c r="BEW36" s="130"/>
      <c r="BEX36" s="132"/>
      <c r="BEY36" s="132"/>
      <c r="BEZ36" s="132"/>
      <c r="BFA36" s="132"/>
      <c r="BFB36" s="132"/>
      <c r="BFC36" s="132"/>
      <c r="BFD36" s="132"/>
      <c r="BFE36" s="132"/>
      <c r="BFF36" s="132"/>
      <c r="BFG36" s="132"/>
      <c r="BFH36" s="132"/>
      <c r="BFI36" s="132"/>
      <c r="BFJ36" s="132"/>
      <c r="BFK36" s="132"/>
      <c r="BFL36" s="130"/>
      <c r="BFM36" s="132"/>
      <c r="BFN36" s="132"/>
      <c r="BFO36" s="132"/>
      <c r="BFP36" s="132"/>
      <c r="BFQ36" s="132"/>
      <c r="BFR36" s="132"/>
      <c r="BFS36" s="132"/>
      <c r="BFT36" s="132"/>
      <c r="BFU36" s="132"/>
      <c r="BFV36" s="132"/>
      <c r="BFW36" s="132"/>
      <c r="BFX36" s="132"/>
      <c r="BFY36" s="132"/>
      <c r="BFZ36" s="132"/>
      <c r="BGA36" s="130"/>
      <c r="BGB36" s="132"/>
      <c r="BGC36" s="132"/>
      <c r="BGD36" s="132"/>
      <c r="BGE36" s="132"/>
      <c r="BGF36" s="132"/>
      <c r="BGG36" s="132"/>
      <c r="BGH36" s="132"/>
      <c r="BGI36" s="132"/>
      <c r="BGJ36" s="132"/>
      <c r="BGK36" s="132"/>
      <c r="BGL36" s="132"/>
      <c r="BGM36" s="132"/>
      <c r="BGN36" s="132"/>
      <c r="BGO36" s="132"/>
      <c r="BGP36" s="130"/>
      <c r="BGQ36" s="132"/>
      <c r="BGR36" s="132"/>
      <c r="BGS36" s="132"/>
      <c r="BGT36" s="132"/>
      <c r="BGU36" s="132"/>
      <c r="BGV36" s="132"/>
      <c r="BGW36" s="132"/>
      <c r="BGX36" s="132"/>
      <c r="BGY36" s="132"/>
      <c r="BGZ36" s="132"/>
      <c r="BHA36" s="132"/>
      <c r="BHB36" s="132"/>
      <c r="BHC36" s="132"/>
      <c r="BHD36" s="132"/>
      <c r="BHE36" s="130"/>
      <c r="BHF36" s="132"/>
      <c r="BHG36" s="132"/>
      <c r="BHH36" s="132"/>
      <c r="BHI36" s="132"/>
      <c r="BHJ36" s="132"/>
      <c r="BHK36" s="132"/>
      <c r="BHL36" s="132"/>
      <c r="BHM36" s="132"/>
      <c r="BHN36" s="132"/>
      <c r="BHO36" s="132"/>
      <c r="BHP36" s="132"/>
      <c r="BHQ36" s="132"/>
      <c r="BHR36" s="132"/>
      <c r="BHS36" s="132"/>
      <c r="BHT36" s="130"/>
      <c r="BHU36" s="132"/>
      <c r="BHV36" s="132"/>
      <c r="BHW36" s="132"/>
      <c r="BHX36" s="132"/>
      <c r="BHY36" s="132"/>
      <c r="BHZ36" s="132"/>
      <c r="BIA36" s="132"/>
      <c r="BIB36" s="132"/>
      <c r="BIC36" s="132"/>
      <c r="BID36" s="132"/>
      <c r="BIE36" s="132"/>
      <c r="BIF36" s="132"/>
      <c r="BIG36" s="132"/>
      <c r="BIH36" s="132"/>
      <c r="BII36" s="130"/>
      <c r="BIJ36" s="132"/>
      <c r="BIK36" s="132"/>
      <c r="BIL36" s="132"/>
      <c r="BIM36" s="132"/>
      <c r="BIN36" s="132"/>
      <c r="BIO36" s="132"/>
      <c r="BIP36" s="132"/>
      <c r="BIQ36" s="132"/>
      <c r="BIR36" s="132"/>
      <c r="BIS36" s="132"/>
      <c r="BIT36" s="132"/>
      <c r="BIU36" s="132"/>
      <c r="BIV36" s="132"/>
      <c r="BIW36" s="132"/>
      <c r="BIX36" s="130"/>
      <c r="BIY36" s="132"/>
      <c r="BIZ36" s="132"/>
      <c r="BJA36" s="132"/>
      <c r="BJB36" s="132"/>
      <c r="BJC36" s="132"/>
      <c r="BJD36" s="132"/>
      <c r="BJE36" s="132"/>
      <c r="BJF36" s="132"/>
      <c r="BJG36" s="132"/>
      <c r="BJH36" s="132"/>
      <c r="BJI36" s="132"/>
      <c r="BJJ36" s="132"/>
      <c r="BJK36" s="132"/>
      <c r="BJL36" s="132"/>
      <c r="BJM36" s="130"/>
      <c r="BJN36" s="132"/>
      <c r="BJO36" s="132"/>
      <c r="BJP36" s="132"/>
      <c r="BJQ36" s="132"/>
      <c r="BJR36" s="132"/>
      <c r="BJS36" s="132"/>
      <c r="BJT36" s="132"/>
      <c r="BJU36" s="132"/>
      <c r="BJV36" s="132"/>
      <c r="BJW36" s="132"/>
      <c r="BJX36" s="132"/>
      <c r="BJY36" s="132"/>
      <c r="BJZ36" s="132"/>
      <c r="BKA36" s="132"/>
      <c r="BKB36" s="130"/>
      <c r="BKC36" s="132"/>
      <c r="BKD36" s="132"/>
      <c r="BKE36" s="132"/>
      <c r="BKF36" s="132"/>
      <c r="BKG36" s="132"/>
      <c r="BKH36" s="132"/>
      <c r="BKI36" s="132"/>
      <c r="BKJ36" s="132"/>
      <c r="BKK36" s="132"/>
      <c r="BKL36" s="132"/>
      <c r="BKM36" s="132"/>
      <c r="BKN36" s="132"/>
      <c r="BKO36" s="132"/>
      <c r="BKP36" s="132"/>
      <c r="BKQ36" s="130"/>
      <c r="BKR36" s="132"/>
      <c r="BKS36" s="132"/>
      <c r="BKT36" s="132"/>
      <c r="BKU36" s="132"/>
      <c r="BKV36" s="132"/>
      <c r="BKW36" s="132"/>
      <c r="BKX36" s="132"/>
      <c r="BKY36" s="132"/>
      <c r="BKZ36" s="132"/>
      <c r="BLA36" s="132"/>
      <c r="BLB36" s="132"/>
      <c r="BLC36" s="132"/>
      <c r="BLD36" s="132"/>
      <c r="BLE36" s="132"/>
      <c r="BLF36" s="130"/>
      <c r="BLG36" s="132"/>
      <c r="BLH36" s="132"/>
      <c r="BLI36" s="132"/>
      <c r="BLJ36" s="132"/>
      <c r="BLK36" s="132"/>
      <c r="BLL36" s="132"/>
      <c r="BLM36" s="132"/>
      <c r="BLN36" s="132"/>
      <c r="BLO36" s="132"/>
      <c r="BLP36" s="132"/>
      <c r="BLQ36" s="132"/>
      <c r="BLR36" s="132"/>
      <c r="BLS36" s="132"/>
      <c r="BLT36" s="132"/>
      <c r="BLU36" s="130"/>
      <c r="BLV36" s="132"/>
      <c r="BLW36" s="132"/>
      <c r="BLX36" s="132"/>
      <c r="BLY36" s="132"/>
      <c r="BLZ36" s="132"/>
      <c r="BMA36" s="132"/>
      <c r="BMB36" s="132"/>
      <c r="BMC36" s="132"/>
      <c r="BMD36" s="132"/>
      <c r="BME36" s="132"/>
      <c r="BMF36" s="132"/>
      <c r="BMG36" s="132"/>
      <c r="BMH36" s="132"/>
      <c r="BMI36" s="132"/>
      <c r="BMJ36" s="130"/>
      <c r="BMK36" s="132"/>
      <c r="BML36" s="132"/>
      <c r="BMM36" s="132"/>
      <c r="BMN36" s="132"/>
      <c r="BMO36" s="132"/>
      <c r="BMP36" s="132"/>
      <c r="BMQ36" s="132"/>
      <c r="BMR36" s="132"/>
      <c r="BMS36" s="132"/>
      <c r="BMT36" s="132"/>
      <c r="BMU36" s="132"/>
      <c r="BMV36" s="132"/>
      <c r="BMW36" s="132"/>
      <c r="BMX36" s="132"/>
      <c r="BMY36" s="130"/>
      <c r="BMZ36" s="132"/>
      <c r="BNA36" s="132"/>
      <c r="BNB36" s="132"/>
      <c r="BNC36" s="132"/>
      <c r="BND36" s="132"/>
      <c r="BNE36" s="132"/>
      <c r="BNF36" s="132"/>
      <c r="BNG36" s="132"/>
      <c r="BNH36" s="132"/>
      <c r="BNI36" s="132"/>
      <c r="BNJ36" s="132"/>
      <c r="BNK36" s="132"/>
      <c r="BNL36" s="132"/>
      <c r="BNM36" s="132"/>
      <c r="BNN36" s="130"/>
      <c r="BNO36" s="132"/>
      <c r="BNP36" s="132"/>
      <c r="BNQ36" s="132"/>
      <c r="BNR36" s="132"/>
      <c r="BNS36" s="132"/>
      <c r="BNT36" s="132"/>
      <c r="BNU36" s="132"/>
      <c r="BNV36" s="132"/>
      <c r="BNW36" s="132"/>
      <c r="BNX36" s="132"/>
      <c r="BNY36" s="132"/>
      <c r="BNZ36" s="132"/>
      <c r="BOA36" s="132"/>
      <c r="BOB36" s="132"/>
      <c r="BOC36" s="130"/>
      <c r="BOD36" s="132"/>
      <c r="BOE36" s="132"/>
      <c r="BOF36" s="132"/>
      <c r="BOG36" s="132"/>
      <c r="BOH36" s="132"/>
      <c r="BOI36" s="132"/>
      <c r="BOJ36" s="132"/>
      <c r="BOK36" s="132"/>
      <c r="BOL36" s="132"/>
      <c r="BOM36" s="132"/>
      <c r="BON36" s="132"/>
      <c r="BOO36" s="132"/>
      <c r="BOP36" s="132"/>
      <c r="BOQ36" s="132"/>
      <c r="BOR36" s="130"/>
      <c r="BOS36" s="132"/>
      <c r="BOT36" s="132"/>
      <c r="BOU36" s="132"/>
      <c r="BOV36" s="132"/>
      <c r="BOW36" s="132"/>
      <c r="BOX36" s="132"/>
      <c r="BOY36" s="132"/>
      <c r="BOZ36" s="132"/>
      <c r="BPA36" s="132"/>
      <c r="BPB36" s="132"/>
      <c r="BPC36" s="132"/>
      <c r="BPD36" s="132"/>
      <c r="BPE36" s="132"/>
      <c r="BPF36" s="132"/>
      <c r="BPG36" s="130"/>
      <c r="BPH36" s="132"/>
      <c r="BPI36" s="132"/>
      <c r="BPJ36" s="132"/>
      <c r="BPK36" s="132"/>
      <c r="BPL36" s="132"/>
      <c r="BPM36" s="132"/>
      <c r="BPN36" s="132"/>
      <c r="BPO36" s="132"/>
      <c r="BPP36" s="132"/>
      <c r="BPQ36" s="132"/>
      <c r="BPR36" s="132"/>
      <c r="BPS36" s="132"/>
      <c r="BPT36" s="132"/>
      <c r="BPU36" s="132"/>
      <c r="BPV36" s="130"/>
      <c r="BPW36" s="132"/>
      <c r="BPX36" s="132"/>
      <c r="BPY36" s="132"/>
      <c r="BPZ36" s="132"/>
      <c r="BQA36" s="132"/>
      <c r="BQB36" s="132"/>
      <c r="BQC36" s="132"/>
      <c r="BQD36" s="132"/>
      <c r="BQE36" s="132"/>
      <c r="BQF36" s="132"/>
      <c r="BQG36" s="132"/>
      <c r="BQH36" s="132"/>
      <c r="BQI36" s="132"/>
      <c r="BQJ36" s="132"/>
      <c r="BQK36" s="130"/>
      <c r="BQL36" s="132"/>
      <c r="BQM36" s="132"/>
      <c r="BQN36" s="132"/>
      <c r="BQO36" s="132"/>
      <c r="BQP36" s="132"/>
      <c r="BQQ36" s="132"/>
      <c r="BQR36" s="132"/>
      <c r="BQS36" s="132"/>
      <c r="BQT36" s="132"/>
      <c r="BQU36" s="132"/>
      <c r="BQV36" s="132"/>
      <c r="BQW36" s="132"/>
      <c r="BQX36" s="132"/>
      <c r="BQY36" s="132"/>
      <c r="BQZ36" s="130"/>
      <c r="BRA36" s="132"/>
      <c r="BRB36" s="132"/>
      <c r="BRC36" s="132"/>
      <c r="BRD36" s="132"/>
      <c r="BRE36" s="132"/>
      <c r="BRF36" s="132"/>
      <c r="BRG36" s="132"/>
      <c r="BRH36" s="132"/>
      <c r="BRI36" s="132"/>
      <c r="BRJ36" s="132"/>
      <c r="BRK36" s="132"/>
      <c r="BRL36" s="132"/>
      <c r="BRM36" s="132"/>
      <c r="BRN36" s="132"/>
      <c r="BRO36" s="130"/>
      <c r="BRP36" s="132"/>
      <c r="BRQ36" s="132"/>
      <c r="BRR36" s="132"/>
      <c r="BRS36" s="132"/>
      <c r="BRT36" s="132"/>
      <c r="BRU36" s="132"/>
      <c r="BRV36" s="132"/>
      <c r="BRW36" s="132"/>
      <c r="BRX36" s="132"/>
      <c r="BRY36" s="132"/>
      <c r="BRZ36" s="132"/>
      <c r="BSA36" s="132"/>
      <c r="BSB36" s="132"/>
      <c r="BSC36" s="132"/>
      <c r="BSD36" s="130"/>
      <c r="BSE36" s="132"/>
      <c r="BSF36" s="132"/>
      <c r="BSG36" s="132"/>
      <c r="BSH36" s="132"/>
      <c r="BSI36" s="132"/>
      <c r="BSJ36" s="132"/>
      <c r="BSK36" s="132"/>
      <c r="BSL36" s="132"/>
      <c r="BSM36" s="132"/>
      <c r="BSN36" s="132"/>
      <c r="BSO36" s="132"/>
      <c r="BSP36" s="132"/>
      <c r="BSQ36" s="132"/>
      <c r="BSR36" s="132"/>
      <c r="BSS36" s="130"/>
      <c r="BST36" s="132"/>
      <c r="BSU36" s="132"/>
      <c r="BSV36" s="132"/>
      <c r="BSW36" s="132"/>
      <c r="BSX36" s="132"/>
      <c r="BSY36" s="132"/>
      <c r="BSZ36" s="132"/>
      <c r="BTA36" s="132"/>
      <c r="BTB36" s="132"/>
      <c r="BTC36" s="132"/>
      <c r="BTD36" s="132"/>
      <c r="BTE36" s="132"/>
      <c r="BTF36" s="132"/>
      <c r="BTG36" s="132"/>
      <c r="BTH36" s="130"/>
      <c r="BTI36" s="132"/>
      <c r="BTJ36" s="132"/>
      <c r="BTK36" s="132"/>
      <c r="BTL36" s="132"/>
      <c r="BTM36" s="132"/>
      <c r="BTN36" s="132"/>
      <c r="BTO36" s="132"/>
      <c r="BTP36" s="132"/>
      <c r="BTQ36" s="132"/>
      <c r="BTR36" s="132"/>
      <c r="BTS36" s="132"/>
      <c r="BTT36" s="132"/>
      <c r="BTU36" s="132"/>
      <c r="BTV36" s="132"/>
      <c r="BTW36" s="130"/>
      <c r="BTX36" s="132"/>
      <c r="BTY36" s="132"/>
      <c r="BTZ36" s="132"/>
      <c r="BUA36" s="132"/>
      <c r="BUB36" s="132"/>
      <c r="BUC36" s="132"/>
      <c r="BUD36" s="132"/>
      <c r="BUE36" s="132"/>
      <c r="BUF36" s="132"/>
      <c r="BUG36" s="132"/>
      <c r="BUH36" s="132"/>
      <c r="BUI36" s="132"/>
      <c r="BUJ36" s="132"/>
      <c r="BUK36" s="132"/>
      <c r="BUL36" s="130"/>
      <c r="BUM36" s="132"/>
      <c r="BUN36" s="132"/>
      <c r="BUO36" s="132"/>
      <c r="BUP36" s="132"/>
      <c r="BUQ36" s="132"/>
      <c r="BUR36" s="132"/>
      <c r="BUS36" s="132"/>
      <c r="BUT36" s="132"/>
      <c r="BUU36" s="132"/>
      <c r="BUV36" s="132"/>
      <c r="BUW36" s="132"/>
      <c r="BUX36" s="132"/>
      <c r="BUY36" s="132"/>
      <c r="BUZ36" s="132"/>
      <c r="BVA36" s="130"/>
      <c r="BVB36" s="132"/>
      <c r="BVC36" s="132"/>
      <c r="BVD36" s="132"/>
      <c r="BVE36" s="132"/>
      <c r="BVF36" s="132"/>
      <c r="BVG36" s="132"/>
      <c r="BVH36" s="132"/>
      <c r="BVI36" s="132"/>
      <c r="BVJ36" s="132"/>
      <c r="BVK36" s="132"/>
      <c r="BVL36" s="132"/>
      <c r="BVM36" s="132"/>
      <c r="BVN36" s="132"/>
      <c r="BVO36" s="132"/>
      <c r="BVP36" s="130"/>
      <c r="BVQ36" s="132"/>
      <c r="BVR36" s="132"/>
      <c r="BVS36" s="132"/>
      <c r="BVT36" s="132"/>
      <c r="BVU36" s="132"/>
      <c r="BVV36" s="132"/>
      <c r="BVW36" s="132"/>
      <c r="BVX36" s="132"/>
      <c r="BVY36" s="132"/>
      <c r="BVZ36" s="132"/>
      <c r="BWA36" s="132"/>
      <c r="BWB36" s="132"/>
      <c r="BWC36" s="132"/>
      <c r="BWD36" s="132"/>
      <c r="BWE36" s="130"/>
      <c r="BWF36" s="132"/>
      <c r="BWG36" s="132"/>
      <c r="BWH36" s="132"/>
      <c r="BWI36" s="132"/>
      <c r="BWJ36" s="132"/>
      <c r="BWK36" s="132"/>
      <c r="BWL36" s="132"/>
      <c r="BWM36" s="132"/>
      <c r="BWN36" s="132"/>
      <c r="BWO36" s="132"/>
      <c r="BWP36" s="132"/>
      <c r="BWQ36" s="132"/>
      <c r="BWR36" s="132"/>
      <c r="BWS36" s="132"/>
      <c r="BWT36" s="130"/>
      <c r="BWU36" s="132"/>
      <c r="BWV36" s="132"/>
      <c r="BWW36" s="132"/>
      <c r="BWX36" s="132"/>
      <c r="BWY36" s="132"/>
      <c r="BWZ36" s="132"/>
      <c r="BXA36" s="132"/>
      <c r="BXB36" s="132"/>
      <c r="BXC36" s="132"/>
      <c r="BXD36" s="132"/>
      <c r="BXE36" s="132"/>
      <c r="BXF36" s="132"/>
      <c r="BXG36" s="132"/>
      <c r="BXH36" s="132"/>
      <c r="BXI36" s="130"/>
      <c r="BXJ36" s="132"/>
      <c r="BXK36" s="132"/>
      <c r="BXL36" s="132"/>
      <c r="BXM36" s="132"/>
      <c r="BXN36" s="132"/>
      <c r="BXO36" s="132"/>
      <c r="BXP36" s="132"/>
      <c r="BXQ36" s="132"/>
      <c r="BXR36" s="132"/>
      <c r="BXS36" s="132"/>
      <c r="BXT36" s="132"/>
      <c r="BXU36" s="132"/>
      <c r="BXV36" s="132"/>
      <c r="BXW36" s="132"/>
      <c r="BXX36" s="130"/>
      <c r="BXY36" s="132"/>
      <c r="BXZ36" s="132"/>
      <c r="BYA36" s="132"/>
      <c r="BYB36" s="132"/>
      <c r="BYC36" s="132"/>
      <c r="BYD36" s="132"/>
      <c r="BYE36" s="132"/>
      <c r="BYF36" s="132"/>
      <c r="BYG36" s="132"/>
      <c r="BYH36" s="132"/>
      <c r="BYI36" s="132"/>
      <c r="BYJ36" s="132"/>
      <c r="BYK36" s="132"/>
      <c r="BYL36" s="132"/>
      <c r="BYM36" s="130"/>
      <c r="BYN36" s="132"/>
      <c r="BYO36" s="132"/>
      <c r="BYP36" s="132"/>
      <c r="BYQ36" s="132"/>
      <c r="BYR36" s="132"/>
      <c r="BYS36" s="132"/>
      <c r="BYT36" s="132"/>
      <c r="BYU36" s="132"/>
      <c r="BYV36" s="132"/>
      <c r="BYW36" s="132"/>
      <c r="BYX36" s="132"/>
      <c r="BYY36" s="132"/>
      <c r="BYZ36" s="132"/>
      <c r="BZA36" s="132"/>
      <c r="BZB36" s="130"/>
      <c r="BZC36" s="132"/>
      <c r="BZD36" s="132"/>
      <c r="BZE36" s="132"/>
      <c r="BZF36" s="132"/>
      <c r="BZG36" s="132"/>
      <c r="BZH36" s="132"/>
      <c r="BZI36" s="132"/>
      <c r="BZJ36" s="132"/>
      <c r="BZK36" s="132"/>
      <c r="BZL36" s="132"/>
      <c r="BZM36" s="132"/>
      <c r="BZN36" s="132"/>
      <c r="BZO36" s="132"/>
      <c r="BZP36" s="132"/>
      <c r="BZQ36" s="130"/>
      <c r="BZR36" s="132"/>
      <c r="BZS36" s="132"/>
      <c r="BZT36" s="132"/>
      <c r="BZU36" s="132"/>
      <c r="BZV36" s="132"/>
      <c r="BZW36" s="132"/>
      <c r="BZX36" s="132"/>
      <c r="BZY36" s="132"/>
      <c r="BZZ36" s="132"/>
      <c r="CAA36" s="132"/>
      <c r="CAB36" s="132"/>
      <c r="CAC36" s="132"/>
      <c r="CAD36" s="132"/>
      <c r="CAE36" s="132"/>
      <c r="CAF36" s="130"/>
      <c r="CAG36" s="132"/>
      <c r="CAH36" s="132"/>
      <c r="CAI36" s="132"/>
      <c r="CAJ36" s="132"/>
      <c r="CAK36" s="132"/>
      <c r="CAL36" s="132"/>
      <c r="CAM36" s="132"/>
      <c r="CAN36" s="132"/>
      <c r="CAO36" s="132"/>
      <c r="CAP36" s="132"/>
      <c r="CAQ36" s="132"/>
      <c r="CAR36" s="132"/>
      <c r="CAS36" s="132"/>
      <c r="CAT36" s="132"/>
      <c r="CAU36" s="130"/>
      <c r="CAV36" s="132"/>
      <c r="CAW36" s="132"/>
      <c r="CAX36" s="132"/>
      <c r="CAY36" s="132"/>
      <c r="CAZ36" s="132"/>
      <c r="CBA36" s="132"/>
      <c r="CBB36" s="132"/>
      <c r="CBC36" s="132"/>
      <c r="CBD36" s="132"/>
      <c r="CBE36" s="132"/>
      <c r="CBF36" s="132"/>
      <c r="CBG36" s="132"/>
      <c r="CBH36" s="132"/>
      <c r="CBI36" s="132"/>
      <c r="CBJ36" s="130"/>
      <c r="CBK36" s="132"/>
      <c r="CBL36" s="132"/>
      <c r="CBM36" s="132"/>
      <c r="CBN36" s="132"/>
      <c r="CBO36" s="132"/>
      <c r="CBP36" s="132"/>
      <c r="CBQ36" s="132"/>
      <c r="CBR36" s="132"/>
      <c r="CBS36" s="132"/>
      <c r="CBT36" s="132"/>
      <c r="CBU36" s="132"/>
      <c r="CBV36" s="132"/>
      <c r="CBW36" s="132"/>
      <c r="CBX36" s="132"/>
      <c r="CBY36" s="130"/>
      <c r="CBZ36" s="132"/>
      <c r="CCA36" s="132"/>
      <c r="CCB36" s="132"/>
      <c r="CCC36" s="132"/>
      <c r="CCD36" s="132"/>
      <c r="CCE36" s="132"/>
      <c r="CCF36" s="132"/>
      <c r="CCG36" s="132"/>
      <c r="CCH36" s="132"/>
      <c r="CCI36" s="132"/>
      <c r="CCJ36" s="132"/>
      <c r="CCK36" s="132"/>
      <c r="CCL36" s="132"/>
      <c r="CCM36" s="132"/>
      <c r="CCN36" s="130"/>
      <c r="CCO36" s="132"/>
      <c r="CCP36" s="132"/>
      <c r="CCQ36" s="132"/>
      <c r="CCR36" s="132"/>
      <c r="CCS36" s="132"/>
      <c r="CCT36" s="132"/>
      <c r="CCU36" s="132"/>
      <c r="CCV36" s="132"/>
      <c r="CCW36" s="132"/>
      <c r="CCX36" s="132"/>
      <c r="CCY36" s="132"/>
      <c r="CCZ36" s="132"/>
      <c r="CDA36" s="132"/>
      <c r="CDB36" s="132"/>
      <c r="CDC36" s="130"/>
      <c r="CDD36" s="132"/>
      <c r="CDE36" s="132"/>
      <c r="CDF36" s="132"/>
      <c r="CDG36" s="132"/>
      <c r="CDH36" s="132"/>
      <c r="CDI36" s="132"/>
      <c r="CDJ36" s="132"/>
      <c r="CDK36" s="132"/>
      <c r="CDL36" s="132"/>
      <c r="CDM36" s="132"/>
      <c r="CDN36" s="132"/>
      <c r="CDO36" s="132"/>
      <c r="CDP36" s="132"/>
      <c r="CDQ36" s="132"/>
      <c r="CDR36" s="130"/>
      <c r="CDS36" s="132"/>
      <c r="CDT36" s="132"/>
      <c r="CDU36" s="132"/>
      <c r="CDV36" s="132"/>
      <c r="CDW36" s="132"/>
      <c r="CDX36" s="132"/>
      <c r="CDY36" s="132"/>
      <c r="CDZ36" s="132"/>
      <c r="CEA36" s="132"/>
      <c r="CEB36" s="132"/>
      <c r="CEC36" s="132"/>
      <c r="CED36" s="132"/>
      <c r="CEE36" s="132"/>
      <c r="CEF36" s="132"/>
      <c r="CEG36" s="130"/>
      <c r="CEH36" s="132"/>
      <c r="CEI36" s="132"/>
      <c r="CEJ36" s="132"/>
      <c r="CEK36" s="132"/>
      <c r="CEL36" s="132"/>
      <c r="CEM36" s="132"/>
      <c r="CEN36" s="132"/>
      <c r="CEO36" s="132"/>
      <c r="CEP36" s="132"/>
      <c r="CEQ36" s="132"/>
      <c r="CER36" s="132"/>
      <c r="CES36" s="132"/>
      <c r="CET36" s="132"/>
      <c r="CEU36" s="132"/>
      <c r="CEV36" s="130"/>
      <c r="CEW36" s="132"/>
      <c r="CEX36" s="132"/>
      <c r="CEY36" s="132"/>
      <c r="CEZ36" s="132"/>
      <c r="CFA36" s="132"/>
      <c r="CFB36" s="132"/>
      <c r="CFC36" s="132"/>
      <c r="CFD36" s="132"/>
      <c r="CFE36" s="132"/>
      <c r="CFF36" s="132"/>
      <c r="CFG36" s="132"/>
      <c r="CFH36" s="132"/>
      <c r="CFI36" s="132"/>
      <c r="CFJ36" s="132"/>
      <c r="CFK36" s="130"/>
      <c r="CFL36" s="132"/>
      <c r="CFM36" s="132"/>
      <c r="CFN36" s="132"/>
      <c r="CFO36" s="132"/>
      <c r="CFP36" s="132"/>
      <c r="CFQ36" s="132"/>
      <c r="CFR36" s="132"/>
      <c r="CFS36" s="132"/>
      <c r="CFT36" s="132"/>
      <c r="CFU36" s="132"/>
      <c r="CFV36" s="132"/>
      <c r="CFW36" s="132"/>
      <c r="CFX36" s="132"/>
      <c r="CFY36" s="132"/>
      <c r="CFZ36" s="130"/>
      <c r="CGA36" s="132"/>
      <c r="CGB36" s="132"/>
      <c r="CGC36" s="132"/>
      <c r="CGD36" s="132"/>
      <c r="CGE36" s="132"/>
      <c r="CGF36" s="132"/>
      <c r="CGG36" s="132"/>
      <c r="CGH36" s="132"/>
      <c r="CGI36" s="132"/>
      <c r="CGJ36" s="132"/>
      <c r="CGK36" s="132"/>
      <c r="CGL36" s="132"/>
      <c r="CGM36" s="132"/>
      <c r="CGN36" s="132"/>
      <c r="CGO36" s="130"/>
      <c r="CGP36" s="132"/>
      <c r="CGQ36" s="132"/>
      <c r="CGR36" s="132"/>
      <c r="CGS36" s="132"/>
      <c r="CGT36" s="132"/>
      <c r="CGU36" s="132"/>
      <c r="CGV36" s="132"/>
      <c r="CGW36" s="132"/>
      <c r="CGX36" s="132"/>
      <c r="CGY36" s="132"/>
      <c r="CGZ36" s="132"/>
      <c r="CHA36" s="132"/>
      <c r="CHB36" s="132"/>
      <c r="CHC36" s="132"/>
      <c r="CHD36" s="130"/>
      <c r="CHE36" s="132"/>
      <c r="CHF36" s="132"/>
      <c r="CHG36" s="132"/>
      <c r="CHH36" s="132"/>
      <c r="CHI36" s="132"/>
      <c r="CHJ36" s="132"/>
      <c r="CHK36" s="132"/>
      <c r="CHL36" s="132"/>
      <c r="CHM36" s="132"/>
      <c r="CHN36" s="132"/>
      <c r="CHO36" s="132"/>
      <c r="CHP36" s="132"/>
      <c r="CHQ36" s="132"/>
      <c r="CHR36" s="132"/>
      <c r="CHS36" s="130"/>
      <c r="CHT36" s="132"/>
      <c r="CHU36" s="132"/>
      <c r="CHV36" s="132"/>
      <c r="CHW36" s="132"/>
      <c r="CHX36" s="132"/>
      <c r="CHY36" s="132"/>
      <c r="CHZ36" s="132"/>
      <c r="CIA36" s="132"/>
      <c r="CIB36" s="132"/>
      <c r="CIC36" s="132"/>
      <c r="CID36" s="132"/>
      <c r="CIE36" s="132"/>
      <c r="CIF36" s="132"/>
      <c r="CIG36" s="132"/>
      <c r="CIH36" s="130"/>
      <c r="CII36" s="132"/>
      <c r="CIJ36" s="132"/>
      <c r="CIK36" s="132"/>
      <c r="CIL36" s="132"/>
      <c r="CIM36" s="132"/>
      <c r="CIN36" s="132"/>
      <c r="CIO36" s="132"/>
      <c r="CIP36" s="132"/>
      <c r="CIQ36" s="132"/>
      <c r="CIR36" s="132"/>
      <c r="CIS36" s="132"/>
      <c r="CIT36" s="132"/>
      <c r="CIU36" s="132"/>
      <c r="CIV36" s="132"/>
      <c r="CIW36" s="130"/>
      <c r="CIX36" s="132"/>
      <c r="CIY36" s="132"/>
      <c r="CIZ36" s="132"/>
      <c r="CJA36" s="132"/>
      <c r="CJB36" s="132"/>
      <c r="CJC36" s="132"/>
      <c r="CJD36" s="132"/>
      <c r="CJE36" s="132"/>
      <c r="CJF36" s="132"/>
      <c r="CJG36" s="132"/>
      <c r="CJH36" s="132"/>
      <c r="CJI36" s="132"/>
      <c r="CJJ36" s="132"/>
      <c r="CJK36" s="132"/>
      <c r="CJL36" s="130"/>
      <c r="CJM36" s="132"/>
      <c r="CJN36" s="132"/>
      <c r="CJO36" s="132"/>
      <c r="CJP36" s="132"/>
      <c r="CJQ36" s="132"/>
      <c r="CJR36" s="132"/>
      <c r="CJS36" s="132"/>
      <c r="CJT36" s="132"/>
      <c r="CJU36" s="132"/>
      <c r="CJV36" s="132"/>
      <c r="CJW36" s="132"/>
      <c r="CJX36" s="132"/>
      <c r="CJY36" s="132"/>
      <c r="CJZ36" s="132"/>
      <c r="CKA36" s="130"/>
      <c r="CKB36" s="132"/>
      <c r="CKC36" s="132"/>
      <c r="CKD36" s="132"/>
      <c r="CKE36" s="132"/>
      <c r="CKF36" s="132"/>
      <c r="CKG36" s="132"/>
      <c r="CKH36" s="132"/>
      <c r="CKI36" s="132"/>
      <c r="CKJ36" s="132"/>
      <c r="CKK36" s="132"/>
      <c r="CKL36" s="132"/>
      <c r="CKM36" s="132"/>
      <c r="CKN36" s="132"/>
      <c r="CKO36" s="132"/>
      <c r="CKP36" s="130"/>
      <c r="CKQ36" s="132"/>
      <c r="CKR36" s="132"/>
      <c r="CKS36" s="132"/>
      <c r="CKT36" s="132"/>
      <c r="CKU36" s="132"/>
      <c r="CKV36" s="132"/>
      <c r="CKW36" s="132"/>
      <c r="CKX36" s="132"/>
      <c r="CKY36" s="132"/>
      <c r="CKZ36" s="132"/>
      <c r="CLA36" s="132"/>
      <c r="CLB36" s="132"/>
      <c r="CLC36" s="132"/>
      <c r="CLD36" s="132"/>
      <c r="CLE36" s="130"/>
      <c r="CLF36" s="132"/>
      <c r="CLG36" s="132"/>
      <c r="CLH36" s="132"/>
      <c r="CLI36" s="132"/>
      <c r="CLJ36" s="132"/>
      <c r="CLK36" s="132"/>
      <c r="CLL36" s="132"/>
      <c r="CLM36" s="132"/>
      <c r="CLN36" s="132"/>
      <c r="CLO36" s="132"/>
      <c r="CLP36" s="132"/>
      <c r="CLQ36" s="132"/>
      <c r="CLR36" s="132"/>
      <c r="CLS36" s="132"/>
      <c r="CLT36" s="130"/>
      <c r="CLU36" s="132"/>
      <c r="CLV36" s="132"/>
      <c r="CLW36" s="132"/>
      <c r="CLX36" s="132"/>
      <c r="CLY36" s="132"/>
      <c r="CLZ36" s="132"/>
      <c r="CMA36" s="132"/>
      <c r="CMB36" s="132"/>
      <c r="CMC36" s="132"/>
      <c r="CMD36" s="132"/>
      <c r="CME36" s="132"/>
      <c r="CMF36" s="132"/>
      <c r="CMG36" s="132"/>
      <c r="CMH36" s="132"/>
      <c r="CMI36" s="130"/>
      <c r="CMJ36" s="132"/>
      <c r="CMK36" s="132"/>
      <c r="CML36" s="132"/>
      <c r="CMM36" s="132"/>
      <c r="CMN36" s="132"/>
      <c r="CMO36" s="132"/>
      <c r="CMP36" s="132"/>
      <c r="CMQ36" s="132"/>
      <c r="CMR36" s="132"/>
      <c r="CMS36" s="132"/>
      <c r="CMT36" s="132"/>
      <c r="CMU36" s="132"/>
      <c r="CMV36" s="132"/>
      <c r="CMW36" s="132"/>
      <c r="CMX36" s="130"/>
      <c r="CMY36" s="132"/>
      <c r="CMZ36" s="132"/>
      <c r="CNA36" s="132"/>
      <c r="CNB36" s="132"/>
      <c r="CNC36" s="132"/>
      <c r="CND36" s="132"/>
      <c r="CNE36" s="132"/>
      <c r="CNF36" s="132"/>
      <c r="CNG36" s="132"/>
      <c r="CNH36" s="132"/>
      <c r="CNI36" s="132"/>
      <c r="CNJ36" s="132"/>
      <c r="CNK36" s="132"/>
      <c r="CNL36" s="132"/>
      <c r="CNM36" s="130"/>
      <c r="CNN36" s="132"/>
      <c r="CNO36" s="132"/>
      <c r="CNP36" s="132"/>
      <c r="CNQ36" s="132"/>
      <c r="CNR36" s="132"/>
      <c r="CNS36" s="132"/>
      <c r="CNT36" s="132"/>
      <c r="CNU36" s="132"/>
      <c r="CNV36" s="132"/>
      <c r="CNW36" s="132"/>
      <c r="CNX36" s="132"/>
      <c r="CNY36" s="132"/>
      <c r="CNZ36" s="132"/>
      <c r="COA36" s="132"/>
      <c r="COB36" s="130"/>
      <c r="COC36" s="132"/>
      <c r="COD36" s="132"/>
      <c r="COE36" s="132"/>
      <c r="COF36" s="132"/>
      <c r="COG36" s="132"/>
      <c r="COH36" s="132"/>
      <c r="COI36" s="132"/>
      <c r="COJ36" s="132"/>
      <c r="COK36" s="132"/>
      <c r="COL36" s="132"/>
      <c r="COM36" s="132"/>
      <c r="CON36" s="132"/>
      <c r="COO36" s="132"/>
      <c r="COP36" s="132"/>
      <c r="COQ36" s="130"/>
      <c r="COR36" s="132"/>
      <c r="COS36" s="132"/>
      <c r="COT36" s="132"/>
      <c r="COU36" s="132"/>
      <c r="COV36" s="132"/>
      <c r="COW36" s="132"/>
      <c r="COX36" s="132"/>
      <c r="COY36" s="132"/>
      <c r="COZ36" s="132"/>
      <c r="CPA36" s="132"/>
      <c r="CPB36" s="132"/>
      <c r="CPC36" s="132"/>
      <c r="CPD36" s="132"/>
      <c r="CPE36" s="132"/>
      <c r="CPF36" s="130"/>
      <c r="CPG36" s="132"/>
      <c r="CPH36" s="132"/>
      <c r="CPI36" s="132"/>
      <c r="CPJ36" s="132"/>
      <c r="CPK36" s="132"/>
      <c r="CPL36" s="132"/>
      <c r="CPM36" s="132"/>
      <c r="CPN36" s="132"/>
      <c r="CPO36" s="132"/>
      <c r="CPP36" s="132"/>
      <c r="CPQ36" s="132"/>
      <c r="CPR36" s="132"/>
      <c r="CPS36" s="132"/>
      <c r="CPT36" s="132"/>
      <c r="CPU36" s="130"/>
      <c r="CPV36" s="132"/>
      <c r="CPW36" s="132"/>
      <c r="CPX36" s="132"/>
      <c r="CPY36" s="132"/>
      <c r="CPZ36" s="132"/>
      <c r="CQA36" s="132"/>
      <c r="CQB36" s="132"/>
      <c r="CQC36" s="132"/>
      <c r="CQD36" s="132"/>
      <c r="CQE36" s="132"/>
      <c r="CQF36" s="132"/>
      <c r="CQG36" s="132"/>
      <c r="CQH36" s="132"/>
      <c r="CQI36" s="132"/>
      <c r="CQJ36" s="130"/>
      <c r="CQK36" s="132"/>
      <c r="CQL36" s="132"/>
      <c r="CQM36" s="132"/>
      <c r="CQN36" s="132"/>
      <c r="CQO36" s="132"/>
      <c r="CQP36" s="132"/>
      <c r="CQQ36" s="132"/>
      <c r="CQR36" s="132"/>
      <c r="CQS36" s="132"/>
      <c r="CQT36" s="132"/>
      <c r="CQU36" s="132"/>
      <c r="CQV36" s="132"/>
      <c r="CQW36" s="132"/>
      <c r="CQX36" s="132"/>
      <c r="CQY36" s="130"/>
      <c r="CQZ36" s="132"/>
      <c r="CRA36" s="132"/>
      <c r="CRB36" s="132"/>
      <c r="CRC36" s="132"/>
      <c r="CRD36" s="132"/>
      <c r="CRE36" s="132"/>
      <c r="CRF36" s="132"/>
      <c r="CRG36" s="132"/>
      <c r="CRH36" s="132"/>
      <c r="CRI36" s="132"/>
      <c r="CRJ36" s="132"/>
      <c r="CRK36" s="132"/>
      <c r="CRL36" s="132"/>
      <c r="CRM36" s="132"/>
      <c r="CRN36" s="130"/>
      <c r="CRO36" s="132"/>
      <c r="CRP36" s="132"/>
      <c r="CRQ36" s="132"/>
      <c r="CRR36" s="132"/>
      <c r="CRS36" s="132"/>
      <c r="CRT36" s="132"/>
      <c r="CRU36" s="132"/>
      <c r="CRV36" s="132"/>
      <c r="CRW36" s="132"/>
      <c r="CRX36" s="132"/>
      <c r="CRY36" s="132"/>
      <c r="CRZ36" s="132"/>
      <c r="CSA36" s="132"/>
      <c r="CSB36" s="132"/>
      <c r="CSC36" s="130"/>
      <c r="CSD36" s="132"/>
      <c r="CSE36" s="132"/>
      <c r="CSF36" s="132"/>
      <c r="CSG36" s="132"/>
      <c r="CSH36" s="132"/>
      <c r="CSI36" s="132"/>
      <c r="CSJ36" s="132"/>
      <c r="CSK36" s="132"/>
      <c r="CSL36" s="132"/>
      <c r="CSM36" s="132"/>
      <c r="CSN36" s="132"/>
      <c r="CSO36" s="132"/>
      <c r="CSP36" s="132"/>
      <c r="CSQ36" s="132"/>
      <c r="CSR36" s="130"/>
      <c r="CSS36" s="132"/>
      <c r="CST36" s="132"/>
      <c r="CSU36" s="132"/>
      <c r="CSV36" s="132"/>
      <c r="CSW36" s="132"/>
      <c r="CSX36" s="132"/>
      <c r="CSY36" s="132"/>
      <c r="CSZ36" s="132"/>
      <c r="CTA36" s="132"/>
      <c r="CTB36" s="132"/>
      <c r="CTC36" s="132"/>
      <c r="CTD36" s="132"/>
      <c r="CTE36" s="132"/>
      <c r="CTF36" s="132"/>
      <c r="CTG36" s="130"/>
      <c r="CTH36" s="132"/>
      <c r="CTI36" s="132"/>
      <c r="CTJ36" s="132"/>
      <c r="CTK36" s="132"/>
      <c r="CTL36" s="132"/>
      <c r="CTM36" s="132"/>
      <c r="CTN36" s="132"/>
      <c r="CTO36" s="132"/>
      <c r="CTP36" s="132"/>
      <c r="CTQ36" s="132"/>
      <c r="CTR36" s="132"/>
      <c r="CTS36" s="132"/>
      <c r="CTT36" s="132"/>
      <c r="CTU36" s="132"/>
      <c r="CTV36" s="130"/>
      <c r="CTW36" s="132"/>
      <c r="CTX36" s="132"/>
      <c r="CTY36" s="132"/>
      <c r="CTZ36" s="132"/>
      <c r="CUA36" s="132"/>
      <c r="CUB36" s="132"/>
      <c r="CUC36" s="132"/>
      <c r="CUD36" s="132"/>
      <c r="CUE36" s="132"/>
      <c r="CUF36" s="132"/>
      <c r="CUG36" s="132"/>
      <c r="CUH36" s="132"/>
      <c r="CUI36" s="132"/>
      <c r="CUJ36" s="132"/>
      <c r="CUK36" s="130"/>
      <c r="CUL36" s="132"/>
      <c r="CUM36" s="132"/>
      <c r="CUN36" s="132"/>
      <c r="CUO36" s="132"/>
      <c r="CUP36" s="132"/>
      <c r="CUQ36" s="132"/>
      <c r="CUR36" s="132"/>
      <c r="CUS36" s="132"/>
      <c r="CUT36" s="132"/>
      <c r="CUU36" s="132"/>
      <c r="CUV36" s="132"/>
      <c r="CUW36" s="132"/>
      <c r="CUX36" s="132"/>
      <c r="CUY36" s="132"/>
      <c r="CUZ36" s="130"/>
      <c r="CVA36" s="132"/>
      <c r="CVB36" s="132"/>
      <c r="CVC36" s="132"/>
      <c r="CVD36" s="132"/>
      <c r="CVE36" s="132"/>
      <c r="CVF36" s="132"/>
      <c r="CVG36" s="132"/>
      <c r="CVH36" s="132"/>
      <c r="CVI36" s="132"/>
      <c r="CVJ36" s="132"/>
      <c r="CVK36" s="132"/>
      <c r="CVL36" s="132"/>
      <c r="CVM36" s="132"/>
      <c r="CVN36" s="132"/>
      <c r="CVO36" s="130"/>
      <c r="CVP36" s="132"/>
      <c r="CVQ36" s="132"/>
      <c r="CVR36" s="132"/>
      <c r="CVS36" s="132"/>
      <c r="CVT36" s="132"/>
      <c r="CVU36" s="132"/>
      <c r="CVV36" s="132"/>
      <c r="CVW36" s="132"/>
      <c r="CVX36" s="132"/>
      <c r="CVY36" s="132"/>
      <c r="CVZ36" s="132"/>
      <c r="CWA36" s="132"/>
      <c r="CWB36" s="132"/>
      <c r="CWC36" s="132"/>
      <c r="CWD36" s="130"/>
      <c r="CWE36" s="132"/>
      <c r="CWF36" s="132"/>
      <c r="CWG36" s="132"/>
      <c r="CWH36" s="132"/>
      <c r="CWI36" s="132"/>
      <c r="CWJ36" s="132"/>
      <c r="CWK36" s="132"/>
      <c r="CWL36" s="132"/>
      <c r="CWM36" s="132"/>
      <c r="CWN36" s="132"/>
      <c r="CWO36" s="132"/>
      <c r="CWP36" s="132"/>
      <c r="CWQ36" s="132"/>
      <c r="CWR36" s="132"/>
      <c r="CWS36" s="130"/>
      <c r="CWT36" s="132"/>
      <c r="CWU36" s="132"/>
      <c r="CWV36" s="132"/>
      <c r="CWW36" s="132"/>
      <c r="CWX36" s="132"/>
      <c r="CWY36" s="132"/>
      <c r="CWZ36" s="132"/>
      <c r="CXA36" s="132"/>
      <c r="CXB36" s="132"/>
      <c r="CXC36" s="132"/>
      <c r="CXD36" s="132"/>
      <c r="CXE36" s="132"/>
      <c r="CXF36" s="132"/>
      <c r="CXG36" s="132"/>
      <c r="CXH36" s="130"/>
      <c r="CXI36" s="132"/>
      <c r="CXJ36" s="132"/>
      <c r="CXK36" s="132"/>
      <c r="CXL36" s="132"/>
      <c r="CXM36" s="132"/>
      <c r="CXN36" s="132"/>
      <c r="CXO36" s="132"/>
      <c r="CXP36" s="132"/>
      <c r="CXQ36" s="132"/>
      <c r="CXR36" s="132"/>
      <c r="CXS36" s="132"/>
      <c r="CXT36" s="132"/>
      <c r="CXU36" s="132"/>
      <c r="CXV36" s="132"/>
      <c r="CXW36" s="130"/>
      <c r="CXX36" s="132"/>
      <c r="CXY36" s="132"/>
      <c r="CXZ36" s="132"/>
      <c r="CYA36" s="132"/>
      <c r="CYB36" s="132"/>
      <c r="CYC36" s="132"/>
      <c r="CYD36" s="132"/>
      <c r="CYE36" s="132"/>
      <c r="CYF36" s="132"/>
      <c r="CYG36" s="132"/>
      <c r="CYH36" s="132"/>
      <c r="CYI36" s="132"/>
      <c r="CYJ36" s="132"/>
      <c r="CYK36" s="132"/>
      <c r="CYL36" s="130"/>
      <c r="CYM36" s="132"/>
      <c r="CYN36" s="132"/>
      <c r="CYO36" s="132"/>
      <c r="CYP36" s="132"/>
      <c r="CYQ36" s="132"/>
      <c r="CYR36" s="132"/>
      <c r="CYS36" s="132"/>
      <c r="CYT36" s="132"/>
      <c r="CYU36" s="132"/>
      <c r="CYV36" s="132"/>
      <c r="CYW36" s="132"/>
      <c r="CYX36" s="132"/>
      <c r="CYY36" s="132"/>
      <c r="CYZ36" s="132"/>
      <c r="CZA36" s="130"/>
      <c r="CZB36" s="132"/>
      <c r="CZC36" s="132"/>
      <c r="CZD36" s="132"/>
      <c r="CZE36" s="132"/>
      <c r="CZF36" s="132"/>
      <c r="CZG36" s="132"/>
      <c r="CZH36" s="132"/>
      <c r="CZI36" s="132"/>
      <c r="CZJ36" s="132"/>
      <c r="CZK36" s="132"/>
      <c r="CZL36" s="132"/>
      <c r="CZM36" s="132"/>
      <c r="CZN36" s="132"/>
      <c r="CZO36" s="132"/>
      <c r="CZP36" s="130"/>
      <c r="CZQ36" s="132"/>
      <c r="CZR36" s="132"/>
      <c r="CZS36" s="132"/>
      <c r="CZT36" s="132"/>
      <c r="CZU36" s="132"/>
      <c r="CZV36" s="132"/>
      <c r="CZW36" s="132"/>
      <c r="CZX36" s="132"/>
      <c r="CZY36" s="132"/>
      <c r="CZZ36" s="132"/>
      <c r="DAA36" s="132"/>
      <c r="DAB36" s="132"/>
      <c r="DAC36" s="132"/>
      <c r="DAD36" s="132"/>
      <c r="DAE36" s="130"/>
      <c r="DAF36" s="132"/>
      <c r="DAG36" s="132"/>
      <c r="DAH36" s="132"/>
      <c r="DAI36" s="132"/>
      <c r="DAJ36" s="132"/>
      <c r="DAK36" s="132"/>
      <c r="DAL36" s="132"/>
      <c r="DAM36" s="132"/>
      <c r="DAN36" s="132"/>
      <c r="DAO36" s="132"/>
      <c r="DAP36" s="132"/>
      <c r="DAQ36" s="132"/>
      <c r="DAR36" s="132"/>
      <c r="DAS36" s="132"/>
      <c r="DAT36" s="130"/>
      <c r="DAU36" s="132"/>
      <c r="DAV36" s="132"/>
      <c r="DAW36" s="132"/>
      <c r="DAX36" s="132"/>
      <c r="DAY36" s="132"/>
      <c r="DAZ36" s="132"/>
      <c r="DBA36" s="132"/>
      <c r="DBB36" s="132"/>
      <c r="DBC36" s="132"/>
      <c r="DBD36" s="132"/>
      <c r="DBE36" s="132"/>
      <c r="DBF36" s="132"/>
      <c r="DBG36" s="132"/>
      <c r="DBH36" s="132"/>
      <c r="DBI36" s="130"/>
      <c r="DBJ36" s="132"/>
      <c r="DBK36" s="132"/>
      <c r="DBL36" s="132"/>
      <c r="DBM36" s="132"/>
      <c r="DBN36" s="132"/>
      <c r="DBO36" s="132"/>
      <c r="DBP36" s="132"/>
      <c r="DBQ36" s="132"/>
      <c r="DBR36" s="132"/>
      <c r="DBS36" s="132"/>
      <c r="DBT36" s="132"/>
      <c r="DBU36" s="132"/>
      <c r="DBV36" s="132"/>
      <c r="DBW36" s="132"/>
      <c r="DBX36" s="130"/>
      <c r="DBY36" s="132"/>
      <c r="DBZ36" s="132"/>
      <c r="DCA36" s="132"/>
      <c r="DCB36" s="132"/>
      <c r="DCC36" s="132"/>
      <c r="DCD36" s="132"/>
      <c r="DCE36" s="132"/>
      <c r="DCF36" s="132"/>
      <c r="DCG36" s="132"/>
      <c r="DCH36" s="132"/>
      <c r="DCI36" s="132"/>
      <c r="DCJ36" s="132"/>
      <c r="DCK36" s="132"/>
      <c r="DCL36" s="132"/>
      <c r="DCM36" s="130"/>
      <c r="DCN36" s="132"/>
      <c r="DCO36" s="132"/>
      <c r="DCP36" s="132"/>
      <c r="DCQ36" s="132"/>
      <c r="DCR36" s="132"/>
      <c r="DCS36" s="132"/>
      <c r="DCT36" s="132"/>
      <c r="DCU36" s="132"/>
      <c r="DCV36" s="132"/>
      <c r="DCW36" s="132"/>
      <c r="DCX36" s="132"/>
      <c r="DCY36" s="132"/>
      <c r="DCZ36" s="132"/>
      <c r="DDA36" s="132"/>
      <c r="DDB36" s="130"/>
      <c r="DDC36" s="132"/>
      <c r="DDD36" s="132"/>
      <c r="DDE36" s="132"/>
      <c r="DDF36" s="132"/>
      <c r="DDG36" s="132"/>
      <c r="DDH36" s="132"/>
      <c r="DDI36" s="132"/>
      <c r="DDJ36" s="132"/>
      <c r="DDK36" s="132"/>
      <c r="DDL36" s="132"/>
      <c r="DDM36" s="132"/>
      <c r="DDN36" s="132"/>
      <c r="DDO36" s="132"/>
      <c r="DDP36" s="132"/>
      <c r="DDQ36" s="130"/>
      <c r="DDR36" s="132"/>
      <c r="DDS36" s="132"/>
      <c r="DDT36" s="132"/>
      <c r="DDU36" s="132"/>
      <c r="DDV36" s="132"/>
      <c r="DDW36" s="132"/>
      <c r="DDX36" s="132"/>
      <c r="DDY36" s="132"/>
      <c r="DDZ36" s="132"/>
      <c r="DEA36" s="132"/>
      <c r="DEB36" s="132"/>
      <c r="DEC36" s="132"/>
      <c r="DED36" s="132"/>
      <c r="DEE36" s="132"/>
      <c r="DEF36" s="130"/>
      <c r="DEG36" s="132"/>
      <c r="DEH36" s="132"/>
      <c r="DEI36" s="132"/>
      <c r="DEJ36" s="132"/>
      <c r="DEK36" s="132"/>
      <c r="DEL36" s="132"/>
      <c r="DEM36" s="132"/>
      <c r="DEN36" s="132"/>
      <c r="DEO36" s="132"/>
      <c r="DEP36" s="132"/>
      <c r="DEQ36" s="132"/>
      <c r="DER36" s="132"/>
      <c r="DES36" s="132"/>
      <c r="DET36" s="132"/>
      <c r="DEU36" s="130"/>
      <c r="DEV36" s="132"/>
      <c r="DEW36" s="132"/>
      <c r="DEX36" s="132"/>
      <c r="DEY36" s="132"/>
      <c r="DEZ36" s="132"/>
      <c r="DFA36" s="132"/>
      <c r="DFB36" s="132"/>
      <c r="DFC36" s="132"/>
      <c r="DFD36" s="132"/>
      <c r="DFE36" s="132"/>
      <c r="DFF36" s="132"/>
      <c r="DFG36" s="132"/>
      <c r="DFH36" s="132"/>
      <c r="DFI36" s="132"/>
      <c r="DFJ36" s="130"/>
      <c r="DFK36" s="132"/>
      <c r="DFL36" s="132"/>
      <c r="DFM36" s="132"/>
      <c r="DFN36" s="132"/>
      <c r="DFO36" s="132"/>
      <c r="DFP36" s="132"/>
      <c r="DFQ36" s="132"/>
      <c r="DFR36" s="132"/>
      <c r="DFS36" s="132"/>
      <c r="DFT36" s="132"/>
      <c r="DFU36" s="132"/>
      <c r="DFV36" s="132"/>
      <c r="DFW36" s="132"/>
      <c r="DFX36" s="132"/>
      <c r="DFY36" s="130"/>
      <c r="DFZ36" s="132"/>
      <c r="DGA36" s="132"/>
      <c r="DGB36" s="132"/>
      <c r="DGC36" s="132"/>
      <c r="DGD36" s="132"/>
      <c r="DGE36" s="132"/>
      <c r="DGF36" s="132"/>
      <c r="DGG36" s="132"/>
      <c r="DGH36" s="132"/>
      <c r="DGI36" s="132"/>
      <c r="DGJ36" s="132"/>
      <c r="DGK36" s="132"/>
      <c r="DGL36" s="132"/>
      <c r="DGM36" s="132"/>
      <c r="DGN36" s="130"/>
      <c r="DGO36" s="132"/>
      <c r="DGP36" s="132"/>
      <c r="DGQ36" s="132"/>
      <c r="DGR36" s="132"/>
      <c r="DGS36" s="132"/>
      <c r="DGT36" s="132"/>
      <c r="DGU36" s="132"/>
      <c r="DGV36" s="132"/>
      <c r="DGW36" s="132"/>
      <c r="DGX36" s="132"/>
      <c r="DGY36" s="132"/>
      <c r="DGZ36" s="132"/>
      <c r="DHA36" s="132"/>
      <c r="DHB36" s="132"/>
      <c r="DHC36" s="130"/>
      <c r="DHD36" s="132"/>
      <c r="DHE36" s="132"/>
      <c r="DHF36" s="132"/>
      <c r="DHG36" s="132"/>
      <c r="DHH36" s="132"/>
      <c r="DHI36" s="132"/>
      <c r="DHJ36" s="132"/>
      <c r="DHK36" s="132"/>
      <c r="DHL36" s="132"/>
      <c r="DHM36" s="132"/>
      <c r="DHN36" s="132"/>
      <c r="DHO36" s="132"/>
      <c r="DHP36" s="132"/>
      <c r="DHQ36" s="132"/>
      <c r="DHR36" s="130"/>
      <c r="DHS36" s="132"/>
      <c r="DHT36" s="132"/>
      <c r="DHU36" s="132"/>
      <c r="DHV36" s="132"/>
      <c r="DHW36" s="132"/>
      <c r="DHX36" s="132"/>
      <c r="DHY36" s="132"/>
      <c r="DHZ36" s="132"/>
      <c r="DIA36" s="132"/>
      <c r="DIB36" s="132"/>
      <c r="DIC36" s="132"/>
      <c r="DID36" s="132"/>
      <c r="DIE36" s="132"/>
      <c r="DIF36" s="132"/>
      <c r="DIG36" s="130"/>
      <c r="DIH36" s="132"/>
      <c r="DII36" s="132"/>
      <c r="DIJ36" s="132"/>
      <c r="DIK36" s="132"/>
      <c r="DIL36" s="132"/>
      <c r="DIM36" s="132"/>
      <c r="DIN36" s="132"/>
      <c r="DIO36" s="132"/>
      <c r="DIP36" s="132"/>
      <c r="DIQ36" s="132"/>
      <c r="DIR36" s="132"/>
      <c r="DIS36" s="132"/>
      <c r="DIT36" s="132"/>
      <c r="DIU36" s="132"/>
      <c r="DIV36" s="130"/>
      <c r="DIW36" s="132"/>
      <c r="DIX36" s="132"/>
      <c r="DIY36" s="132"/>
      <c r="DIZ36" s="132"/>
      <c r="DJA36" s="132"/>
      <c r="DJB36" s="132"/>
      <c r="DJC36" s="132"/>
      <c r="DJD36" s="132"/>
      <c r="DJE36" s="132"/>
      <c r="DJF36" s="132"/>
      <c r="DJG36" s="132"/>
      <c r="DJH36" s="132"/>
      <c r="DJI36" s="132"/>
      <c r="DJJ36" s="132"/>
      <c r="DJK36" s="130"/>
      <c r="DJL36" s="132"/>
      <c r="DJM36" s="132"/>
      <c r="DJN36" s="132"/>
      <c r="DJO36" s="132"/>
      <c r="DJP36" s="132"/>
      <c r="DJQ36" s="132"/>
      <c r="DJR36" s="132"/>
      <c r="DJS36" s="132"/>
      <c r="DJT36" s="132"/>
      <c r="DJU36" s="132"/>
      <c r="DJV36" s="132"/>
      <c r="DJW36" s="132"/>
      <c r="DJX36" s="132"/>
      <c r="DJY36" s="132"/>
      <c r="DJZ36" s="130"/>
      <c r="DKA36" s="132"/>
      <c r="DKB36" s="132"/>
      <c r="DKC36" s="132"/>
      <c r="DKD36" s="132"/>
      <c r="DKE36" s="132"/>
      <c r="DKF36" s="132"/>
      <c r="DKG36" s="132"/>
      <c r="DKH36" s="132"/>
      <c r="DKI36" s="132"/>
      <c r="DKJ36" s="132"/>
      <c r="DKK36" s="132"/>
      <c r="DKL36" s="132"/>
      <c r="DKM36" s="132"/>
      <c r="DKN36" s="132"/>
      <c r="DKO36" s="130"/>
      <c r="DKP36" s="132"/>
      <c r="DKQ36" s="132"/>
      <c r="DKR36" s="132"/>
      <c r="DKS36" s="132"/>
      <c r="DKT36" s="132"/>
      <c r="DKU36" s="132"/>
      <c r="DKV36" s="132"/>
      <c r="DKW36" s="132"/>
      <c r="DKX36" s="132"/>
      <c r="DKY36" s="132"/>
      <c r="DKZ36" s="132"/>
      <c r="DLA36" s="132"/>
      <c r="DLB36" s="132"/>
      <c r="DLC36" s="132"/>
      <c r="DLD36" s="130"/>
      <c r="DLE36" s="132"/>
      <c r="DLF36" s="132"/>
      <c r="DLG36" s="132"/>
      <c r="DLH36" s="132"/>
      <c r="DLI36" s="132"/>
      <c r="DLJ36" s="132"/>
      <c r="DLK36" s="132"/>
      <c r="DLL36" s="132"/>
      <c r="DLM36" s="132"/>
      <c r="DLN36" s="132"/>
      <c r="DLO36" s="132"/>
      <c r="DLP36" s="132"/>
      <c r="DLQ36" s="132"/>
      <c r="DLR36" s="132"/>
      <c r="DLS36" s="130"/>
      <c r="DLT36" s="132"/>
      <c r="DLU36" s="132"/>
      <c r="DLV36" s="132"/>
      <c r="DLW36" s="132"/>
      <c r="DLX36" s="132"/>
      <c r="DLY36" s="132"/>
      <c r="DLZ36" s="132"/>
      <c r="DMA36" s="132"/>
      <c r="DMB36" s="132"/>
      <c r="DMC36" s="132"/>
      <c r="DMD36" s="132"/>
      <c r="DME36" s="132"/>
      <c r="DMF36" s="132"/>
      <c r="DMG36" s="132"/>
      <c r="DMH36" s="130"/>
      <c r="DMI36" s="132"/>
      <c r="DMJ36" s="132"/>
      <c r="DMK36" s="132"/>
      <c r="DML36" s="132"/>
      <c r="DMM36" s="132"/>
      <c r="DMN36" s="132"/>
      <c r="DMO36" s="132"/>
      <c r="DMP36" s="132"/>
      <c r="DMQ36" s="132"/>
      <c r="DMR36" s="132"/>
      <c r="DMS36" s="132"/>
      <c r="DMT36" s="132"/>
      <c r="DMU36" s="132"/>
      <c r="DMV36" s="132"/>
      <c r="DMW36" s="130"/>
      <c r="DMX36" s="132"/>
      <c r="DMY36" s="132"/>
      <c r="DMZ36" s="132"/>
      <c r="DNA36" s="132"/>
      <c r="DNB36" s="132"/>
      <c r="DNC36" s="132"/>
      <c r="DND36" s="132"/>
      <c r="DNE36" s="132"/>
      <c r="DNF36" s="132"/>
      <c r="DNG36" s="132"/>
      <c r="DNH36" s="132"/>
      <c r="DNI36" s="132"/>
      <c r="DNJ36" s="132"/>
      <c r="DNK36" s="132"/>
      <c r="DNL36" s="130"/>
      <c r="DNM36" s="132"/>
      <c r="DNN36" s="132"/>
      <c r="DNO36" s="132"/>
      <c r="DNP36" s="132"/>
      <c r="DNQ36" s="132"/>
      <c r="DNR36" s="132"/>
      <c r="DNS36" s="132"/>
      <c r="DNT36" s="132"/>
      <c r="DNU36" s="132"/>
      <c r="DNV36" s="132"/>
      <c r="DNW36" s="132"/>
      <c r="DNX36" s="132"/>
      <c r="DNY36" s="132"/>
      <c r="DNZ36" s="132"/>
      <c r="DOA36" s="130"/>
      <c r="DOB36" s="132"/>
      <c r="DOC36" s="132"/>
      <c r="DOD36" s="132"/>
      <c r="DOE36" s="132"/>
      <c r="DOF36" s="132"/>
      <c r="DOG36" s="132"/>
      <c r="DOH36" s="132"/>
      <c r="DOI36" s="132"/>
      <c r="DOJ36" s="132"/>
      <c r="DOK36" s="132"/>
      <c r="DOL36" s="132"/>
      <c r="DOM36" s="132"/>
      <c r="DON36" s="132"/>
      <c r="DOO36" s="132"/>
      <c r="DOP36" s="130"/>
      <c r="DOQ36" s="132"/>
      <c r="DOR36" s="132"/>
      <c r="DOS36" s="132"/>
      <c r="DOT36" s="132"/>
      <c r="DOU36" s="132"/>
      <c r="DOV36" s="132"/>
      <c r="DOW36" s="132"/>
      <c r="DOX36" s="132"/>
      <c r="DOY36" s="132"/>
      <c r="DOZ36" s="132"/>
      <c r="DPA36" s="132"/>
      <c r="DPB36" s="132"/>
      <c r="DPC36" s="132"/>
      <c r="DPD36" s="132"/>
      <c r="DPE36" s="130"/>
      <c r="DPF36" s="132"/>
      <c r="DPG36" s="132"/>
      <c r="DPH36" s="132"/>
      <c r="DPI36" s="132"/>
      <c r="DPJ36" s="132"/>
      <c r="DPK36" s="132"/>
      <c r="DPL36" s="132"/>
      <c r="DPM36" s="132"/>
      <c r="DPN36" s="132"/>
      <c r="DPO36" s="132"/>
      <c r="DPP36" s="132"/>
      <c r="DPQ36" s="132"/>
      <c r="DPR36" s="132"/>
      <c r="DPS36" s="132"/>
      <c r="DPT36" s="130"/>
      <c r="DPU36" s="132"/>
      <c r="DPV36" s="132"/>
      <c r="DPW36" s="132"/>
      <c r="DPX36" s="132"/>
      <c r="DPY36" s="132"/>
      <c r="DPZ36" s="132"/>
      <c r="DQA36" s="132"/>
      <c r="DQB36" s="132"/>
      <c r="DQC36" s="132"/>
      <c r="DQD36" s="132"/>
      <c r="DQE36" s="132"/>
      <c r="DQF36" s="132"/>
      <c r="DQG36" s="132"/>
      <c r="DQH36" s="132"/>
      <c r="DQI36" s="130"/>
      <c r="DQJ36" s="132"/>
      <c r="DQK36" s="132"/>
      <c r="DQL36" s="132"/>
      <c r="DQM36" s="132"/>
      <c r="DQN36" s="132"/>
      <c r="DQO36" s="132"/>
      <c r="DQP36" s="132"/>
      <c r="DQQ36" s="132"/>
      <c r="DQR36" s="132"/>
      <c r="DQS36" s="132"/>
      <c r="DQT36" s="132"/>
      <c r="DQU36" s="132"/>
      <c r="DQV36" s="132"/>
      <c r="DQW36" s="132"/>
      <c r="DQX36" s="130"/>
      <c r="DQY36" s="132"/>
      <c r="DQZ36" s="132"/>
      <c r="DRA36" s="132"/>
      <c r="DRB36" s="132"/>
      <c r="DRC36" s="132"/>
      <c r="DRD36" s="132"/>
      <c r="DRE36" s="132"/>
      <c r="DRF36" s="132"/>
      <c r="DRG36" s="132"/>
      <c r="DRH36" s="132"/>
      <c r="DRI36" s="132"/>
      <c r="DRJ36" s="132"/>
      <c r="DRK36" s="132"/>
      <c r="DRL36" s="132"/>
      <c r="DRM36" s="130"/>
      <c r="DRN36" s="132"/>
      <c r="DRO36" s="132"/>
      <c r="DRP36" s="132"/>
      <c r="DRQ36" s="132"/>
      <c r="DRR36" s="132"/>
      <c r="DRS36" s="132"/>
      <c r="DRT36" s="132"/>
      <c r="DRU36" s="132"/>
      <c r="DRV36" s="132"/>
      <c r="DRW36" s="132"/>
      <c r="DRX36" s="132"/>
      <c r="DRY36" s="132"/>
      <c r="DRZ36" s="132"/>
      <c r="DSA36" s="132"/>
      <c r="DSB36" s="130"/>
      <c r="DSC36" s="132"/>
      <c r="DSD36" s="132"/>
      <c r="DSE36" s="132"/>
      <c r="DSF36" s="132"/>
      <c r="DSG36" s="132"/>
      <c r="DSH36" s="132"/>
      <c r="DSI36" s="132"/>
      <c r="DSJ36" s="132"/>
      <c r="DSK36" s="132"/>
      <c r="DSL36" s="132"/>
      <c r="DSM36" s="132"/>
      <c r="DSN36" s="132"/>
      <c r="DSO36" s="132"/>
      <c r="DSP36" s="132"/>
      <c r="DSQ36" s="130"/>
      <c r="DSR36" s="132"/>
      <c r="DSS36" s="132"/>
      <c r="DST36" s="132"/>
      <c r="DSU36" s="132"/>
      <c r="DSV36" s="132"/>
      <c r="DSW36" s="132"/>
      <c r="DSX36" s="132"/>
      <c r="DSY36" s="132"/>
      <c r="DSZ36" s="132"/>
      <c r="DTA36" s="132"/>
      <c r="DTB36" s="132"/>
      <c r="DTC36" s="132"/>
      <c r="DTD36" s="132"/>
      <c r="DTE36" s="132"/>
      <c r="DTF36" s="130"/>
      <c r="DTG36" s="132"/>
      <c r="DTH36" s="132"/>
      <c r="DTI36" s="132"/>
      <c r="DTJ36" s="132"/>
      <c r="DTK36" s="132"/>
      <c r="DTL36" s="132"/>
      <c r="DTM36" s="132"/>
      <c r="DTN36" s="132"/>
      <c r="DTO36" s="132"/>
      <c r="DTP36" s="132"/>
      <c r="DTQ36" s="132"/>
      <c r="DTR36" s="132"/>
      <c r="DTS36" s="132"/>
      <c r="DTT36" s="132"/>
      <c r="DTU36" s="130"/>
      <c r="DTV36" s="132"/>
      <c r="DTW36" s="132"/>
      <c r="DTX36" s="132"/>
      <c r="DTY36" s="132"/>
      <c r="DTZ36" s="132"/>
      <c r="DUA36" s="132"/>
      <c r="DUB36" s="132"/>
      <c r="DUC36" s="132"/>
      <c r="DUD36" s="132"/>
      <c r="DUE36" s="132"/>
      <c r="DUF36" s="132"/>
      <c r="DUG36" s="132"/>
      <c r="DUH36" s="132"/>
      <c r="DUI36" s="132"/>
      <c r="DUJ36" s="130"/>
      <c r="DUK36" s="132"/>
      <c r="DUL36" s="132"/>
      <c r="DUM36" s="132"/>
      <c r="DUN36" s="132"/>
      <c r="DUO36" s="132"/>
      <c r="DUP36" s="132"/>
      <c r="DUQ36" s="132"/>
      <c r="DUR36" s="132"/>
      <c r="DUS36" s="132"/>
      <c r="DUT36" s="132"/>
      <c r="DUU36" s="132"/>
      <c r="DUV36" s="132"/>
      <c r="DUW36" s="132"/>
      <c r="DUX36" s="132"/>
      <c r="DUY36" s="130"/>
      <c r="DUZ36" s="132"/>
      <c r="DVA36" s="132"/>
      <c r="DVB36" s="132"/>
      <c r="DVC36" s="132"/>
      <c r="DVD36" s="132"/>
      <c r="DVE36" s="132"/>
      <c r="DVF36" s="132"/>
      <c r="DVG36" s="132"/>
      <c r="DVH36" s="132"/>
      <c r="DVI36" s="132"/>
      <c r="DVJ36" s="132"/>
      <c r="DVK36" s="132"/>
      <c r="DVL36" s="132"/>
      <c r="DVM36" s="132"/>
      <c r="DVN36" s="130"/>
      <c r="DVO36" s="132"/>
      <c r="DVP36" s="132"/>
      <c r="DVQ36" s="132"/>
      <c r="DVR36" s="132"/>
      <c r="DVS36" s="132"/>
      <c r="DVT36" s="132"/>
      <c r="DVU36" s="132"/>
      <c r="DVV36" s="132"/>
      <c r="DVW36" s="132"/>
      <c r="DVX36" s="132"/>
      <c r="DVY36" s="132"/>
      <c r="DVZ36" s="132"/>
      <c r="DWA36" s="132"/>
      <c r="DWB36" s="132"/>
      <c r="DWC36" s="130"/>
      <c r="DWD36" s="132"/>
      <c r="DWE36" s="132"/>
      <c r="DWF36" s="132"/>
      <c r="DWG36" s="132"/>
      <c r="DWH36" s="132"/>
      <c r="DWI36" s="132"/>
      <c r="DWJ36" s="132"/>
      <c r="DWK36" s="132"/>
      <c r="DWL36" s="132"/>
      <c r="DWM36" s="132"/>
      <c r="DWN36" s="132"/>
      <c r="DWO36" s="132"/>
      <c r="DWP36" s="132"/>
      <c r="DWQ36" s="132"/>
      <c r="DWR36" s="130"/>
      <c r="DWS36" s="132"/>
      <c r="DWT36" s="132"/>
      <c r="DWU36" s="132"/>
      <c r="DWV36" s="132"/>
      <c r="DWW36" s="132"/>
      <c r="DWX36" s="132"/>
      <c r="DWY36" s="132"/>
      <c r="DWZ36" s="132"/>
      <c r="DXA36" s="132"/>
      <c r="DXB36" s="132"/>
      <c r="DXC36" s="132"/>
      <c r="DXD36" s="132"/>
      <c r="DXE36" s="132"/>
      <c r="DXF36" s="132"/>
      <c r="DXG36" s="130"/>
      <c r="DXH36" s="132"/>
      <c r="DXI36" s="132"/>
      <c r="DXJ36" s="132"/>
      <c r="DXK36" s="132"/>
      <c r="DXL36" s="132"/>
      <c r="DXM36" s="132"/>
      <c r="DXN36" s="132"/>
      <c r="DXO36" s="132"/>
      <c r="DXP36" s="132"/>
      <c r="DXQ36" s="132"/>
      <c r="DXR36" s="132"/>
      <c r="DXS36" s="132"/>
      <c r="DXT36" s="132"/>
      <c r="DXU36" s="132"/>
      <c r="DXV36" s="130"/>
      <c r="DXW36" s="132"/>
      <c r="DXX36" s="132"/>
      <c r="DXY36" s="132"/>
      <c r="DXZ36" s="132"/>
      <c r="DYA36" s="132"/>
      <c r="DYB36" s="132"/>
      <c r="DYC36" s="132"/>
      <c r="DYD36" s="132"/>
      <c r="DYE36" s="132"/>
      <c r="DYF36" s="132"/>
      <c r="DYG36" s="132"/>
      <c r="DYH36" s="132"/>
      <c r="DYI36" s="132"/>
      <c r="DYJ36" s="132"/>
      <c r="DYK36" s="130"/>
      <c r="DYL36" s="132"/>
      <c r="DYM36" s="132"/>
      <c r="DYN36" s="132"/>
      <c r="DYO36" s="132"/>
      <c r="DYP36" s="132"/>
      <c r="DYQ36" s="132"/>
      <c r="DYR36" s="132"/>
      <c r="DYS36" s="132"/>
      <c r="DYT36" s="132"/>
      <c r="DYU36" s="132"/>
      <c r="DYV36" s="132"/>
      <c r="DYW36" s="132"/>
      <c r="DYX36" s="132"/>
      <c r="DYY36" s="132"/>
      <c r="DYZ36" s="130"/>
      <c r="DZA36" s="132"/>
      <c r="DZB36" s="132"/>
      <c r="DZC36" s="132"/>
      <c r="DZD36" s="132"/>
      <c r="DZE36" s="132"/>
      <c r="DZF36" s="132"/>
      <c r="DZG36" s="132"/>
      <c r="DZH36" s="132"/>
      <c r="DZI36" s="132"/>
      <c r="DZJ36" s="132"/>
      <c r="DZK36" s="132"/>
      <c r="DZL36" s="132"/>
      <c r="DZM36" s="132"/>
      <c r="DZN36" s="132"/>
      <c r="DZO36" s="130"/>
      <c r="DZP36" s="132"/>
      <c r="DZQ36" s="132"/>
      <c r="DZR36" s="132"/>
      <c r="DZS36" s="132"/>
      <c r="DZT36" s="132"/>
      <c r="DZU36" s="132"/>
      <c r="DZV36" s="132"/>
      <c r="DZW36" s="132"/>
      <c r="DZX36" s="132"/>
      <c r="DZY36" s="132"/>
      <c r="DZZ36" s="132"/>
      <c r="EAA36" s="132"/>
      <c r="EAB36" s="132"/>
      <c r="EAC36" s="132"/>
      <c r="EAD36" s="130"/>
      <c r="EAE36" s="132"/>
      <c r="EAF36" s="132"/>
      <c r="EAG36" s="132"/>
      <c r="EAH36" s="132"/>
      <c r="EAI36" s="132"/>
      <c r="EAJ36" s="132"/>
      <c r="EAK36" s="132"/>
      <c r="EAL36" s="132"/>
      <c r="EAM36" s="132"/>
      <c r="EAN36" s="132"/>
      <c r="EAO36" s="132"/>
      <c r="EAP36" s="132"/>
      <c r="EAQ36" s="132"/>
      <c r="EAR36" s="132"/>
      <c r="EAS36" s="130"/>
      <c r="EAT36" s="132"/>
      <c r="EAU36" s="132"/>
      <c r="EAV36" s="132"/>
      <c r="EAW36" s="132"/>
      <c r="EAX36" s="132"/>
      <c r="EAY36" s="132"/>
      <c r="EAZ36" s="132"/>
      <c r="EBA36" s="132"/>
      <c r="EBB36" s="132"/>
      <c r="EBC36" s="132"/>
      <c r="EBD36" s="132"/>
      <c r="EBE36" s="132"/>
      <c r="EBF36" s="132"/>
      <c r="EBG36" s="132"/>
      <c r="EBH36" s="130"/>
      <c r="EBI36" s="132"/>
      <c r="EBJ36" s="132"/>
      <c r="EBK36" s="132"/>
      <c r="EBL36" s="132"/>
      <c r="EBM36" s="132"/>
      <c r="EBN36" s="132"/>
      <c r="EBO36" s="132"/>
      <c r="EBP36" s="132"/>
      <c r="EBQ36" s="132"/>
      <c r="EBR36" s="132"/>
      <c r="EBS36" s="132"/>
      <c r="EBT36" s="132"/>
      <c r="EBU36" s="132"/>
      <c r="EBV36" s="132"/>
      <c r="EBW36" s="130"/>
      <c r="EBX36" s="132"/>
      <c r="EBY36" s="132"/>
      <c r="EBZ36" s="132"/>
      <c r="ECA36" s="132"/>
      <c r="ECB36" s="132"/>
      <c r="ECC36" s="132"/>
      <c r="ECD36" s="132"/>
      <c r="ECE36" s="132"/>
      <c r="ECF36" s="132"/>
      <c r="ECG36" s="132"/>
      <c r="ECH36" s="132"/>
      <c r="ECI36" s="132"/>
      <c r="ECJ36" s="132"/>
      <c r="ECK36" s="132"/>
      <c r="ECL36" s="130"/>
      <c r="ECM36" s="132"/>
      <c r="ECN36" s="132"/>
      <c r="ECO36" s="132"/>
      <c r="ECP36" s="132"/>
      <c r="ECQ36" s="132"/>
      <c r="ECR36" s="132"/>
      <c r="ECS36" s="132"/>
      <c r="ECT36" s="132"/>
      <c r="ECU36" s="132"/>
      <c r="ECV36" s="132"/>
      <c r="ECW36" s="132"/>
      <c r="ECX36" s="132"/>
      <c r="ECY36" s="132"/>
      <c r="ECZ36" s="132"/>
      <c r="EDA36" s="130"/>
      <c r="EDB36" s="132"/>
      <c r="EDC36" s="132"/>
      <c r="EDD36" s="132"/>
      <c r="EDE36" s="132"/>
      <c r="EDF36" s="132"/>
      <c r="EDG36" s="132"/>
      <c r="EDH36" s="132"/>
      <c r="EDI36" s="132"/>
      <c r="EDJ36" s="132"/>
      <c r="EDK36" s="132"/>
      <c r="EDL36" s="132"/>
      <c r="EDM36" s="132"/>
      <c r="EDN36" s="132"/>
      <c r="EDO36" s="132"/>
      <c r="EDP36" s="130"/>
      <c r="EDQ36" s="132"/>
      <c r="EDR36" s="132"/>
      <c r="EDS36" s="132"/>
      <c r="EDT36" s="132"/>
      <c r="EDU36" s="132"/>
      <c r="EDV36" s="132"/>
      <c r="EDW36" s="132"/>
      <c r="EDX36" s="132"/>
      <c r="EDY36" s="132"/>
      <c r="EDZ36" s="132"/>
      <c r="EEA36" s="132"/>
      <c r="EEB36" s="132"/>
      <c r="EEC36" s="132"/>
      <c r="EED36" s="132"/>
      <c r="EEE36" s="130"/>
      <c r="EEF36" s="132"/>
      <c r="EEG36" s="132"/>
      <c r="EEH36" s="132"/>
      <c r="EEI36" s="132"/>
      <c r="EEJ36" s="132"/>
      <c r="EEK36" s="132"/>
      <c r="EEL36" s="132"/>
      <c r="EEM36" s="132"/>
      <c r="EEN36" s="132"/>
      <c r="EEO36" s="132"/>
      <c r="EEP36" s="132"/>
      <c r="EEQ36" s="132"/>
      <c r="EER36" s="132"/>
      <c r="EES36" s="132"/>
      <c r="EET36" s="130"/>
      <c r="EEU36" s="132"/>
      <c r="EEV36" s="132"/>
      <c r="EEW36" s="132"/>
      <c r="EEX36" s="132"/>
      <c r="EEY36" s="132"/>
      <c r="EEZ36" s="132"/>
      <c r="EFA36" s="132"/>
      <c r="EFB36" s="132"/>
      <c r="EFC36" s="132"/>
      <c r="EFD36" s="132"/>
      <c r="EFE36" s="132"/>
      <c r="EFF36" s="132"/>
      <c r="EFG36" s="132"/>
      <c r="EFH36" s="132"/>
      <c r="EFI36" s="130"/>
      <c r="EFJ36" s="132"/>
      <c r="EFK36" s="132"/>
      <c r="EFL36" s="132"/>
      <c r="EFM36" s="132"/>
      <c r="EFN36" s="132"/>
      <c r="EFO36" s="132"/>
      <c r="EFP36" s="132"/>
      <c r="EFQ36" s="132"/>
      <c r="EFR36" s="132"/>
      <c r="EFS36" s="132"/>
      <c r="EFT36" s="132"/>
      <c r="EFU36" s="132"/>
      <c r="EFV36" s="132"/>
      <c r="EFW36" s="132"/>
      <c r="EFX36" s="130"/>
      <c r="EFY36" s="132"/>
      <c r="EFZ36" s="132"/>
      <c r="EGA36" s="132"/>
      <c r="EGB36" s="132"/>
      <c r="EGC36" s="132"/>
      <c r="EGD36" s="132"/>
      <c r="EGE36" s="132"/>
      <c r="EGF36" s="132"/>
      <c r="EGG36" s="132"/>
      <c r="EGH36" s="132"/>
      <c r="EGI36" s="132"/>
      <c r="EGJ36" s="132"/>
      <c r="EGK36" s="132"/>
      <c r="EGL36" s="132"/>
      <c r="EGM36" s="130"/>
      <c r="EGN36" s="132"/>
      <c r="EGO36" s="132"/>
      <c r="EGP36" s="132"/>
      <c r="EGQ36" s="132"/>
      <c r="EGR36" s="132"/>
      <c r="EGS36" s="132"/>
      <c r="EGT36" s="132"/>
      <c r="EGU36" s="132"/>
      <c r="EGV36" s="132"/>
      <c r="EGW36" s="132"/>
      <c r="EGX36" s="132"/>
      <c r="EGY36" s="132"/>
      <c r="EGZ36" s="132"/>
      <c r="EHA36" s="132"/>
      <c r="EHB36" s="130"/>
      <c r="EHC36" s="132"/>
      <c r="EHD36" s="132"/>
      <c r="EHE36" s="132"/>
      <c r="EHF36" s="132"/>
      <c r="EHG36" s="132"/>
      <c r="EHH36" s="132"/>
      <c r="EHI36" s="132"/>
      <c r="EHJ36" s="132"/>
      <c r="EHK36" s="132"/>
      <c r="EHL36" s="132"/>
      <c r="EHM36" s="132"/>
      <c r="EHN36" s="132"/>
      <c r="EHO36" s="132"/>
      <c r="EHP36" s="132"/>
      <c r="EHQ36" s="130"/>
      <c r="EHR36" s="132"/>
      <c r="EHS36" s="132"/>
      <c r="EHT36" s="132"/>
      <c r="EHU36" s="132"/>
      <c r="EHV36" s="132"/>
      <c r="EHW36" s="132"/>
      <c r="EHX36" s="132"/>
      <c r="EHY36" s="132"/>
      <c r="EHZ36" s="132"/>
      <c r="EIA36" s="132"/>
      <c r="EIB36" s="132"/>
      <c r="EIC36" s="132"/>
      <c r="EID36" s="132"/>
      <c r="EIE36" s="132"/>
      <c r="EIF36" s="130"/>
      <c r="EIG36" s="132"/>
      <c r="EIH36" s="132"/>
      <c r="EII36" s="132"/>
      <c r="EIJ36" s="132"/>
      <c r="EIK36" s="132"/>
      <c r="EIL36" s="132"/>
      <c r="EIM36" s="132"/>
      <c r="EIN36" s="132"/>
      <c r="EIO36" s="132"/>
      <c r="EIP36" s="132"/>
      <c r="EIQ36" s="132"/>
      <c r="EIR36" s="132"/>
      <c r="EIS36" s="132"/>
      <c r="EIT36" s="132"/>
      <c r="EIU36" s="130"/>
      <c r="EIV36" s="132"/>
      <c r="EIW36" s="132"/>
      <c r="EIX36" s="132"/>
      <c r="EIY36" s="132"/>
      <c r="EIZ36" s="132"/>
      <c r="EJA36" s="132"/>
      <c r="EJB36" s="132"/>
      <c r="EJC36" s="132"/>
      <c r="EJD36" s="132"/>
      <c r="EJE36" s="132"/>
      <c r="EJF36" s="132"/>
      <c r="EJG36" s="132"/>
      <c r="EJH36" s="132"/>
      <c r="EJI36" s="132"/>
      <c r="EJJ36" s="130"/>
      <c r="EJK36" s="132"/>
      <c r="EJL36" s="132"/>
      <c r="EJM36" s="132"/>
      <c r="EJN36" s="132"/>
      <c r="EJO36" s="132"/>
      <c r="EJP36" s="132"/>
      <c r="EJQ36" s="132"/>
      <c r="EJR36" s="132"/>
      <c r="EJS36" s="132"/>
      <c r="EJT36" s="132"/>
      <c r="EJU36" s="132"/>
      <c r="EJV36" s="132"/>
      <c r="EJW36" s="132"/>
      <c r="EJX36" s="132"/>
      <c r="EJY36" s="130"/>
      <c r="EJZ36" s="132"/>
      <c r="EKA36" s="132"/>
      <c r="EKB36" s="132"/>
      <c r="EKC36" s="132"/>
      <c r="EKD36" s="132"/>
      <c r="EKE36" s="132"/>
      <c r="EKF36" s="132"/>
      <c r="EKG36" s="132"/>
      <c r="EKH36" s="132"/>
      <c r="EKI36" s="132"/>
      <c r="EKJ36" s="132"/>
      <c r="EKK36" s="132"/>
      <c r="EKL36" s="132"/>
      <c r="EKM36" s="132"/>
      <c r="EKN36" s="130"/>
      <c r="EKO36" s="132"/>
      <c r="EKP36" s="132"/>
      <c r="EKQ36" s="132"/>
      <c r="EKR36" s="132"/>
      <c r="EKS36" s="132"/>
      <c r="EKT36" s="132"/>
      <c r="EKU36" s="132"/>
      <c r="EKV36" s="132"/>
      <c r="EKW36" s="132"/>
      <c r="EKX36" s="132"/>
      <c r="EKY36" s="132"/>
      <c r="EKZ36" s="132"/>
      <c r="ELA36" s="132"/>
      <c r="ELB36" s="132"/>
      <c r="ELC36" s="130"/>
      <c r="ELD36" s="132"/>
      <c r="ELE36" s="132"/>
      <c r="ELF36" s="132"/>
      <c r="ELG36" s="132"/>
      <c r="ELH36" s="132"/>
      <c r="ELI36" s="132"/>
      <c r="ELJ36" s="132"/>
      <c r="ELK36" s="132"/>
      <c r="ELL36" s="132"/>
      <c r="ELM36" s="132"/>
      <c r="ELN36" s="132"/>
      <c r="ELO36" s="132"/>
      <c r="ELP36" s="132"/>
      <c r="ELQ36" s="132"/>
      <c r="ELR36" s="130"/>
      <c r="ELS36" s="132"/>
      <c r="ELT36" s="132"/>
      <c r="ELU36" s="132"/>
      <c r="ELV36" s="132"/>
      <c r="ELW36" s="132"/>
      <c r="ELX36" s="132"/>
      <c r="ELY36" s="132"/>
      <c r="ELZ36" s="132"/>
      <c r="EMA36" s="132"/>
      <c r="EMB36" s="132"/>
      <c r="EMC36" s="132"/>
      <c r="EMD36" s="132"/>
      <c r="EME36" s="132"/>
      <c r="EMF36" s="132"/>
      <c r="EMG36" s="130"/>
      <c r="EMH36" s="132"/>
      <c r="EMI36" s="132"/>
      <c r="EMJ36" s="132"/>
      <c r="EMK36" s="132"/>
      <c r="EML36" s="132"/>
      <c r="EMM36" s="132"/>
      <c r="EMN36" s="132"/>
      <c r="EMO36" s="132"/>
      <c r="EMP36" s="132"/>
      <c r="EMQ36" s="132"/>
      <c r="EMR36" s="132"/>
      <c r="EMS36" s="132"/>
      <c r="EMT36" s="132"/>
      <c r="EMU36" s="132"/>
      <c r="EMV36" s="130"/>
      <c r="EMW36" s="132"/>
      <c r="EMX36" s="132"/>
      <c r="EMY36" s="132"/>
      <c r="EMZ36" s="132"/>
      <c r="ENA36" s="132"/>
      <c r="ENB36" s="132"/>
      <c r="ENC36" s="132"/>
      <c r="END36" s="132"/>
      <c r="ENE36" s="132"/>
      <c r="ENF36" s="132"/>
      <c r="ENG36" s="132"/>
      <c r="ENH36" s="132"/>
      <c r="ENI36" s="132"/>
      <c r="ENJ36" s="132"/>
      <c r="ENK36" s="130"/>
      <c r="ENL36" s="132"/>
      <c r="ENM36" s="132"/>
      <c r="ENN36" s="132"/>
      <c r="ENO36" s="132"/>
      <c r="ENP36" s="132"/>
      <c r="ENQ36" s="132"/>
      <c r="ENR36" s="132"/>
      <c r="ENS36" s="132"/>
      <c r="ENT36" s="132"/>
      <c r="ENU36" s="132"/>
      <c r="ENV36" s="132"/>
      <c r="ENW36" s="132"/>
      <c r="ENX36" s="132"/>
      <c r="ENY36" s="132"/>
      <c r="ENZ36" s="130"/>
      <c r="EOA36" s="132"/>
      <c r="EOB36" s="132"/>
      <c r="EOC36" s="132"/>
      <c r="EOD36" s="132"/>
      <c r="EOE36" s="132"/>
      <c r="EOF36" s="132"/>
      <c r="EOG36" s="132"/>
      <c r="EOH36" s="132"/>
      <c r="EOI36" s="132"/>
      <c r="EOJ36" s="132"/>
      <c r="EOK36" s="132"/>
      <c r="EOL36" s="132"/>
      <c r="EOM36" s="132"/>
      <c r="EON36" s="132"/>
      <c r="EOO36" s="130"/>
      <c r="EOP36" s="132"/>
      <c r="EOQ36" s="132"/>
      <c r="EOR36" s="132"/>
      <c r="EOS36" s="132"/>
      <c r="EOT36" s="132"/>
      <c r="EOU36" s="132"/>
      <c r="EOV36" s="132"/>
      <c r="EOW36" s="132"/>
      <c r="EOX36" s="132"/>
      <c r="EOY36" s="132"/>
      <c r="EOZ36" s="132"/>
      <c r="EPA36" s="132"/>
      <c r="EPB36" s="132"/>
      <c r="EPC36" s="132"/>
      <c r="EPD36" s="130"/>
      <c r="EPE36" s="132"/>
      <c r="EPF36" s="132"/>
      <c r="EPG36" s="132"/>
      <c r="EPH36" s="132"/>
      <c r="EPI36" s="132"/>
      <c r="EPJ36" s="132"/>
      <c r="EPK36" s="132"/>
      <c r="EPL36" s="132"/>
      <c r="EPM36" s="132"/>
      <c r="EPN36" s="132"/>
      <c r="EPO36" s="132"/>
      <c r="EPP36" s="132"/>
      <c r="EPQ36" s="132"/>
      <c r="EPR36" s="132"/>
      <c r="EPS36" s="130"/>
      <c r="EPT36" s="132"/>
      <c r="EPU36" s="132"/>
      <c r="EPV36" s="132"/>
      <c r="EPW36" s="132"/>
      <c r="EPX36" s="132"/>
      <c r="EPY36" s="132"/>
      <c r="EPZ36" s="132"/>
      <c r="EQA36" s="132"/>
      <c r="EQB36" s="132"/>
      <c r="EQC36" s="132"/>
      <c r="EQD36" s="132"/>
      <c r="EQE36" s="132"/>
      <c r="EQF36" s="132"/>
      <c r="EQG36" s="132"/>
      <c r="EQH36" s="130"/>
      <c r="EQI36" s="132"/>
      <c r="EQJ36" s="132"/>
      <c r="EQK36" s="132"/>
      <c r="EQL36" s="132"/>
      <c r="EQM36" s="132"/>
      <c r="EQN36" s="132"/>
      <c r="EQO36" s="132"/>
      <c r="EQP36" s="132"/>
      <c r="EQQ36" s="132"/>
      <c r="EQR36" s="132"/>
      <c r="EQS36" s="132"/>
      <c r="EQT36" s="132"/>
      <c r="EQU36" s="132"/>
      <c r="EQV36" s="132"/>
      <c r="EQW36" s="130"/>
      <c r="EQX36" s="132"/>
      <c r="EQY36" s="132"/>
      <c r="EQZ36" s="132"/>
      <c r="ERA36" s="132"/>
      <c r="ERB36" s="132"/>
      <c r="ERC36" s="132"/>
      <c r="ERD36" s="132"/>
      <c r="ERE36" s="132"/>
      <c r="ERF36" s="132"/>
      <c r="ERG36" s="132"/>
      <c r="ERH36" s="132"/>
      <c r="ERI36" s="132"/>
      <c r="ERJ36" s="132"/>
      <c r="ERK36" s="132"/>
      <c r="ERL36" s="130"/>
      <c r="ERM36" s="132"/>
      <c r="ERN36" s="132"/>
      <c r="ERO36" s="132"/>
      <c r="ERP36" s="132"/>
      <c r="ERQ36" s="132"/>
      <c r="ERR36" s="132"/>
      <c r="ERS36" s="132"/>
      <c r="ERT36" s="132"/>
      <c r="ERU36" s="132"/>
      <c r="ERV36" s="132"/>
      <c r="ERW36" s="132"/>
      <c r="ERX36" s="132"/>
      <c r="ERY36" s="132"/>
      <c r="ERZ36" s="132"/>
      <c r="ESA36" s="130"/>
      <c r="ESB36" s="132"/>
      <c r="ESC36" s="132"/>
      <c r="ESD36" s="132"/>
      <c r="ESE36" s="132"/>
      <c r="ESF36" s="132"/>
      <c r="ESG36" s="132"/>
      <c r="ESH36" s="132"/>
      <c r="ESI36" s="132"/>
      <c r="ESJ36" s="132"/>
      <c r="ESK36" s="132"/>
      <c r="ESL36" s="132"/>
      <c r="ESM36" s="132"/>
      <c r="ESN36" s="132"/>
      <c r="ESO36" s="132"/>
      <c r="ESP36" s="130"/>
      <c r="ESQ36" s="132"/>
      <c r="ESR36" s="132"/>
      <c r="ESS36" s="132"/>
      <c r="EST36" s="132"/>
      <c r="ESU36" s="132"/>
      <c r="ESV36" s="132"/>
      <c r="ESW36" s="132"/>
      <c r="ESX36" s="132"/>
      <c r="ESY36" s="132"/>
      <c r="ESZ36" s="132"/>
      <c r="ETA36" s="132"/>
      <c r="ETB36" s="132"/>
      <c r="ETC36" s="132"/>
      <c r="ETD36" s="132"/>
      <c r="ETE36" s="130"/>
      <c r="ETF36" s="132"/>
      <c r="ETG36" s="132"/>
      <c r="ETH36" s="132"/>
      <c r="ETI36" s="132"/>
      <c r="ETJ36" s="132"/>
      <c r="ETK36" s="132"/>
      <c r="ETL36" s="132"/>
      <c r="ETM36" s="132"/>
      <c r="ETN36" s="132"/>
      <c r="ETO36" s="132"/>
      <c r="ETP36" s="132"/>
      <c r="ETQ36" s="132"/>
      <c r="ETR36" s="132"/>
      <c r="ETS36" s="132"/>
      <c r="ETT36" s="130"/>
      <c r="ETU36" s="132"/>
      <c r="ETV36" s="132"/>
      <c r="ETW36" s="132"/>
      <c r="ETX36" s="132"/>
      <c r="ETY36" s="132"/>
      <c r="ETZ36" s="132"/>
      <c r="EUA36" s="132"/>
      <c r="EUB36" s="132"/>
      <c r="EUC36" s="132"/>
      <c r="EUD36" s="132"/>
      <c r="EUE36" s="132"/>
      <c r="EUF36" s="132"/>
      <c r="EUG36" s="132"/>
      <c r="EUH36" s="132"/>
      <c r="EUI36" s="130"/>
      <c r="EUJ36" s="132"/>
      <c r="EUK36" s="132"/>
      <c r="EUL36" s="132"/>
      <c r="EUM36" s="132"/>
      <c r="EUN36" s="132"/>
      <c r="EUO36" s="132"/>
      <c r="EUP36" s="132"/>
      <c r="EUQ36" s="132"/>
      <c r="EUR36" s="132"/>
      <c r="EUS36" s="132"/>
      <c r="EUT36" s="132"/>
      <c r="EUU36" s="132"/>
      <c r="EUV36" s="132"/>
      <c r="EUW36" s="132"/>
      <c r="EUX36" s="130"/>
      <c r="EUY36" s="132"/>
      <c r="EUZ36" s="132"/>
      <c r="EVA36" s="132"/>
      <c r="EVB36" s="132"/>
      <c r="EVC36" s="132"/>
      <c r="EVD36" s="132"/>
      <c r="EVE36" s="132"/>
      <c r="EVF36" s="132"/>
      <c r="EVG36" s="132"/>
      <c r="EVH36" s="132"/>
      <c r="EVI36" s="132"/>
      <c r="EVJ36" s="132"/>
      <c r="EVK36" s="132"/>
      <c r="EVL36" s="132"/>
      <c r="EVM36" s="130"/>
      <c r="EVN36" s="132"/>
      <c r="EVO36" s="132"/>
      <c r="EVP36" s="132"/>
      <c r="EVQ36" s="132"/>
      <c r="EVR36" s="132"/>
      <c r="EVS36" s="132"/>
      <c r="EVT36" s="132"/>
      <c r="EVU36" s="132"/>
      <c r="EVV36" s="132"/>
      <c r="EVW36" s="132"/>
      <c r="EVX36" s="132"/>
      <c r="EVY36" s="132"/>
      <c r="EVZ36" s="132"/>
      <c r="EWA36" s="132"/>
      <c r="EWB36" s="130"/>
      <c r="EWC36" s="132"/>
      <c r="EWD36" s="132"/>
      <c r="EWE36" s="132"/>
      <c r="EWF36" s="132"/>
      <c r="EWG36" s="132"/>
      <c r="EWH36" s="132"/>
      <c r="EWI36" s="132"/>
      <c r="EWJ36" s="132"/>
      <c r="EWK36" s="132"/>
      <c r="EWL36" s="132"/>
      <c r="EWM36" s="132"/>
      <c r="EWN36" s="132"/>
      <c r="EWO36" s="132"/>
      <c r="EWP36" s="132"/>
      <c r="EWQ36" s="130"/>
      <c r="EWR36" s="132"/>
      <c r="EWS36" s="132"/>
      <c r="EWT36" s="132"/>
      <c r="EWU36" s="132"/>
      <c r="EWV36" s="132"/>
      <c r="EWW36" s="132"/>
      <c r="EWX36" s="132"/>
      <c r="EWY36" s="132"/>
      <c r="EWZ36" s="132"/>
      <c r="EXA36" s="132"/>
      <c r="EXB36" s="132"/>
      <c r="EXC36" s="132"/>
      <c r="EXD36" s="132"/>
      <c r="EXE36" s="132"/>
      <c r="EXF36" s="130"/>
      <c r="EXG36" s="132"/>
      <c r="EXH36" s="132"/>
      <c r="EXI36" s="132"/>
      <c r="EXJ36" s="132"/>
      <c r="EXK36" s="132"/>
      <c r="EXL36" s="132"/>
      <c r="EXM36" s="132"/>
      <c r="EXN36" s="132"/>
      <c r="EXO36" s="132"/>
      <c r="EXP36" s="132"/>
      <c r="EXQ36" s="132"/>
      <c r="EXR36" s="132"/>
      <c r="EXS36" s="132"/>
      <c r="EXT36" s="132"/>
      <c r="EXU36" s="130"/>
      <c r="EXV36" s="132"/>
      <c r="EXW36" s="132"/>
      <c r="EXX36" s="132"/>
      <c r="EXY36" s="132"/>
      <c r="EXZ36" s="132"/>
      <c r="EYA36" s="132"/>
      <c r="EYB36" s="132"/>
      <c r="EYC36" s="132"/>
      <c r="EYD36" s="132"/>
      <c r="EYE36" s="132"/>
      <c r="EYF36" s="132"/>
      <c r="EYG36" s="132"/>
      <c r="EYH36" s="132"/>
      <c r="EYI36" s="132"/>
      <c r="EYJ36" s="130"/>
      <c r="EYK36" s="132"/>
      <c r="EYL36" s="132"/>
      <c r="EYM36" s="132"/>
      <c r="EYN36" s="132"/>
      <c r="EYO36" s="132"/>
      <c r="EYP36" s="132"/>
      <c r="EYQ36" s="132"/>
      <c r="EYR36" s="132"/>
      <c r="EYS36" s="132"/>
      <c r="EYT36" s="132"/>
      <c r="EYU36" s="132"/>
      <c r="EYV36" s="132"/>
      <c r="EYW36" s="132"/>
      <c r="EYX36" s="132"/>
      <c r="EYY36" s="130"/>
      <c r="EYZ36" s="132"/>
      <c r="EZA36" s="132"/>
      <c r="EZB36" s="132"/>
      <c r="EZC36" s="132"/>
      <c r="EZD36" s="132"/>
      <c r="EZE36" s="132"/>
      <c r="EZF36" s="132"/>
      <c r="EZG36" s="132"/>
      <c r="EZH36" s="132"/>
      <c r="EZI36" s="132"/>
      <c r="EZJ36" s="132"/>
      <c r="EZK36" s="132"/>
      <c r="EZL36" s="132"/>
      <c r="EZM36" s="132"/>
      <c r="EZN36" s="130"/>
      <c r="EZO36" s="132"/>
      <c r="EZP36" s="132"/>
      <c r="EZQ36" s="132"/>
      <c r="EZR36" s="132"/>
      <c r="EZS36" s="132"/>
      <c r="EZT36" s="132"/>
      <c r="EZU36" s="132"/>
      <c r="EZV36" s="132"/>
      <c r="EZW36" s="132"/>
      <c r="EZX36" s="132"/>
      <c r="EZY36" s="132"/>
      <c r="EZZ36" s="132"/>
      <c r="FAA36" s="132"/>
      <c r="FAB36" s="132"/>
      <c r="FAC36" s="130"/>
      <c r="FAD36" s="132"/>
      <c r="FAE36" s="132"/>
      <c r="FAF36" s="132"/>
      <c r="FAG36" s="132"/>
      <c r="FAH36" s="132"/>
      <c r="FAI36" s="132"/>
      <c r="FAJ36" s="132"/>
      <c r="FAK36" s="132"/>
      <c r="FAL36" s="132"/>
      <c r="FAM36" s="132"/>
      <c r="FAN36" s="132"/>
      <c r="FAO36" s="132"/>
      <c r="FAP36" s="132"/>
      <c r="FAQ36" s="132"/>
      <c r="FAR36" s="130"/>
      <c r="FAS36" s="132"/>
      <c r="FAT36" s="132"/>
      <c r="FAU36" s="132"/>
      <c r="FAV36" s="132"/>
      <c r="FAW36" s="132"/>
      <c r="FAX36" s="132"/>
      <c r="FAY36" s="132"/>
      <c r="FAZ36" s="132"/>
      <c r="FBA36" s="132"/>
      <c r="FBB36" s="132"/>
      <c r="FBC36" s="132"/>
      <c r="FBD36" s="132"/>
      <c r="FBE36" s="132"/>
      <c r="FBF36" s="132"/>
      <c r="FBG36" s="130"/>
      <c r="FBH36" s="132"/>
      <c r="FBI36" s="132"/>
      <c r="FBJ36" s="132"/>
      <c r="FBK36" s="132"/>
      <c r="FBL36" s="132"/>
      <c r="FBM36" s="132"/>
      <c r="FBN36" s="132"/>
      <c r="FBO36" s="132"/>
      <c r="FBP36" s="132"/>
      <c r="FBQ36" s="132"/>
      <c r="FBR36" s="132"/>
      <c r="FBS36" s="132"/>
      <c r="FBT36" s="132"/>
      <c r="FBU36" s="132"/>
      <c r="FBV36" s="130"/>
      <c r="FBW36" s="132"/>
      <c r="FBX36" s="132"/>
      <c r="FBY36" s="132"/>
      <c r="FBZ36" s="132"/>
      <c r="FCA36" s="132"/>
      <c r="FCB36" s="132"/>
      <c r="FCC36" s="132"/>
      <c r="FCD36" s="132"/>
      <c r="FCE36" s="132"/>
      <c r="FCF36" s="132"/>
      <c r="FCG36" s="132"/>
      <c r="FCH36" s="132"/>
      <c r="FCI36" s="132"/>
      <c r="FCJ36" s="132"/>
      <c r="FCK36" s="130"/>
      <c r="FCL36" s="132"/>
      <c r="FCM36" s="132"/>
      <c r="FCN36" s="132"/>
      <c r="FCO36" s="132"/>
      <c r="FCP36" s="132"/>
      <c r="FCQ36" s="132"/>
      <c r="FCR36" s="132"/>
      <c r="FCS36" s="132"/>
      <c r="FCT36" s="132"/>
      <c r="FCU36" s="132"/>
      <c r="FCV36" s="132"/>
      <c r="FCW36" s="132"/>
      <c r="FCX36" s="132"/>
      <c r="FCY36" s="132"/>
      <c r="FCZ36" s="130"/>
      <c r="FDA36" s="132"/>
      <c r="FDB36" s="132"/>
      <c r="FDC36" s="132"/>
      <c r="FDD36" s="132"/>
      <c r="FDE36" s="132"/>
      <c r="FDF36" s="132"/>
      <c r="FDG36" s="132"/>
      <c r="FDH36" s="132"/>
      <c r="FDI36" s="132"/>
      <c r="FDJ36" s="132"/>
      <c r="FDK36" s="132"/>
      <c r="FDL36" s="132"/>
      <c r="FDM36" s="132"/>
      <c r="FDN36" s="132"/>
      <c r="FDO36" s="130"/>
      <c r="FDP36" s="132"/>
      <c r="FDQ36" s="132"/>
      <c r="FDR36" s="132"/>
      <c r="FDS36" s="132"/>
      <c r="FDT36" s="132"/>
      <c r="FDU36" s="132"/>
      <c r="FDV36" s="132"/>
      <c r="FDW36" s="132"/>
      <c r="FDX36" s="132"/>
      <c r="FDY36" s="132"/>
      <c r="FDZ36" s="132"/>
      <c r="FEA36" s="132"/>
      <c r="FEB36" s="132"/>
      <c r="FEC36" s="132"/>
      <c r="FED36" s="130"/>
      <c r="FEE36" s="132"/>
      <c r="FEF36" s="132"/>
      <c r="FEG36" s="132"/>
      <c r="FEH36" s="132"/>
      <c r="FEI36" s="132"/>
      <c r="FEJ36" s="132"/>
      <c r="FEK36" s="132"/>
      <c r="FEL36" s="132"/>
      <c r="FEM36" s="132"/>
      <c r="FEN36" s="132"/>
      <c r="FEO36" s="132"/>
      <c r="FEP36" s="132"/>
      <c r="FEQ36" s="132"/>
      <c r="FER36" s="132"/>
      <c r="FES36" s="130"/>
      <c r="FET36" s="132"/>
      <c r="FEU36" s="132"/>
      <c r="FEV36" s="132"/>
      <c r="FEW36" s="132"/>
      <c r="FEX36" s="132"/>
      <c r="FEY36" s="132"/>
      <c r="FEZ36" s="132"/>
      <c r="FFA36" s="132"/>
      <c r="FFB36" s="132"/>
      <c r="FFC36" s="132"/>
      <c r="FFD36" s="132"/>
      <c r="FFE36" s="132"/>
      <c r="FFF36" s="132"/>
      <c r="FFG36" s="132"/>
      <c r="FFH36" s="130"/>
      <c r="FFI36" s="132"/>
      <c r="FFJ36" s="132"/>
      <c r="FFK36" s="132"/>
      <c r="FFL36" s="132"/>
      <c r="FFM36" s="132"/>
      <c r="FFN36" s="132"/>
      <c r="FFO36" s="132"/>
      <c r="FFP36" s="132"/>
      <c r="FFQ36" s="132"/>
      <c r="FFR36" s="132"/>
      <c r="FFS36" s="132"/>
      <c r="FFT36" s="132"/>
      <c r="FFU36" s="132"/>
      <c r="FFV36" s="132"/>
      <c r="FFW36" s="130"/>
      <c r="FFX36" s="132"/>
      <c r="FFY36" s="132"/>
      <c r="FFZ36" s="132"/>
      <c r="FGA36" s="132"/>
      <c r="FGB36" s="132"/>
      <c r="FGC36" s="132"/>
      <c r="FGD36" s="132"/>
      <c r="FGE36" s="132"/>
      <c r="FGF36" s="132"/>
      <c r="FGG36" s="132"/>
      <c r="FGH36" s="132"/>
      <c r="FGI36" s="132"/>
      <c r="FGJ36" s="132"/>
      <c r="FGK36" s="132"/>
      <c r="FGL36" s="130"/>
      <c r="FGM36" s="132"/>
      <c r="FGN36" s="132"/>
      <c r="FGO36" s="132"/>
      <c r="FGP36" s="132"/>
      <c r="FGQ36" s="132"/>
      <c r="FGR36" s="132"/>
      <c r="FGS36" s="132"/>
      <c r="FGT36" s="132"/>
      <c r="FGU36" s="132"/>
      <c r="FGV36" s="132"/>
      <c r="FGW36" s="132"/>
      <c r="FGX36" s="132"/>
      <c r="FGY36" s="132"/>
      <c r="FGZ36" s="132"/>
      <c r="FHA36" s="130"/>
      <c r="FHB36" s="132"/>
      <c r="FHC36" s="132"/>
      <c r="FHD36" s="132"/>
      <c r="FHE36" s="132"/>
      <c r="FHF36" s="132"/>
      <c r="FHG36" s="132"/>
      <c r="FHH36" s="132"/>
      <c r="FHI36" s="132"/>
      <c r="FHJ36" s="132"/>
      <c r="FHK36" s="132"/>
      <c r="FHL36" s="132"/>
      <c r="FHM36" s="132"/>
      <c r="FHN36" s="132"/>
      <c r="FHO36" s="132"/>
      <c r="FHP36" s="130"/>
      <c r="FHQ36" s="132"/>
      <c r="FHR36" s="132"/>
      <c r="FHS36" s="132"/>
      <c r="FHT36" s="132"/>
      <c r="FHU36" s="132"/>
      <c r="FHV36" s="132"/>
      <c r="FHW36" s="132"/>
      <c r="FHX36" s="132"/>
      <c r="FHY36" s="132"/>
      <c r="FHZ36" s="132"/>
      <c r="FIA36" s="132"/>
      <c r="FIB36" s="132"/>
      <c r="FIC36" s="132"/>
      <c r="FID36" s="132"/>
      <c r="FIE36" s="130"/>
      <c r="FIF36" s="132"/>
      <c r="FIG36" s="132"/>
      <c r="FIH36" s="132"/>
      <c r="FII36" s="132"/>
      <c r="FIJ36" s="132"/>
      <c r="FIK36" s="132"/>
      <c r="FIL36" s="132"/>
      <c r="FIM36" s="132"/>
      <c r="FIN36" s="132"/>
      <c r="FIO36" s="132"/>
      <c r="FIP36" s="132"/>
      <c r="FIQ36" s="132"/>
      <c r="FIR36" s="132"/>
      <c r="FIS36" s="132"/>
      <c r="FIT36" s="130"/>
      <c r="FIU36" s="132"/>
      <c r="FIV36" s="132"/>
      <c r="FIW36" s="132"/>
      <c r="FIX36" s="132"/>
      <c r="FIY36" s="132"/>
      <c r="FIZ36" s="132"/>
      <c r="FJA36" s="132"/>
      <c r="FJB36" s="132"/>
      <c r="FJC36" s="132"/>
      <c r="FJD36" s="132"/>
      <c r="FJE36" s="132"/>
      <c r="FJF36" s="132"/>
      <c r="FJG36" s="132"/>
      <c r="FJH36" s="132"/>
      <c r="FJI36" s="130"/>
      <c r="FJJ36" s="132"/>
      <c r="FJK36" s="132"/>
      <c r="FJL36" s="132"/>
      <c r="FJM36" s="132"/>
      <c r="FJN36" s="132"/>
      <c r="FJO36" s="132"/>
      <c r="FJP36" s="132"/>
      <c r="FJQ36" s="132"/>
      <c r="FJR36" s="132"/>
      <c r="FJS36" s="132"/>
      <c r="FJT36" s="132"/>
      <c r="FJU36" s="132"/>
      <c r="FJV36" s="132"/>
      <c r="FJW36" s="132"/>
      <c r="FJX36" s="130"/>
      <c r="FJY36" s="132"/>
      <c r="FJZ36" s="132"/>
      <c r="FKA36" s="132"/>
      <c r="FKB36" s="132"/>
      <c r="FKC36" s="132"/>
      <c r="FKD36" s="132"/>
      <c r="FKE36" s="132"/>
      <c r="FKF36" s="132"/>
      <c r="FKG36" s="132"/>
      <c r="FKH36" s="132"/>
      <c r="FKI36" s="132"/>
      <c r="FKJ36" s="132"/>
      <c r="FKK36" s="132"/>
      <c r="FKL36" s="132"/>
      <c r="FKM36" s="130"/>
      <c r="FKN36" s="132"/>
      <c r="FKO36" s="132"/>
      <c r="FKP36" s="132"/>
      <c r="FKQ36" s="132"/>
      <c r="FKR36" s="132"/>
      <c r="FKS36" s="132"/>
      <c r="FKT36" s="132"/>
      <c r="FKU36" s="132"/>
      <c r="FKV36" s="132"/>
      <c r="FKW36" s="132"/>
      <c r="FKX36" s="132"/>
      <c r="FKY36" s="132"/>
      <c r="FKZ36" s="132"/>
      <c r="FLA36" s="132"/>
      <c r="FLB36" s="130"/>
      <c r="FLC36" s="132"/>
      <c r="FLD36" s="132"/>
      <c r="FLE36" s="132"/>
      <c r="FLF36" s="132"/>
      <c r="FLG36" s="132"/>
      <c r="FLH36" s="132"/>
      <c r="FLI36" s="132"/>
      <c r="FLJ36" s="132"/>
      <c r="FLK36" s="132"/>
      <c r="FLL36" s="132"/>
      <c r="FLM36" s="132"/>
      <c r="FLN36" s="132"/>
      <c r="FLO36" s="132"/>
      <c r="FLP36" s="132"/>
      <c r="FLQ36" s="130"/>
      <c r="FLR36" s="132"/>
      <c r="FLS36" s="132"/>
      <c r="FLT36" s="132"/>
      <c r="FLU36" s="132"/>
      <c r="FLV36" s="132"/>
      <c r="FLW36" s="132"/>
      <c r="FLX36" s="132"/>
      <c r="FLY36" s="132"/>
      <c r="FLZ36" s="132"/>
      <c r="FMA36" s="132"/>
      <c r="FMB36" s="132"/>
      <c r="FMC36" s="132"/>
      <c r="FMD36" s="132"/>
      <c r="FME36" s="132"/>
      <c r="FMF36" s="130"/>
      <c r="FMG36" s="132"/>
      <c r="FMH36" s="132"/>
      <c r="FMI36" s="132"/>
      <c r="FMJ36" s="132"/>
      <c r="FMK36" s="132"/>
      <c r="FML36" s="132"/>
      <c r="FMM36" s="132"/>
      <c r="FMN36" s="132"/>
      <c r="FMO36" s="132"/>
      <c r="FMP36" s="132"/>
      <c r="FMQ36" s="132"/>
      <c r="FMR36" s="132"/>
      <c r="FMS36" s="132"/>
      <c r="FMT36" s="132"/>
      <c r="FMU36" s="130"/>
      <c r="FMV36" s="132"/>
      <c r="FMW36" s="132"/>
      <c r="FMX36" s="132"/>
      <c r="FMY36" s="132"/>
      <c r="FMZ36" s="132"/>
      <c r="FNA36" s="132"/>
      <c r="FNB36" s="132"/>
      <c r="FNC36" s="132"/>
      <c r="FND36" s="132"/>
      <c r="FNE36" s="132"/>
      <c r="FNF36" s="132"/>
      <c r="FNG36" s="132"/>
      <c r="FNH36" s="132"/>
      <c r="FNI36" s="132"/>
      <c r="FNJ36" s="130"/>
      <c r="FNK36" s="132"/>
      <c r="FNL36" s="132"/>
      <c r="FNM36" s="132"/>
      <c r="FNN36" s="132"/>
      <c r="FNO36" s="132"/>
      <c r="FNP36" s="132"/>
      <c r="FNQ36" s="132"/>
      <c r="FNR36" s="132"/>
      <c r="FNS36" s="132"/>
      <c r="FNT36" s="132"/>
      <c r="FNU36" s="132"/>
      <c r="FNV36" s="132"/>
      <c r="FNW36" s="132"/>
      <c r="FNX36" s="132"/>
      <c r="FNY36" s="130"/>
      <c r="FNZ36" s="132"/>
      <c r="FOA36" s="132"/>
      <c r="FOB36" s="132"/>
      <c r="FOC36" s="132"/>
      <c r="FOD36" s="132"/>
      <c r="FOE36" s="132"/>
      <c r="FOF36" s="132"/>
      <c r="FOG36" s="132"/>
      <c r="FOH36" s="132"/>
      <c r="FOI36" s="132"/>
      <c r="FOJ36" s="132"/>
      <c r="FOK36" s="132"/>
      <c r="FOL36" s="132"/>
      <c r="FOM36" s="132"/>
      <c r="FON36" s="130"/>
      <c r="FOO36" s="132"/>
      <c r="FOP36" s="132"/>
      <c r="FOQ36" s="132"/>
      <c r="FOR36" s="132"/>
      <c r="FOS36" s="132"/>
      <c r="FOT36" s="132"/>
      <c r="FOU36" s="132"/>
      <c r="FOV36" s="132"/>
      <c r="FOW36" s="132"/>
      <c r="FOX36" s="132"/>
      <c r="FOY36" s="132"/>
      <c r="FOZ36" s="132"/>
      <c r="FPA36" s="132"/>
      <c r="FPB36" s="132"/>
      <c r="FPC36" s="130"/>
      <c r="FPD36" s="132"/>
      <c r="FPE36" s="132"/>
      <c r="FPF36" s="132"/>
      <c r="FPG36" s="132"/>
      <c r="FPH36" s="132"/>
      <c r="FPI36" s="132"/>
      <c r="FPJ36" s="132"/>
      <c r="FPK36" s="132"/>
      <c r="FPL36" s="132"/>
      <c r="FPM36" s="132"/>
      <c r="FPN36" s="132"/>
      <c r="FPO36" s="132"/>
      <c r="FPP36" s="132"/>
      <c r="FPQ36" s="132"/>
      <c r="FPR36" s="130"/>
      <c r="FPS36" s="132"/>
      <c r="FPT36" s="132"/>
      <c r="FPU36" s="132"/>
      <c r="FPV36" s="132"/>
      <c r="FPW36" s="132"/>
      <c r="FPX36" s="132"/>
      <c r="FPY36" s="132"/>
      <c r="FPZ36" s="132"/>
      <c r="FQA36" s="132"/>
      <c r="FQB36" s="132"/>
      <c r="FQC36" s="132"/>
      <c r="FQD36" s="132"/>
      <c r="FQE36" s="132"/>
      <c r="FQF36" s="132"/>
      <c r="FQG36" s="130"/>
      <c r="FQH36" s="132"/>
      <c r="FQI36" s="132"/>
      <c r="FQJ36" s="132"/>
      <c r="FQK36" s="132"/>
      <c r="FQL36" s="132"/>
      <c r="FQM36" s="132"/>
      <c r="FQN36" s="132"/>
      <c r="FQO36" s="132"/>
      <c r="FQP36" s="132"/>
      <c r="FQQ36" s="132"/>
      <c r="FQR36" s="132"/>
      <c r="FQS36" s="132"/>
      <c r="FQT36" s="132"/>
      <c r="FQU36" s="132"/>
      <c r="FQV36" s="130"/>
      <c r="FQW36" s="132"/>
      <c r="FQX36" s="132"/>
      <c r="FQY36" s="132"/>
      <c r="FQZ36" s="132"/>
      <c r="FRA36" s="132"/>
      <c r="FRB36" s="132"/>
      <c r="FRC36" s="132"/>
      <c r="FRD36" s="132"/>
      <c r="FRE36" s="132"/>
      <c r="FRF36" s="132"/>
      <c r="FRG36" s="132"/>
      <c r="FRH36" s="132"/>
      <c r="FRI36" s="132"/>
      <c r="FRJ36" s="132"/>
      <c r="FRK36" s="130"/>
      <c r="FRL36" s="132"/>
      <c r="FRM36" s="132"/>
      <c r="FRN36" s="132"/>
      <c r="FRO36" s="132"/>
      <c r="FRP36" s="132"/>
      <c r="FRQ36" s="132"/>
      <c r="FRR36" s="132"/>
      <c r="FRS36" s="132"/>
      <c r="FRT36" s="132"/>
      <c r="FRU36" s="132"/>
      <c r="FRV36" s="132"/>
      <c r="FRW36" s="132"/>
      <c r="FRX36" s="132"/>
      <c r="FRY36" s="132"/>
      <c r="FRZ36" s="130"/>
      <c r="FSA36" s="132"/>
      <c r="FSB36" s="132"/>
      <c r="FSC36" s="132"/>
      <c r="FSD36" s="132"/>
      <c r="FSE36" s="132"/>
      <c r="FSF36" s="132"/>
      <c r="FSG36" s="132"/>
      <c r="FSH36" s="132"/>
      <c r="FSI36" s="132"/>
      <c r="FSJ36" s="132"/>
      <c r="FSK36" s="132"/>
      <c r="FSL36" s="132"/>
      <c r="FSM36" s="132"/>
      <c r="FSN36" s="132"/>
      <c r="FSO36" s="130"/>
      <c r="FSP36" s="132"/>
      <c r="FSQ36" s="132"/>
      <c r="FSR36" s="132"/>
      <c r="FSS36" s="132"/>
      <c r="FST36" s="132"/>
      <c r="FSU36" s="132"/>
      <c r="FSV36" s="132"/>
      <c r="FSW36" s="132"/>
      <c r="FSX36" s="132"/>
      <c r="FSY36" s="132"/>
      <c r="FSZ36" s="132"/>
      <c r="FTA36" s="132"/>
      <c r="FTB36" s="132"/>
      <c r="FTC36" s="132"/>
      <c r="FTD36" s="130"/>
      <c r="FTE36" s="132"/>
      <c r="FTF36" s="132"/>
      <c r="FTG36" s="132"/>
      <c r="FTH36" s="132"/>
      <c r="FTI36" s="132"/>
      <c r="FTJ36" s="132"/>
      <c r="FTK36" s="132"/>
      <c r="FTL36" s="132"/>
      <c r="FTM36" s="132"/>
      <c r="FTN36" s="132"/>
      <c r="FTO36" s="132"/>
      <c r="FTP36" s="132"/>
      <c r="FTQ36" s="132"/>
      <c r="FTR36" s="132"/>
      <c r="FTS36" s="130"/>
      <c r="FTT36" s="132"/>
      <c r="FTU36" s="132"/>
      <c r="FTV36" s="132"/>
      <c r="FTW36" s="132"/>
      <c r="FTX36" s="132"/>
      <c r="FTY36" s="132"/>
      <c r="FTZ36" s="132"/>
      <c r="FUA36" s="132"/>
      <c r="FUB36" s="132"/>
      <c r="FUC36" s="132"/>
      <c r="FUD36" s="132"/>
      <c r="FUE36" s="132"/>
      <c r="FUF36" s="132"/>
      <c r="FUG36" s="132"/>
      <c r="FUH36" s="130"/>
      <c r="FUI36" s="132"/>
      <c r="FUJ36" s="132"/>
      <c r="FUK36" s="132"/>
      <c r="FUL36" s="132"/>
      <c r="FUM36" s="132"/>
      <c r="FUN36" s="132"/>
      <c r="FUO36" s="132"/>
      <c r="FUP36" s="132"/>
      <c r="FUQ36" s="132"/>
      <c r="FUR36" s="132"/>
      <c r="FUS36" s="132"/>
      <c r="FUT36" s="132"/>
      <c r="FUU36" s="132"/>
      <c r="FUV36" s="132"/>
      <c r="FUW36" s="130"/>
      <c r="FUX36" s="132"/>
      <c r="FUY36" s="132"/>
      <c r="FUZ36" s="132"/>
      <c r="FVA36" s="132"/>
      <c r="FVB36" s="132"/>
      <c r="FVC36" s="132"/>
      <c r="FVD36" s="132"/>
      <c r="FVE36" s="132"/>
      <c r="FVF36" s="132"/>
      <c r="FVG36" s="132"/>
      <c r="FVH36" s="132"/>
      <c r="FVI36" s="132"/>
      <c r="FVJ36" s="132"/>
      <c r="FVK36" s="132"/>
      <c r="FVL36" s="130"/>
      <c r="FVM36" s="132"/>
      <c r="FVN36" s="132"/>
      <c r="FVO36" s="132"/>
      <c r="FVP36" s="132"/>
      <c r="FVQ36" s="132"/>
      <c r="FVR36" s="132"/>
      <c r="FVS36" s="132"/>
      <c r="FVT36" s="132"/>
      <c r="FVU36" s="132"/>
      <c r="FVV36" s="132"/>
      <c r="FVW36" s="132"/>
      <c r="FVX36" s="132"/>
      <c r="FVY36" s="132"/>
      <c r="FVZ36" s="132"/>
      <c r="FWA36" s="130"/>
      <c r="FWB36" s="132"/>
      <c r="FWC36" s="132"/>
      <c r="FWD36" s="132"/>
      <c r="FWE36" s="132"/>
      <c r="FWF36" s="132"/>
      <c r="FWG36" s="132"/>
      <c r="FWH36" s="132"/>
      <c r="FWI36" s="132"/>
      <c r="FWJ36" s="132"/>
      <c r="FWK36" s="132"/>
      <c r="FWL36" s="132"/>
      <c r="FWM36" s="132"/>
      <c r="FWN36" s="132"/>
      <c r="FWO36" s="132"/>
      <c r="FWP36" s="130"/>
      <c r="FWQ36" s="132"/>
      <c r="FWR36" s="132"/>
      <c r="FWS36" s="132"/>
      <c r="FWT36" s="132"/>
      <c r="FWU36" s="132"/>
      <c r="FWV36" s="132"/>
      <c r="FWW36" s="132"/>
      <c r="FWX36" s="132"/>
      <c r="FWY36" s="132"/>
      <c r="FWZ36" s="132"/>
      <c r="FXA36" s="132"/>
      <c r="FXB36" s="132"/>
      <c r="FXC36" s="132"/>
      <c r="FXD36" s="132"/>
      <c r="FXE36" s="130"/>
      <c r="FXF36" s="132"/>
      <c r="FXG36" s="132"/>
      <c r="FXH36" s="132"/>
      <c r="FXI36" s="132"/>
      <c r="FXJ36" s="132"/>
      <c r="FXK36" s="132"/>
      <c r="FXL36" s="132"/>
      <c r="FXM36" s="132"/>
      <c r="FXN36" s="132"/>
      <c r="FXO36" s="132"/>
      <c r="FXP36" s="132"/>
      <c r="FXQ36" s="132"/>
      <c r="FXR36" s="132"/>
      <c r="FXS36" s="132"/>
      <c r="FXT36" s="130"/>
      <c r="FXU36" s="132"/>
      <c r="FXV36" s="132"/>
      <c r="FXW36" s="132"/>
      <c r="FXX36" s="132"/>
      <c r="FXY36" s="132"/>
      <c r="FXZ36" s="132"/>
      <c r="FYA36" s="132"/>
      <c r="FYB36" s="132"/>
      <c r="FYC36" s="132"/>
      <c r="FYD36" s="132"/>
      <c r="FYE36" s="132"/>
      <c r="FYF36" s="132"/>
      <c r="FYG36" s="132"/>
      <c r="FYH36" s="132"/>
      <c r="FYI36" s="130"/>
      <c r="FYJ36" s="132"/>
      <c r="FYK36" s="132"/>
      <c r="FYL36" s="132"/>
      <c r="FYM36" s="132"/>
      <c r="FYN36" s="132"/>
      <c r="FYO36" s="132"/>
      <c r="FYP36" s="132"/>
      <c r="FYQ36" s="132"/>
      <c r="FYR36" s="132"/>
      <c r="FYS36" s="132"/>
      <c r="FYT36" s="132"/>
      <c r="FYU36" s="132"/>
      <c r="FYV36" s="132"/>
      <c r="FYW36" s="132"/>
      <c r="FYX36" s="130"/>
      <c r="FYY36" s="132"/>
      <c r="FYZ36" s="132"/>
      <c r="FZA36" s="132"/>
      <c r="FZB36" s="132"/>
      <c r="FZC36" s="132"/>
      <c r="FZD36" s="132"/>
      <c r="FZE36" s="132"/>
      <c r="FZF36" s="132"/>
      <c r="FZG36" s="132"/>
      <c r="FZH36" s="132"/>
      <c r="FZI36" s="132"/>
      <c r="FZJ36" s="132"/>
      <c r="FZK36" s="132"/>
      <c r="FZL36" s="132"/>
      <c r="FZM36" s="130"/>
      <c r="FZN36" s="132"/>
      <c r="FZO36" s="132"/>
      <c r="FZP36" s="132"/>
      <c r="FZQ36" s="132"/>
      <c r="FZR36" s="132"/>
      <c r="FZS36" s="132"/>
      <c r="FZT36" s="132"/>
      <c r="FZU36" s="132"/>
      <c r="FZV36" s="132"/>
      <c r="FZW36" s="132"/>
      <c r="FZX36" s="132"/>
      <c r="FZY36" s="132"/>
      <c r="FZZ36" s="132"/>
      <c r="GAA36" s="132"/>
      <c r="GAB36" s="130"/>
      <c r="GAC36" s="132"/>
      <c r="GAD36" s="132"/>
      <c r="GAE36" s="132"/>
      <c r="GAF36" s="132"/>
      <c r="GAG36" s="132"/>
      <c r="GAH36" s="132"/>
      <c r="GAI36" s="132"/>
      <c r="GAJ36" s="132"/>
      <c r="GAK36" s="132"/>
      <c r="GAL36" s="132"/>
      <c r="GAM36" s="132"/>
      <c r="GAN36" s="132"/>
      <c r="GAO36" s="132"/>
      <c r="GAP36" s="132"/>
      <c r="GAQ36" s="130"/>
      <c r="GAR36" s="132"/>
      <c r="GAS36" s="132"/>
      <c r="GAT36" s="132"/>
      <c r="GAU36" s="132"/>
      <c r="GAV36" s="132"/>
      <c r="GAW36" s="132"/>
      <c r="GAX36" s="132"/>
      <c r="GAY36" s="132"/>
      <c r="GAZ36" s="132"/>
      <c r="GBA36" s="132"/>
      <c r="GBB36" s="132"/>
      <c r="GBC36" s="132"/>
      <c r="GBD36" s="132"/>
      <c r="GBE36" s="132"/>
      <c r="GBF36" s="130"/>
      <c r="GBG36" s="132"/>
      <c r="GBH36" s="132"/>
      <c r="GBI36" s="132"/>
      <c r="GBJ36" s="132"/>
      <c r="GBK36" s="132"/>
      <c r="GBL36" s="132"/>
      <c r="GBM36" s="132"/>
      <c r="GBN36" s="132"/>
      <c r="GBO36" s="132"/>
      <c r="GBP36" s="132"/>
      <c r="GBQ36" s="132"/>
      <c r="GBR36" s="132"/>
      <c r="GBS36" s="132"/>
      <c r="GBT36" s="132"/>
      <c r="GBU36" s="130"/>
      <c r="GBV36" s="132"/>
      <c r="GBW36" s="132"/>
      <c r="GBX36" s="132"/>
      <c r="GBY36" s="132"/>
      <c r="GBZ36" s="132"/>
      <c r="GCA36" s="132"/>
      <c r="GCB36" s="132"/>
      <c r="GCC36" s="132"/>
      <c r="GCD36" s="132"/>
      <c r="GCE36" s="132"/>
      <c r="GCF36" s="132"/>
      <c r="GCG36" s="132"/>
      <c r="GCH36" s="132"/>
      <c r="GCI36" s="132"/>
      <c r="GCJ36" s="130"/>
      <c r="GCK36" s="132"/>
      <c r="GCL36" s="132"/>
      <c r="GCM36" s="132"/>
      <c r="GCN36" s="132"/>
      <c r="GCO36" s="132"/>
      <c r="GCP36" s="132"/>
      <c r="GCQ36" s="132"/>
      <c r="GCR36" s="132"/>
      <c r="GCS36" s="132"/>
      <c r="GCT36" s="132"/>
      <c r="GCU36" s="132"/>
      <c r="GCV36" s="132"/>
      <c r="GCW36" s="132"/>
      <c r="GCX36" s="132"/>
      <c r="GCY36" s="130"/>
      <c r="GCZ36" s="132"/>
      <c r="GDA36" s="132"/>
      <c r="GDB36" s="132"/>
      <c r="GDC36" s="132"/>
      <c r="GDD36" s="132"/>
      <c r="GDE36" s="132"/>
      <c r="GDF36" s="132"/>
      <c r="GDG36" s="132"/>
      <c r="GDH36" s="132"/>
      <c r="GDI36" s="132"/>
      <c r="GDJ36" s="132"/>
      <c r="GDK36" s="132"/>
      <c r="GDL36" s="132"/>
      <c r="GDM36" s="132"/>
      <c r="GDN36" s="130"/>
      <c r="GDO36" s="132"/>
      <c r="GDP36" s="132"/>
      <c r="GDQ36" s="132"/>
      <c r="GDR36" s="132"/>
      <c r="GDS36" s="132"/>
      <c r="GDT36" s="132"/>
      <c r="GDU36" s="132"/>
      <c r="GDV36" s="132"/>
      <c r="GDW36" s="132"/>
      <c r="GDX36" s="132"/>
      <c r="GDY36" s="132"/>
      <c r="GDZ36" s="132"/>
      <c r="GEA36" s="132"/>
      <c r="GEB36" s="132"/>
      <c r="GEC36" s="130"/>
      <c r="GED36" s="132"/>
      <c r="GEE36" s="132"/>
      <c r="GEF36" s="132"/>
      <c r="GEG36" s="132"/>
      <c r="GEH36" s="132"/>
      <c r="GEI36" s="132"/>
      <c r="GEJ36" s="132"/>
      <c r="GEK36" s="132"/>
      <c r="GEL36" s="132"/>
      <c r="GEM36" s="132"/>
      <c r="GEN36" s="132"/>
      <c r="GEO36" s="132"/>
      <c r="GEP36" s="132"/>
      <c r="GEQ36" s="132"/>
      <c r="GER36" s="130"/>
      <c r="GES36" s="132"/>
      <c r="GET36" s="132"/>
      <c r="GEU36" s="132"/>
      <c r="GEV36" s="132"/>
      <c r="GEW36" s="132"/>
      <c r="GEX36" s="132"/>
      <c r="GEY36" s="132"/>
      <c r="GEZ36" s="132"/>
      <c r="GFA36" s="132"/>
      <c r="GFB36" s="132"/>
      <c r="GFC36" s="132"/>
      <c r="GFD36" s="132"/>
      <c r="GFE36" s="132"/>
      <c r="GFF36" s="132"/>
      <c r="GFG36" s="130"/>
      <c r="GFH36" s="132"/>
      <c r="GFI36" s="132"/>
      <c r="GFJ36" s="132"/>
      <c r="GFK36" s="132"/>
      <c r="GFL36" s="132"/>
      <c r="GFM36" s="132"/>
      <c r="GFN36" s="132"/>
      <c r="GFO36" s="132"/>
      <c r="GFP36" s="132"/>
      <c r="GFQ36" s="132"/>
      <c r="GFR36" s="132"/>
      <c r="GFS36" s="132"/>
      <c r="GFT36" s="132"/>
      <c r="GFU36" s="132"/>
      <c r="GFV36" s="130"/>
      <c r="GFW36" s="132"/>
      <c r="GFX36" s="132"/>
      <c r="GFY36" s="132"/>
      <c r="GFZ36" s="132"/>
      <c r="GGA36" s="132"/>
      <c r="GGB36" s="132"/>
      <c r="GGC36" s="132"/>
      <c r="GGD36" s="132"/>
      <c r="GGE36" s="132"/>
      <c r="GGF36" s="132"/>
      <c r="GGG36" s="132"/>
      <c r="GGH36" s="132"/>
      <c r="GGI36" s="132"/>
      <c r="GGJ36" s="132"/>
      <c r="GGK36" s="130"/>
      <c r="GGL36" s="132"/>
      <c r="GGM36" s="132"/>
      <c r="GGN36" s="132"/>
      <c r="GGO36" s="132"/>
      <c r="GGP36" s="132"/>
      <c r="GGQ36" s="132"/>
      <c r="GGR36" s="132"/>
      <c r="GGS36" s="132"/>
      <c r="GGT36" s="132"/>
      <c r="GGU36" s="132"/>
      <c r="GGV36" s="132"/>
      <c r="GGW36" s="132"/>
      <c r="GGX36" s="132"/>
      <c r="GGY36" s="132"/>
      <c r="GGZ36" s="130"/>
      <c r="GHA36" s="132"/>
      <c r="GHB36" s="132"/>
      <c r="GHC36" s="132"/>
      <c r="GHD36" s="132"/>
      <c r="GHE36" s="132"/>
      <c r="GHF36" s="132"/>
      <c r="GHG36" s="132"/>
      <c r="GHH36" s="132"/>
      <c r="GHI36" s="132"/>
      <c r="GHJ36" s="132"/>
      <c r="GHK36" s="132"/>
      <c r="GHL36" s="132"/>
      <c r="GHM36" s="132"/>
      <c r="GHN36" s="132"/>
      <c r="GHO36" s="130"/>
      <c r="GHP36" s="132"/>
      <c r="GHQ36" s="132"/>
      <c r="GHR36" s="132"/>
      <c r="GHS36" s="132"/>
      <c r="GHT36" s="132"/>
      <c r="GHU36" s="132"/>
      <c r="GHV36" s="132"/>
      <c r="GHW36" s="132"/>
      <c r="GHX36" s="132"/>
      <c r="GHY36" s="132"/>
      <c r="GHZ36" s="132"/>
      <c r="GIA36" s="132"/>
      <c r="GIB36" s="132"/>
      <c r="GIC36" s="132"/>
      <c r="GID36" s="130"/>
      <c r="GIE36" s="132"/>
      <c r="GIF36" s="132"/>
      <c r="GIG36" s="132"/>
      <c r="GIH36" s="132"/>
      <c r="GII36" s="132"/>
      <c r="GIJ36" s="132"/>
      <c r="GIK36" s="132"/>
      <c r="GIL36" s="132"/>
      <c r="GIM36" s="132"/>
      <c r="GIN36" s="132"/>
      <c r="GIO36" s="132"/>
      <c r="GIP36" s="132"/>
      <c r="GIQ36" s="132"/>
      <c r="GIR36" s="132"/>
      <c r="GIS36" s="130"/>
      <c r="GIT36" s="132"/>
      <c r="GIU36" s="132"/>
      <c r="GIV36" s="132"/>
      <c r="GIW36" s="132"/>
      <c r="GIX36" s="132"/>
      <c r="GIY36" s="132"/>
      <c r="GIZ36" s="132"/>
      <c r="GJA36" s="132"/>
      <c r="GJB36" s="132"/>
      <c r="GJC36" s="132"/>
      <c r="GJD36" s="132"/>
      <c r="GJE36" s="132"/>
      <c r="GJF36" s="132"/>
      <c r="GJG36" s="132"/>
      <c r="GJH36" s="130"/>
      <c r="GJI36" s="132"/>
      <c r="GJJ36" s="132"/>
      <c r="GJK36" s="132"/>
      <c r="GJL36" s="132"/>
      <c r="GJM36" s="132"/>
      <c r="GJN36" s="132"/>
      <c r="GJO36" s="132"/>
      <c r="GJP36" s="132"/>
      <c r="GJQ36" s="132"/>
      <c r="GJR36" s="132"/>
      <c r="GJS36" s="132"/>
      <c r="GJT36" s="132"/>
      <c r="GJU36" s="132"/>
      <c r="GJV36" s="132"/>
      <c r="GJW36" s="130"/>
      <c r="GJX36" s="132"/>
      <c r="GJY36" s="132"/>
      <c r="GJZ36" s="132"/>
      <c r="GKA36" s="132"/>
      <c r="GKB36" s="132"/>
      <c r="GKC36" s="132"/>
      <c r="GKD36" s="132"/>
      <c r="GKE36" s="132"/>
      <c r="GKF36" s="132"/>
      <c r="GKG36" s="132"/>
      <c r="GKH36" s="132"/>
      <c r="GKI36" s="132"/>
      <c r="GKJ36" s="132"/>
      <c r="GKK36" s="132"/>
      <c r="GKL36" s="130"/>
      <c r="GKM36" s="132"/>
      <c r="GKN36" s="132"/>
      <c r="GKO36" s="132"/>
      <c r="GKP36" s="132"/>
      <c r="GKQ36" s="132"/>
      <c r="GKR36" s="132"/>
      <c r="GKS36" s="132"/>
      <c r="GKT36" s="132"/>
      <c r="GKU36" s="132"/>
      <c r="GKV36" s="132"/>
      <c r="GKW36" s="132"/>
      <c r="GKX36" s="132"/>
      <c r="GKY36" s="132"/>
      <c r="GKZ36" s="132"/>
      <c r="GLA36" s="130"/>
      <c r="GLB36" s="132"/>
      <c r="GLC36" s="132"/>
      <c r="GLD36" s="132"/>
      <c r="GLE36" s="132"/>
      <c r="GLF36" s="132"/>
      <c r="GLG36" s="132"/>
      <c r="GLH36" s="132"/>
      <c r="GLI36" s="132"/>
      <c r="GLJ36" s="132"/>
      <c r="GLK36" s="132"/>
      <c r="GLL36" s="132"/>
      <c r="GLM36" s="132"/>
      <c r="GLN36" s="132"/>
      <c r="GLO36" s="132"/>
      <c r="GLP36" s="130"/>
      <c r="GLQ36" s="132"/>
      <c r="GLR36" s="132"/>
      <c r="GLS36" s="132"/>
      <c r="GLT36" s="132"/>
      <c r="GLU36" s="132"/>
      <c r="GLV36" s="132"/>
      <c r="GLW36" s="132"/>
      <c r="GLX36" s="132"/>
      <c r="GLY36" s="132"/>
      <c r="GLZ36" s="132"/>
      <c r="GMA36" s="132"/>
      <c r="GMB36" s="132"/>
      <c r="GMC36" s="132"/>
      <c r="GMD36" s="132"/>
      <c r="GME36" s="130"/>
      <c r="GMF36" s="132"/>
      <c r="GMG36" s="132"/>
      <c r="GMH36" s="132"/>
      <c r="GMI36" s="132"/>
      <c r="GMJ36" s="132"/>
      <c r="GMK36" s="132"/>
      <c r="GML36" s="132"/>
      <c r="GMM36" s="132"/>
      <c r="GMN36" s="132"/>
      <c r="GMO36" s="132"/>
      <c r="GMP36" s="132"/>
      <c r="GMQ36" s="132"/>
      <c r="GMR36" s="132"/>
      <c r="GMS36" s="132"/>
      <c r="GMT36" s="130"/>
      <c r="GMU36" s="132"/>
      <c r="GMV36" s="132"/>
      <c r="GMW36" s="132"/>
      <c r="GMX36" s="132"/>
      <c r="GMY36" s="132"/>
      <c r="GMZ36" s="132"/>
      <c r="GNA36" s="132"/>
      <c r="GNB36" s="132"/>
      <c r="GNC36" s="132"/>
      <c r="GND36" s="132"/>
      <c r="GNE36" s="132"/>
      <c r="GNF36" s="132"/>
      <c r="GNG36" s="132"/>
      <c r="GNH36" s="132"/>
      <c r="GNI36" s="130"/>
      <c r="GNJ36" s="132"/>
      <c r="GNK36" s="132"/>
      <c r="GNL36" s="132"/>
      <c r="GNM36" s="132"/>
      <c r="GNN36" s="132"/>
      <c r="GNO36" s="132"/>
      <c r="GNP36" s="132"/>
      <c r="GNQ36" s="132"/>
      <c r="GNR36" s="132"/>
      <c r="GNS36" s="132"/>
      <c r="GNT36" s="132"/>
      <c r="GNU36" s="132"/>
      <c r="GNV36" s="132"/>
      <c r="GNW36" s="132"/>
      <c r="GNX36" s="130"/>
      <c r="GNY36" s="132"/>
      <c r="GNZ36" s="132"/>
      <c r="GOA36" s="132"/>
      <c r="GOB36" s="132"/>
      <c r="GOC36" s="132"/>
      <c r="GOD36" s="132"/>
      <c r="GOE36" s="132"/>
      <c r="GOF36" s="132"/>
      <c r="GOG36" s="132"/>
      <c r="GOH36" s="132"/>
      <c r="GOI36" s="132"/>
      <c r="GOJ36" s="132"/>
      <c r="GOK36" s="132"/>
      <c r="GOL36" s="132"/>
      <c r="GOM36" s="130"/>
      <c r="GON36" s="132"/>
      <c r="GOO36" s="132"/>
      <c r="GOP36" s="132"/>
      <c r="GOQ36" s="132"/>
      <c r="GOR36" s="132"/>
      <c r="GOS36" s="132"/>
      <c r="GOT36" s="132"/>
      <c r="GOU36" s="132"/>
      <c r="GOV36" s="132"/>
      <c r="GOW36" s="132"/>
      <c r="GOX36" s="132"/>
      <c r="GOY36" s="132"/>
      <c r="GOZ36" s="132"/>
      <c r="GPA36" s="132"/>
      <c r="GPB36" s="130"/>
      <c r="GPC36" s="132"/>
      <c r="GPD36" s="132"/>
      <c r="GPE36" s="132"/>
      <c r="GPF36" s="132"/>
      <c r="GPG36" s="132"/>
      <c r="GPH36" s="132"/>
      <c r="GPI36" s="132"/>
      <c r="GPJ36" s="132"/>
      <c r="GPK36" s="132"/>
      <c r="GPL36" s="132"/>
      <c r="GPM36" s="132"/>
      <c r="GPN36" s="132"/>
      <c r="GPO36" s="132"/>
      <c r="GPP36" s="132"/>
      <c r="GPQ36" s="130"/>
      <c r="GPR36" s="132"/>
      <c r="GPS36" s="132"/>
      <c r="GPT36" s="132"/>
      <c r="GPU36" s="132"/>
      <c r="GPV36" s="132"/>
      <c r="GPW36" s="132"/>
      <c r="GPX36" s="132"/>
      <c r="GPY36" s="132"/>
      <c r="GPZ36" s="132"/>
      <c r="GQA36" s="132"/>
      <c r="GQB36" s="132"/>
      <c r="GQC36" s="132"/>
      <c r="GQD36" s="132"/>
      <c r="GQE36" s="132"/>
      <c r="GQF36" s="130"/>
      <c r="GQG36" s="132"/>
      <c r="GQH36" s="132"/>
      <c r="GQI36" s="132"/>
      <c r="GQJ36" s="132"/>
      <c r="GQK36" s="132"/>
      <c r="GQL36" s="132"/>
      <c r="GQM36" s="132"/>
      <c r="GQN36" s="132"/>
      <c r="GQO36" s="132"/>
      <c r="GQP36" s="132"/>
      <c r="GQQ36" s="132"/>
      <c r="GQR36" s="132"/>
      <c r="GQS36" s="132"/>
      <c r="GQT36" s="132"/>
      <c r="GQU36" s="130"/>
      <c r="GQV36" s="132"/>
      <c r="GQW36" s="132"/>
      <c r="GQX36" s="132"/>
      <c r="GQY36" s="132"/>
      <c r="GQZ36" s="132"/>
      <c r="GRA36" s="132"/>
      <c r="GRB36" s="132"/>
      <c r="GRC36" s="132"/>
      <c r="GRD36" s="132"/>
      <c r="GRE36" s="132"/>
      <c r="GRF36" s="132"/>
      <c r="GRG36" s="132"/>
      <c r="GRH36" s="132"/>
      <c r="GRI36" s="132"/>
      <c r="GRJ36" s="130"/>
      <c r="GRK36" s="132"/>
      <c r="GRL36" s="132"/>
      <c r="GRM36" s="132"/>
      <c r="GRN36" s="132"/>
      <c r="GRO36" s="132"/>
      <c r="GRP36" s="132"/>
      <c r="GRQ36" s="132"/>
      <c r="GRR36" s="132"/>
      <c r="GRS36" s="132"/>
      <c r="GRT36" s="132"/>
      <c r="GRU36" s="132"/>
      <c r="GRV36" s="132"/>
      <c r="GRW36" s="132"/>
      <c r="GRX36" s="132"/>
      <c r="GRY36" s="130"/>
      <c r="GRZ36" s="132"/>
      <c r="GSA36" s="132"/>
      <c r="GSB36" s="132"/>
      <c r="GSC36" s="132"/>
      <c r="GSD36" s="132"/>
      <c r="GSE36" s="132"/>
      <c r="GSF36" s="132"/>
      <c r="GSG36" s="132"/>
      <c r="GSH36" s="132"/>
      <c r="GSI36" s="132"/>
      <c r="GSJ36" s="132"/>
      <c r="GSK36" s="132"/>
      <c r="GSL36" s="132"/>
      <c r="GSM36" s="132"/>
      <c r="GSN36" s="130"/>
      <c r="GSO36" s="132"/>
      <c r="GSP36" s="132"/>
      <c r="GSQ36" s="132"/>
      <c r="GSR36" s="132"/>
      <c r="GSS36" s="132"/>
      <c r="GST36" s="132"/>
      <c r="GSU36" s="132"/>
      <c r="GSV36" s="132"/>
      <c r="GSW36" s="132"/>
      <c r="GSX36" s="132"/>
      <c r="GSY36" s="132"/>
      <c r="GSZ36" s="132"/>
      <c r="GTA36" s="132"/>
      <c r="GTB36" s="132"/>
      <c r="GTC36" s="130"/>
      <c r="GTD36" s="132"/>
      <c r="GTE36" s="132"/>
      <c r="GTF36" s="132"/>
      <c r="GTG36" s="132"/>
      <c r="GTH36" s="132"/>
      <c r="GTI36" s="132"/>
      <c r="GTJ36" s="132"/>
      <c r="GTK36" s="132"/>
      <c r="GTL36" s="132"/>
      <c r="GTM36" s="132"/>
      <c r="GTN36" s="132"/>
      <c r="GTO36" s="132"/>
      <c r="GTP36" s="132"/>
      <c r="GTQ36" s="132"/>
      <c r="GTR36" s="130"/>
      <c r="GTS36" s="132"/>
      <c r="GTT36" s="132"/>
      <c r="GTU36" s="132"/>
      <c r="GTV36" s="132"/>
      <c r="GTW36" s="132"/>
      <c r="GTX36" s="132"/>
      <c r="GTY36" s="132"/>
      <c r="GTZ36" s="132"/>
      <c r="GUA36" s="132"/>
      <c r="GUB36" s="132"/>
      <c r="GUC36" s="132"/>
      <c r="GUD36" s="132"/>
      <c r="GUE36" s="132"/>
      <c r="GUF36" s="132"/>
      <c r="GUG36" s="130"/>
      <c r="GUH36" s="132"/>
      <c r="GUI36" s="132"/>
      <c r="GUJ36" s="132"/>
      <c r="GUK36" s="132"/>
      <c r="GUL36" s="132"/>
      <c r="GUM36" s="132"/>
      <c r="GUN36" s="132"/>
      <c r="GUO36" s="132"/>
      <c r="GUP36" s="132"/>
      <c r="GUQ36" s="132"/>
      <c r="GUR36" s="132"/>
      <c r="GUS36" s="132"/>
      <c r="GUT36" s="132"/>
      <c r="GUU36" s="132"/>
      <c r="GUV36" s="130"/>
      <c r="GUW36" s="132"/>
      <c r="GUX36" s="132"/>
      <c r="GUY36" s="132"/>
      <c r="GUZ36" s="132"/>
      <c r="GVA36" s="132"/>
      <c r="GVB36" s="132"/>
      <c r="GVC36" s="132"/>
      <c r="GVD36" s="132"/>
      <c r="GVE36" s="132"/>
      <c r="GVF36" s="132"/>
      <c r="GVG36" s="132"/>
      <c r="GVH36" s="132"/>
      <c r="GVI36" s="132"/>
      <c r="GVJ36" s="132"/>
      <c r="GVK36" s="130"/>
      <c r="GVL36" s="132"/>
      <c r="GVM36" s="132"/>
      <c r="GVN36" s="132"/>
      <c r="GVO36" s="132"/>
      <c r="GVP36" s="132"/>
      <c r="GVQ36" s="132"/>
      <c r="GVR36" s="132"/>
      <c r="GVS36" s="132"/>
      <c r="GVT36" s="132"/>
      <c r="GVU36" s="132"/>
      <c r="GVV36" s="132"/>
      <c r="GVW36" s="132"/>
      <c r="GVX36" s="132"/>
      <c r="GVY36" s="132"/>
      <c r="GVZ36" s="130"/>
      <c r="GWA36" s="132"/>
      <c r="GWB36" s="132"/>
      <c r="GWC36" s="132"/>
      <c r="GWD36" s="132"/>
      <c r="GWE36" s="132"/>
      <c r="GWF36" s="132"/>
      <c r="GWG36" s="132"/>
      <c r="GWH36" s="132"/>
      <c r="GWI36" s="132"/>
      <c r="GWJ36" s="132"/>
      <c r="GWK36" s="132"/>
      <c r="GWL36" s="132"/>
      <c r="GWM36" s="132"/>
      <c r="GWN36" s="132"/>
      <c r="GWO36" s="130"/>
      <c r="GWP36" s="132"/>
      <c r="GWQ36" s="132"/>
      <c r="GWR36" s="132"/>
      <c r="GWS36" s="132"/>
      <c r="GWT36" s="132"/>
      <c r="GWU36" s="132"/>
      <c r="GWV36" s="132"/>
      <c r="GWW36" s="132"/>
      <c r="GWX36" s="132"/>
      <c r="GWY36" s="132"/>
      <c r="GWZ36" s="132"/>
      <c r="GXA36" s="132"/>
      <c r="GXB36" s="132"/>
      <c r="GXC36" s="132"/>
      <c r="GXD36" s="130"/>
      <c r="GXE36" s="132"/>
      <c r="GXF36" s="132"/>
      <c r="GXG36" s="132"/>
      <c r="GXH36" s="132"/>
      <c r="GXI36" s="132"/>
      <c r="GXJ36" s="132"/>
      <c r="GXK36" s="132"/>
      <c r="GXL36" s="132"/>
      <c r="GXM36" s="132"/>
      <c r="GXN36" s="132"/>
      <c r="GXO36" s="132"/>
      <c r="GXP36" s="132"/>
      <c r="GXQ36" s="132"/>
      <c r="GXR36" s="132"/>
      <c r="GXS36" s="130"/>
      <c r="GXT36" s="132"/>
      <c r="GXU36" s="132"/>
      <c r="GXV36" s="132"/>
      <c r="GXW36" s="132"/>
      <c r="GXX36" s="132"/>
      <c r="GXY36" s="132"/>
      <c r="GXZ36" s="132"/>
      <c r="GYA36" s="132"/>
      <c r="GYB36" s="132"/>
      <c r="GYC36" s="132"/>
      <c r="GYD36" s="132"/>
      <c r="GYE36" s="132"/>
      <c r="GYF36" s="132"/>
      <c r="GYG36" s="132"/>
      <c r="GYH36" s="130"/>
      <c r="GYI36" s="132"/>
      <c r="GYJ36" s="132"/>
      <c r="GYK36" s="132"/>
      <c r="GYL36" s="132"/>
      <c r="GYM36" s="132"/>
      <c r="GYN36" s="132"/>
      <c r="GYO36" s="132"/>
      <c r="GYP36" s="132"/>
      <c r="GYQ36" s="132"/>
      <c r="GYR36" s="132"/>
      <c r="GYS36" s="132"/>
      <c r="GYT36" s="132"/>
      <c r="GYU36" s="132"/>
      <c r="GYV36" s="132"/>
      <c r="GYW36" s="130"/>
      <c r="GYX36" s="132"/>
      <c r="GYY36" s="132"/>
      <c r="GYZ36" s="132"/>
      <c r="GZA36" s="132"/>
      <c r="GZB36" s="132"/>
      <c r="GZC36" s="132"/>
      <c r="GZD36" s="132"/>
      <c r="GZE36" s="132"/>
      <c r="GZF36" s="132"/>
      <c r="GZG36" s="132"/>
      <c r="GZH36" s="132"/>
      <c r="GZI36" s="132"/>
      <c r="GZJ36" s="132"/>
      <c r="GZK36" s="132"/>
      <c r="GZL36" s="130"/>
      <c r="GZM36" s="132"/>
      <c r="GZN36" s="132"/>
      <c r="GZO36" s="132"/>
      <c r="GZP36" s="132"/>
      <c r="GZQ36" s="132"/>
      <c r="GZR36" s="132"/>
      <c r="GZS36" s="132"/>
      <c r="GZT36" s="132"/>
      <c r="GZU36" s="132"/>
      <c r="GZV36" s="132"/>
      <c r="GZW36" s="132"/>
      <c r="GZX36" s="132"/>
      <c r="GZY36" s="132"/>
      <c r="GZZ36" s="132"/>
      <c r="HAA36" s="130"/>
      <c r="HAB36" s="132"/>
      <c r="HAC36" s="132"/>
      <c r="HAD36" s="132"/>
      <c r="HAE36" s="132"/>
      <c r="HAF36" s="132"/>
      <c r="HAG36" s="132"/>
      <c r="HAH36" s="132"/>
      <c r="HAI36" s="132"/>
      <c r="HAJ36" s="132"/>
      <c r="HAK36" s="132"/>
      <c r="HAL36" s="132"/>
      <c r="HAM36" s="132"/>
      <c r="HAN36" s="132"/>
      <c r="HAO36" s="132"/>
      <c r="HAP36" s="130"/>
      <c r="HAQ36" s="132"/>
      <c r="HAR36" s="132"/>
      <c r="HAS36" s="132"/>
      <c r="HAT36" s="132"/>
      <c r="HAU36" s="132"/>
      <c r="HAV36" s="132"/>
      <c r="HAW36" s="132"/>
      <c r="HAX36" s="132"/>
      <c r="HAY36" s="132"/>
      <c r="HAZ36" s="132"/>
      <c r="HBA36" s="132"/>
      <c r="HBB36" s="132"/>
      <c r="HBC36" s="132"/>
      <c r="HBD36" s="132"/>
      <c r="HBE36" s="130"/>
      <c r="HBF36" s="132"/>
      <c r="HBG36" s="132"/>
      <c r="HBH36" s="132"/>
      <c r="HBI36" s="132"/>
      <c r="HBJ36" s="132"/>
      <c r="HBK36" s="132"/>
      <c r="HBL36" s="132"/>
      <c r="HBM36" s="132"/>
      <c r="HBN36" s="132"/>
      <c r="HBO36" s="132"/>
      <c r="HBP36" s="132"/>
      <c r="HBQ36" s="132"/>
      <c r="HBR36" s="132"/>
      <c r="HBS36" s="132"/>
      <c r="HBT36" s="130"/>
      <c r="HBU36" s="132"/>
      <c r="HBV36" s="132"/>
      <c r="HBW36" s="132"/>
      <c r="HBX36" s="132"/>
      <c r="HBY36" s="132"/>
      <c r="HBZ36" s="132"/>
      <c r="HCA36" s="132"/>
      <c r="HCB36" s="132"/>
      <c r="HCC36" s="132"/>
      <c r="HCD36" s="132"/>
      <c r="HCE36" s="132"/>
      <c r="HCF36" s="132"/>
      <c r="HCG36" s="132"/>
      <c r="HCH36" s="132"/>
      <c r="HCI36" s="130"/>
      <c r="HCJ36" s="132"/>
      <c r="HCK36" s="132"/>
      <c r="HCL36" s="132"/>
      <c r="HCM36" s="132"/>
      <c r="HCN36" s="132"/>
      <c r="HCO36" s="132"/>
      <c r="HCP36" s="132"/>
      <c r="HCQ36" s="132"/>
      <c r="HCR36" s="132"/>
      <c r="HCS36" s="132"/>
      <c r="HCT36" s="132"/>
      <c r="HCU36" s="132"/>
      <c r="HCV36" s="132"/>
      <c r="HCW36" s="132"/>
      <c r="HCX36" s="130"/>
      <c r="HCY36" s="132"/>
      <c r="HCZ36" s="132"/>
      <c r="HDA36" s="132"/>
      <c r="HDB36" s="132"/>
      <c r="HDC36" s="132"/>
      <c r="HDD36" s="132"/>
      <c r="HDE36" s="132"/>
      <c r="HDF36" s="132"/>
      <c r="HDG36" s="132"/>
      <c r="HDH36" s="132"/>
      <c r="HDI36" s="132"/>
      <c r="HDJ36" s="132"/>
      <c r="HDK36" s="132"/>
      <c r="HDL36" s="132"/>
      <c r="HDM36" s="130"/>
      <c r="HDN36" s="132"/>
      <c r="HDO36" s="132"/>
      <c r="HDP36" s="132"/>
      <c r="HDQ36" s="132"/>
      <c r="HDR36" s="132"/>
      <c r="HDS36" s="132"/>
      <c r="HDT36" s="132"/>
      <c r="HDU36" s="132"/>
      <c r="HDV36" s="132"/>
      <c r="HDW36" s="132"/>
      <c r="HDX36" s="132"/>
      <c r="HDY36" s="132"/>
      <c r="HDZ36" s="132"/>
      <c r="HEA36" s="132"/>
      <c r="HEB36" s="130"/>
      <c r="HEC36" s="132"/>
      <c r="HED36" s="132"/>
      <c r="HEE36" s="132"/>
      <c r="HEF36" s="132"/>
      <c r="HEG36" s="132"/>
      <c r="HEH36" s="132"/>
      <c r="HEI36" s="132"/>
      <c r="HEJ36" s="132"/>
      <c r="HEK36" s="132"/>
      <c r="HEL36" s="132"/>
      <c r="HEM36" s="132"/>
      <c r="HEN36" s="132"/>
      <c r="HEO36" s="132"/>
      <c r="HEP36" s="132"/>
      <c r="HEQ36" s="130"/>
      <c r="HER36" s="132"/>
      <c r="HES36" s="132"/>
      <c r="HET36" s="132"/>
      <c r="HEU36" s="132"/>
      <c r="HEV36" s="132"/>
      <c r="HEW36" s="132"/>
      <c r="HEX36" s="132"/>
      <c r="HEY36" s="132"/>
      <c r="HEZ36" s="132"/>
      <c r="HFA36" s="132"/>
      <c r="HFB36" s="132"/>
      <c r="HFC36" s="132"/>
      <c r="HFD36" s="132"/>
      <c r="HFE36" s="132"/>
      <c r="HFF36" s="130"/>
      <c r="HFG36" s="132"/>
      <c r="HFH36" s="132"/>
      <c r="HFI36" s="132"/>
      <c r="HFJ36" s="132"/>
      <c r="HFK36" s="132"/>
      <c r="HFL36" s="132"/>
      <c r="HFM36" s="132"/>
      <c r="HFN36" s="132"/>
      <c r="HFO36" s="132"/>
      <c r="HFP36" s="132"/>
      <c r="HFQ36" s="132"/>
      <c r="HFR36" s="132"/>
      <c r="HFS36" s="132"/>
      <c r="HFT36" s="132"/>
      <c r="HFU36" s="130"/>
      <c r="HFV36" s="132"/>
      <c r="HFW36" s="132"/>
      <c r="HFX36" s="132"/>
      <c r="HFY36" s="132"/>
      <c r="HFZ36" s="132"/>
      <c r="HGA36" s="132"/>
      <c r="HGB36" s="132"/>
      <c r="HGC36" s="132"/>
      <c r="HGD36" s="132"/>
      <c r="HGE36" s="132"/>
      <c r="HGF36" s="132"/>
      <c r="HGG36" s="132"/>
      <c r="HGH36" s="132"/>
      <c r="HGI36" s="132"/>
      <c r="HGJ36" s="130"/>
      <c r="HGK36" s="132"/>
      <c r="HGL36" s="132"/>
      <c r="HGM36" s="132"/>
      <c r="HGN36" s="132"/>
      <c r="HGO36" s="132"/>
      <c r="HGP36" s="132"/>
      <c r="HGQ36" s="132"/>
      <c r="HGR36" s="132"/>
      <c r="HGS36" s="132"/>
      <c r="HGT36" s="132"/>
      <c r="HGU36" s="132"/>
      <c r="HGV36" s="132"/>
      <c r="HGW36" s="132"/>
      <c r="HGX36" s="132"/>
      <c r="HGY36" s="130"/>
      <c r="HGZ36" s="132"/>
      <c r="HHA36" s="132"/>
      <c r="HHB36" s="132"/>
      <c r="HHC36" s="132"/>
      <c r="HHD36" s="132"/>
      <c r="HHE36" s="132"/>
      <c r="HHF36" s="132"/>
      <c r="HHG36" s="132"/>
      <c r="HHH36" s="132"/>
      <c r="HHI36" s="132"/>
      <c r="HHJ36" s="132"/>
      <c r="HHK36" s="132"/>
      <c r="HHL36" s="132"/>
      <c r="HHM36" s="132"/>
      <c r="HHN36" s="130"/>
      <c r="HHO36" s="132"/>
      <c r="HHP36" s="132"/>
      <c r="HHQ36" s="132"/>
      <c r="HHR36" s="132"/>
      <c r="HHS36" s="132"/>
      <c r="HHT36" s="132"/>
      <c r="HHU36" s="132"/>
      <c r="HHV36" s="132"/>
      <c r="HHW36" s="132"/>
      <c r="HHX36" s="132"/>
      <c r="HHY36" s="132"/>
      <c r="HHZ36" s="132"/>
      <c r="HIA36" s="132"/>
      <c r="HIB36" s="132"/>
      <c r="HIC36" s="130"/>
      <c r="HID36" s="132"/>
      <c r="HIE36" s="132"/>
      <c r="HIF36" s="132"/>
      <c r="HIG36" s="132"/>
      <c r="HIH36" s="132"/>
      <c r="HII36" s="132"/>
      <c r="HIJ36" s="132"/>
      <c r="HIK36" s="132"/>
      <c r="HIL36" s="132"/>
      <c r="HIM36" s="132"/>
      <c r="HIN36" s="132"/>
      <c r="HIO36" s="132"/>
      <c r="HIP36" s="132"/>
      <c r="HIQ36" s="132"/>
      <c r="HIR36" s="130"/>
      <c r="HIS36" s="132"/>
      <c r="HIT36" s="132"/>
      <c r="HIU36" s="132"/>
      <c r="HIV36" s="132"/>
      <c r="HIW36" s="132"/>
      <c r="HIX36" s="132"/>
      <c r="HIY36" s="132"/>
      <c r="HIZ36" s="132"/>
      <c r="HJA36" s="132"/>
      <c r="HJB36" s="132"/>
      <c r="HJC36" s="132"/>
      <c r="HJD36" s="132"/>
      <c r="HJE36" s="132"/>
      <c r="HJF36" s="132"/>
      <c r="HJG36" s="130"/>
      <c r="HJH36" s="132"/>
      <c r="HJI36" s="132"/>
      <c r="HJJ36" s="132"/>
      <c r="HJK36" s="132"/>
      <c r="HJL36" s="132"/>
      <c r="HJM36" s="132"/>
      <c r="HJN36" s="132"/>
      <c r="HJO36" s="132"/>
      <c r="HJP36" s="132"/>
      <c r="HJQ36" s="132"/>
      <c r="HJR36" s="132"/>
      <c r="HJS36" s="132"/>
      <c r="HJT36" s="132"/>
      <c r="HJU36" s="132"/>
      <c r="HJV36" s="130"/>
      <c r="HJW36" s="132"/>
      <c r="HJX36" s="132"/>
      <c r="HJY36" s="132"/>
      <c r="HJZ36" s="132"/>
      <c r="HKA36" s="132"/>
      <c r="HKB36" s="132"/>
      <c r="HKC36" s="132"/>
      <c r="HKD36" s="132"/>
      <c r="HKE36" s="132"/>
      <c r="HKF36" s="132"/>
      <c r="HKG36" s="132"/>
      <c r="HKH36" s="132"/>
      <c r="HKI36" s="132"/>
      <c r="HKJ36" s="132"/>
      <c r="HKK36" s="130"/>
      <c r="HKL36" s="132"/>
      <c r="HKM36" s="132"/>
      <c r="HKN36" s="132"/>
      <c r="HKO36" s="132"/>
      <c r="HKP36" s="132"/>
      <c r="HKQ36" s="132"/>
      <c r="HKR36" s="132"/>
      <c r="HKS36" s="132"/>
      <c r="HKT36" s="132"/>
      <c r="HKU36" s="132"/>
      <c r="HKV36" s="132"/>
      <c r="HKW36" s="132"/>
      <c r="HKX36" s="132"/>
      <c r="HKY36" s="132"/>
      <c r="HKZ36" s="130"/>
      <c r="HLA36" s="132"/>
      <c r="HLB36" s="132"/>
      <c r="HLC36" s="132"/>
      <c r="HLD36" s="132"/>
      <c r="HLE36" s="132"/>
      <c r="HLF36" s="132"/>
      <c r="HLG36" s="132"/>
      <c r="HLH36" s="132"/>
      <c r="HLI36" s="132"/>
      <c r="HLJ36" s="132"/>
      <c r="HLK36" s="132"/>
      <c r="HLL36" s="132"/>
      <c r="HLM36" s="132"/>
      <c r="HLN36" s="132"/>
      <c r="HLO36" s="130"/>
      <c r="HLP36" s="132"/>
      <c r="HLQ36" s="132"/>
      <c r="HLR36" s="132"/>
      <c r="HLS36" s="132"/>
      <c r="HLT36" s="132"/>
      <c r="HLU36" s="132"/>
      <c r="HLV36" s="132"/>
      <c r="HLW36" s="132"/>
      <c r="HLX36" s="132"/>
      <c r="HLY36" s="132"/>
      <c r="HLZ36" s="132"/>
      <c r="HMA36" s="132"/>
      <c r="HMB36" s="132"/>
      <c r="HMC36" s="132"/>
      <c r="HMD36" s="130"/>
      <c r="HME36" s="132"/>
      <c r="HMF36" s="132"/>
      <c r="HMG36" s="132"/>
      <c r="HMH36" s="132"/>
      <c r="HMI36" s="132"/>
      <c r="HMJ36" s="132"/>
      <c r="HMK36" s="132"/>
      <c r="HML36" s="132"/>
      <c r="HMM36" s="132"/>
      <c r="HMN36" s="132"/>
      <c r="HMO36" s="132"/>
      <c r="HMP36" s="132"/>
      <c r="HMQ36" s="132"/>
      <c r="HMR36" s="132"/>
      <c r="HMS36" s="130"/>
      <c r="HMT36" s="132"/>
      <c r="HMU36" s="132"/>
      <c r="HMV36" s="132"/>
      <c r="HMW36" s="132"/>
      <c r="HMX36" s="132"/>
      <c r="HMY36" s="132"/>
      <c r="HMZ36" s="132"/>
      <c r="HNA36" s="132"/>
      <c r="HNB36" s="132"/>
      <c r="HNC36" s="132"/>
      <c r="HND36" s="132"/>
      <c r="HNE36" s="132"/>
      <c r="HNF36" s="132"/>
      <c r="HNG36" s="132"/>
      <c r="HNH36" s="130"/>
      <c r="HNI36" s="132"/>
      <c r="HNJ36" s="132"/>
      <c r="HNK36" s="132"/>
      <c r="HNL36" s="132"/>
      <c r="HNM36" s="132"/>
      <c r="HNN36" s="132"/>
      <c r="HNO36" s="132"/>
      <c r="HNP36" s="132"/>
      <c r="HNQ36" s="132"/>
      <c r="HNR36" s="132"/>
      <c r="HNS36" s="132"/>
      <c r="HNT36" s="132"/>
      <c r="HNU36" s="132"/>
      <c r="HNV36" s="132"/>
      <c r="HNW36" s="130"/>
      <c r="HNX36" s="132"/>
      <c r="HNY36" s="132"/>
      <c r="HNZ36" s="132"/>
      <c r="HOA36" s="132"/>
      <c r="HOB36" s="132"/>
      <c r="HOC36" s="132"/>
      <c r="HOD36" s="132"/>
      <c r="HOE36" s="132"/>
      <c r="HOF36" s="132"/>
      <c r="HOG36" s="132"/>
      <c r="HOH36" s="132"/>
      <c r="HOI36" s="132"/>
      <c r="HOJ36" s="132"/>
      <c r="HOK36" s="132"/>
      <c r="HOL36" s="130"/>
      <c r="HOM36" s="132"/>
      <c r="HON36" s="132"/>
      <c r="HOO36" s="132"/>
      <c r="HOP36" s="132"/>
      <c r="HOQ36" s="132"/>
      <c r="HOR36" s="132"/>
      <c r="HOS36" s="132"/>
      <c r="HOT36" s="132"/>
      <c r="HOU36" s="132"/>
      <c r="HOV36" s="132"/>
      <c r="HOW36" s="132"/>
      <c r="HOX36" s="132"/>
      <c r="HOY36" s="132"/>
      <c r="HOZ36" s="132"/>
      <c r="HPA36" s="130"/>
      <c r="HPB36" s="132"/>
      <c r="HPC36" s="132"/>
      <c r="HPD36" s="132"/>
      <c r="HPE36" s="132"/>
      <c r="HPF36" s="132"/>
      <c r="HPG36" s="132"/>
      <c r="HPH36" s="132"/>
      <c r="HPI36" s="132"/>
      <c r="HPJ36" s="132"/>
      <c r="HPK36" s="132"/>
      <c r="HPL36" s="132"/>
      <c r="HPM36" s="132"/>
      <c r="HPN36" s="132"/>
      <c r="HPO36" s="132"/>
      <c r="HPP36" s="130"/>
      <c r="HPQ36" s="132"/>
      <c r="HPR36" s="132"/>
      <c r="HPS36" s="132"/>
      <c r="HPT36" s="132"/>
      <c r="HPU36" s="132"/>
      <c r="HPV36" s="132"/>
      <c r="HPW36" s="132"/>
      <c r="HPX36" s="132"/>
      <c r="HPY36" s="132"/>
      <c r="HPZ36" s="132"/>
      <c r="HQA36" s="132"/>
      <c r="HQB36" s="132"/>
      <c r="HQC36" s="132"/>
      <c r="HQD36" s="132"/>
      <c r="HQE36" s="130"/>
      <c r="HQF36" s="132"/>
      <c r="HQG36" s="132"/>
      <c r="HQH36" s="132"/>
      <c r="HQI36" s="132"/>
      <c r="HQJ36" s="132"/>
      <c r="HQK36" s="132"/>
      <c r="HQL36" s="132"/>
      <c r="HQM36" s="132"/>
      <c r="HQN36" s="132"/>
      <c r="HQO36" s="132"/>
      <c r="HQP36" s="132"/>
      <c r="HQQ36" s="132"/>
      <c r="HQR36" s="132"/>
      <c r="HQS36" s="132"/>
      <c r="HQT36" s="130"/>
      <c r="HQU36" s="132"/>
      <c r="HQV36" s="132"/>
      <c r="HQW36" s="132"/>
      <c r="HQX36" s="132"/>
      <c r="HQY36" s="132"/>
      <c r="HQZ36" s="132"/>
      <c r="HRA36" s="132"/>
      <c r="HRB36" s="132"/>
      <c r="HRC36" s="132"/>
      <c r="HRD36" s="132"/>
      <c r="HRE36" s="132"/>
      <c r="HRF36" s="132"/>
      <c r="HRG36" s="132"/>
      <c r="HRH36" s="132"/>
      <c r="HRI36" s="130"/>
      <c r="HRJ36" s="132"/>
      <c r="HRK36" s="132"/>
      <c r="HRL36" s="132"/>
      <c r="HRM36" s="132"/>
      <c r="HRN36" s="132"/>
      <c r="HRO36" s="132"/>
      <c r="HRP36" s="132"/>
      <c r="HRQ36" s="132"/>
      <c r="HRR36" s="132"/>
      <c r="HRS36" s="132"/>
      <c r="HRT36" s="132"/>
      <c r="HRU36" s="132"/>
      <c r="HRV36" s="132"/>
      <c r="HRW36" s="132"/>
      <c r="HRX36" s="130"/>
      <c r="HRY36" s="132"/>
      <c r="HRZ36" s="132"/>
      <c r="HSA36" s="132"/>
      <c r="HSB36" s="132"/>
      <c r="HSC36" s="132"/>
      <c r="HSD36" s="132"/>
      <c r="HSE36" s="132"/>
      <c r="HSF36" s="132"/>
      <c r="HSG36" s="132"/>
      <c r="HSH36" s="132"/>
      <c r="HSI36" s="132"/>
      <c r="HSJ36" s="132"/>
      <c r="HSK36" s="132"/>
      <c r="HSL36" s="132"/>
      <c r="HSM36" s="130"/>
      <c r="HSN36" s="132"/>
      <c r="HSO36" s="132"/>
      <c r="HSP36" s="132"/>
      <c r="HSQ36" s="132"/>
      <c r="HSR36" s="132"/>
      <c r="HSS36" s="132"/>
      <c r="HST36" s="132"/>
      <c r="HSU36" s="132"/>
      <c r="HSV36" s="132"/>
      <c r="HSW36" s="132"/>
      <c r="HSX36" s="132"/>
      <c r="HSY36" s="132"/>
      <c r="HSZ36" s="132"/>
      <c r="HTA36" s="132"/>
      <c r="HTB36" s="130"/>
      <c r="HTC36" s="132"/>
      <c r="HTD36" s="132"/>
      <c r="HTE36" s="132"/>
      <c r="HTF36" s="132"/>
      <c r="HTG36" s="132"/>
      <c r="HTH36" s="132"/>
      <c r="HTI36" s="132"/>
      <c r="HTJ36" s="132"/>
      <c r="HTK36" s="132"/>
      <c r="HTL36" s="132"/>
      <c r="HTM36" s="132"/>
      <c r="HTN36" s="132"/>
      <c r="HTO36" s="132"/>
      <c r="HTP36" s="132"/>
      <c r="HTQ36" s="130"/>
      <c r="HTR36" s="132"/>
      <c r="HTS36" s="132"/>
      <c r="HTT36" s="132"/>
      <c r="HTU36" s="132"/>
      <c r="HTV36" s="132"/>
      <c r="HTW36" s="132"/>
      <c r="HTX36" s="132"/>
      <c r="HTY36" s="132"/>
      <c r="HTZ36" s="132"/>
      <c r="HUA36" s="132"/>
      <c r="HUB36" s="132"/>
      <c r="HUC36" s="132"/>
      <c r="HUD36" s="132"/>
      <c r="HUE36" s="132"/>
      <c r="HUF36" s="130"/>
      <c r="HUG36" s="132"/>
      <c r="HUH36" s="132"/>
      <c r="HUI36" s="132"/>
      <c r="HUJ36" s="132"/>
      <c r="HUK36" s="132"/>
      <c r="HUL36" s="132"/>
      <c r="HUM36" s="132"/>
      <c r="HUN36" s="132"/>
      <c r="HUO36" s="132"/>
      <c r="HUP36" s="132"/>
      <c r="HUQ36" s="132"/>
      <c r="HUR36" s="132"/>
      <c r="HUS36" s="132"/>
      <c r="HUT36" s="132"/>
      <c r="HUU36" s="130"/>
      <c r="HUV36" s="132"/>
      <c r="HUW36" s="132"/>
      <c r="HUX36" s="132"/>
      <c r="HUY36" s="132"/>
      <c r="HUZ36" s="132"/>
      <c r="HVA36" s="132"/>
      <c r="HVB36" s="132"/>
      <c r="HVC36" s="132"/>
      <c r="HVD36" s="132"/>
      <c r="HVE36" s="132"/>
      <c r="HVF36" s="132"/>
      <c r="HVG36" s="132"/>
      <c r="HVH36" s="132"/>
      <c r="HVI36" s="132"/>
      <c r="HVJ36" s="130"/>
      <c r="HVK36" s="132"/>
      <c r="HVL36" s="132"/>
      <c r="HVM36" s="132"/>
      <c r="HVN36" s="132"/>
      <c r="HVO36" s="132"/>
      <c r="HVP36" s="132"/>
      <c r="HVQ36" s="132"/>
      <c r="HVR36" s="132"/>
      <c r="HVS36" s="132"/>
      <c r="HVT36" s="132"/>
      <c r="HVU36" s="132"/>
      <c r="HVV36" s="132"/>
      <c r="HVW36" s="132"/>
      <c r="HVX36" s="132"/>
      <c r="HVY36" s="130"/>
      <c r="HVZ36" s="132"/>
      <c r="HWA36" s="132"/>
      <c r="HWB36" s="132"/>
      <c r="HWC36" s="132"/>
      <c r="HWD36" s="132"/>
      <c r="HWE36" s="132"/>
      <c r="HWF36" s="132"/>
      <c r="HWG36" s="132"/>
      <c r="HWH36" s="132"/>
      <c r="HWI36" s="132"/>
      <c r="HWJ36" s="132"/>
      <c r="HWK36" s="132"/>
      <c r="HWL36" s="132"/>
      <c r="HWM36" s="132"/>
      <c r="HWN36" s="130"/>
      <c r="HWO36" s="132"/>
      <c r="HWP36" s="132"/>
      <c r="HWQ36" s="132"/>
      <c r="HWR36" s="132"/>
      <c r="HWS36" s="132"/>
      <c r="HWT36" s="132"/>
      <c r="HWU36" s="132"/>
      <c r="HWV36" s="132"/>
      <c r="HWW36" s="132"/>
      <c r="HWX36" s="132"/>
      <c r="HWY36" s="132"/>
      <c r="HWZ36" s="132"/>
      <c r="HXA36" s="132"/>
      <c r="HXB36" s="132"/>
      <c r="HXC36" s="130"/>
      <c r="HXD36" s="132"/>
      <c r="HXE36" s="132"/>
      <c r="HXF36" s="132"/>
      <c r="HXG36" s="132"/>
      <c r="HXH36" s="132"/>
      <c r="HXI36" s="132"/>
      <c r="HXJ36" s="132"/>
      <c r="HXK36" s="132"/>
      <c r="HXL36" s="132"/>
      <c r="HXM36" s="132"/>
      <c r="HXN36" s="132"/>
      <c r="HXO36" s="132"/>
      <c r="HXP36" s="132"/>
      <c r="HXQ36" s="132"/>
      <c r="HXR36" s="130"/>
      <c r="HXS36" s="132"/>
      <c r="HXT36" s="132"/>
      <c r="HXU36" s="132"/>
      <c r="HXV36" s="132"/>
      <c r="HXW36" s="132"/>
      <c r="HXX36" s="132"/>
      <c r="HXY36" s="132"/>
      <c r="HXZ36" s="132"/>
      <c r="HYA36" s="132"/>
      <c r="HYB36" s="132"/>
      <c r="HYC36" s="132"/>
      <c r="HYD36" s="132"/>
      <c r="HYE36" s="132"/>
      <c r="HYF36" s="132"/>
      <c r="HYG36" s="130"/>
      <c r="HYH36" s="132"/>
      <c r="HYI36" s="132"/>
      <c r="HYJ36" s="132"/>
      <c r="HYK36" s="132"/>
      <c r="HYL36" s="132"/>
      <c r="HYM36" s="132"/>
      <c r="HYN36" s="132"/>
      <c r="HYO36" s="132"/>
      <c r="HYP36" s="132"/>
      <c r="HYQ36" s="132"/>
      <c r="HYR36" s="132"/>
      <c r="HYS36" s="132"/>
      <c r="HYT36" s="132"/>
      <c r="HYU36" s="132"/>
      <c r="HYV36" s="130"/>
      <c r="HYW36" s="132"/>
      <c r="HYX36" s="132"/>
      <c r="HYY36" s="132"/>
      <c r="HYZ36" s="132"/>
      <c r="HZA36" s="132"/>
      <c r="HZB36" s="132"/>
      <c r="HZC36" s="132"/>
      <c r="HZD36" s="132"/>
      <c r="HZE36" s="132"/>
      <c r="HZF36" s="132"/>
      <c r="HZG36" s="132"/>
      <c r="HZH36" s="132"/>
      <c r="HZI36" s="132"/>
      <c r="HZJ36" s="132"/>
      <c r="HZK36" s="130"/>
      <c r="HZL36" s="132"/>
      <c r="HZM36" s="132"/>
      <c r="HZN36" s="132"/>
      <c r="HZO36" s="132"/>
      <c r="HZP36" s="132"/>
      <c r="HZQ36" s="132"/>
      <c r="HZR36" s="132"/>
      <c r="HZS36" s="132"/>
      <c r="HZT36" s="132"/>
      <c r="HZU36" s="132"/>
      <c r="HZV36" s="132"/>
      <c r="HZW36" s="132"/>
      <c r="HZX36" s="132"/>
      <c r="HZY36" s="132"/>
      <c r="HZZ36" s="130"/>
      <c r="IAA36" s="132"/>
      <c r="IAB36" s="132"/>
      <c r="IAC36" s="132"/>
      <c r="IAD36" s="132"/>
      <c r="IAE36" s="132"/>
      <c r="IAF36" s="132"/>
      <c r="IAG36" s="132"/>
      <c r="IAH36" s="132"/>
      <c r="IAI36" s="132"/>
      <c r="IAJ36" s="132"/>
      <c r="IAK36" s="132"/>
      <c r="IAL36" s="132"/>
      <c r="IAM36" s="132"/>
      <c r="IAN36" s="132"/>
      <c r="IAO36" s="130"/>
      <c r="IAP36" s="132"/>
      <c r="IAQ36" s="132"/>
      <c r="IAR36" s="132"/>
      <c r="IAS36" s="132"/>
      <c r="IAT36" s="132"/>
      <c r="IAU36" s="132"/>
      <c r="IAV36" s="132"/>
      <c r="IAW36" s="132"/>
      <c r="IAX36" s="132"/>
      <c r="IAY36" s="132"/>
      <c r="IAZ36" s="132"/>
      <c r="IBA36" s="132"/>
      <c r="IBB36" s="132"/>
      <c r="IBC36" s="132"/>
      <c r="IBD36" s="130"/>
      <c r="IBE36" s="132"/>
      <c r="IBF36" s="132"/>
      <c r="IBG36" s="132"/>
      <c r="IBH36" s="132"/>
      <c r="IBI36" s="132"/>
      <c r="IBJ36" s="132"/>
      <c r="IBK36" s="132"/>
      <c r="IBL36" s="132"/>
      <c r="IBM36" s="132"/>
      <c r="IBN36" s="132"/>
      <c r="IBO36" s="132"/>
      <c r="IBP36" s="132"/>
      <c r="IBQ36" s="132"/>
      <c r="IBR36" s="132"/>
      <c r="IBS36" s="130"/>
      <c r="IBT36" s="132"/>
      <c r="IBU36" s="132"/>
      <c r="IBV36" s="132"/>
      <c r="IBW36" s="132"/>
      <c r="IBX36" s="132"/>
      <c r="IBY36" s="132"/>
      <c r="IBZ36" s="132"/>
      <c r="ICA36" s="132"/>
      <c r="ICB36" s="132"/>
      <c r="ICC36" s="132"/>
      <c r="ICD36" s="132"/>
      <c r="ICE36" s="132"/>
      <c r="ICF36" s="132"/>
      <c r="ICG36" s="132"/>
      <c r="ICH36" s="130"/>
      <c r="ICI36" s="132"/>
      <c r="ICJ36" s="132"/>
      <c r="ICK36" s="132"/>
      <c r="ICL36" s="132"/>
      <c r="ICM36" s="132"/>
      <c r="ICN36" s="132"/>
      <c r="ICO36" s="132"/>
      <c r="ICP36" s="132"/>
      <c r="ICQ36" s="132"/>
      <c r="ICR36" s="132"/>
      <c r="ICS36" s="132"/>
      <c r="ICT36" s="132"/>
      <c r="ICU36" s="132"/>
      <c r="ICV36" s="132"/>
      <c r="ICW36" s="130"/>
      <c r="ICX36" s="132"/>
      <c r="ICY36" s="132"/>
      <c r="ICZ36" s="132"/>
      <c r="IDA36" s="132"/>
      <c r="IDB36" s="132"/>
      <c r="IDC36" s="132"/>
      <c r="IDD36" s="132"/>
      <c r="IDE36" s="132"/>
      <c r="IDF36" s="132"/>
      <c r="IDG36" s="132"/>
      <c r="IDH36" s="132"/>
      <c r="IDI36" s="132"/>
      <c r="IDJ36" s="132"/>
      <c r="IDK36" s="132"/>
      <c r="IDL36" s="130"/>
      <c r="IDM36" s="132"/>
      <c r="IDN36" s="132"/>
      <c r="IDO36" s="132"/>
      <c r="IDP36" s="132"/>
      <c r="IDQ36" s="132"/>
      <c r="IDR36" s="132"/>
      <c r="IDS36" s="132"/>
      <c r="IDT36" s="132"/>
      <c r="IDU36" s="132"/>
      <c r="IDV36" s="132"/>
      <c r="IDW36" s="132"/>
      <c r="IDX36" s="132"/>
      <c r="IDY36" s="132"/>
      <c r="IDZ36" s="132"/>
      <c r="IEA36" s="130"/>
      <c r="IEB36" s="132"/>
      <c r="IEC36" s="132"/>
      <c r="IED36" s="132"/>
      <c r="IEE36" s="132"/>
      <c r="IEF36" s="132"/>
      <c r="IEG36" s="132"/>
      <c r="IEH36" s="132"/>
      <c r="IEI36" s="132"/>
      <c r="IEJ36" s="132"/>
      <c r="IEK36" s="132"/>
      <c r="IEL36" s="132"/>
      <c r="IEM36" s="132"/>
      <c r="IEN36" s="132"/>
      <c r="IEO36" s="132"/>
      <c r="IEP36" s="130"/>
      <c r="IEQ36" s="132"/>
      <c r="IER36" s="132"/>
      <c r="IES36" s="132"/>
      <c r="IET36" s="132"/>
      <c r="IEU36" s="132"/>
      <c r="IEV36" s="132"/>
      <c r="IEW36" s="132"/>
      <c r="IEX36" s="132"/>
      <c r="IEY36" s="132"/>
      <c r="IEZ36" s="132"/>
      <c r="IFA36" s="132"/>
      <c r="IFB36" s="132"/>
      <c r="IFC36" s="132"/>
      <c r="IFD36" s="132"/>
      <c r="IFE36" s="130"/>
      <c r="IFF36" s="132"/>
      <c r="IFG36" s="132"/>
      <c r="IFH36" s="132"/>
      <c r="IFI36" s="132"/>
      <c r="IFJ36" s="132"/>
      <c r="IFK36" s="132"/>
      <c r="IFL36" s="132"/>
      <c r="IFM36" s="132"/>
      <c r="IFN36" s="132"/>
      <c r="IFO36" s="132"/>
      <c r="IFP36" s="132"/>
      <c r="IFQ36" s="132"/>
      <c r="IFR36" s="132"/>
      <c r="IFS36" s="132"/>
      <c r="IFT36" s="130"/>
      <c r="IFU36" s="132"/>
      <c r="IFV36" s="132"/>
      <c r="IFW36" s="132"/>
      <c r="IFX36" s="132"/>
      <c r="IFY36" s="132"/>
      <c r="IFZ36" s="132"/>
      <c r="IGA36" s="132"/>
      <c r="IGB36" s="132"/>
      <c r="IGC36" s="132"/>
      <c r="IGD36" s="132"/>
      <c r="IGE36" s="132"/>
      <c r="IGF36" s="132"/>
      <c r="IGG36" s="132"/>
      <c r="IGH36" s="132"/>
      <c r="IGI36" s="130"/>
      <c r="IGJ36" s="132"/>
      <c r="IGK36" s="132"/>
      <c r="IGL36" s="132"/>
      <c r="IGM36" s="132"/>
      <c r="IGN36" s="132"/>
      <c r="IGO36" s="132"/>
      <c r="IGP36" s="132"/>
      <c r="IGQ36" s="132"/>
      <c r="IGR36" s="132"/>
      <c r="IGS36" s="132"/>
      <c r="IGT36" s="132"/>
      <c r="IGU36" s="132"/>
      <c r="IGV36" s="132"/>
      <c r="IGW36" s="132"/>
      <c r="IGX36" s="130"/>
      <c r="IGY36" s="132"/>
      <c r="IGZ36" s="132"/>
      <c r="IHA36" s="132"/>
      <c r="IHB36" s="132"/>
      <c r="IHC36" s="132"/>
      <c r="IHD36" s="132"/>
      <c r="IHE36" s="132"/>
      <c r="IHF36" s="132"/>
      <c r="IHG36" s="132"/>
      <c r="IHH36" s="132"/>
      <c r="IHI36" s="132"/>
      <c r="IHJ36" s="132"/>
      <c r="IHK36" s="132"/>
      <c r="IHL36" s="132"/>
      <c r="IHM36" s="130"/>
      <c r="IHN36" s="132"/>
      <c r="IHO36" s="132"/>
      <c r="IHP36" s="132"/>
      <c r="IHQ36" s="132"/>
      <c r="IHR36" s="132"/>
      <c r="IHS36" s="132"/>
      <c r="IHT36" s="132"/>
      <c r="IHU36" s="132"/>
      <c r="IHV36" s="132"/>
      <c r="IHW36" s="132"/>
      <c r="IHX36" s="132"/>
      <c r="IHY36" s="132"/>
      <c r="IHZ36" s="132"/>
      <c r="IIA36" s="132"/>
      <c r="IIB36" s="130"/>
      <c r="IIC36" s="132"/>
      <c r="IID36" s="132"/>
      <c r="IIE36" s="132"/>
      <c r="IIF36" s="132"/>
      <c r="IIG36" s="132"/>
      <c r="IIH36" s="132"/>
      <c r="III36" s="132"/>
      <c r="IIJ36" s="132"/>
      <c r="IIK36" s="132"/>
      <c r="IIL36" s="132"/>
      <c r="IIM36" s="132"/>
      <c r="IIN36" s="132"/>
      <c r="IIO36" s="132"/>
      <c r="IIP36" s="132"/>
      <c r="IIQ36" s="130"/>
      <c r="IIR36" s="132"/>
      <c r="IIS36" s="132"/>
      <c r="IIT36" s="132"/>
      <c r="IIU36" s="132"/>
      <c r="IIV36" s="132"/>
      <c r="IIW36" s="132"/>
      <c r="IIX36" s="132"/>
      <c r="IIY36" s="132"/>
      <c r="IIZ36" s="132"/>
      <c r="IJA36" s="132"/>
      <c r="IJB36" s="132"/>
      <c r="IJC36" s="132"/>
      <c r="IJD36" s="132"/>
      <c r="IJE36" s="132"/>
      <c r="IJF36" s="130"/>
      <c r="IJG36" s="132"/>
      <c r="IJH36" s="132"/>
      <c r="IJI36" s="132"/>
      <c r="IJJ36" s="132"/>
      <c r="IJK36" s="132"/>
      <c r="IJL36" s="132"/>
      <c r="IJM36" s="132"/>
      <c r="IJN36" s="132"/>
      <c r="IJO36" s="132"/>
      <c r="IJP36" s="132"/>
      <c r="IJQ36" s="132"/>
      <c r="IJR36" s="132"/>
      <c r="IJS36" s="132"/>
      <c r="IJT36" s="132"/>
      <c r="IJU36" s="130"/>
      <c r="IJV36" s="132"/>
      <c r="IJW36" s="132"/>
      <c r="IJX36" s="132"/>
      <c r="IJY36" s="132"/>
      <c r="IJZ36" s="132"/>
      <c r="IKA36" s="132"/>
      <c r="IKB36" s="132"/>
      <c r="IKC36" s="132"/>
      <c r="IKD36" s="132"/>
      <c r="IKE36" s="132"/>
      <c r="IKF36" s="132"/>
      <c r="IKG36" s="132"/>
      <c r="IKH36" s="132"/>
      <c r="IKI36" s="132"/>
      <c r="IKJ36" s="130"/>
      <c r="IKK36" s="132"/>
      <c r="IKL36" s="132"/>
      <c r="IKM36" s="132"/>
      <c r="IKN36" s="132"/>
      <c r="IKO36" s="132"/>
      <c r="IKP36" s="132"/>
      <c r="IKQ36" s="132"/>
      <c r="IKR36" s="132"/>
      <c r="IKS36" s="132"/>
      <c r="IKT36" s="132"/>
      <c r="IKU36" s="132"/>
      <c r="IKV36" s="132"/>
      <c r="IKW36" s="132"/>
      <c r="IKX36" s="132"/>
      <c r="IKY36" s="130"/>
      <c r="IKZ36" s="132"/>
      <c r="ILA36" s="132"/>
      <c r="ILB36" s="132"/>
      <c r="ILC36" s="132"/>
      <c r="ILD36" s="132"/>
      <c r="ILE36" s="132"/>
      <c r="ILF36" s="132"/>
      <c r="ILG36" s="132"/>
      <c r="ILH36" s="132"/>
      <c r="ILI36" s="132"/>
      <c r="ILJ36" s="132"/>
      <c r="ILK36" s="132"/>
      <c r="ILL36" s="132"/>
      <c r="ILM36" s="132"/>
      <c r="ILN36" s="130"/>
      <c r="ILO36" s="132"/>
      <c r="ILP36" s="132"/>
      <c r="ILQ36" s="132"/>
      <c r="ILR36" s="132"/>
      <c r="ILS36" s="132"/>
      <c r="ILT36" s="132"/>
      <c r="ILU36" s="132"/>
      <c r="ILV36" s="132"/>
      <c r="ILW36" s="132"/>
      <c r="ILX36" s="132"/>
      <c r="ILY36" s="132"/>
      <c r="ILZ36" s="132"/>
      <c r="IMA36" s="132"/>
      <c r="IMB36" s="132"/>
      <c r="IMC36" s="130"/>
      <c r="IMD36" s="132"/>
      <c r="IME36" s="132"/>
      <c r="IMF36" s="132"/>
      <c r="IMG36" s="132"/>
      <c r="IMH36" s="132"/>
      <c r="IMI36" s="132"/>
      <c r="IMJ36" s="132"/>
      <c r="IMK36" s="132"/>
      <c r="IML36" s="132"/>
      <c r="IMM36" s="132"/>
      <c r="IMN36" s="132"/>
      <c r="IMO36" s="132"/>
      <c r="IMP36" s="132"/>
      <c r="IMQ36" s="132"/>
      <c r="IMR36" s="130"/>
      <c r="IMS36" s="132"/>
      <c r="IMT36" s="132"/>
      <c r="IMU36" s="132"/>
      <c r="IMV36" s="132"/>
      <c r="IMW36" s="132"/>
      <c r="IMX36" s="132"/>
      <c r="IMY36" s="132"/>
      <c r="IMZ36" s="132"/>
      <c r="INA36" s="132"/>
      <c r="INB36" s="132"/>
      <c r="INC36" s="132"/>
      <c r="IND36" s="132"/>
      <c r="INE36" s="132"/>
      <c r="INF36" s="132"/>
      <c r="ING36" s="130"/>
      <c r="INH36" s="132"/>
      <c r="INI36" s="132"/>
      <c r="INJ36" s="132"/>
      <c r="INK36" s="132"/>
      <c r="INL36" s="132"/>
      <c r="INM36" s="132"/>
      <c r="INN36" s="132"/>
      <c r="INO36" s="132"/>
      <c r="INP36" s="132"/>
      <c r="INQ36" s="132"/>
      <c r="INR36" s="132"/>
      <c r="INS36" s="132"/>
      <c r="INT36" s="132"/>
      <c r="INU36" s="132"/>
      <c r="INV36" s="130"/>
      <c r="INW36" s="132"/>
      <c r="INX36" s="132"/>
      <c r="INY36" s="132"/>
      <c r="INZ36" s="132"/>
      <c r="IOA36" s="132"/>
      <c r="IOB36" s="132"/>
      <c r="IOC36" s="132"/>
      <c r="IOD36" s="132"/>
      <c r="IOE36" s="132"/>
      <c r="IOF36" s="132"/>
      <c r="IOG36" s="132"/>
      <c r="IOH36" s="132"/>
      <c r="IOI36" s="132"/>
      <c r="IOJ36" s="132"/>
      <c r="IOK36" s="130"/>
      <c r="IOL36" s="132"/>
      <c r="IOM36" s="132"/>
      <c r="ION36" s="132"/>
      <c r="IOO36" s="132"/>
      <c r="IOP36" s="132"/>
      <c r="IOQ36" s="132"/>
      <c r="IOR36" s="132"/>
      <c r="IOS36" s="132"/>
      <c r="IOT36" s="132"/>
      <c r="IOU36" s="132"/>
      <c r="IOV36" s="132"/>
      <c r="IOW36" s="132"/>
      <c r="IOX36" s="132"/>
      <c r="IOY36" s="132"/>
      <c r="IOZ36" s="130"/>
      <c r="IPA36" s="132"/>
      <c r="IPB36" s="132"/>
      <c r="IPC36" s="132"/>
      <c r="IPD36" s="132"/>
      <c r="IPE36" s="132"/>
      <c r="IPF36" s="132"/>
      <c r="IPG36" s="132"/>
      <c r="IPH36" s="132"/>
      <c r="IPI36" s="132"/>
      <c r="IPJ36" s="132"/>
      <c r="IPK36" s="132"/>
      <c r="IPL36" s="132"/>
      <c r="IPM36" s="132"/>
      <c r="IPN36" s="132"/>
      <c r="IPO36" s="130"/>
      <c r="IPP36" s="132"/>
      <c r="IPQ36" s="132"/>
      <c r="IPR36" s="132"/>
      <c r="IPS36" s="132"/>
      <c r="IPT36" s="132"/>
      <c r="IPU36" s="132"/>
      <c r="IPV36" s="132"/>
      <c r="IPW36" s="132"/>
      <c r="IPX36" s="132"/>
      <c r="IPY36" s="132"/>
      <c r="IPZ36" s="132"/>
      <c r="IQA36" s="132"/>
      <c r="IQB36" s="132"/>
      <c r="IQC36" s="132"/>
      <c r="IQD36" s="130"/>
      <c r="IQE36" s="132"/>
      <c r="IQF36" s="132"/>
      <c r="IQG36" s="132"/>
      <c r="IQH36" s="132"/>
      <c r="IQI36" s="132"/>
      <c r="IQJ36" s="132"/>
      <c r="IQK36" s="132"/>
      <c r="IQL36" s="132"/>
      <c r="IQM36" s="132"/>
      <c r="IQN36" s="132"/>
      <c r="IQO36" s="132"/>
      <c r="IQP36" s="132"/>
      <c r="IQQ36" s="132"/>
      <c r="IQR36" s="132"/>
      <c r="IQS36" s="130"/>
      <c r="IQT36" s="132"/>
      <c r="IQU36" s="132"/>
      <c r="IQV36" s="132"/>
      <c r="IQW36" s="132"/>
      <c r="IQX36" s="132"/>
      <c r="IQY36" s="132"/>
      <c r="IQZ36" s="132"/>
      <c r="IRA36" s="132"/>
      <c r="IRB36" s="132"/>
      <c r="IRC36" s="132"/>
      <c r="IRD36" s="132"/>
      <c r="IRE36" s="132"/>
      <c r="IRF36" s="132"/>
      <c r="IRG36" s="132"/>
      <c r="IRH36" s="130"/>
      <c r="IRI36" s="132"/>
      <c r="IRJ36" s="132"/>
      <c r="IRK36" s="132"/>
      <c r="IRL36" s="132"/>
      <c r="IRM36" s="132"/>
      <c r="IRN36" s="132"/>
      <c r="IRO36" s="132"/>
      <c r="IRP36" s="132"/>
      <c r="IRQ36" s="132"/>
      <c r="IRR36" s="132"/>
      <c r="IRS36" s="132"/>
      <c r="IRT36" s="132"/>
      <c r="IRU36" s="132"/>
      <c r="IRV36" s="132"/>
      <c r="IRW36" s="130"/>
      <c r="IRX36" s="132"/>
      <c r="IRY36" s="132"/>
      <c r="IRZ36" s="132"/>
      <c r="ISA36" s="132"/>
      <c r="ISB36" s="132"/>
      <c r="ISC36" s="132"/>
      <c r="ISD36" s="132"/>
      <c r="ISE36" s="132"/>
      <c r="ISF36" s="132"/>
      <c r="ISG36" s="132"/>
      <c r="ISH36" s="132"/>
      <c r="ISI36" s="132"/>
      <c r="ISJ36" s="132"/>
      <c r="ISK36" s="132"/>
      <c r="ISL36" s="130"/>
      <c r="ISM36" s="132"/>
      <c r="ISN36" s="132"/>
      <c r="ISO36" s="132"/>
      <c r="ISP36" s="132"/>
      <c r="ISQ36" s="132"/>
      <c r="ISR36" s="132"/>
      <c r="ISS36" s="132"/>
      <c r="IST36" s="132"/>
      <c r="ISU36" s="132"/>
      <c r="ISV36" s="132"/>
      <c r="ISW36" s="132"/>
      <c r="ISX36" s="132"/>
      <c r="ISY36" s="132"/>
      <c r="ISZ36" s="132"/>
      <c r="ITA36" s="130"/>
      <c r="ITB36" s="132"/>
      <c r="ITC36" s="132"/>
      <c r="ITD36" s="132"/>
      <c r="ITE36" s="132"/>
      <c r="ITF36" s="132"/>
      <c r="ITG36" s="132"/>
      <c r="ITH36" s="132"/>
      <c r="ITI36" s="132"/>
      <c r="ITJ36" s="132"/>
      <c r="ITK36" s="132"/>
      <c r="ITL36" s="132"/>
      <c r="ITM36" s="132"/>
      <c r="ITN36" s="132"/>
      <c r="ITO36" s="132"/>
      <c r="ITP36" s="130"/>
      <c r="ITQ36" s="132"/>
      <c r="ITR36" s="132"/>
      <c r="ITS36" s="132"/>
      <c r="ITT36" s="132"/>
      <c r="ITU36" s="132"/>
      <c r="ITV36" s="132"/>
      <c r="ITW36" s="132"/>
      <c r="ITX36" s="132"/>
      <c r="ITY36" s="132"/>
      <c r="ITZ36" s="132"/>
      <c r="IUA36" s="132"/>
      <c r="IUB36" s="132"/>
      <c r="IUC36" s="132"/>
      <c r="IUD36" s="132"/>
      <c r="IUE36" s="130"/>
      <c r="IUF36" s="132"/>
      <c r="IUG36" s="132"/>
      <c r="IUH36" s="132"/>
      <c r="IUI36" s="132"/>
      <c r="IUJ36" s="132"/>
      <c r="IUK36" s="132"/>
      <c r="IUL36" s="132"/>
      <c r="IUM36" s="132"/>
      <c r="IUN36" s="132"/>
      <c r="IUO36" s="132"/>
      <c r="IUP36" s="132"/>
      <c r="IUQ36" s="132"/>
      <c r="IUR36" s="132"/>
      <c r="IUS36" s="132"/>
      <c r="IUT36" s="130"/>
      <c r="IUU36" s="132"/>
      <c r="IUV36" s="132"/>
      <c r="IUW36" s="132"/>
      <c r="IUX36" s="132"/>
      <c r="IUY36" s="132"/>
      <c r="IUZ36" s="132"/>
      <c r="IVA36" s="132"/>
      <c r="IVB36" s="132"/>
      <c r="IVC36" s="132"/>
      <c r="IVD36" s="132"/>
      <c r="IVE36" s="132"/>
      <c r="IVF36" s="132"/>
      <c r="IVG36" s="132"/>
      <c r="IVH36" s="132"/>
      <c r="IVI36" s="130"/>
      <c r="IVJ36" s="132"/>
      <c r="IVK36" s="132"/>
      <c r="IVL36" s="132"/>
      <c r="IVM36" s="132"/>
      <c r="IVN36" s="132"/>
      <c r="IVO36" s="132"/>
      <c r="IVP36" s="132"/>
      <c r="IVQ36" s="132"/>
      <c r="IVR36" s="132"/>
      <c r="IVS36" s="132"/>
      <c r="IVT36" s="132"/>
      <c r="IVU36" s="132"/>
      <c r="IVV36" s="132"/>
      <c r="IVW36" s="132"/>
      <c r="IVX36" s="130"/>
      <c r="IVY36" s="132"/>
      <c r="IVZ36" s="132"/>
      <c r="IWA36" s="132"/>
      <c r="IWB36" s="132"/>
      <c r="IWC36" s="132"/>
      <c r="IWD36" s="132"/>
      <c r="IWE36" s="132"/>
      <c r="IWF36" s="132"/>
      <c r="IWG36" s="132"/>
      <c r="IWH36" s="132"/>
      <c r="IWI36" s="132"/>
      <c r="IWJ36" s="132"/>
      <c r="IWK36" s="132"/>
      <c r="IWL36" s="132"/>
      <c r="IWM36" s="130"/>
      <c r="IWN36" s="132"/>
      <c r="IWO36" s="132"/>
      <c r="IWP36" s="132"/>
      <c r="IWQ36" s="132"/>
      <c r="IWR36" s="132"/>
      <c r="IWS36" s="132"/>
      <c r="IWT36" s="132"/>
      <c r="IWU36" s="132"/>
      <c r="IWV36" s="132"/>
      <c r="IWW36" s="132"/>
      <c r="IWX36" s="132"/>
      <c r="IWY36" s="132"/>
      <c r="IWZ36" s="132"/>
      <c r="IXA36" s="132"/>
      <c r="IXB36" s="130"/>
      <c r="IXC36" s="132"/>
      <c r="IXD36" s="132"/>
      <c r="IXE36" s="132"/>
      <c r="IXF36" s="132"/>
      <c r="IXG36" s="132"/>
      <c r="IXH36" s="132"/>
      <c r="IXI36" s="132"/>
      <c r="IXJ36" s="132"/>
      <c r="IXK36" s="132"/>
      <c r="IXL36" s="132"/>
      <c r="IXM36" s="132"/>
      <c r="IXN36" s="132"/>
      <c r="IXO36" s="132"/>
      <c r="IXP36" s="132"/>
      <c r="IXQ36" s="130"/>
      <c r="IXR36" s="132"/>
      <c r="IXS36" s="132"/>
      <c r="IXT36" s="132"/>
      <c r="IXU36" s="132"/>
      <c r="IXV36" s="132"/>
      <c r="IXW36" s="132"/>
      <c r="IXX36" s="132"/>
      <c r="IXY36" s="132"/>
      <c r="IXZ36" s="132"/>
      <c r="IYA36" s="132"/>
      <c r="IYB36" s="132"/>
      <c r="IYC36" s="132"/>
      <c r="IYD36" s="132"/>
      <c r="IYE36" s="132"/>
      <c r="IYF36" s="130"/>
      <c r="IYG36" s="132"/>
      <c r="IYH36" s="132"/>
      <c r="IYI36" s="132"/>
      <c r="IYJ36" s="132"/>
      <c r="IYK36" s="132"/>
      <c r="IYL36" s="132"/>
      <c r="IYM36" s="132"/>
      <c r="IYN36" s="132"/>
      <c r="IYO36" s="132"/>
      <c r="IYP36" s="132"/>
      <c r="IYQ36" s="132"/>
      <c r="IYR36" s="132"/>
      <c r="IYS36" s="132"/>
      <c r="IYT36" s="132"/>
      <c r="IYU36" s="130"/>
      <c r="IYV36" s="132"/>
      <c r="IYW36" s="132"/>
      <c r="IYX36" s="132"/>
      <c r="IYY36" s="132"/>
      <c r="IYZ36" s="132"/>
      <c r="IZA36" s="132"/>
      <c r="IZB36" s="132"/>
      <c r="IZC36" s="132"/>
      <c r="IZD36" s="132"/>
      <c r="IZE36" s="132"/>
      <c r="IZF36" s="132"/>
      <c r="IZG36" s="132"/>
      <c r="IZH36" s="132"/>
      <c r="IZI36" s="132"/>
      <c r="IZJ36" s="130"/>
      <c r="IZK36" s="132"/>
      <c r="IZL36" s="132"/>
      <c r="IZM36" s="132"/>
      <c r="IZN36" s="132"/>
      <c r="IZO36" s="132"/>
      <c r="IZP36" s="132"/>
      <c r="IZQ36" s="132"/>
      <c r="IZR36" s="132"/>
      <c r="IZS36" s="132"/>
      <c r="IZT36" s="132"/>
      <c r="IZU36" s="132"/>
      <c r="IZV36" s="132"/>
      <c r="IZW36" s="132"/>
      <c r="IZX36" s="132"/>
      <c r="IZY36" s="130"/>
      <c r="IZZ36" s="132"/>
      <c r="JAA36" s="132"/>
      <c r="JAB36" s="132"/>
      <c r="JAC36" s="132"/>
      <c r="JAD36" s="132"/>
      <c r="JAE36" s="132"/>
      <c r="JAF36" s="132"/>
      <c r="JAG36" s="132"/>
      <c r="JAH36" s="132"/>
      <c r="JAI36" s="132"/>
      <c r="JAJ36" s="132"/>
      <c r="JAK36" s="132"/>
      <c r="JAL36" s="132"/>
      <c r="JAM36" s="132"/>
      <c r="JAN36" s="130"/>
      <c r="JAO36" s="132"/>
      <c r="JAP36" s="132"/>
      <c r="JAQ36" s="132"/>
      <c r="JAR36" s="132"/>
      <c r="JAS36" s="132"/>
      <c r="JAT36" s="132"/>
      <c r="JAU36" s="132"/>
      <c r="JAV36" s="132"/>
      <c r="JAW36" s="132"/>
      <c r="JAX36" s="132"/>
      <c r="JAY36" s="132"/>
      <c r="JAZ36" s="132"/>
      <c r="JBA36" s="132"/>
      <c r="JBB36" s="132"/>
      <c r="JBC36" s="130"/>
      <c r="JBD36" s="132"/>
      <c r="JBE36" s="132"/>
      <c r="JBF36" s="132"/>
      <c r="JBG36" s="132"/>
      <c r="JBH36" s="132"/>
      <c r="JBI36" s="132"/>
      <c r="JBJ36" s="132"/>
      <c r="JBK36" s="132"/>
      <c r="JBL36" s="132"/>
      <c r="JBM36" s="132"/>
      <c r="JBN36" s="132"/>
      <c r="JBO36" s="132"/>
      <c r="JBP36" s="132"/>
      <c r="JBQ36" s="132"/>
      <c r="JBR36" s="130"/>
      <c r="JBS36" s="132"/>
      <c r="JBT36" s="132"/>
      <c r="JBU36" s="132"/>
      <c r="JBV36" s="132"/>
      <c r="JBW36" s="132"/>
      <c r="JBX36" s="132"/>
      <c r="JBY36" s="132"/>
      <c r="JBZ36" s="132"/>
      <c r="JCA36" s="132"/>
      <c r="JCB36" s="132"/>
      <c r="JCC36" s="132"/>
      <c r="JCD36" s="132"/>
      <c r="JCE36" s="132"/>
      <c r="JCF36" s="132"/>
      <c r="JCG36" s="130"/>
      <c r="JCH36" s="132"/>
      <c r="JCI36" s="132"/>
      <c r="JCJ36" s="132"/>
      <c r="JCK36" s="132"/>
      <c r="JCL36" s="132"/>
      <c r="JCM36" s="132"/>
      <c r="JCN36" s="132"/>
      <c r="JCO36" s="132"/>
      <c r="JCP36" s="132"/>
      <c r="JCQ36" s="132"/>
      <c r="JCR36" s="132"/>
      <c r="JCS36" s="132"/>
      <c r="JCT36" s="132"/>
      <c r="JCU36" s="132"/>
      <c r="JCV36" s="130"/>
      <c r="JCW36" s="132"/>
      <c r="JCX36" s="132"/>
      <c r="JCY36" s="132"/>
      <c r="JCZ36" s="132"/>
      <c r="JDA36" s="132"/>
      <c r="JDB36" s="132"/>
      <c r="JDC36" s="132"/>
      <c r="JDD36" s="132"/>
      <c r="JDE36" s="132"/>
      <c r="JDF36" s="132"/>
      <c r="JDG36" s="132"/>
      <c r="JDH36" s="132"/>
      <c r="JDI36" s="132"/>
      <c r="JDJ36" s="132"/>
      <c r="JDK36" s="130"/>
      <c r="JDL36" s="132"/>
      <c r="JDM36" s="132"/>
      <c r="JDN36" s="132"/>
      <c r="JDO36" s="132"/>
      <c r="JDP36" s="132"/>
      <c r="JDQ36" s="132"/>
      <c r="JDR36" s="132"/>
      <c r="JDS36" s="132"/>
      <c r="JDT36" s="132"/>
      <c r="JDU36" s="132"/>
      <c r="JDV36" s="132"/>
      <c r="JDW36" s="132"/>
      <c r="JDX36" s="132"/>
      <c r="JDY36" s="132"/>
      <c r="JDZ36" s="130"/>
      <c r="JEA36" s="132"/>
      <c r="JEB36" s="132"/>
      <c r="JEC36" s="132"/>
      <c r="JED36" s="132"/>
      <c r="JEE36" s="132"/>
      <c r="JEF36" s="132"/>
      <c r="JEG36" s="132"/>
      <c r="JEH36" s="132"/>
      <c r="JEI36" s="132"/>
      <c r="JEJ36" s="132"/>
      <c r="JEK36" s="132"/>
      <c r="JEL36" s="132"/>
      <c r="JEM36" s="132"/>
      <c r="JEN36" s="132"/>
      <c r="JEO36" s="130"/>
      <c r="JEP36" s="132"/>
      <c r="JEQ36" s="132"/>
      <c r="JER36" s="132"/>
      <c r="JES36" s="132"/>
      <c r="JET36" s="132"/>
      <c r="JEU36" s="132"/>
      <c r="JEV36" s="132"/>
      <c r="JEW36" s="132"/>
      <c r="JEX36" s="132"/>
      <c r="JEY36" s="132"/>
      <c r="JEZ36" s="132"/>
      <c r="JFA36" s="132"/>
      <c r="JFB36" s="132"/>
      <c r="JFC36" s="132"/>
      <c r="JFD36" s="130"/>
      <c r="JFE36" s="132"/>
      <c r="JFF36" s="132"/>
      <c r="JFG36" s="132"/>
      <c r="JFH36" s="132"/>
      <c r="JFI36" s="132"/>
      <c r="JFJ36" s="132"/>
      <c r="JFK36" s="132"/>
      <c r="JFL36" s="132"/>
      <c r="JFM36" s="132"/>
      <c r="JFN36" s="132"/>
      <c r="JFO36" s="132"/>
      <c r="JFP36" s="132"/>
      <c r="JFQ36" s="132"/>
      <c r="JFR36" s="132"/>
      <c r="JFS36" s="130"/>
      <c r="JFT36" s="132"/>
      <c r="JFU36" s="132"/>
      <c r="JFV36" s="132"/>
      <c r="JFW36" s="132"/>
      <c r="JFX36" s="132"/>
      <c r="JFY36" s="132"/>
      <c r="JFZ36" s="132"/>
      <c r="JGA36" s="132"/>
      <c r="JGB36" s="132"/>
      <c r="JGC36" s="132"/>
      <c r="JGD36" s="132"/>
      <c r="JGE36" s="132"/>
      <c r="JGF36" s="132"/>
      <c r="JGG36" s="132"/>
      <c r="JGH36" s="130"/>
      <c r="JGI36" s="132"/>
      <c r="JGJ36" s="132"/>
      <c r="JGK36" s="132"/>
      <c r="JGL36" s="132"/>
      <c r="JGM36" s="132"/>
      <c r="JGN36" s="132"/>
      <c r="JGO36" s="132"/>
      <c r="JGP36" s="132"/>
      <c r="JGQ36" s="132"/>
      <c r="JGR36" s="132"/>
      <c r="JGS36" s="132"/>
      <c r="JGT36" s="132"/>
      <c r="JGU36" s="132"/>
      <c r="JGV36" s="132"/>
      <c r="JGW36" s="130"/>
      <c r="JGX36" s="132"/>
      <c r="JGY36" s="132"/>
      <c r="JGZ36" s="132"/>
      <c r="JHA36" s="132"/>
      <c r="JHB36" s="132"/>
      <c r="JHC36" s="132"/>
      <c r="JHD36" s="132"/>
      <c r="JHE36" s="132"/>
      <c r="JHF36" s="132"/>
      <c r="JHG36" s="132"/>
      <c r="JHH36" s="132"/>
      <c r="JHI36" s="132"/>
      <c r="JHJ36" s="132"/>
      <c r="JHK36" s="132"/>
      <c r="JHL36" s="130"/>
      <c r="JHM36" s="132"/>
      <c r="JHN36" s="132"/>
      <c r="JHO36" s="132"/>
      <c r="JHP36" s="132"/>
      <c r="JHQ36" s="132"/>
      <c r="JHR36" s="132"/>
      <c r="JHS36" s="132"/>
      <c r="JHT36" s="132"/>
      <c r="JHU36" s="132"/>
      <c r="JHV36" s="132"/>
      <c r="JHW36" s="132"/>
      <c r="JHX36" s="132"/>
      <c r="JHY36" s="132"/>
      <c r="JHZ36" s="132"/>
      <c r="JIA36" s="130"/>
      <c r="JIB36" s="132"/>
      <c r="JIC36" s="132"/>
      <c r="JID36" s="132"/>
      <c r="JIE36" s="132"/>
      <c r="JIF36" s="132"/>
      <c r="JIG36" s="132"/>
      <c r="JIH36" s="132"/>
      <c r="JII36" s="132"/>
      <c r="JIJ36" s="132"/>
      <c r="JIK36" s="132"/>
      <c r="JIL36" s="132"/>
      <c r="JIM36" s="132"/>
      <c r="JIN36" s="132"/>
      <c r="JIO36" s="132"/>
      <c r="JIP36" s="130"/>
      <c r="JIQ36" s="132"/>
      <c r="JIR36" s="132"/>
      <c r="JIS36" s="132"/>
      <c r="JIT36" s="132"/>
      <c r="JIU36" s="132"/>
      <c r="JIV36" s="132"/>
      <c r="JIW36" s="132"/>
      <c r="JIX36" s="132"/>
      <c r="JIY36" s="132"/>
      <c r="JIZ36" s="132"/>
      <c r="JJA36" s="132"/>
      <c r="JJB36" s="132"/>
      <c r="JJC36" s="132"/>
      <c r="JJD36" s="132"/>
      <c r="JJE36" s="130"/>
      <c r="JJF36" s="132"/>
      <c r="JJG36" s="132"/>
      <c r="JJH36" s="132"/>
      <c r="JJI36" s="132"/>
      <c r="JJJ36" s="132"/>
      <c r="JJK36" s="132"/>
      <c r="JJL36" s="132"/>
      <c r="JJM36" s="132"/>
      <c r="JJN36" s="132"/>
      <c r="JJO36" s="132"/>
      <c r="JJP36" s="132"/>
      <c r="JJQ36" s="132"/>
      <c r="JJR36" s="132"/>
      <c r="JJS36" s="132"/>
      <c r="JJT36" s="130"/>
      <c r="JJU36" s="132"/>
      <c r="JJV36" s="132"/>
      <c r="JJW36" s="132"/>
      <c r="JJX36" s="132"/>
      <c r="JJY36" s="132"/>
      <c r="JJZ36" s="132"/>
      <c r="JKA36" s="132"/>
      <c r="JKB36" s="132"/>
      <c r="JKC36" s="132"/>
      <c r="JKD36" s="132"/>
      <c r="JKE36" s="132"/>
      <c r="JKF36" s="132"/>
      <c r="JKG36" s="132"/>
      <c r="JKH36" s="132"/>
      <c r="JKI36" s="130"/>
      <c r="JKJ36" s="132"/>
      <c r="JKK36" s="132"/>
      <c r="JKL36" s="132"/>
      <c r="JKM36" s="132"/>
      <c r="JKN36" s="132"/>
      <c r="JKO36" s="132"/>
      <c r="JKP36" s="132"/>
      <c r="JKQ36" s="132"/>
      <c r="JKR36" s="132"/>
      <c r="JKS36" s="132"/>
      <c r="JKT36" s="132"/>
      <c r="JKU36" s="132"/>
      <c r="JKV36" s="132"/>
      <c r="JKW36" s="132"/>
      <c r="JKX36" s="130"/>
      <c r="JKY36" s="132"/>
      <c r="JKZ36" s="132"/>
      <c r="JLA36" s="132"/>
      <c r="JLB36" s="132"/>
      <c r="JLC36" s="132"/>
      <c r="JLD36" s="132"/>
      <c r="JLE36" s="132"/>
      <c r="JLF36" s="132"/>
      <c r="JLG36" s="132"/>
      <c r="JLH36" s="132"/>
      <c r="JLI36" s="132"/>
      <c r="JLJ36" s="132"/>
      <c r="JLK36" s="132"/>
      <c r="JLL36" s="132"/>
      <c r="JLM36" s="130"/>
      <c r="JLN36" s="132"/>
      <c r="JLO36" s="132"/>
      <c r="JLP36" s="132"/>
      <c r="JLQ36" s="132"/>
      <c r="JLR36" s="132"/>
      <c r="JLS36" s="132"/>
      <c r="JLT36" s="132"/>
      <c r="JLU36" s="132"/>
      <c r="JLV36" s="132"/>
      <c r="JLW36" s="132"/>
      <c r="JLX36" s="132"/>
      <c r="JLY36" s="132"/>
      <c r="JLZ36" s="132"/>
      <c r="JMA36" s="132"/>
      <c r="JMB36" s="130"/>
      <c r="JMC36" s="132"/>
      <c r="JMD36" s="132"/>
      <c r="JME36" s="132"/>
      <c r="JMF36" s="132"/>
      <c r="JMG36" s="132"/>
      <c r="JMH36" s="132"/>
      <c r="JMI36" s="132"/>
      <c r="JMJ36" s="132"/>
      <c r="JMK36" s="132"/>
      <c r="JML36" s="132"/>
      <c r="JMM36" s="132"/>
      <c r="JMN36" s="132"/>
      <c r="JMO36" s="132"/>
      <c r="JMP36" s="132"/>
      <c r="JMQ36" s="130"/>
      <c r="JMR36" s="132"/>
      <c r="JMS36" s="132"/>
      <c r="JMT36" s="132"/>
      <c r="JMU36" s="132"/>
      <c r="JMV36" s="132"/>
      <c r="JMW36" s="132"/>
      <c r="JMX36" s="132"/>
      <c r="JMY36" s="132"/>
      <c r="JMZ36" s="132"/>
      <c r="JNA36" s="132"/>
      <c r="JNB36" s="132"/>
      <c r="JNC36" s="132"/>
      <c r="JND36" s="132"/>
      <c r="JNE36" s="132"/>
      <c r="JNF36" s="130"/>
      <c r="JNG36" s="132"/>
      <c r="JNH36" s="132"/>
      <c r="JNI36" s="132"/>
      <c r="JNJ36" s="132"/>
      <c r="JNK36" s="132"/>
      <c r="JNL36" s="132"/>
      <c r="JNM36" s="132"/>
      <c r="JNN36" s="132"/>
      <c r="JNO36" s="132"/>
      <c r="JNP36" s="132"/>
      <c r="JNQ36" s="132"/>
      <c r="JNR36" s="132"/>
      <c r="JNS36" s="132"/>
      <c r="JNT36" s="132"/>
      <c r="JNU36" s="130"/>
      <c r="JNV36" s="132"/>
      <c r="JNW36" s="132"/>
      <c r="JNX36" s="132"/>
      <c r="JNY36" s="132"/>
      <c r="JNZ36" s="132"/>
      <c r="JOA36" s="132"/>
      <c r="JOB36" s="132"/>
      <c r="JOC36" s="132"/>
      <c r="JOD36" s="132"/>
      <c r="JOE36" s="132"/>
      <c r="JOF36" s="132"/>
      <c r="JOG36" s="132"/>
      <c r="JOH36" s="132"/>
      <c r="JOI36" s="132"/>
      <c r="JOJ36" s="130"/>
      <c r="JOK36" s="132"/>
      <c r="JOL36" s="132"/>
      <c r="JOM36" s="132"/>
      <c r="JON36" s="132"/>
      <c r="JOO36" s="132"/>
      <c r="JOP36" s="132"/>
      <c r="JOQ36" s="132"/>
      <c r="JOR36" s="132"/>
      <c r="JOS36" s="132"/>
      <c r="JOT36" s="132"/>
      <c r="JOU36" s="132"/>
      <c r="JOV36" s="132"/>
      <c r="JOW36" s="132"/>
      <c r="JOX36" s="132"/>
      <c r="JOY36" s="130"/>
      <c r="JOZ36" s="132"/>
      <c r="JPA36" s="132"/>
      <c r="JPB36" s="132"/>
      <c r="JPC36" s="132"/>
      <c r="JPD36" s="132"/>
      <c r="JPE36" s="132"/>
      <c r="JPF36" s="132"/>
      <c r="JPG36" s="132"/>
      <c r="JPH36" s="132"/>
      <c r="JPI36" s="132"/>
      <c r="JPJ36" s="132"/>
      <c r="JPK36" s="132"/>
      <c r="JPL36" s="132"/>
      <c r="JPM36" s="132"/>
      <c r="JPN36" s="130"/>
      <c r="JPO36" s="132"/>
      <c r="JPP36" s="132"/>
      <c r="JPQ36" s="132"/>
      <c r="JPR36" s="132"/>
      <c r="JPS36" s="132"/>
      <c r="JPT36" s="132"/>
      <c r="JPU36" s="132"/>
      <c r="JPV36" s="132"/>
      <c r="JPW36" s="132"/>
      <c r="JPX36" s="132"/>
      <c r="JPY36" s="132"/>
      <c r="JPZ36" s="132"/>
      <c r="JQA36" s="132"/>
      <c r="JQB36" s="132"/>
      <c r="JQC36" s="130"/>
      <c r="JQD36" s="132"/>
      <c r="JQE36" s="132"/>
      <c r="JQF36" s="132"/>
      <c r="JQG36" s="132"/>
      <c r="JQH36" s="132"/>
      <c r="JQI36" s="132"/>
      <c r="JQJ36" s="132"/>
      <c r="JQK36" s="132"/>
      <c r="JQL36" s="132"/>
      <c r="JQM36" s="132"/>
      <c r="JQN36" s="132"/>
      <c r="JQO36" s="132"/>
      <c r="JQP36" s="132"/>
      <c r="JQQ36" s="132"/>
      <c r="JQR36" s="130"/>
      <c r="JQS36" s="132"/>
      <c r="JQT36" s="132"/>
      <c r="JQU36" s="132"/>
      <c r="JQV36" s="132"/>
      <c r="JQW36" s="132"/>
      <c r="JQX36" s="132"/>
      <c r="JQY36" s="132"/>
      <c r="JQZ36" s="132"/>
      <c r="JRA36" s="132"/>
      <c r="JRB36" s="132"/>
      <c r="JRC36" s="132"/>
      <c r="JRD36" s="132"/>
      <c r="JRE36" s="132"/>
      <c r="JRF36" s="132"/>
      <c r="JRG36" s="130"/>
      <c r="JRH36" s="132"/>
      <c r="JRI36" s="132"/>
      <c r="JRJ36" s="132"/>
      <c r="JRK36" s="132"/>
      <c r="JRL36" s="132"/>
      <c r="JRM36" s="132"/>
      <c r="JRN36" s="132"/>
      <c r="JRO36" s="132"/>
      <c r="JRP36" s="132"/>
      <c r="JRQ36" s="132"/>
      <c r="JRR36" s="132"/>
      <c r="JRS36" s="132"/>
      <c r="JRT36" s="132"/>
      <c r="JRU36" s="132"/>
      <c r="JRV36" s="130"/>
      <c r="JRW36" s="132"/>
      <c r="JRX36" s="132"/>
      <c r="JRY36" s="132"/>
      <c r="JRZ36" s="132"/>
      <c r="JSA36" s="132"/>
      <c r="JSB36" s="132"/>
      <c r="JSC36" s="132"/>
      <c r="JSD36" s="132"/>
      <c r="JSE36" s="132"/>
      <c r="JSF36" s="132"/>
      <c r="JSG36" s="132"/>
      <c r="JSH36" s="132"/>
      <c r="JSI36" s="132"/>
      <c r="JSJ36" s="132"/>
      <c r="JSK36" s="130"/>
      <c r="JSL36" s="132"/>
      <c r="JSM36" s="132"/>
      <c r="JSN36" s="132"/>
      <c r="JSO36" s="132"/>
      <c r="JSP36" s="132"/>
      <c r="JSQ36" s="132"/>
      <c r="JSR36" s="132"/>
      <c r="JSS36" s="132"/>
      <c r="JST36" s="132"/>
      <c r="JSU36" s="132"/>
      <c r="JSV36" s="132"/>
      <c r="JSW36" s="132"/>
      <c r="JSX36" s="132"/>
      <c r="JSY36" s="132"/>
      <c r="JSZ36" s="130"/>
      <c r="JTA36" s="132"/>
      <c r="JTB36" s="132"/>
      <c r="JTC36" s="132"/>
      <c r="JTD36" s="132"/>
      <c r="JTE36" s="132"/>
      <c r="JTF36" s="132"/>
      <c r="JTG36" s="132"/>
      <c r="JTH36" s="132"/>
      <c r="JTI36" s="132"/>
      <c r="JTJ36" s="132"/>
      <c r="JTK36" s="132"/>
      <c r="JTL36" s="132"/>
      <c r="JTM36" s="132"/>
      <c r="JTN36" s="132"/>
      <c r="JTO36" s="130"/>
      <c r="JTP36" s="132"/>
      <c r="JTQ36" s="132"/>
      <c r="JTR36" s="132"/>
      <c r="JTS36" s="132"/>
      <c r="JTT36" s="132"/>
      <c r="JTU36" s="132"/>
      <c r="JTV36" s="132"/>
      <c r="JTW36" s="132"/>
      <c r="JTX36" s="132"/>
      <c r="JTY36" s="132"/>
      <c r="JTZ36" s="132"/>
      <c r="JUA36" s="132"/>
      <c r="JUB36" s="132"/>
      <c r="JUC36" s="132"/>
      <c r="JUD36" s="130"/>
      <c r="JUE36" s="132"/>
      <c r="JUF36" s="132"/>
      <c r="JUG36" s="132"/>
      <c r="JUH36" s="132"/>
      <c r="JUI36" s="132"/>
      <c r="JUJ36" s="132"/>
      <c r="JUK36" s="132"/>
      <c r="JUL36" s="132"/>
      <c r="JUM36" s="132"/>
      <c r="JUN36" s="132"/>
      <c r="JUO36" s="132"/>
      <c r="JUP36" s="132"/>
      <c r="JUQ36" s="132"/>
      <c r="JUR36" s="132"/>
      <c r="JUS36" s="130"/>
      <c r="JUT36" s="132"/>
      <c r="JUU36" s="132"/>
      <c r="JUV36" s="132"/>
      <c r="JUW36" s="132"/>
      <c r="JUX36" s="132"/>
      <c r="JUY36" s="132"/>
      <c r="JUZ36" s="132"/>
      <c r="JVA36" s="132"/>
      <c r="JVB36" s="132"/>
      <c r="JVC36" s="132"/>
      <c r="JVD36" s="132"/>
      <c r="JVE36" s="132"/>
      <c r="JVF36" s="132"/>
      <c r="JVG36" s="132"/>
      <c r="JVH36" s="130"/>
      <c r="JVI36" s="132"/>
      <c r="JVJ36" s="132"/>
      <c r="JVK36" s="132"/>
      <c r="JVL36" s="132"/>
      <c r="JVM36" s="132"/>
      <c r="JVN36" s="132"/>
      <c r="JVO36" s="132"/>
      <c r="JVP36" s="132"/>
      <c r="JVQ36" s="132"/>
      <c r="JVR36" s="132"/>
      <c r="JVS36" s="132"/>
      <c r="JVT36" s="132"/>
      <c r="JVU36" s="132"/>
      <c r="JVV36" s="132"/>
      <c r="JVW36" s="130"/>
      <c r="JVX36" s="132"/>
      <c r="JVY36" s="132"/>
      <c r="JVZ36" s="132"/>
      <c r="JWA36" s="132"/>
      <c r="JWB36" s="132"/>
      <c r="JWC36" s="132"/>
      <c r="JWD36" s="132"/>
      <c r="JWE36" s="132"/>
      <c r="JWF36" s="132"/>
      <c r="JWG36" s="132"/>
      <c r="JWH36" s="132"/>
      <c r="JWI36" s="132"/>
      <c r="JWJ36" s="132"/>
      <c r="JWK36" s="132"/>
      <c r="JWL36" s="130"/>
      <c r="JWM36" s="132"/>
      <c r="JWN36" s="132"/>
      <c r="JWO36" s="132"/>
      <c r="JWP36" s="132"/>
      <c r="JWQ36" s="132"/>
      <c r="JWR36" s="132"/>
      <c r="JWS36" s="132"/>
      <c r="JWT36" s="132"/>
      <c r="JWU36" s="132"/>
      <c r="JWV36" s="132"/>
      <c r="JWW36" s="132"/>
      <c r="JWX36" s="132"/>
      <c r="JWY36" s="132"/>
      <c r="JWZ36" s="132"/>
      <c r="JXA36" s="130"/>
      <c r="JXB36" s="132"/>
      <c r="JXC36" s="132"/>
      <c r="JXD36" s="132"/>
      <c r="JXE36" s="132"/>
      <c r="JXF36" s="132"/>
      <c r="JXG36" s="132"/>
      <c r="JXH36" s="132"/>
      <c r="JXI36" s="132"/>
      <c r="JXJ36" s="132"/>
      <c r="JXK36" s="132"/>
      <c r="JXL36" s="132"/>
      <c r="JXM36" s="132"/>
      <c r="JXN36" s="132"/>
      <c r="JXO36" s="132"/>
      <c r="JXP36" s="130"/>
      <c r="JXQ36" s="132"/>
      <c r="JXR36" s="132"/>
      <c r="JXS36" s="132"/>
      <c r="JXT36" s="132"/>
      <c r="JXU36" s="132"/>
      <c r="JXV36" s="132"/>
      <c r="JXW36" s="132"/>
      <c r="JXX36" s="132"/>
      <c r="JXY36" s="132"/>
      <c r="JXZ36" s="132"/>
      <c r="JYA36" s="132"/>
      <c r="JYB36" s="132"/>
      <c r="JYC36" s="132"/>
      <c r="JYD36" s="132"/>
      <c r="JYE36" s="130"/>
      <c r="JYF36" s="132"/>
      <c r="JYG36" s="132"/>
      <c r="JYH36" s="132"/>
      <c r="JYI36" s="132"/>
      <c r="JYJ36" s="132"/>
      <c r="JYK36" s="132"/>
      <c r="JYL36" s="132"/>
      <c r="JYM36" s="132"/>
      <c r="JYN36" s="132"/>
      <c r="JYO36" s="132"/>
      <c r="JYP36" s="132"/>
      <c r="JYQ36" s="132"/>
      <c r="JYR36" s="132"/>
      <c r="JYS36" s="132"/>
      <c r="JYT36" s="130"/>
      <c r="JYU36" s="132"/>
      <c r="JYV36" s="132"/>
      <c r="JYW36" s="132"/>
      <c r="JYX36" s="132"/>
      <c r="JYY36" s="132"/>
      <c r="JYZ36" s="132"/>
      <c r="JZA36" s="132"/>
      <c r="JZB36" s="132"/>
      <c r="JZC36" s="132"/>
      <c r="JZD36" s="132"/>
      <c r="JZE36" s="132"/>
      <c r="JZF36" s="132"/>
      <c r="JZG36" s="132"/>
      <c r="JZH36" s="132"/>
      <c r="JZI36" s="130"/>
      <c r="JZJ36" s="132"/>
      <c r="JZK36" s="132"/>
      <c r="JZL36" s="132"/>
      <c r="JZM36" s="132"/>
      <c r="JZN36" s="132"/>
      <c r="JZO36" s="132"/>
      <c r="JZP36" s="132"/>
      <c r="JZQ36" s="132"/>
      <c r="JZR36" s="132"/>
      <c r="JZS36" s="132"/>
      <c r="JZT36" s="132"/>
      <c r="JZU36" s="132"/>
      <c r="JZV36" s="132"/>
      <c r="JZW36" s="132"/>
      <c r="JZX36" s="130"/>
      <c r="JZY36" s="132"/>
      <c r="JZZ36" s="132"/>
      <c r="KAA36" s="132"/>
      <c r="KAB36" s="132"/>
      <c r="KAC36" s="132"/>
      <c r="KAD36" s="132"/>
      <c r="KAE36" s="132"/>
      <c r="KAF36" s="132"/>
      <c r="KAG36" s="132"/>
      <c r="KAH36" s="132"/>
      <c r="KAI36" s="132"/>
      <c r="KAJ36" s="132"/>
      <c r="KAK36" s="132"/>
      <c r="KAL36" s="132"/>
      <c r="KAM36" s="130"/>
      <c r="KAN36" s="132"/>
      <c r="KAO36" s="132"/>
      <c r="KAP36" s="132"/>
      <c r="KAQ36" s="132"/>
      <c r="KAR36" s="132"/>
      <c r="KAS36" s="132"/>
      <c r="KAT36" s="132"/>
      <c r="KAU36" s="132"/>
      <c r="KAV36" s="132"/>
      <c r="KAW36" s="132"/>
      <c r="KAX36" s="132"/>
      <c r="KAY36" s="132"/>
      <c r="KAZ36" s="132"/>
      <c r="KBA36" s="132"/>
      <c r="KBB36" s="130"/>
      <c r="KBC36" s="132"/>
      <c r="KBD36" s="132"/>
      <c r="KBE36" s="132"/>
      <c r="KBF36" s="132"/>
      <c r="KBG36" s="132"/>
      <c r="KBH36" s="132"/>
      <c r="KBI36" s="132"/>
      <c r="KBJ36" s="132"/>
      <c r="KBK36" s="132"/>
      <c r="KBL36" s="132"/>
      <c r="KBM36" s="132"/>
      <c r="KBN36" s="132"/>
      <c r="KBO36" s="132"/>
      <c r="KBP36" s="132"/>
      <c r="KBQ36" s="130"/>
      <c r="KBR36" s="132"/>
      <c r="KBS36" s="132"/>
      <c r="KBT36" s="132"/>
      <c r="KBU36" s="132"/>
      <c r="KBV36" s="132"/>
      <c r="KBW36" s="132"/>
      <c r="KBX36" s="132"/>
      <c r="KBY36" s="132"/>
      <c r="KBZ36" s="132"/>
      <c r="KCA36" s="132"/>
      <c r="KCB36" s="132"/>
      <c r="KCC36" s="132"/>
      <c r="KCD36" s="132"/>
      <c r="KCE36" s="132"/>
      <c r="KCF36" s="130"/>
      <c r="KCG36" s="132"/>
      <c r="KCH36" s="132"/>
      <c r="KCI36" s="132"/>
      <c r="KCJ36" s="132"/>
      <c r="KCK36" s="132"/>
      <c r="KCL36" s="132"/>
      <c r="KCM36" s="132"/>
      <c r="KCN36" s="132"/>
      <c r="KCO36" s="132"/>
      <c r="KCP36" s="132"/>
      <c r="KCQ36" s="132"/>
      <c r="KCR36" s="132"/>
      <c r="KCS36" s="132"/>
      <c r="KCT36" s="132"/>
      <c r="KCU36" s="130"/>
      <c r="KCV36" s="132"/>
      <c r="KCW36" s="132"/>
      <c r="KCX36" s="132"/>
      <c r="KCY36" s="132"/>
      <c r="KCZ36" s="132"/>
      <c r="KDA36" s="132"/>
      <c r="KDB36" s="132"/>
      <c r="KDC36" s="132"/>
      <c r="KDD36" s="132"/>
      <c r="KDE36" s="132"/>
      <c r="KDF36" s="132"/>
      <c r="KDG36" s="132"/>
      <c r="KDH36" s="132"/>
      <c r="KDI36" s="132"/>
      <c r="KDJ36" s="130"/>
      <c r="KDK36" s="132"/>
      <c r="KDL36" s="132"/>
      <c r="KDM36" s="132"/>
      <c r="KDN36" s="132"/>
      <c r="KDO36" s="132"/>
      <c r="KDP36" s="132"/>
      <c r="KDQ36" s="132"/>
      <c r="KDR36" s="132"/>
      <c r="KDS36" s="132"/>
      <c r="KDT36" s="132"/>
      <c r="KDU36" s="132"/>
      <c r="KDV36" s="132"/>
      <c r="KDW36" s="132"/>
      <c r="KDX36" s="132"/>
      <c r="KDY36" s="130"/>
      <c r="KDZ36" s="132"/>
      <c r="KEA36" s="132"/>
      <c r="KEB36" s="132"/>
      <c r="KEC36" s="132"/>
      <c r="KED36" s="132"/>
      <c r="KEE36" s="132"/>
      <c r="KEF36" s="132"/>
      <c r="KEG36" s="132"/>
      <c r="KEH36" s="132"/>
      <c r="KEI36" s="132"/>
      <c r="KEJ36" s="132"/>
      <c r="KEK36" s="132"/>
      <c r="KEL36" s="132"/>
      <c r="KEM36" s="132"/>
      <c r="KEN36" s="130"/>
      <c r="KEO36" s="132"/>
      <c r="KEP36" s="132"/>
      <c r="KEQ36" s="132"/>
      <c r="KER36" s="132"/>
      <c r="KES36" s="132"/>
      <c r="KET36" s="132"/>
      <c r="KEU36" s="132"/>
      <c r="KEV36" s="132"/>
      <c r="KEW36" s="132"/>
      <c r="KEX36" s="132"/>
      <c r="KEY36" s="132"/>
      <c r="KEZ36" s="132"/>
      <c r="KFA36" s="132"/>
      <c r="KFB36" s="132"/>
      <c r="KFC36" s="130"/>
      <c r="KFD36" s="132"/>
      <c r="KFE36" s="132"/>
      <c r="KFF36" s="132"/>
      <c r="KFG36" s="132"/>
      <c r="KFH36" s="132"/>
      <c r="KFI36" s="132"/>
      <c r="KFJ36" s="132"/>
      <c r="KFK36" s="132"/>
      <c r="KFL36" s="132"/>
      <c r="KFM36" s="132"/>
      <c r="KFN36" s="132"/>
      <c r="KFO36" s="132"/>
      <c r="KFP36" s="132"/>
      <c r="KFQ36" s="132"/>
      <c r="KFR36" s="130"/>
      <c r="KFS36" s="132"/>
      <c r="KFT36" s="132"/>
      <c r="KFU36" s="132"/>
      <c r="KFV36" s="132"/>
      <c r="KFW36" s="132"/>
      <c r="KFX36" s="132"/>
      <c r="KFY36" s="132"/>
      <c r="KFZ36" s="132"/>
      <c r="KGA36" s="132"/>
      <c r="KGB36" s="132"/>
      <c r="KGC36" s="132"/>
      <c r="KGD36" s="132"/>
      <c r="KGE36" s="132"/>
      <c r="KGF36" s="132"/>
      <c r="KGG36" s="130"/>
      <c r="KGH36" s="132"/>
      <c r="KGI36" s="132"/>
      <c r="KGJ36" s="132"/>
      <c r="KGK36" s="132"/>
      <c r="KGL36" s="132"/>
      <c r="KGM36" s="132"/>
      <c r="KGN36" s="132"/>
      <c r="KGO36" s="132"/>
      <c r="KGP36" s="132"/>
      <c r="KGQ36" s="132"/>
      <c r="KGR36" s="132"/>
      <c r="KGS36" s="132"/>
      <c r="KGT36" s="132"/>
      <c r="KGU36" s="132"/>
      <c r="KGV36" s="130"/>
      <c r="KGW36" s="132"/>
      <c r="KGX36" s="132"/>
      <c r="KGY36" s="132"/>
      <c r="KGZ36" s="132"/>
      <c r="KHA36" s="132"/>
      <c r="KHB36" s="132"/>
      <c r="KHC36" s="132"/>
      <c r="KHD36" s="132"/>
      <c r="KHE36" s="132"/>
      <c r="KHF36" s="132"/>
      <c r="KHG36" s="132"/>
      <c r="KHH36" s="132"/>
      <c r="KHI36" s="132"/>
      <c r="KHJ36" s="132"/>
      <c r="KHK36" s="130"/>
      <c r="KHL36" s="132"/>
      <c r="KHM36" s="132"/>
      <c r="KHN36" s="132"/>
      <c r="KHO36" s="132"/>
      <c r="KHP36" s="132"/>
      <c r="KHQ36" s="132"/>
      <c r="KHR36" s="132"/>
      <c r="KHS36" s="132"/>
      <c r="KHT36" s="132"/>
      <c r="KHU36" s="132"/>
      <c r="KHV36" s="132"/>
      <c r="KHW36" s="132"/>
      <c r="KHX36" s="132"/>
      <c r="KHY36" s="132"/>
      <c r="KHZ36" s="130"/>
      <c r="KIA36" s="132"/>
      <c r="KIB36" s="132"/>
      <c r="KIC36" s="132"/>
      <c r="KID36" s="132"/>
      <c r="KIE36" s="132"/>
      <c r="KIF36" s="132"/>
      <c r="KIG36" s="132"/>
      <c r="KIH36" s="132"/>
      <c r="KII36" s="132"/>
      <c r="KIJ36" s="132"/>
      <c r="KIK36" s="132"/>
      <c r="KIL36" s="132"/>
      <c r="KIM36" s="132"/>
      <c r="KIN36" s="132"/>
      <c r="KIO36" s="130"/>
      <c r="KIP36" s="132"/>
      <c r="KIQ36" s="132"/>
      <c r="KIR36" s="132"/>
      <c r="KIS36" s="132"/>
      <c r="KIT36" s="132"/>
      <c r="KIU36" s="132"/>
      <c r="KIV36" s="132"/>
      <c r="KIW36" s="132"/>
      <c r="KIX36" s="132"/>
      <c r="KIY36" s="132"/>
      <c r="KIZ36" s="132"/>
      <c r="KJA36" s="132"/>
      <c r="KJB36" s="132"/>
      <c r="KJC36" s="132"/>
      <c r="KJD36" s="130"/>
      <c r="KJE36" s="132"/>
      <c r="KJF36" s="132"/>
      <c r="KJG36" s="132"/>
      <c r="KJH36" s="132"/>
      <c r="KJI36" s="132"/>
      <c r="KJJ36" s="132"/>
      <c r="KJK36" s="132"/>
      <c r="KJL36" s="132"/>
      <c r="KJM36" s="132"/>
      <c r="KJN36" s="132"/>
      <c r="KJO36" s="132"/>
      <c r="KJP36" s="132"/>
      <c r="KJQ36" s="132"/>
      <c r="KJR36" s="132"/>
      <c r="KJS36" s="130"/>
      <c r="KJT36" s="132"/>
      <c r="KJU36" s="132"/>
      <c r="KJV36" s="132"/>
      <c r="KJW36" s="132"/>
      <c r="KJX36" s="132"/>
      <c r="KJY36" s="132"/>
      <c r="KJZ36" s="132"/>
      <c r="KKA36" s="132"/>
      <c r="KKB36" s="132"/>
      <c r="KKC36" s="132"/>
      <c r="KKD36" s="132"/>
      <c r="KKE36" s="132"/>
      <c r="KKF36" s="132"/>
      <c r="KKG36" s="132"/>
      <c r="KKH36" s="130"/>
      <c r="KKI36" s="132"/>
      <c r="KKJ36" s="132"/>
      <c r="KKK36" s="132"/>
      <c r="KKL36" s="132"/>
      <c r="KKM36" s="132"/>
      <c r="KKN36" s="132"/>
      <c r="KKO36" s="132"/>
      <c r="KKP36" s="132"/>
      <c r="KKQ36" s="132"/>
      <c r="KKR36" s="132"/>
      <c r="KKS36" s="132"/>
      <c r="KKT36" s="132"/>
      <c r="KKU36" s="132"/>
      <c r="KKV36" s="132"/>
      <c r="KKW36" s="130"/>
      <c r="KKX36" s="132"/>
      <c r="KKY36" s="132"/>
      <c r="KKZ36" s="132"/>
      <c r="KLA36" s="132"/>
      <c r="KLB36" s="132"/>
      <c r="KLC36" s="132"/>
      <c r="KLD36" s="132"/>
      <c r="KLE36" s="132"/>
      <c r="KLF36" s="132"/>
      <c r="KLG36" s="132"/>
      <c r="KLH36" s="132"/>
      <c r="KLI36" s="132"/>
      <c r="KLJ36" s="132"/>
      <c r="KLK36" s="132"/>
      <c r="KLL36" s="130"/>
      <c r="KLM36" s="132"/>
      <c r="KLN36" s="132"/>
      <c r="KLO36" s="132"/>
      <c r="KLP36" s="132"/>
      <c r="KLQ36" s="132"/>
      <c r="KLR36" s="132"/>
      <c r="KLS36" s="132"/>
      <c r="KLT36" s="132"/>
      <c r="KLU36" s="132"/>
      <c r="KLV36" s="132"/>
      <c r="KLW36" s="132"/>
      <c r="KLX36" s="132"/>
      <c r="KLY36" s="132"/>
      <c r="KLZ36" s="132"/>
      <c r="KMA36" s="130"/>
      <c r="KMB36" s="132"/>
      <c r="KMC36" s="132"/>
      <c r="KMD36" s="132"/>
      <c r="KME36" s="132"/>
      <c r="KMF36" s="132"/>
      <c r="KMG36" s="132"/>
      <c r="KMH36" s="132"/>
      <c r="KMI36" s="132"/>
      <c r="KMJ36" s="132"/>
      <c r="KMK36" s="132"/>
      <c r="KML36" s="132"/>
      <c r="KMM36" s="132"/>
      <c r="KMN36" s="132"/>
      <c r="KMO36" s="132"/>
      <c r="KMP36" s="130"/>
      <c r="KMQ36" s="132"/>
      <c r="KMR36" s="132"/>
      <c r="KMS36" s="132"/>
      <c r="KMT36" s="132"/>
      <c r="KMU36" s="132"/>
      <c r="KMV36" s="132"/>
      <c r="KMW36" s="132"/>
      <c r="KMX36" s="132"/>
      <c r="KMY36" s="132"/>
      <c r="KMZ36" s="132"/>
      <c r="KNA36" s="132"/>
      <c r="KNB36" s="132"/>
      <c r="KNC36" s="132"/>
      <c r="KND36" s="132"/>
      <c r="KNE36" s="130"/>
      <c r="KNF36" s="132"/>
      <c r="KNG36" s="132"/>
      <c r="KNH36" s="132"/>
      <c r="KNI36" s="132"/>
      <c r="KNJ36" s="132"/>
      <c r="KNK36" s="132"/>
      <c r="KNL36" s="132"/>
      <c r="KNM36" s="132"/>
      <c r="KNN36" s="132"/>
      <c r="KNO36" s="132"/>
      <c r="KNP36" s="132"/>
      <c r="KNQ36" s="132"/>
      <c r="KNR36" s="132"/>
      <c r="KNS36" s="132"/>
      <c r="KNT36" s="130"/>
      <c r="KNU36" s="132"/>
      <c r="KNV36" s="132"/>
      <c r="KNW36" s="132"/>
      <c r="KNX36" s="132"/>
      <c r="KNY36" s="132"/>
      <c r="KNZ36" s="132"/>
      <c r="KOA36" s="132"/>
      <c r="KOB36" s="132"/>
      <c r="KOC36" s="132"/>
      <c r="KOD36" s="132"/>
      <c r="KOE36" s="132"/>
      <c r="KOF36" s="132"/>
      <c r="KOG36" s="132"/>
      <c r="KOH36" s="132"/>
      <c r="KOI36" s="130"/>
      <c r="KOJ36" s="132"/>
      <c r="KOK36" s="132"/>
      <c r="KOL36" s="132"/>
      <c r="KOM36" s="132"/>
      <c r="KON36" s="132"/>
      <c r="KOO36" s="132"/>
      <c r="KOP36" s="132"/>
      <c r="KOQ36" s="132"/>
      <c r="KOR36" s="132"/>
      <c r="KOS36" s="132"/>
      <c r="KOT36" s="132"/>
      <c r="KOU36" s="132"/>
      <c r="KOV36" s="132"/>
      <c r="KOW36" s="132"/>
      <c r="KOX36" s="130"/>
      <c r="KOY36" s="132"/>
      <c r="KOZ36" s="132"/>
      <c r="KPA36" s="132"/>
      <c r="KPB36" s="132"/>
      <c r="KPC36" s="132"/>
      <c r="KPD36" s="132"/>
      <c r="KPE36" s="132"/>
      <c r="KPF36" s="132"/>
      <c r="KPG36" s="132"/>
      <c r="KPH36" s="132"/>
      <c r="KPI36" s="132"/>
      <c r="KPJ36" s="132"/>
      <c r="KPK36" s="132"/>
      <c r="KPL36" s="132"/>
      <c r="KPM36" s="130"/>
      <c r="KPN36" s="132"/>
      <c r="KPO36" s="132"/>
      <c r="KPP36" s="132"/>
      <c r="KPQ36" s="132"/>
      <c r="KPR36" s="132"/>
      <c r="KPS36" s="132"/>
      <c r="KPT36" s="132"/>
      <c r="KPU36" s="132"/>
      <c r="KPV36" s="132"/>
      <c r="KPW36" s="132"/>
      <c r="KPX36" s="132"/>
      <c r="KPY36" s="132"/>
      <c r="KPZ36" s="132"/>
      <c r="KQA36" s="132"/>
      <c r="KQB36" s="130"/>
      <c r="KQC36" s="132"/>
      <c r="KQD36" s="132"/>
      <c r="KQE36" s="132"/>
      <c r="KQF36" s="132"/>
      <c r="KQG36" s="132"/>
      <c r="KQH36" s="132"/>
      <c r="KQI36" s="132"/>
      <c r="KQJ36" s="132"/>
      <c r="KQK36" s="132"/>
      <c r="KQL36" s="132"/>
      <c r="KQM36" s="132"/>
      <c r="KQN36" s="132"/>
      <c r="KQO36" s="132"/>
      <c r="KQP36" s="132"/>
      <c r="KQQ36" s="130"/>
      <c r="KQR36" s="132"/>
      <c r="KQS36" s="132"/>
      <c r="KQT36" s="132"/>
      <c r="KQU36" s="132"/>
      <c r="KQV36" s="132"/>
      <c r="KQW36" s="132"/>
      <c r="KQX36" s="132"/>
      <c r="KQY36" s="132"/>
      <c r="KQZ36" s="132"/>
      <c r="KRA36" s="132"/>
      <c r="KRB36" s="132"/>
      <c r="KRC36" s="132"/>
      <c r="KRD36" s="132"/>
      <c r="KRE36" s="132"/>
      <c r="KRF36" s="130"/>
      <c r="KRG36" s="132"/>
      <c r="KRH36" s="132"/>
      <c r="KRI36" s="132"/>
      <c r="KRJ36" s="132"/>
      <c r="KRK36" s="132"/>
      <c r="KRL36" s="132"/>
      <c r="KRM36" s="132"/>
      <c r="KRN36" s="132"/>
      <c r="KRO36" s="132"/>
      <c r="KRP36" s="132"/>
      <c r="KRQ36" s="132"/>
      <c r="KRR36" s="132"/>
      <c r="KRS36" s="132"/>
      <c r="KRT36" s="132"/>
      <c r="KRU36" s="130"/>
      <c r="KRV36" s="132"/>
      <c r="KRW36" s="132"/>
      <c r="KRX36" s="132"/>
      <c r="KRY36" s="132"/>
      <c r="KRZ36" s="132"/>
      <c r="KSA36" s="132"/>
      <c r="KSB36" s="132"/>
      <c r="KSC36" s="132"/>
      <c r="KSD36" s="132"/>
      <c r="KSE36" s="132"/>
      <c r="KSF36" s="132"/>
      <c r="KSG36" s="132"/>
      <c r="KSH36" s="132"/>
      <c r="KSI36" s="132"/>
      <c r="KSJ36" s="130"/>
      <c r="KSK36" s="132"/>
      <c r="KSL36" s="132"/>
      <c r="KSM36" s="132"/>
      <c r="KSN36" s="132"/>
      <c r="KSO36" s="132"/>
      <c r="KSP36" s="132"/>
      <c r="KSQ36" s="132"/>
      <c r="KSR36" s="132"/>
      <c r="KSS36" s="132"/>
      <c r="KST36" s="132"/>
      <c r="KSU36" s="132"/>
      <c r="KSV36" s="132"/>
      <c r="KSW36" s="132"/>
      <c r="KSX36" s="132"/>
      <c r="KSY36" s="130"/>
      <c r="KSZ36" s="132"/>
      <c r="KTA36" s="132"/>
      <c r="KTB36" s="132"/>
      <c r="KTC36" s="132"/>
      <c r="KTD36" s="132"/>
      <c r="KTE36" s="132"/>
      <c r="KTF36" s="132"/>
      <c r="KTG36" s="132"/>
      <c r="KTH36" s="132"/>
      <c r="KTI36" s="132"/>
      <c r="KTJ36" s="132"/>
      <c r="KTK36" s="132"/>
      <c r="KTL36" s="132"/>
      <c r="KTM36" s="132"/>
      <c r="KTN36" s="130"/>
      <c r="KTO36" s="132"/>
      <c r="KTP36" s="132"/>
      <c r="KTQ36" s="132"/>
      <c r="KTR36" s="132"/>
      <c r="KTS36" s="132"/>
      <c r="KTT36" s="132"/>
      <c r="KTU36" s="132"/>
      <c r="KTV36" s="132"/>
      <c r="KTW36" s="132"/>
      <c r="KTX36" s="132"/>
      <c r="KTY36" s="132"/>
      <c r="KTZ36" s="132"/>
      <c r="KUA36" s="132"/>
      <c r="KUB36" s="132"/>
      <c r="KUC36" s="130"/>
      <c r="KUD36" s="132"/>
      <c r="KUE36" s="132"/>
      <c r="KUF36" s="132"/>
      <c r="KUG36" s="132"/>
      <c r="KUH36" s="132"/>
      <c r="KUI36" s="132"/>
      <c r="KUJ36" s="132"/>
      <c r="KUK36" s="132"/>
      <c r="KUL36" s="132"/>
      <c r="KUM36" s="132"/>
      <c r="KUN36" s="132"/>
      <c r="KUO36" s="132"/>
      <c r="KUP36" s="132"/>
      <c r="KUQ36" s="132"/>
      <c r="KUR36" s="130"/>
      <c r="KUS36" s="132"/>
      <c r="KUT36" s="132"/>
      <c r="KUU36" s="132"/>
      <c r="KUV36" s="132"/>
      <c r="KUW36" s="132"/>
      <c r="KUX36" s="132"/>
      <c r="KUY36" s="132"/>
      <c r="KUZ36" s="132"/>
      <c r="KVA36" s="132"/>
      <c r="KVB36" s="132"/>
      <c r="KVC36" s="132"/>
      <c r="KVD36" s="132"/>
      <c r="KVE36" s="132"/>
      <c r="KVF36" s="132"/>
      <c r="KVG36" s="130"/>
      <c r="KVH36" s="132"/>
      <c r="KVI36" s="132"/>
      <c r="KVJ36" s="132"/>
      <c r="KVK36" s="132"/>
      <c r="KVL36" s="132"/>
      <c r="KVM36" s="132"/>
      <c r="KVN36" s="132"/>
      <c r="KVO36" s="132"/>
      <c r="KVP36" s="132"/>
      <c r="KVQ36" s="132"/>
      <c r="KVR36" s="132"/>
      <c r="KVS36" s="132"/>
      <c r="KVT36" s="132"/>
      <c r="KVU36" s="132"/>
      <c r="KVV36" s="130"/>
      <c r="KVW36" s="132"/>
      <c r="KVX36" s="132"/>
      <c r="KVY36" s="132"/>
      <c r="KVZ36" s="132"/>
      <c r="KWA36" s="132"/>
      <c r="KWB36" s="132"/>
      <c r="KWC36" s="132"/>
      <c r="KWD36" s="132"/>
      <c r="KWE36" s="132"/>
      <c r="KWF36" s="132"/>
      <c r="KWG36" s="132"/>
      <c r="KWH36" s="132"/>
      <c r="KWI36" s="132"/>
      <c r="KWJ36" s="132"/>
      <c r="KWK36" s="130"/>
      <c r="KWL36" s="132"/>
      <c r="KWM36" s="132"/>
      <c r="KWN36" s="132"/>
      <c r="KWO36" s="132"/>
      <c r="KWP36" s="132"/>
      <c r="KWQ36" s="132"/>
      <c r="KWR36" s="132"/>
      <c r="KWS36" s="132"/>
      <c r="KWT36" s="132"/>
      <c r="KWU36" s="132"/>
      <c r="KWV36" s="132"/>
      <c r="KWW36" s="132"/>
      <c r="KWX36" s="132"/>
      <c r="KWY36" s="132"/>
      <c r="KWZ36" s="130"/>
      <c r="KXA36" s="132"/>
      <c r="KXB36" s="132"/>
      <c r="KXC36" s="132"/>
      <c r="KXD36" s="132"/>
      <c r="KXE36" s="132"/>
      <c r="KXF36" s="132"/>
      <c r="KXG36" s="132"/>
      <c r="KXH36" s="132"/>
      <c r="KXI36" s="132"/>
      <c r="KXJ36" s="132"/>
      <c r="KXK36" s="132"/>
      <c r="KXL36" s="132"/>
      <c r="KXM36" s="132"/>
      <c r="KXN36" s="132"/>
      <c r="KXO36" s="130"/>
      <c r="KXP36" s="132"/>
      <c r="KXQ36" s="132"/>
      <c r="KXR36" s="132"/>
      <c r="KXS36" s="132"/>
      <c r="KXT36" s="132"/>
      <c r="KXU36" s="132"/>
      <c r="KXV36" s="132"/>
      <c r="KXW36" s="132"/>
      <c r="KXX36" s="132"/>
      <c r="KXY36" s="132"/>
      <c r="KXZ36" s="132"/>
      <c r="KYA36" s="132"/>
      <c r="KYB36" s="132"/>
      <c r="KYC36" s="132"/>
      <c r="KYD36" s="130"/>
      <c r="KYE36" s="132"/>
      <c r="KYF36" s="132"/>
      <c r="KYG36" s="132"/>
      <c r="KYH36" s="132"/>
      <c r="KYI36" s="132"/>
      <c r="KYJ36" s="132"/>
      <c r="KYK36" s="132"/>
      <c r="KYL36" s="132"/>
      <c r="KYM36" s="132"/>
      <c r="KYN36" s="132"/>
      <c r="KYO36" s="132"/>
      <c r="KYP36" s="132"/>
      <c r="KYQ36" s="132"/>
      <c r="KYR36" s="132"/>
      <c r="KYS36" s="130"/>
      <c r="KYT36" s="132"/>
      <c r="KYU36" s="132"/>
      <c r="KYV36" s="132"/>
      <c r="KYW36" s="132"/>
      <c r="KYX36" s="132"/>
      <c r="KYY36" s="132"/>
      <c r="KYZ36" s="132"/>
      <c r="KZA36" s="132"/>
      <c r="KZB36" s="132"/>
      <c r="KZC36" s="132"/>
      <c r="KZD36" s="132"/>
      <c r="KZE36" s="132"/>
      <c r="KZF36" s="132"/>
      <c r="KZG36" s="132"/>
      <c r="KZH36" s="130"/>
      <c r="KZI36" s="132"/>
      <c r="KZJ36" s="132"/>
      <c r="KZK36" s="132"/>
      <c r="KZL36" s="132"/>
      <c r="KZM36" s="132"/>
      <c r="KZN36" s="132"/>
      <c r="KZO36" s="132"/>
      <c r="KZP36" s="132"/>
      <c r="KZQ36" s="132"/>
      <c r="KZR36" s="132"/>
      <c r="KZS36" s="132"/>
      <c r="KZT36" s="132"/>
      <c r="KZU36" s="132"/>
      <c r="KZV36" s="132"/>
      <c r="KZW36" s="130"/>
      <c r="KZX36" s="132"/>
      <c r="KZY36" s="132"/>
      <c r="KZZ36" s="132"/>
      <c r="LAA36" s="132"/>
      <c r="LAB36" s="132"/>
      <c r="LAC36" s="132"/>
      <c r="LAD36" s="132"/>
      <c r="LAE36" s="132"/>
      <c r="LAF36" s="132"/>
      <c r="LAG36" s="132"/>
      <c r="LAH36" s="132"/>
      <c r="LAI36" s="132"/>
      <c r="LAJ36" s="132"/>
      <c r="LAK36" s="132"/>
      <c r="LAL36" s="130"/>
      <c r="LAM36" s="132"/>
      <c r="LAN36" s="132"/>
      <c r="LAO36" s="132"/>
      <c r="LAP36" s="132"/>
      <c r="LAQ36" s="132"/>
      <c r="LAR36" s="132"/>
      <c r="LAS36" s="132"/>
      <c r="LAT36" s="132"/>
      <c r="LAU36" s="132"/>
      <c r="LAV36" s="132"/>
      <c r="LAW36" s="132"/>
      <c r="LAX36" s="132"/>
      <c r="LAY36" s="132"/>
      <c r="LAZ36" s="132"/>
      <c r="LBA36" s="130"/>
      <c r="LBB36" s="132"/>
      <c r="LBC36" s="132"/>
      <c r="LBD36" s="132"/>
      <c r="LBE36" s="132"/>
      <c r="LBF36" s="132"/>
      <c r="LBG36" s="132"/>
      <c r="LBH36" s="132"/>
      <c r="LBI36" s="132"/>
      <c r="LBJ36" s="132"/>
      <c r="LBK36" s="132"/>
      <c r="LBL36" s="132"/>
      <c r="LBM36" s="132"/>
      <c r="LBN36" s="132"/>
      <c r="LBO36" s="132"/>
      <c r="LBP36" s="130"/>
      <c r="LBQ36" s="132"/>
      <c r="LBR36" s="132"/>
      <c r="LBS36" s="132"/>
      <c r="LBT36" s="132"/>
      <c r="LBU36" s="132"/>
      <c r="LBV36" s="132"/>
      <c r="LBW36" s="132"/>
      <c r="LBX36" s="132"/>
      <c r="LBY36" s="132"/>
      <c r="LBZ36" s="132"/>
      <c r="LCA36" s="132"/>
      <c r="LCB36" s="132"/>
      <c r="LCC36" s="132"/>
      <c r="LCD36" s="132"/>
      <c r="LCE36" s="130"/>
      <c r="LCF36" s="132"/>
      <c r="LCG36" s="132"/>
      <c r="LCH36" s="132"/>
      <c r="LCI36" s="132"/>
      <c r="LCJ36" s="132"/>
      <c r="LCK36" s="132"/>
      <c r="LCL36" s="132"/>
      <c r="LCM36" s="132"/>
      <c r="LCN36" s="132"/>
      <c r="LCO36" s="132"/>
      <c r="LCP36" s="132"/>
      <c r="LCQ36" s="132"/>
      <c r="LCR36" s="132"/>
      <c r="LCS36" s="132"/>
      <c r="LCT36" s="130"/>
      <c r="LCU36" s="132"/>
      <c r="LCV36" s="132"/>
      <c r="LCW36" s="132"/>
      <c r="LCX36" s="132"/>
      <c r="LCY36" s="132"/>
      <c r="LCZ36" s="132"/>
      <c r="LDA36" s="132"/>
      <c r="LDB36" s="132"/>
      <c r="LDC36" s="132"/>
      <c r="LDD36" s="132"/>
      <c r="LDE36" s="132"/>
      <c r="LDF36" s="132"/>
      <c r="LDG36" s="132"/>
      <c r="LDH36" s="132"/>
      <c r="LDI36" s="130"/>
      <c r="LDJ36" s="132"/>
      <c r="LDK36" s="132"/>
      <c r="LDL36" s="132"/>
      <c r="LDM36" s="132"/>
      <c r="LDN36" s="132"/>
      <c r="LDO36" s="132"/>
      <c r="LDP36" s="132"/>
      <c r="LDQ36" s="132"/>
      <c r="LDR36" s="132"/>
      <c r="LDS36" s="132"/>
      <c r="LDT36" s="132"/>
      <c r="LDU36" s="132"/>
      <c r="LDV36" s="132"/>
      <c r="LDW36" s="132"/>
      <c r="LDX36" s="130"/>
      <c r="LDY36" s="132"/>
      <c r="LDZ36" s="132"/>
      <c r="LEA36" s="132"/>
      <c r="LEB36" s="132"/>
      <c r="LEC36" s="132"/>
      <c r="LED36" s="132"/>
      <c r="LEE36" s="132"/>
      <c r="LEF36" s="132"/>
      <c r="LEG36" s="132"/>
      <c r="LEH36" s="132"/>
      <c r="LEI36" s="132"/>
      <c r="LEJ36" s="132"/>
      <c r="LEK36" s="132"/>
      <c r="LEL36" s="132"/>
      <c r="LEM36" s="130"/>
      <c r="LEN36" s="132"/>
      <c r="LEO36" s="132"/>
      <c r="LEP36" s="132"/>
      <c r="LEQ36" s="132"/>
      <c r="LER36" s="132"/>
      <c r="LES36" s="132"/>
      <c r="LET36" s="132"/>
      <c r="LEU36" s="132"/>
      <c r="LEV36" s="132"/>
      <c r="LEW36" s="132"/>
      <c r="LEX36" s="132"/>
      <c r="LEY36" s="132"/>
      <c r="LEZ36" s="132"/>
      <c r="LFA36" s="132"/>
      <c r="LFB36" s="130"/>
      <c r="LFC36" s="132"/>
      <c r="LFD36" s="132"/>
      <c r="LFE36" s="132"/>
      <c r="LFF36" s="132"/>
      <c r="LFG36" s="132"/>
      <c r="LFH36" s="132"/>
      <c r="LFI36" s="132"/>
      <c r="LFJ36" s="132"/>
      <c r="LFK36" s="132"/>
      <c r="LFL36" s="132"/>
      <c r="LFM36" s="132"/>
      <c r="LFN36" s="132"/>
      <c r="LFO36" s="132"/>
      <c r="LFP36" s="132"/>
      <c r="LFQ36" s="130"/>
      <c r="LFR36" s="132"/>
      <c r="LFS36" s="132"/>
      <c r="LFT36" s="132"/>
      <c r="LFU36" s="132"/>
      <c r="LFV36" s="132"/>
      <c r="LFW36" s="132"/>
      <c r="LFX36" s="132"/>
      <c r="LFY36" s="132"/>
      <c r="LFZ36" s="132"/>
      <c r="LGA36" s="132"/>
      <c r="LGB36" s="132"/>
      <c r="LGC36" s="132"/>
      <c r="LGD36" s="132"/>
      <c r="LGE36" s="132"/>
      <c r="LGF36" s="130"/>
      <c r="LGG36" s="132"/>
      <c r="LGH36" s="132"/>
      <c r="LGI36" s="132"/>
      <c r="LGJ36" s="132"/>
      <c r="LGK36" s="132"/>
      <c r="LGL36" s="132"/>
      <c r="LGM36" s="132"/>
      <c r="LGN36" s="132"/>
      <c r="LGO36" s="132"/>
      <c r="LGP36" s="132"/>
      <c r="LGQ36" s="132"/>
      <c r="LGR36" s="132"/>
      <c r="LGS36" s="132"/>
      <c r="LGT36" s="132"/>
      <c r="LGU36" s="130"/>
      <c r="LGV36" s="132"/>
      <c r="LGW36" s="132"/>
      <c r="LGX36" s="132"/>
      <c r="LGY36" s="132"/>
      <c r="LGZ36" s="132"/>
      <c r="LHA36" s="132"/>
      <c r="LHB36" s="132"/>
      <c r="LHC36" s="132"/>
      <c r="LHD36" s="132"/>
      <c r="LHE36" s="132"/>
      <c r="LHF36" s="132"/>
      <c r="LHG36" s="132"/>
      <c r="LHH36" s="132"/>
      <c r="LHI36" s="132"/>
      <c r="LHJ36" s="130"/>
      <c r="LHK36" s="132"/>
      <c r="LHL36" s="132"/>
      <c r="LHM36" s="132"/>
      <c r="LHN36" s="132"/>
      <c r="LHO36" s="132"/>
      <c r="LHP36" s="132"/>
      <c r="LHQ36" s="132"/>
      <c r="LHR36" s="132"/>
      <c r="LHS36" s="132"/>
      <c r="LHT36" s="132"/>
      <c r="LHU36" s="132"/>
      <c r="LHV36" s="132"/>
      <c r="LHW36" s="132"/>
      <c r="LHX36" s="132"/>
      <c r="LHY36" s="130"/>
      <c r="LHZ36" s="132"/>
      <c r="LIA36" s="132"/>
      <c r="LIB36" s="132"/>
      <c r="LIC36" s="132"/>
      <c r="LID36" s="132"/>
      <c r="LIE36" s="132"/>
      <c r="LIF36" s="132"/>
      <c r="LIG36" s="132"/>
      <c r="LIH36" s="132"/>
      <c r="LII36" s="132"/>
      <c r="LIJ36" s="132"/>
      <c r="LIK36" s="132"/>
      <c r="LIL36" s="132"/>
      <c r="LIM36" s="132"/>
      <c r="LIN36" s="130"/>
      <c r="LIO36" s="132"/>
      <c r="LIP36" s="132"/>
      <c r="LIQ36" s="132"/>
      <c r="LIR36" s="132"/>
      <c r="LIS36" s="132"/>
      <c r="LIT36" s="132"/>
      <c r="LIU36" s="132"/>
      <c r="LIV36" s="132"/>
      <c r="LIW36" s="132"/>
      <c r="LIX36" s="132"/>
      <c r="LIY36" s="132"/>
      <c r="LIZ36" s="132"/>
      <c r="LJA36" s="132"/>
      <c r="LJB36" s="132"/>
      <c r="LJC36" s="130"/>
      <c r="LJD36" s="132"/>
      <c r="LJE36" s="132"/>
      <c r="LJF36" s="132"/>
      <c r="LJG36" s="132"/>
      <c r="LJH36" s="132"/>
      <c r="LJI36" s="132"/>
      <c r="LJJ36" s="132"/>
      <c r="LJK36" s="132"/>
      <c r="LJL36" s="132"/>
      <c r="LJM36" s="132"/>
      <c r="LJN36" s="132"/>
      <c r="LJO36" s="132"/>
      <c r="LJP36" s="132"/>
      <c r="LJQ36" s="132"/>
      <c r="LJR36" s="130"/>
      <c r="LJS36" s="132"/>
      <c r="LJT36" s="132"/>
      <c r="LJU36" s="132"/>
      <c r="LJV36" s="132"/>
      <c r="LJW36" s="132"/>
      <c r="LJX36" s="132"/>
      <c r="LJY36" s="132"/>
      <c r="LJZ36" s="132"/>
      <c r="LKA36" s="132"/>
      <c r="LKB36" s="132"/>
      <c r="LKC36" s="132"/>
      <c r="LKD36" s="132"/>
      <c r="LKE36" s="132"/>
      <c r="LKF36" s="132"/>
      <c r="LKG36" s="130"/>
      <c r="LKH36" s="132"/>
      <c r="LKI36" s="132"/>
      <c r="LKJ36" s="132"/>
      <c r="LKK36" s="132"/>
      <c r="LKL36" s="132"/>
      <c r="LKM36" s="132"/>
      <c r="LKN36" s="132"/>
      <c r="LKO36" s="132"/>
      <c r="LKP36" s="132"/>
      <c r="LKQ36" s="132"/>
      <c r="LKR36" s="132"/>
      <c r="LKS36" s="132"/>
      <c r="LKT36" s="132"/>
      <c r="LKU36" s="132"/>
      <c r="LKV36" s="130"/>
      <c r="LKW36" s="132"/>
      <c r="LKX36" s="132"/>
      <c r="LKY36" s="132"/>
      <c r="LKZ36" s="132"/>
      <c r="LLA36" s="132"/>
      <c r="LLB36" s="132"/>
      <c r="LLC36" s="132"/>
      <c r="LLD36" s="132"/>
      <c r="LLE36" s="132"/>
      <c r="LLF36" s="132"/>
      <c r="LLG36" s="132"/>
      <c r="LLH36" s="132"/>
      <c r="LLI36" s="132"/>
      <c r="LLJ36" s="132"/>
      <c r="LLK36" s="130"/>
      <c r="LLL36" s="132"/>
      <c r="LLM36" s="132"/>
      <c r="LLN36" s="132"/>
      <c r="LLO36" s="132"/>
      <c r="LLP36" s="132"/>
      <c r="LLQ36" s="132"/>
      <c r="LLR36" s="132"/>
      <c r="LLS36" s="132"/>
      <c r="LLT36" s="132"/>
      <c r="LLU36" s="132"/>
      <c r="LLV36" s="132"/>
      <c r="LLW36" s="132"/>
      <c r="LLX36" s="132"/>
      <c r="LLY36" s="132"/>
      <c r="LLZ36" s="130"/>
      <c r="LMA36" s="132"/>
      <c r="LMB36" s="132"/>
      <c r="LMC36" s="132"/>
      <c r="LMD36" s="132"/>
      <c r="LME36" s="132"/>
      <c r="LMF36" s="132"/>
      <c r="LMG36" s="132"/>
      <c r="LMH36" s="132"/>
      <c r="LMI36" s="132"/>
      <c r="LMJ36" s="132"/>
      <c r="LMK36" s="132"/>
      <c r="LML36" s="132"/>
      <c r="LMM36" s="132"/>
      <c r="LMN36" s="132"/>
      <c r="LMO36" s="130"/>
      <c r="LMP36" s="132"/>
      <c r="LMQ36" s="132"/>
      <c r="LMR36" s="132"/>
      <c r="LMS36" s="132"/>
      <c r="LMT36" s="132"/>
      <c r="LMU36" s="132"/>
      <c r="LMV36" s="132"/>
      <c r="LMW36" s="132"/>
      <c r="LMX36" s="132"/>
      <c r="LMY36" s="132"/>
      <c r="LMZ36" s="132"/>
      <c r="LNA36" s="132"/>
      <c r="LNB36" s="132"/>
      <c r="LNC36" s="132"/>
      <c r="LND36" s="130"/>
      <c r="LNE36" s="132"/>
      <c r="LNF36" s="132"/>
      <c r="LNG36" s="132"/>
      <c r="LNH36" s="132"/>
      <c r="LNI36" s="132"/>
      <c r="LNJ36" s="132"/>
      <c r="LNK36" s="132"/>
      <c r="LNL36" s="132"/>
      <c r="LNM36" s="132"/>
      <c r="LNN36" s="132"/>
      <c r="LNO36" s="132"/>
      <c r="LNP36" s="132"/>
      <c r="LNQ36" s="132"/>
      <c r="LNR36" s="132"/>
      <c r="LNS36" s="130"/>
      <c r="LNT36" s="132"/>
      <c r="LNU36" s="132"/>
      <c r="LNV36" s="132"/>
      <c r="LNW36" s="132"/>
      <c r="LNX36" s="132"/>
      <c r="LNY36" s="132"/>
      <c r="LNZ36" s="132"/>
      <c r="LOA36" s="132"/>
      <c r="LOB36" s="132"/>
      <c r="LOC36" s="132"/>
      <c r="LOD36" s="132"/>
      <c r="LOE36" s="132"/>
      <c r="LOF36" s="132"/>
      <c r="LOG36" s="132"/>
      <c r="LOH36" s="130"/>
      <c r="LOI36" s="132"/>
      <c r="LOJ36" s="132"/>
      <c r="LOK36" s="132"/>
      <c r="LOL36" s="132"/>
      <c r="LOM36" s="132"/>
      <c r="LON36" s="132"/>
      <c r="LOO36" s="132"/>
      <c r="LOP36" s="132"/>
      <c r="LOQ36" s="132"/>
      <c r="LOR36" s="132"/>
      <c r="LOS36" s="132"/>
      <c r="LOT36" s="132"/>
      <c r="LOU36" s="132"/>
      <c r="LOV36" s="132"/>
      <c r="LOW36" s="130"/>
      <c r="LOX36" s="132"/>
      <c r="LOY36" s="132"/>
      <c r="LOZ36" s="132"/>
      <c r="LPA36" s="132"/>
      <c r="LPB36" s="132"/>
      <c r="LPC36" s="132"/>
      <c r="LPD36" s="132"/>
      <c r="LPE36" s="132"/>
      <c r="LPF36" s="132"/>
      <c r="LPG36" s="132"/>
      <c r="LPH36" s="132"/>
      <c r="LPI36" s="132"/>
      <c r="LPJ36" s="132"/>
      <c r="LPK36" s="132"/>
      <c r="LPL36" s="130"/>
      <c r="LPM36" s="132"/>
      <c r="LPN36" s="132"/>
      <c r="LPO36" s="132"/>
      <c r="LPP36" s="132"/>
      <c r="LPQ36" s="132"/>
      <c r="LPR36" s="132"/>
      <c r="LPS36" s="132"/>
      <c r="LPT36" s="132"/>
      <c r="LPU36" s="132"/>
      <c r="LPV36" s="132"/>
      <c r="LPW36" s="132"/>
      <c r="LPX36" s="132"/>
      <c r="LPY36" s="132"/>
      <c r="LPZ36" s="132"/>
      <c r="LQA36" s="130"/>
      <c r="LQB36" s="132"/>
      <c r="LQC36" s="132"/>
      <c r="LQD36" s="132"/>
      <c r="LQE36" s="132"/>
      <c r="LQF36" s="132"/>
      <c r="LQG36" s="132"/>
      <c r="LQH36" s="132"/>
      <c r="LQI36" s="132"/>
      <c r="LQJ36" s="132"/>
      <c r="LQK36" s="132"/>
      <c r="LQL36" s="132"/>
      <c r="LQM36" s="132"/>
      <c r="LQN36" s="132"/>
      <c r="LQO36" s="132"/>
      <c r="LQP36" s="130"/>
      <c r="LQQ36" s="132"/>
      <c r="LQR36" s="132"/>
      <c r="LQS36" s="132"/>
      <c r="LQT36" s="132"/>
      <c r="LQU36" s="132"/>
      <c r="LQV36" s="132"/>
      <c r="LQW36" s="132"/>
      <c r="LQX36" s="132"/>
      <c r="LQY36" s="132"/>
      <c r="LQZ36" s="132"/>
      <c r="LRA36" s="132"/>
      <c r="LRB36" s="132"/>
      <c r="LRC36" s="132"/>
      <c r="LRD36" s="132"/>
      <c r="LRE36" s="130"/>
      <c r="LRF36" s="132"/>
      <c r="LRG36" s="132"/>
      <c r="LRH36" s="132"/>
      <c r="LRI36" s="132"/>
      <c r="LRJ36" s="132"/>
      <c r="LRK36" s="132"/>
      <c r="LRL36" s="132"/>
      <c r="LRM36" s="132"/>
      <c r="LRN36" s="132"/>
      <c r="LRO36" s="132"/>
      <c r="LRP36" s="132"/>
      <c r="LRQ36" s="132"/>
      <c r="LRR36" s="132"/>
      <c r="LRS36" s="132"/>
      <c r="LRT36" s="130"/>
      <c r="LRU36" s="132"/>
      <c r="LRV36" s="132"/>
      <c r="LRW36" s="132"/>
      <c r="LRX36" s="132"/>
      <c r="LRY36" s="132"/>
      <c r="LRZ36" s="132"/>
      <c r="LSA36" s="132"/>
      <c r="LSB36" s="132"/>
      <c r="LSC36" s="132"/>
      <c r="LSD36" s="132"/>
      <c r="LSE36" s="132"/>
      <c r="LSF36" s="132"/>
      <c r="LSG36" s="132"/>
      <c r="LSH36" s="132"/>
      <c r="LSI36" s="130"/>
      <c r="LSJ36" s="132"/>
      <c r="LSK36" s="132"/>
      <c r="LSL36" s="132"/>
      <c r="LSM36" s="132"/>
      <c r="LSN36" s="132"/>
      <c r="LSO36" s="132"/>
      <c r="LSP36" s="132"/>
      <c r="LSQ36" s="132"/>
      <c r="LSR36" s="132"/>
      <c r="LSS36" s="132"/>
      <c r="LST36" s="132"/>
      <c r="LSU36" s="132"/>
      <c r="LSV36" s="132"/>
      <c r="LSW36" s="132"/>
      <c r="LSX36" s="130"/>
      <c r="LSY36" s="132"/>
      <c r="LSZ36" s="132"/>
      <c r="LTA36" s="132"/>
      <c r="LTB36" s="132"/>
      <c r="LTC36" s="132"/>
      <c r="LTD36" s="132"/>
      <c r="LTE36" s="132"/>
      <c r="LTF36" s="132"/>
      <c r="LTG36" s="132"/>
      <c r="LTH36" s="132"/>
      <c r="LTI36" s="132"/>
      <c r="LTJ36" s="132"/>
      <c r="LTK36" s="132"/>
      <c r="LTL36" s="132"/>
      <c r="LTM36" s="130"/>
      <c r="LTN36" s="132"/>
      <c r="LTO36" s="132"/>
      <c r="LTP36" s="132"/>
      <c r="LTQ36" s="132"/>
      <c r="LTR36" s="132"/>
      <c r="LTS36" s="132"/>
      <c r="LTT36" s="132"/>
      <c r="LTU36" s="132"/>
      <c r="LTV36" s="132"/>
      <c r="LTW36" s="132"/>
      <c r="LTX36" s="132"/>
      <c r="LTY36" s="132"/>
      <c r="LTZ36" s="132"/>
      <c r="LUA36" s="132"/>
      <c r="LUB36" s="130"/>
      <c r="LUC36" s="132"/>
      <c r="LUD36" s="132"/>
      <c r="LUE36" s="132"/>
      <c r="LUF36" s="132"/>
      <c r="LUG36" s="132"/>
      <c r="LUH36" s="132"/>
      <c r="LUI36" s="132"/>
      <c r="LUJ36" s="132"/>
      <c r="LUK36" s="132"/>
      <c r="LUL36" s="132"/>
      <c r="LUM36" s="132"/>
      <c r="LUN36" s="132"/>
      <c r="LUO36" s="132"/>
      <c r="LUP36" s="132"/>
      <c r="LUQ36" s="130"/>
      <c r="LUR36" s="132"/>
      <c r="LUS36" s="132"/>
      <c r="LUT36" s="132"/>
      <c r="LUU36" s="132"/>
      <c r="LUV36" s="132"/>
      <c r="LUW36" s="132"/>
      <c r="LUX36" s="132"/>
      <c r="LUY36" s="132"/>
      <c r="LUZ36" s="132"/>
      <c r="LVA36" s="132"/>
      <c r="LVB36" s="132"/>
      <c r="LVC36" s="132"/>
      <c r="LVD36" s="132"/>
      <c r="LVE36" s="132"/>
      <c r="LVF36" s="130"/>
      <c r="LVG36" s="132"/>
      <c r="LVH36" s="132"/>
      <c r="LVI36" s="132"/>
      <c r="LVJ36" s="132"/>
      <c r="LVK36" s="132"/>
      <c r="LVL36" s="132"/>
      <c r="LVM36" s="132"/>
      <c r="LVN36" s="132"/>
      <c r="LVO36" s="132"/>
      <c r="LVP36" s="132"/>
      <c r="LVQ36" s="132"/>
      <c r="LVR36" s="132"/>
      <c r="LVS36" s="132"/>
      <c r="LVT36" s="132"/>
      <c r="LVU36" s="130"/>
      <c r="LVV36" s="132"/>
      <c r="LVW36" s="132"/>
      <c r="LVX36" s="132"/>
      <c r="LVY36" s="132"/>
      <c r="LVZ36" s="132"/>
      <c r="LWA36" s="132"/>
      <c r="LWB36" s="132"/>
      <c r="LWC36" s="132"/>
      <c r="LWD36" s="132"/>
      <c r="LWE36" s="132"/>
      <c r="LWF36" s="132"/>
      <c r="LWG36" s="132"/>
      <c r="LWH36" s="132"/>
      <c r="LWI36" s="132"/>
      <c r="LWJ36" s="130"/>
      <c r="LWK36" s="132"/>
      <c r="LWL36" s="132"/>
      <c r="LWM36" s="132"/>
      <c r="LWN36" s="132"/>
      <c r="LWO36" s="132"/>
      <c r="LWP36" s="132"/>
      <c r="LWQ36" s="132"/>
      <c r="LWR36" s="132"/>
      <c r="LWS36" s="132"/>
      <c r="LWT36" s="132"/>
      <c r="LWU36" s="132"/>
      <c r="LWV36" s="132"/>
      <c r="LWW36" s="132"/>
      <c r="LWX36" s="132"/>
      <c r="LWY36" s="130"/>
      <c r="LWZ36" s="132"/>
      <c r="LXA36" s="132"/>
      <c r="LXB36" s="132"/>
      <c r="LXC36" s="132"/>
      <c r="LXD36" s="132"/>
      <c r="LXE36" s="132"/>
      <c r="LXF36" s="132"/>
      <c r="LXG36" s="132"/>
      <c r="LXH36" s="132"/>
      <c r="LXI36" s="132"/>
      <c r="LXJ36" s="132"/>
      <c r="LXK36" s="132"/>
      <c r="LXL36" s="132"/>
      <c r="LXM36" s="132"/>
      <c r="LXN36" s="130"/>
      <c r="LXO36" s="132"/>
      <c r="LXP36" s="132"/>
      <c r="LXQ36" s="132"/>
      <c r="LXR36" s="132"/>
      <c r="LXS36" s="132"/>
      <c r="LXT36" s="132"/>
      <c r="LXU36" s="132"/>
      <c r="LXV36" s="132"/>
      <c r="LXW36" s="132"/>
      <c r="LXX36" s="132"/>
      <c r="LXY36" s="132"/>
      <c r="LXZ36" s="132"/>
      <c r="LYA36" s="132"/>
      <c r="LYB36" s="132"/>
      <c r="LYC36" s="130"/>
      <c r="LYD36" s="132"/>
      <c r="LYE36" s="132"/>
      <c r="LYF36" s="132"/>
      <c r="LYG36" s="132"/>
      <c r="LYH36" s="132"/>
      <c r="LYI36" s="132"/>
      <c r="LYJ36" s="132"/>
      <c r="LYK36" s="132"/>
      <c r="LYL36" s="132"/>
      <c r="LYM36" s="132"/>
      <c r="LYN36" s="132"/>
      <c r="LYO36" s="132"/>
      <c r="LYP36" s="132"/>
      <c r="LYQ36" s="132"/>
      <c r="LYR36" s="130"/>
      <c r="LYS36" s="132"/>
      <c r="LYT36" s="132"/>
      <c r="LYU36" s="132"/>
      <c r="LYV36" s="132"/>
      <c r="LYW36" s="132"/>
      <c r="LYX36" s="132"/>
      <c r="LYY36" s="132"/>
      <c r="LYZ36" s="132"/>
      <c r="LZA36" s="132"/>
      <c r="LZB36" s="132"/>
      <c r="LZC36" s="132"/>
      <c r="LZD36" s="132"/>
      <c r="LZE36" s="132"/>
      <c r="LZF36" s="132"/>
      <c r="LZG36" s="130"/>
      <c r="LZH36" s="132"/>
      <c r="LZI36" s="132"/>
      <c r="LZJ36" s="132"/>
      <c r="LZK36" s="132"/>
      <c r="LZL36" s="132"/>
      <c r="LZM36" s="132"/>
      <c r="LZN36" s="132"/>
      <c r="LZO36" s="132"/>
      <c r="LZP36" s="132"/>
      <c r="LZQ36" s="132"/>
      <c r="LZR36" s="132"/>
      <c r="LZS36" s="132"/>
      <c r="LZT36" s="132"/>
      <c r="LZU36" s="132"/>
      <c r="LZV36" s="130"/>
      <c r="LZW36" s="132"/>
      <c r="LZX36" s="132"/>
      <c r="LZY36" s="132"/>
      <c r="LZZ36" s="132"/>
      <c r="MAA36" s="132"/>
      <c r="MAB36" s="132"/>
      <c r="MAC36" s="132"/>
      <c r="MAD36" s="132"/>
      <c r="MAE36" s="132"/>
      <c r="MAF36" s="132"/>
      <c r="MAG36" s="132"/>
      <c r="MAH36" s="132"/>
      <c r="MAI36" s="132"/>
      <c r="MAJ36" s="132"/>
      <c r="MAK36" s="130"/>
      <c r="MAL36" s="132"/>
      <c r="MAM36" s="132"/>
      <c r="MAN36" s="132"/>
      <c r="MAO36" s="132"/>
      <c r="MAP36" s="132"/>
      <c r="MAQ36" s="132"/>
      <c r="MAR36" s="132"/>
      <c r="MAS36" s="132"/>
      <c r="MAT36" s="132"/>
      <c r="MAU36" s="132"/>
      <c r="MAV36" s="132"/>
      <c r="MAW36" s="132"/>
      <c r="MAX36" s="132"/>
      <c r="MAY36" s="132"/>
      <c r="MAZ36" s="130"/>
      <c r="MBA36" s="132"/>
      <c r="MBB36" s="132"/>
      <c r="MBC36" s="132"/>
      <c r="MBD36" s="132"/>
      <c r="MBE36" s="132"/>
      <c r="MBF36" s="132"/>
      <c r="MBG36" s="132"/>
      <c r="MBH36" s="132"/>
      <c r="MBI36" s="132"/>
      <c r="MBJ36" s="132"/>
      <c r="MBK36" s="132"/>
      <c r="MBL36" s="132"/>
      <c r="MBM36" s="132"/>
      <c r="MBN36" s="132"/>
      <c r="MBO36" s="130"/>
      <c r="MBP36" s="132"/>
      <c r="MBQ36" s="132"/>
      <c r="MBR36" s="132"/>
      <c r="MBS36" s="132"/>
      <c r="MBT36" s="132"/>
      <c r="MBU36" s="132"/>
      <c r="MBV36" s="132"/>
      <c r="MBW36" s="132"/>
      <c r="MBX36" s="132"/>
      <c r="MBY36" s="132"/>
      <c r="MBZ36" s="132"/>
      <c r="MCA36" s="132"/>
      <c r="MCB36" s="132"/>
      <c r="MCC36" s="132"/>
      <c r="MCD36" s="130"/>
      <c r="MCE36" s="132"/>
      <c r="MCF36" s="132"/>
      <c r="MCG36" s="132"/>
      <c r="MCH36" s="132"/>
      <c r="MCI36" s="132"/>
      <c r="MCJ36" s="132"/>
      <c r="MCK36" s="132"/>
      <c r="MCL36" s="132"/>
      <c r="MCM36" s="132"/>
      <c r="MCN36" s="132"/>
      <c r="MCO36" s="132"/>
      <c r="MCP36" s="132"/>
      <c r="MCQ36" s="132"/>
      <c r="MCR36" s="132"/>
      <c r="MCS36" s="130"/>
      <c r="MCT36" s="132"/>
      <c r="MCU36" s="132"/>
      <c r="MCV36" s="132"/>
      <c r="MCW36" s="132"/>
      <c r="MCX36" s="132"/>
      <c r="MCY36" s="132"/>
      <c r="MCZ36" s="132"/>
      <c r="MDA36" s="132"/>
      <c r="MDB36" s="132"/>
      <c r="MDC36" s="132"/>
      <c r="MDD36" s="132"/>
      <c r="MDE36" s="132"/>
      <c r="MDF36" s="132"/>
      <c r="MDG36" s="132"/>
      <c r="MDH36" s="130"/>
      <c r="MDI36" s="132"/>
      <c r="MDJ36" s="132"/>
      <c r="MDK36" s="132"/>
      <c r="MDL36" s="132"/>
      <c r="MDM36" s="132"/>
      <c r="MDN36" s="132"/>
      <c r="MDO36" s="132"/>
      <c r="MDP36" s="132"/>
      <c r="MDQ36" s="132"/>
      <c r="MDR36" s="132"/>
      <c r="MDS36" s="132"/>
      <c r="MDT36" s="132"/>
      <c r="MDU36" s="132"/>
      <c r="MDV36" s="132"/>
      <c r="MDW36" s="130"/>
      <c r="MDX36" s="132"/>
      <c r="MDY36" s="132"/>
      <c r="MDZ36" s="132"/>
      <c r="MEA36" s="132"/>
      <c r="MEB36" s="132"/>
      <c r="MEC36" s="132"/>
      <c r="MED36" s="132"/>
      <c r="MEE36" s="132"/>
      <c r="MEF36" s="132"/>
      <c r="MEG36" s="132"/>
      <c r="MEH36" s="132"/>
      <c r="MEI36" s="132"/>
      <c r="MEJ36" s="132"/>
      <c r="MEK36" s="132"/>
      <c r="MEL36" s="130"/>
      <c r="MEM36" s="132"/>
      <c r="MEN36" s="132"/>
      <c r="MEO36" s="132"/>
      <c r="MEP36" s="132"/>
      <c r="MEQ36" s="132"/>
      <c r="MER36" s="132"/>
      <c r="MES36" s="132"/>
      <c r="MET36" s="132"/>
      <c r="MEU36" s="132"/>
      <c r="MEV36" s="132"/>
      <c r="MEW36" s="132"/>
      <c r="MEX36" s="132"/>
      <c r="MEY36" s="132"/>
      <c r="MEZ36" s="132"/>
      <c r="MFA36" s="130"/>
      <c r="MFB36" s="132"/>
      <c r="MFC36" s="132"/>
      <c r="MFD36" s="132"/>
      <c r="MFE36" s="132"/>
      <c r="MFF36" s="132"/>
      <c r="MFG36" s="132"/>
      <c r="MFH36" s="132"/>
      <c r="MFI36" s="132"/>
      <c r="MFJ36" s="132"/>
      <c r="MFK36" s="132"/>
      <c r="MFL36" s="132"/>
      <c r="MFM36" s="132"/>
      <c r="MFN36" s="132"/>
      <c r="MFO36" s="132"/>
      <c r="MFP36" s="130"/>
      <c r="MFQ36" s="132"/>
      <c r="MFR36" s="132"/>
      <c r="MFS36" s="132"/>
      <c r="MFT36" s="132"/>
      <c r="MFU36" s="132"/>
      <c r="MFV36" s="132"/>
      <c r="MFW36" s="132"/>
      <c r="MFX36" s="132"/>
      <c r="MFY36" s="132"/>
      <c r="MFZ36" s="132"/>
      <c r="MGA36" s="132"/>
      <c r="MGB36" s="132"/>
      <c r="MGC36" s="132"/>
      <c r="MGD36" s="132"/>
      <c r="MGE36" s="130"/>
      <c r="MGF36" s="132"/>
      <c r="MGG36" s="132"/>
      <c r="MGH36" s="132"/>
      <c r="MGI36" s="132"/>
      <c r="MGJ36" s="132"/>
      <c r="MGK36" s="132"/>
      <c r="MGL36" s="132"/>
      <c r="MGM36" s="132"/>
      <c r="MGN36" s="132"/>
      <c r="MGO36" s="132"/>
      <c r="MGP36" s="132"/>
      <c r="MGQ36" s="132"/>
      <c r="MGR36" s="132"/>
      <c r="MGS36" s="132"/>
      <c r="MGT36" s="130"/>
      <c r="MGU36" s="132"/>
      <c r="MGV36" s="132"/>
      <c r="MGW36" s="132"/>
      <c r="MGX36" s="132"/>
      <c r="MGY36" s="132"/>
      <c r="MGZ36" s="132"/>
      <c r="MHA36" s="132"/>
      <c r="MHB36" s="132"/>
      <c r="MHC36" s="132"/>
      <c r="MHD36" s="132"/>
      <c r="MHE36" s="132"/>
      <c r="MHF36" s="132"/>
      <c r="MHG36" s="132"/>
      <c r="MHH36" s="132"/>
      <c r="MHI36" s="130"/>
      <c r="MHJ36" s="132"/>
      <c r="MHK36" s="132"/>
      <c r="MHL36" s="132"/>
      <c r="MHM36" s="132"/>
      <c r="MHN36" s="132"/>
      <c r="MHO36" s="132"/>
      <c r="MHP36" s="132"/>
      <c r="MHQ36" s="132"/>
      <c r="MHR36" s="132"/>
      <c r="MHS36" s="132"/>
      <c r="MHT36" s="132"/>
      <c r="MHU36" s="132"/>
      <c r="MHV36" s="132"/>
      <c r="MHW36" s="132"/>
      <c r="MHX36" s="130"/>
      <c r="MHY36" s="132"/>
      <c r="MHZ36" s="132"/>
      <c r="MIA36" s="132"/>
      <c r="MIB36" s="132"/>
      <c r="MIC36" s="132"/>
      <c r="MID36" s="132"/>
      <c r="MIE36" s="132"/>
      <c r="MIF36" s="132"/>
      <c r="MIG36" s="132"/>
      <c r="MIH36" s="132"/>
      <c r="MII36" s="132"/>
      <c r="MIJ36" s="132"/>
      <c r="MIK36" s="132"/>
      <c r="MIL36" s="132"/>
      <c r="MIM36" s="130"/>
      <c r="MIN36" s="132"/>
      <c r="MIO36" s="132"/>
      <c r="MIP36" s="132"/>
      <c r="MIQ36" s="132"/>
      <c r="MIR36" s="132"/>
      <c r="MIS36" s="132"/>
      <c r="MIT36" s="132"/>
      <c r="MIU36" s="132"/>
      <c r="MIV36" s="132"/>
      <c r="MIW36" s="132"/>
      <c r="MIX36" s="132"/>
      <c r="MIY36" s="132"/>
      <c r="MIZ36" s="132"/>
      <c r="MJA36" s="132"/>
      <c r="MJB36" s="130"/>
      <c r="MJC36" s="132"/>
      <c r="MJD36" s="132"/>
      <c r="MJE36" s="132"/>
      <c r="MJF36" s="132"/>
      <c r="MJG36" s="132"/>
      <c r="MJH36" s="132"/>
      <c r="MJI36" s="132"/>
      <c r="MJJ36" s="132"/>
      <c r="MJK36" s="132"/>
      <c r="MJL36" s="132"/>
      <c r="MJM36" s="132"/>
      <c r="MJN36" s="132"/>
      <c r="MJO36" s="132"/>
      <c r="MJP36" s="132"/>
      <c r="MJQ36" s="130"/>
      <c r="MJR36" s="132"/>
      <c r="MJS36" s="132"/>
      <c r="MJT36" s="132"/>
      <c r="MJU36" s="132"/>
      <c r="MJV36" s="132"/>
      <c r="MJW36" s="132"/>
      <c r="MJX36" s="132"/>
      <c r="MJY36" s="132"/>
      <c r="MJZ36" s="132"/>
      <c r="MKA36" s="132"/>
      <c r="MKB36" s="132"/>
      <c r="MKC36" s="132"/>
      <c r="MKD36" s="132"/>
      <c r="MKE36" s="132"/>
      <c r="MKF36" s="130"/>
      <c r="MKG36" s="132"/>
      <c r="MKH36" s="132"/>
      <c r="MKI36" s="132"/>
      <c r="MKJ36" s="132"/>
      <c r="MKK36" s="132"/>
      <c r="MKL36" s="132"/>
      <c r="MKM36" s="132"/>
      <c r="MKN36" s="132"/>
      <c r="MKO36" s="132"/>
      <c r="MKP36" s="132"/>
      <c r="MKQ36" s="132"/>
      <c r="MKR36" s="132"/>
      <c r="MKS36" s="132"/>
      <c r="MKT36" s="132"/>
      <c r="MKU36" s="130"/>
      <c r="MKV36" s="132"/>
      <c r="MKW36" s="132"/>
      <c r="MKX36" s="132"/>
      <c r="MKY36" s="132"/>
      <c r="MKZ36" s="132"/>
      <c r="MLA36" s="132"/>
      <c r="MLB36" s="132"/>
      <c r="MLC36" s="132"/>
      <c r="MLD36" s="132"/>
      <c r="MLE36" s="132"/>
      <c r="MLF36" s="132"/>
      <c r="MLG36" s="132"/>
      <c r="MLH36" s="132"/>
      <c r="MLI36" s="132"/>
      <c r="MLJ36" s="130"/>
      <c r="MLK36" s="132"/>
      <c r="MLL36" s="132"/>
      <c r="MLM36" s="132"/>
      <c r="MLN36" s="132"/>
      <c r="MLO36" s="132"/>
      <c r="MLP36" s="132"/>
      <c r="MLQ36" s="132"/>
      <c r="MLR36" s="132"/>
      <c r="MLS36" s="132"/>
      <c r="MLT36" s="132"/>
      <c r="MLU36" s="132"/>
      <c r="MLV36" s="132"/>
      <c r="MLW36" s="132"/>
      <c r="MLX36" s="132"/>
      <c r="MLY36" s="130"/>
      <c r="MLZ36" s="132"/>
      <c r="MMA36" s="132"/>
      <c r="MMB36" s="132"/>
      <c r="MMC36" s="132"/>
      <c r="MMD36" s="132"/>
      <c r="MME36" s="132"/>
      <c r="MMF36" s="132"/>
      <c r="MMG36" s="132"/>
      <c r="MMH36" s="132"/>
      <c r="MMI36" s="132"/>
      <c r="MMJ36" s="132"/>
      <c r="MMK36" s="132"/>
      <c r="MML36" s="132"/>
      <c r="MMM36" s="132"/>
      <c r="MMN36" s="130"/>
      <c r="MMO36" s="132"/>
      <c r="MMP36" s="132"/>
      <c r="MMQ36" s="132"/>
      <c r="MMR36" s="132"/>
      <c r="MMS36" s="132"/>
      <c r="MMT36" s="132"/>
      <c r="MMU36" s="132"/>
      <c r="MMV36" s="132"/>
      <c r="MMW36" s="132"/>
      <c r="MMX36" s="132"/>
      <c r="MMY36" s="132"/>
      <c r="MMZ36" s="132"/>
      <c r="MNA36" s="132"/>
      <c r="MNB36" s="132"/>
      <c r="MNC36" s="130"/>
      <c r="MND36" s="132"/>
      <c r="MNE36" s="132"/>
      <c r="MNF36" s="132"/>
      <c r="MNG36" s="132"/>
      <c r="MNH36" s="132"/>
      <c r="MNI36" s="132"/>
      <c r="MNJ36" s="132"/>
      <c r="MNK36" s="132"/>
      <c r="MNL36" s="132"/>
      <c r="MNM36" s="132"/>
      <c r="MNN36" s="132"/>
      <c r="MNO36" s="132"/>
      <c r="MNP36" s="132"/>
      <c r="MNQ36" s="132"/>
      <c r="MNR36" s="130"/>
      <c r="MNS36" s="132"/>
      <c r="MNT36" s="132"/>
      <c r="MNU36" s="132"/>
      <c r="MNV36" s="132"/>
      <c r="MNW36" s="132"/>
      <c r="MNX36" s="132"/>
      <c r="MNY36" s="132"/>
      <c r="MNZ36" s="132"/>
      <c r="MOA36" s="132"/>
      <c r="MOB36" s="132"/>
      <c r="MOC36" s="132"/>
      <c r="MOD36" s="132"/>
      <c r="MOE36" s="132"/>
      <c r="MOF36" s="132"/>
      <c r="MOG36" s="130"/>
      <c r="MOH36" s="132"/>
      <c r="MOI36" s="132"/>
      <c r="MOJ36" s="132"/>
      <c r="MOK36" s="132"/>
      <c r="MOL36" s="132"/>
      <c r="MOM36" s="132"/>
      <c r="MON36" s="132"/>
      <c r="MOO36" s="132"/>
      <c r="MOP36" s="132"/>
      <c r="MOQ36" s="132"/>
      <c r="MOR36" s="132"/>
      <c r="MOS36" s="132"/>
      <c r="MOT36" s="132"/>
      <c r="MOU36" s="132"/>
      <c r="MOV36" s="130"/>
      <c r="MOW36" s="132"/>
      <c r="MOX36" s="132"/>
      <c r="MOY36" s="132"/>
      <c r="MOZ36" s="132"/>
      <c r="MPA36" s="132"/>
      <c r="MPB36" s="132"/>
      <c r="MPC36" s="132"/>
      <c r="MPD36" s="132"/>
      <c r="MPE36" s="132"/>
      <c r="MPF36" s="132"/>
      <c r="MPG36" s="132"/>
      <c r="MPH36" s="132"/>
      <c r="MPI36" s="132"/>
      <c r="MPJ36" s="132"/>
      <c r="MPK36" s="130"/>
      <c r="MPL36" s="132"/>
      <c r="MPM36" s="132"/>
      <c r="MPN36" s="132"/>
      <c r="MPO36" s="132"/>
      <c r="MPP36" s="132"/>
      <c r="MPQ36" s="132"/>
      <c r="MPR36" s="132"/>
      <c r="MPS36" s="132"/>
      <c r="MPT36" s="132"/>
      <c r="MPU36" s="132"/>
      <c r="MPV36" s="132"/>
      <c r="MPW36" s="132"/>
      <c r="MPX36" s="132"/>
      <c r="MPY36" s="132"/>
      <c r="MPZ36" s="130"/>
      <c r="MQA36" s="132"/>
      <c r="MQB36" s="132"/>
      <c r="MQC36" s="132"/>
      <c r="MQD36" s="132"/>
      <c r="MQE36" s="132"/>
      <c r="MQF36" s="132"/>
      <c r="MQG36" s="132"/>
      <c r="MQH36" s="132"/>
      <c r="MQI36" s="132"/>
      <c r="MQJ36" s="132"/>
      <c r="MQK36" s="132"/>
      <c r="MQL36" s="132"/>
      <c r="MQM36" s="132"/>
      <c r="MQN36" s="132"/>
      <c r="MQO36" s="130"/>
      <c r="MQP36" s="132"/>
      <c r="MQQ36" s="132"/>
      <c r="MQR36" s="132"/>
      <c r="MQS36" s="132"/>
      <c r="MQT36" s="132"/>
      <c r="MQU36" s="132"/>
      <c r="MQV36" s="132"/>
      <c r="MQW36" s="132"/>
      <c r="MQX36" s="132"/>
      <c r="MQY36" s="132"/>
      <c r="MQZ36" s="132"/>
      <c r="MRA36" s="132"/>
      <c r="MRB36" s="132"/>
      <c r="MRC36" s="132"/>
      <c r="MRD36" s="130"/>
      <c r="MRE36" s="132"/>
      <c r="MRF36" s="132"/>
      <c r="MRG36" s="132"/>
      <c r="MRH36" s="132"/>
      <c r="MRI36" s="132"/>
      <c r="MRJ36" s="132"/>
      <c r="MRK36" s="132"/>
      <c r="MRL36" s="132"/>
      <c r="MRM36" s="132"/>
      <c r="MRN36" s="132"/>
      <c r="MRO36" s="132"/>
      <c r="MRP36" s="132"/>
      <c r="MRQ36" s="132"/>
      <c r="MRR36" s="132"/>
      <c r="MRS36" s="130"/>
      <c r="MRT36" s="132"/>
      <c r="MRU36" s="132"/>
      <c r="MRV36" s="132"/>
      <c r="MRW36" s="132"/>
      <c r="MRX36" s="132"/>
      <c r="MRY36" s="132"/>
      <c r="MRZ36" s="132"/>
      <c r="MSA36" s="132"/>
      <c r="MSB36" s="132"/>
      <c r="MSC36" s="132"/>
      <c r="MSD36" s="132"/>
      <c r="MSE36" s="132"/>
      <c r="MSF36" s="132"/>
      <c r="MSG36" s="132"/>
      <c r="MSH36" s="130"/>
      <c r="MSI36" s="132"/>
      <c r="MSJ36" s="132"/>
      <c r="MSK36" s="132"/>
      <c r="MSL36" s="132"/>
      <c r="MSM36" s="132"/>
      <c r="MSN36" s="132"/>
      <c r="MSO36" s="132"/>
      <c r="MSP36" s="132"/>
      <c r="MSQ36" s="132"/>
      <c r="MSR36" s="132"/>
      <c r="MSS36" s="132"/>
      <c r="MST36" s="132"/>
      <c r="MSU36" s="132"/>
      <c r="MSV36" s="132"/>
      <c r="MSW36" s="130"/>
      <c r="MSX36" s="132"/>
      <c r="MSY36" s="132"/>
      <c r="MSZ36" s="132"/>
      <c r="MTA36" s="132"/>
      <c r="MTB36" s="132"/>
      <c r="MTC36" s="132"/>
      <c r="MTD36" s="132"/>
      <c r="MTE36" s="132"/>
      <c r="MTF36" s="132"/>
      <c r="MTG36" s="132"/>
      <c r="MTH36" s="132"/>
      <c r="MTI36" s="132"/>
      <c r="MTJ36" s="132"/>
      <c r="MTK36" s="132"/>
      <c r="MTL36" s="130"/>
      <c r="MTM36" s="132"/>
      <c r="MTN36" s="132"/>
      <c r="MTO36" s="132"/>
      <c r="MTP36" s="132"/>
      <c r="MTQ36" s="132"/>
      <c r="MTR36" s="132"/>
      <c r="MTS36" s="132"/>
      <c r="MTT36" s="132"/>
      <c r="MTU36" s="132"/>
      <c r="MTV36" s="132"/>
      <c r="MTW36" s="132"/>
      <c r="MTX36" s="132"/>
      <c r="MTY36" s="132"/>
      <c r="MTZ36" s="132"/>
      <c r="MUA36" s="130"/>
      <c r="MUB36" s="132"/>
      <c r="MUC36" s="132"/>
      <c r="MUD36" s="132"/>
      <c r="MUE36" s="132"/>
      <c r="MUF36" s="132"/>
      <c r="MUG36" s="132"/>
      <c r="MUH36" s="132"/>
      <c r="MUI36" s="132"/>
      <c r="MUJ36" s="132"/>
      <c r="MUK36" s="132"/>
      <c r="MUL36" s="132"/>
      <c r="MUM36" s="132"/>
      <c r="MUN36" s="132"/>
      <c r="MUO36" s="132"/>
      <c r="MUP36" s="130"/>
      <c r="MUQ36" s="132"/>
      <c r="MUR36" s="132"/>
      <c r="MUS36" s="132"/>
      <c r="MUT36" s="132"/>
      <c r="MUU36" s="132"/>
      <c r="MUV36" s="132"/>
      <c r="MUW36" s="132"/>
      <c r="MUX36" s="132"/>
      <c r="MUY36" s="132"/>
      <c r="MUZ36" s="132"/>
      <c r="MVA36" s="132"/>
      <c r="MVB36" s="132"/>
      <c r="MVC36" s="132"/>
      <c r="MVD36" s="132"/>
      <c r="MVE36" s="130"/>
      <c r="MVF36" s="132"/>
      <c r="MVG36" s="132"/>
      <c r="MVH36" s="132"/>
      <c r="MVI36" s="132"/>
      <c r="MVJ36" s="132"/>
      <c r="MVK36" s="132"/>
      <c r="MVL36" s="132"/>
      <c r="MVM36" s="132"/>
      <c r="MVN36" s="132"/>
      <c r="MVO36" s="132"/>
      <c r="MVP36" s="132"/>
      <c r="MVQ36" s="132"/>
      <c r="MVR36" s="132"/>
      <c r="MVS36" s="132"/>
      <c r="MVT36" s="130"/>
      <c r="MVU36" s="132"/>
      <c r="MVV36" s="132"/>
      <c r="MVW36" s="132"/>
      <c r="MVX36" s="132"/>
      <c r="MVY36" s="132"/>
      <c r="MVZ36" s="132"/>
      <c r="MWA36" s="132"/>
      <c r="MWB36" s="132"/>
      <c r="MWC36" s="132"/>
      <c r="MWD36" s="132"/>
      <c r="MWE36" s="132"/>
      <c r="MWF36" s="132"/>
      <c r="MWG36" s="132"/>
      <c r="MWH36" s="132"/>
      <c r="MWI36" s="130"/>
      <c r="MWJ36" s="132"/>
      <c r="MWK36" s="132"/>
      <c r="MWL36" s="132"/>
      <c r="MWM36" s="132"/>
      <c r="MWN36" s="132"/>
      <c r="MWO36" s="132"/>
      <c r="MWP36" s="132"/>
      <c r="MWQ36" s="132"/>
      <c r="MWR36" s="132"/>
      <c r="MWS36" s="132"/>
      <c r="MWT36" s="132"/>
      <c r="MWU36" s="132"/>
      <c r="MWV36" s="132"/>
      <c r="MWW36" s="132"/>
      <c r="MWX36" s="130"/>
      <c r="MWY36" s="132"/>
      <c r="MWZ36" s="132"/>
      <c r="MXA36" s="132"/>
      <c r="MXB36" s="132"/>
      <c r="MXC36" s="132"/>
      <c r="MXD36" s="132"/>
      <c r="MXE36" s="132"/>
      <c r="MXF36" s="132"/>
      <c r="MXG36" s="132"/>
      <c r="MXH36" s="132"/>
      <c r="MXI36" s="132"/>
      <c r="MXJ36" s="132"/>
      <c r="MXK36" s="132"/>
      <c r="MXL36" s="132"/>
      <c r="MXM36" s="130"/>
      <c r="MXN36" s="132"/>
      <c r="MXO36" s="132"/>
      <c r="MXP36" s="132"/>
      <c r="MXQ36" s="132"/>
      <c r="MXR36" s="132"/>
      <c r="MXS36" s="132"/>
      <c r="MXT36" s="132"/>
      <c r="MXU36" s="132"/>
      <c r="MXV36" s="132"/>
      <c r="MXW36" s="132"/>
      <c r="MXX36" s="132"/>
      <c r="MXY36" s="132"/>
      <c r="MXZ36" s="132"/>
      <c r="MYA36" s="132"/>
      <c r="MYB36" s="130"/>
      <c r="MYC36" s="132"/>
      <c r="MYD36" s="132"/>
      <c r="MYE36" s="132"/>
      <c r="MYF36" s="132"/>
      <c r="MYG36" s="132"/>
      <c r="MYH36" s="132"/>
      <c r="MYI36" s="132"/>
      <c r="MYJ36" s="132"/>
      <c r="MYK36" s="132"/>
      <c r="MYL36" s="132"/>
      <c r="MYM36" s="132"/>
      <c r="MYN36" s="132"/>
      <c r="MYO36" s="132"/>
      <c r="MYP36" s="132"/>
      <c r="MYQ36" s="130"/>
      <c r="MYR36" s="132"/>
      <c r="MYS36" s="132"/>
      <c r="MYT36" s="132"/>
      <c r="MYU36" s="132"/>
      <c r="MYV36" s="132"/>
      <c r="MYW36" s="132"/>
      <c r="MYX36" s="132"/>
      <c r="MYY36" s="132"/>
      <c r="MYZ36" s="132"/>
      <c r="MZA36" s="132"/>
      <c r="MZB36" s="132"/>
      <c r="MZC36" s="132"/>
      <c r="MZD36" s="132"/>
      <c r="MZE36" s="132"/>
      <c r="MZF36" s="130"/>
      <c r="MZG36" s="132"/>
      <c r="MZH36" s="132"/>
      <c r="MZI36" s="132"/>
      <c r="MZJ36" s="132"/>
      <c r="MZK36" s="132"/>
      <c r="MZL36" s="132"/>
      <c r="MZM36" s="132"/>
      <c r="MZN36" s="132"/>
      <c r="MZO36" s="132"/>
      <c r="MZP36" s="132"/>
      <c r="MZQ36" s="132"/>
      <c r="MZR36" s="132"/>
      <c r="MZS36" s="132"/>
      <c r="MZT36" s="132"/>
      <c r="MZU36" s="130"/>
      <c r="MZV36" s="132"/>
      <c r="MZW36" s="132"/>
      <c r="MZX36" s="132"/>
      <c r="MZY36" s="132"/>
      <c r="MZZ36" s="132"/>
      <c r="NAA36" s="132"/>
      <c r="NAB36" s="132"/>
      <c r="NAC36" s="132"/>
      <c r="NAD36" s="132"/>
      <c r="NAE36" s="132"/>
      <c r="NAF36" s="132"/>
      <c r="NAG36" s="132"/>
      <c r="NAH36" s="132"/>
      <c r="NAI36" s="132"/>
      <c r="NAJ36" s="130"/>
      <c r="NAK36" s="132"/>
      <c r="NAL36" s="132"/>
      <c r="NAM36" s="132"/>
      <c r="NAN36" s="132"/>
      <c r="NAO36" s="132"/>
      <c r="NAP36" s="132"/>
      <c r="NAQ36" s="132"/>
      <c r="NAR36" s="132"/>
      <c r="NAS36" s="132"/>
      <c r="NAT36" s="132"/>
      <c r="NAU36" s="132"/>
      <c r="NAV36" s="132"/>
      <c r="NAW36" s="132"/>
      <c r="NAX36" s="132"/>
      <c r="NAY36" s="130"/>
      <c r="NAZ36" s="132"/>
      <c r="NBA36" s="132"/>
      <c r="NBB36" s="132"/>
      <c r="NBC36" s="132"/>
      <c r="NBD36" s="132"/>
      <c r="NBE36" s="132"/>
      <c r="NBF36" s="132"/>
      <c r="NBG36" s="132"/>
      <c r="NBH36" s="132"/>
      <c r="NBI36" s="132"/>
      <c r="NBJ36" s="132"/>
      <c r="NBK36" s="132"/>
      <c r="NBL36" s="132"/>
      <c r="NBM36" s="132"/>
      <c r="NBN36" s="130"/>
      <c r="NBO36" s="132"/>
      <c r="NBP36" s="132"/>
      <c r="NBQ36" s="132"/>
      <c r="NBR36" s="132"/>
      <c r="NBS36" s="132"/>
      <c r="NBT36" s="132"/>
      <c r="NBU36" s="132"/>
      <c r="NBV36" s="132"/>
      <c r="NBW36" s="132"/>
      <c r="NBX36" s="132"/>
      <c r="NBY36" s="132"/>
      <c r="NBZ36" s="132"/>
      <c r="NCA36" s="132"/>
      <c r="NCB36" s="132"/>
      <c r="NCC36" s="130"/>
      <c r="NCD36" s="132"/>
      <c r="NCE36" s="132"/>
      <c r="NCF36" s="132"/>
      <c r="NCG36" s="132"/>
      <c r="NCH36" s="132"/>
      <c r="NCI36" s="132"/>
      <c r="NCJ36" s="132"/>
      <c r="NCK36" s="132"/>
      <c r="NCL36" s="132"/>
      <c r="NCM36" s="132"/>
      <c r="NCN36" s="132"/>
      <c r="NCO36" s="132"/>
      <c r="NCP36" s="132"/>
      <c r="NCQ36" s="132"/>
      <c r="NCR36" s="130"/>
      <c r="NCS36" s="132"/>
      <c r="NCT36" s="132"/>
      <c r="NCU36" s="132"/>
      <c r="NCV36" s="132"/>
      <c r="NCW36" s="132"/>
      <c r="NCX36" s="132"/>
      <c r="NCY36" s="132"/>
      <c r="NCZ36" s="132"/>
      <c r="NDA36" s="132"/>
      <c r="NDB36" s="132"/>
      <c r="NDC36" s="132"/>
      <c r="NDD36" s="132"/>
      <c r="NDE36" s="132"/>
      <c r="NDF36" s="132"/>
      <c r="NDG36" s="130"/>
      <c r="NDH36" s="132"/>
      <c r="NDI36" s="132"/>
      <c r="NDJ36" s="132"/>
      <c r="NDK36" s="132"/>
      <c r="NDL36" s="132"/>
      <c r="NDM36" s="132"/>
      <c r="NDN36" s="132"/>
      <c r="NDO36" s="132"/>
      <c r="NDP36" s="132"/>
      <c r="NDQ36" s="132"/>
      <c r="NDR36" s="132"/>
      <c r="NDS36" s="132"/>
      <c r="NDT36" s="132"/>
      <c r="NDU36" s="132"/>
      <c r="NDV36" s="130"/>
      <c r="NDW36" s="132"/>
      <c r="NDX36" s="132"/>
      <c r="NDY36" s="132"/>
      <c r="NDZ36" s="132"/>
      <c r="NEA36" s="132"/>
      <c r="NEB36" s="132"/>
      <c r="NEC36" s="132"/>
      <c r="NED36" s="132"/>
      <c r="NEE36" s="132"/>
      <c r="NEF36" s="132"/>
      <c r="NEG36" s="132"/>
      <c r="NEH36" s="132"/>
      <c r="NEI36" s="132"/>
      <c r="NEJ36" s="132"/>
      <c r="NEK36" s="130"/>
      <c r="NEL36" s="132"/>
      <c r="NEM36" s="132"/>
      <c r="NEN36" s="132"/>
      <c r="NEO36" s="132"/>
      <c r="NEP36" s="132"/>
      <c r="NEQ36" s="132"/>
      <c r="NER36" s="132"/>
      <c r="NES36" s="132"/>
      <c r="NET36" s="132"/>
      <c r="NEU36" s="132"/>
      <c r="NEV36" s="132"/>
      <c r="NEW36" s="132"/>
      <c r="NEX36" s="132"/>
      <c r="NEY36" s="132"/>
      <c r="NEZ36" s="130"/>
      <c r="NFA36" s="132"/>
      <c r="NFB36" s="132"/>
      <c r="NFC36" s="132"/>
      <c r="NFD36" s="132"/>
      <c r="NFE36" s="132"/>
      <c r="NFF36" s="132"/>
      <c r="NFG36" s="132"/>
      <c r="NFH36" s="132"/>
      <c r="NFI36" s="132"/>
      <c r="NFJ36" s="132"/>
      <c r="NFK36" s="132"/>
      <c r="NFL36" s="132"/>
      <c r="NFM36" s="132"/>
      <c r="NFN36" s="132"/>
      <c r="NFO36" s="130"/>
      <c r="NFP36" s="132"/>
      <c r="NFQ36" s="132"/>
      <c r="NFR36" s="132"/>
      <c r="NFS36" s="132"/>
      <c r="NFT36" s="132"/>
      <c r="NFU36" s="132"/>
      <c r="NFV36" s="132"/>
      <c r="NFW36" s="132"/>
      <c r="NFX36" s="132"/>
      <c r="NFY36" s="132"/>
      <c r="NFZ36" s="132"/>
      <c r="NGA36" s="132"/>
      <c r="NGB36" s="132"/>
      <c r="NGC36" s="132"/>
      <c r="NGD36" s="130"/>
      <c r="NGE36" s="132"/>
      <c r="NGF36" s="132"/>
      <c r="NGG36" s="132"/>
      <c r="NGH36" s="132"/>
      <c r="NGI36" s="132"/>
      <c r="NGJ36" s="132"/>
      <c r="NGK36" s="132"/>
      <c r="NGL36" s="132"/>
      <c r="NGM36" s="132"/>
      <c r="NGN36" s="132"/>
      <c r="NGO36" s="132"/>
      <c r="NGP36" s="132"/>
      <c r="NGQ36" s="132"/>
      <c r="NGR36" s="132"/>
      <c r="NGS36" s="130"/>
      <c r="NGT36" s="132"/>
      <c r="NGU36" s="132"/>
      <c r="NGV36" s="132"/>
      <c r="NGW36" s="132"/>
      <c r="NGX36" s="132"/>
      <c r="NGY36" s="132"/>
      <c r="NGZ36" s="132"/>
      <c r="NHA36" s="132"/>
      <c r="NHB36" s="132"/>
      <c r="NHC36" s="132"/>
      <c r="NHD36" s="132"/>
      <c r="NHE36" s="132"/>
      <c r="NHF36" s="132"/>
      <c r="NHG36" s="132"/>
      <c r="NHH36" s="130"/>
      <c r="NHI36" s="132"/>
      <c r="NHJ36" s="132"/>
      <c r="NHK36" s="132"/>
      <c r="NHL36" s="132"/>
      <c r="NHM36" s="132"/>
      <c r="NHN36" s="132"/>
      <c r="NHO36" s="132"/>
      <c r="NHP36" s="132"/>
      <c r="NHQ36" s="132"/>
      <c r="NHR36" s="132"/>
      <c r="NHS36" s="132"/>
      <c r="NHT36" s="132"/>
      <c r="NHU36" s="132"/>
      <c r="NHV36" s="132"/>
      <c r="NHW36" s="130"/>
      <c r="NHX36" s="132"/>
      <c r="NHY36" s="132"/>
      <c r="NHZ36" s="132"/>
      <c r="NIA36" s="132"/>
      <c r="NIB36" s="132"/>
      <c r="NIC36" s="132"/>
      <c r="NID36" s="132"/>
      <c r="NIE36" s="132"/>
      <c r="NIF36" s="132"/>
      <c r="NIG36" s="132"/>
      <c r="NIH36" s="132"/>
      <c r="NII36" s="132"/>
      <c r="NIJ36" s="132"/>
      <c r="NIK36" s="132"/>
      <c r="NIL36" s="130"/>
      <c r="NIM36" s="132"/>
      <c r="NIN36" s="132"/>
      <c r="NIO36" s="132"/>
      <c r="NIP36" s="132"/>
      <c r="NIQ36" s="132"/>
      <c r="NIR36" s="132"/>
      <c r="NIS36" s="132"/>
      <c r="NIT36" s="132"/>
      <c r="NIU36" s="132"/>
      <c r="NIV36" s="132"/>
      <c r="NIW36" s="132"/>
      <c r="NIX36" s="132"/>
      <c r="NIY36" s="132"/>
      <c r="NIZ36" s="132"/>
      <c r="NJA36" s="130"/>
      <c r="NJB36" s="132"/>
      <c r="NJC36" s="132"/>
      <c r="NJD36" s="132"/>
      <c r="NJE36" s="132"/>
      <c r="NJF36" s="132"/>
      <c r="NJG36" s="132"/>
      <c r="NJH36" s="132"/>
      <c r="NJI36" s="132"/>
      <c r="NJJ36" s="132"/>
      <c r="NJK36" s="132"/>
      <c r="NJL36" s="132"/>
      <c r="NJM36" s="132"/>
      <c r="NJN36" s="132"/>
      <c r="NJO36" s="132"/>
      <c r="NJP36" s="130"/>
      <c r="NJQ36" s="132"/>
      <c r="NJR36" s="132"/>
      <c r="NJS36" s="132"/>
      <c r="NJT36" s="132"/>
      <c r="NJU36" s="132"/>
      <c r="NJV36" s="132"/>
      <c r="NJW36" s="132"/>
      <c r="NJX36" s="132"/>
      <c r="NJY36" s="132"/>
      <c r="NJZ36" s="132"/>
      <c r="NKA36" s="132"/>
      <c r="NKB36" s="132"/>
      <c r="NKC36" s="132"/>
      <c r="NKD36" s="132"/>
      <c r="NKE36" s="130"/>
      <c r="NKF36" s="132"/>
      <c r="NKG36" s="132"/>
      <c r="NKH36" s="132"/>
      <c r="NKI36" s="132"/>
      <c r="NKJ36" s="132"/>
      <c r="NKK36" s="132"/>
      <c r="NKL36" s="132"/>
      <c r="NKM36" s="132"/>
      <c r="NKN36" s="132"/>
      <c r="NKO36" s="132"/>
      <c r="NKP36" s="132"/>
      <c r="NKQ36" s="132"/>
      <c r="NKR36" s="132"/>
      <c r="NKS36" s="132"/>
      <c r="NKT36" s="130"/>
      <c r="NKU36" s="132"/>
      <c r="NKV36" s="132"/>
      <c r="NKW36" s="132"/>
      <c r="NKX36" s="132"/>
      <c r="NKY36" s="132"/>
      <c r="NKZ36" s="132"/>
      <c r="NLA36" s="132"/>
      <c r="NLB36" s="132"/>
      <c r="NLC36" s="132"/>
      <c r="NLD36" s="132"/>
      <c r="NLE36" s="132"/>
      <c r="NLF36" s="132"/>
      <c r="NLG36" s="132"/>
      <c r="NLH36" s="132"/>
      <c r="NLI36" s="130"/>
      <c r="NLJ36" s="132"/>
      <c r="NLK36" s="132"/>
      <c r="NLL36" s="132"/>
      <c r="NLM36" s="132"/>
      <c r="NLN36" s="132"/>
      <c r="NLO36" s="132"/>
      <c r="NLP36" s="132"/>
      <c r="NLQ36" s="132"/>
      <c r="NLR36" s="132"/>
      <c r="NLS36" s="132"/>
      <c r="NLT36" s="132"/>
      <c r="NLU36" s="132"/>
      <c r="NLV36" s="132"/>
      <c r="NLW36" s="132"/>
      <c r="NLX36" s="130"/>
      <c r="NLY36" s="132"/>
      <c r="NLZ36" s="132"/>
      <c r="NMA36" s="132"/>
      <c r="NMB36" s="132"/>
      <c r="NMC36" s="132"/>
      <c r="NMD36" s="132"/>
      <c r="NME36" s="132"/>
      <c r="NMF36" s="132"/>
      <c r="NMG36" s="132"/>
      <c r="NMH36" s="132"/>
      <c r="NMI36" s="132"/>
      <c r="NMJ36" s="132"/>
      <c r="NMK36" s="132"/>
      <c r="NML36" s="132"/>
      <c r="NMM36" s="130"/>
      <c r="NMN36" s="132"/>
      <c r="NMO36" s="132"/>
      <c r="NMP36" s="132"/>
      <c r="NMQ36" s="132"/>
      <c r="NMR36" s="132"/>
      <c r="NMS36" s="132"/>
      <c r="NMT36" s="132"/>
      <c r="NMU36" s="132"/>
      <c r="NMV36" s="132"/>
      <c r="NMW36" s="132"/>
      <c r="NMX36" s="132"/>
      <c r="NMY36" s="132"/>
      <c r="NMZ36" s="132"/>
      <c r="NNA36" s="132"/>
      <c r="NNB36" s="130"/>
      <c r="NNC36" s="132"/>
      <c r="NND36" s="132"/>
      <c r="NNE36" s="132"/>
      <c r="NNF36" s="132"/>
      <c r="NNG36" s="132"/>
      <c r="NNH36" s="132"/>
      <c r="NNI36" s="132"/>
      <c r="NNJ36" s="132"/>
      <c r="NNK36" s="132"/>
      <c r="NNL36" s="132"/>
      <c r="NNM36" s="132"/>
      <c r="NNN36" s="132"/>
      <c r="NNO36" s="132"/>
      <c r="NNP36" s="132"/>
      <c r="NNQ36" s="130"/>
      <c r="NNR36" s="132"/>
      <c r="NNS36" s="132"/>
      <c r="NNT36" s="132"/>
      <c r="NNU36" s="132"/>
      <c r="NNV36" s="132"/>
      <c r="NNW36" s="132"/>
      <c r="NNX36" s="132"/>
      <c r="NNY36" s="132"/>
      <c r="NNZ36" s="132"/>
      <c r="NOA36" s="132"/>
      <c r="NOB36" s="132"/>
      <c r="NOC36" s="132"/>
      <c r="NOD36" s="132"/>
      <c r="NOE36" s="132"/>
      <c r="NOF36" s="130"/>
      <c r="NOG36" s="132"/>
      <c r="NOH36" s="132"/>
      <c r="NOI36" s="132"/>
      <c r="NOJ36" s="132"/>
      <c r="NOK36" s="132"/>
      <c r="NOL36" s="132"/>
      <c r="NOM36" s="132"/>
      <c r="NON36" s="132"/>
      <c r="NOO36" s="132"/>
      <c r="NOP36" s="132"/>
      <c r="NOQ36" s="132"/>
      <c r="NOR36" s="132"/>
      <c r="NOS36" s="132"/>
      <c r="NOT36" s="132"/>
      <c r="NOU36" s="130"/>
      <c r="NOV36" s="132"/>
      <c r="NOW36" s="132"/>
      <c r="NOX36" s="132"/>
      <c r="NOY36" s="132"/>
      <c r="NOZ36" s="132"/>
      <c r="NPA36" s="132"/>
      <c r="NPB36" s="132"/>
      <c r="NPC36" s="132"/>
      <c r="NPD36" s="132"/>
      <c r="NPE36" s="132"/>
      <c r="NPF36" s="132"/>
      <c r="NPG36" s="132"/>
      <c r="NPH36" s="132"/>
      <c r="NPI36" s="132"/>
      <c r="NPJ36" s="130"/>
      <c r="NPK36" s="132"/>
      <c r="NPL36" s="132"/>
      <c r="NPM36" s="132"/>
      <c r="NPN36" s="132"/>
      <c r="NPO36" s="132"/>
      <c r="NPP36" s="132"/>
      <c r="NPQ36" s="132"/>
      <c r="NPR36" s="132"/>
      <c r="NPS36" s="132"/>
      <c r="NPT36" s="132"/>
      <c r="NPU36" s="132"/>
      <c r="NPV36" s="132"/>
      <c r="NPW36" s="132"/>
      <c r="NPX36" s="132"/>
      <c r="NPY36" s="130"/>
      <c r="NPZ36" s="132"/>
      <c r="NQA36" s="132"/>
      <c r="NQB36" s="132"/>
      <c r="NQC36" s="132"/>
      <c r="NQD36" s="132"/>
      <c r="NQE36" s="132"/>
      <c r="NQF36" s="132"/>
      <c r="NQG36" s="132"/>
      <c r="NQH36" s="132"/>
      <c r="NQI36" s="132"/>
      <c r="NQJ36" s="132"/>
      <c r="NQK36" s="132"/>
      <c r="NQL36" s="132"/>
      <c r="NQM36" s="132"/>
      <c r="NQN36" s="130"/>
      <c r="NQO36" s="132"/>
      <c r="NQP36" s="132"/>
      <c r="NQQ36" s="132"/>
      <c r="NQR36" s="132"/>
      <c r="NQS36" s="132"/>
      <c r="NQT36" s="132"/>
      <c r="NQU36" s="132"/>
      <c r="NQV36" s="132"/>
      <c r="NQW36" s="132"/>
      <c r="NQX36" s="132"/>
      <c r="NQY36" s="132"/>
      <c r="NQZ36" s="132"/>
      <c r="NRA36" s="132"/>
      <c r="NRB36" s="132"/>
      <c r="NRC36" s="130"/>
      <c r="NRD36" s="132"/>
      <c r="NRE36" s="132"/>
      <c r="NRF36" s="132"/>
      <c r="NRG36" s="132"/>
      <c r="NRH36" s="132"/>
      <c r="NRI36" s="132"/>
      <c r="NRJ36" s="132"/>
      <c r="NRK36" s="132"/>
      <c r="NRL36" s="132"/>
      <c r="NRM36" s="132"/>
      <c r="NRN36" s="132"/>
      <c r="NRO36" s="132"/>
      <c r="NRP36" s="132"/>
      <c r="NRQ36" s="132"/>
      <c r="NRR36" s="130"/>
      <c r="NRS36" s="132"/>
      <c r="NRT36" s="132"/>
      <c r="NRU36" s="132"/>
      <c r="NRV36" s="132"/>
      <c r="NRW36" s="132"/>
      <c r="NRX36" s="132"/>
      <c r="NRY36" s="132"/>
      <c r="NRZ36" s="132"/>
      <c r="NSA36" s="132"/>
      <c r="NSB36" s="132"/>
      <c r="NSC36" s="132"/>
      <c r="NSD36" s="132"/>
      <c r="NSE36" s="132"/>
      <c r="NSF36" s="132"/>
      <c r="NSG36" s="130"/>
      <c r="NSH36" s="132"/>
      <c r="NSI36" s="132"/>
      <c r="NSJ36" s="132"/>
      <c r="NSK36" s="132"/>
      <c r="NSL36" s="132"/>
      <c r="NSM36" s="132"/>
      <c r="NSN36" s="132"/>
      <c r="NSO36" s="132"/>
      <c r="NSP36" s="132"/>
      <c r="NSQ36" s="132"/>
      <c r="NSR36" s="132"/>
      <c r="NSS36" s="132"/>
      <c r="NST36" s="132"/>
      <c r="NSU36" s="132"/>
      <c r="NSV36" s="130"/>
      <c r="NSW36" s="132"/>
      <c r="NSX36" s="132"/>
      <c r="NSY36" s="132"/>
      <c r="NSZ36" s="132"/>
      <c r="NTA36" s="132"/>
      <c r="NTB36" s="132"/>
      <c r="NTC36" s="132"/>
      <c r="NTD36" s="132"/>
      <c r="NTE36" s="132"/>
      <c r="NTF36" s="132"/>
      <c r="NTG36" s="132"/>
      <c r="NTH36" s="132"/>
      <c r="NTI36" s="132"/>
      <c r="NTJ36" s="132"/>
      <c r="NTK36" s="130"/>
      <c r="NTL36" s="132"/>
      <c r="NTM36" s="132"/>
      <c r="NTN36" s="132"/>
      <c r="NTO36" s="132"/>
      <c r="NTP36" s="132"/>
      <c r="NTQ36" s="132"/>
      <c r="NTR36" s="132"/>
      <c r="NTS36" s="132"/>
      <c r="NTT36" s="132"/>
      <c r="NTU36" s="132"/>
      <c r="NTV36" s="132"/>
      <c r="NTW36" s="132"/>
      <c r="NTX36" s="132"/>
      <c r="NTY36" s="132"/>
      <c r="NTZ36" s="130"/>
      <c r="NUA36" s="132"/>
      <c r="NUB36" s="132"/>
      <c r="NUC36" s="132"/>
      <c r="NUD36" s="132"/>
      <c r="NUE36" s="132"/>
      <c r="NUF36" s="132"/>
      <c r="NUG36" s="132"/>
      <c r="NUH36" s="132"/>
      <c r="NUI36" s="132"/>
      <c r="NUJ36" s="132"/>
      <c r="NUK36" s="132"/>
      <c r="NUL36" s="132"/>
      <c r="NUM36" s="132"/>
      <c r="NUN36" s="132"/>
      <c r="NUO36" s="130"/>
      <c r="NUP36" s="132"/>
      <c r="NUQ36" s="132"/>
      <c r="NUR36" s="132"/>
      <c r="NUS36" s="132"/>
      <c r="NUT36" s="132"/>
      <c r="NUU36" s="132"/>
      <c r="NUV36" s="132"/>
      <c r="NUW36" s="132"/>
      <c r="NUX36" s="132"/>
      <c r="NUY36" s="132"/>
      <c r="NUZ36" s="132"/>
      <c r="NVA36" s="132"/>
      <c r="NVB36" s="132"/>
      <c r="NVC36" s="132"/>
      <c r="NVD36" s="130"/>
      <c r="NVE36" s="132"/>
      <c r="NVF36" s="132"/>
      <c r="NVG36" s="132"/>
      <c r="NVH36" s="132"/>
      <c r="NVI36" s="132"/>
      <c r="NVJ36" s="132"/>
      <c r="NVK36" s="132"/>
      <c r="NVL36" s="132"/>
      <c r="NVM36" s="132"/>
      <c r="NVN36" s="132"/>
      <c r="NVO36" s="132"/>
      <c r="NVP36" s="132"/>
      <c r="NVQ36" s="132"/>
      <c r="NVR36" s="132"/>
      <c r="NVS36" s="130"/>
      <c r="NVT36" s="132"/>
      <c r="NVU36" s="132"/>
      <c r="NVV36" s="132"/>
      <c r="NVW36" s="132"/>
      <c r="NVX36" s="132"/>
      <c r="NVY36" s="132"/>
      <c r="NVZ36" s="132"/>
      <c r="NWA36" s="132"/>
      <c r="NWB36" s="132"/>
      <c r="NWC36" s="132"/>
      <c r="NWD36" s="132"/>
      <c r="NWE36" s="132"/>
      <c r="NWF36" s="132"/>
      <c r="NWG36" s="132"/>
      <c r="NWH36" s="130"/>
      <c r="NWI36" s="132"/>
      <c r="NWJ36" s="132"/>
      <c r="NWK36" s="132"/>
      <c r="NWL36" s="132"/>
      <c r="NWM36" s="132"/>
      <c r="NWN36" s="132"/>
      <c r="NWO36" s="132"/>
      <c r="NWP36" s="132"/>
      <c r="NWQ36" s="132"/>
      <c r="NWR36" s="132"/>
      <c r="NWS36" s="132"/>
      <c r="NWT36" s="132"/>
      <c r="NWU36" s="132"/>
      <c r="NWV36" s="132"/>
      <c r="NWW36" s="130"/>
      <c r="NWX36" s="132"/>
      <c r="NWY36" s="132"/>
      <c r="NWZ36" s="132"/>
      <c r="NXA36" s="132"/>
      <c r="NXB36" s="132"/>
      <c r="NXC36" s="132"/>
      <c r="NXD36" s="132"/>
      <c r="NXE36" s="132"/>
      <c r="NXF36" s="132"/>
      <c r="NXG36" s="132"/>
      <c r="NXH36" s="132"/>
      <c r="NXI36" s="132"/>
      <c r="NXJ36" s="132"/>
      <c r="NXK36" s="132"/>
      <c r="NXL36" s="130"/>
      <c r="NXM36" s="132"/>
      <c r="NXN36" s="132"/>
      <c r="NXO36" s="132"/>
      <c r="NXP36" s="132"/>
      <c r="NXQ36" s="132"/>
      <c r="NXR36" s="132"/>
      <c r="NXS36" s="132"/>
      <c r="NXT36" s="132"/>
      <c r="NXU36" s="132"/>
      <c r="NXV36" s="132"/>
      <c r="NXW36" s="132"/>
      <c r="NXX36" s="132"/>
      <c r="NXY36" s="132"/>
      <c r="NXZ36" s="132"/>
      <c r="NYA36" s="130"/>
      <c r="NYB36" s="132"/>
      <c r="NYC36" s="132"/>
      <c r="NYD36" s="132"/>
      <c r="NYE36" s="132"/>
      <c r="NYF36" s="132"/>
      <c r="NYG36" s="132"/>
      <c r="NYH36" s="132"/>
      <c r="NYI36" s="132"/>
      <c r="NYJ36" s="132"/>
      <c r="NYK36" s="132"/>
      <c r="NYL36" s="132"/>
      <c r="NYM36" s="132"/>
      <c r="NYN36" s="132"/>
      <c r="NYO36" s="132"/>
      <c r="NYP36" s="130"/>
      <c r="NYQ36" s="132"/>
      <c r="NYR36" s="132"/>
      <c r="NYS36" s="132"/>
      <c r="NYT36" s="132"/>
      <c r="NYU36" s="132"/>
      <c r="NYV36" s="132"/>
      <c r="NYW36" s="132"/>
      <c r="NYX36" s="132"/>
      <c r="NYY36" s="132"/>
      <c r="NYZ36" s="132"/>
      <c r="NZA36" s="132"/>
      <c r="NZB36" s="132"/>
      <c r="NZC36" s="132"/>
      <c r="NZD36" s="132"/>
      <c r="NZE36" s="130"/>
      <c r="NZF36" s="132"/>
      <c r="NZG36" s="132"/>
      <c r="NZH36" s="132"/>
      <c r="NZI36" s="132"/>
      <c r="NZJ36" s="132"/>
      <c r="NZK36" s="132"/>
      <c r="NZL36" s="132"/>
      <c r="NZM36" s="132"/>
      <c r="NZN36" s="132"/>
      <c r="NZO36" s="132"/>
      <c r="NZP36" s="132"/>
      <c r="NZQ36" s="132"/>
      <c r="NZR36" s="132"/>
      <c r="NZS36" s="132"/>
      <c r="NZT36" s="130"/>
      <c r="NZU36" s="132"/>
      <c r="NZV36" s="132"/>
      <c r="NZW36" s="132"/>
      <c r="NZX36" s="132"/>
      <c r="NZY36" s="132"/>
      <c r="NZZ36" s="132"/>
      <c r="OAA36" s="132"/>
      <c r="OAB36" s="132"/>
      <c r="OAC36" s="132"/>
      <c r="OAD36" s="132"/>
      <c r="OAE36" s="132"/>
      <c r="OAF36" s="132"/>
      <c r="OAG36" s="132"/>
      <c r="OAH36" s="132"/>
      <c r="OAI36" s="130"/>
      <c r="OAJ36" s="132"/>
      <c r="OAK36" s="132"/>
      <c r="OAL36" s="132"/>
      <c r="OAM36" s="132"/>
      <c r="OAN36" s="132"/>
      <c r="OAO36" s="132"/>
      <c r="OAP36" s="132"/>
      <c r="OAQ36" s="132"/>
      <c r="OAR36" s="132"/>
      <c r="OAS36" s="132"/>
      <c r="OAT36" s="132"/>
      <c r="OAU36" s="132"/>
      <c r="OAV36" s="132"/>
      <c r="OAW36" s="132"/>
      <c r="OAX36" s="130"/>
      <c r="OAY36" s="132"/>
      <c r="OAZ36" s="132"/>
      <c r="OBA36" s="132"/>
      <c r="OBB36" s="132"/>
      <c r="OBC36" s="132"/>
      <c r="OBD36" s="132"/>
      <c r="OBE36" s="132"/>
      <c r="OBF36" s="132"/>
      <c r="OBG36" s="132"/>
      <c r="OBH36" s="132"/>
      <c r="OBI36" s="132"/>
      <c r="OBJ36" s="132"/>
      <c r="OBK36" s="132"/>
      <c r="OBL36" s="132"/>
      <c r="OBM36" s="130"/>
      <c r="OBN36" s="132"/>
      <c r="OBO36" s="132"/>
      <c r="OBP36" s="132"/>
      <c r="OBQ36" s="132"/>
      <c r="OBR36" s="132"/>
      <c r="OBS36" s="132"/>
      <c r="OBT36" s="132"/>
      <c r="OBU36" s="132"/>
      <c r="OBV36" s="132"/>
      <c r="OBW36" s="132"/>
      <c r="OBX36" s="132"/>
      <c r="OBY36" s="132"/>
      <c r="OBZ36" s="132"/>
      <c r="OCA36" s="132"/>
      <c r="OCB36" s="130"/>
      <c r="OCC36" s="132"/>
      <c r="OCD36" s="132"/>
      <c r="OCE36" s="132"/>
      <c r="OCF36" s="132"/>
      <c r="OCG36" s="132"/>
      <c r="OCH36" s="132"/>
      <c r="OCI36" s="132"/>
      <c r="OCJ36" s="132"/>
      <c r="OCK36" s="132"/>
      <c r="OCL36" s="132"/>
      <c r="OCM36" s="132"/>
      <c r="OCN36" s="132"/>
      <c r="OCO36" s="132"/>
      <c r="OCP36" s="132"/>
      <c r="OCQ36" s="130"/>
      <c r="OCR36" s="132"/>
      <c r="OCS36" s="132"/>
      <c r="OCT36" s="132"/>
      <c r="OCU36" s="132"/>
      <c r="OCV36" s="132"/>
      <c r="OCW36" s="132"/>
      <c r="OCX36" s="132"/>
      <c r="OCY36" s="132"/>
      <c r="OCZ36" s="132"/>
      <c r="ODA36" s="132"/>
      <c r="ODB36" s="132"/>
      <c r="ODC36" s="132"/>
      <c r="ODD36" s="132"/>
      <c r="ODE36" s="132"/>
      <c r="ODF36" s="130"/>
      <c r="ODG36" s="132"/>
      <c r="ODH36" s="132"/>
      <c r="ODI36" s="132"/>
      <c r="ODJ36" s="132"/>
      <c r="ODK36" s="132"/>
      <c r="ODL36" s="132"/>
      <c r="ODM36" s="132"/>
      <c r="ODN36" s="132"/>
      <c r="ODO36" s="132"/>
      <c r="ODP36" s="132"/>
      <c r="ODQ36" s="132"/>
      <c r="ODR36" s="132"/>
      <c r="ODS36" s="132"/>
      <c r="ODT36" s="132"/>
      <c r="ODU36" s="130"/>
      <c r="ODV36" s="132"/>
      <c r="ODW36" s="132"/>
      <c r="ODX36" s="132"/>
      <c r="ODY36" s="132"/>
      <c r="ODZ36" s="132"/>
      <c r="OEA36" s="132"/>
      <c r="OEB36" s="132"/>
      <c r="OEC36" s="132"/>
      <c r="OED36" s="132"/>
      <c r="OEE36" s="132"/>
      <c r="OEF36" s="132"/>
      <c r="OEG36" s="132"/>
      <c r="OEH36" s="132"/>
      <c r="OEI36" s="132"/>
      <c r="OEJ36" s="130"/>
      <c r="OEK36" s="132"/>
      <c r="OEL36" s="132"/>
      <c r="OEM36" s="132"/>
      <c r="OEN36" s="132"/>
      <c r="OEO36" s="132"/>
      <c r="OEP36" s="132"/>
      <c r="OEQ36" s="132"/>
      <c r="OER36" s="132"/>
      <c r="OES36" s="132"/>
      <c r="OET36" s="132"/>
      <c r="OEU36" s="132"/>
      <c r="OEV36" s="132"/>
      <c r="OEW36" s="132"/>
      <c r="OEX36" s="132"/>
      <c r="OEY36" s="130"/>
      <c r="OEZ36" s="132"/>
      <c r="OFA36" s="132"/>
      <c r="OFB36" s="132"/>
      <c r="OFC36" s="132"/>
      <c r="OFD36" s="132"/>
      <c r="OFE36" s="132"/>
      <c r="OFF36" s="132"/>
      <c r="OFG36" s="132"/>
      <c r="OFH36" s="132"/>
      <c r="OFI36" s="132"/>
      <c r="OFJ36" s="132"/>
      <c r="OFK36" s="132"/>
      <c r="OFL36" s="132"/>
      <c r="OFM36" s="132"/>
      <c r="OFN36" s="130"/>
      <c r="OFO36" s="132"/>
      <c r="OFP36" s="132"/>
      <c r="OFQ36" s="132"/>
      <c r="OFR36" s="132"/>
      <c r="OFS36" s="132"/>
      <c r="OFT36" s="132"/>
      <c r="OFU36" s="132"/>
      <c r="OFV36" s="132"/>
      <c r="OFW36" s="132"/>
      <c r="OFX36" s="132"/>
      <c r="OFY36" s="132"/>
      <c r="OFZ36" s="132"/>
      <c r="OGA36" s="132"/>
      <c r="OGB36" s="132"/>
      <c r="OGC36" s="130"/>
      <c r="OGD36" s="132"/>
      <c r="OGE36" s="132"/>
      <c r="OGF36" s="132"/>
      <c r="OGG36" s="132"/>
      <c r="OGH36" s="132"/>
      <c r="OGI36" s="132"/>
      <c r="OGJ36" s="132"/>
      <c r="OGK36" s="132"/>
      <c r="OGL36" s="132"/>
      <c r="OGM36" s="132"/>
      <c r="OGN36" s="132"/>
      <c r="OGO36" s="132"/>
      <c r="OGP36" s="132"/>
      <c r="OGQ36" s="132"/>
      <c r="OGR36" s="130"/>
      <c r="OGS36" s="132"/>
      <c r="OGT36" s="132"/>
      <c r="OGU36" s="132"/>
      <c r="OGV36" s="132"/>
      <c r="OGW36" s="132"/>
      <c r="OGX36" s="132"/>
      <c r="OGY36" s="132"/>
      <c r="OGZ36" s="132"/>
      <c r="OHA36" s="132"/>
      <c r="OHB36" s="132"/>
      <c r="OHC36" s="132"/>
      <c r="OHD36" s="132"/>
      <c r="OHE36" s="132"/>
      <c r="OHF36" s="132"/>
      <c r="OHG36" s="130"/>
      <c r="OHH36" s="132"/>
      <c r="OHI36" s="132"/>
      <c r="OHJ36" s="132"/>
      <c r="OHK36" s="132"/>
      <c r="OHL36" s="132"/>
      <c r="OHM36" s="132"/>
      <c r="OHN36" s="132"/>
      <c r="OHO36" s="132"/>
      <c r="OHP36" s="132"/>
      <c r="OHQ36" s="132"/>
      <c r="OHR36" s="132"/>
      <c r="OHS36" s="132"/>
      <c r="OHT36" s="132"/>
      <c r="OHU36" s="132"/>
      <c r="OHV36" s="130"/>
      <c r="OHW36" s="132"/>
      <c r="OHX36" s="132"/>
      <c r="OHY36" s="132"/>
      <c r="OHZ36" s="132"/>
      <c r="OIA36" s="132"/>
      <c r="OIB36" s="132"/>
      <c r="OIC36" s="132"/>
      <c r="OID36" s="132"/>
      <c r="OIE36" s="132"/>
      <c r="OIF36" s="132"/>
      <c r="OIG36" s="132"/>
      <c r="OIH36" s="132"/>
      <c r="OII36" s="132"/>
      <c r="OIJ36" s="132"/>
      <c r="OIK36" s="130"/>
      <c r="OIL36" s="132"/>
      <c r="OIM36" s="132"/>
      <c r="OIN36" s="132"/>
      <c r="OIO36" s="132"/>
      <c r="OIP36" s="132"/>
      <c r="OIQ36" s="132"/>
      <c r="OIR36" s="132"/>
      <c r="OIS36" s="132"/>
      <c r="OIT36" s="132"/>
      <c r="OIU36" s="132"/>
      <c r="OIV36" s="132"/>
      <c r="OIW36" s="132"/>
      <c r="OIX36" s="132"/>
      <c r="OIY36" s="132"/>
      <c r="OIZ36" s="130"/>
      <c r="OJA36" s="132"/>
      <c r="OJB36" s="132"/>
      <c r="OJC36" s="132"/>
      <c r="OJD36" s="132"/>
      <c r="OJE36" s="132"/>
      <c r="OJF36" s="132"/>
      <c r="OJG36" s="132"/>
      <c r="OJH36" s="132"/>
      <c r="OJI36" s="132"/>
      <c r="OJJ36" s="132"/>
      <c r="OJK36" s="132"/>
      <c r="OJL36" s="132"/>
      <c r="OJM36" s="132"/>
      <c r="OJN36" s="132"/>
      <c r="OJO36" s="130"/>
      <c r="OJP36" s="132"/>
      <c r="OJQ36" s="132"/>
      <c r="OJR36" s="132"/>
      <c r="OJS36" s="132"/>
      <c r="OJT36" s="132"/>
      <c r="OJU36" s="132"/>
      <c r="OJV36" s="132"/>
      <c r="OJW36" s="132"/>
      <c r="OJX36" s="132"/>
      <c r="OJY36" s="132"/>
      <c r="OJZ36" s="132"/>
      <c r="OKA36" s="132"/>
      <c r="OKB36" s="132"/>
      <c r="OKC36" s="132"/>
      <c r="OKD36" s="130"/>
      <c r="OKE36" s="132"/>
      <c r="OKF36" s="132"/>
      <c r="OKG36" s="132"/>
      <c r="OKH36" s="132"/>
      <c r="OKI36" s="132"/>
      <c r="OKJ36" s="132"/>
      <c r="OKK36" s="132"/>
      <c r="OKL36" s="132"/>
      <c r="OKM36" s="132"/>
      <c r="OKN36" s="132"/>
      <c r="OKO36" s="132"/>
      <c r="OKP36" s="132"/>
      <c r="OKQ36" s="132"/>
      <c r="OKR36" s="132"/>
      <c r="OKS36" s="130"/>
      <c r="OKT36" s="132"/>
      <c r="OKU36" s="132"/>
      <c r="OKV36" s="132"/>
      <c r="OKW36" s="132"/>
      <c r="OKX36" s="132"/>
      <c r="OKY36" s="132"/>
      <c r="OKZ36" s="132"/>
      <c r="OLA36" s="132"/>
      <c r="OLB36" s="132"/>
      <c r="OLC36" s="132"/>
      <c r="OLD36" s="132"/>
      <c r="OLE36" s="132"/>
      <c r="OLF36" s="132"/>
      <c r="OLG36" s="132"/>
      <c r="OLH36" s="130"/>
      <c r="OLI36" s="132"/>
      <c r="OLJ36" s="132"/>
      <c r="OLK36" s="132"/>
      <c r="OLL36" s="132"/>
      <c r="OLM36" s="132"/>
      <c r="OLN36" s="132"/>
      <c r="OLO36" s="132"/>
      <c r="OLP36" s="132"/>
      <c r="OLQ36" s="132"/>
      <c r="OLR36" s="132"/>
      <c r="OLS36" s="132"/>
      <c r="OLT36" s="132"/>
      <c r="OLU36" s="132"/>
      <c r="OLV36" s="132"/>
      <c r="OLW36" s="130"/>
      <c r="OLX36" s="132"/>
      <c r="OLY36" s="132"/>
      <c r="OLZ36" s="132"/>
      <c r="OMA36" s="132"/>
      <c r="OMB36" s="132"/>
      <c r="OMC36" s="132"/>
      <c r="OMD36" s="132"/>
      <c r="OME36" s="132"/>
      <c r="OMF36" s="132"/>
      <c r="OMG36" s="132"/>
      <c r="OMH36" s="132"/>
      <c r="OMI36" s="132"/>
      <c r="OMJ36" s="132"/>
      <c r="OMK36" s="132"/>
      <c r="OML36" s="130"/>
      <c r="OMM36" s="132"/>
      <c r="OMN36" s="132"/>
      <c r="OMO36" s="132"/>
      <c r="OMP36" s="132"/>
      <c r="OMQ36" s="132"/>
      <c r="OMR36" s="132"/>
      <c r="OMS36" s="132"/>
      <c r="OMT36" s="132"/>
      <c r="OMU36" s="132"/>
      <c r="OMV36" s="132"/>
      <c r="OMW36" s="132"/>
      <c r="OMX36" s="132"/>
      <c r="OMY36" s="132"/>
      <c r="OMZ36" s="132"/>
      <c r="ONA36" s="130"/>
      <c r="ONB36" s="132"/>
      <c r="ONC36" s="132"/>
      <c r="OND36" s="132"/>
      <c r="ONE36" s="132"/>
      <c r="ONF36" s="132"/>
      <c r="ONG36" s="132"/>
      <c r="ONH36" s="132"/>
      <c r="ONI36" s="132"/>
      <c r="ONJ36" s="132"/>
      <c r="ONK36" s="132"/>
      <c r="ONL36" s="132"/>
      <c r="ONM36" s="132"/>
      <c r="ONN36" s="132"/>
      <c r="ONO36" s="132"/>
      <c r="ONP36" s="130"/>
      <c r="ONQ36" s="132"/>
      <c r="ONR36" s="132"/>
      <c r="ONS36" s="132"/>
      <c r="ONT36" s="132"/>
      <c r="ONU36" s="132"/>
      <c r="ONV36" s="132"/>
      <c r="ONW36" s="132"/>
      <c r="ONX36" s="132"/>
      <c r="ONY36" s="132"/>
      <c r="ONZ36" s="132"/>
      <c r="OOA36" s="132"/>
      <c r="OOB36" s="132"/>
      <c r="OOC36" s="132"/>
      <c r="OOD36" s="132"/>
      <c r="OOE36" s="130"/>
      <c r="OOF36" s="132"/>
      <c r="OOG36" s="132"/>
      <c r="OOH36" s="132"/>
      <c r="OOI36" s="132"/>
      <c r="OOJ36" s="132"/>
      <c r="OOK36" s="132"/>
      <c r="OOL36" s="132"/>
      <c r="OOM36" s="132"/>
      <c r="OON36" s="132"/>
      <c r="OOO36" s="132"/>
      <c r="OOP36" s="132"/>
      <c r="OOQ36" s="132"/>
      <c r="OOR36" s="132"/>
      <c r="OOS36" s="132"/>
      <c r="OOT36" s="130"/>
      <c r="OOU36" s="132"/>
      <c r="OOV36" s="132"/>
      <c r="OOW36" s="132"/>
      <c r="OOX36" s="132"/>
      <c r="OOY36" s="132"/>
      <c r="OOZ36" s="132"/>
      <c r="OPA36" s="132"/>
      <c r="OPB36" s="132"/>
      <c r="OPC36" s="132"/>
      <c r="OPD36" s="132"/>
      <c r="OPE36" s="132"/>
      <c r="OPF36" s="132"/>
      <c r="OPG36" s="132"/>
      <c r="OPH36" s="132"/>
      <c r="OPI36" s="130"/>
      <c r="OPJ36" s="132"/>
      <c r="OPK36" s="132"/>
      <c r="OPL36" s="132"/>
      <c r="OPM36" s="132"/>
      <c r="OPN36" s="132"/>
      <c r="OPO36" s="132"/>
      <c r="OPP36" s="132"/>
      <c r="OPQ36" s="132"/>
      <c r="OPR36" s="132"/>
      <c r="OPS36" s="132"/>
      <c r="OPT36" s="132"/>
      <c r="OPU36" s="132"/>
      <c r="OPV36" s="132"/>
      <c r="OPW36" s="132"/>
      <c r="OPX36" s="130"/>
      <c r="OPY36" s="132"/>
      <c r="OPZ36" s="132"/>
      <c r="OQA36" s="132"/>
      <c r="OQB36" s="132"/>
      <c r="OQC36" s="132"/>
      <c r="OQD36" s="132"/>
      <c r="OQE36" s="132"/>
      <c r="OQF36" s="132"/>
      <c r="OQG36" s="132"/>
      <c r="OQH36" s="132"/>
      <c r="OQI36" s="132"/>
      <c r="OQJ36" s="132"/>
      <c r="OQK36" s="132"/>
      <c r="OQL36" s="132"/>
      <c r="OQM36" s="130"/>
      <c r="OQN36" s="132"/>
      <c r="OQO36" s="132"/>
      <c r="OQP36" s="132"/>
      <c r="OQQ36" s="132"/>
      <c r="OQR36" s="132"/>
      <c r="OQS36" s="132"/>
      <c r="OQT36" s="132"/>
      <c r="OQU36" s="132"/>
      <c r="OQV36" s="132"/>
      <c r="OQW36" s="132"/>
      <c r="OQX36" s="132"/>
      <c r="OQY36" s="132"/>
      <c r="OQZ36" s="132"/>
      <c r="ORA36" s="132"/>
      <c r="ORB36" s="130"/>
      <c r="ORC36" s="132"/>
      <c r="ORD36" s="132"/>
      <c r="ORE36" s="132"/>
      <c r="ORF36" s="132"/>
      <c r="ORG36" s="132"/>
      <c r="ORH36" s="132"/>
      <c r="ORI36" s="132"/>
      <c r="ORJ36" s="132"/>
      <c r="ORK36" s="132"/>
      <c r="ORL36" s="132"/>
      <c r="ORM36" s="132"/>
      <c r="ORN36" s="132"/>
      <c r="ORO36" s="132"/>
      <c r="ORP36" s="132"/>
      <c r="ORQ36" s="130"/>
      <c r="ORR36" s="132"/>
      <c r="ORS36" s="132"/>
      <c r="ORT36" s="132"/>
      <c r="ORU36" s="132"/>
      <c r="ORV36" s="132"/>
      <c r="ORW36" s="132"/>
      <c r="ORX36" s="132"/>
      <c r="ORY36" s="132"/>
      <c r="ORZ36" s="132"/>
      <c r="OSA36" s="132"/>
      <c r="OSB36" s="132"/>
      <c r="OSC36" s="132"/>
      <c r="OSD36" s="132"/>
      <c r="OSE36" s="132"/>
      <c r="OSF36" s="130"/>
      <c r="OSG36" s="132"/>
      <c r="OSH36" s="132"/>
      <c r="OSI36" s="132"/>
      <c r="OSJ36" s="132"/>
      <c r="OSK36" s="132"/>
      <c r="OSL36" s="132"/>
      <c r="OSM36" s="132"/>
      <c r="OSN36" s="132"/>
      <c r="OSO36" s="132"/>
      <c r="OSP36" s="132"/>
      <c r="OSQ36" s="132"/>
      <c r="OSR36" s="132"/>
      <c r="OSS36" s="132"/>
      <c r="OST36" s="132"/>
      <c r="OSU36" s="130"/>
      <c r="OSV36" s="132"/>
      <c r="OSW36" s="132"/>
      <c r="OSX36" s="132"/>
      <c r="OSY36" s="132"/>
      <c r="OSZ36" s="132"/>
      <c r="OTA36" s="132"/>
      <c r="OTB36" s="132"/>
      <c r="OTC36" s="132"/>
      <c r="OTD36" s="132"/>
      <c r="OTE36" s="132"/>
      <c r="OTF36" s="132"/>
      <c r="OTG36" s="132"/>
      <c r="OTH36" s="132"/>
      <c r="OTI36" s="132"/>
      <c r="OTJ36" s="130"/>
      <c r="OTK36" s="132"/>
      <c r="OTL36" s="132"/>
      <c r="OTM36" s="132"/>
      <c r="OTN36" s="132"/>
      <c r="OTO36" s="132"/>
      <c r="OTP36" s="132"/>
      <c r="OTQ36" s="132"/>
      <c r="OTR36" s="132"/>
      <c r="OTS36" s="132"/>
      <c r="OTT36" s="132"/>
      <c r="OTU36" s="132"/>
      <c r="OTV36" s="132"/>
      <c r="OTW36" s="132"/>
      <c r="OTX36" s="132"/>
      <c r="OTY36" s="130"/>
      <c r="OTZ36" s="132"/>
      <c r="OUA36" s="132"/>
      <c r="OUB36" s="132"/>
      <c r="OUC36" s="132"/>
      <c r="OUD36" s="132"/>
      <c r="OUE36" s="132"/>
      <c r="OUF36" s="132"/>
      <c r="OUG36" s="132"/>
      <c r="OUH36" s="132"/>
      <c r="OUI36" s="132"/>
      <c r="OUJ36" s="132"/>
      <c r="OUK36" s="132"/>
      <c r="OUL36" s="132"/>
      <c r="OUM36" s="132"/>
      <c r="OUN36" s="130"/>
      <c r="OUO36" s="132"/>
      <c r="OUP36" s="132"/>
      <c r="OUQ36" s="132"/>
      <c r="OUR36" s="132"/>
      <c r="OUS36" s="132"/>
      <c r="OUT36" s="132"/>
      <c r="OUU36" s="132"/>
      <c r="OUV36" s="132"/>
      <c r="OUW36" s="132"/>
      <c r="OUX36" s="132"/>
      <c r="OUY36" s="132"/>
      <c r="OUZ36" s="132"/>
      <c r="OVA36" s="132"/>
      <c r="OVB36" s="132"/>
      <c r="OVC36" s="130"/>
      <c r="OVD36" s="132"/>
      <c r="OVE36" s="132"/>
      <c r="OVF36" s="132"/>
      <c r="OVG36" s="132"/>
      <c r="OVH36" s="132"/>
      <c r="OVI36" s="132"/>
      <c r="OVJ36" s="132"/>
      <c r="OVK36" s="132"/>
      <c r="OVL36" s="132"/>
      <c r="OVM36" s="132"/>
      <c r="OVN36" s="132"/>
      <c r="OVO36" s="132"/>
      <c r="OVP36" s="132"/>
      <c r="OVQ36" s="132"/>
      <c r="OVR36" s="130"/>
      <c r="OVS36" s="132"/>
      <c r="OVT36" s="132"/>
      <c r="OVU36" s="132"/>
      <c r="OVV36" s="132"/>
      <c r="OVW36" s="132"/>
      <c r="OVX36" s="132"/>
      <c r="OVY36" s="132"/>
      <c r="OVZ36" s="132"/>
      <c r="OWA36" s="132"/>
      <c r="OWB36" s="132"/>
      <c r="OWC36" s="132"/>
      <c r="OWD36" s="132"/>
      <c r="OWE36" s="132"/>
      <c r="OWF36" s="132"/>
      <c r="OWG36" s="130"/>
      <c r="OWH36" s="132"/>
      <c r="OWI36" s="132"/>
      <c r="OWJ36" s="132"/>
      <c r="OWK36" s="132"/>
      <c r="OWL36" s="132"/>
      <c r="OWM36" s="132"/>
      <c r="OWN36" s="132"/>
      <c r="OWO36" s="132"/>
      <c r="OWP36" s="132"/>
      <c r="OWQ36" s="132"/>
      <c r="OWR36" s="132"/>
      <c r="OWS36" s="132"/>
      <c r="OWT36" s="132"/>
      <c r="OWU36" s="132"/>
      <c r="OWV36" s="130"/>
      <c r="OWW36" s="132"/>
      <c r="OWX36" s="132"/>
      <c r="OWY36" s="132"/>
      <c r="OWZ36" s="132"/>
      <c r="OXA36" s="132"/>
      <c r="OXB36" s="132"/>
      <c r="OXC36" s="132"/>
      <c r="OXD36" s="132"/>
      <c r="OXE36" s="132"/>
      <c r="OXF36" s="132"/>
      <c r="OXG36" s="132"/>
      <c r="OXH36" s="132"/>
      <c r="OXI36" s="132"/>
      <c r="OXJ36" s="132"/>
      <c r="OXK36" s="130"/>
      <c r="OXL36" s="132"/>
      <c r="OXM36" s="132"/>
      <c r="OXN36" s="132"/>
      <c r="OXO36" s="132"/>
      <c r="OXP36" s="132"/>
      <c r="OXQ36" s="132"/>
      <c r="OXR36" s="132"/>
      <c r="OXS36" s="132"/>
      <c r="OXT36" s="132"/>
      <c r="OXU36" s="132"/>
      <c r="OXV36" s="132"/>
      <c r="OXW36" s="132"/>
      <c r="OXX36" s="132"/>
      <c r="OXY36" s="132"/>
      <c r="OXZ36" s="130"/>
      <c r="OYA36" s="132"/>
      <c r="OYB36" s="132"/>
      <c r="OYC36" s="132"/>
      <c r="OYD36" s="132"/>
      <c r="OYE36" s="132"/>
      <c r="OYF36" s="132"/>
      <c r="OYG36" s="132"/>
      <c r="OYH36" s="132"/>
      <c r="OYI36" s="132"/>
      <c r="OYJ36" s="132"/>
      <c r="OYK36" s="132"/>
      <c r="OYL36" s="132"/>
      <c r="OYM36" s="132"/>
      <c r="OYN36" s="132"/>
      <c r="OYO36" s="130"/>
      <c r="OYP36" s="132"/>
      <c r="OYQ36" s="132"/>
      <c r="OYR36" s="132"/>
      <c r="OYS36" s="132"/>
      <c r="OYT36" s="132"/>
      <c r="OYU36" s="132"/>
      <c r="OYV36" s="132"/>
      <c r="OYW36" s="132"/>
      <c r="OYX36" s="132"/>
      <c r="OYY36" s="132"/>
      <c r="OYZ36" s="132"/>
      <c r="OZA36" s="132"/>
      <c r="OZB36" s="132"/>
      <c r="OZC36" s="132"/>
      <c r="OZD36" s="130"/>
      <c r="OZE36" s="132"/>
      <c r="OZF36" s="132"/>
      <c r="OZG36" s="132"/>
      <c r="OZH36" s="132"/>
      <c r="OZI36" s="132"/>
      <c r="OZJ36" s="132"/>
      <c r="OZK36" s="132"/>
      <c r="OZL36" s="132"/>
      <c r="OZM36" s="132"/>
      <c r="OZN36" s="132"/>
      <c r="OZO36" s="132"/>
      <c r="OZP36" s="132"/>
      <c r="OZQ36" s="132"/>
      <c r="OZR36" s="132"/>
      <c r="OZS36" s="130"/>
      <c r="OZT36" s="132"/>
      <c r="OZU36" s="132"/>
      <c r="OZV36" s="132"/>
      <c r="OZW36" s="132"/>
      <c r="OZX36" s="132"/>
      <c r="OZY36" s="132"/>
      <c r="OZZ36" s="132"/>
      <c r="PAA36" s="132"/>
      <c r="PAB36" s="132"/>
      <c r="PAC36" s="132"/>
      <c r="PAD36" s="132"/>
      <c r="PAE36" s="132"/>
      <c r="PAF36" s="132"/>
      <c r="PAG36" s="132"/>
      <c r="PAH36" s="130"/>
      <c r="PAI36" s="132"/>
      <c r="PAJ36" s="132"/>
      <c r="PAK36" s="132"/>
      <c r="PAL36" s="132"/>
      <c r="PAM36" s="132"/>
      <c r="PAN36" s="132"/>
      <c r="PAO36" s="132"/>
      <c r="PAP36" s="132"/>
      <c r="PAQ36" s="132"/>
      <c r="PAR36" s="132"/>
      <c r="PAS36" s="132"/>
      <c r="PAT36" s="132"/>
      <c r="PAU36" s="132"/>
      <c r="PAV36" s="132"/>
      <c r="PAW36" s="130"/>
      <c r="PAX36" s="132"/>
      <c r="PAY36" s="132"/>
      <c r="PAZ36" s="132"/>
      <c r="PBA36" s="132"/>
      <c r="PBB36" s="132"/>
      <c r="PBC36" s="132"/>
      <c r="PBD36" s="132"/>
      <c r="PBE36" s="132"/>
      <c r="PBF36" s="132"/>
      <c r="PBG36" s="132"/>
      <c r="PBH36" s="132"/>
      <c r="PBI36" s="132"/>
      <c r="PBJ36" s="132"/>
      <c r="PBK36" s="132"/>
      <c r="PBL36" s="130"/>
      <c r="PBM36" s="132"/>
      <c r="PBN36" s="132"/>
      <c r="PBO36" s="132"/>
      <c r="PBP36" s="132"/>
      <c r="PBQ36" s="132"/>
      <c r="PBR36" s="132"/>
      <c r="PBS36" s="132"/>
      <c r="PBT36" s="132"/>
      <c r="PBU36" s="132"/>
      <c r="PBV36" s="132"/>
      <c r="PBW36" s="132"/>
      <c r="PBX36" s="132"/>
      <c r="PBY36" s="132"/>
      <c r="PBZ36" s="132"/>
      <c r="PCA36" s="130"/>
      <c r="PCB36" s="132"/>
      <c r="PCC36" s="132"/>
      <c r="PCD36" s="132"/>
      <c r="PCE36" s="132"/>
      <c r="PCF36" s="132"/>
      <c r="PCG36" s="132"/>
      <c r="PCH36" s="132"/>
      <c r="PCI36" s="132"/>
      <c r="PCJ36" s="132"/>
      <c r="PCK36" s="132"/>
      <c r="PCL36" s="132"/>
      <c r="PCM36" s="132"/>
      <c r="PCN36" s="132"/>
      <c r="PCO36" s="132"/>
      <c r="PCP36" s="130"/>
      <c r="PCQ36" s="132"/>
      <c r="PCR36" s="132"/>
      <c r="PCS36" s="132"/>
      <c r="PCT36" s="132"/>
      <c r="PCU36" s="132"/>
      <c r="PCV36" s="132"/>
      <c r="PCW36" s="132"/>
      <c r="PCX36" s="132"/>
      <c r="PCY36" s="132"/>
      <c r="PCZ36" s="132"/>
      <c r="PDA36" s="132"/>
      <c r="PDB36" s="132"/>
      <c r="PDC36" s="132"/>
      <c r="PDD36" s="132"/>
      <c r="PDE36" s="130"/>
      <c r="PDF36" s="132"/>
      <c r="PDG36" s="132"/>
      <c r="PDH36" s="132"/>
      <c r="PDI36" s="132"/>
      <c r="PDJ36" s="132"/>
      <c r="PDK36" s="132"/>
      <c r="PDL36" s="132"/>
      <c r="PDM36" s="132"/>
      <c r="PDN36" s="132"/>
      <c r="PDO36" s="132"/>
      <c r="PDP36" s="132"/>
      <c r="PDQ36" s="132"/>
      <c r="PDR36" s="132"/>
      <c r="PDS36" s="132"/>
      <c r="PDT36" s="130"/>
      <c r="PDU36" s="132"/>
      <c r="PDV36" s="132"/>
      <c r="PDW36" s="132"/>
      <c r="PDX36" s="132"/>
      <c r="PDY36" s="132"/>
      <c r="PDZ36" s="132"/>
      <c r="PEA36" s="132"/>
      <c r="PEB36" s="132"/>
      <c r="PEC36" s="132"/>
      <c r="PED36" s="132"/>
      <c r="PEE36" s="132"/>
      <c r="PEF36" s="132"/>
      <c r="PEG36" s="132"/>
      <c r="PEH36" s="132"/>
      <c r="PEI36" s="130"/>
      <c r="PEJ36" s="132"/>
      <c r="PEK36" s="132"/>
      <c r="PEL36" s="132"/>
      <c r="PEM36" s="132"/>
      <c r="PEN36" s="132"/>
      <c r="PEO36" s="132"/>
      <c r="PEP36" s="132"/>
      <c r="PEQ36" s="132"/>
      <c r="PER36" s="132"/>
      <c r="PES36" s="132"/>
      <c r="PET36" s="132"/>
      <c r="PEU36" s="132"/>
      <c r="PEV36" s="132"/>
      <c r="PEW36" s="132"/>
      <c r="PEX36" s="130"/>
      <c r="PEY36" s="132"/>
      <c r="PEZ36" s="132"/>
      <c r="PFA36" s="132"/>
      <c r="PFB36" s="132"/>
      <c r="PFC36" s="132"/>
      <c r="PFD36" s="132"/>
      <c r="PFE36" s="132"/>
      <c r="PFF36" s="132"/>
      <c r="PFG36" s="132"/>
      <c r="PFH36" s="132"/>
      <c r="PFI36" s="132"/>
      <c r="PFJ36" s="132"/>
      <c r="PFK36" s="132"/>
      <c r="PFL36" s="132"/>
      <c r="PFM36" s="130"/>
      <c r="PFN36" s="132"/>
      <c r="PFO36" s="132"/>
      <c r="PFP36" s="132"/>
      <c r="PFQ36" s="132"/>
      <c r="PFR36" s="132"/>
      <c r="PFS36" s="132"/>
      <c r="PFT36" s="132"/>
      <c r="PFU36" s="132"/>
      <c r="PFV36" s="132"/>
      <c r="PFW36" s="132"/>
      <c r="PFX36" s="132"/>
      <c r="PFY36" s="132"/>
      <c r="PFZ36" s="132"/>
      <c r="PGA36" s="132"/>
      <c r="PGB36" s="130"/>
      <c r="PGC36" s="132"/>
      <c r="PGD36" s="132"/>
      <c r="PGE36" s="132"/>
      <c r="PGF36" s="132"/>
      <c r="PGG36" s="132"/>
      <c r="PGH36" s="132"/>
      <c r="PGI36" s="132"/>
      <c r="PGJ36" s="132"/>
      <c r="PGK36" s="132"/>
      <c r="PGL36" s="132"/>
      <c r="PGM36" s="132"/>
      <c r="PGN36" s="132"/>
      <c r="PGO36" s="132"/>
      <c r="PGP36" s="132"/>
      <c r="PGQ36" s="130"/>
      <c r="PGR36" s="132"/>
      <c r="PGS36" s="132"/>
      <c r="PGT36" s="132"/>
      <c r="PGU36" s="132"/>
      <c r="PGV36" s="132"/>
      <c r="PGW36" s="132"/>
      <c r="PGX36" s="132"/>
      <c r="PGY36" s="132"/>
      <c r="PGZ36" s="132"/>
      <c r="PHA36" s="132"/>
      <c r="PHB36" s="132"/>
      <c r="PHC36" s="132"/>
      <c r="PHD36" s="132"/>
      <c r="PHE36" s="132"/>
      <c r="PHF36" s="130"/>
      <c r="PHG36" s="132"/>
      <c r="PHH36" s="132"/>
      <c r="PHI36" s="132"/>
      <c r="PHJ36" s="132"/>
      <c r="PHK36" s="132"/>
      <c r="PHL36" s="132"/>
      <c r="PHM36" s="132"/>
      <c r="PHN36" s="132"/>
      <c r="PHO36" s="132"/>
      <c r="PHP36" s="132"/>
      <c r="PHQ36" s="132"/>
      <c r="PHR36" s="132"/>
      <c r="PHS36" s="132"/>
      <c r="PHT36" s="132"/>
      <c r="PHU36" s="130"/>
      <c r="PHV36" s="132"/>
      <c r="PHW36" s="132"/>
      <c r="PHX36" s="132"/>
      <c r="PHY36" s="132"/>
      <c r="PHZ36" s="132"/>
      <c r="PIA36" s="132"/>
      <c r="PIB36" s="132"/>
      <c r="PIC36" s="132"/>
      <c r="PID36" s="132"/>
      <c r="PIE36" s="132"/>
      <c r="PIF36" s="132"/>
      <c r="PIG36" s="132"/>
      <c r="PIH36" s="132"/>
      <c r="PII36" s="132"/>
      <c r="PIJ36" s="130"/>
      <c r="PIK36" s="132"/>
      <c r="PIL36" s="132"/>
      <c r="PIM36" s="132"/>
      <c r="PIN36" s="132"/>
      <c r="PIO36" s="132"/>
      <c r="PIP36" s="132"/>
      <c r="PIQ36" s="132"/>
      <c r="PIR36" s="132"/>
      <c r="PIS36" s="132"/>
      <c r="PIT36" s="132"/>
      <c r="PIU36" s="132"/>
      <c r="PIV36" s="132"/>
      <c r="PIW36" s="132"/>
      <c r="PIX36" s="132"/>
      <c r="PIY36" s="130"/>
      <c r="PIZ36" s="132"/>
      <c r="PJA36" s="132"/>
      <c r="PJB36" s="132"/>
      <c r="PJC36" s="132"/>
      <c r="PJD36" s="132"/>
      <c r="PJE36" s="132"/>
      <c r="PJF36" s="132"/>
      <c r="PJG36" s="132"/>
      <c r="PJH36" s="132"/>
      <c r="PJI36" s="132"/>
      <c r="PJJ36" s="132"/>
      <c r="PJK36" s="132"/>
      <c r="PJL36" s="132"/>
      <c r="PJM36" s="132"/>
      <c r="PJN36" s="130"/>
      <c r="PJO36" s="132"/>
      <c r="PJP36" s="132"/>
      <c r="PJQ36" s="132"/>
      <c r="PJR36" s="132"/>
      <c r="PJS36" s="132"/>
      <c r="PJT36" s="132"/>
      <c r="PJU36" s="132"/>
      <c r="PJV36" s="132"/>
      <c r="PJW36" s="132"/>
      <c r="PJX36" s="132"/>
      <c r="PJY36" s="132"/>
      <c r="PJZ36" s="132"/>
      <c r="PKA36" s="132"/>
      <c r="PKB36" s="132"/>
      <c r="PKC36" s="130"/>
      <c r="PKD36" s="132"/>
      <c r="PKE36" s="132"/>
      <c r="PKF36" s="132"/>
      <c r="PKG36" s="132"/>
      <c r="PKH36" s="132"/>
      <c r="PKI36" s="132"/>
      <c r="PKJ36" s="132"/>
      <c r="PKK36" s="132"/>
      <c r="PKL36" s="132"/>
      <c r="PKM36" s="132"/>
      <c r="PKN36" s="132"/>
      <c r="PKO36" s="132"/>
      <c r="PKP36" s="132"/>
      <c r="PKQ36" s="132"/>
      <c r="PKR36" s="130"/>
      <c r="PKS36" s="132"/>
      <c r="PKT36" s="132"/>
      <c r="PKU36" s="132"/>
      <c r="PKV36" s="132"/>
      <c r="PKW36" s="132"/>
      <c r="PKX36" s="132"/>
      <c r="PKY36" s="132"/>
      <c r="PKZ36" s="132"/>
      <c r="PLA36" s="132"/>
      <c r="PLB36" s="132"/>
      <c r="PLC36" s="132"/>
      <c r="PLD36" s="132"/>
      <c r="PLE36" s="132"/>
      <c r="PLF36" s="132"/>
      <c r="PLG36" s="130"/>
      <c r="PLH36" s="132"/>
      <c r="PLI36" s="132"/>
      <c r="PLJ36" s="132"/>
      <c r="PLK36" s="132"/>
      <c r="PLL36" s="132"/>
      <c r="PLM36" s="132"/>
      <c r="PLN36" s="132"/>
      <c r="PLO36" s="132"/>
      <c r="PLP36" s="132"/>
      <c r="PLQ36" s="132"/>
      <c r="PLR36" s="132"/>
      <c r="PLS36" s="132"/>
      <c r="PLT36" s="132"/>
      <c r="PLU36" s="132"/>
      <c r="PLV36" s="130"/>
      <c r="PLW36" s="132"/>
      <c r="PLX36" s="132"/>
      <c r="PLY36" s="132"/>
      <c r="PLZ36" s="132"/>
      <c r="PMA36" s="132"/>
      <c r="PMB36" s="132"/>
      <c r="PMC36" s="132"/>
      <c r="PMD36" s="132"/>
      <c r="PME36" s="132"/>
      <c r="PMF36" s="132"/>
      <c r="PMG36" s="132"/>
      <c r="PMH36" s="132"/>
      <c r="PMI36" s="132"/>
      <c r="PMJ36" s="132"/>
      <c r="PMK36" s="130"/>
      <c r="PML36" s="132"/>
      <c r="PMM36" s="132"/>
      <c r="PMN36" s="132"/>
      <c r="PMO36" s="132"/>
      <c r="PMP36" s="132"/>
      <c r="PMQ36" s="132"/>
      <c r="PMR36" s="132"/>
      <c r="PMS36" s="132"/>
      <c r="PMT36" s="132"/>
      <c r="PMU36" s="132"/>
      <c r="PMV36" s="132"/>
      <c r="PMW36" s="132"/>
      <c r="PMX36" s="132"/>
      <c r="PMY36" s="132"/>
      <c r="PMZ36" s="130"/>
      <c r="PNA36" s="132"/>
      <c r="PNB36" s="132"/>
      <c r="PNC36" s="132"/>
      <c r="PND36" s="132"/>
      <c r="PNE36" s="132"/>
      <c r="PNF36" s="132"/>
      <c r="PNG36" s="132"/>
      <c r="PNH36" s="132"/>
      <c r="PNI36" s="132"/>
      <c r="PNJ36" s="132"/>
      <c r="PNK36" s="132"/>
      <c r="PNL36" s="132"/>
      <c r="PNM36" s="132"/>
      <c r="PNN36" s="132"/>
      <c r="PNO36" s="130"/>
      <c r="PNP36" s="132"/>
      <c r="PNQ36" s="132"/>
      <c r="PNR36" s="132"/>
      <c r="PNS36" s="132"/>
      <c r="PNT36" s="132"/>
      <c r="PNU36" s="132"/>
      <c r="PNV36" s="132"/>
      <c r="PNW36" s="132"/>
      <c r="PNX36" s="132"/>
      <c r="PNY36" s="132"/>
      <c r="PNZ36" s="132"/>
      <c r="POA36" s="132"/>
      <c r="POB36" s="132"/>
      <c r="POC36" s="132"/>
      <c r="POD36" s="130"/>
      <c r="POE36" s="132"/>
      <c r="POF36" s="132"/>
      <c r="POG36" s="132"/>
      <c r="POH36" s="132"/>
      <c r="POI36" s="132"/>
      <c r="POJ36" s="132"/>
      <c r="POK36" s="132"/>
      <c r="POL36" s="132"/>
      <c r="POM36" s="132"/>
      <c r="PON36" s="132"/>
      <c r="POO36" s="132"/>
      <c r="POP36" s="132"/>
      <c r="POQ36" s="132"/>
      <c r="POR36" s="132"/>
      <c r="POS36" s="130"/>
      <c r="POT36" s="132"/>
      <c r="POU36" s="132"/>
      <c r="POV36" s="132"/>
      <c r="POW36" s="132"/>
      <c r="POX36" s="132"/>
      <c r="POY36" s="132"/>
      <c r="POZ36" s="132"/>
      <c r="PPA36" s="132"/>
      <c r="PPB36" s="132"/>
      <c r="PPC36" s="132"/>
      <c r="PPD36" s="132"/>
      <c r="PPE36" s="132"/>
      <c r="PPF36" s="132"/>
      <c r="PPG36" s="132"/>
      <c r="PPH36" s="130"/>
      <c r="PPI36" s="132"/>
      <c r="PPJ36" s="132"/>
      <c r="PPK36" s="132"/>
      <c r="PPL36" s="132"/>
      <c r="PPM36" s="132"/>
      <c r="PPN36" s="132"/>
      <c r="PPO36" s="132"/>
      <c r="PPP36" s="132"/>
      <c r="PPQ36" s="132"/>
      <c r="PPR36" s="132"/>
      <c r="PPS36" s="132"/>
      <c r="PPT36" s="132"/>
      <c r="PPU36" s="132"/>
      <c r="PPV36" s="132"/>
      <c r="PPW36" s="130"/>
      <c r="PPX36" s="132"/>
      <c r="PPY36" s="132"/>
      <c r="PPZ36" s="132"/>
      <c r="PQA36" s="132"/>
      <c r="PQB36" s="132"/>
      <c r="PQC36" s="132"/>
      <c r="PQD36" s="132"/>
      <c r="PQE36" s="132"/>
      <c r="PQF36" s="132"/>
      <c r="PQG36" s="132"/>
      <c r="PQH36" s="132"/>
      <c r="PQI36" s="132"/>
      <c r="PQJ36" s="132"/>
      <c r="PQK36" s="132"/>
      <c r="PQL36" s="130"/>
      <c r="PQM36" s="132"/>
      <c r="PQN36" s="132"/>
      <c r="PQO36" s="132"/>
      <c r="PQP36" s="132"/>
      <c r="PQQ36" s="132"/>
      <c r="PQR36" s="132"/>
      <c r="PQS36" s="132"/>
      <c r="PQT36" s="132"/>
      <c r="PQU36" s="132"/>
      <c r="PQV36" s="132"/>
      <c r="PQW36" s="132"/>
      <c r="PQX36" s="132"/>
      <c r="PQY36" s="132"/>
      <c r="PQZ36" s="132"/>
      <c r="PRA36" s="130"/>
      <c r="PRB36" s="132"/>
      <c r="PRC36" s="132"/>
      <c r="PRD36" s="132"/>
      <c r="PRE36" s="132"/>
      <c r="PRF36" s="132"/>
      <c r="PRG36" s="132"/>
      <c r="PRH36" s="132"/>
      <c r="PRI36" s="132"/>
      <c r="PRJ36" s="132"/>
      <c r="PRK36" s="132"/>
      <c r="PRL36" s="132"/>
      <c r="PRM36" s="132"/>
      <c r="PRN36" s="132"/>
      <c r="PRO36" s="132"/>
      <c r="PRP36" s="130"/>
      <c r="PRQ36" s="132"/>
      <c r="PRR36" s="132"/>
      <c r="PRS36" s="132"/>
      <c r="PRT36" s="132"/>
      <c r="PRU36" s="132"/>
      <c r="PRV36" s="132"/>
      <c r="PRW36" s="132"/>
      <c r="PRX36" s="132"/>
      <c r="PRY36" s="132"/>
      <c r="PRZ36" s="132"/>
      <c r="PSA36" s="132"/>
      <c r="PSB36" s="132"/>
      <c r="PSC36" s="132"/>
      <c r="PSD36" s="132"/>
      <c r="PSE36" s="130"/>
      <c r="PSF36" s="132"/>
      <c r="PSG36" s="132"/>
      <c r="PSH36" s="132"/>
      <c r="PSI36" s="132"/>
      <c r="PSJ36" s="132"/>
      <c r="PSK36" s="132"/>
      <c r="PSL36" s="132"/>
      <c r="PSM36" s="132"/>
      <c r="PSN36" s="132"/>
      <c r="PSO36" s="132"/>
      <c r="PSP36" s="132"/>
      <c r="PSQ36" s="132"/>
      <c r="PSR36" s="132"/>
      <c r="PSS36" s="132"/>
      <c r="PST36" s="130"/>
      <c r="PSU36" s="132"/>
      <c r="PSV36" s="132"/>
      <c r="PSW36" s="132"/>
      <c r="PSX36" s="132"/>
      <c r="PSY36" s="132"/>
      <c r="PSZ36" s="132"/>
      <c r="PTA36" s="132"/>
      <c r="PTB36" s="132"/>
      <c r="PTC36" s="132"/>
      <c r="PTD36" s="132"/>
      <c r="PTE36" s="132"/>
      <c r="PTF36" s="132"/>
      <c r="PTG36" s="132"/>
      <c r="PTH36" s="132"/>
      <c r="PTI36" s="130"/>
      <c r="PTJ36" s="132"/>
      <c r="PTK36" s="132"/>
      <c r="PTL36" s="132"/>
      <c r="PTM36" s="132"/>
      <c r="PTN36" s="132"/>
      <c r="PTO36" s="132"/>
      <c r="PTP36" s="132"/>
      <c r="PTQ36" s="132"/>
      <c r="PTR36" s="132"/>
      <c r="PTS36" s="132"/>
      <c r="PTT36" s="132"/>
      <c r="PTU36" s="132"/>
      <c r="PTV36" s="132"/>
      <c r="PTW36" s="132"/>
      <c r="PTX36" s="130"/>
      <c r="PTY36" s="132"/>
      <c r="PTZ36" s="132"/>
      <c r="PUA36" s="132"/>
      <c r="PUB36" s="132"/>
      <c r="PUC36" s="132"/>
      <c r="PUD36" s="132"/>
      <c r="PUE36" s="132"/>
      <c r="PUF36" s="132"/>
      <c r="PUG36" s="132"/>
      <c r="PUH36" s="132"/>
      <c r="PUI36" s="132"/>
      <c r="PUJ36" s="132"/>
      <c r="PUK36" s="132"/>
      <c r="PUL36" s="132"/>
      <c r="PUM36" s="130"/>
      <c r="PUN36" s="132"/>
      <c r="PUO36" s="132"/>
      <c r="PUP36" s="132"/>
      <c r="PUQ36" s="132"/>
      <c r="PUR36" s="132"/>
      <c r="PUS36" s="132"/>
      <c r="PUT36" s="132"/>
      <c r="PUU36" s="132"/>
      <c r="PUV36" s="132"/>
      <c r="PUW36" s="132"/>
      <c r="PUX36" s="132"/>
      <c r="PUY36" s="132"/>
      <c r="PUZ36" s="132"/>
      <c r="PVA36" s="132"/>
      <c r="PVB36" s="130"/>
      <c r="PVC36" s="132"/>
      <c r="PVD36" s="132"/>
      <c r="PVE36" s="132"/>
      <c r="PVF36" s="132"/>
      <c r="PVG36" s="132"/>
      <c r="PVH36" s="132"/>
      <c r="PVI36" s="132"/>
      <c r="PVJ36" s="132"/>
      <c r="PVK36" s="132"/>
      <c r="PVL36" s="132"/>
      <c r="PVM36" s="132"/>
      <c r="PVN36" s="132"/>
      <c r="PVO36" s="132"/>
      <c r="PVP36" s="132"/>
      <c r="PVQ36" s="130"/>
      <c r="PVR36" s="132"/>
      <c r="PVS36" s="132"/>
      <c r="PVT36" s="132"/>
      <c r="PVU36" s="132"/>
      <c r="PVV36" s="132"/>
      <c r="PVW36" s="132"/>
      <c r="PVX36" s="132"/>
      <c r="PVY36" s="132"/>
      <c r="PVZ36" s="132"/>
      <c r="PWA36" s="132"/>
      <c r="PWB36" s="132"/>
      <c r="PWC36" s="132"/>
      <c r="PWD36" s="132"/>
      <c r="PWE36" s="132"/>
      <c r="PWF36" s="130"/>
      <c r="PWG36" s="132"/>
      <c r="PWH36" s="132"/>
      <c r="PWI36" s="132"/>
      <c r="PWJ36" s="132"/>
      <c r="PWK36" s="132"/>
      <c r="PWL36" s="132"/>
      <c r="PWM36" s="132"/>
      <c r="PWN36" s="132"/>
      <c r="PWO36" s="132"/>
      <c r="PWP36" s="132"/>
      <c r="PWQ36" s="132"/>
      <c r="PWR36" s="132"/>
      <c r="PWS36" s="132"/>
      <c r="PWT36" s="132"/>
      <c r="PWU36" s="130"/>
      <c r="PWV36" s="132"/>
      <c r="PWW36" s="132"/>
      <c r="PWX36" s="132"/>
      <c r="PWY36" s="132"/>
      <c r="PWZ36" s="132"/>
      <c r="PXA36" s="132"/>
      <c r="PXB36" s="132"/>
      <c r="PXC36" s="132"/>
      <c r="PXD36" s="132"/>
      <c r="PXE36" s="132"/>
      <c r="PXF36" s="132"/>
      <c r="PXG36" s="132"/>
      <c r="PXH36" s="132"/>
      <c r="PXI36" s="132"/>
      <c r="PXJ36" s="130"/>
      <c r="PXK36" s="132"/>
      <c r="PXL36" s="132"/>
      <c r="PXM36" s="132"/>
      <c r="PXN36" s="132"/>
      <c r="PXO36" s="132"/>
      <c r="PXP36" s="132"/>
      <c r="PXQ36" s="132"/>
      <c r="PXR36" s="132"/>
      <c r="PXS36" s="132"/>
      <c r="PXT36" s="132"/>
      <c r="PXU36" s="132"/>
      <c r="PXV36" s="132"/>
      <c r="PXW36" s="132"/>
      <c r="PXX36" s="132"/>
      <c r="PXY36" s="130"/>
      <c r="PXZ36" s="132"/>
      <c r="PYA36" s="132"/>
      <c r="PYB36" s="132"/>
      <c r="PYC36" s="132"/>
      <c r="PYD36" s="132"/>
      <c r="PYE36" s="132"/>
      <c r="PYF36" s="132"/>
      <c r="PYG36" s="132"/>
      <c r="PYH36" s="132"/>
      <c r="PYI36" s="132"/>
      <c r="PYJ36" s="132"/>
      <c r="PYK36" s="132"/>
      <c r="PYL36" s="132"/>
      <c r="PYM36" s="132"/>
      <c r="PYN36" s="130"/>
      <c r="PYO36" s="132"/>
      <c r="PYP36" s="132"/>
      <c r="PYQ36" s="132"/>
      <c r="PYR36" s="132"/>
      <c r="PYS36" s="132"/>
      <c r="PYT36" s="132"/>
      <c r="PYU36" s="132"/>
      <c r="PYV36" s="132"/>
      <c r="PYW36" s="132"/>
      <c r="PYX36" s="132"/>
      <c r="PYY36" s="132"/>
      <c r="PYZ36" s="132"/>
      <c r="PZA36" s="132"/>
      <c r="PZB36" s="132"/>
      <c r="PZC36" s="130"/>
      <c r="PZD36" s="132"/>
      <c r="PZE36" s="132"/>
      <c r="PZF36" s="132"/>
      <c r="PZG36" s="132"/>
      <c r="PZH36" s="132"/>
      <c r="PZI36" s="132"/>
      <c r="PZJ36" s="132"/>
      <c r="PZK36" s="132"/>
      <c r="PZL36" s="132"/>
      <c r="PZM36" s="132"/>
      <c r="PZN36" s="132"/>
      <c r="PZO36" s="132"/>
      <c r="PZP36" s="132"/>
      <c r="PZQ36" s="132"/>
      <c r="PZR36" s="130"/>
      <c r="PZS36" s="132"/>
      <c r="PZT36" s="132"/>
      <c r="PZU36" s="132"/>
      <c r="PZV36" s="132"/>
      <c r="PZW36" s="132"/>
      <c r="PZX36" s="132"/>
      <c r="PZY36" s="132"/>
      <c r="PZZ36" s="132"/>
      <c r="QAA36" s="132"/>
      <c r="QAB36" s="132"/>
      <c r="QAC36" s="132"/>
      <c r="QAD36" s="132"/>
      <c r="QAE36" s="132"/>
      <c r="QAF36" s="132"/>
      <c r="QAG36" s="130"/>
      <c r="QAH36" s="132"/>
      <c r="QAI36" s="132"/>
      <c r="QAJ36" s="132"/>
      <c r="QAK36" s="132"/>
      <c r="QAL36" s="132"/>
      <c r="QAM36" s="132"/>
      <c r="QAN36" s="132"/>
      <c r="QAO36" s="132"/>
      <c r="QAP36" s="132"/>
      <c r="QAQ36" s="132"/>
      <c r="QAR36" s="132"/>
      <c r="QAS36" s="132"/>
      <c r="QAT36" s="132"/>
      <c r="QAU36" s="132"/>
      <c r="QAV36" s="130"/>
      <c r="QAW36" s="132"/>
      <c r="QAX36" s="132"/>
      <c r="QAY36" s="132"/>
      <c r="QAZ36" s="132"/>
      <c r="QBA36" s="132"/>
      <c r="QBB36" s="132"/>
      <c r="QBC36" s="132"/>
      <c r="QBD36" s="132"/>
      <c r="QBE36" s="132"/>
      <c r="QBF36" s="132"/>
      <c r="QBG36" s="132"/>
      <c r="QBH36" s="132"/>
      <c r="QBI36" s="132"/>
      <c r="QBJ36" s="132"/>
      <c r="QBK36" s="130"/>
      <c r="QBL36" s="132"/>
      <c r="QBM36" s="132"/>
      <c r="QBN36" s="132"/>
      <c r="QBO36" s="132"/>
      <c r="QBP36" s="132"/>
      <c r="QBQ36" s="132"/>
      <c r="QBR36" s="132"/>
      <c r="QBS36" s="132"/>
      <c r="QBT36" s="132"/>
      <c r="QBU36" s="132"/>
      <c r="QBV36" s="132"/>
      <c r="QBW36" s="132"/>
      <c r="QBX36" s="132"/>
      <c r="QBY36" s="132"/>
      <c r="QBZ36" s="130"/>
      <c r="QCA36" s="132"/>
      <c r="QCB36" s="132"/>
      <c r="QCC36" s="132"/>
      <c r="QCD36" s="132"/>
      <c r="QCE36" s="132"/>
      <c r="QCF36" s="132"/>
      <c r="QCG36" s="132"/>
      <c r="QCH36" s="132"/>
      <c r="QCI36" s="132"/>
      <c r="QCJ36" s="132"/>
      <c r="QCK36" s="132"/>
      <c r="QCL36" s="132"/>
      <c r="QCM36" s="132"/>
      <c r="QCN36" s="132"/>
      <c r="QCO36" s="130"/>
      <c r="QCP36" s="132"/>
      <c r="QCQ36" s="132"/>
      <c r="QCR36" s="132"/>
      <c r="QCS36" s="132"/>
      <c r="QCT36" s="132"/>
      <c r="QCU36" s="132"/>
      <c r="QCV36" s="132"/>
      <c r="QCW36" s="132"/>
      <c r="QCX36" s="132"/>
      <c r="QCY36" s="132"/>
      <c r="QCZ36" s="132"/>
      <c r="QDA36" s="132"/>
      <c r="QDB36" s="132"/>
      <c r="QDC36" s="132"/>
      <c r="QDD36" s="130"/>
      <c r="QDE36" s="132"/>
      <c r="QDF36" s="132"/>
      <c r="QDG36" s="132"/>
      <c r="QDH36" s="132"/>
      <c r="QDI36" s="132"/>
      <c r="QDJ36" s="132"/>
      <c r="QDK36" s="132"/>
      <c r="QDL36" s="132"/>
      <c r="QDM36" s="132"/>
      <c r="QDN36" s="132"/>
      <c r="QDO36" s="132"/>
      <c r="QDP36" s="132"/>
      <c r="QDQ36" s="132"/>
      <c r="QDR36" s="132"/>
      <c r="QDS36" s="130"/>
      <c r="QDT36" s="132"/>
      <c r="QDU36" s="132"/>
      <c r="QDV36" s="132"/>
      <c r="QDW36" s="132"/>
      <c r="QDX36" s="132"/>
      <c r="QDY36" s="132"/>
      <c r="QDZ36" s="132"/>
      <c r="QEA36" s="132"/>
      <c r="QEB36" s="132"/>
      <c r="QEC36" s="132"/>
      <c r="QED36" s="132"/>
      <c r="QEE36" s="132"/>
      <c r="QEF36" s="132"/>
      <c r="QEG36" s="132"/>
      <c r="QEH36" s="130"/>
      <c r="QEI36" s="132"/>
      <c r="QEJ36" s="132"/>
      <c r="QEK36" s="132"/>
      <c r="QEL36" s="132"/>
      <c r="QEM36" s="132"/>
      <c r="QEN36" s="132"/>
      <c r="QEO36" s="132"/>
      <c r="QEP36" s="132"/>
      <c r="QEQ36" s="132"/>
      <c r="QER36" s="132"/>
      <c r="QES36" s="132"/>
      <c r="QET36" s="132"/>
      <c r="QEU36" s="132"/>
      <c r="QEV36" s="132"/>
      <c r="QEW36" s="130"/>
      <c r="QEX36" s="132"/>
      <c r="QEY36" s="132"/>
      <c r="QEZ36" s="132"/>
      <c r="QFA36" s="132"/>
      <c r="QFB36" s="132"/>
      <c r="QFC36" s="132"/>
      <c r="QFD36" s="132"/>
      <c r="QFE36" s="132"/>
      <c r="QFF36" s="132"/>
      <c r="QFG36" s="132"/>
      <c r="QFH36" s="132"/>
      <c r="QFI36" s="132"/>
      <c r="QFJ36" s="132"/>
      <c r="QFK36" s="132"/>
      <c r="QFL36" s="130"/>
      <c r="QFM36" s="132"/>
      <c r="QFN36" s="132"/>
      <c r="QFO36" s="132"/>
      <c r="QFP36" s="132"/>
      <c r="QFQ36" s="132"/>
      <c r="QFR36" s="132"/>
      <c r="QFS36" s="132"/>
      <c r="QFT36" s="132"/>
      <c r="QFU36" s="132"/>
      <c r="QFV36" s="132"/>
      <c r="QFW36" s="132"/>
      <c r="QFX36" s="132"/>
      <c r="QFY36" s="132"/>
      <c r="QFZ36" s="132"/>
      <c r="QGA36" s="130"/>
      <c r="QGB36" s="132"/>
      <c r="QGC36" s="132"/>
      <c r="QGD36" s="132"/>
      <c r="QGE36" s="132"/>
      <c r="QGF36" s="132"/>
      <c r="QGG36" s="132"/>
      <c r="QGH36" s="132"/>
      <c r="QGI36" s="132"/>
      <c r="QGJ36" s="132"/>
      <c r="QGK36" s="132"/>
      <c r="QGL36" s="132"/>
      <c r="QGM36" s="132"/>
      <c r="QGN36" s="132"/>
      <c r="QGO36" s="132"/>
      <c r="QGP36" s="130"/>
      <c r="QGQ36" s="132"/>
      <c r="QGR36" s="132"/>
      <c r="QGS36" s="132"/>
      <c r="QGT36" s="132"/>
      <c r="QGU36" s="132"/>
      <c r="QGV36" s="132"/>
      <c r="QGW36" s="132"/>
      <c r="QGX36" s="132"/>
      <c r="QGY36" s="132"/>
      <c r="QGZ36" s="132"/>
      <c r="QHA36" s="132"/>
      <c r="QHB36" s="132"/>
      <c r="QHC36" s="132"/>
      <c r="QHD36" s="132"/>
      <c r="QHE36" s="130"/>
      <c r="QHF36" s="132"/>
      <c r="QHG36" s="132"/>
      <c r="QHH36" s="132"/>
      <c r="QHI36" s="132"/>
      <c r="QHJ36" s="132"/>
      <c r="QHK36" s="132"/>
      <c r="QHL36" s="132"/>
      <c r="QHM36" s="132"/>
      <c r="QHN36" s="132"/>
      <c r="QHO36" s="132"/>
      <c r="QHP36" s="132"/>
      <c r="QHQ36" s="132"/>
      <c r="QHR36" s="132"/>
      <c r="QHS36" s="132"/>
      <c r="QHT36" s="130"/>
      <c r="QHU36" s="132"/>
      <c r="QHV36" s="132"/>
      <c r="QHW36" s="132"/>
      <c r="QHX36" s="132"/>
      <c r="QHY36" s="132"/>
      <c r="QHZ36" s="132"/>
      <c r="QIA36" s="132"/>
      <c r="QIB36" s="132"/>
      <c r="QIC36" s="132"/>
      <c r="QID36" s="132"/>
      <c r="QIE36" s="132"/>
      <c r="QIF36" s="132"/>
      <c r="QIG36" s="132"/>
      <c r="QIH36" s="132"/>
      <c r="QII36" s="130"/>
      <c r="QIJ36" s="132"/>
      <c r="QIK36" s="132"/>
      <c r="QIL36" s="132"/>
      <c r="QIM36" s="132"/>
      <c r="QIN36" s="132"/>
      <c r="QIO36" s="132"/>
      <c r="QIP36" s="132"/>
      <c r="QIQ36" s="132"/>
      <c r="QIR36" s="132"/>
      <c r="QIS36" s="132"/>
      <c r="QIT36" s="132"/>
      <c r="QIU36" s="132"/>
      <c r="QIV36" s="132"/>
      <c r="QIW36" s="132"/>
      <c r="QIX36" s="130"/>
      <c r="QIY36" s="132"/>
      <c r="QIZ36" s="132"/>
      <c r="QJA36" s="132"/>
      <c r="QJB36" s="132"/>
      <c r="QJC36" s="132"/>
      <c r="QJD36" s="132"/>
      <c r="QJE36" s="132"/>
      <c r="QJF36" s="132"/>
      <c r="QJG36" s="132"/>
      <c r="QJH36" s="132"/>
      <c r="QJI36" s="132"/>
      <c r="QJJ36" s="132"/>
      <c r="QJK36" s="132"/>
      <c r="QJL36" s="132"/>
      <c r="QJM36" s="130"/>
      <c r="QJN36" s="132"/>
      <c r="QJO36" s="132"/>
      <c r="QJP36" s="132"/>
      <c r="QJQ36" s="132"/>
      <c r="QJR36" s="132"/>
      <c r="QJS36" s="132"/>
      <c r="QJT36" s="132"/>
      <c r="QJU36" s="132"/>
      <c r="QJV36" s="132"/>
      <c r="QJW36" s="132"/>
      <c r="QJX36" s="132"/>
      <c r="QJY36" s="132"/>
      <c r="QJZ36" s="132"/>
      <c r="QKA36" s="132"/>
      <c r="QKB36" s="130"/>
      <c r="QKC36" s="132"/>
      <c r="QKD36" s="132"/>
      <c r="QKE36" s="132"/>
      <c r="QKF36" s="132"/>
      <c r="QKG36" s="132"/>
      <c r="QKH36" s="132"/>
      <c r="QKI36" s="132"/>
      <c r="QKJ36" s="132"/>
      <c r="QKK36" s="132"/>
      <c r="QKL36" s="132"/>
      <c r="QKM36" s="132"/>
      <c r="QKN36" s="132"/>
      <c r="QKO36" s="132"/>
      <c r="QKP36" s="132"/>
      <c r="QKQ36" s="130"/>
      <c r="QKR36" s="132"/>
      <c r="QKS36" s="132"/>
      <c r="QKT36" s="132"/>
      <c r="QKU36" s="132"/>
      <c r="QKV36" s="132"/>
      <c r="QKW36" s="132"/>
      <c r="QKX36" s="132"/>
      <c r="QKY36" s="132"/>
      <c r="QKZ36" s="132"/>
      <c r="QLA36" s="132"/>
      <c r="QLB36" s="132"/>
      <c r="QLC36" s="132"/>
      <c r="QLD36" s="132"/>
      <c r="QLE36" s="132"/>
      <c r="QLF36" s="130"/>
      <c r="QLG36" s="132"/>
      <c r="QLH36" s="132"/>
      <c r="QLI36" s="132"/>
      <c r="QLJ36" s="132"/>
      <c r="QLK36" s="132"/>
      <c r="QLL36" s="132"/>
      <c r="QLM36" s="132"/>
      <c r="QLN36" s="132"/>
      <c r="QLO36" s="132"/>
      <c r="QLP36" s="132"/>
      <c r="QLQ36" s="132"/>
      <c r="QLR36" s="132"/>
      <c r="QLS36" s="132"/>
      <c r="QLT36" s="132"/>
      <c r="QLU36" s="130"/>
      <c r="QLV36" s="132"/>
      <c r="QLW36" s="132"/>
      <c r="QLX36" s="132"/>
      <c r="QLY36" s="132"/>
      <c r="QLZ36" s="132"/>
      <c r="QMA36" s="132"/>
      <c r="QMB36" s="132"/>
      <c r="QMC36" s="132"/>
      <c r="QMD36" s="132"/>
      <c r="QME36" s="132"/>
      <c r="QMF36" s="132"/>
      <c r="QMG36" s="132"/>
      <c r="QMH36" s="132"/>
      <c r="QMI36" s="132"/>
      <c r="QMJ36" s="130"/>
      <c r="QMK36" s="132"/>
      <c r="QML36" s="132"/>
      <c r="QMM36" s="132"/>
      <c r="QMN36" s="132"/>
      <c r="QMO36" s="132"/>
      <c r="QMP36" s="132"/>
      <c r="QMQ36" s="132"/>
      <c r="QMR36" s="132"/>
      <c r="QMS36" s="132"/>
      <c r="QMT36" s="132"/>
      <c r="QMU36" s="132"/>
      <c r="QMV36" s="132"/>
      <c r="QMW36" s="132"/>
      <c r="QMX36" s="132"/>
      <c r="QMY36" s="130"/>
      <c r="QMZ36" s="132"/>
      <c r="QNA36" s="132"/>
      <c r="QNB36" s="132"/>
      <c r="QNC36" s="132"/>
      <c r="QND36" s="132"/>
      <c r="QNE36" s="132"/>
      <c r="QNF36" s="132"/>
      <c r="QNG36" s="132"/>
      <c r="QNH36" s="132"/>
      <c r="QNI36" s="132"/>
      <c r="QNJ36" s="132"/>
      <c r="QNK36" s="132"/>
      <c r="QNL36" s="132"/>
      <c r="QNM36" s="132"/>
      <c r="QNN36" s="130"/>
      <c r="QNO36" s="132"/>
      <c r="QNP36" s="132"/>
      <c r="QNQ36" s="132"/>
      <c r="QNR36" s="132"/>
      <c r="QNS36" s="132"/>
      <c r="QNT36" s="132"/>
      <c r="QNU36" s="132"/>
      <c r="QNV36" s="132"/>
      <c r="QNW36" s="132"/>
      <c r="QNX36" s="132"/>
      <c r="QNY36" s="132"/>
      <c r="QNZ36" s="132"/>
      <c r="QOA36" s="132"/>
      <c r="QOB36" s="132"/>
      <c r="QOC36" s="130"/>
      <c r="QOD36" s="132"/>
      <c r="QOE36" s="132"/>
      <c r="QOF36" s="132"/>
      <c r="QOG36" s="132"/>
      <c r="QOH36" s="132"/>
      <c r="QOI36" s="132"/>
      <c r="QOJ36" s="132"/>
      <c r="QOK36" s="132"/>
      <c r="QOL36" s="132"/>
      <c r="QOM36" s="132"/>
      <c r="QON36" s="132"/>
      <c r="QOO36" s="132"/>
      <c r="QOP36" s="132"/>
      <c r="QOQ36" s="132"/>
      <c r="QOR36" s="130"/>
      <c r="QOS36" s="132"/>
      <c r="QOT36" s="132"/>
      <c r="QOU36" s="132"/>
      <c r="QOV36" s="132"/>
      <c r="QOW36" s="132"/>
      <c r="QOX36" s="132"/>
      <c r="QOY36" s="132"/>
      <c r="QOZ36" s="132"/>
      <c r="QPA36" s="132"/>
      <c r="QPB36" s="132"/>
      <c r="QPC36" s="132"/>
      <c r="QPD36" s="132"/>
      <c r="QPE36" s="132"/>
      <c r="QPF36" s="132"/>
      <c r="QPG36" s="130"/>
      <c r="QPH36" s="132"/>
      <c r="QPI36" s="132"/>
      <c r="QPJ36" s="132"/>
      <c r="QPK36" s="132"/>
      <c r="QPL36" s="132"/>
      <c r="QPM36" s="132"/>
      <c r="QPN36" s="132"/>
      <c r="QPO36" s="132"/>
      <c r="QPP36" s="132"/>
      <c r="QPQ36" s="132"/>
      <c r="QPR36" s="132"/>
      <c r="QPS36" s="132"/>
      <c r="QPT36" s="132"/>
      <c r="QPU36" s="132"/>
      <c r="QPV36" s="130"/>
      <c r="QPW36" s="132"/>
      <c r="QPX36" s="132"/>
      <c r="QPY36" s="132"/>
      <c r="QPZ36" s="132"/>
      <c r="QQA36" s="132"/>
      <c r="QQB36" s="132"/>
      <c r="QQC36" s="132"/>
      <c r="QQD36" s="132"/>
      <c r="QQE36" s="132"/>
      <c r="QQF36" s="132"/>
      <c r="QQG36" s="132"/>
      <c r="QQH36" s="132"/>
      <c r="QQI36" s="132"/>
      <c r="QQJ36" s="132"/>
      <c r="QQK36" s="130"/>
      <c r="QQL36" s="132"/>
      <c r="QQM36" s="132"/>
      <c r="QQN36" s="132"/>
      <c r="QQO36" s="132"/>
      <c r="QQP36" s="132"/>
      <c r="QQQ36" s="132"/>
      <c r="QQR36" s="132"/>
      <c r="QQS36" s="132"/>
      <c r="QQT36" s="132"/>
      <c r="QQU36" s="132"/>
      <c r="QQV36" s="132"/>
      <c r="QQW36" s="132"/>
      <c r="QQX36" s="132"/>
      <c r="QQY36" s="132"/>
      <c r="QQZ36" s="130"/>
      <c r="QRA36" s="132"/>
      <c r="QRB36" s="132"/>
      <c r="QRC36" s="132"/>
      <c r="QRD36" s="132"/>
      <c r="QRE36" s="132"/>
      <c r="QRF36" s="132"/>
      <c r="QRG36" s="132"/>
      <c r="QRH36" s="132"/>
      <c r="QRI36" s="132"/>
      <c r="QRJ36" s="132"/>
      <c r="QRK36" s="132"/>
      <c r="QRL36" s="132"/>
      <c r="QRM36" s="132"/>
      <c r="QRN36" s="132"/>
      <c r="QRO36" s="130"/>
      <c r="QRP36" s="132"/>
      <c r="QRQ36" s="132"/>
      <c r="QRR36" s="132"/>
      <c r="QRS36" s="132"/>
      <c r="QRT36" s="132"/>
      <c r="QRU36" s="132"/>
      <c r="QRV36" s="132"/>
      <c r="QRW36" s="132"/>
      <c r="QRX36" s="132"/>
      <c r="QRY36" s="132"/>
      <c r="QRZ36" s="132"/>
      <c r="QSA36" s="132"/>
      <c r="QSB36" s="132"/>
      <c r="QSC36" s="132"/>
      <c r="QSD36" s="130"/>
      <c r="QSE36" s="132"/>
      <c r="QSF36" s="132"/>
      <c r="QSG36" s="132"/>
      <c r="QSH36" s="132"/>
      <c r="QSI36" s="132"/>
      <c r="QSJ36" s="132"/>
      <c r="QSK36" s="132"/>
      <c r="QSL36" s="132"/>
      <c r="QSM36" s="132"/>
      <c r="QSN36" s="132"/>
      <c r="QSO36" s="132"/>
      <c r="QSP36" s="132"/>
      <c r="QSQ36" s="132"/>
      <c r="QSR36" s="132"/>
      <c r="QSS36" s="130"/>
      <c r="QST36" s="132"/>
      <c r="QSU36" s="132"/>
      <c r="QSV36" s="132"/>
      <c r="QSW36" s="132"/>
      <c r="QSX36" s="132"/>
      <c r="QSY36" s="132"/>
      <c r="QSZ36" s="132"/>
      <c r="QTA36" s="132"/>
      <c r="QTB36" s="132"/>
      <c r="QTC36" s="132"/>
      <c r="QTD36" s="132"/>
      <c r="QTE36" s="132"/>
      <c r="QTF36" s="132"/>
      <c r="QTG36" s="132"/>
      <c r="QTH36" s="130"/>
      <c r="QTI36" s="132"/>
      <c r="QTJ36" s="132"/>
      <c r="QTK36" s="132"/>
      <c r="QTL36" s="132"/>
      <c r="QTM36" s="132"/>
      <c r="QTN36" s="132"/>
      <c r="QTO36" s="132"/>
      <c r="QTP36" s="132"/>
      <c r="QTQ36" s="132"/>
      <c r="QTR36" s="132"/>
      <c r="QTS36" s="132"/>
      <c r="QTT36" s="132"/>
      <c r="QTU36" s="132"/>
      <c r="QTV36" s="132"/>
      <c r="QTW36" s="130"/>
      <c r="QTX36" s="132"/>
      <c r="QTY36" s="132"/>
      <c r="QTZ36" s="132"/>
      <c r="QUA36" s="132"/>
      <c r="QUB36" s="132"/>
      <c r="QUC36" s="132"/>
      <c r="QUD36" s="132"/>
      <c r="QUE36" s="132"/>
      <c r="QUF36" s="132"/>
      <c r="QUG36" s="132"/>
      <c r="QUH36" s="132"/>
      <c r="QUI36" s="132"/>
      <c r="QUJ36" s="132"/>
      <c r="QUK36" s="132"/>
      <c r="QUL36" s="130"/>
      <c r="QUM36" s="132"/>
      <c r="QUN36" s="132"/>
      <c r="QUO36" s="132"/>
      <c r="QUP36" s="132"/>
      <c r="QUQ36" s="132"/>
      <c r="QUR36" s="132"/>
      <c r="QUS36" s="132"/>
      <c r="QUT36" s="132"/>
      <c r="QUU36" s="132"/>
      <c r="QUV36" s="132"/>
      <c r="QUW36" s="132"/>
      <c r="QUX36" s="132"/>
      <c r="QUY36" s="132"/>
      <c r="QUZ36" s="132"/>
      <c r="QVA36" s="130"/>
      <c r="QVB36" s="132"/>
      <c r="QVC36" s="132"/>
      <c r="QVD36" s="132"/>
      <c r="QVE36" s="132"/>
      <c r="QVF36" s="132"/>
      <c r="QVG36" s="132"/>
      <c r="QVH36" s="132"/>
      <c r="QVI36" s="132"/>
      <c r="QVJ36" s="132"/>
      <c r="QVK36" s="132"/>
      <c r="QVL36" s="132"/>
      <c r="QVM36" s="132"/>
      <c r="QVN36" s="132"/>
      <c r="QVO36" s="132"/>
      <c r="QVP36" s="130"/>
      <c r="QVQ36" s="132"/>
      <c r="QVR36" s="132"/>
      <c r="QVS36" s="132"/>
      <c r="QVT36" s="132"/>
      <c r="QVU36" s="132"/>
      <c r="QVV36" s="132"/>
      <c r="QVW36" s="132"/>
      <c r="QVX36" s="132"/>
      <c r="QVY36" s="132"/>
      <c r="QVZ36" s="132"/>
      <c r="QWA36" s="132"/>
      <c r="QWB36" s="132"/>
      <c r="QWC36" s="132"/>
      <c r="QWD36" s="132"/>
      <c r="QWE36" s="130"/>
      <c r="QWF36" s="132"/>
      <c r="QWG36" s="132"/>
      <c r="QWH36" s="132"/>
      <c r="QWI36" s="132"/>
      <c r="QWJ36" s="132"/>
      <c r="QWK36" s="132"/>
      <c r="QWL36" s="132"/>
      <c r="QWM36" s="132"/>
      <c r="QWN36" s="132"/>
      <c r="QWO36" s="132"/>
      <c r="QWP36" s="132"/>
      <c r="QWQ36" s="132"/>
      <c r="QWR36" s="132"/>
      <c r="QWS36" s="132"/>
      <c r="QWT36" s="130"/>
      <c r="QWU36" s="132"/>
      <c r="QWV36" s="132"/>
      <c r="QWW36" s="132"/>
      <c r="QWX36" s="132"/>
      <c r="QWY36" s="132"/>
      <c r="QWZ36" s="132"/>
      <c r="QXA36" s="132"/>
      <c r="QXB36" s="132"/>
      <c r="QXC36" s="132"/>
      <c r="QXD36" s="132"/>
      <c r="QXE36" s="132"/>
      <c r="QXF36" s="132"/>
      <c r="QXG36" s="132"/>
      <c r="QXH36" s="132"/>
      <c r="QXI36" s="130"/>
      <c r="QXJ36" s="132"/>
      <c r="QXK36" s="132"/>
      <c r="QXL36" s="132"/>
      <c r="QXM36" s="132"/>
      <c r="QXN36" s="132"/>
      <c r="QXO36" s="132"/>
      <c r="QXP36" s="132"/>
      <c r="QXQ36" s="132"/>
      <c r="QXR36" s="132"/>
      <c r="QXS36" s="132"/>
      <c r="QXT36" s="132"/>
      <c r="QXU36" s="132"/>
      <c r="QXV36" s="132"/>
      <c r="QXW36" s="132"/>
      <c r="QXX36" s="130"/>
      <c r="QXY36" s="132"/>
      <c r="QXZ36" s="132"/>
      <c r="QYA36" s="132"/>
      <c r="QYB36" s="132"/>
      <c r="QYC36" s="132"/>
      <c r="QYD36" s="132"/>
      <c r="QYE36" s="132"/>
      <c r="QYF36" s="132"/>
      <c r="QYG36" s="132"/>
      <c r="QYH36" s="132"/>
      <c r="QYI36" s="132"/>
      <c r="QYJ36" s="132"/>
      <c r="QYK36" s="132"/>
      <c r="QYL36" s="132"/>
      <c r="QYM36" s="130"/>
      <c r="QYN36" s="132"/>
      <c r="QYO36" s="132"/>
      <c r="QYP36" s="132"/>
      <c r="QYQ36" s="132"/>
      <c r="QYR36" s="132"/>
      <c r="QYS36" s="132"/>
      <c r="QYT36" s="132"/>
      <c r="QYU36" s="132"/>
      <c r="QYV36" s="132"/>
      <c r="QYW36" s="132"/>
      <c r="QYX36" s="132"/>
      <c r="QYY36" s="132"/>
      <c r="QYZ36" s="132"/>
      <c r="QZA36" s="132"/>
      <c r="QZB36" s="130"/>
      <c r="QZC36" s="132"/>
      <c r="QZD36" s="132"/>
      <c r="QZE36" s="132"/>
      <c r="QZF36" s="132"/>
      <c r="QZG36" s="132"/>
      <c r="QZH36" s="132"/>
      <c r="QZI36" s="132"/>
      <c r="QZJ36" s="132"/>
      <c r="QZK36" s="132"/>
      <c r="QZL36" s="132"/>
      <c r="QZM36" s="132"/>
      <c r="QZN36" s="132"/>
      <c r="QZO36" s="132"/>
      <c r="QZP36" s="132"/>
      <c r="QZQ36" s="130"/>
      <c r="QZR36" s="132"/>
      <c r="QZS36" s="132"/>
      <c r="QZT36" s="132"/>
      <c r="QZU36" s="132"/>
      <c r="QZV36" s="132"/>
      <c r="QZW36" s="132"/>
      <c r="QZX36" s="132"/>
      <c r="QZY36" s="132"/>
      <c r="QZZ36" s="132"/>
      <c r="RAA36" s="132"/>
      <c r="RAB36" s="132"/>
      <c r="RAC36" s="132"/>
      <c r="RAD36" s="132"/>
      <c r="RAE36" s="132"/>
      <c r="RAF36" s="130"/>
      <c r="RAG36" s="132"/>
      <c r="RAH36" s="132"/>
      <c r="RAI36" s="132"/>
      <c r="RAJ36" s="132"/>
      <c r="RAK36" s="132"/>
      <c r="RAL36" s="132"/>
      <c r="RAM36" s="132"/>
      <c r="RAN36" s="132"/>
      <c r="RAO36" s="132"/>
      <c r="RAP36" s="132"/>
      <c r="RAQ36" s="132"/>
      <c r="RAR36" s="132"/>
      <c r="RAS36" s="132"/>
      <c r="RAT36" s="132"/>
      <c r="RAU36" s="130"/>
      <c r="RAV36" s="132"/>
      <c r="RAW36" s="132"/>
      <c r="RAX36" s="132"/>
      <c r="RAY36" s="132"/>
      <c r="RAZ36" s="132"/>
      <c r="RBA36" s="132"/>
      <c r="RBB36" s="132"/>
      <c r="RBC36" s="132"/>
      <c r="RBD36" s="132"/>
      <c r="RBE36" s="132"/>
      <c r="RBF36" s="132"/>
      <c r="RBG36" s="132"/>
      <c r="RBH36" s="132"/>
      <c r="RBI36" s="132"/>
      <c r="RBJ36" s="130"/>
      <c r="RBK36" s="132"/>
      <c r="RBL36" s="132"/>
      <c r="RBM36" s="132"/>
      <c r="RBN36" s="132"/>
      <c r="RBO36" s="132"/>
      <c r="RBP36" s="132"/>
      <c r="RBQ36" s="132"/>
      <c r="RBR36" s="132"/>
      <c r="RBS36" s="132"/>
      <c r="RBT36" s="132"/>
      <c r="RBU36" s="132"/>
      <c r="RBV36" s="132"/>
      <c r="RBW36" s="132"/>
      <c r="RBX36" s="132"/>
      <c r="RBY36" s="130"/>
      <c r="RBZ36" s="132"/>
      <c r="RCA36" s="132"/>
      <c r="RCB36" s="132"/>
      <c r="RCC36" s="132"/>
      <c r="RCD36" s="132"/>
      <c r="RCE36" s="132"/>
      <c r="RCF36" s="132"/>
      <c r="RCG36" s="132"/>
      <c r="RCH36" s="132"/>
      <c r="RCI36" s="132"/>
      <c r="RCJ36" s="132"/>
      <c r="RCK36" s="132"/>
      <c r="RCL36" s="132"/>
      <c r="RCM36" s="132"/>
      <c r="RCN36" s="130"/>
      <c r="RCO36" s="132"/>
      <c r="RCP36" s="132"/>
      <c r="RCQ36" s="132"/>
      <c r="RCR36" s="132"/>
      <c r="RCS36" s="132"/>
      <c r="RCT36" s="132"/>
      <c r="RCU36" s="132"/>
      <c r="RCV36" s="132"/>
      <c r="RCW36" s="132"/>
      <c r="RCX36" s="132"/>
      <c r="RCY36" s="132"/>
      <c r="RCZ36" s="132"/>
      <c r="RDA36" s="132"/>
      <c r="RDB36" s="132"/>
      <c r="RDC36" s="130"/>
      <c r="RDD36" s="132"/>
      <c r="RDE36" s="132"/>
      <c r="RDF36" s="132"/>
      <c r="RDG36" s="132"/>
      <c r="RDH36" s="132"/>
      <c r="RDI36" s="132"/>
      <c r="RDJ36" s="132"/>
      <c r="RDK36" s="132"/>
      <c r="RDL36" s="132"/>
      <c r="RDM36" s="132"/>
      <c r="RDN36" s="132"/>
      <c r="RDO36" s="132"/>
      <c r="RDP36" s="132"/>
      <c r="RDQ36" s="132"/>
      <c r="RDR36" s="130"/>
      <c r="RDS36" s="132"/>
      <c r="RDT36" s="132"/>
      <c r="RDU36" s="132"/>
      <c r="RDV36" s="132"/>
      <c r="RDW36" s="132"/>
      <c r="RDX36" s="132"/>
      <c r="RDY36" s="132"/>
      <c r="RDZ36" s="132"/>
      <c r="REA36" s="132"/>
      <c r="REB36" s="132"/>
      <c r="REC36" s="132"/>
      <c r="RED36" s="132"/>
      <c r="REE36" s="132"/>
      <c r="REF36" s="132"/>
      <c r="REG36" s="130"/>
      <c r="REH36" s="132"/>
      <c r="REI36" s="132"/>
      <c r="REJ36" s="132"/>
      <c r="REK36" s="132"/>
      <c r="REL36" s="132"/>
      <c r="REM36" s="132"/>
      <c r="REN36" s="132"/>
      <c r="REO36" s="132"/>
      <c r="REP36" s="132"/>
      <c r="REQ36" s="132"/>
      <c r="RER36" s="132"/>
      <c r="RES36" s="132"/>
      <c r="RET36" s="132"/>
      <c r="REU36" s="132"/>
      <c r="REV36" s="130"/>
      <c r="REW36" s="132"/>
      <c r="REX36" s="132"/>
      <c r="REY36" s="132"/>
      <c r="REZ36" s="132"/>
      <c r="RFA36" s="132"/>
      <c r="RFB36" s="132"/>
      <c r="RFC36" s="132"/>
      <c r="RFD36" s="132"/>
      <c r="RFE36" s="132"/>
      <c r="RFF36" s="132"/>
      <c r="RFG36" s="132"/>
      <c r="RFH36" s="132"/>
      <c r="RFI36" s="132"/>
      <c r="RFJ36" s="132"/>
      <c r="RFK36" s="130"/>
      <c r="RFL36" s="132"/>
      <c r="RFM36" s="132"/>
      <c r="RFN36" s="132"/>
      <c r="RFO36" s="132"/>
      <c r="RFP36" s="132"/>
      <c r="RFQ36" s="132"/>
      <c r="RFR36" s="132"/>
      <c r="RFS36" s="132"/>
      <c r="RFT36" s="132"/>
      <c r="RFU36" s="132"/>
      <c r="RFV36" s="132"/>
      <c r="RFW36" s="132"/>
      <c r="RFX36" s="132"/>
      <c r="RFY36" s="132"/>
      <c r="RFZ36" s="130"/>
      <c r="RGA36" s="132"/>
      <c r="RGB36" s="132"/>
      <c r="RGC36" s="132"/>
      <c r="RGD36" s="132"/>
      <c r="RGE36" s="132"/>
      <c r="RGF36" s="132"/>
      <c r="RGG36" s="132"/>
      <c r="RGH36" s="132"/>
      <c r="RGI36" s="132"/>
      <c r="RGJ36" s="132"/>
      <c r="RGK36" s="132"/>
      <c r="RGL36" s="132"/>
      <c r="RGM36" s="132"/>
      <c r="RGN36" s="132"/>
      <c r="RGO36" s="130"/>
      <c r="RGP36" s="132"/>
      <c r="RGQ36" s="132"/>
      <c r="RGR36" s="132"/>
      <c r="RGS36" s="132"/>
      <c r="RGT36" s="132"/>
      <c r="RGU36" s="132"/>
      <c r="RGV36" s="132"/>
      <c r="RGW36" s="132"/>
      <c r="RGX36" s="132"/>
      <c r="RGY36" s="132"/>
      <c r="RGZ36" s="132"/>
      <c r="RHA36" s="132"/>
      <c r="RHB36" s="132"/>
      <c r="RHC36" s="132"/>
      <c r="RHD36" s="130"/>
      <c r="RHE36" s="132"/>
      <c r="RHF36" s="132"/>
      <c r="RHG36" s="132"/>
      <c r="RHH36" s="132"/>
      <c r="RHI36" s="132"/>
      <c r="RHJ36" s="132"/>
      <c r="RHK36" s="132"/>
      <c r="RHL36" s="132"/>
      <c r="RHM36" s="132"/>
      <c r="RHN36" s="132"/>
      <c r="RHO36" s="132"/>
      <c r="RHP36" s="132"/>
      <c r="RHQ36" s="132"/>
      <c r="RHR36" s="132"/>
      <c r="RHS36" s="130"/>
      <c r="RHT36" s="132"/>
      <c r="RHU36" s="132"/>
      <c r="RHV36" s="132"/>
      <c r="RHW36" s="132"/>
      <c r="RHX36" s="132"/>
      <c r="RHY36" s="132"/>
      <c r="RHZ36" s="132"/>
      <c r="RIA36" s="132"/>
      <c r="RIB36" s="132"/>
      <c r="RIC36" s="132"/>
      <c r="RID36" s="132"/>
      <c r="RIE36" s="132"/>
      <c r="RIF36" s="132"/>
      <c r="RIG36" s="132"/>
      <c r="RIH36" s="130"/>
      <c r="RII36" s="132"/>
      <c r="RIJ36" s="132"/>
      <c r="RIK36" s="132"/>
      <c r="RIL36" s="132"/>
      <c r="RIM36" s="132"/>
      <c r="RIN36" s="132"/>
      <c r="RIO36" s="132"/>
      <c r="RIP36" s="132"/>
      <c r="RIQ36" s="132"/>
      <c r="RIR36" s="132"/>
      <c r="RIS36" s="132"/>
      <c r="RIT36" s="132"/>
      <c r="RIU36" s="132"/>
      <c r="RIV36" s="132"/>
      <c r="RIW36" s="130"/>
      <c r="RIX36" s="132"/>
      <c r="RIY36" s="132"/>
      <c r="RIZ36" s="132"/>
      <c r="RJA36" s="132"/>
      <c r="RJB36" s="132"/>
      <c r="RJC36" s="132"/>
      <c r="RJD36" s="132"/>
      <c r="RJE36" s="132"/>
      <c r="RJF36" s="132"/>
      <c r="RJG36" s="132"/>
      <c r="RJH36" s="132"/>
      <c r="RJI36" s="132"/>
      <c r="RJJ36" s="132"/>
      <c r="RJK36" s="132"/>
      <c r="RJL36" s="130"/>
      <c r="RJM36" s="132"/>
      <c r="RJN36" s="132"/>
      <c r="RJO36" s="132"/>
      <c r="RJP36" s="132"/>
      <c r="RJQ36" s="132"/>
      <c r="RJR36" s="132"/>
      <c r="RJS36" s="132"/>
      <c r="RJT36" s="132"/>
      <c r="RJU36" s="132"/>
      <c r="RJV36" s="132"/>
      <c r="RJW36" s="132"/>
      <c r="RJX36" s="132"/>
      <c r="RJY36" s="132"/>
      <c r="RJZ36" s="132"/>
      <c r="RKA36" s="130"/>
      <c r="RKB36" s="132"/>
      <c r="RKC36" s="132"/>
      <c r="RKD36" s="132"/>
      <c r="RKE36" s="132"/>
      <c r="RKF36" s="132"/>
      <c r="RKG36" s="132"/>
      <c r="RKH36" s="132"/>
      <c r="RKI36" s="132"/>
      <c r="RKJ36" s="132"/>
      <c r="RKK36" s="132"/>
      <c r="RKL36" s="132"/>
      <c r="RKM36" s="132"/>
      <c r="RKN36" s="132"/>
      <c r="RKO36" s="132"/>
      <c r="RKP36" s="130"/>
      <c r="RKQ36" s="132"/>
      <c r="RKR36" s="132"/>
      <c r="RKS36" s="132"/>
      <c r="RKT36" s="132"/>
      <c r="RKU36" s="132"/>
      <c r="RKV36" s="132"/>
      <c r="RKW36" s="132"/>
      <c r="RKX36" s="132"/>
      <c r="RKY36" s="132"/>
      <c r="RKZ36" s="132"/>
      <c r="RLA36" s="132"/>
      <c r="RLB36" s="132"/>
      <c r="RLC36" s="132"/>
      <c r="RLD36" s="132"/>
      <c r="RLE36" s="130"/>
      <c r="RLF36" s="132"/>
      <c r="RLG36" s="132"/>
      <c r="RLH36" s="132"/>
      <c r="RLI36" s="132"/>
      <c r="RLJ36" s="132"/>
      <c r="RLK36" s="132"/>
      <c r="RLL36" s="132"/>
      <c r="RLM36" s="132"/>
      <c r="RLN36" s="132"/>
      <c r="RLO36" s="132"/>
      <c r="RLP36" s="132"/>
      <c r="RLQ36" s="132"/>
      <c r="RLR36" s="132"/>
      <c r="RLS36" s="132"/>
      <c r="RLT36" s="130"/>
      <c r="RLU36" s="132"/>
      <c r="RLV36" s="132"/>
      <c r="RLW36" s="132"/>
      <c r="RLX36" s="132"/>
      <c r="RLY36" s="132"/>
      <c r="RLZ36" s="132"/>
      <c r="RMA36" s="132"/>
      <c r="RMB36" s="132"/>
      <c r="RMC36" s="132"/>
      <c r="RMD36" s="132"/>
      <c r="RME36" s="132"/>
      <c r="RMF36" s="132"/>
      <c r="RMG36" s="132"/>
      <c r="RMH36" s="132"/>
      <c r="RMI36" s="130"/>
      <c r="RMJ36" s="132"/>
      <c r="RMK36" s="132"/>
      <c r="RML36" s="132"/>
      <c r="RMM36" s="132"/>
      <c r="RMN36" s="132"/>
      <c r="RMO36" s="132"/>
      <c r="RMP36" s="132"/>
      <c r="RMQ36" s="132"/>
      <c r="RMR36" s="132"/>
      <c r="RMS36" s="132"/>
      <c r="RMT36" s="132"/>
      <c r="RMU36" s="132"/>
      <c r="RMV36" s="132"/>
      <c r="RMW36" s="132"/>
      <c r="RMX36" s="130"/>
      <c r="RMY36" s="132"/>
      <c r="RMZ36" s="132"/>
      <c r="RNA36" s="132"/>
      <c r="RNB36" s="132"/>
      <c r="RNC36" s="132"/>
      <c r="RND36" s="132"/>
      <c r="RNE36" s="132"/>
      <c r="RNF36" s="132"/>
      <c r="RNG36" s="132"/>
      <c r="RNH36" s="132"/>
      <c r="RNI36" s="132"/>
      <c r="RNJ36" s="132"/>
      <c r="RNK36" s="132"/>
      <c r="RNL36" s="132"/>
      <c r="RNM36" s="130"/>
      <c r="RNN36" s="132"/>
      <c r="RNO36" s="132"/>
      <c r="RNP36" s="132"/>
      <c r="RNQ36" s="132"/>
      <c r="RNR36" s="132"/>
      <c r="RNS36" s="132"/>
      <c r="RNT36" s="132"/>
      <c r="RNU36" s="132"/>
      <c r="RNV36" s="132"/>
      <c r="RNW36" s="132"/>
      <c r="RNX36" s="132"/>
      <c r="RNY36" s="132"/>
      <c r="RNZ36" s="132"/>
      <c r="ROA36" s="132"/>
      <c r="ROB36" s="130"/>
      <c r="ROC36" s="132"/>
      <c r="ROD36" s="132"/>
      <c r="ROE36" s="132"/>
      <c r="ROF36" s="132"/>
      <c r="ROG36" s="132"/>
      <c r="ROH36" s="132"/>
      <c r="ROI36" s="132"/>
      <c r="ROJ36" s="132"/>
      <c r="ROK36" s="132"/>
      <c r="ROL36" s="132"/>
      <c r="ROM36" s="132"/>
      <c r="RON36" s="132"/>
      <c r="ROO36" s="132"/>
      <c r="ROP36" s="132"/>
      <c r="ROQ36" s="130"/>
      <c r="ROR36" s="132"/>
      <c r="ROS36" s="132"/>
      <c r="ROT36" s="132"/>
      <c r="ROU36" s="132"/>
      <c r="ROV36" s="132"/>
      <c r="ROW36" s="132"/>
      <c r="ROX36" s="132"/>
      <c r="ROY36" s="132"/>
      <c r="ROZ36" s="132"/>
      <c r="RPA36" s="132"/>
      <c r="RPB36" s="132"/>
      <c r="RPC36" s="132"/>
      <c r="RPD36" s="132"/>
      <c r="RPE36" s="132"/>
      <c r="RPF36" s="130"/>
      <c r="RPG36" s="132"/>
      <c r="RPH36" s="132"/>
      <c r="RPI36" s="132"/>
      <c r="RPJ36" s="132"/>
      <c r="RPK36" s="132"/>
      <c r="RPL36" s="132"/>
      <c r="RPM36" s="132"/>
      <c r="RPN36" s="132"/>
      <c r="RPO36" s="132"/>
      <c r="RPP36" s="132"/>
      <c r="RPQ36" s="132"/>
      <c r="RPR36" s="132"/>
      <c r="RPS36" s="132"/>
      <c r="RPT36" s="132"/>
      <c r="RPU36" s="130"/>
      <c r="RPV36" s="132"/>
      <c r="RPW36" s="132"/>
      <c r="RPX36" s="132"/>
      <c r="RPY36" s="132"/>
      <c r="RPZ36" s="132"/>
      <c r="RQA36" s="132"/>
      <c r="RQB36" s="132"/>
      <c r="RQC36" s="132"/>
      <c r="RQD36" s="132"/>
      <c r="RQE36" s="132"/>
      <c r="RQF36" s="132"/>
      <c r="RQG36" s="132"/>
      <c r="RQH36" s="132"/>
      <c r="RQI36" s="132"/>
      <c r="RQJ36" s="130"/>
      <c r="RQK36" s="132"/>
      <c r="RQL36" s="132"/>
      <c r="RQM36" s="132"/>
      <c r="RQN36" s="132"/>
      <c r="RQO36" s="132"/>
      <c r="RQP36" s="132"/>
      <c r="RQQ36" s="132"/>
      <c r="RQR36" s="132"/>
      <c r="RQS36" s="132"/>
      <c r="RQT36" s="132"/>
      <c r="RQU36" s="132"/>
      <c r="RQV36" s="132"/>
      <c r="RQW36" s="132"/>
      <c r="RQX36" s="132"/>
      <c r="RQY36" s="130"/>
      <c r="RQZ36" s="132"/>
      <c r="RRA36" s="132"/>
      <c r="RRB36" s="132"/>
      <c r="RRC36" s="132"/>
      <c r="RRD36" s="132"/>
      <c r="RRE36" s="132"/>
      <c r="RRF36" s="132"/>
      <c r="RRG36" s="132"/>
      <c r="RRH36" s="132"/>
      <c r="RRI36" s="132"/>
      <c r="RRJ36" s="132"/>
      <c r="RRK36" s="132"/>
      <c r="RRL36" s="132"/>
      <c r="RRM36" s="132"/>
      <c r="RRN36" s="130"/>
      <c r="RRO36" s="132"/>
      <c r="RRP36" s="132"/>
      <c r="RRQ36" s="132"/>
      <c r="RRR36" s="132"/>
      <c r="RRS36" s="132"/>
      <c r="RRT36" s="132"/>
      <c r="RRU36" s="132"/>
      <c r="RRV36" s="132"/>
      <c r="RRW36" s="132"/>
      <c r="RRX36" s="132"/>
      <c r="RRY36" s="132"/>
      <c r="RRZ36" s="132"/>
      <c r="RSA36" s="132"/>
      <c r="RSB36" s="132"/>
      <c r="RSC36" s="130"/>
      <c r="RSD36" s="132"/>
      <c r="RSE36" s="132"/>
      <c r="RSF36" s="132"/>
      <c r="RSG36" s="132"/>
      <c r="RSH36" s="132"/>
      <c r="RSI36" s="132"/>
      <c r="RSJ36" s="132"/>
      <c r="RSK36" s="132"/>
      <c r="RSL36" s="132"/>
      <c r="RSM36" s="132"/>
      <c r="RSN36" s="132"/>
      <c r="RSO36" s="132"/>
      <c r="RSP36" s="132"/>
      <c r="RSQ36" s="132"/>
      <c r="RSR36" s="130"/>
      <c r="RSS36" s="132"/>
      <c r="RST36" s="132"/>
      <c r="RSU36" s="132"/>
      <c r="RSV36" s="132"/>
      <c r="RSW36" s="132"/>
      <c r="RSX36" s="132"/>
      <c r="RSY36" s="132"/>
      <c r="RSZ36" s="132"/>
      <c r="RTA36" s="132"/>
      <c r="RTB36" s="132"/>
      <c r="RTC36" s="132"/>
      <c r="RTD36" s="132"/>
      <c r="RTE36" s="132"/>
      <c r="RTF36" s="132"/>
      <c r="RTG36" s="130"/>
      <c r="RTH36" s="132"/>
      <c r="RTI36" s="132"/>
      <c r="RTJ36" s="132"/>
      <c r="RTK36" s="132"/>
      <c r="RTL36" s="132"/>
      <c r="RTM36" s="132"/>
      <c r="RTN36" s="132"/>
      <c r="RTO36" s="132"/>
      <c r="RTP36" s="132"/>
      <c r="RTQ36" s="132"/>
      <c r="RTR36" s="132"/>
      <c r="RTS36" s="132"/>
      <c r="RTT36" s="132"/>
      <c r="RTU36" s="132"/>
      <c r="RTV36" s="130"/>
      <c r="RTW36" s="132"/>
      <c r="RTX36" s="132"/>
      <c r="RTY36" s="132"/>
      <c r="RTZ36" s="132"/>
      <c r="RUA36" s="132"/>
      <c r="RUB36" s="132"/>
      <c r="RUC36" s="132"/>
      <c r="RUD36" s="132"/>
      <c r="RUE36" s="132"/>
      <c r="RUF36" s="132"/>
      <c r="RUG36" s="132"/>
      <c r="RUH36" s="132"/>
      <c r="RUI36" s="132"/>
      <c r="RUJ36" s="132"/>
      <c r="RUK36" s="130"/>
      <c r="RUL36" s="132"/>
      <c r="RUM36" s="132"/>
      <c r="RUN36" s="132"/>
      <c r="RUO36" s="132"/>
      <c r="RUP36" s="132"/>
      <c r="RUQ36" s="132"/>
      <c r="RUR36" s="132"/>
      <c r="RUS36" s="132"/>
      <c r="RUT36" s="132"/>
      <c r="RUU36" s="132"/>
      <c r="RUV36" s="132"/>
      <c r="RUW36" s="132"/>
      <c r="RUX36" s="132"/>
      <c r="RUY36" s="132"/>
      <c r="RUZ36" s="130"/>
      <c r="RVA36" s="132"/>
      <c r="RVB36" s="132"/>
      <c r="RVC36" s="132"/>
      <c r="RVD36" s="132"/>
      <c r="RVE36" s="132"/>
      <c r="RVF36" s="132"/>
      <c r="RVG36" s="132"/>
      <c r="RVH36" s="132"/>
      <c r="RVI36" s="132"/>
      <c r="RVJ36" s="132"/>
      <c r="RVK36" s="132"/>
      <c r="RVL36" s="132"/>
      <c r="RVM36" s="132"/>
      <c r="RVN36" s="132"/>
      <c r="RVO36" s="130"/>
      <c r="RVP36" s="132"/>
      <c r="RVQ36" s="132"/>
      <c r="RVR36" s="132"/>
      <c r="RVS36" s="132"/>
      <c r="RVT36" s="132"/>
      <c r="RVU36" s="132"/>
      <c r="RVV36" s="132"/>
      <c r="RVW36" s="132"/>
      <c r="RVX36" s="132"/>
      <c r="RVY36" s="132"/>
      <c r="RVZ36" s="132"/>
      <c r="RWA36" s="132"/>
      <c r="RWB36" s="132"/>
      <c r="RWC36" s="132"/>
      <c r="RWD36" s="130"/>
      <c r="RWE36" s="132"/>
      <c r="RWF36" s="132"/>
      <c r="RWG36" s="132"/>
      <c r="RWH36" s="132"/>
      <c r="RWI36" s="132"/>
      <c r="RWJ36" s="132"/>
      <c r="RWK36" s="132"/>
      <c r="RWL36" s="132"/>
      <c r="RWM36" s="132"/>
      <c r="RWN36" s="132"/>
      <c r="RWO36" s="132"/>
      <c r="RWP36" s="132"/>
      <c r="RWQ36" s="132"/>
      <c r="RWR36" s="132"/>
      <c r="RWS36" s="130"/>
      <c r="RWT36" s="132"/>
      <c r="RWU36" s="132"/>
      <c r="RWV36" s="132"/>
      <c r="RWW36" s="132"/>
      <c r="RWX36" s="132"/>
      <c r="RWY36" s="132"/>
      <c r="RWZ36" s="132"/>
      <c r="RXA36" s="132"/>
      <c r="RXB36" s="132"/>
      <c r="RXC36" s="132"/>
      <c r="RXD36" s="132"/>
      <c r="RXE36" s="132"/>
      <c r="RXF36" s="132"/>
      <c r="RXG36" s="132"/>
      <c r="RXH36" s="130"/>
      <c r="RXI36" s="132"/>
      <c r="RXJ36" s="132"/>
      <c r="RXK36" s="132"/>
      <c r="RXL36" s="132"/>
      <c r="RXM36" s="132"/>
      <c r="RXN36" s="132"/>
      <c r="RXO36" s="132"/>
      <c r="RXP36" s="132"/>
      <c r="RXQ36" s="132"/>
      <c r="RXR36" s="132"/>
      <c r="RXS36" s="132"/>
      <c r="RXT36" s="132"/>
      <c r="RXU36" s="132"/>
      <c r="RXV36" s="132"/>
      <c r="RXW36" s="130"/>
      <c r="RXX36" s="132"/>
      <c r="RXY36" s="132"/>
      <c r="RXZ36" s="132"/>
      <c r="RYA36" s="132"/>
      <c r="RYB36" s="132"/>
      <c r="RYC36" s="132"/>
      <c r="RYD36" s="132"/>
      <c r="RYE36" s="132"/>
      <c r="RYF36" s="132"/>
      <c r="RYG36" s="132"/>
      <c r="RYH36" s="132"/>
      <c r="RYI36" s="132"/>
      <c r="RYJ36" s="132"/>
      <c r="RYK36" s="132"/>
      <c r="RYL36" s="130"/>
      <c r="RYM36" s="132"/>
      <c r="RYN36" s="132"/>
      <c r="RYO36" s="132"/>
      <c r="RYP36" s="132"/>
      <c r="RYQ36" s="132"/>
      <c r="RYR36" s="132"/>
      <c r="RYS36" s="132"/>
      <c r="RYT36" s="132"/>
      <c r="RYU36" s="132"/>
      <c r="RYV36" s="132"/>
      <c r="RYW36" s="132"/>
      <c r="RYX36" s="132"/>
      <c r="RYY36" s="132"/>
      <c r="RYZ36" s="132"/>
      <c r="RZA36" s="130"/>
      <c r="RZB36" s="132"/>
      <c r="RZC36" s="132"/>
      <c r="RZD36" s="132"/>
      <c r="RZE36" s="132"/>
      <c r="RZF36" s="132"/>
      <c r="RZG36" s="132"/>
      <c r="RZH36" s="132"/>
      <c r="RZI36" s="132"/>
      <c r="RZJ36" s="132"/>
      <c r="RZK36" s="132"/>
      <c r="RZL36" s="132"/>
      <c r="RZM36" s="132"/>
      <c r="RZN36" s="132"/>
      <c r="RZO36" s="132"/>
      <c r="RZP36" s="130"/>
      <c r="RZQ36" s="132"/>
      <c r="RZR36" s="132"/>
      <c r="RZS36" s="132"/>
      <c r="RZT36" s="132"/>
      <c r="RZU36" s="132"/>
      <c r="RZV36" s="132"/>
      <c r="RZW36" s="132"/>
      <c r="RZX36" s="132"/>
      <c r="RZY36" s="132"/>
      <c r="RZZ36" s="132"/>
      <c r="SAA36" s="132"/>
      <c r="SAB36" s="132"/>
      <c r="SAC36" s="132"/>
      <c r="SAD36" s="132"/>
      <c r="SAE36" s="130"/>
      <c r="SAF36" s="132"/>
      <c r="SAG36" s="132"/>
      <c r="SAH36" s="132"/>
      <c r="SAI36" s="132"/>
      <c r="SAJ36" s="132"/>
      <c r="SAK36" s="132"/>
      <c r="SAL36" s="132"/>
      <c r="SAM36" s="132"/>
      <c r="SAN36" s="132"/>
      <c r="SAO36" s="132"/>
      <c r="SAP36" s="132"/>
      <c r="SAQ36" s="132"/>
      <c r="SAR36" s="132"/>
      <c r="SAS36" s="132"/>
      <c r="SAT36" s="130"/>
      <c r="SAU36" s="132"/>
      <c r="SAV36" s="132"/>
      <c r="SAW36" s="132"/>
      <c r="SAX36" s="132"/>
      <c r="SAY36" s="132"/>
      <c r="SAZ36" s="132"/>
      <c r="SBA36" s="132"/>
      <c r="SBB36" s="132"/>
      <c r="SBC36" s="132"/>
      <c r="SBD36" s="132"/>
      <c r="SBE36" s="132"/>
      <c r="SBF36" s="132"/>
      <c r="SBG36" s="132"/>
      <c r="SBH36" s="132"/>
      <c r="SBI36" s="130"/>
      <c r="SBJ36" s="132"/>
      <c r="SBK36" s="132"/>
      <c r="SBL36" s="132"/>
      <c r="SBM36" s="132"/>
      <c r="SBN36" s="132"/>
      <c r="SBO36" s="132"/>
      <c r="SBP36" s="132"/>
      <c r="SBQ36" s="132"/>
      <c r="SBR36" s="132"/>
      <c r="SBS36" s="132"/>
      <c r="SBT36" s="132"/>
      <c r="SBU36" s="132"/>
      <c r="SBV36" s="132"/>
      <c r="SBW36" s="132"/>
      <c r="SBX36" s="130"/>
      <c r="SBY36" s="132"/>
      <c r="SBZ36" s="132"/>
      <c r="SCA36" s="132"/>
      <c r="SCB36" s="132"/>
      <c r="SCC36" s="132"/>
      <c r="SCD36" s="132"/>
      <c r="SCE36" s="132"/>
      <c r="SCF36" s="132"/>
      <c r="SCG36" s="132"/>
      <c r="SCH36" s="132"/>
      <c r="SCI36" s="132"/>
      <c r="SCJ36" s="132"/>
      <c r="SCK36" s="132"/>
      <c r="SCL36" s="132"/>
      <c r="SCM36" s="130"/>
      <c r="SCN36" s="132"/>
      <c r="SCO36" s="132"/>
      <c r="SCP36" s="132"/>
      <c r="SCQ36" s="132"/>
      <c r="SCR36" s="132"/>
      <c r="SCS36" s="132"/>
      <c r="SCT36" s="132"/>
      <c r="SCU36" s="132"/>
      <c r="SCV36" s="132"/>
      <c r="SCW36" s="132"/>
      <c r="SCX36" s="132"/>
      <c r="SCY36" s="132"/>
      <c r="SCZ36" s="132"/>
      <c r="SDA36" s="132"/>
      <c r="SDB36" s="130"/>
      <c r="SDC36" s="132"/>
      <c r="SDD36" s="132"/>
      <c r="SDE36" s="132"/>
      <c r="SDF36" s="132"/>
      <c r="SDG36" s="132"/>
      <c r="SDH36" s="132"/>
      <c r="SDI36" s="132"/>
      <c r="SDJ36" s="132"/>
      <c r="SDK36" s="132"/>
      <c r="SDL36" s="132"/>
      <c r="SDM36" s="132"/>
      <c r="SDN36" s="132"/>
      <c r="SDO36" s="132"/>
      <c r="SDP36" s="132"/>
      <c r="SDQ36" s="130"/>
      <c r="SDR36" s="132"/>
      <c r="SDS36" s="132"/>
      <c r="SDT36" s="132"/>
      <c r="SDU36" s="132"/>
      <c r="SDV36" s="132"/>
      <c r="SDW36" s="132"/>
      <c r="SDX36" s="132"/>
      <c r="SDY36" s="132"/>
      <c r="SDZ36" s="132"/>
      <c r="SEA36" s="132"/>
      <c r="SEB36" s="132"/>
      <c r="SEC36" s="132"/>
      <c r="SED36" s="132"/>
      <c r="SEE36" s="132"/>
      <c r="SEF36" s="130"/>
      <c r="SEG36" s="132"/>
      <c r="SEH36" s="132"/>
      <c r="SEI36" s="132"/>
      <c r="SEJ36" s="132"/>
      <c r="SEK36" s="132"/>
      <c r="SEL36" s="132"/>
      <c r="SEM36" s="132"/>
      <c r="SEN36" s="132"/>
      <c r="SEO36" s="132"/>
      <c r="SEP36" s="132"/>
      <c r="SEQ36" s="132"/>
      <c r="SER36" s="132"/>
      <c r="SES36" s="132"/>
      <c r="SET36" s="132"/>
      <c r="SEU36" s="130"/>
      <c r="SEV36" s="132"/>
      <c r="SEW36" s="132"/>
      <c r="SEX36" s="132"/>
      <c r="SEY36" s="132"/>
      <c r="SEZ36" s="132"/>
      <c r="SFA36" s="132"/>
      <c r="SFB36" s="132"/>
      <c r="SFC36" s="132"/>
      <c r="SFD36" s="132"/>
      <c r="SFE36" s="132"/>
      <c r="SFF36" s="132"/>
      <c r="SFG36" s="132"/>
      <c r="SFH36" s="132"/>
      <c r="SFI36" s="132"/>
      <c r="SFJ36" s="130"/>
      <c r="SFK36" s="132"/>
      <c r="SFL36" s="132"/>
      <c r="SFM36" s="132"/>
      <c r="SFN36" s="132"/>
      <c r="SFO36" s="132"/>
      <c r="SFP36" s="132"/>
      <c r="SFQ36" s="132"/>
      <c r="SFR36" s="132"/>
      <c r="SFS36" s="132"/>
      <c r="SFT36" s="132"/>
      <c r="SFU36" s="132"/>
      <c r="SFV36" s="132"/>
      <c r="SFW36" s="132"/>
      <c r="SFX36" s="132"/>
      <c r="SFY36" s="130"/>
      <c r="SFZ36" s="132"/>
      <c r="SGA36" s="132"/>
      <c r="SGB36" s="132"/>
      <c r="SGC36" s="132"/>
      <c r="SGD36" s="132"/>
      <c r="SGE36" s="132"/>
      <c r="SGF36" s="132"/>
      <c r="SGG36" s="132"/>
      <c r="SGH36" s="132"/>
      <c r="SGI36" s="132"/>
      <c r="SGJ36" s="132"/>
      <c r="SGK36" s="132"/>
      <c r="SGL36" s="132"/>
      <c r="SGM36" s="132"/>
      <c r="SGN36" s="130"/>
      <c r="SGO36" s="132"/>
      <c r="SGP36" s="132"/>
      <c r="SGQ36" s="132"/>
      <c r="SGR36" s="132"/>
      <c r="SGS36" s="132"/>
      <c r="SGT36" s="132"/>
      <c r="SGU36" s="132"/>
      <c r="SGV36" s="132"/>
      <c r="SGW36" s="132"/>
      <c r="SGX36" s="132"/>
      <c r="SGY36" s="132"/>
      <c r="SGZ36" s="132"/>
      <c r="SHA36" s="132"/>
      <c r="SHB36" s="132"/>
      <c r="SHC36" s="130"/>
      <c r="SHD36" s="132"/>
      <c r="SHE36" s="132"/>
      <c r="SHF36" s="132"/>
      <c r="SHG36" s="132"/>
      <c r="SHH36" s="132"/>
      <c r="SHI36" s="132"/>
      <c r="SHJ36" s="132"/>
      <c r="SHK36" s="132"/>
      <c r="SHL36" s="132"/>
      <c r="SHM36" s="132"/>
      <c r="SHN36" s="132"/>
      <c r="SHO36" s="132"/>
      <c r="SHP36" s="132"/>
      <c r="SHQ36" s="132"/>
      <c r="SHR36" s="130"/>
      <c r="SHS36" s="132"/>
      <c r="SHT36" s="132"/>
      <c r="SHU36" s="132"/>
      <c r="SHV36" s="132"/>
      <c r="SHW36" s="132"/>
      <c r="SHX36" s="132"/>
      <c r="SHY36" s="132"/>
      <c r="SHZ36" s="132"/>
      <c r="SIA36" s="132"/>
      <c r="SIB36" s="132"/>
      <c r="SIC36" s="132"/>
      <c r="SID36" s="132"/>
      <c r="SIE36" s="132"/>
      <c r="SIF36" s="132"/>
      <c r="SIG36" s="130"/>
      <c r="SIH36" s="132"/>
      <c r="SII36" s="132"/>
      <c r="SIJ36" s="132"/>
      <c r="SIK36" s="132"/>
      <c r="SIL36" s="132"/>
      <c r="SIM36" s="132"/>
      <c r="SIN36" s="132"/>
      <c r="SIO36" s="132"/>
      <c r="SIP36" s="132"/>
      <c r="SIQ36" s="132"/>
      <c r="SIR36" s="132"/>
      <c r="SIS36" s="132"/>
      <c r="SIT36" s="132"/>
      <c r="SIU36" s="132"/>
      <c r="SIV36" s="130"/>
      <c r="SIW36" s="132"/>
      <c r="SIX36" s="132"/>
      <c r="SIY36" s="132"/>
      <c r="SIZ36" s="132"/>
      <c r="SJA36" s="132"/>
      <c r="SJB36" s="132"/>
      <c r="SJC36" s="132"/>
      <c r="SJD36" s="132"/>
      <c r="SJE36" s="132"/>
      <c r="SJF36" s="132"/>
      <c r="SJG36" s="132"/>
      <c r="SJH36" s="132"/>
      <c r="SJI36" s="132"/>
      <c r="SJJ36" s="132"/>
      <c r="SJK36" s="130"/>
      <c r="SJL36" s="132"/>
      <c r="SJM36" s="132"/>
      <c r="SJN36" s="132"/>
      <c r="SJO36" s="132"/>
      <c r="SJP36" s="132"/>
      <c r="SJQ36" s="132"/>
      <c r="SJR36" s="132"/>
      <c r="SJS36" s="132"/>
      <c r="SJT36" s="132"/>
      <c r="SJU36" s="132"/>
      <c r="SJV36" s="132"/>
      <c r="SJW36" s="132"/>
      <c r="SJX36" s="132"/>
      <c r="SJY36" s="132"/>
      <c r="SJZ36" s="130"/>
      <c r="SKA36" s="132"/>
      <c r="SKB36" s="132"/>
      <c r="SKC36" s="132"/>
      <c r="SKD36" s="132"/>
      <c r="SKE36" s="132"/>
      <c r="SKF36" s="132"/>
      <c r="SKG36" s="132"/>
      <c r="SKH36" s="132"/>
      <c r="SKI36" s="132"/>
      <c r="SKJ36" s="132"/>
      <c r="SKK36" s="132"/>
      <c r="SKL36" s="132"/>
      <c r="SKM36" s="132"/>
      <c r="SKN36" s="132"/>
      <c r="SKO36" s="130"/>
      <c r="SKP36" s="132"/>
      <c r="SKQ36" s="132"/>
      <c r="SKR36" s="132"/>
      <c r="SKS36" s="132"/>
      <c r="SKT36" s="132"/>
      <c r="SKU36" s="132"/>
      <c r="SKV36" s="132"/>
      <c r="SKW36" s="132"/>
      <c r="SKX36" s="132"/>
      <c r="SKY36" s="132"/>
      <c r="SKZ36" s="132"/>
      <c r="SLA36" s="132"/>
      <c r="SLB36" s="132"/>
      <c r="SLC36" s="132"/>
      <c r="SLD36" s="130"/>
      <c r="SLE36" s="132"/>
      <c r="SLF36" s="132"/>
      <c r="SLG36" s="132"/>
      <c r="SLH36" s="132"/>
      <c r="SLI36" s="132"/>
      <c r="SLJ36" s="132"/>
      <c r="SLK36" s="132"/>
      <c r="SLL36" s="132"/>
      <c r="SLM36" s="132"/>
      <c r="SLN36" s="132"/>
      <c r="SLO36" s="132"/>
      <c r="SLP36" s="132"/>
      <c r="SLQ36" s="132"/>
      <c r="SLR36" s="132"/>
      <c r="SLS36" s="130"/>
      <c r="SLT36" s="132"/>
      <c r="SLU36" s="132"/>
      <c r="SLV36" s="132"/>
      <c r="SLW36" s="132"/>
      <c r="SLX36" s="132"/>
      <c r="SLY36" s="132"/>
      <c r="SLZ36" s="132"/>
      <c r="SMA36" s="132"/>
      <c r="SMB36" s="132"/>
      <c r="SMC36" s="132"/>
      <c r="SMD36" s="132"/>
      <c r="SME36" s="132"/>
      <c r="SMF36" s="132"/>
      <c r="SMG36" s="132"/>
      <c r="SMH36" s="130"/>
      <c r="SMI36" s="132"/>
      <c r="SMJ36" s="132"/>
      <c r="SMK36" s="132"/>
      <c r="SML36" s="132"/>
      <c r="SMM36" s="132"/>
      <c r="SMN36" s="132"/>
      <c r="SMO36" s="132"/>
      <c r="SMP36" s="132"/>
      <c r="SMQ36" s="132"/>
      <c r="SMR36" s="132"/>
      <c r="SMS36" s="132"/>
      <c r="SMT36" s="132"/>
      <c r="SMU36" s="132"/>
      <c r="SMV36" s="132"/>
      <c r="SMW36" s="130"/>
      <c r="SMX36" s="132"/>
      <c r="SMY36" s="132"/>
      <c r="SMZ36" s="132"/>
      <c r="SNA36" s="132"/>
      <c r="SNB36" s="132"/>
      <c r="SNC36" s="132"/>
      <c r="SND36" s="132"/>
      <c r="SNE36" s="132"/>
      <c r="SNF36" s="132"/>
      <c r="SNG36" s="132"/>
      <c r="SNH36" s="132"/>
      <c r="SNI36" s="132"/>
      <c r="SNJ36" s="132"/>
      <c r="SNK36" s="132"/>
      <c r="SNL36" s="130"/>
      <c r="SNM36" s="132"/>
      <c r="SNN36" s="132"/>
      <c r="SNO36" s="132"/>
      <c r="SNP36" s="132"/>
      <c r="SNQ36" s="132"/>
      <c r="SNR36" s="132"/>
      <c r="SNS36" s="132"/>
      <c r="SNT36" s="132"/>
      <c r="SNU36" s="132"/>
      <c r="SNV36" s="132"/>
      <c r="SNW36" s="132"/>
      <c r="SNX36" s="132"/>
      <c r="SNY36" s="132"/>
      <c r="SNZ36" s="132"/>
      <c r="SOA36" s="130"/>
      <c r="SOB36" s="132"/>
      <c r="SOC36" s="132"/>
      <c r="SOD36" s="132"/>
      <c r="SOE36" s="132"/>
      <c r="SOF36" s="132"/>
      <c r="SOG36" s="132"/>
      <c r="SOH36" s="132"/>
      <c r="SOI36" s="132"/>
      <c r="SOJ36" s="132"/>
      <c r="SOK36" s="132"/>
      <c r="SOL36" s="132"/>
      <c r="SOM36" s="132"/>
      <c r="SON36" s="132"/>
      <c r="SOO36" s="132"/>
      <c r="SOP36" s="130"/>
      <c r="SOQ36" s="132"/>
      <c r="SOR36" s="132"/>
      <c r="SOS36" s="132"/>
      <c r="SOT36" s="132"/>
      <c r="SOU36" s="132"/>
      <c r="SOV36" s="132"/>
      <c r="SOW36" s="132"/>
      <c r="SOX36" s="132"/>
      <c r="SOY36" s="132"/>
      <c r="SOZ36" s="132"/>
      <c r="SPA36" s="132"/>
      <c r="SPB36" s="132"/>
      <c r="SPC36" s="132"/>
      <c r="SPD36" s="132"/>
      <c r="SPE36" s="130"/>
      <c r="SPF36" s="132"/>
      <c r="SPG36" s="132"/>
      <c r="SPH36" s="132"/>
      <c r="SPI36" s="132"/>
      <c r="SPJ36" s="132"/>
      <c r="SPK36" s="132"/>
      <c r="SPL36" s="132"/>
      <c r="SPM36" s="132"/>
      <c r="SPN36" s="132"/>
      <c r="SPO36" s="132"/>
      <c r="SPP36" s="132"/>
      <c r="SPQ36" s="132"/>
      <c r="SPR36" s="132"/>
      <c r="SPS36" s="132"/>
      <c r="SPT36" s="130"/>
      <c r="SPU36" s="132"/>
      <c r="SPV36" s="132"/>
      <c r="SPW36" s="132"/>
      <c r="SPX36" s="132"/>
      <c r="SPY36" s="132"/>
      <c r="SPZ36" s="132"/>
      <c r="SQA36" s="132"/>
      <c r="SQB36" s="132"/>
      <c r="SQC36" s="132"/>
      <c r="SQD36" s="132"/>
      <c r="SQE36" s="132"/>
      <c r="SQF36" s="132"/>
      <c r="SQG36" s="132"/>
      <c r="SQH36" s="132"/>
      <c r="SQI36" s="130"/>
      <c r="SQJ36" s="132"/>
      <c r="SQK36" s="132"/>
      <c r="SQL36" s="132"/>
      <c r="SQM36" s="132"/>
      <c r="SQN36" s="132"/>
      <c r="SQO36" s="132"/>
      <c r="SQP36" s="132"/>
      <c r="SQQ36" s="132"/>
      <c r="SQR36" s="132"/>
      <c r="SQS36" s="132"/>
      <c r="SQT36" s="132"/>
      <c r="SQU36" s="132"/>
      <c r="SQV36" s="132"/>
      <c r="SQW36" s="132"/>
      <c r="SQX36" s="130"/>
      <c r="SQY36" s="132"/>
      <c r="SQZ36" s="132"/>
      <c r="SRA36" s="132"/>
      <c r="SRB36" s="132"/>
      <c r="SRC36" s="132"/>
      <c r="SRD36" s="132"/>
      <c r="SRE36" s="132"/>
      <c r="SRF36" s="132"/>
      <c r="SRG36" s="132"/>
      <c r="SRH36" s="132"/>
      <c r="SRI36" s="132"/>
      <c r="SRJ36" s="132"/>
      <c r="SRK36" s="132"/>
      <c r="SRL36" s="132"/>
      <c r="SRM36" s="130"/>
      <c r="SRN36" s="132"/>
      <c r="SRO36" s="132"/>
      <c r="SRP36" s="132"/>
      <c r="SRQ36" s="132"/>
      <c r="SRR36" s="132"/>
      <c r="SRS36" s="132"/>
      <c r="SRT36" s="132"/>
      <c r="SRU36" s="132"/>
      <c r="SRV36" s="132"/>
      <c r="SRW36" s="132"/>
      <c r="SRX36" s="132"/>
      <c r="SRY36" s="132"/>
      <c r="SRZ36" s="132"/>
      <c r="SSA36" s="132"/>
      <c r="SSB36" s="130"/>
      <c r="SSC36" s="132"/>
      <c r="SSD36" s="132"/>
      <c r="SSE36" s="132"/>
      <c r="SSF36" s="132"/>
      <c r="SSG36" s="132"/>
      <c r="SSH36" s="132"/>
      <c r="SSI36" s="132"/>
      <c r="SSJ36" s="132"/>
      <c r="SSK36" s="132"/>
      <c r="SSL36" s="132"/>
      <c r="SSM36" s="132"/>
      <c r="SSN36" s="132"/>
      <c r="SSO36" s="132"/>
      <c r="SSP36" s="132"/>
      <c r="SSQ36" s="130"/>
      <c r="SSR36" s="132"/>
      <c r="SSS36" s="132"/>
      <c r="SST36" s="132"/>
      <c r="SSU36" s="132"/>
      <c r="SSV36" s="132"/>
      <c r="SSW36" s="132"/>
      <c r="SSX36" s="132"/>
      <c r="SSY36" s="132"/>
      <c r="SSZ36" s="132"/>
      <c r="STA36" s="132"/>
      <c r="STB36" s="132"/>
      <c r="STC36" s="132"/>
      <c r="STD36" s="132"/>
      <c r="STE36" s="132"/>
      <c r="STF36" s="130"/>
      <c r="STG36" s="132"/>
      <c r="STH36" s="132"/>
      <c r="STI36" s="132"/>
      <c r="STJ36" s="132"/>
      <c r="STK36" s="132"/>
      <c r="STL36" s="132"/>
      <c r="STM36" s="132"/>
      <c r="STN36" s="132"/>
      <c r="STO36" s="132"/>
      <c r="STP36" s="132"/>
      <c r="STQ36" s="132"/>
      <c r="STR36" s="132"/>
      <c r="STS36" s="132"/>
      <c r="STT36" s="132"/>
      <c r="STU36" s="130"/>
      <c r="STV36" s="132"/>
      <c r="STW36" s="132"/>
      <c r="STX36" s="132"/>
      <c r="STY36" s="132"/>
      <c r="STZ36" s="132"/>
      <c r="SUA36" s="132"/>
      <c r="SUB36" s="132"/>
      <c r="SUC36" s="132"/>
      <c r="SUD36" s="132"/>
      <c r="SUE36" s="132"/>
      <c r="SUF36" s="132"/>
      <c r="SUG36" s="132"/>
      <c r="SUH36" s="132"/>
      <c r="SUI36" s="132"/>
      <c r="SUJ36" s="130"/>
      <c r="SUK36" s="132"/>
      <c r="SUL36" s="132"/>
      <c r="SUM36" s="132"/>
      <c r="SUN36" s="132"/>
      <c r="SUO36" s="132"/>
      <c r="SUP36" s="132"/>
      <c r="SUQ36" s="132"/>
      <c r="SUR36" s="132"/>
      <c r="SUS36" s="132"/>
      <c r="SUT36" s="132"/>
      <c r="SUU36" s="132"/>
      <c r="SUV36" s="132"/>
      <c r="SUW36" s="132"/>
      <c r="SUX36" s="132"/>
      <c r="SUY36" s="130"/>
      <c r="SUZ36" s="132"/>
      <c r="SVA36" s="132"/>
      <c r="SVB36" s="132"/>
      <c r="SVC36" s="132"/>
      <c r="SVD36" s="132"/>
      <c r="SVE36" s="132"/>
      <c r="SVF36" s="132"/>
      <c r="SVG36" s="132"/>
      <c r="SVH36" s="132"/>
      <c r="SVI36" s="132"/>
      <c r="SVJ36" s="132"/>
      <c r="SVK36" s="132"/>
      <c r="SVL36" s="132"/>
      <c r="SVM36" s="132"/>
      <c r="SVN36" s="130"/>
      <c r="SVO36" s="132"/>
      <c r="SVP36" s="132"/>
      <c r="SVQ36" s="132"/>
      <c r="SVR36" s="132"/>
      <c r="SVS36" s="132"/>
      <c r="SVT36" s="132"/>
      <c r="SVU36" s="132"/>
      <c r="SVV36" s="132"/>
      <c r="SVW36" s="132"/>
      <c r="SVX36" s="132"/>
      <c r="SVY36" s="132"/>
      <c r="SVZ36" s="132"/>
      <c r="SWA36" s="132"/>
      <c r="SWB36" s="132"/>
      <c r="SWC36" s="130"/>
      <c r="SWD36" s="132"/>
      <c r="SWE36" s="132"/>
      <c r="SWF36" s="132"/>
      <c r="SWG36" s="132"/>
      <c r="SWH36" s="132"/>
      <c r="SWI36" s="132"/>
      <c r="SWJ36" s="132"/>
      <c r="SWK36" s="132"/>
      <c r="SWL36" s="132"/>
      <c r="SWM36" s="132"/>
      <c r="SWN36" s="132"/>
      <c r="SWO36" s="132"/>
      <c r="SWP36" s="132"/>
      <c r="SWQ36" s="132"/>
      <c r="SWR36" s="130"/>
      <c r="SWS36" s="132"/>
      <c r="SWT36" s="132"/>
      <c r="SWU36" s="132"/>
      <c r="SWV36" s="132"/>
      <c r="SWW36" s="132"/>
      <c r="SWX36" s="132"/>
      <c r="SWY36" s="132"/>
      <c r="SWZ36" s="132"/>
      <c r="SXA36" s="132"/>
      <c r="SXB36" s="132"/>
      <c r="SXC36" s="132"/>
      <c r="SXD36" s="132"/>
      <c r="SXE36" s="132"/>
      <c r="SXF36" s="132"/>
      <c r="SXG36" s="130"/>
      <c r="SXH36" s="132"/>
      <c r="SXI36" s="132"/>
      <c r="SXJ36" s="132"/>
      <c r="SXK36" s="132"/>
      <c r="SXL36" s="132"/>
      <c r="SXM36" s="132"/>
      <c r="SXN36" s="132"/>
      <c r="SXO36" s="132"/>
      <c r="SXP36" s="132"/>
      <c r="SXQ36" s="132"/>
      <c r="SXR36" s="132"/>
      <c r="SXS36" s="132"/>
      <c r="SXT36" s="132"/>
      <c r="SXU36" s="132"/>
      <c r="SXV36" s="130"/>
      <c r="SXW36" s="132"/>
      <c r="SXX36" s="132"/>
      <c r="SXY36" s="132"/>
      <c r="SXZ36" s="132"/>
      <c r="SYA36" s="132"/>
      <c r="SYB36" s="132"/>
      <c r="SYC36" s="132"/>
      <c r="SYD36" s="132"/>
      <c r="SYE36" s="132"/>
      <c r="SYF36" s="132"/>
      <c r="SYG36" s="132"/>
      <c r="SYH36" s="132"/>
      <c r="SYI36" s="132"/>
      <c r="SYJ36" s="132"/>
      <c r="SYK36" s="130"/>
      <c r="SYL36" s="132"/>
      <c r="SYM36" s="132"/>
      <c r="SYN36" s="132"/>
      <c r="SYO36" s="132"/>
      <c r="SYP36" s="132"/>
      <c r="SYQ36" s="132"/>
      <c r="SYR36" s="132"/>
      <c r="SYS36" s="132"/>
      <c r="SYT36" s="132"/>
      <c r="SYU36" s="132"/>
      <c r="SYV36" s="132"/>
      <c r="SYW36" s="132"/>
      <c r="SYX36" s="132"/>
      <c r="SYY36" s="132"/>
      <c r="SYZ36" s="130"/>
      <c r="SZA36" s="132"/>
      <c r="SZB36" s="132"/>
      <c r="SZC36" s="132"/>
      <c r="SZD36" s="132"/>
      <c r="SZE36" s="132"/>
      <c r="SZF36" s="132"/>
      <c r="SZG36" s="132"/>
      <c r="SZH36" s="132"/>
      <c r="SZI36" s="132"/>
      <c r="SZJ36" s="132"/>
      <c r="SZK36" s="132"/>
      <c r="SZL36" s="132"/>
      <c r="SZM36" s="132"/>
      <c r="SZN36" s="132"/>
      <c r="SZO36" s="130"/>
      <c r="SZP36" s="132"/>
      <c r="SZQ36" s="132"/>
      <c r="SZR36" s="132"/>
      <c r="SZS36" s="132"/>
      <c r="SZT36" s="132"/>
      <c r="SZU36" s="132"/>
      <c r="SZV36" s="132"/>
      <c r="SZW36" s="132"/>
      <c r="SZX36" s="132"/>
      <c r="SZY36" s="132"/>
      <c r="SZZ36" s="132"/>
      <c r="TAA36" s="132"/>
      <c r="TAB36" s="132"/>
      <c r="TAC36" s="132"/>
      <c r="TAD36" s="130"/>
      <c r="TAE36" s="132"/>
      <c r="TAF36" s="132"/>
      <c r="TAG36" s="132"/>
      <c r="TAH36" s="132"/>
      <c r="TAI36" s="132"/>
      <c r="TAJ36" s="132"/>
      <c r="TAK36" s="132"/>
      <c r="TAL36" s="132"/>
      <c r="TAM36" s="132"/>
      <c r="TAN36" s="132"/>
      <c r="TAO36" s="132"/>
      <c r="TAP36" s="132"/>
      <c r="TAQ36" s="132"/>
      <c r="TAR36" s="132"/>
      <c r="TAS36" s="130"/>
      <c r="TAT36" s="132"/>
      <c r="TAU36" s="132"/>
      <c r="TAV36" s="132"/>
      <c r="TAW36" s="132"/>
      <c r="TAX36" s="132"/>
      <c r="TAY36" s="132"/>
      <c r="TAZ36" s="132"/>
      <c r="TBA36" s="132"/>
      <c r="TBB36" s="132"/>
      <c r="TBC36" s="132"/>
      <c r="TBD36" s="132"/>
      <c r="TBE36" s="132"/>
      <c r="TBF36" s="132"/>
      <c r="TBG36" s="132"/>
      <c r="TBH36" s="130"/>
      <c r="TBI36" s="132"/>
      <c r="TBJ36" s="132"/>
      <c r="TBK36" s="132"/>
      <c r="TBL36" s="132"/>
      <c r="TBM36" s="132"/>
      <c r="TBN36" s="132"/>
      <c r="TBO36" s="132"/>
      <c r="TBP36" s="132"/>
      <c r="TBQ36" s="132"/>
      <c r="TBR36" s="132"/>
      <c r="TBS36" s="132"/>
      <c r="TBT36" s="132"/>
      <c r="TBU36" s="132"/>
      <c r="TBV36" s="132"/>
      <c r="TBW36" s="130"/>
      <c r="TBX36" s="132"/>
      <c r="TBY36" s="132"/>
      <c r="TBZ36" s="132"/>
      <c r="TCA36" s="132"/>
      <c r="TCB36" s="132"/>
      <c r="TCC36" s="132"/>
      <c r="TCD36" s="132"/>
      <c r="TCE36" s="132"/>
      <c r="TCF36" s="132"/>
      <c r="TCG36" s="132"/>
      <c r="TCH36" s="132"/>
      <c r="TCI36" s="132"/>
      <c r="TCJ36" s="132"/>
      <c r="TCK36" s="132"/>
      <c r="TCL36" s="130"/>
      <c r="TCM36" s="132"/>
      <c r="TCN36" s="132"/>
      <c r="TCO36" s="132"/>
      <c r="TCP36" s="132"/>
      <c r="TCQ36" s="132"/>
      <c r="TCR36" s="132"/>
      <c r="TCS36" s="132"/>
      <c r="TCT36" s="132"/>
      <c r="TCU36" s="132"/>
      <c r="TCV36" s="132"/>
      <c r="TCW36" s="132"/>
      <c r="TCX36" s="132"/>
      <c r="TCY36" s="132"/>
      <c r="TCZ36" s="132"/>
      <c r="TDA36" s="130"/>
      <c r="TDB36" s="132"/>
      <c r="TDC36" s="132"/>
      <c r="TDD36" s="132"/>
      <c r="TDE36" s="132"/>
      <c r="TDF36" s="132"/>
      <c r="TDG36" s="132"/>
      <c r="TDH36" s="132"/>
      <c r="TDI36" s="132"/>
      <c r="TDJ36" s="132"/>
      <c r="TDK36" s="132"/>
      <c r="TDL36" s="132"/>
      <c r="TDM36" s="132"/>
      <c r="TDN36" s="132"/>
      <c r="TDO36" s="132"/>
      <c r="TDP36" s="130"/>
      <c r="TDQ36" s="132"/>
      <c r="TDR36" s="132"/>
      <c r="TDS36" s="132"/>
      <c r="TDT36" s="132"/>
      <c r="TDU36" s="132"/>
      <c r="TDV36" s="132"/>
      <c r="TDW36" s="132"/>
      <c r="TDX36" s="132"/>
      <c r="TDY36" s="132"/>
      <c r="TDZ36" s="132"/>
      <c r="TEA36" s="132"/>
      <c r="TEB36" s="132"/>
      <c r="TEC36" s="132"/>
      <c r="TED36" s="132"/>
      <c r="TEE36" s="130"/>
      <c r="TEF36" s="132"/>
      <c r="TEG36" s="132"/>
      <c r="TEH36" s="132"/>
      <c r="TEI36" s="132"/>
      <c r="TEJ36" s="132"/>
      <c r="TEK36" s="132"/>
      <c r="TEL36" s="132"/>
      <c r="TEM36" s="132"/>
      <c r="TEN36" s="132"/>
      <c r="TEO36" s="132"/>
      <c r="TEP36" s="132"/>
      <c r="TEQ36" s="132"/>
      <c r="TER36" s="132"/>
      <c r="TES36" s="132"/>
      <c r="TET36" s="130"/>
      <c r="TEU36" s="132"/>
      <c r="TEV36" s="132"/>
      <c r="TEW36" s="132"/>
      <c r="TEX36" s="132"/>
      <c r="TEY36" s="132"/>
      <c r="TEZ36" s="132"/>
      <c r="TFA36" s="132"/>
      <c r="TFB36" s="132"/>
      <c r="TFC36" s="132"/>
      <c r="TFD36" s="132"/>
      <c r="TFE36" s="132"/>
      <c r="TFF36" s="132"/>
      <c r="TFG36" s="132"/>
      <c r="TFH36" s="132"/>
      <c r="TFI36" s="130"/>
      <c r="TFJ36" s="132"/>
      <c r="TFK36" s="132"/>
      <c r="TFL36" s="132"/>
      <c r="TFM36" s="132"/>
      <c r="TFN36" s="132"/>
      <c r="TFO36" s="132"/>
      <c r="TFP36" s="132"/>
      <c r="TFQ36" s="132"/>
      <c r="TFR36" s="132"/>
      <c r="TFS36" s="132"/>
      <c r="TFT36" s="132"/>
      <c r="TFU36" s="132"/>
      <c r="TFV36" s="132"/>
      <c r="TFW36" s="132"/>
      <c r="TFX36" s="130"/>
      <c r="TFY36" s="132"/>
      <c r="TFZ36" s="132"/>
      <c r="TGA36" s="132"/>
      <c r="TGB36" s="132"/>
      <c r="TGC36" s="132"/>
      <c r="TGD36" s="132"/>
      <c r="TGE36" s="132"/>
      <c r="TGF36" s="132"/>
      <c r="TGG36" s="132"/>
      <c r="TGH36" s="132"/>
      <c r="TGI36" s="132"/>
      <c r="TGJ36" s="132"/>
      <c r="TGK36" s="132"/>
      <c r="TGL36" s="132"/>
      <c r="TGM36" s="130"/>
      <c r="TGN36" s="132"/>
      <c r="TGO36" s="132"/>
      <c r="TGP36" s="132"/>
      <c r="TGQ36" s="132"/>
      <c r="TGR36" s="132"/>
      <c r="TGS36" s="132"/>
      <c r="TGT36" s="132"/>
      <c r="TGU36" s="132"/>
      <c r="TGV36" s="132"/>
      <c r="TGW36" s="132"/>
      <c r="TGX36" s="132"/>
      <c r="TGY36" s="132"/>
      <c r="TGZ36" s="132"/>
      <c r="THA36" s="132"/>
      <c r="THB36" s="130"/>
      <c r="THC36" s="132"/>
      <c r="THD36" s="132"/>
      <c r="THE36" s="132"/>
      <c r="THF36" s="132"/>
      <c r="THG36" s="132"/>
      <c r="THH36" s="132"/>
      <c r="THI36" s="132"/>
      <c r="THJ36" s="132"/>
      <c r="THK36" s="132"/>
      <c r="THL36" s="132"/>
      <c r="THM36" s="132"/>
      <c r="THN36" s="132"/>
      <c r="THO36" s="132"/>
      <c r="THP36" s="132"/>
      <c r="THQ36" s="130"/>
      <c r="THR36" s="132"/>
      <c r="THS36" s="132"/>
      <c r="THT36" s="132"/>
      <c r="THU36" s="132"/>
      <c r="THV36" s="132"/>
      <c r="THW36" s="132"/>
      <c r="THX36" s="132"/>
      <c r="THY36" s="132"/>
      <c r="THZ36" s="132"/>
      <c r="TIA36" s="132"/>
      <c r="TIB36" s="132"/>
      <c r="TIC36" s="132"/>
      <c r="TID36" s="132"/>
      <c r="TIE36" s="132"/>
      <c r="TIF36" s="130"/>
      <c r="TIG36" s="132"/>
      <c r="TIH36" s="132"/>
      <c r="TII36" s="132"/>
      <c r="TIJ36" s="132"/>
      <c r="TIK36" s="132"/>
      <c r="TIL36" s="132"/>
      <c r="TIM36" s="132"/>
      <c r="TIN36" s="132"/>
      <c r="TIO36" s="132"/>
      <c r="TIP36" s="132"/>
      <c r="TIQ36" s="132"/>
      <c r="TIR36" s="132"/>
      <c r="TIS36" s="132"/>
      <c r="TIT36" s="132"/>
      <c r="TIU36" s="130"/>
      <c r="TIV36" s="132"/>
      <c r="TIW36" s="132"/>
      <c r="TIX36" s="132"/>
      <c r="TIY36" s="132"/>
      <c r="TIZ36" s="132"/>
      <c r="TJA36" s="132"/>
      <c r="TJB36" s="132"/>
      <c r="TJC36" s="132"/>
      <c r="TJD36" s="132"/>
      <c r="TJE36" s="132"/>
      <c r="TJF36" s="132"/>
      <c r="TJG36" s="132"/>
      <c r="TJH36" s="132"/>
      <c r="TJI36" s="132"/>
      <c r="TJJ36" s="130"/>
      <c r="TJK36" s="132"/>
      <c r="TJL36" s="132"/>
      <c r="TJM36" s="132"/>
      <c r="TJN36" s="132"/>
      <c r="TJO36" s="132"/>
      <c r="TJP36" s="132"/>
      <c r="TJQ36" s="132"/>
      <c r="TJR36" s="132"/>
      <c r="TJS36" s="132"/>
      <c r="TJT36" s="132"/>
      <c r="TJU36" s="132"/>
      <c r="TJV36" s="132"/>
      <c r="TJW36" s="132"/>
      <c r="TJX36" s="132"/>
      <c r="TJY36" s="130"/>
      <c r="TJZ36" s="132"/>
      <c r="TKA36" s="132"/>
      <c r="TKB36" s="132"/>
      <c r="TKC36" s="132"/>
      <c r="TKD36" s="132"/>
      <c r="TKE36" s="132"/>
      <c r="TKF36" s="132"/>
      <c r="TKG36" s="132"/>
      <c r="TKH36" s="132"/>
      <c r="TKI36" s="132"/>
      <c r="TKJ36" s="132"/>
      <c r="TKK36" s="132"/>
      <c r="TKL36" s="132"/>
      <c r="TKM36" s="132"/>
      <c r="TKN36" s="130"/>
      <c r="TKO36" s="132"/>
      <c r="TKP36" s="132"/>
      <c r="TKQ36" s="132"/>
      <c r="TKR36" s="132"/>
      <c r="TKS36" s="132"/>
      <c r="TKT36" s="132"/>
      <c r="TKU36" s="132"/>
      <c r="TKV36" s="132"/>
      <c r="TKW36" s="132"/>
      <c r="TKX36" s="132"/>
      <c r="TKY36" s="132"/>
      <c r="TKZ36" s="132"/>
      <c r="TLA36" s="132"/>
      <c r="TLB36" s="132"/>
      <c r="TLC36" s="130"/>
      <c r="TLD36" s="132"/>
      <c r="TLE36" s="132"/>
      <c r="TLF36" s="132"/>
      <c r="TLG36" s="132"/>
      <c r="TLH36" s="132"/>
      <c r="TLI36" s="132"/>
      <c r="TLJ36" s="132"/>
      <c r="TLK36" s="132"/>
      <c r="TLL36" s="132"/>
      <c r="TLM36" s="132"/>
      <c r="TLN36" s="132"/>
      <c r="TLO36" s="132"/>
      <c r="TLP36" s="132"/>
      <c r="TLQ36" s="132"/>
      <c r="TLR36" s="130"/>
      <c r="TLS36" s="132"/>
      <c r="TLT36" s="132"/>
      <c r="TLU36" s="132"/>
      <c r="TLV36" s="132"/>
      <c r="TLW36" s="132"/>
      <c r="TLX36" s="132"/>
      <c r="TLY36" s="132"/>
      <c r="TLZ36" s="132"/>
      <c r="TMA36" s="132"/>
      <c r="TMB36" s="132"/>
      <c r="TMC36" s="132"/>
      <c r="TMD36" s="132"/>
      <c r="TME36" s="132"/>
      <c r="TMF36" s="132"/>
      <c r="TMG36" s="130"/>
      <c r="TMH36" s="132"/>
      <c r="TMI36" s="132"/>
      <c r="TMJ36" s="132"/>
      <c r="TMK36" s="132"/>
      <c r="TML36" s="132"/>
      <c r="TMM36" s="132"/>
      <c r="TMN36" s="132"/>
      <c r="TMO36" s="132"/>
      <c r="TMP36" s="132"/>
      <c r="TMQ36" s="132"/>
      <c r="TMR36" s="132"/>
      <c r="TMS36" s="132"/>
      <c r="TMT36" s="132"/>
      <c r="TMU36" s="132"/>
      <c r="TMV36" s="130"/>
      <c r="TMW36" s="132"/>
      <c r="TMX36" s="132"/>
      <c r="TMY36" s="132"/>
      <c r="TMZ36" s="132"/>
      <c r="TNA36" s="132"/>
      <c r="TNB36" s="132"/>
      <c r="TNC36" s="132"/>
      <c r="TND36" s="132"/>
      <c r="TNE36" s="132"/>
      <c r="TNF36" s="132"/>
      <c r="TNG36" s="132"/>
      <c r="TNH36" s="132"/>
      <c r="TNI36" s="132"/>
      <c r="TNJ36" s="132"/>
      <c r="TNK36" s="130"/>
      <c r="TNL36" s="132"/>
      <c r="TNM36" s="132"/>
      <c r="TNN36" s="132"/>
      <c r="TNO36" s="132"/>
      <c r="TNP36" s="132"/>
      <c r="TNQ36" s="132"/>
      <c r="TNR36" s="132"/>
      <c r="TNS36" s="132"/>
      <c r="TNT36" s="132"/>
      <c r="TNU36" s="132"/>
      <c r="TNV36" s="132"/>
      <c r="TNW36" s="132"/>
      <c r="TNX36" s="132"/>
      <c r="TNY36" s="132"/>
      <c r="TNZ36" s="130"/>
      <c r="TOA36" s="132"/>
      <c r="TOB36" s="132"/>
      <c r="TOC36" s="132"/>
      <c r="TOD36" s="132"/>
      <c r="TOE36" s="132"/>
      <c r="TOF36" s="132"/>
      <c r="TOG36" s="132"/>
      <c r="TOH36" s="132"/>
      <c r="TOI36" s="132"/>
      <c r="TOJ36" s="132"/>
      <c r="TOK36" s="132"/>
      <c r="TOL36" s="132"/>
      <c r="TOM36" s="132"/>
      <c r="TON36" s="132"/>
      <c r="TOO36" s="130"/>
      <c r="TOP36" s="132"/>
      <c r="TOQ36" s="132"/>
      <c r="TOR36" s="132"/>
      <c r="TOS36" s="132"/>
      <c r="TOT36" s="132"/>
      <c r="TOU36" s="132"/>
      <c r="TOV36" s="132"/>
      <c r="TOW36" s="132"/>
      <c r="TOX36" s="132"/>
      <c r="TOY36" s="132"/>
      <c r="TOZ36" s="132"/>
      <c r="TPA36" s="132"/>
      <c r="TPB36" s="132"/>
      <c r="TPC36" s="132"/>
      <c r="TPD36" s="130"/>
      <c r="TPE36" s="132"/>
      <c r="TPF36" s="132"/>
      <c r="TPG36" s="132"/>
      <c r="TPH36" s="132"/>
      <c r="TPI36" s="132"/>
      <c r="TPJ36" s="132"/>
      <c r="TPK36" s="132"/>
      <c r="TPL36" s="132"/>
      <c r="TPM36" s="132"/>
      <c r="TPN36" s="132"/>
      <c r="TPO36" s="132"/>
      <c r="TPP36" s="132"/>
      <c r="TPQ36" s="132"/>
      <c r="TPR36" s="132"/>
      <c r="TPS36" s="130"/>
      <c r="TPT36" s="132"/>
      <c r="TPU36" s="132"/>
      <c r="TPV36" s="132"/>
      <c r="TPW36" s="132"/>
      <c r="TPX36" s="132"/>
      <c r="TPY36" s="132"/>
      <c r="TPZ36" s="132"/>
      <c r="TQA36" s="132"/>
      <c r="TQB36" s="132"/>
      <c r="TQC36" s="132"/>
      <c r="TQD36" s="132"/>
      <c r="TQE36" s="132"/>
      <c r="TQF36" s="132"/>
      <c r="TQG36" s="132"/>
      <c r="TQH36" s="130"/>
      <c r="TQI36" s="132"/>
      <c r="TQJ36" s="132"/>
      <c r="TQK36" s="132"/>
      <c r="TQL36" s="132"/>
      <c r="TQM36" s="132"/>
      <c r="TQN36" s="132"/>
      <c r="TQO36" s="132"/>
      <c r="TQP36" s="132"/>
      <c r="TQQ36" s="132"/>
      <c r="TQR36" s="132"/>
      <c r="TQS36" s="132"/>
      <c r="TQT36" s="132"/>
      <c r="TQU36" s="132"/>
      <c r="TQV36" s="132"/>
      <c r="TQW36" s="130"/>
      <c r="TQX36" s="132"/>
      <c r="TQY36" s="132"/>
      <c r="TQZ36" s="132"/>
      <c r="TRA36" s="132"/>
      <c r="TRB36" s="132"/>
      <c r="TRC36" s="132"/>
      <c r="TRD36" s="132"/>
      <c r="TRE36" s="132"/>
      <c r="TRF36" s="132"/>
      <c r="TRG36" s="132"/>
      <c r="TRH36" s="132"/>
      <c r="TRI36" s="132"/>
      <c r="TRJ36" s="132"/>
      <c r="TRK36" s="132"/>
      <c r="TRL36" s="130"/>
      <c r="TRM36" s="132"/>
      <c r="TRN36" s="132"/>
      <c r="TRO36" s="132"/>
      <c r="TRP36" s="132"/>
      <c r="TRQ36" s="132"/>
      <c r="TRR36" s="132"/>
      <c r="TRS36" s="132"/>
      <c r="TRT36" s="132"/>
      <c r="TRU36" s="132"/>
      <c r="TRV36" s="132"/>
      <c r="TRW36" s="132"/>
      <c r="TRX36" s="132"/>
      <c r="TRY36" s="132"/>
      <c r="TRZ36" s="132"/>
      <c r="TSA36" s="130"/>
      <c r="TSB36" s="132"/>
      <c r="TSC36" s="132"/>
      <c r="TSD36" s="132"/>
      <c r="TSE36" s="132"/>
      <c r="TSF36" s="132"/>
      <c r="TSG36" s="132"/>
      <c r="TSH36" s="132"/>
      <c r="TSI36" s="132"/>
      <c r="TSJ36" s="132"/>
      <c r="TSK36" s="132"/>
      <c r="TSL36" s="132"/>
      <c r="TSM36" s="132"/>
      <c r="TSN36" s="132"/>
      <c r="TSO36" s="132"/>
      <c r="TSP36" s="130"/>
      <c r="TSQ36" s="132"/>
      <c r="TSR36" s="132"/>
      <c r="TSS36" s="132"/>
      <c r="TST36" s="132"/>
      <c r="TSU36" s="132"/>
      <c r="TSV36" s="132"/>
      <c r="TSW36" s="132"/>
      <c r="TSX36" s="132"/>
      <c r="TSY36" s="132"/>
      <c r="TSZ36" s="132"/>
      <c r="TTA36" s="132"/>
      <c r="TTB36" s="132"/>
      <c r="TTC36" s="132"/>
      <c r="TTD36" s="132"/>
      <c r="TTE36" s="130"/>
      <c r="TTF36" s="132"/>
      <c r="TTG36" s="132"/>
      <c r="TTH36" s="132"/>
      <c r="TTI36" s="132"/>
      <c r="TTJ36" s="132"/>
      <c r="TTK36" s="132"/>
      <c r="TTL36" s="132"/>
      <c r="TTM36" s="132"/>
      <c r="TTN36" s="132"/>
      <c r="TTO36" s="132"/>
      <c r="TTP36" s="132"/>
      <c r="TTQ36" s="132"/>
      <c r="TTR36" s="132"/>
      <c r="TTS36" s="132"/>
      <c r="TTT36" s="130"/>
      <c r="TTU36" s="132"/>
      <c r="TTV36" s="132"/>
      <c r="TTW36" s="132"/>
      <c r="TTX36" s="132"/>
      <c r="TTY36" s="132"/>
      <c r="TTZ36" s="132"/>
      <c r="TUA36" s="132"/>
      <c r="TUB36" s="132"/>
      <c r="TUC36" s="132"/>
      <c r="TUD36" s="132"/>
      <c r="TUE36" s="132"/>
      <c r="TUF36" s="132"/>
      <c r="TUG36" s="132"/>
      <c r="TUH36" s="132"/>
      <c r="TUI36" s="130"/>
      <c r="TUJ36" s="132"/>
      <c r="TUK36" s="132"/>
      <c r="TUL36" s="132"/>
      <c r="TUM36" s="132"/>
      <c r="TUN36" s="132"/>
      <c r="TUO36" s="132"/>
      <c r="TUP36" s="132"/>
      <c r="TUQ36" s="132"/>
      <c r="TUR36" s="132"/>
      <c r="TUS36" s="132"/>
      <c r="TUT36" s="132"/>
      <c r="TUU36" s="132"/>
      <c r="TUV36" s="132"/>
      <c r="TUW36" s="132"/>
      <c r="TUX36" s="130"/>
      <c r="TUY36" s="132"/>
      <c r="TUZ36" s="132"/>
      <c r="TVA36" s="132"/>
      <c r="TVB36" s="132"/>
      <c r="TVC36" s="132"/>
      <c r="TVD36" s="132"/>
      <c r="TVE36" s="132"/>
      <c r="TVF36" s="132"/>
      <c r="TVG36" s="132"/>
      <c r="TVH36" s="132"/>
      <c r="TVI36" s="132"/>
      <c r="TVJ36" s="132"/>
      <c r="TVK36" s="132"/>
      <c r="TVL36" s="132"/>
      <c r="TVM36" s="130"/>
      <c r="TVN36" s="132"/>
      <c r="TVO36" s="132"/>
      <c r="TVP36" s="132"/>
      <c r="TVQ36" s="132"/>
      <c r="TVR36" s="132"/>
      <c r="TVS36" s="132"/>
      <c r="TVT36" s="132"/>
      <c r="TVU36" s="132"/>
      <c r="TVV36" s="132"/>
      <c r="TVW36" s="132"/>
      <c r="TVX36" s="132"/>
      <c r="TVY36" s="132"/>
      <c r="TVZ36" s="132"/>
      <c r="TWA36" s="132"/>
      <c r="TWB36" s="130"/>
      <c r="TWC36" s="132"/>
      <c r="TWD36" s="132"/>
      <c r="TWE36" s="132"/>
      <c r="TWF36" s="132"/>
      <c r="TWG36" s="132"/>
      <c r="TWH36" s="132"/>
      <c r="TWI36" s="132"/>
      <c r="TWJ36" s="132"/>
      <c r="TWK36" s="132"/>
      <c r="TWL36" s="132"/>
      <c r="TWM36" s="132"/>
      <c r="TWN36" s="132"/>
      <c r="TWO36" s="132"/>
      <c r="TWP36" s="132"/>
      <c r="TWQ36" s="130"/>
      <c r="TWR36" s="132"/>
      <c r="TWS36" s="132"/>
      <c r="TWT36" s="132"/>
      <c r="TWU36" s="132"/>
      <c r="TWV36" s="132"/>
      <c r="TWW36" s="132"/>
      <c r="TWX36" s="132"/>
      <c r="TWY36" s="132"/>
      <c r="TWZ36" s="132"/>
      <c r="TXA36" s="132"/>
      <c r="TXB36" s="132"/>
      <c r="TXC36" s="132"/>
      <c r="TXD36" s="132"/>
      <c r="TXE36" s="132"/>
      <c r="TXF36" s="130"/>
      <c r="TXG36" s="132"/>
      <c r="TXH36" s="132"/>
      <c r="TXI36" s="132"/>
      <c r="TXJ36" s="132"/>
      <c r="TXK36" s="132"/>
      <c r="TXL36" s="132"/>
      <c r="TXM36" s="132"/>
      <c r="TXN36" s="132"/>
      <c r="TXO36" s="132"/>
      <c r="TXP36" s="132"/>
      <c r="TXQ36" s="132"/>
      <c r="TXR36" s="132"/>
      <c r="TXS36" s="132"/>
      <c r="TXT36" s="132"/>
      <c r="TXU36" s="130"/>
      <c r="TXV36" s="132"/>
      <c r="TXW36" s="132"/>
      <c r="TXX36" s="132"/>
      <c r="TXY36" s="132"/>
      <c r="TXZ36" s="132"/>
      <c r="TYA36" s="132"/>
      <c r="TYB36" s="132"/>
      <c r="TYC36" s="132"/>
      <c r="TYD36" s="132"/>
      <c r="TYE36" s="132"/>
      <c r="TYF36" s="132"/>
      <c r="TYG36" s="132"/>
      <c r="TYH36" s="132"/>
      <c r="TYI36" s="132"/>
      <c r="TYJ36" s="130"/>
      <c r="TYK36" s="132"/>
      <c r="TYL36" s="132"/>
      <c r="TYM36" s="132"/>
      <c r="TYN36" s="132"/>
      <c r="TYO36" s="132"/>
      <c r="TYP36" s="132"/>
      <c r="TYQ36" s="132"/>
      <c r="TYR36" s="132"/>
      <c r="TYS36" s="132"/>
      <c r="TYT36" s="132"/>
      <c r="TYU36" s="132"/>
      <c r="TYV36" s="132"/>
      <c r="TYW36" s="132"/>
      <c r="TYX36" s="132"/>
      <c r="TYY36" s="130"/>
      <c r="TYZ36" s="132"/>
      <c r="TZA36" s="132"/>
      <c r="TZB36" s="132"/>
      <c r="TZC36" s="132"/>
      <c r="TZD36" s="132"/>
      <c r="TZE36" s="132"/>
      <c r="TZF36" s="132"/>
      <c r="TZG36" s="132"/>
      <c r="TZH36" s="132"/>
      <c r="TZI36" s="132"/>
      <c r="TZJ36" s="132"/>
      <c r="TZK36" s="132"/>
      <c r="TZL36" s="132"/>
      <c r="TZM36" s="132"/>
      <c r="TZN36" s="130"/>
      <c r="TZO36" s="132"/>
      <c r="TZP36" s="132"/>
      <c r="TZQ36" s="132"/>
      <c r="TZR36" s="132"/>
      <c r="TZS36" s="132"/>
      <c r="TZT36" s="132"/>
      <c r="TZU36" s="132"/>
      <c r="TZV36" s="132"/>
      <c r="TZW36" s="132"/>
      <c r="TZX36" s="132"/>
      <c r="TZY36" s="132"/>
      <c r="TZZ36" s="132"/>
      <c r="UAA36" s="132"/>
      <c r="UAB36" s="132"/>
      <c r="UAC36" s="130"/>
      <c r="UAD36" s="132"/>
      <c r="UAE36" s="132"/>
      <c r="UAF36" s="132"/>
      <c r="UAG36" s="132"/>
      <c r="UAH36" s="132"/>
      <c r="UAI36" s="132"/>
      <c r="UAJ36" s="132"/>
      <c r="UAK36" s="132"/>
      <c r="UAL36" s="132"/>
      <c r="UAM36" s="132"/>
      <c r="UAN36" s="132"/>
      <c r="UAO36" s="132"/>
      <c r="UAP36" s="132"/>
      <c r="UAQ36" s="132"/>
      <c r="UAR36" s="130"/>
      <c r="UAS36" s="132"/>
      <c r="UAT36" s="132"/>
      <c r="UAU36" s="132"/>
      <c r="UAV36" s="132"/>
      <c r="UAW36" s="132"/>
      <c r="UAX36" s="132"/>
      <c r="UAY36" s="132"/>
      <c r="UAZ36" s="132"/>
      <c r="UBA36" s="132"/>
      <c r="UBB36" s="132"/>
      <c r="UBC36" s="132"/>
      <c r="UBD36" s="132"/>
      <c r="UBE36" s="132"/>
      <c r="UBF36" s="132"/>
      <c r="UBG36" s="130"/>
      <c r="UBH36" s="132"/>
      <c r="UBI36" s="132"/>
      <c r="UBJ36" s="132"/>
      <c r="UBK36" s="132"/>
      <c r="UBL36" s="132"/>
      <c r="UBM36" s="132"/>
      <c r="UBN36" s="132"/>
      <c r="UBO36" s="132"/>
      <c r="UBP36" s="132"/>
      <c r="UBQ36" s="132"/>
      <c r="UBR36" s="132"/>
      <c r="UBS36" s="132"/>
      <c r="UBT36" s="132"/>
      <c r="UBU36" s="132"/>
      <c r="UBV36" s="130"/>
      <c r="UBW36" s="132"/>
      <c r="UBX36" s="132"/>
      <c r="UBY36" s="132"/>
      <c r="UBZ36" s="132"/>
      <c r="UCA36" s="132"/>
      <c r="UCB36" s="132"/>
      <c r="UCC36" s="132"/>
      <c r="UCD36" s="132"/>
      <c r="UCE36" s="132"/>
      <c r="UCF36" s="132"/>
      <c r="UCG36" s="132"/>
      <c r="UCH36" s="132"/>
      <c r="UCI36" s="132"/>
      <c r="UCJ36" s="132"/>
      <c r="UCK36" s="130"/>
      <c r="UCL36" s="132"/>
      <c r="UCM36" s="132"/>
      <c r="UCN36" s="132"/>
      <c r="UCO36" s="132"/>
      <c r="UCP36" s="132"/>
      <c r="UCQ36" s="132"/>
      <c r="UCR36" s="132"/>
      <c r="UCS36" s="132"/>
      <c r="UCT36" s="132"/>
      <c r="UCU36" s="132"/>
      <c r="UCV36" s="132"/>
      <c r="UCW36" s="132"/>
      <c r="UCX36" s="132"/>
      <c r="UCY36" s="132"/>
      <c r="UCZ36" s="130"/>
      <c r="UDA36" s="132"/>
      <c r="UDB36" s="132"/>
      <c r="UDC36" s="132"/>
      <c r="UDD36" s="132"/>
      <c r="UDE36" s="132"/>
      <c r="UDF36" s="132"/>
      <c r="UDG36" s="132"/>
      <c r="UDH36" s="132"/>
      <c r="UDI36" s="132"/>
      <c r="UDJ36" s="132"/>
      <c r="UDK36" s="132"/>
      <c r="UDL36" s="132"/>
      <c r="UDM36" s="132"/>
      <c r="UDN36" s="132"/>
      <c r="UDO36" s="130"/>
      <c r="UDP36" s="132"/>
      <c r="UDQ36" s="132"/>
      <c r="UDR36" s="132"/>
      <c r="UDS36" s="132"/>
      <c r="UDT36" s="132"/>
      <c r="UDU36" s="132"/>
      <c r="UDV36" s="132"/>
      <c r="UDW36" s="132"/>
      <c r="UDX36" s="132"/>
      <c r="UDY36" s="132"/>
      <c r="UDZ36" s="132"/>
      <c r="UEA36" s="132"/>
      <c r="UEB36" s="132"/>
      <c r="UEC36" s="132"/>
      <c r="UED36" s="130"/>
      <c r="UEE36" s="132"/>
      <c r="UEF36" s="132"/>
      <c r="UEG36" s="132"/>
      <c r="UEH36" s="132"/>
      <c r="UEI36" s="132"/>
      <c r="UEJ36" s="132"/>
      <c r="UEK36" s="132"/>
      <c r="UEL36" s="132"/>
      <c r="UEM36" s="132"/>
      <c r="UEN36" s="132"/>
      <c r="UEO36" s="132"/>
      <c r="UEP36" s="132"/>
      <c r="UEQ36" s="132"/>
      <c r="UER36" s="132"/>
      <c r="UES36" s="130"/>
      <c r="UET36" s="132"/>
      <c r="UEU36" s="132"/>
      <c r="UEV36" s="132"/>
      <c r="UEW36" s="132"/>
      <c r="UEX36" s="132"/>
      <c r="UEY36" s="132"/>
      <c r="UEZ36" s="132"/>
      <c r="UFA36" s="132"/>
      <c r="UFB36" s="132"/>
      <c r="UFC36" s="132"/>
      <c r="UFD36" s="132"/>
      <c r="UFE36" s="132"/>
      <c r="UFF36" s="132"/>
      <c r="UFG36" s="132"/>
      <c r="UFH36" s="130"/>
      <c r="UFI36" s="132"/>
      <c r="UFJ36" s="132"/>
      <c r="UFK36" s="132"/>
      <c r="UFL36" s="132"/>
      <c r="UFM36" s="132"/>
      <c r="UFN36" s="132"/>
      <c r="UFO36" s="132"/>
      <c r="UFP36" s="132"/>
      <c r="UFQ36" s="132"/>
      <c r="UFR36" s="132"/>
      <c r="UFS36" s="132"/>
      <c r="UFT36" s="132"/>
      <c r="UFU36" s="132"/>
      <c r="UFV36" s="132"/>
      <c r="UFW36" s="130"/>
      <c r="UFX36" s="132"/>
      <c r="UFY36" s="132"/>
      <c r="UFZ36" s="132"/>
      <c r="UGA36" s="132"/>
      <c r="UGB36" s="132"/>
      <c r="UGC36" s="132"/>
      <c r="UGD36" s="132"/>
      <c r="UGE36" s="132"/>
      <c r="UGF36" s="132"/>
      <c r="UGG36" s="132"/>
      <c r="UGH36" s="132"/>
      <c r="UGI36" s="132"/>
      <c r="UGJ36" s="132"/>
      <c r="UGK36" s="132"/>
      <c r="UGL36" s="130"/>
      <c r="UGM36" s="132"/>
      <c r="UGN36" s="132"/>
      <c r="UGO36" s="132"/>
      <c r="UGP36" s="132"/>
      <c r="UGQ36" s="132"/>
      <c r="UGR36" s="132"/>
      <c r="UGS36" s="132"/>
      <c r="UGT36" s="132"/>
      <c r="UGU36" s="132"/>
      <c r="UGV36" s="132"/>
      <c r="UGW36" s="132"/>
      <c r="UGX36" s="132"/>
      <c r="UGY36" s="132"/>
      <c r="UGZ36" s="132"/>
      <c r="UHA36" s="130"/>
      <c r="UHB36" s="132"/>
      <c r="UHC36" s="132"/>
      <c r="UHD36" s="132"/>
      <c r="UHE36" s="132"/>
      <c r="UHF36" s="132"/>
      <c r="UHG36" s="132"/>
      <c r="UHH36" s="132"/>
      <c r="UHI36" s="132"/>
      <c r="UHJ36" s="132"/>
      <c r="UHK36" s="132"/>
      <c r="UHL36" s="132"/>
      <c r="UHM36" s="132"/>
      <c r="UHN36" s="132"/>
      <c r="UHO36" s="132"/>
      <c r="UHP36" s="130"/>
      <c r="UHQ36" s="132"/>
      <c r="UHR36" s="132"/>
      <c r="UHS36" s="132"/>
      <c r="UHT36" s="132"/>
      <c r="UHU36" s="132"/>
      <c r="UHV36" s="132"/>
      <c r="UHW36" s="132"/>
      <c r="UHX36" s="132"/>
      <c r="UHY36" s="132"/>
      <c r="UHZ36" s="132"/>
      <c r="UIA36" s="132"/>
      <c r="UIB36" s="132"/>
      <c r="UIC36" s="132"/>
      <c r="UID36" s="132"/>
      <c r="UIE36" s="130"/>
      <c r="UIF36" s="132"/>
      <c r="UIG36" s="132"/>
      <c r="UIH36" s="132"/>
      <c r="UII36" s="132"/>
      <c r="UIJ36" s="132"/>
      <c r="UIK36" s="132"/>
      <c r="UIL36" s="132"/>
      <c r="UIM36" s="132"/>
      <c r="UIN36" s="132"/>
      <c r="UIO36" s="132"/>
      <c r="UIP36" s="132"/>
      <c r="UIQ36" s="132"/>
      <c r="UIR36" s="132"/>
      <c r="UIS36" s="132"/>
      <c r="UIT36" s="130"/>
      <c r="UIU36" s="132"/>
      <c r="UIV36" s="132"/>
      <c r="UIW36" s="132"/>
      <c r="UIX36" s="132"/>
      <c r="UIY36" s="132"/>
      <c r="UIZ36" s="132"/>
      <c r="UJA36" s="132"/>
      <c r="UJB36" s="132"/>
      <c r="UJC36" s="132"/>
      <c r="UJD36" s="132"/>
      <c r="UJE36" s="132"/>
      <c r="UJF36" s="132"/>
      <c r="UJG36" s="132"/>
      <c r="UJH36" s="132"/>
      <c r="UJI36" s="130"/>
      <c r="UJJ36" s="132"/>
      <c r="UJK36" s="132"/>
      <c r="UJL36" s="132"/>
      <c r="UJM36" s="132"/>
      <c r="UJN36" s="132"/>
      <c r="UJO36" s="132"/>
      <c r="UJP36" s="132"/>
      <c r="UJQ36" s="132"/>
      <c r="UJR36" s="132"/>
      <c r="UJS36" s="132"/>
      <c r="UJT36" s="132"/>
      <c r="UJU36" s="132"/>
      <c r="UJV36" s="132"/>
      <c r="UJW36" s="132"/>
      <c r="UJX36" s="130"/>
      <c r="UJY36" s="132"/>
      <c r="UJZ36" s="132"/>
      <c r="UKA36" s="132"/>
      <c r="UKB36" s="132"/>
      <c r="UKC36" s="132"/>
      <c r="UKD36" s="132"/>
      <c r="UKE36" s="132"/>
      <c r="UKF36" s="132"/>
      <c r="UKG36" s="132"/>
      <c r="UKH36" s="132"/>
      <c r="UKI36" s="132"/>
      <c r="UKJ36" s="132"/>
      <c r="UKK36" s="132"/>
      <c r="UKL36" s="132"/>
      <c r="UKM36" s="130"/>
      <c r="UKN36" s="132"/>
      <c r="UKO36" s="132"/>
      <c r="UKP36" s="132"/>
      <c r="UKQ36" s="132"/>
      <c r="UKR36" s="132"/>
      <c r="UKS36" s="132"/>
      <c r="UKT36" s="132"/>
      <c r="UKU36" s="132"/>
      <c r="UKV36" s="132"/>
      <c r="UKW36" s="132"/>
      <c r="UKX36" s="132"/>
      <c r="UKY36" s="132"/>
      <c r="UKZ36" s="132"/>
      <c r="ULA36" s="132"/>
      <c r="ULB36" s="130"/>
      <c r="ULC36" s="132"/>
      <c r="ULD36" s="132"/>
      <c r="ULE36" s="132"/>
      <c r="ULF36" s="132"/>
      <c r="ULG36" s="132"/>
      <c r="ULH36" s="132"/>
      <c r="ULI36" s="132"/>
      <c r="ULJ36" s="132"/>
      <c r="ULK36" s="132"/>
      <c r="ULL36" s="132"/>
      <c r="ULM36" s="132"/>
      <c r="ULN36" s="132"/>
      <c r="ULO36" s="132"/>
      <c r="ULP36" s="132"/>
      <c r="ULQ36" s="130"/>
      <c r="ULR36" s="132"/>
      <c r="ULS36" s="132"/>
      <c r="ULT36" s="132"/>
      <c r="ULU36" s="132"/>
      <c r="ULV36" s="132"/>
      <c r="ULW36" s="132"/>
      <c r="ULX36" s="132"/>
      <c r="ULY36" s="132"/>
      <c r="ULZ36" s="132"/>
      <c r="UMA36" s="132"/>
      <c r="UMB36" s="132"/>
      <c r="UMC36" s="132"/>
      <c r="UMD36" s="132"/>
      <c r="UME36" s="132"/>
      <c r="UMF36" s="130"/>
      <c r="UMG36" s="132"/>
      <c r="UMH36" s="132"/>
      <c r="UMI36" s="132"/>
      <c r="UMJ36" s="132"/>
      <c r="UMK36" s="132"/>
      <c r="UML36" s="132"/>
      <c r="UMM36" s="132"/>
      <c r="UMN36" s="132"/>
      <c r="UMO36" s="132"/>
      <c r="UMP36" s="132"/>
      <c r="UMQ36" s="132"/>
      <c r="UMR36" s="132"/>
      <c r="UMS36" s="132"/>
      <c r="UMT36" s="132"/>
      <c r="UMU36" s="130"/>
      <c r="UMV36" s="132"/>
      <c r="UMW36" s="132"/>
      <c r="UMX36" s="132"/>
      <c r="UMY36" s="132"/>
      <c r="UMZ36" s="132"/>
      <c r="UNA36" s="132"/>
      <c r="UNB36" s="132"/>
      <c r="UNC36" s="132"/>
      <c r="UND36" s="132"/>
      <c r="UNE36" s="132"/>
      <c r="UNF36" s="132"/>
      <c r="UNG36" s="132"/>
      <c r="UNH36" s="132"/>
      <c r="UNI36" s="132"/>
      <c r="UNJ36" s="130"/>
      <c r="UNK36" s="132"/>
      <c r="UNL36" s="132"/>
      <c r="UNM36" s="132"/>
      <c r="UNN36" s="132"/>
      <c r="UNO36" s="132"/>
      <c r="UNP36" s="132"/>
      <c r="UNQ36" s="132"/>
      <c r="UNR36" s="132"/>
      <c r="UNS36" s="132"/>
      <c r="UNT36" s="132"/>
      <c r="UNU36" s="132"/>
      <c r="UNV36" s="132"/>
      <c r="UNW36" s="132"/>
      <c r="UNX36" s="132"/>
      <c r="UNY36" s="130"/>
      <c r="UNZ36" s="132"/>
      <c r="UOA36" s="132"/>
      <c r="UOB36" s="132"/>
      <c r="UOC36" s="132"/>
      <c r="UOD36" s="132"/>
      <c r="UOE36" s="132"/>
      <c r="UOF36" s="132"/>
      <c r="UOG36" s="132"/>
      <c r="UOH36" s="132"/>
      <c r="UOI36" s="132"/>
      <c r="UOJ36" s="132"/>
      <c r="UOK36" s="132"/>
      <c r="UOL36" s="132"/>
      <c r="UOM36" s="132"/>
      <c r="UON36" s="130"/>
      <c r="UOO36" s="132"/>
      <c r="UOP36" s="132"/>
      <c r="UOQ36" s="132"/>
      <c r="UOR36" s="132"/>
      <c r="UOS36" s="132"/>
      <c r="UOT36" s="132"/>
      <c r="UOU36" s="132"/>
      <c r="UOV36" s="132"/>
      <c r="UOW36" s="132"/>
      <c r="UOX36" s="132"/>
      <c r="UOY36" s="132"/>
      <c r="UOZ36" s="132"/>
      <c r="UPA36" s="132"/>
      <c r="UPB36" s="132"/>
      <c r="UPC36" s="130"/>
      <c r="UPD36" s="132"/>
      <c r="UPE36" s="132"/>
      <c r="UPF36" s="132"/>
      <c r="UPG36" s="132"/>
      <c r="UPH36" s="132"/>
      <c r="UPI36" s="132"/>
      <c r="UPJ36" s="132"/>
      <c r="UPK36" s="132"/>
      <c r="UPL36" s="132"/>
      <c r="UPM36" s="132"/>
      <c r="UPN36" s="132"/>
      <c r="UPO36" s="132"/>
      <c r="UPP36" s="132"/>
      <c r="UPQ36" s="132"/>
      <c r="UPR36" s="130"/>
      <c r="UPS36" s="132"/>
      <c r="UPT36" s="132"/>
      <c r="UPU36" s="132"/>
      <c r="UPV36" s="132"/>
      <c r="UPW36" s="132"/>
      <c r="UPX36" s="132"/>
      <c r="UPY36" s="132"/>
      <c r="UPZ36" s="132"/>
      <c r="UQA36" s="132"/>
      <c r="UQB36" s="132"/>
      <c r="UQC36" s="132"/>
      <c r="UQD36" s="132"/>
      <c r="UQE36" s="132"/>
      <c r="UQF36" s="132"/>
      <c r="UQG36" s="130"/>
      <c r="UQH36" s="132"/>
      <c r="UQI36" s="132"/>
      <c r="UQJ36" s="132"/>
      <c r="UQK36" s="132"/>
      <c r="UQL36" s="132"/>
      <c r="UQM36" s="132"/>
      <c r="UQN36" s="132"/>
      <c r="UQO36" s="132"/>
      <c r="UQP36" s="132"/>
      <c r="UQQ36" s="132"/>
      <c r="UQR36" s="132"/>
      <c r="UQS36" s="132"/>
      <c r="UQT36" s="132"/>
      <c r="UQU36" s="132"/>
      <c r="UQV36" s="130"/>
      <c r="UQW36" s="132"/>
      <c r="UQX36" s="132"/>
      <c r="UQY36" s="132"/>
      <c r="UQZ36" s="132"/>
      <c r="URA36" s="132"/>
      <c r="URB36" s="132"/>
      <c r="URC36" s="132"/>
      <c r="URD36" s="132"/>
      <c r="URE36" s="132"/>
      <c r="URF36" s="132"/>
      <c r="URG36" s="132"/>
      <c r="URH36" s="132"/>
      <c r="URI36" s="132"/>
      <c r="URJ36" s="132"/>
      <c r="URK36" s="130"/>
      <c r="URL36" s="132"/>
      <c r="URM36" s="132"/>
      <c r="URN36" s="132"/>
      <c r="URO36" s="132"/>
      <c r="URP36" s="132"/>
      <c r="URQ36" s="132"/>
      <c r="URR36" s="132"/>
      <c r="URS36" s="132"/>
      <c r="URT36" s="132"/>
      <c r="URU36" s="132"/>
      <c r="URV36" s="132"/>
      <c r="URW36" s="132"/>
      <c r="URX36" s="132"/>
      <c r="URY36" s="132"/>
      <c r="URZ36" s="130"/>
      <c r="USA36" s="132"/>
      <c r="USB36" s="132"/>
      <c r="USC36" s="132"/>
      <c r="USD36" s="132"/>
      <c r="USE36" s="132"/>
      <c r="USF36" s="132"/>
      <c r="USG36" s="132"/>
      <c r="USH36" s="132"/>
      <c r="USI36" s="132"/>
      <c r="USJ36" s="132"/>
      <c r="USK36" s="132"/>
      <c r="USL36" s="132"/>
      <c r="USM36" s="132"/>
      <c r="USN36" s="132"/>
      <c r="USO36" s="130"/>
      <c r="USP36" s="132"/>
      <c r="USQ36" s="132"/>
      <c r="USR36" s="132"/>
      <c r="USS36" s="132"/>
      <c r="UST36" s="132"/>
      <c r="USU36" s="132"/>
      <c r="USV36" s="132"/>
      <c r="USW36" s="132"/>
      <c r="USX36" s="132"/>
      <c r="USY36" s="132"/>
      <c r="USZ36" s="132"/>
      <c r="UTA36" s="132"/>
      <c r="UTB36" s="132"/>
      <c r="UTC36" s="132"/>
      <c r="UTD36" s="130"/>
      <c r="UTE36" s="132"/>
      <c r="UTF36" s="132"/>
      <c r="UTG36" s="132"/>
      <c r="UTH36" s="132"/>
      <c r="UTI36" s="132"/>
      <c r="UTJ36" s="132"/>
      <c r="UTK36" s="132"/>
      <c r="UTL36" s="132"/>
      <c r="UTM36" s="132"/>
      <c r="UTN36" s="132"/>
      <c r="UTO36" s="132"/>
      <c r="UTP36" s="132"/>
      <c r="UTQ36" s="132"/>
      <c r="UTR36" s="132"/>
      <c r="UTS36" s="130"/>
      <c r="UTT36" s="132"/>
      <c r="UTU36" s="132"/>
      <c r="UTV36" s="132"/>
      <c r="UTW36" s="132"/>
      <c r="UTX36" s="132"/>
      <c r="UTY36" s="132"/>
      <c r="UTZ36" s="132"/>
      <c r="UUA36" s="132"/>
      <c r="UUB36" s="132"/>
      <c r="UUC36" s="132"/>
      <c r="UUD36" s="132"/>
      <c r="UUE36" s="132"/>
      <c r="UUF36" s="132"/>
      <c r="UUG36" s="132"/>
      <c r="UUH36" s="130"/>
      <c r="UUI36" s="132"/>
      <c r="UUJ36" s="132"/>
      <c r="UUK36" s="132"/>
      <c r="UUL36" s="132"/>
      <c r="UUM36" s="132"/>
      <c r="UUN36" s="132"/>
      <c r="UUO36" s="132"/>
      <c r="UUP36" s="132"/>
      <c r="UUQ36" s="132"/>
      <c r="UUR36" s="132"/>
      <c r="UUS36" s="132"/>
      <c r="UUT36" s="132"/>
      <c r="UUU36" s="132"/>
      <c r="UUV36" s="132"/>
      <c r="UUW36" s="130"/>
      <c r="UUX36" s="132"/>
      <c r="UUY36" s="132"/>
      <c r="UUZ36" s="132"/>
      <c r="UVA36" s="132"/>
      <c r="UVB36" s="132"/>
      <c r="UVC36" s="132"/>
      <c r="UVD36" s="132"/>
      <c r="UVE36" s="132"/>
      <c r="UVF36" s="132"/>
      <c r="UVG36" s="132"/>
      <c r="UVH36" s="132"/>
      <c r="UVI36" s="132"/>
      <c r="UVJ36" s="132"/>
      <c r="UVK36" s="132"/>
      <c r="UVL36" s="130"/>
      <c r="UVM36" s="132"/>
      <c r="UVN36" s="132"/>
      <c r="UVO36" s="132"/>
      <c r="UVP36" s="132"/>
      <c r="UVQ36" s="132"/>
      <c r="UVR36" s="132"/>
      <c r="UVS36" s="132"/>
      <c r="UVT36" s="132"/>
      <c r="UVU36" s="132"/>
      <c r="UVV36" s="132"/>
      <c r="UVW36" s="132"/>
      <c r="UVX36" s="132"/>
      <c r="UVY36" s="132"/>
      <c r="UVZ36" s="132"/>
      <c r="UWA36" s="130"/>
      <c r="UWB36" s="132"/>
      <c r="UWC36" s="132"/>
      <c r="UWD36" s="132"/>
      <c r="UWE36" s="132"/>
      <c r="UWF36" s="132"/>
      <c r="UWG36" s="132"/>
      <c r="UWH36" s="132"/>
      <c r="UWI36" s="132"/>
      <c r="UWJ36" s="132"/>
      <c r="UWK36" s="132"/>
      <c r="UWL36" s="132"/>
      <c r="UWM36" s="132"/>
      <c r="UWN36" s="132"/>
      <c r="UWO36" s="132"/>
      <c r="UWP36" s="130"/>
      <c r="UWQ36" s="132"/>
      <c r="UWR36" s="132"/>
      <c r="UWS36" s="132"/>
      <c r="UWT36" s="132"/>
      <c r="UWU36" s="132"/>
      <c r="UWV36" s="132"/>
      <c r="UWW36" s="132"/>
      <c r="UWX36" s="132"/>
      <c r="UWY36" s="132"/>
      <c r="UWZ36" s="132"/>
      <c r="UXA36" s="132"/>
      <c r="UXB36" s="132"/>
      <c r="UXC36" s="132"/>
      <c r="UXD36" s="132"/>
      <c r="UXE36" s="130"/>
      <c r="UXF36" s="132"/>
      <c r="UXG36" s="132"/>
      <c r="UXH36" s="132"/>
      <c r="UXI36" s="132"/>
      <c r="UXJ36" s="132"/>
      <c r="UXK36" s="132"/>
      <c r="UXL36" s="132"/>
      <c r="UXM36" s="132"/>
      <c r="UXN36" s="132"/>
      <c r="UXO36" s="132"/>
      <c r="UXP36" s="132"/>
      <c r="UXQ36" s="132"/>
      <c r="UXR36" s="132"/>
      <c r="UXS36" s="132"/>
      <c r="UXT36" s="130"/>
      <c r="UXU36" s="132"/>
      <c r="UXV36" s="132"/>
      <c r="UXW36" s="132"/>
      <c r="UXX36" s="132"/>
      <c r="UXY36" s="132"/>
      <c r="UXZ36" s="132"/>
      <c r="UYA36" s="132"/>
      <c r="UYB36" s="132"/>
      <c r="UYC36" s="132"/>
      <c r="UYD36" s="132"/>
      <c r="UYE36" s="132"/>
      <c r="UYF36" s="132"/>
      <c r="UYG36" s="132"/>
      <c r="UYH36" s="132"/>
      <c r="UYI36" s="130"/>
      <c r="UYJ36" s="132"/>
      <c r="UYK36" s="132"/>
      <c r="UYL36" s="132"/>
      <c r="UYM36" s="132"/>
      <c r="UYN36" s="132"/>
      <c r="UYO36" s="132"/>
      <c r="UYP36" s="132"/>
      <c r="UYQ36" s="132"/>
      <c r="UYR36" s="132"/>
      <c r="UYS36" s="132"/>
      <c r="UYT36" s="132"/>
      <c r="UYU36" s="132"/>
      <c r="UYV36" s="132"/>
      <c r="UYW36" s="132"/>
      <c r="UYX36" s="130"/>
      <c r="UYY36" s="132"/>
      <c r="UYZ36" s="132"/>
      <c r="UZA36" s="132"/>
      <c r="UZB36" s="132"/>
      <c r="UZC36" s="132"/>
      <c r="UZD36" s="132"/>
      <c r="UZE36" s="132"/>
      <c r="UZF36" s="132"/>
      <c r="UZG36" s="132"/>
      <c r="UZH36" s="132"/>
      <c r="UZI36" s="132"/>
      <c r="UZJ36" s="132"/>
      <c r="UZK36" s="132"/>
      <c r="UZL36" s="132"/>
      <c r="UZM36" s="130"/>
      <c r="UZN36" s="132"/>
      <c r="UZO36" s="132"/>
      <c r="UZP36" s="132"/>
      <c r="UZQ36" s="132"/>
      <c r="UZR36" s="132"/>
      <c r="UZS36" s="132"/>
      <c r="UZT36" s="132"/>
      <c r="UZU36" s="132"/>
      <c r="UZV36" s="132"/>
      <c r="UZW36" s="132"/>
      <c r="UZX36" s="132"/>
      <c r="UZY36" s="132"/>
      <c r="UZZ36" s="132"/>
      <c r="VAA36" s="132"/>
      <c r="VAB36" s="130"/>
      <c r="VAC36" s="132"/>
      <c r="VAD36" s="132"/>
      <c r="VAE36" s="132"/>
      <c r="VAF36" s="132"/>
      <c r="VAG36" s="132"/>
      <c r="VAH36" s="132"/>
      <c r="VAI36" s="132"/>
      <c r="VAJ36" s="132"/>
      <c r="VAK36" s="132"/>
      <c r="VAL36" s="132"/>
      <c r="VAM36" s="132"/>
      <c r="VAN36" s="132"/>
      <c r="VAO36" s="132"/>
      <c r="VAP36" s="132"/>
      <c r="VAQ36" s="130"/>
      <c r="VAR36" s="132"/>
      <c r="VAS36" s="132"/>
      <c r="VAT36" s="132"/>
      <c r="VAU36" s="132"/>
      <c r="VAV36" s="132"/>
      <c r="VAW36" s="132"/>
      <c r="VAX36" s="132"/>
      <c r="VAY36" s="132"/>
      <c r="VAZ36" s="132"/>
      <c r="VBA36" s="132"/>
      <c r="VBB36" s="132"/>
      <c r="VBC36" s="132"/>
      <c r="VBD36" s="132"/>
      <c r="VBE36" s="132"/>
      <c r="VBF36" s="130"/>
      <c r="VBG36" s="132"/>
      <c r="VBH36" s="132"/>
      <c r="VBI36" s="132"/>
      <c r="VBJ36" s="132"/>
      <c r="VBK36" s="132"/>
      <c r="VBL36" s="132"/>
      <c r="VBM36" s="132"/>
      <c r="VBN36" s="132"/>
      <c r="VBO36" s="132"/>
      <c r="VBP36" s="132"/>
      <c r="VBQ36" s="132"/>
      <c r="VBR36" s="132"/>
      <c r="VBS36" s="132"/>
      <c r="VBT36" s="132"/>
      <c r="VBU36" s="130"/>
      <c r="VBV36" s="132"/>
      <c r="VBW36" s="132"/>
      <c r="VBX36" s="132"/>
      <c r="VBY36" s="132"/>
      <c r="VBZ36" s="132"/>
      <c r="VCA36" s="132"/>
      <c r="VCB36" s="132"/>
      <c r="VCC36" s="132"/>
      <c r="VCD36" s="132"/>
      <c r="VCE36" s="132"/>
      <c r="VCF36" s="132"/>
      <c r="VCG36" s="132"/>
      <c r="VCH36" s="132"/>
      <c r="VCI36" s="132"/>
      <c r="VCJ36" s="130"/>
      <c r="VCK36" s="132"/>
      <c r="VCL36" s="132"/>
      <c r="VCM36" s="132"/>
      <c r="VCN36" s="132"/>
      <c r="VCO36" s="132"/>
      <c r="VCP36" s="132"/>
      <c r="VCQ36" s="132"/>
      <c r="VCR36" s="132"/>
      <c r="VCS36" s="132"/>
      <c r="VCT36" s="132"/>
      <c r="VCU36" s="132"/>
      <c r="VCV36" s="132"/>
      <c r="VCW36" s="132"/>
      <c r="VCX36" s="132"/>
      <c r="VCY36" s="130"/>
      <c r="VCZ36" s="132"/>
      <c r="VDA36" s="132"/>
      <c r="VDB36" s="132"/>
      <c r="VDC36" s="132"/>
      <c r="VDD36" s="132"/>
      <c r="VDE36" s="132"/>
      <c r="VDF36" s="132"/>
      <c r="VDG36" s="132"/>
      <c r="VDH36" s="132"/>
      <c r="VDI36" s="132"/>
      <c r="VDJ36" s="132"/>
      <c r="VDK36" s="132"/>
      <c r="VDL36" s="132"/>
      <c r="VDM36" s="132"/>
      <c r="VDN36" s="130"/>
      <c r="VDO36" s="132"/>
      <c r="VDP36" s="132"/>
      <c r="VDQ36" s="132"/>
      <c r="VDR36" s="132"/>
      <c r="VDS36" s="132"/>
      <c r="VDT36" s="132"/>
      <c r="VDU36" s="132"/>
      <c r="VDV36" s="132"/>
      <c r="VDW36" s="132"/>
      <c r="VDX36" s="132"/>
      <c r="VDY36" s="132"/>
      <c r="VDZ36" s="132"/>
      <c r="VEA36" s="132"/>
      <c r="VEB36" s="132"/>
      <c r="VEC36" s="130"/>
      <c r="VED36" s="132"/>
      <c r="VEE36" s="132"/>
      <c r="VEF36" s="132"/>
      <c r="VEG36" s="132"/>
      <c r="VEH36" s="132"/>
      <c r="VEI36" s="132"/>
      <c r="VEJ36" s="132"/>
      <c r="VEK36" s="132"/>
      <c r="VEL36" s="132"/>
      <c r="VEM36" s="132"/>
      <c r="VEN36" s="132"/>
      <c r="VEO36" s="132"/>
      <c r="VEP36" s="132"/>
      <c r="VEQ36" s="132"/>
      <c r="VER36" s="130"/>
      <c r="VES36" s="132"/>
      <c r="VET36" s="132"/>
      <c r="VEU36" s="132"/>
      <c r="VEV36" s="132"/>
      <c r="VEW36" s="132"/>
      <c r="VEX36" s="132"/>
      <c r="VEY36" s="132"/>
      <c r="VEZ36" s="132"/>
      <c r="VFA36" s="132"/>
      <c r="VFB36" s="132"/>
      <c r="VFC36" s="132"/>
      <c r="VFD36" s="132"/>
      <c r="VFE36" s="132"/>
      <c r="VFF36" s="132"/>
      <c r="VFG36" s="130"/>
      <c r="VFH36" s="132"/>
      <c r="VFI36" s="132"/>
      <c r="VFJ36" s="132"/>
      <c r="VFK36" s="132"/>
      <c r="VFL36" s="132"/>
      <c r="VFM36" s="132"/>
      <c r="VFN36" s="132"/>
      <c r="VFO36" s="132"/>
      <c r="VFP36" s="132"/>
      <c r="VFQ36" s="132"/>
      <c r="VFR36" s="132"/>
      <c r="VFS36" s="132"/>
      <c r="VFT36" s="132"/>
      <c r="VFU36" s="132"/>
      <c r="VFV36" s="130"/>
      <c r="VFW36" s="132"/>
      <c r="VFX36" s="132"/>
      <c r="VFY36" s="132"/>
      <c r="VFZ36" s="132"/>
      <c r="VGA36" s="132"/>
      <c r="VGB36" s="132"/>
      <c r="VGC36" s="132"/>
      <c r="VGD36" s="132"/>
      <c r="VGE36" s="132"/>
      <c r="VGF36" s="132"/>
      <c r="VGG36" s="132"/>
      <c r="VGH36" s="132"/>
      <c r="VGI36" s="132"/>
      <c r="VGJ36" s="132"/>
      <c r="VGK36" s="130"/>
      <c r="VGL36" s="132"/>
      <c r="VGM36" s="132"/>
      <c r="VGN36" s="132"/>
      <c r="VGO36" s="132"/>
      <c r="VGP36" s="132"/>
      <c r="VGQ36" s="132"/>
      <c r="VGR36" s="132"/>
      <c r="VGS36" s="132"/>
      <c r="VGT36" s="132"/>
      <c r="VGU36" s="132"/>
      <c r="VGV36" s="132"/>
      <c r="VGW36" s="132"/>
      <c r="VGX36" s="132"/>
      <c r="VGY36" s="132"/>
      <c r="VGZ36" s="130"/>
      <c r="VHA36" s="132"/>
      <c r="VHB36" s="132"/>
      <c r="VHC36" s="132"/>
      <c r="VHD36" s="132"/>
      <c r="VHE36" s="132"/>
      <c r="VHF36" s="132"/>
      <c r="VHG36" s="132"/>
      <c r="VHH36" s="132"/>
      <c r="VHI36" s="132"/>
      <c r="VHJ36" s="132"/>
      <c r="VHK36" s="132"/>
      <c r="VHL36" s="132"/>
      <c r="VHM36" s="132"/>
      <c r="VHN36" s="132"/>
      <c r="VHO36" s="130"/>
      <c r="VHP36" s="132"/>
      <c r="VHQ36" s="132"/>
      <c r="VHR36" s="132"/>
      <c r="VHS36" s="132"/>
      <c r="VHT36" s="132"/>
      <c r="VHU36" s="132"/>
      <c r="VHV36" s="132"/>
      <c r="VHW36" s="132"/>
      <c r="VHX36" s="132"/>
      <c r="VHY36" s="132"/>
      <c r="VHZ36" s="132"/>
      <c r="VIA36" s="132"/>
      <c r="VIB36" s="132"/>
      <c r="VIC36" s="132"/>
      <c r="VID36" s="130"/>
      <c r="VIE36" s="132"/>
      <c r="VIF36" s="132"/>
      <c r="VIG36" s="132"/>
      <c r="VIH36" s="132"/>
      <c r="VII36" s="132"/>
      <c r="VIJ36" s="132"/>
      <c r="VIK36" s="132"/>
      <c r="VIL36" s="132"/>
      <c r="VIM36" s="132"/>
      <c r="VIN36" s="132"/>
      <c r="VIO36" s="132"/>
      <c r="VIP36" s="132"/>
      <c r="VIQ36" s="132"/>
      <c r="VIR36" s="132"/>
      <c r="VIS36" s="130"/>
      <c r="VIT36" s="132"/>
      <c r="VIU36" s="132"/>
      <c r="VIV36" s="132"/>
      <c r="VIW36" s="132"/>
      <c r="VIX36" s="132"/>
      <c r="VIY36" s="132"/>
      <c r="VIZ36" s="132"/>
      <c r="VJA36" s="132"/>
      <c r="VJB36" s="132"/>
      <c r="VJC36" s="132"/>
      <c r="VJD36" s="132"/>
      <c r="VJE36" s="132"/>
      <c r="VJF36" s="132"/>
      <c r="VJG36" s="132"/>
      <c r="VJH36" s="130"/>
      <c r="VJI36" s="132"/>
      <c r="VJJ36" s="132"/>
      <c r="VJK36" s="132"/>
      <c r="VJL36" s="132"/>
      <c r="VJM36" s="132"/>
      <c r="VJN36" s="132"/>
      <c r="VJO36" s="132"/>
      <c r="VJP36" s="132"/>
      <c r="VJQ36" s="132"/>
      <c r="VJR36" s="132"/>
      <c r="VJS36" s="132"/>
      <c r="VJT36" s="132"/>
      <c r="VJU36" s="132"/>
      <c r="VJV36" s="132"/>
      <c r="VJW36" s="130"/>
      <c r="VJX36" s="132"/>
      <c r="VJY36" s="132"/>
      <c r="VJZ36" s="132"/>
      <c r="VKA36" s="132"/>
      <c r="VKB36" s="132"/>
      <c r="VKC36" s="132"/>
      <c r="VKD36" s="132"/>
      <c r="VKE36" s="132"/>
      <c r="VKF36" s="132"/>
      <c r="VKG36" s="132"/>
      <c r="VKH36" s="132"/>
      <c r="VKI36" s="132"/>
      <c r="VKJ36" s="132"/>
      <c r="VKK36" s="132"/>
      <c r="VKL36" s="130"/>
      <c r="VKM36" s="132"/>
      <c r="VKN36" s="132"/>
      <c r="VKO36" s="132"/>
      <c r="VKP36" s="132"/>
      <c r="VKQ36" s="132"/>
      <c r="VKR36" s="132"/>
      <c r="VKS36" s="132"/>
      <c r="VKT36" s="132"/>
      <c r="VKU36" s="132"/>
      <c r="VKV36" s="132"/>
      <c r="VKW36" s="132"/>
      <c r="VKX36" s="132"/>
      <c r="VKY36" s="132"/>
      <c r="VKZ36" s="132"/>
      <c r="VLA36" s="130"/>
      <c r="VLB36" s="132"/>
      <c r="VLC36" s="132"/>
      <c r="VLD36" s="132"/>
      <c r="VLE36" s="132"/>
      <c r="VLF36" s="132"/>
      <c r="VLG36" s="132"/>
      <c r="VLH36" s="132"/>
      <c r="VLI36" s="132"/>
      <c r="VLJ36" s="132"/>
      <c r="VLK36" s="132"/>
      <c r="VLL36" s="132"/>
      <c r="VLM36" s="132"/>
      <c r="VLN36" s="132"/>
      <c r="VLO36" s="132"/>
      <c r="VLP36" s="130"/>
      <c r="VLQ36" s="132"/>
      <c r="VLR36" s="132"/>
      <c r="VLS36" s="132"/>
      <c r="VLT36" s="132"/>
      <c r="VLU36" s="132"/>
      <c r="VLV36" s="132"/>
      <c r="VLW36" s="132"/>
      <c r="VLX36" s="132"/>
      <c r="VLY36" s="132"/>
      <c r="VLZ36" s="132"/>
      <c r="VMA36" s="132"/>
      <c r="VMB36" s="132"/>
      <c r="VMC36" s="132"/>
      <c r="VMD36" s="132"/>
      <c r="VME36" s="130"/>
      <c r="VMF36" s="132"/>
      <c r="VMG36" s="132"/>
      <c r="VMH36" s="132"/>
      <c r="VMI36" s="132"/>
      <c r="VMJ36" s="132"/>
      <c r="VMK36" s="132"/>
      <c r="VML36" s="132"/>
      <c r="VMM36" s="132"/>
      <c r="VMN36" s="132"/>
      <c r="VMO36" s="132"/>
      <c r="VMP36" s="132"/>
      <c r="VMQ36" s="132"/>
      <c r="VMR36" s="132"/>
      <c r="VMS36" s="132"/>
      <c r="VMT36" s="130"/>
      <c r="VMU36" s="132"/>
      <c r="VMV36" s="132"/>
      <c r="VMW36" s="132"/>
      <c r="VMX36" s="132"/>
      <c r="VMY36" s="132"/>
      <c r="VMZ36" s="132"/>
      <c r="VNA36" s="132"/>
      <c r="VNB36" s="132"/>
      <c r="VNC36" s="132"/>
      <c r="VND36" s="132"/>
      <c r="VNE36" s="132"/>
      <c r="VNF36" s="132"/>
      <c r="VNG36" s="132"/>
      <c r="VNH36" s="132"/>
      <c r="VNI36" s="130"/>
      <c r="VNJ36" s="132"/>
      <c r="VNK36" s="132"/>
      <c r="VNL36" s="132"/>
      <c r="VNM36" s="132"/>
      <c r="VNN36" s="132"/>
      <c r="VNO36" s="132"/>
      <c r="VNP36" s="132"/>
      <c r="VNQ36" s="132"/>
      <c r="VNR36" s="132"/>
      <c r="VNS36" s="132"/>
      <c r="VNT36" s="132"/>
      <c r="VNU36" s="132"/>
      <c r="VNV36" s="132"/>
      <c r="VNW36" s="132"/>
      <c r="VNX36" s="130"/>
      <c r="VNY36" s="132"/>
      <c r="VNZ36" s="132"/>
      <c r="VOA36" s="132"/>
      <c r="VOB36" s="132"/>
      <c r="VOC36" s="132"/>
      <c r="VOD36" s="132"/>
      <c r="VOE36" s="132"/>
      <c r="VOF36" s="132"/>
      <c r="VOG36" s="132"/>
      <c r="VOH36" s="132"/>
      <c r="VOI36" s="132"/>
      <c r="VOJ36" s="132"/>
      <c r="VOK36" s="132"/>
      <c r="VOL36" s="132"/>
      <c r="VOM36" s="130"/>
      <c r="VON36" s="132"/>
      <c r="VOO36" s="132"/>
      <c r="VOP36" s="132"/>
      <c r="VOQ36" s="132"/>
      <c r="VOR36" s="132"/>
      <c r="VOS36" s="132"/>
      <c r="VOT36" s="132"/>
      <c r="VOU36" s="132"/>
      <c r="VOV36" s="132"/>
      <c r="VOW36" s="132"/>
      <c r="VOX36" s="132"/>
      <c r="VOY36" s="132"/>
      <c r="VOZ36" s="132"/>
      <c r="VPA36" s="132"/>
      <c r="VPB36" s="130"/>
      <c r="VPC36" s="132"/>
      <c r="VPD36" s="132"/>
      <c r="VPE36" s="132"/>
      <c r="VPF36" s="132"/>
      <c r="VPG36" s="132"/>
      <c r="VPH36" s="132"/>
      <c r="VPI36" s="132"/>
      <c r="VPJ36" s="132"/>
      <c r="VPK36" s="132"/>
      <c r="VPL36" s="132"/>
      <c r="VPM36" s="132"/>
      <c r="VPN36" s="132"/>
      <c r="VPO36" s="132"/>
      <c r="VPP36" s="132"/>
      <c r="VPQ36" s="130"/>
      <c r="VPR36" s="132"/>
      <c r="VPS36" s="132"/>
      <c r="VPT36" s="132"/>
      <c r="VPU36" s="132"/>
      <c r="VPV36" s="132"/>
      <c r="VPW36" s="132"/>
      <c r="VPX36" s="132"/>
      <c r="VPY36" s="132"/>
      <c r="VPZ36" s="132"/>
      <c r="VQA36" s="132"/>
      <c r="VQB36" s="132"/>
      <c r="VQC36" s="132"/>
      <c r="VQD36" s="132"/>
      <c r="VQE36" s="132"/>
      <c r="VQF36" s="130"/>
      <c r="VQG36" s="132"/>
      <c r="VQH36" s="132"/>
      <c r="VQI36" s="132"/>
      <c r="VQJ36" s="132"/>
      <c r="VQK36" s="132"/>
      <c r="VQL36" s="132"/>
      <c r="VQM36" s="132"/>
      <c r="VQN36" s="132"/>
      <c r="VQO36" s="132"/>
      <c r="VQP36" s="132"/>
      <c r="VQQ36" s="132"/>
      <c r="VQR36" s="132"/>
      <c r="VQS36" s="132"/>
      <c r="VQT36" s="132"/>
      <c r="VQU36" s="130"/>
      <c r="VQV36" s="132"/>
      <c r="VQW36" s="132"/>
      <c r="VQX36" s="132"/>
      <c r="VQY36" s="132"/>
      <c r="VQZ36" s="132"/>
      <c r="VRA36" s="132"/>
      <c r="VRB36" s="132"/>
      <c r="VRC36" s="132"/>
      <c r="VRD36" s="132"/>
      <c r="VRE36" s="132"/>
      <c r="VRF36" s="132"/>
      <c r="VRG36" s="132"/>
      <c r="VRH36" s="132"/>
      <c r="VRI36" s="132"/>
      <c r="VRJ36" s="130"/>
      <c r="VRK36" s="132"/>
      <c r="VRL36" s="132"/>
      <c r="VRM36" s="132"/>
      <c r="VRN36" s="132"/>
      <c r="VRO36" s="132"/>
      <c r="VRP36" s="132"/>
      <c r="VRQ36" s="132"/>
      <c r="VRR36" s="132"/>
      <c r="VRS36" s="132"/>
      <c r="VRT36" s="132"/>
      <c r="VRU36" s="132"/>
      <c r="VRV36" s="132"/>
      <c r="VRW36" s="132"/>
      <c r="VRX36" s="132"/>
      <c r="VRY36" s="130"/>
      <c r="VRZ36" s="132"/>
      <c r="VSA36" s="132"/>
      <c r="VSB36" s="132"/>
      <c r="VSC36" s="132"/>
      <c r="VSD36" s="132"/>
      <c r="VSE36" s="132"/>
      <c r="VSF36" s="132"/>
      <c r="VSG36" s="132"/>
      <c r="VSH36" s="132"/>
      <c r="VSI36" s="132"/>
      <c r="VSJ36" s="132"/>
      <c r="VSK36" s="132"/>
      <c r="VSL36" s="132"/>
      <c r="VSM36" s="132"/>
      <c r="VSN36" s="130"/>
      <c r="VSO36" s="132"/>
      <c r="VSP36" s="132"/>
      <c r="VSQ36" s="132"/>
      <c r="VSR36" s="132"/>
      <c r="VSS36" s="132"/>
      <c r="VST36" s="132"/>
      <c r="VSU36" s="132"/>
      <c r="VSV36" s="132"/>
      <c r="VSW36" s="132"/>
      <c r="VSX36" s="132"/>
      <c r="VSY36" s="132"/>
      <c r="VSZ36" s="132"/>
      <c r="VTA36" s="132"/>
      <c r="VTB36" s="132"/>
      <c r="VTC36" s="130"/>
      <c r="VTD36" s="132"/>
      <c r="VTE36" s="132"/>
      <c r="VTF36" s="132"/>
      <c r="VTG36" s="132"/>
      <c r="VTH36" s="132"/>
      <c r="VTI36" s="132"/>
      <c r="VTJ36" s="132"/>
      <c r="VTK36" s="132"/>
      <c r="VTL36" s="132"/>
      <c r="VTM36" s="132"/>
      <c r="VTN36" s="132"/>
      <c r="VTO36" s="132"/>
      <c r="VTP36" s="132"/>
      <c r="VTQ36" s="132"/>
      <c r="VTR36" s="130"/>
      <c r="VTS36" s="132"/>
      <c r="VTT36" s="132"/>
      <c r="VTU36" s="132"/>
      <c r="VTV36" s="132"/>
      <c r="VTW36" s="132"/>
      <c r="VTX36" s="132"/>
      <c r="VTY36" s="132"/>
      <c r="VTZ36" s="132"/>
      <c r="VUA36" s="132"/>
      <c r="VUB36" s="132"/>
      <c r="VUC36" s="132"/>
      <c r="VUD36" s="132"/>
      <c r="VUE36" s="132"/>
      <c r="VUF36" s="132"/>
      <c r="VUG36" s="130"/>
      <c r="VUH36" s="132"/>
      <c r="VUI36" s="132"/>
      <c r="VUJ36" s="132"/>
      <c r="VUK36" s="132"/>
      <c r="VUL36" s="132"/>
      <c r="VUM36" s="132"/>
      <c r="VUN36" s="132"/>
      <c r="VUO36" s="132"/>
      <c r="VUP36" s="132"/>
      <c r="VUQ36" s="132"/>
      <c r="VUR36" s="132"/>
      <c r="VUS36" s="132"/>
      <c r="VUT36" s="132"/>
      <c r="VUU36" s="132"/>
      <c r="VUV36" s="130"/>
      <c r="VUW36" s="132"/>
      <c r="VUX36" s="132"/>
      <c r="VUY36" s="132"/>
      <c r="VUZ36" s="132"/>
      <c r="VVA36" s="132"/>
      <c r="VVB36" s="132"/>
      <c r="VVC36" s="132"/>
      <c r="VVD36" s="132"/>
      <c r="VVE36" s="132"/>
      <c r="VVF36" s="132"/>
      <c r="VVG36" s="132"/>
      <c r="VVH36" s="132"/>
      <c r="VVI36" s="132"/>
      <c r="VVJ36" s="132"/>
      <c r="VVK36" s="130"/>
      <c r="VVL36" s="132"/>
      <c r="VVM36" s="132"/>
      <c r="VVN36" s="132"/>
      <c r="VVO36" s="132"/>
      <c r="VVP36" s="132"/>
      <c r="VVQ36" s="132"/>
      <c r="VVR36" s="132"/>
      <c r="VVS36" s="132"/>
      <c r="VVT36" s="132"/>
      <c r="VVU36" s="132"/>
      <c r="VVV36" s="132"/>
      <c r="VVW36" s="132"/>
      <c r="VVX36" s="132"/>
      <c r="VVY36" s="132"/>
      <c r="VVZ36" s="130"/>
      <c r="VWA36" s="132"/>
      <c r="VWB36" s="132"/>
      <c r="VWC36" s="132"/>
      <c r="VWD36" s="132"/>
      <c r="VWE36" s="132"/>
      <c r="VWF36" s="132"/>
      <c r="VWG36" s="132"/>
      <c r="VWH36" s="132"/>
      <c r="VWI36" s="132"/>
      <c r="VWJ36" s="132"/>
      <c r="VWK36" s="132"/>
      <c r="VWL36" s="132"/>
      <c r="VWM36" s="132"/>
      <c r="VWN36" s="132"/>
      <c r="VWO36" s="130"/>
      <c r="VWP36" s="132"/>
      <c r="VWQ36" s="132"/>
      <c r="VWR36" s="132"/>
      <c r="VWS36" s="132"/>
      <c r="VWT36" s="132"/>
      <c r="VWU36" s="132"/>
      <c r="VWV36" s="132"/>
      <c r="VWW36" s="132"/>
      <c r="VWX36" s="132"/>
      <c r="VWY36" s="132"/>
      <c r="VWZ36" s="132"/>
      <c r="VXA36" s="132"/>
      <c r="VXB36" s="132"/>
      <c r="VXC36" s="132"/>
      <c r="VXD36" s="130"/>
      <c r="VXE36" s="132"/>
      <c r="VXF36" s="132"/>
      <c r="VXG36" s="132"/>
      <c r="VXH36" s="132"/>
      <c r="VXI36" s="132"/>
      <c r="VXJ36" s="132"/>
      <c r="VXK36" s="132"/>
      <c r="VXL36" s="132"/>
      <c r="VXM36" s="132"/>
      <c r="VXN36" s="132"/>
      <c r="VXO36" s="132"/>
      <c r="VXP36" s="132"/>
      <c r="VXQ36" s="132"/>
      <c r="VXR36" s="132"/>
      <c r="VXS36" s="130"/>
      <c r="VXT36" s="132"/>
      <c r="VXU36" s="132"/>
      <c r="VXV36" s="132"/>
      <c r="VXW36" s="132"/>
      <c r="VXX36" s="132"/>
      <c r="VXY36" s="132"/>
      <c r="VXZ36" s="132"/>
      <c r="VYA36" s="132"/>
      <c r="VYB36" s="132"/>
      <c r="VYC36" s="132"/>
      <c r="VYD36" s="132"/>
      <c r="VYE36" s="132"/>
      <c r="VYF36" s="132"/>
      <c r="VYG36" s="132"/>
      <c r="VYH36" s="130"/>
      <c r="VYI36" s="132"/>
      <c r="VYJ36" s="132"/>
      <c r="VYK36" s="132"/>
      <c r="VYL36" s="132"/>
      <c r="VYM36" s="132"/>
      <c r="VYN36" s="132"/>
      <c r="VYO36" s="132"/>
      <c r="VYP36" s="132"/>
      <c r="VYQ36" s="132"/>
      <c r="VYR36" s="132"/>
      <c r="VYS36" s="132"/>
      <c r="VYT36" s="132"/>
      <c r="VYU36" s="132"/>
      <c r="VYV36" s="132"/>
      <c r="VYW36" s="130"/>
      <c r="VYX36" s="132"/>
      <c r="VYY36" s="132"/>
      <c r="VYZ36" s="132"/>
      <c r="VZA36" s="132"/>
      <c r="VZB36" s="132"/>
      <c r="VZC36" s="132"/>
      <c r="VZD36" s="132"/>
      <c r="VZE36" s="132"/>
      <c r="VZF36" s="132"/>
      <c r="VZG36" s="132"/>
      <c r="VZH36" s="132"/>
      <c r="VZI36" s="132"/>
      <c r="VZJ36" s="132"/>
      <c r="VZK36" s="132"/>
      <c r="VZL36" s="130"/>
      <c r="VZM36" s="132"/>
      <c r="VZN36" s="132"/>
      <c r="VZO36" s="132"/>
      <c r="VZP36" s="132"/>
      <c r="VZQ36" s="132"/>
      <c r="VZR36" s="132"/>
      <c r="VZS36" s="132"/>
      <c r="VZT36" s="132"/>
      <c r="VZU36" s="132"/>
      <c r="VZV36" s="132"/>
      <c r="VZW36" s="132"/>
      <c r="VZX36" s="132"/>
      <c r="VZY36" s="132"/>
      <c r="VZZ36" s="132"/>
      <c r="WAA36" s="130"/>
      <c r="WAB36" s="132"/>
      <c r="WAC36" s="132"/>
      <c r="WAD36" s="132"/>
      <c r="WAE36" s="132"/>
      <c r="WAF36" s="132"/>
      <c r="WAG36" s="132"/>
      <c r="WAH36" s="132"/>
      <c r="WAI36" s="132"/>
      <c r="WAJ36" s="132"/>
      <c r="WAK36" s="132"/>
      <c r="WAL36" s="132"/>
      <c r="WAM36" s="132"/>
      <c r="WAN36" s="132"/>
      <c r="WAO36" s="132"/>
      <c r="WAP36" s="130"/>
      <c r="WAQ36" s="132"/>
      <c r="WAR36" s="132"/>
      <c r="WAS36" s="132"/>
      <c r="WAT36" s="132"/>
      <c r="WAU36" s="132"/>
      <c r="WAV36" s="132"/>
      <c r="WAW36" s="132"/>
      <c r="WAX36" s="132"/>
      <c r="WAY36" s="132"/>
      <c r="WAZ36" s="132"/>
      <c r="WBA36" s="132"/>
      <c r="WBB36" s="132"/>
      <c r="WBC36" s="132"/>
      <c r="WBD36" s="132"/>
      <c r="WBE36" s="130"/>
      <c r="WBF36" s="132"/>
      <c r="WBG36" s="132"/>
      <c r="WBH36" s="132"/>
      <c r="WBI36" s="132"/>
      <c r="WBJ36" s="132"/>
      <c r="WBK36" s="132"/>
      <c r="WBL36" s="132"/>
      <c r="WBM36" s="132"/>
      <c r="WBN36" s="132"/>
      <c r="WBO36" s="132"/>
      <c r="WBP36" s="132"/>
      <c r="WBQ36" s="132"/>
      <c r="WBR36" s="132"/>
      <c r="WBS36" s="132"/>
      <c r="WBT36" s="130"/>
      <c r="WBU36" s="132"/>
      <c r="WBV36" s="132"/>
      <c r="WBW36" s="132"/>
      <c r="WBX36" s="132"/>
      <c r="WBY36" s="132"/>
      <c r="WBZ36" s="132"/>
      <c r="WCA36" s="132"/>
      <c r="WCB36" s="132"/>
      <c r="WCC36" s="132"/>
      <c r="WCD36" s="132"/>
      <c r="WCE36" s="132"/>
      <c r="WCF36" s="132"/>
      <c r="WCG36" s="132"/>
      <c r="WCH36" s="132"/>
      <c r="WCI36" s="130"/>
      <c r="WCJ36" s="132"/>
      <c r="WCK36" s="132"/>
      <c r="WCL36" s="132"/>
      <c r="WCM36" s="132"/>
      <c r="WCN36" s="132"/>
      <c r="WCO36" s="132"/>
      <c r="WCP36" s="132"/>
      <c r="WCQ36" s="132"/>
      <c r="WCR36" s="132"/>
      <c r="WCS36" s="132"/>
      <c r="WCT36" s="132"/>
      <c r="WCU36" s="132"/>
      <c r="WCV36" s="132"/>
      <c r="WCW36" s="132"/>
      <c r="WCX36" s="130"/>
      <c r="WCY36" s="132"/>
      <c r="WCZ36" s="132"/>
      <c r="WDA36" s="132"/>
      <c r="WDB36" s="132"/>
      <c r="WDC36" s="132"/>
      <c r="WDD36" s="132"/>
      <c r="WDE36" s="132"/>
      <c r="WDF36" s="132"/>
      <c r="WDG36" s="132"/>
      <c r="WDH36" s="132"/>
      <c r="WDI36" s="132"/>
      <c r="WDJ36" s="132"/>
      <c r="WDK36" s="132"/>
      <c r="WDL36" s="132"/>
      <c r="WDM36" s="130"/>
      <c r="WDN36" s="132"/>
      <c r="WDO36" s="132"/>
      <c r="WDP36" s="132"/>
      <c r="WDQ36" s="132"/>
      <c r="WDR36" s="132"/>
      <c r="WDS36" s="132"/>
      <c r="WDT36" s="132"/>
      <c r="WDU36" s="132"/>
      <c r="WDV36" s="132"/>
      <c r="WDW36" s="132"/>
      <c r="WDX36" s="132"/>
      <c r="WDY36" s="132"/>
      <c r="WDZ36" s="132"/>
      <c r="WEA36" s="132"/>
      <c r="WEB36" s="130"/>
      <c r="WEC36" s="132"/>
      <c r="WED36" s="132"/>
      <c r="WEE36" s="132"/>
      <c r="WEF36" s="132"/>
      <c r="WEG36" s="132"/>
      <c r="WEH36" s="132"/>
      <c r="WEI36" s="132"/>
      <c r="WEJ36" s="132"/>
      <c r="WEK36" s="132"/>
      <c r="WEL36" s="132"/>
      <c r="WEM36" s="132"/>
      <c r="WEN36" s="132"/>
      <c r="WEO36" s="132"/>
      <c r="WEP36" s="132"/>
      <c r="WEQ36" s="130"/>
      <c r="WER36" s="132"/>
      <c r="WES36" s="132"/>
      <c r="WET36" s="132"/>
      <c r="WEU36" s="132"/>
      <c r="WEV36" s="132"/>
      <c r="WEW36" s="132"/>
      <c r="WEX36" s="132"/>
      <c r="WEY36" s="132"/>
      <c r="WEZ36" s="132"/>
      <c r="WFA36" s="132"/>
      <c r="WFB36" s="132"/>
      <c r="WFC36" s="132"/>
      <c r="WFD36" s="132"/>
      <c r="WFE36" s="132"/>
      <c r="WFF36" s="130"/>
      <c r="WFG36" s="132"/>
      <c r="WFH36" s="132"/>
      <c r="WFI36" s="132"/>
      <c r="WFJ36" s="132"/>
      <c r="WFK36" s="132"/>
      <c r="WFL36" s="132"/>
      <c r="WFM36" s="132"/>
      <c r="WFN36" s="132"/>
      <c r="WFO36" s="132"/>
      <c r="WFP36" s="132"/>
      <c r="WFQ36" s="132"/>
      <c r="WFR36" s="132"/>
      <c r="WFS36" s="132"/>
      <c r="WFT36" s="132"/>
      <c r="WFU36" s="130"/>
      <c r="WFV36" s="132"/>
      <c r="WFW36" s="132"/>
      <c r="WFX36" s="132"/>
      <c r="WFY36" s="132"/>
      <c r="WFZ36" s="132"/>
      <c r="WGA36" s="132"/>
      <c r="WGB36" s="132"/>
      <c r="WGC36" s="132"/>
      <c r="WGD36" s="132"/>
      <c r="WGE36" s="132"/>
      <c r="WGF36" s="132"/>
      <c r="WGG36" s="132"/>
      <c r="WGH36" s="132"/>
      <c r="WGI36" s="132"/>
      <c r="WGJ36" s="130"/>
      <c r="WGK36" s="132"/>
      <c r="WGL36" s="132"/>
      <c r="WGM36" s="132"/>
      <c r="WGN36" s="132"/>
      <c r="WGO36" s="132"/>
      <c r="WGP36" s="132"/>
      <c r="WGQ36" s="132"/>
      <c r="WGR36" s="132"/>
      <c r="WGS36" s="132"/>
      <c r="WGT36" s="132"/>
      <c r="WGU36" s="132"/>
      <c r="WGV36" s="132"/>
      <c r="WGW36" s="132"/>
      <c r="WGX36" s="132"/>
      <c r="WGY36" s="130"/>
      <c r="WGZ36" s="132"/>
      <c r="WHA36" s="132"/>
      <c r="WHB36" s="132"/>
      <c r="WHC36" s="132"/>
      <c r="WHD36" s="132"/>
      <c r="WHE36" s="132"/>
      <c r="WHF36" s="132"/>
      <c r="WHG36" s="132"/>
      <c r="WHH36" s="132"/>
      <c r="WHI36" s="132"/>
      <c r="WHJ36" s="132"/>
      <c r="WHK36" s="132"/>
      <c r="WHL36" s="132"/>
      <c r="WHM36" s="132"/>
      <c r="WHN36" s="130"/>
      <c r="WHO36" s="132"/>
      <c r="WHP36" s="132"/>
      <c r="WHQ36" s="132"/>
      <c r="WHR36" s="132"/>
      <c r="WHS36" s="132"/>
      <c r="WHT36" s="132"/>
      <c r="WHU36" s="132"/>
      <c r="WHV36" s="132"/>
      <c r="WHW36" s="132"/>
      <c r="WHX36" s="132"/>
      <c r="WHY36" s="132"/>
      <c r="WHZ36" s="132"/>
      <c r="WIA36" s="132"/>
      <c r="WIB36" s="132"/>
      <c r="WIC36" s="130"/>
      <c r="WID36" s="132"/>
      <c r="WIE36" s="132"/>
      <c r="WIF36" s="132"/>
      <c r="WIG36" s="132"/>
      <c r="WIH36" s="132"/>
      <c r="WII36" s="132"/>
      <c r="WIJ36" s="132"/>
      <c r="WIK36" s="132"/>
      <c r="WIL36" s="132"/>
      <c r="WIM36" s="132"/>
      <c r="WIN36" s="132"/>
      <c r="WIO36" s="132"/>
      <c r="WIP36" s="132"/>
      <c r="WIQ36" s="132"/>
      <c r="WIR36" s="130"/>
      <c r="WIS36" s="132"/>
      <c r="WIT36" s="132"/>
      <c r="WIU36" s="132"/>
      <c r="WIV36" s="132"/>
      <c r="WIW36" s="132"/>
      <c r="WIX36" s="132"/>
      <c r="WIY36" s="132"/>
      <c r="WIZ36" s="132"/>
      <c r="WJA36" s="132"/>
      <c r="WJB36" s="132"/>
      <c r="WJC36" s="132"/>
      <c r="WJD36" s="132"/>
      <c r="WJE36" s="132"/>
      <c r="WJF36" s="132"/>
      <c r="WJG36" s="130"/>
      <c r="WJH36" s="132"/>
      <c r="WJI36" s="132"/>
      <c r="WJJ36" s="132"/>
      <c r="WJK36" s="132"/>
      <c r="WJL36" s="132"/>
      <c r="WJM36" s="132"/>
      <c r="WJN36" s="132"/>
      <c r="WJO36" s="132"/>
      <c r="WJP36" s="132"/>
      <c r="WJQ36" s="132"/>
      <c r="WJR36" s="132"/>
      <c r="WJS36" s="132"/>
      <c r="WJT36" s="132"/>
      <c r="WJU36" s="132"/>
      <c r="WJV36" s="130"/>
      <c r="WJW36" s="132"/>
      <c r="WJX36" s="132"/>
      <c r="WJY36" s="132"/>
      <c r="WJZ36" s="132"/>
      <c r="WKA36" s="132"/>
      <c r="WKB36" s="132"/>
      <c r="WKC36" s="132"/>
      <c r="WKD36" s="132"/>
      <c r="WKE36" s="132"/>
      <c r="WKF36" s="132"/>
      <c r="WKG36" s="132"/>
      <c r="WKH36" s="132"/>
      <c r="WKI36" s="132"/>
      <c r="WKJ36" s="132"/>
      <c r="WKK36" s="130"/>
      <c r="WKL36" s="132"/>
      <c r="WKM36" s="132"/>
      <c r="WKN36" s="132"/>
      <c r="WKO36" s="132"/>
      <c r="WKP36" s="132"/>
      <c r="WKQ36" s="132"/>
      <c r="WKR36" s="132"/>
      <c r="WKS36" s="132"/>
      <c r="WKT36" s="132"/>
      <c r="WKU36" s="132"/>
      <c r="WKV36" s="132"/>
      <c r="WKW36" s="132"/>
      <c r="WKX36" s="132"/>
      <c r="WKY36" s="132"/>
      <c r="WKZ36" s="130"/>
      <c r="WLA36" s="132"/>
      <c r="WLB36" s="132"/>
      <c r="WLC36" s="132"/>
      <c r="WLD36" s="132"/>
      <c r="WLE36" s="132"/>
      <c r="WLF36" s="132"/>
      <c r="WLG36" s="132"/>
      <c r="WLH36" s="132"/>
      <c r="WLI36" s="132"/>
      <c r="WLJ36" s="132"/>
      <c r="WLK36" s="132"/>
      <c r="WLL36" s="132"/>
      <c r="WLM36" s="132"/>
      <c r="WLN36" s="132"/>
      <c r="WLO36" s="130"/>
      <c r="WLP36" s="132"/>
      <c r="WLQ36" s="132"/>
      <c r="WLR36" s="132"/>
      <c r="WLS36" s="132"/>
      <c r="WLT36" s="132"/>
      <c r="WLU36" s="132"/>
      <c r="WLV36" s="132"/>
      <c r="WLW36" s="132"/>
      <c r="WLX36" s="132"/>
      <c r="WLY36" s="132"/>
      <c r="WLZ36" s="132"/>
      <c r="WMA36" s="132"/>
      <c r="WMB36" s="132"/>
      <c r="WMC36" s="132"/>
      <c r="WMD36" s="130"/>
      <c r="WME36" s="132"/>
      <c r="WMF36" s="132"/>
      <c r="WMG36" s="132"/>
      <c r="WMH36" s="132"/>
      <c r="WMI36" s="132"/>
      <c r="WMJ36" s="132"/>
      <c r="WMK36" s="132"/>
      <c r="WML36" s="132"/>
      <c r="WMM36" s="132"/>
      <c r="WMN36" s="132"/>
      <c r="WMO36" s="132"/>
      <c r="WMP36" s="132"/>
      <c r="WMQ36" s="132"/>
      <c r="WMR36" s="132"/>
      <c r="WMS36" s="130"/>
      <c r="WMT36" s="132"/>
      <c r="WMU36" s="132"/>
      <c r="WMV36" s="132"/>
      <c r="WMW36" s="132"/>
      <c r="WMX36" s="132"/>
      <c r="WMY36" s="132"/>
      <c r="WMZ36" s="132"/>
      <c r="WNA36" s="132"/>
      <c r="WNB36" s="132"/>
      <c r="WNC36" s="132"/>
      <c r="WND36" s="132"/>
      <c r="WNE36" s="132"/>
      <c r="WNF36" s="132"/>
      <c r="WNG36" s="132"/>
      <c r="WNH36" s="130"/>
      <c r="WNI36" s="132"/>
      <c r="WNJ36" s="132"/>
      <c r="WNK36" s="132"/>
      <c r="WNL36" s="132"/>
      <c r="WNM36" s="132"/>
      <c r="WNN36" s="132"/>
      <c r="WNO36" s="132"/>
      <c r="WNP36" s="132"/>
      <c r="WNQ36" s="132"/>
      <c r="WNR36" s="132"/>
      <c r="WNS36" s="132"/>
      <c r="WNT36" s="132"/>
      <c r="WNU36" s="132"/>
      <c r="WNV36" s="132"/>
      <c r="WNW36" s="130"/>
      <c r="WNX36" s="132"/>
      <c r="WNY36" s="132"/>
      <c r="WNZ36" s="132"/>
      <c r="WOA36" s="132"/>
      <c r="WOB36" s="132"/>
      <c r="WOC36" s="132"/>
      <c r="WOD36" s="132"/>
      <c r="WOE36" s="132"/>
      <c r="WOF36" s="132"/>
      <c r="WOG36" s="132"/>
      <c r="WOH36" s="132"/>
      <c r="WOI36" s="132"/>
      <c r="WOJ36" s="132"/>
      <c r="WOK36" s="132"/>
      <c r="WOL36" s="130"/>
      <c r="WOM36" s="132"/>
      <c r="WON36" s="132"/>
      <c r="WOO36" s="132"/>
      <c r="WOP36" s="132"/>
      <c r="WOQ36" s="132"/>
      <c r="WOR36" s="132"/>
      <c r="WOS36" s="132"/>
      <c r="WOT36" s="132"/>
      <c r="WOU36" s="132"/>
      <c r="WOV36" s="132"/>
      <c r="WOW36" s="132"/>
      <c r="WOX36" s="132"/>
      <c r="WOY36" s="132"/>
      <c r="WOZ36" s="132"/>
      <c r="WPA36" s="130"/>
      <c r="WPB36" s="132"/>
      <c r="WPC36" s="132"/>
      <c r="WPD36" s="132"/>
      <c r="WPE36" s="132"/>
      <c r="WPF36" s="132"/>
      <c r="WPG36" s="132"/>
      <c r="WPH36" s="132"/>
      <c r="WPI36" s="132"/>
      <c r="WPJ36" s="132"/>
      <c r="WPK36" s="132"/>
      <c r="WPL36" s="132"/>
      <c r="WPM36" s="132"/>
      <c r="WPN36" s="132"/>
      <c r="WPO36" s="132"/>
      <c r="WPP36" s="130"/>
      <c r="WPQ36" s="132"/>
      <c r="WPR36" s="132"/>
      <c r="WPS36" s="132"/>
      <c r="WPT36" s="132"/>
      <c r="WPU36" s="132"/>
      <c r="WPV36" s="132"/>
      <c r="WPW36" s="132"/>
      <c r="WPX36" s="132"/>
      <c r="WPY36" s="132"/>
      <c r="WPZ36" s="132"/>
      <c r="WQA36" s="132"/>
      <c r="WQB36" s="132"/>
      <c r="WQC36" s="132"/>
      <c r="WQD36" s="132"/>
      <c r="WQE36" s="130"/>
      <c r="WQF36" s="132"/>
      <c r="WQG36" s="132"/>
      <c r="WQH36" s="132"/>
      <c r="WQI36" s="132"/>
      <c r="WQJ36" s="132"/>
      <c r="WQK36" s="132"/>
      <c r="WQL36" s="132"/>
      <c r="WQM36" s="132"/>
      <c r="WQN36" s="132"/>
      <c r="WQO36" s="132"/>
      <c r="WQP36" s="132"/>
      <c r="WQQ36" s="132"/>
      <c r="WQR36" s="132"/>
      <c r="WQS36" s="132"/>
      <c r="WQT36" s="130"/>
      <c r="WQU36" s="132"/>
      <c r="WQV36" s="132"/>
      <c r="WQW36" s="132"/>
      <c r="WQX36" s="132"/>
      <c r="WQY36" s="132"/>
      <c r="WQZ36" s="132"/>
      <c r="WRA36" s="132"/>
      <c r="WRB36" s="132"/>
      <c r="WRC36" s="132"/>
      <c r="WRD36" s="132"/>
      <c r="WRE36" s="132"/>
      <c r="WRF36" s="132"/>
      <c r="WRG36" s="132"/>
      <c r="WRH36" s="132"/>
      <c r="WRI36" s="130"/>
      <c r="WRJ36" s="132"/>
      <c r="WRK36" s="132"/>
      <c r="WRL36" s="132"/>
      <c r="WRM36" s="132"/>
      <c r="WRN36" s="132"/>
      <c r="WRO36" s="132"/>
      <c r="WRP36" s="132"/>
      <c r="WRQ36" s="132"/>
      <c r="WRR36" s="132"/>
      <c r="WRS36" s="132"/>
      <c r="WRT36" s="132"/>
      <c r="WRU36" s="132"/>
      <c r="WRV36" s="132"/>
      <c r="WRW36" s="132"/>
      <c r="WRX36" s="130"/>
      <c r="WRY36" s="132"/>
      <c r="WRZ36" s="132"/>
      <c r="WSA36" s="132"/>
      <c r="WSB36" s="132"/>
      <c r="WSC36" s="132"/>
      <c r="WSD36" s="132"/>
      <c r="WSE36" s="132"/>
      <c r="WSF36" s="132"/>
      <c r="WSG36" s="132"/>
      <c r="WSH36" s="132"/>
      <c r="WSI36" s="132"/>
      <c r="WSJ36" s="132"/>
      <c r="WSK36" s="132"/>
      <c r="WSL36" s="132"/>
      <c r="WSM36" s="130"/>
      <c r="WSN36" s="132"/>
      <c r="WSO36" s="132"/>
      <c r="WSP36" s="132"/>
      <c r="WSQ36" s="132"/>
      <c r="WSR36" s="132"/>
      <c r="WSS36" s="132"/>
      <c r="WST36" s="132"/>
      <c r="WSU36" s="132"/>
      <c r="WSV36" s="132"/>
      <c r="WSW36" s="132"/>
      <c r="WSX36" s="132"/>
      <c r="WSY36" s="132"/>
      <c r="WSZ36" s="132"/>
      <c r="WTA36" s="132"/>
      <c r="WTB36" s="130"/>
      <c r="WTC36" s="132"/>
      <c r="WTD36" s="132"/>
      <c r="WTE36" s="132"/>
      <c r="WTF36" s="132"/>
      <c r="WTG36" s="132"/>
      <c r="WTH36" s="132"/>
      <c r="WTI36" s="132"/>
      <c r="WTJ36" s="132"/>
      <c r="WTK36" s="132"/>
      <c r="WTL36" s="132"/>
      <c r="WTM36" s="132"/>
      <c r="WTN36" s="132"/>
      <c r="WTO36" s="132"/>
      <c r="WTP36" s="132"/>
      <c r="WTQ36" s="130"/>
      <c r="WTR36" s="132"/>
      <c r="WTS36" s="132"/>
      <c r="WTT36" s="132"/>
      <c r="WTU36" s="132"/>
      <c r="WTV36" s="132"/>
      <c r="WTW36" s="132"/>
      <c r="WTX36" s="132"/>
      <c r="WTY36" s="132"/>
      <c r="WTZ36" s="132"/>
      <c r="WUA36" s="132"/>
      <c r="WUB36" s="132"/>
      <c r="WUC36" s="132"/>
      <c r="WUD36" s="132"/>
      <c r="WUE36" s="132"/>
      <c r="WUF36" s="130"/>
      <c r="WUG36" s="132"/>
      <c r="WUH36" s="132"/>
      <c r="WUI36" s="132"/>
      <c r="WUJ36" s="132"/>
      <c r="WUK36" s="132"/>
      <c r="WUL36" s="132"/>
      <c r="WUM36" s="132"/>
      <c r="WUN36" s="132"/>
      <c r="WUO36" s="132"/>
      <c r="WUP36" s="132"/>
      <c r="WUQ36" s="132"/>
      <c r="WUR36" s="132"/>
      <c r="WUS36" s="132"/>
      <c r="WUT36" s="132"/>
      <c r="WUU36" s="130"/>
      <c r="WUV36" s="132"/>
      <c r="WUW36" s="132"/>
      <c r="WUX36" s="132"/>
      <c r="WUY36" s="132"/>
      <c r="WUZ36" s="132"/>
      <c r="WVA36" s="132"/>
      <c r="WVB36" s="132"/>
      <c r="WVC36" s="132"/>
      <c r="WVD36" s="132"/>
      <c r="WVE36" s="132"/>
      <c r="WVF36" s="132"/>
      <c r="WVG36" s="132"/>
      <c r="WVH36" s="132"/>
      <c r="WVI36" s="132"/>
      <c r="WVJ36" s="130"/>
      <c r="WVK36" s="132"/>
      <c r="WVL36" s="132"/>
      <c r="WVM36" s="132"/>
      <c r="WVN36" s="132"/>
      <c r="WVO36" s="132"/>
      <c r="WVP36" s="132"/>
      <c r="WVQ36" s="132"/>
      <c r="WVR36" s="132"/>
      <c r="WVS36" s="132"/>
      <c r="WVT36" s="132"/>
      <c r="WVU36" s="132"/>
      <c r="WVV36" s="132"/>
      <c r="WVW36" s="132"/>
      <c r="WVX36" s="132"/>
      <c r="WVY36" s="130"/>
      <c r="WVZ36" s="132"/>
      <c r="WWA36" s="132"/>
      <c r="WWB36" s="132"/>
      <c r="WWC36" s="132"/>
      <c r="WWD36" s="132"/>
      <c r="WWE36" s="132"/>
      <c r="WWF36" s="132"/>
      <c r="WWG36" s="132"/>
      <c r="WWH36" s="132"/>
      <c r="WWI36" s="132"/>
      <c r="WWJ36" s="132"/>
      <c r="WWK36" s="132"/>
      <c r="WWL36" s="132"/>
      <c r="WWM36" s="132"/>
      <c r="WWN36" s="130"/>
      <c r="WWO36" s="132"/>
      <c r="WWP36" s="132"/>
      <c r="WWQ36" s="132"/>
      <c r="WWR36" s="132"/>
      <c r="WWS36" s="132"/>
      <c r="WWT36" s="132"/>
      <c r="WWU36" s="132"/>
      <c r="WWV36" s="132"/>
      <c r="WWW36" s="132"/>
      <c r="WWX36" s="132"/>
      <c r="WWY36" s="132"/>
      <c r="WWZ36" s="132"/>
      <c r="WXA36" s="132"/>
      <c r="WXB36" s="132"/>
      <c r="WXC36" s="130"/>
      <c r="WXD36" s="132"/>
      <c r="WXE36" s="132"/>
      <c r="WXF36" s="132"/>
      <c r="WXG36" s="132"/>
      <c r="WXH36" s="132"/>
      <c r="WXI36" s="132"/>
      <c r="WXJ36" s="132"/>
      <c r="WXK36" s="132"/>
      <c r="WXL36" s="132"/>
      <c r="WXM36" s="132"/>
      <c r="WXN36" s="132"/>
      <c r="WXO36" s="132"/>
      <c r="WXP36" s="132"/>
      <c r="WXQ36" s="132"/>
      <c r="WXR36" s="130"/>
      <c r="WXS36" s="132"/>
      <c r="WXT36" s="132"/>
      <c r="WXU36" s="132"/>
      <c r="WXV36" s="132"/>
      <c r="WXW36" s="132"/>
      <c r="WXX36" s="132"/>
      <c r="WXY36" s="132"/>
      <c r="WXZ36" s="132"/>
      <c r="WYA36" s="132"/>
      <c r="WYB36" s="132"/>
      <c r="WYC36" s="132"/>
      <c r="WYD36" s="132"/>
      <c r="WYE36" s="132"/>
      <c r="WYF36" s="132"/>
      <c r="WYG36" s="130"/>
      <c r="WYH36" s="132"/>
      <c r="WYI36" s="132"/>
      <c r="WYJ36" s="132"/>
      <c r="WYK36" s="132"/>
      <c r="WYL36" s="132"/>
      <c r="WYM36" s="132"/>
      <c r="WYN36" s="132"/>
      <c r="WYO36" s="132"/>
      <c r="WYP36" s="132"/>
      <c r="WYQ36" s="132"/>
      <c r="WYR36" s="132"/>
      <c r="WYS36" s="132"/>
      <c r="WYT36" s="132"/>
      <c r="WYU36" s="132"/>
      <c r="WYV36" s="130"/>
      <c r="WYW36" s="132"/>
      <c r="WYX36" s="132"/>
      <c r="WYY36" s="132"/>
      <c r="WYZ36" s="132"/>
      <c r="WZA36" s="132"/>
      <c r="WZB36" s="132"/>
      <c r="WZC36" s="132"/>
      <c r="WZD36" s="132"/>
      <c r="WZE36" s="132"/>
      <c r="WZF36" s="132"/>
      <c r="WZG36" s="132"/>
      <c r="WZH36" s="132"/>
      <c r="WZI36" s="132"/>
      <c r="WZJ36" s="132"/>
      <c r="WZK36" s="130"/>
      <c r="WZL36" s="132"/>
      <c r="WZM36" s="132"/>
      <c r="WZN36" s="132"/>
      <c r="WZO36" s="132"/>
      <c r="WZP36" s="132"/>
      <c r="WZQ36" s="132"/>
      <c r="WZR36" s="132"/>
      <c r="WZS36" s="132"/>
      <c r="WZT36" s="132"/>
      <c r="WZU36" s="132"/>
      <c r="WZV36" s="132"/>
      <c r="WZW36" s="132"/>
      <c r="WZX36" s="132"/>
      <c r="WZY36" s="132"/>
      <c r="WZZ36" s="130"/>
      <c r="XAA36" s="132"/>
      <c r="XAB36" s="132"/>
      <c r="XAC36" s="132"/>
      <c r="XAD36" s="132"/>
      <c r="XAE36" s="132"/>
      <c r="XAF36" s="132"/>
      <c r="XAG36" s="132"/>
      <c r="XAH36" s="132"/>
      <c r="XAI36" s="132"/>
      <c r="XAJ36" s="132"/>
      <c r="XAK36" s="132"/>
      <c r="XAL36" s="132"/>
      <c r="XAM36" s="132"/>
      <c r="XAN36" s="132"/>
      <c r="XAO36" s="130"/>
      <c r="XAP36" s="132"/>
      <c r="XAQ36" s="132"/>
      <c r="XAR36" s="132"/>
      <c r="XAS36" s="132"/>
      <c r="XAT36" s="132"/>
      <c r="XAU36" s="132"/>
      <c r="XAV36" s="132"/>
      <c r="XAW36" s="132"/>
      <c r="XAX36" s="132"/>
      <c r="XAY36" s="132"/>
      <c r="XAZ36" s="132"/>
      <c r="XBA36" s="132"/>
      <c r="XBB36" s="132"/>
      <c r="XBC36" s="132"/>
      <c r="XBD36" s="130"/>
      <c r="XBE36" s="132"/>
      <c r="XBF36" s="132"/>
      <c r="XBG36" s="132"/>
      <c r="XBH36" s="132"/>
      <c r="XBI36" s="132"/>
      <c r="XBJ36" s="132"/>
      <c r="XBK36" s="132"/>
      <c r="XBL36" s="132"/>
      <c r="XBM36" s="132"/>
      <c r="XBN36" s="132"/>
      <c r="XBO36" s="132"/>
      <c r="XBP36" s="132"/>
      <c r="XBQ36" s="132"/>
      <c r="XBR36" s="132"/>
      <c r="XBS36" s="130"/>
      <c r="XBT36" s="132"/>
      <c r="XBU36" s="132"/>
      <c r="XBV36" s="132"/>
      <c r="XBW36" s="132"/>
      <c r="XBX36" s="132"/>
      <c r="XBY36" s="132"/>
      <c r="XBZ36" s="132"/>
      <c r="XCA36" s="132"/>
      <c r="XCB36" s="132"/>
      <c r="XCC36" s="132"/>
      <c r="XCD36" s="132"/>
      <c r="XCE36" s="132"/>
      <c r="XCF36" s="132"/>
      <c r="XCG36" s="132"/>
      <c r="XCH36" s="130"/>
      <c r="XCI36" s="132"/>
      <c r="XCJ36" s="132"/>
      <c r="XCK36" s="132"/>
      <c r="XCL36" s="132"/>
      <c r="XCM36" s="132"/>
      <c r="XCN36" s="132"/>
      <c r="XCO36" s="132"/>
      <c r="XCP36" s="132"/>
      <c r="XCQ36" s="132"/>
      <c r="XCR36" s="132"/>
      <c r="XCS36" s="132"/>
      <c r="XCT36" s="132"/>
      <c r="XCU36" s="132"/>
      <c r="XCV36" s="132"/>
      <c r="XCW36" s="130"/>
      <c r="XCX36" s="132"/>
      <c r="XCY36" s="132"/>
      <c r="XCZ36" s="132"/>
      <c r="XDA36" s="132"/>
      <c r="XDB36" s="132"/>
      <c r="XDC36" s="132"/>
      <c r="XDD36" s="132"/>
      <c r="XDE36" s="132"/>
      <c r="XDF36" s="132"/>
      <c r="XDG36" s="132"/>
      <c r="XDH36" s="132"/>
      <c r="XDI36" s="132"/>
      <c r="XDJ36" s="132"/>
      <c r="XDK36" s="132"/>
      <c r="XDL36" s="130"/>
      <c r="XDM36" s="132"/>
      <c r="XDN36" s="132"/>
      <c r="XDO36" s="132"/>
      <c r="XDP36" s="132"/>
      <c r="XDQ36" s="132"/>
      <c r="XDR36" s="132"/>
      <c r="XDS36" s="132"/>
      <c r="XDT36" s="132"/>
      <c r="XDU36" s="132"/>
      <c r="XDV36" s="132"/>
      <c r="XDW36" s="132"/>
      <c r="XDX36" s="132"/>
      <c r="XDY36" s="132"/>
      <c r="XDZ36" s="132"/>
      <c r="XEA36" s="130"/>
      <c r="XEB36" s="132"/>
      <c r="XEC36" s="132"/>
      <c r="XED36" s="132"/>
      <c r="XEE36" s="132"/>
      <c r="XEF36" s="132"/>
      <c r="XEG36" s="132"/>
      <c r="XEH36" s="132"/>
      <c r="XEI36" s="132"/>
      <c r="XEJ36" s="132"/>
      <c r="XEK36" s="132"/>
      <c r="XEL36" s="132"/>
      <c r="XEM36" s="132"/>
      <c r="XEN36" s="132"/>
      <c r="XEO36" s="132"/>
      <c r="XEP36" s="130"/>
      <c r="XEQ36" s="132"/>
      <c r="XER36" s="132"/>
      <c r="XES36" s="132"/>
    </row>
    <row r="37" spans="2:16373" outlineLevel="1" x14ac:dyDescent="0.25">
      <c r="B37" s="133" t="s">
        <v>12</v>
      </c>
      <c r="C37" s="428">
        <v>36245</v>
      </c>
      <c r="D37" s="258"/>
      <c r="E37" s="275">
        <f t="shared" si="1"/>
        <v>67.80469553830325</v>
      </c>
      <c r="I37" s="220"/>
    </row>
    <row r="38" spans="2:16373" outlineLevel="1" x14ac:dyDescent="0.25">
      <c r="B38" s="133" t="s">
        <v>1190</v>
      </c>
      <c r="C38" s="428">
        <f>33000*2+15000</f>
        <v>81000</v>
      </c>
      <c r="D38" s="258"/>
      <c r="E38" s="275">
        <f t="shared" si="1"/>
        <v>151.52932373024041</v>
      </c>
      <c r="I38" s="220"/>
    </row>
    <row r="39" spans="2:16373" outlineLevel="1" x14ac:dyDescent="0.25">
      <c r="B39" s="146" t="s">
        <v>1200</v>
      </c>
      <c r="C39" s="428">
        <v>80000</v>
      </c>
      <c r="D39" s="258"/>
      <c r="E39" s="275">
        <f t="shared" si="1"/>
        <v>149.65859133850904</v>
      </c>
      <c r="I39" s="220"/>
    </row>
    <row r="40" spans="2:16373" outlineLevel="1" x14ac:dyDescent="0.25">
      <c r="B40" s="146" t="s">
        <v>1199</v>
      </c>
      <c r="C40" s="428">
        <v>0</v>
      </c>
      <c r="D40" s="258"/>
      <c r="E40" s="275">
        <f t="shared" si="1"/>
        <v>0</v>
      </c>
      <c r="I40" s="220"/>
    </row>
    <row r="41" spans="2:16373" outlineLevel="1" x14ac:dyDescent="0.25">
      <c r="B41" s="133" t="s">
        <v>19</v>
      </c>
      <c r="C41" s="428">
        <f>280000/12</f>
        <v>23333.333333333332</v>
      </c>
      <c r="D41" s="258"/>
      <c r="E41" s="275">
        <f t="shared" si="1"/>
        <v>43.650422473731801</v>
      </c>
      <c r="F41" s="315"/>
      <c r="I41" s="220"/>
    </row>
    <row r="42" spans="2:16373" s="131" customFormat="1" ht="15.75" x14ac:dyDescent="0.25">
      <c r="B42" s="180" t="s">
        <v>723</v>
      </c>
      <c r="C42" s="181">
        <f>SUM(C43:C44)</f>
        <v>22068.229166666668</v>
      </c>
      <c r="D42" s="258"/>
      <c r="E42" s="274">
        <f t="shared" si="1"/>
        <v>41.283751130234158</v>
      </c>
      <c r="F42" s="122"/>
      <c r="G42" s="219"/>
      <c r="H42" s="139"/>
      <c r="I42" s="220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8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8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8"/>
      <c r="AY42" s="139"/>
      <c r="AZ42" s="139"/>
      <c r="BA42" s="139"/>
      <c r="BB42" s="139"/>
      <c r="BC42" s="139"/>
      <c r="BD42" s="139"/>
      <c r="BE42" s="139"/>
      <c r="BF42" s="139"/>
      <c r="BG42" s="139"/>
      <c r="BH42" s="139"/>
      <c r="BI42" s="139"/>
      <c r="BJ42" s="139"/>
      <c r="BK42" s="139"/>
      <c r="BL42" s="139"/>
      <c r="BM42" s="138"/>
      <c r="BN42" s="139"/>
      <c r="BO42" s="139"/>
      <c r="BP42" s="139"/>
      <c r="BQ42" s="139"/>
      <c r="BR42" s="139"/>
      <c r="BS42" s="139"/>
      <c r="BT42" s="139"/>
      <c r="BU42" s="139"/>
      <c r="BV42" s="139"/>
      <c r="BW42" s="139"/>
      <c r="BX42" s="139"/>
      <c r="BY42" s="139"/>
      <c r="BZ42" s="139"/>
      <c r="CA42" s="139"/>
      <c r="CB42" s="138"/>
      <c r="CC42" s="139"/>
      <c r="CD42" s="139"/>
      <c r="CE42" s="139"/>
      <c r="CF42" s="139"/>
      <c r="CG42" s="139"/>
      <c r="CH42" s="139"/>
      <c r="CI42" s="139"/>
      <c r="CJ42" s="139"/>
      <c r="CK42" s="139"/>
      <c r="CL42" s="139"/>
      <c r="CM42" s="139"/>
      <c r="CN42" s="139"/>
      <c r="CO42" s="139"/>
      <c r="CP42" s="139"/>
      <c r="CQ42" s="138"/>
      <c r="CR42" s="139"/>
      <c r="CS42" s="139"/>
      <c r="CT42" s="139"/>
      <c r="CU42" s="139"/>
      <c r="CV42" s="139"/>
      <c r="CW42" s="139"/>
      <c r="CX42" s="139"/>
      <c r="CY42" s="139"/>
      <c r="CZ42" s="139"/>
      <c r="DA42" s="139"/>
      <c r="DB42" s="139"/>
      <c r="DC42" s="139"/>
      <c r="DD42" s="139"/>
      <c r="DE42" s="139"/>
      <c r="DF42" s="138"/>
      <c r="DG42" s="139"/>
      <c r="DH42" s="139"/>
      <c r="DI42" s="139"/>
      <c r="DJ42" s="139"/>
      <c r="DK42" s="139"/>
      <c r="DL42" s="139"/>
      <c r="DM42" s="139"/>
      <c r="DN42" s="139"/>
      <c r="DO42" s="139"/>
      <c r="DP42" s="139"/>
      <c r="DQ42" s="139"/>
      <c r="DR42" s="139"/>
      <c r="DS42" s="139"/>
      <c r="DT42" s="139"/>
      <c r="DU42" s="138"/>
      <c r="DV42" s="139"/>
      <c r="DW42" s="139"/>
      <c r="DX42" s="139"/>
      <c r="DY42" s="139"/>
      <c r="DZ42" s="139"/>
      <c r="EA42" s="139"/>
      <c r="EB42" s="139"/>
      <c r="EC42" s="139"/>
      <c r="ED42" s="139"/>
      <c r="EE42" s="139"/>
      <c r="EF42" s="139"/>
      <c r="EG42" s="139"/>
      <c r="EH42" s="139"/>
      <c r="EI42" s="135"/>
      <c r="EJ42" s="130"/>
      <c r="EK42" s="132"/>
      <c r="EL42" s="132"/>
      <c r="EM42" s="132"/>
      <c r="EN42" s="132"/>
      <c r="EO42" s="132"/>
      <c r="EP42" s="132"/>
      <c r="EQ42" s="132"/>
      <c r="ER42" s="132"/>
      <c r="ES42" s="132"/>
      <c r="ET42" s="132"/>
      <c r="EU42" s="132"/>
      <c r="EV42" s="132"/>
      <c r="EW42" s="132"/>
      <c r="EX42" s="132"/>
      <c r="EY42" s="130"/>
      <c r="EZ42" s="132"/>
      <c r="FA42" s="132"/>
      <c r="FB42" s="132"/>
      <c r="FC42" s="132"/>
      <c r="FD42" s="132"/>
      <c r="FE42" s="132"/>
      <c r="FF42" s="132"/>
      <c r="FG42" s="132"/>
      <c r="FH42" s="132"/>
      <c r="FI42" s="132"/>
      <c r="FJ42" s="132"/>
      <c r="FK42" s="132"/>
      <c r="FL42" s="132"/>
      <c r="FM42" s="132"/>
      <c r="FN42" s="130"/>
      <c r="FO42" s="132"/>
      <c r="FP42" s="132"/>
      <c r="FQ42" s="132"/>
      <c r="FR42" s="132"/>
      <c r="FS42" s="132"/>
      <c r="FT42" s="132"/>
      <c r="FU42" s="132"/>
      <c r="FV42" s="132"/>
      <c r="FW42" s="132"/>
      <c r="FX42" s="132"/>
      <c r="FY42" s="132"/>
      <c r="FZ42" s="132"/>
      <c r="GA42" s="132"/>
      <c r="GB42" s="132"/>
      <c r="GC42" s="130"/>
      <c r="GD42" s="132"/>
      <c r="GE42" s="132"/>
      <c r="GF42" s="132"/>
      <c r="GG42" s="132"/>
      <c r="GH42" s="132"/>
      <c r="GI42" s="132"/>
      <c r="GJ42" s="132"/>
      <c r="GK42" s="132"/>
      <c r="GL42" s="132"/>
      <c r="GM42" s="132"/>
      <c r="GN42" s="132"/>
      <c r="GO42" s="132"/>
      <c r="GP42" s="132"/>
      <c r="GQ42" s="132"/>
      <c r="GR42" s="130"/>
      <c r="GS42" s="132"/>
      <c r="GT42" s="132"/>
      <c r="GU42" s="132"/>
      <c r="GV42" s="132"/>
      <c r="GW42" s="132"/>
      <c r="GX42" s="132"/>
      <c r="GY42" s="132"/>
      <c r="GZ42" s="132"/>
      <c r="HA42" s="132"/>
      <c r="HB42" s="132"/>
      <c r="HC42" s="132"/>
      <c r="HD42" s="132"/>
      <c r="HE42" s="132"/>
      <c r="HF42" s="132"/>
      <c r="HG42" s="130"/>
      <c r="HH42" s="132"/>
      <c r="HI42" s="132"/>
      <c r="HJ42" s="132"/>
      <c r="HK42" s="132"/>
      <c r="HL42" s="132"/>
      <c r="HM42" s="132"/>
      <c r="HN42" s="132"/>
      <c r="HO42" s="132"/>
      <c r="HP42" s="132"/>
      <c r="HQ42" s="132"/>
      <c r="HR42" s="132"/>
      <c r="HS42" s="132"/>
      <c r="HT42" s="132"/>
      <c r="HU42" s="132"/>
      <c r="HV42" s="130"/>
      <c r="HW42" s="132"/>
      <c r="HX42" s="132"/>
      <c r="HY42" s="132"/>
      <c r="HZ42" s="132"/>
      <c r="IA42" s="132"/>
      <c r="IB42" s="132"/>
      <c r="IC42" s="132"/>
      <c r="ID42" s="132"/>
      <c r="IE42" s="132"/>
      <c r="IF42" s="132"/>
      <c r="IG42" s="132"/>
      <c r="IH42" s="132"/>
      <c r="II42" s="132"/>
      <c r="IJ42" s="132"/>
      <c r="IK42" s="130"/>
      <c r="IL42" s="132"/>
      <c r="IM42" s="132"/>
      <c r="IN42" s="132"/>
      <c r="IO42" s="132"/>
      <c r="IP42" s="132"/>
      <c r="IQ42" s="132"/>
      <c r="IR42" s="132"/>
      <c r="IS42" s="132"/>
      <c r="IT42" s="132"/>
      <c r="IU42" s="132"/>
      <c r="IV42" s="132"/>
      <c r="IW42" s="132"/>
      <c r="IX42" s="132"/>
      <c r="IY42" s="132"/>
      <c r="IZ42" s="130"/>
      <c r="JA42" s="132"/>
      <c r="JB42" s="132"/>
      <c r="JC42" s="132"/>
      <c r="JD42" s="132"/>
      <c r="JE42" s="132"/>
      <c r="JF42" s="132"/>
      <c r="JG42" s="132"/>
      <c r="JH42" s="132"/>
      <c r="JI42" s="132"/>
      <c r="JJ42" s="132"/>
      <c r="JK42" s="132"/>
      <c r="JL42" s="132"/>
      <c r="JM42" s="132"/>
      <c r="JN42" s="132"/>
      <c r="JO42" s="130"/>
      <c r="JP42" s="132"/>
      <c r="JQ42" s="132"/>
      <c r="JR42" s="132"/>
      <c r="JS42" s="132"/>
      <c r="JT42" s="132"/>
      <c r="JU42" s="132"/>
      <c r="JV42" s="132"/>
      <c r="JW42" s="132"/>
      <c r="JX42" s="132"/>
      <c r="JY42" s="132"/>
      <c r="JZ42" s="132"/>
      <c r="KA42" s="132"/>
      <c r="KB42" s="132"/>
      <c r="KC42" s="132"/>
      <c r="KD42" s="130"/>
      <c r="KE42" s="132"/>
      <c r="KF42" s="132"/>
      <c r="KG42" s="132"/>
      <c r="KH42" s="132"/>
      <c r="KI42" s="132"/>
      <c r="KJ42" s="132"/>
      <c r="KK42" s="132"/>
      <c r="KL42" s="132"/>
      <c r="KM42" s="132"/>
      <c r="KN42" s="132"/>
      <c r="KO42" s="132"/>
      <c r="KP42" s="132"/>
      <c r="KQ42" s="132"/>
      <c r="KR42" s="132"/>
      <c r="KS42" s="130"/>
      <c r="KT42" s="132"/>
      <c r="KU42" s="132"/>
      <c r="KV42" s="132"/>
      <c r="KW42" s="132"/>
      <c r="KX42" s="132"/>
      <c r="KY42" s="132"/>
      <c r="KZ42" s="132"/>
      <c r="LA42" s="132"/>
      <c r="LB42" s="132"/>
      <c r="LC42" s="132"/>
      <c r="LD42" s="132"/>
      <c r="LE42" s="132"/>
      <c r="LF42" s="132"/>
      <c r="LG42" s="132"/>
      <c r="LH42" s="130"/>
      <c r="LI42" s="132"/>
      <c r="LJ42" s="132"/>
      <c r="LK42" s="132"/>
      <c r="LL42" s="132"/>
      <c r="LM42" s="132"/>
      <c r="LN42" s="132"/>
      <c r="LO42" s="132"/>
      <c r="LP42" s="132"/>
      <c r="LQ42" s="132"/>
      <c r="LR42" s="132"/>
      <c r="LS42" s="132"/>
      <c r="LT42" s="132"/>
      <c r="LU42" s="132"/>
      <c r="LV42" s="132"/>
      <c r="LW42" s="130"/>
      <c r="LX42" s="132"/>
      <c r="LY42" s="132"/>
      <c r="LZ42" s="132"/>
      <c r="MA42" s="132"/>
      <c r="MB42" s="132"/>
      <c r="MC42" s="132"/>
      <c r="MD42" s="132"/>
      <c r="ME42" s="132"/>
      <c r="MF42" s="132"/>
      <c r="MG42" s="132"/>
      <c r="MH42" s="132"/>
      <c r="MI42" s="132"/>
      <c r="MJ42" s="132"/>
      <c r="MK42" s="132"/>
      <c r="ML42" s="130"/>
      <c r="MM42" s="132"/>
      <c r="MN42" s="132"/>
      <c r="MO42" s="132"/>
      <c r="MP42" s="132"/>
      <c r="MQ42" s="132"/>
      <c r="MR42" s="132"/>
      <c r="MS42" s="132"/>
      <c r="MT42" s="132"/>
      <c r="MU42" s="132"/>
      <c r="MV42" s="132"/>
      <c r="MW42" s="132"/>
      <c r="MX42" s="132"/>
      <c r="MY42" s="132"/>
      <c r="MZ42" s="132"/>
      <c r="NA42" s="130"/>
      <c r="NB42" s="132"/>
      <c r="NC42" s="132"/>
      <c r="ND42" s="132"/>
      <c r="NE42" s="132"/>
      <c r="NF42" s="132"/>
      <c r="NG42" s="132"/>
      <c r="NH42" s="132"/>
      <c r="NI42" s="132"/>
      <c r="NJ42" s="132"/>
      <c r="NK42" s="132"/>
      <c r="NL42" s="132"/>
      <c r="NM42" s="132"/>
      <c r="NN42" s="132"/>
      <c r="NO42" s="132"/>
      <c r="NP42" s="130"/>
      <c r="NQ42" s="132"/>
      <c r="NR42" s="132"/>
      <c r="NS42" s="132"/>
      <c r="NT42" s="132"/>
      <c r="NU42" s="132"/>
      <c r="NV42" s="132"/>
      <c r="NW42" s="132"/>
      <c r="NX42" s="132"/>
      <c r="NY42" s="132"/>
      <c r="NZ42" s="132"/>
      <c r="OA42" s="132"/>
      <c r="OB42" s="132"/>
      <c r="OC42" s="132"/>
      <c r="OD42" s="132"/>
      <c r="OE42" s="130"/>
      <c r="OF42" s="132"/>
      <c r="OG42" s="132"/>
      <c r="OH42" s="132"/>
      <c r="OI42" s="132"/>
      <c r="OJ42" s="132"/>
      <c r="OK42" s="132"/>
      <c r="OL42" s="132"/>
      <c r="OM42" s="132"/>
      <c r="ON42" s="132"/>
      <c r="OO42" s="132"/>
      <c r="OP42" s="132"/>
      <c r="OQ42" s="132"/>
      <c r="OR42" s="132"/>
      <c r="OS42" s="132"/>
      <c r="OT42" s="130"/>
      <c r="OU42" s="132"/>
      <c r="OV42" s="132"/>
      <c r="OW42" s="132"/>
      <c r="OX42" s="132"/>
      <c r="OY42" s="132"/>
      <c r="OZ42" s="132"/>
      <c r="PA42" s="132"/>
      <c r="PB42" s="132"/>
      <c r="PC42" s="132"/>
      <c r="PD42" s="132"/>
      <c r="PE42" s="132"/>
      <c r="PF42" s="132"/>
      <c r="PG42" s="132"/>
      <c r="PH42" s="132"/>
      <c r="PI42" s="130"/>
      <c r="PJ42" s="132"/>
      <c r="PK42" s="132"/>
      <c r="PL42" s="132"/>
      <c r="PM42" s="132"/>
      <c r="PN42" s="132"/>
      <c r="PO42" s="132"/>
      <c r="PP42" s="132"/>
      <c r="PQ42" s="132"/>
      <c r="PR42" s="132"/>
      <c r="PS42" s="132"/>
      <c r="PT42" s="132"/>
      <c r="PU42" s="132"/>
      <c r="PV42" s="132"/>
      <c r="PW42" s="132"/>
      <c r="PX42" s="130"/>
      <c r="PY42" s="132"/>
      <c r="PZ42" s="132"/>
      <c r="QA42" s="132"/>
      <c r="QB42" s="132"/>
      <c r="QC42" s="132"/>
      <c r="QD42" s="132"/>
      <c r="QE42" s="132"/>
      <c r="QF42" s="132"/>
      <c r="QG42" s="132"/>
      <c r="QH42" s="132"/>
      <c r="QI42" s="132"/>
      <c r="QJ42" s="132"/>
      <c r="QK42" s="132"/>
      <c r="QL42" s="132"/>
      <c r="QM42" s="130"/>
      <c r="QN42" s="132"/>
      <c r="QO42" s="132"/>
      <c r="QP42" s="132"/>
      <c r="QQ42" s="132"/>
      <c r="QR42" s="132"/>
      <c r="QS42" s="132"/>
      <c r="QT42" s="132"/>
      <c r="QU42" s="132"/>
      <c r="QV42" s="132"/>
      <c r="QW42" s="132"/>
      <c r="QX42" s="132"/>
      <c r="QY42" s="132"/>
      <c r="QZ42" s="132"/>
      <c r="RA42" s="132"/>
      <c r="RB42" s="130"/>
      <c r="RC42" s="132"/>
      <c r="RD42" s="132"/>
      <c r="RE42" s="132"/>
      <c r="RF42" s="132"/>
      <c r="RG42" s="132"/>
      <c r="RH42" s="132"/>
      <c r="RI42" s="132"/>
      <c r="RJ42" s="132"/>
      <c r="RK42" s="132"/>
      <c r="RL42" s="132"/>
      <c r="RM42" s="132"/>
      <c r="RN42" s="132"/>
      <c r="RO42" s="132"/>
      <c r="RP42" s="132"/>
      <c r="RQ42" s="130"/>
      <c r="RR42" s="132"/>
      <c r="RS42" s="132"/>
      <c r="RT42" s="132"/>
      <c r="RU42" s="132"/>
      <c r="RV42" s="132"/>
      <c r="RW42" s="132"/>
      <c r="RX42" s="132"/>
      <c r="RY42" s="132"/>
      <c r="RZ42" s="132"/>
      <c r="SA42" s="132"/>
      <c r="SB42" s="132"/>
      <c r="SC42" s="132"/>
      <c r="SD42" s="132"/>
      <c r="SE42" s="132"/>
      <c r="SF42" s="130"/>
      <c r="SG42" s="132"/>
      <c r="SH42" s="132"/>
      <c r="SI42" s="132"/>
      <c r="SJ42" s="132"/>
      <c r="SK42" s="132"/>
      <c r="SL42" s="132"/>
      <c r="SM42" s="132"/>
      <c r="SN42" s="132"/>
      <c r="SO42" s="132"/>
      <c r="SP42" s="132"/>
      <c r="SQ42" s="132"/>
      <c r="SR42" s="132"/>
      <c r="SS42" s="132"/>
      <c r="ST42" s="132"/>
      <c r="SU42" s="130"/>
      <c r="SV42" s="132"/>
      <c r="SW42" s="132"/>
      <c r="SX42" s="132"/>
      <c r="SY42" s="132"/>
      <c r="SZ42" s="132"/>
      <c r="TA42" s="132"/>
      <c r="TB42" s="132"/>
      <c r="TC42" s="132"/>
      <c r="TD42" s="132"/>
      <c r="TE42" s="132"/>
      <c r="TF42" s="132"/>
      <c r="TG42" s="132"/>
      <c r="TH42" s="132"/>
      <c r="TI42" s="132"/>
      <c r="TJ42" s="130"/>
      <c r="TK42" s="132"/>
      <c r="TL42" s="132"/>
      <c r="TM42" s="132"/>
      <c r="TN42" s="132"/>
      <c r="TO42" s="132"/>
      <c r="TP42" s="132"/>
      <c r="TQ42" s="132"/>
      <c r="TR42" s="132"/>
      <c r="TS42" s="132"/>
      <c r="TT42" s="132"/>
      <c r="TU42" s="132"/>
      <c r="TV42" s="132"/>
      <c r="TW42" s="132"/>
      <c r="TX42" s="132"/>
      <c r="TY42" s="130"/>
      <c r="TZ42" s="132"/>
      <c r="UA42" s="132"/>
      <c r="UB42" s="132"/>
      <c r="UC42" s="132"/>
      <c r="UD42" s="132"/>
      <c r="UE42" s="132"/>
      <c r="UF42" s="132"/>
      <c r="UG42" s="132"/>
      <c r="UH42" s="132"/>
      <c r="UI42" s="132"/>
      <c r="UJ42" s="132"/>
      <c r="UK42" s="132"/>
      <c r="UL42" s="132"/>
      <c r="UM42" s="132"/>
      <c r="UN42" s="130"/>
      <c r="UO42" s="132"/>
      <c r="UP42" s="132"/>
      <c r="UQ42" s="132"/>
      <c r="UR42" s="132"/>
      <c r="US42" s="132"/>
      <c r="UT42" s="132"/>
      <c r="UU42" s="132"/>
      <c r="UV42" s="132"/>
      <c r="UW42" s="132"/>
      <c r="UX42" s="132"/>
      <c r="UY42" s="132"/>
      <c r="UZ42" s="132"/>
      <c r="VA42" s="132"/>
      <c r="VB42" s="132"/>
      <c r="VC42" s="130"/>
      <c r="VD42" s="132"/>
      <c r="VE42" s="132"/>
      <c r="VF42" s="132"/>
      <c r="VG42" s="132"/>
      <c r="VH42" s="132"/>
      <c r="VI42" s="132"/>
      <c r="VJ42" s="132"/>
      <c r="VK42" s="132"/>
      <c r="VL42" s="132"/>
      <c r="VM42" s="132"/>
      <c r="VN42" s="132"/>
      <c r="VO42" s="132"/>
      <c r="VP42" s="132"/>
      <c r="VQ42" s="132"/>
      <c r="VR42" s="130"/>
      <c r="VS42" s="132"/>
      <c r="VT42" s="132"/>
      <c r="VU42" s="132"/>
      <c r="VV42" s="132"/>
      <c r="VW42" s="132"/>
      <c r="VX42" s="132"/>
      <c r="VY42" s="132"/>
      <c r="VZ42" s="132"/>
      <c r="WA42" s="132"/>
      <c r="WB42" s="132"/>
      <c r="WC42" s="132"/>
      <c r="WD42" s="132"/>
      <c r="WE42" s="132"/>
      <c r="WF42" s="132"/>
      <c r="WG42" s="130"/>
      <c r="WH42" s="132"/>
      <c r="WI42" s="132"/>
      <c r="WJ42" s="132"/>
      <c r="WK42" s="132"/>
      <c r="WL42" s="132"/>
      <c r="WM42" s="132"/>
      <c r="WN42" s="132"/>
      <c r="WO42" s="132"/>
      <c r="WP42" s="132"/>
      <c r="WQ42" s="132"/>
      <c r="WR42" s="132"/>
      <c r="WS42" s="132"/>
      <c r="WT42" s="132"/>
      <c r="WU42" s="132"/>
      <c r="WV42" s="130"/>
      <c r="WW42" s="132"/>
      <c r="WX42" s="132"/>
      <c r="WY42" s="132"/>
      <c r="WZ42" s="132"/>
      <c r="XA42" s="132"/>
      <c r="XB42" s="132"/>
      <c r="XC42" s="132"/>
      <c r="XD42" s="132"/>
      <c r="XE42" s="132"/>
      <c r="XF42" s="132"/>
      <c r="XG42" s="132"/>
      <c r="XH42" s="132"/>
      <c r="XI42" s="132"/>
      <c r="XJ42" s="132"/>
      <c r="XK42" s="130"/>
      <c r="XL42" s="132"/>
      <c r="XM42" s="132"/>
      <c r="XN42" s="132"/>
      <c r="XO42" s="132"/>
      <c r="XP42" s="132"/>
      <c r="XQ42" s="132"/>
      <c r="XR42" s="132"/>
      <c r="XS42" s="132"/>
      <c r="XT42" s="132"/>
      <c r="XU42" s="132"/>
      <c r="XV42" s="132"/>
      <c r="XW42" s="132"/>
      <c r="XX42" s="132"/>
      <c r="XY42" s="132"/>
      <c r="XZ42" s="130"/>
      <c r="YA42" s="132"/>
      <c r="YB42" s="132"/>
      <c r="YC42" s="132"/>
      <c r="YD42" s="132"/>
      <c r="YE42" s="132"/>
      <c r="YF42" s="132"/>
      <c r="YG42" s="132"/>
      <c r="YH42" s="132"/>
      <c r="YI42" s="132"/>
      <c r="YJ42" s="132"/>
      <c r="YK42" s="132"/>
      <c r="YL42" s="132"/>
      <c r="YM42" s="132"/>
      <c r="YN42" s="132"/>
      <c r="YO42" s="130"/>
      <c r="YP42" s="132"/>
      <c r="YQ42" s="132"/>
      <c r="YR42" s="132"/>
      <c r="YS42" s="132"/>
      <c r="YT42" s="132"/>
      <c r="YU42" s="132"/>
      <c r="YV42" s="132"/>
      <c r="YW42" s="132"/>
      <c r="YX42" s="132"/>
      <c r="YY42" s="132"/>
      <c r="YZ42" s="132"/>
      <c r="ZA42" s="132"/>
      <c r="ZB42" s="132"/>
      <c r="ZC42" s="132"/>
      <c r="ZD42" s="130"/>
      <c r="ZE42" s="132"/>
      <c r="ZF42" s="132"/>
      <c r="ZG42" s="132"/>
      <c r="ZH42" s="132"/>
      <c r="ZI42" s="132"/>
      <c r="ZJ42" s="132"/>
      <c r="ZK42" s="132"/>
      <c r="ZL42" s="132"/>
      <c r="ZM42" s="132"/>
      <c r="ZN42" s="132"/>
      <c r="ZO42" s="132"/>
      <c r="ZP42" s="132"/>
      <c r="ZQ42" s="132"/>
      <c r="ZR42" s="132"/>
      <c r="ZS42" s="130"/>
      <c r="ZT42" s="132"/>
      <c r="ZU42" s="132"/>
      <c r="ZV42" s="132"/>
      <c r="ZW42" s="132"/>
      <c r="ZX42" s="132"/>
      <c r="ZY42" s="132"/>
      <c r="ZZ42" s="132"/>
      <c r="AAA42" s="132"/>
      <c r="AAB42" s="132"/>
      <c r="AAC42" s="132"/>
      <c r="AAD42" s="132"/>
      <c r="AAE42" s="132"/>
      <c r="AAF42" s="132"/>
      <c r="AAG42" s="132"/>
      <c r="AAH42" s="130"/>
      <c r="AAI42" s="132"/>
      <c r="AAJ42" s="132"/>
      <c r="AAK42" s="132"/>
      <c r="AAL42" s="132"/>
      <c r="AAM42" s="132"/>
      <c r="AAN42" s="132"/>
      <c r="AAO42" s="132"/>
      <c r="AAP42" s="132"/>
      <c r="AAQ42" s="132"/>
      <c r="AAR42" s="132"/>
      <c r="AAS42" s="132"/>
      <c r="AAT42" s="132"/>
      <c r="AAU42" s="132"/>
      <c r="AAV42" s="132"/>
      <c r="AAW42" s="130"/>
      <c r="AAX42" s="132"/>
      <c r="AAY42" s="132"/>
      <c r="AAZ42" s="132"/>
      <c r="ABA42" s="132"/>
      <c r="ABB42" s="132"/>
      <c r="ABC42" s="132"/>
      <c r="ABD42" s="132"/>
      <c r="ABE42" s="132"/>
      <c r="ABF42" s="132"/>
      <c r="ABG42" s="132"/>
      <c r="ABH42" s="132"/>
      <c r="ABI42" s="132"/>
      <c r="ABJ42" s="132"/>
      <c r="ABK42" s="132"/>
      <c r="ABL42" s="130"/>
      <c r="ABM42" s="132"/>
      <c r="ABN42" s="132"/>
      <c r="ABO42" s="132"/>
      <c r="ABP42" s="132"/>
      <c r="ABQ42" s="132"/>
      <c r="ABR42" s="132"/>
      <c r="ABS42" s="132"/>
      <c r="ABT42" s="132"/>
      <c r="ABU42" s="132"/>
      <c r="ABV42" s="132"/>
      <c r="ABW42" s="132"/>
      <c r="ABX42" s="132"/>
      <c r="ABY42" s="132"/>
      <c r="ABZ42" s="132"/>
      <c r="ACA42" s="130"/>
      <c r="ACB42" s="132"/>
      <c r="ACC42" s="132"/>
      <c r="ACD42" s="132"/>
      <c r="ACE42" s="132"/>
      <c r="ACF42" s="132"/>
      <c r="ACG42" s="132"/>
      <c r="ACH42" s="132"/>
      <c r="ACI42" s="132"/>
      <c r="ACJ42" s="132"/>
      <c r="ACK42" s="132"/>
      <c r="ACL42" s="132"/>
      <c r="ACM42" s="132"/>
      <c r="ACN42" s="132"/>
      <c r="ACO42" s="132"/>
      <c r="ACP42" s="130"/>
      <c r="ACQ42" s="132"/>
      <c r="ACR42" s="132"/>
      <c r="ACS42" s="132"/>
      <c r="ACT42" s="132"/>
      <c r="ACU42" s="132"/>
      <c r="ACV42" s="132"/>
      <c r="ACW42" s="132"/>
      <c r="ACX42" s="132"/>
      <c r="ACY42" s="132"/>
      <c r="ACZ42" s="132"/>
      <c r="ADA42" s="132"/>
      <c r="ADB42" s="132"/>
      <c r="ADC42" s="132"/>
      <c r="ADD42" s="132"/>
      <c r="ADE42" s="130"/>
      <c r="ADF42" s="132"/>
      <c r="ADG42" s="132"/>
      <c r="ADH42" s="132"/>
      <c r="ADI42" s="132"/>
      <c r="ADJ42" s="132"/>
      <c r="ADK42" s="132"/>
      <c r="ADL42" s="132"/>
      <c r="ADM42" s="132"/>
      <c r="ADN42" s="132"/>
      <c r="ADO42" s="132"/>
      <c r="ADP42" s="132"/>
      <c r="ADQ42" s="132"/>
      <c r="ADR42" s="132"/>
      <c r="ADS42" s="132"/>
      <c r="ADT42" s="130"/>
      <c r="ADU42" s="132"/>
      <c r="ADV42" s="132"/>
      <c r="ADW42" s="132"/>
      <c r="ADX42" s="132"/>
      <c r="ADY42" s="132"/>
      <c r="ADZ42" s="132"/>
      <c r="AEA42" s="132"/>
      <c r="AEB42" s="132"/>
      <c r="AEC42" s="132"/>
      <c r="AED42" s="132"/>
      <c r="AEE42" s="132"/>
      <c r="AEF42" s="132"/>
      <c r="AEG42" s="132"/>
      <c r="AEH42" s="132"/>
      <c r="AEI42" s="130"/>
      <c r="AEJ42" s="132"/>
      <c r="AEK42" s="132"/>
      <c r="AEL42" s="132"/>
      <c r="AEM42" s="132"/>
      <c r="AEN42" s="132"/>
      <c r="AEO42" s="132"/>
      <c r="AEP42" s="132"/>
      <c r="AEQ42" s="132"/>
      <c r="AER42" s="132"/>
      <c r="AES42" s="132"/>
      <c r="AET42" s="132"/>
      <c r="AEU42" s="132"/>
      <c r="AEV42" s="132"/>
      <c r="AEW42" s="132"/>
      <c r="AEX42" s="130"/>
      <c r="AEY42" s="132"/>
      <c r="AEZ42" s="132"/>
      <c r="AFA42" s="132"/>
      <c r="AFB42" s="132"/>
      <c r="AFC42" s="132"/>
      <c r="AFD42" s="132"/>
      <c r="AFE42" s="132"/>
      <c r="AFF42" s="132"/>
      <c r="AFG42" s="132"/>
      <c r="AFH42" s="132"/>
      <c r="AFI42" s="132"/>
      <c r="AFJ42" s="132"/>
      <c r="AFK42" s="132"/>
      <c r="AFL42" s="132"/>
      <c r="AFM42" s="130"/>
      <c r="AFN42" s="132"/>
      <c r="AFO42" s="132"/>
      <c r="AFP42" s="132"/>
      <c r="AFQ42" s="132"/>
      <c r="AFR42" s="132"/>
      <c r="AFS42" s="132"/>
      <c r="AFT42" s="132"/>
      <c r="AFU42" s="132"/>
      <c r="AFV42" s="132"/>
      <c r="AFW42" s="132"/>
      <c r="AFX42" s="132"/>
      <c r="AFY42" s="132"/>
      <c r="AFZ42" s="132"/>
      <c r="AGA42" s="132"/>
      <c r="AGB42" s="130"/>
      <c r="AGC42" s="132"/>
      <c r="AGD42" s="132"/>
      <c r="AGE42" s="132"/>
      <c r="AGF42" s="132"/>
      <c r="AGG42" s="132"/>
      <c r="AGH42" s="132"/>
      <c r="AGI42" s="132"/>
      <c r="AGJ42" s="132"/>
      <c r="AGK42" s="132"/>
      <c r="AGL42" s="132"/>
      <c r="AGM42" s="132"/>
      <c r="AGN42" s="132"/>
      <c r="AGO42" s="132"/>
      <c r="AGP42" s="132"/>
      <c r="AGQ42" s="130"/>
      <c r="AGR42" s="132"/>
      <c r="AGS42" s="132"/>
      <c r="AGT42" s="132"/>
      <c r="AGU42" s="132"/>
      <c r="AGV42" s="132"/>
      <c r="AGW42" s="132"/>
      <c r="AGX42" s="132"/>
      <c r="AGY42" s="132"/>
      <c r="AGZ42" s="132"/>
      <c r="AHA42" s="132"/>
      <c r="AHB42" s="132"/>
      <c r="AHC42" s="132"/>
      <c r="AHD42" s="132"/>
      <c r="AHE42" s="132"/>
      <c r="AHF42" s="130"/>
      <c r="AHG42" s="132"/>
      <c r="AHH42" s="132"/>
      <c r="AHI42" s="132"/>
      <c r="AHJ42" s="132"/>
      <c r="AHK42" s="132"/>
      <c r="AHL42" s="132"/>
      <c r="AHM42" s="132"/>
      <c r="AHN42" s="132"/>
      <c r="AHO42" s="132"/>
      <c r="AHP42" s="132"/>
      <c r="AHQ42" s="132"/>
      <c r="AHR42" s="132"/>
      <c r="AHS42" s="132"/>
      <c r="AHT42" s="132"/>
      <c r="AHU42" s="130"/>
      <c r="AHV42" s="132"/>
      <c r="AHW42" s="132"/>
      <c r="AHX42" s="132"/>
      <c r="AHY42" s="132"/>
      <c r="AHZ42" s="132"/>
      <c r="AIA42" s="132"/>
      <c r="AIB42" s="132"/>
      <c r="AIC42" s="132"/>
      <c r="AID42" s="132"/>
      <c r="AIE42" s="132"/>
      <c r="AIF42" s="132"/>
      <c r="AIG42" s="132"/>
      <c r="AIH42" s="132"/>
      <c r="AII42" s="132"/>
      <c r="AIJ42" s="130"/>
      <c r="AIK42" s="132"/>
      <c r="AIL42" s="132"/>
      <c r="AIM42" s="132"/>
      <c r="AIN42" s="132"/>
      <c r="AIO42" s="132"/>
      <c r="AIP42" s="132"/>
      <c r="AIQ42" s="132"/>
      <c r="AIR42" s="132"/>
      <c r="AIS42" s="132"/>
      <c r="AIT42" s="132"/>
      <c r="AIU42" s="132"/>
      <c r="AIV42" s="132"/>
      <c r="AIW42" s="132"/>
      <c r="AIX42" s="132"/>
      <c r="AIY42" s="130"/>
      <c r="AIZ42" s="132"/>
      <c r="AJA42" s="132"/>
      <c r="AJB42" s="132"/>
      <c r="AJC42" s="132"/>
      <c r="AJD42" s="132"/>
      <c r="AJE42" s="132"/>
      <c r="AJF42" s="132"/>
      <c r="AJG42" s="132"/>
      <c r="AJH42" s="132"/>
      <c r="AJI42" s="132"/>
      <c r="AJJ42" s="132"/>
      <c r="AJK42" s="132"/>
      <c r="AJL42" s="132"/>
      <c r="AJM42" s="132"/>
      <c r="AJN42" s="130"/>
      <c r="AJO42" s="132"/>
      <c r="AJP42" s="132"/>
      <c r="AJQ42" s="132"/>
      <c r="AJR42" s="132"/>
      <c r="AJS42" s="132"/>
      <c r="AJT42" s="132"/>
      <c r="AJU42" s="132"/>
      <c r="AJV42" s="132"/>
      <c r="AJW42" s="132"/>
      <c r="AJX42" s="132"/>
      <c r="AJY42" s="132"/>
      <c r="AJZ42" s="132"/>
      <c r="AKA42" s="132"/>
      <c r="AKB42" s="132"/>
      <c r="AKC42" s="130"/>
      <c r="AKD42" s="132"/>
      <c r="AKE42" s="132"/>
      <c r="AKF42" s="132"/>
      <c r="AKG42" s="132"/>
      <c r="AKH42" s="132"/>
      <c r="AKI42" s="132"/>
      <c r="AKJ42" s="132"/>
      <c r="AKK42" s="132"/>
      <c r="AKL42" s="132"/>
      <c r="AKM42" s="132"/>
      <c r="AKN42" s="132"/>
      <c r="AKO42" s="132"/>
      <c r="AKP42" s="132"/>
      <c r="AKQ42" s="132"/>
      <c r="AKR42" s="130"/>
      <c r="AKS42" s="132"/>
      <c r="AKT42" s="132"/>
      <c r="AKU42" s="132"/>
      <c r="AKV42" s="132"/>
      <c r="AKW42" s="132"/>
      <c r="AKX42" s="132"/>
      <c r="AKY42" s="132"/>
      <c r="AKZ42" s="132"/>
      <c r="ALA42" s="132"/>
      <c r="ALB42" s="132"/>
      <c r="ALC42" s="132"/>
      <c r="ALD42" s="132"/>
      <c r="ALE42" s="132"/>
      <c r="ALF42" s="132"/>
      <c r="ALG42" s="130"/>
      <c r="ALH42" s="132"/>
      <c r="ALI42" s="132"/>
      <c r="ALJ42" s="132"/>
      <c r="ALK42" s="132"/>
      <c r="ALL42" s="132"/>
      <c r="ALM42" s="132"/>
      <c r="ALN42" s="132"/>
      <c r="ALO42" s="132"/>
      <c r="ALP42" s="132"/>
      <c r="ALQ42" s="132"/>
      <c r="ALR42" s="132"/>
      <c r="ALS42" s="132"/>
      <c r="ALT42" s="132"/>
      <c r="ALU42" s="132"/>
      <c r="ALV42" s="130"/>
      <c r="ALW42" s="132"/>
      <c r="ALX42" s="132"/>
      <c r="ALY42" s="132"/>
      <c r="ALZ42" s="132"/>
      <c r="AMA42" s="132"/>
      <c r="AMB42" s="132"/>
      <c r="AMC42" s="132"/>
      <c r="AMD42" s="132"/>
      <c r="AME42" s="132"/>
      <c r="AMF42" s="132"/>
      <c r="AMG42" s="132"/>
      <c r="AMH42" s="132"/>
      <c r="AMI42" s="132"/>
      <c r="AMJ42" s="132"/>
      <c r="AMK42" s="130"/>
      <c r="AML42" s="132"/>
      <c r="AMM42" s="132"/>
      <c r="AMN42" s="132"/>
      <c r="AMO42" s="132"/>
      <c r="AMP42" s="132"/>
      <c r="AMQ42" s="132"/>
      <c r="AMR42" s="132"/>
      <c r="AMS42" s="132"/>
      <c r="AMT42" s="132"/>
      <c r="AMU42" s="132"/>
      <c r="AMV42" s="132"/>
      <c r="AMW42" s="132"/>
      <c r="AMX42" s="132"/>
      <c r="AMY42" s="132"/>
      <c r="AMZ42" s="130"/>
      <c r="ANA42" s="132"/>
      <c r="ANB42" s="132"/>
      <c r="ANC42" s="132"/>
      <c r="AND42" s="132"/>
      <c r="ANE42" s="132"/>
      <c r="ANF42" s="132"/>
      <c r="ANG42" s="132"/>
      <c r="ANH42" s="132"/>
      <c r="ANI42" s="132"/>
      <c r="ANJ42" s="132"/>
      <c r="ANK42" s="132"/>
      <c r="ANL42" s="132"/>
      <c r="ANM42" s="132"/>
      <c r="ANN42" s="132"/>
      <c r="ANO42" s="130"/>
      <c r="ANP42" s="132"/>
      <c r="ANQ42" s="132"/>
      <c r="ANR42" s="132"/>
      <c r="ANS42" s="132"/>
      <c r="ANT42" s="132"/>
      <c r="ANU42" s="132"/>
      <c r="ANV42" s="132"/>
      <c r="ANW42" s="132"/>
      <c r="ANX42" s="132"/>
      <c r="ANY42" s="132"/>
      <c r="ANZ42" s="132"/>
      <c r="AOA42" s="132"/>
      <c r="AOB42" s="132"/>
      <c r="AOC42" s="132"/>
      <c r="AOD42" s="130"/>
      <c r="AOE42" s="132"/>
      <c r="AOF42" s="132"/>
      <c r="AOG42" s="132"/>
      <c r="AOH42" s="132"/>
      <c r="AOI42" s="132"/>
      <c r="AOJ42" s="132"/>
      <c r="AOK42" s="132"/>
      <c r="AOL42" s="132"/>
      <c r="AOM42" s="132"/>
      <c r="AON42" s="132"/>
      <c r="AOO42" s="132"/>
      <c r="AOP42" s="132"/>
      <c r="AOQ42" s="132"/>
      <c r="AOR42" s="132"/>
      <c r="AOS42" s="130"/>
      <c r="AOT42" s="132"/>
      <c r="AOU42" s="132"/>
      <c r="AOV42" s="132"/>
      <c r="AOW42" s="132"/>
      <c r="AOX42" s="132"/>
      <c r="AOY42" s="132"/>
      <c r="AOZ42" s="132"/>
      <c r="APA42" s="132"/>
      <c r="APB42" s="132"/>
      <c r="APC42" s="132"/>
      <c r="APD42" s="132"/>
      <c r="APE42" s="132"/>
      <c r="APF42" s="132"/>
      <c r="APG42" s="132"/>
      <c r="APH42" s="130"/>
      <c r="API42" s="132"/>
      <c r="APJ42" s="132"/>
      <c r="APK42" s="132"/>
      <c r="APL42" s="132"/>
      <c r="APM42" s="132"/>
      <c r="APN42" s="132"/>
      <c r="APO42" s="132"/>
      <c r="APP42" s="132"/>
      <c r="APQ42" s="132"/>
      <c r="APR42" s="132"/>
      <c r="APS42" s="132"/>
      <c r="APT42" s="132"/>
      <c r="APU42" s="132"/>
      <c r="APV42" s="132"/>
      <c r="APW42" s="130"/>
      <c r="APX42" s="132"/>
      <c r="APY42" s="132"/>
      <c r="APZ42" s="132"/>
      <c r="AQA42" s="132"/>
      <c r="AQB42" s="132"/>
      <c r="AQC42" s="132"/>
      <c r="AQD42" s="132"/>
      <c r="AQE42" s="132"/>
      <c r="AQF42" s="132"/>
      <c r="AQG42" s="132"/>
      <c r="AQH42" s="132"/>
      <c r="AQI42" s="132"/>
      <c r="AQJ42" s="132"/>
      <c r="AQK42" s="132"/>
      <c r="AQL42" s="130"/>
      <c r="AQM42" s="132"/>
      <c r="AQN42" s="132"/>
      <c r="AQO42" s="132"/>
      <c r="AQP42" s="132"/>
      <c r="AQQ42" s="132"/>
      <c r="AQR42" s="132"/>
      <c r="AQS42" s="132"/>
      <c r="AQT42" s="132"/>
      <c r="AQU42" s="132"/>
      <c r="AQV42" s="132"/>
      <c r="AQW42" s="132"/>
      <c r="AQX42" s="132"/>
      <c r="AQY42" s="132"/>
      <c r="AQZ42" s="132"/>
      <c r="ARA42" s="130"/>
      <c r="ARB42" s="132"/>
      <c r="ARC42" s="132"/>
      <c r="ARD42" s="132"/>
      <c r="ARE42" s="132"/>
      <c r="ARF42" s="132"/>
      <c r="ARG42" s="132"/>
      <c r="ARH42" s="132"/>
      <c r="ARI42" s="132"/>
      <c r="ARJ42" s="132"/>
      <c r="ARK42" s="132"/>
      <c r="ARL42" s="132"/>
      <c r="ARM42" s="132"/>
      <c r="ARN42" s="132"/>
      <c r="ARO42" s="132"/>
      <c r="ARP42" s="130"/>
      <c r="ARQ42" s="132"/>
      <c r="ARR42" s="132"/>
      <c r="ARS42" s="132"/>
      <c r="ART42" s="132"/>
      <c r="ARU42" s="132"/>
      <c r="ARV42" s="132"/>
      <c r="ARW42" s="132"/>
      <c r="ARX42" s="132"/>
      <c r="ARY42" s="132"/>
      <c r="ARZ42" s="132"/>
      <c r="ASA42" s="132"/>
      <c r="ASB42" s="132"/>
      <c r="ASC42" s="132"/>
      <c r="ASD42" s="132"/>
      <c r="ASE42" s="130"/>
      <c r="ASF42" s="132"/>
      <c r="ASG42" s="132"/>
      <c r="ASH42" s="132"/>
      <c r="ASI42" s="132"/>
      <c r="ASJ42" s="132"/>
      <c r="ASK42" s="132"/>
      <c r="ASL42" s="132"/>
      <c r="ASM42" s="132"/>
      <c r="ASN42" s="132"/>
      <c r="ASO42" s="132"/>
      <c r="ASP42" s="132"/>
      <c r="ASQ42" s="132"/>
      <c r="ASR42" s="132"/>
      <c r="ASS42" s="132"/>
      <c r="AST42" s="130"/>
      <c r="ASU42" s="132"/>
      <c r="ASV42" s="132"/>
      <c r="ASW42" s="132"/>
      <c r="ASX42" s="132"/>
      <c r="ASY42" s="132"/>
      <c r="ASZ42" s="132"/>
      <c r="ATA42" s="132"/>
      <c r="ATB42" s="132"/>
      <c r="ATC42" s="132"/>
      <c r="ATD42" s="132"/>
      <c r="ATE42" s="132"/>
      <c r="ATF42" s="132"/>
      <c r="ATG42" s="132"/>
      <c r="ATH42" s="132"/>
      <c r="ATI42" s="130"/>
      <c r="ATJ42" s="132"/>
      <c r="ATK42" s="132"/>
      <c r="ATL42" s="132"/>
      <c r="ATM42" s="132"/>
      <c r="ATN42" s="132"/>
      <c r="ATO42" s="132"/>
      <c r="ATP42" s="132"/>
      <c r="ATQ42" s="132"/>
      <c r="ATR42" s="132"/>
      <c r="ATS42" s="132"/>
      <c r="ATT42" s="132"/>
      <c r="ATU42" s="132"/>
      <c r="ATV42" s="132"/>
      <c r="ATW42" s="132"/>
      <c r="ATX42" s="130"/>
      <c r="ATY42" s="132"/>
      <c r="ATZ42" s="132"/>
      <c r="AUA42" s="132"/>
      <c r="AUB42" s="132"/>
      <c r="AUC42" s="132"/>
      <c r="AUD42" s="132"/>
      <c r="AUE42" s="132"/>
      <c r="AUF42" s="132"/>
      <c r="AUG42" s="132"/>
      <c r="AUH42" s="132"/>
      <c r="AUI42" s="132"/>
      <c r="AUJ42" s="132"/>
      <c r="AUK42" s="132"/>
      <c r="AUL42" s="132"/>
      <c r="AUM42" s="130"/>
      <c r="AUN42" s="132"/>
      <c r="AUO42" s="132"/>
      <c r="AUP42" s="132"/>
      <c r="AUQ42" s="132"/>
      <c r="AUR42" s="132"/>
      <c r="AUS42" s="132"/>
      <c r="AUT42" s="132"/>
      <c r="AUU42" s="132"/>
      <c r="AUV42" s="132"/>
      <c r="AUW42" s="132"/>
      <c r="AUX42" s="132"/>
      <c r="AUY42" s="132"/>
      <c r="AUZ42" s="132"/>
      <c r="AVA42" s="132"/>
      <c r="AVB42" s="130"/>
      <c r="AVC42" s="132"/>
      <c r="AVD42" s="132"/>
      <c r="AVE42" s="132"/>
      <c r="AVF42" s="132"/>
      <c r="AVG42" s="132"/>
      <c r="AVH42" s="132"/>
      <c r="AVI42" s="132"/>
      <c r="AVJ42" s="132"/>
      <c r="AVK42" s="132"/>
      <c r="AVL42" s="132"/>
      <c r="AVM42" s="132"/>
      <c r="AVN42" s="132"/>
      <c r="AVO42" s="132"/>
      <c r="AVP42" s="132"/>
      <c r="AVQ42" s="130"/>
      <c r="AVR42" s="132"/>
      <c r="AVS42" s="132"/>
      <c r="AVT42" s="132"/>
      <c r="AVU42" s="132"/>
      <c r="AVV42" s="132"/>
      <c r="AVW42" s="132"/>
      <c r="AVX42" s="132"/>
      <c r="AVY42" s="132"/>
      <c r="AVZ42" s="132"/>
      <c r="AWA42" s="132"/>
      <c r="AWB42" s="132"/>
      <c r="AWC42" s="132"/>
      <c r="AWD42" s="132"/>
      <c r="AWE42" s="132"/>
      <c r="AWF42" s="130"/>
      <c r="AWG42" s="132"/>
      <c r="AWH42" s="132"/>
      <c r="AWI42" s="132"/>
      <c r="AWJ42" s="132"/>
      <c r="AWK42" s="132"/>
      <c r="AWL42" s="132"/>
      <c r="AWM42" s="132"/>
      <c r="AWN42" s="132"/>
      <c r="AWO42" s="132"/>
      <c r="AWP42" s="132"/>
      <c r="AWQ42" s="132"/>
      <c r="AWR42" s="132"/>
      <c r="AWS42" s="132"/>
      <c r="AWT42" s="132"/>
      <c r="AWU42" s="130"/>
      <c r="AWV42" s="132"/>
      <c r="AWW42" s="132"/>
      <c r="AWX42" s="132"/>
      <c r="AWY42" s="132"/>
      <c r="AWZ42" s="132"/>
      <c r="AXA42" s="132"/>
      <c r="AXB42" s="132"/>
      <c r="AXC42" s="132"/>
      <c r="AXD42" s="132"/>
      <c r="AXE42" s="132"/>
      <c r="AXF42" s="132"/>
      <c r="AXG42" s="132"/>
      <c r="AXH42" s="132"/>
      <c r="AXI42" s="132"/>
      <c r="AXJ42" s="130"/>
      <c r="AXK42" s="132"/>
      <c r="AXL42" s="132"/>
      <c r="AXM42" s="132"/>
      <c r="AXN42" s="132"/>
      <c r="AXO42" s="132"/>
      <c r="AXP42" s="132"/>
      <c r="AXQ42" s="132"/>
      <c r="AXR42" s="132"/>
      <c r="AXS42" s="132"/>
      <c r="AXT42" s="132"/>
      <c r="AXU42" s="132"/>
      <c r="AXV42" s="132"/>
      <c r="AXW42" s="132"/>
      <c r="AXX42" s="132"/>
      <c r="AXY42" s="130"/>
      <c r="AXZ42" s="132"/>
      <c r="AYA42" s="132"/>
      <c r="AYB42" s="132"/>
      <c r="AYC42" s="132"/>
      <c r="AYD42" s="132"/>
      <c r="AYE42" s="132"/>
      <c r="AYF42" s="132"/>
      <c r="AYG42" s="132"/>
      <c r="AYH42" s="132"/>
      <c r="AYI42" s="132"/>
      <c r="AYJ42" s="132"/>
      <c r="AYK42" s="132"/>
      <c r="AYL42" s="132"/>
      <c r="AYM42" s="132"/>
      <c r="AYN42" s="130"/>
      <c r="AYO42" s="132"/>
      <c r="AYP42" s="132"/>
      <c r="AYQ42" s="132"/>
      <c r="AYR42" s="132"/>
      <c r="AYS42" s="132"/>
      <c r="AYT42" s="132"/>
      <c r="AYU42" s="132"/>
      <c r="AYV42" s="132"/>
      <c r="AYW42" s="132"/>
      <c r="AYX42" s="132"/>
      <c r="AYY42" s="132"/>
      <c r="AYZ42" s="132"/>
      <c r="AZA42" s="132"/>
      <c r="AZB42" s="132"/>
      <c r="AZC42" s="130"/>
      <c r="AZD42" s="132"/>
      <c r="AZE42" s="132"/>
      <c r="AZF42" s="132"/>
      <c r="AZG42" s="132"/>
      <c r="AZH42" s="132"/>
      <c r="AZI42" s="132"/>
      <c r="AZJ42" s="132"/>
      <c r="AZK42" s="132"/>
      <c r="AZL42" s="132"/>
      <c r="AZM42" s="132"/>
      <c r="AZN42" s="132"/>
      <c r="AZO42" s="132"/>
      <c r="AZP42" s="132"/>
      <c r="AZQ42" s="132"/>
      <c r="AZR42" s="130"/>
      <c r="AZS42" s="132"/>
      <c r="AZT42" s="132"/>
      <c r="AZU42" s="132"/>
      <c r="AZV42" s="132"/>
      <c r="AZW42" s="132"/>
      <c r="AZX42" s="132"/>
      <c r="AZY42" s="132"/>
      <c r="AZZ42" s="132"/>
      <c r="BAA42" s="132"/>
      <c r="BAB42" s="132"/>
      <c r="BAC42" s="132"/>
      <c r="BAD42" s="132"/>
      <c r="BAE42" s="132"/>
      <c r="BAF42" s="132"/>
      <c r="BAG42" s="130"/>
      <c r="BAH42" s="132"/>
      <c r="BAI42" s="132"/>
      <c r="BAJ42" s="132"/>
      <c r="BAK42" s="132"/>
      <c r="BAL42" s="132"/>
      <c r="BAM42" s="132"/>
      <c r="BAN42" s="132"/>
      <c r="BAO42" s="132"/>
      <c r="BAP42" s="132"/>
      <c r="BAQ42" s="132"/>
      <c r="BAR42" s="132"/>
      <c r="BAS42" s="132"/>
      <c r="BAT42" s="132"/>
      <c r="BAU42" s="132"/>
      <c r="BAV42" s="130"/>
      <c r="BAW42" s="132"/>
      <c r="BAX42" s="132"/>
      <c r="BAY42" s="132"/>
      <c r="BAZ42" s="132"/>
      <c r="BBA42" s="132"/>
      <c r="BBB42" s="132"/>
      <c r="BBC42" s="132"/>
      <c r="BBD42" s="132"/>
      <c r="BBE42" s="132"/>
      <c r="BBF42" s="132"/>
      <c r="BBG42" s="132"/>
      <c r="BBH42" s="132"/>
      <c r="BBI42" s="132"/>
      <c r="BBJ42" s="132"/>
      <c r="BBK42" s="130"/>
      <c r="BBL42" s="132"/>
      <c r="BBM42" s="132"/>
      <c r="BBN42" s="132"/>
      <c r="BBO42" s="132"/>
      <c r="BBP42" s="132"/>
      <c r="BBQ42" s="132"/>
      <c r="BBR42" s="132"/>
      <c r="BBS42" s="132"/>
      <c r="BBT42" s="132"/>
      <c r="BBU42" s="132"/>
      <c r="BBV42" s="132"/>
      <c r="BBW42" s="132"/>
      <c r="BBX42" s="132"/>
      <c r="BBY42" s="132"/>
      <c r="BBZ42" s="130"/>
      <c r="BCA42" s="132"/>
      <c r="BCB42" s="132"/>
      <c r="BCC42" s="132"/>
      <c r="BCD42" s="132"/>
      <c r="BCE42" s="132"/>
      <c r="BCF42" s="132"/>
      <c r="BCG42" s="132"/>
      <c r="BCH42" s="132"/>
      <c r="BCI42" s="132"/>
      <c r="BCJ42" s="132"/>
      <c r="BCK42" s="132"/>
      <c r="BCL42" s="132"/>
      <c r="BCM42" s="132"/>
      <c r="BCN42" s="132"/>
      <c r="BCO42" s="130"/>
      <c r="BCP42" s="132"/>
      <c r="BCQ42" s="132"/>
      <c r="BCR42" s="132"/>
      <c r="BCS42" s="132"/>
      <c r="BCT42" s="132"/>
      <c r="BCU42" s="132"/>
      <c r="BCV42" s="132"/>
      <c r="BCW42" s="132"/>
      <c r="BCX42" s="132"/>
      <c r="BCY42" s="132"/>
      <c r="BCZ42" s="132"/>
      <c r="BDA42" s="132"/>
      <c r="BDB42" s="132"/>
      <c r="BDC42" s="132"/>
      <c r="BDD42" s="130"/>
      <c r="BDE42" s="132"/>
      <c r="BDF42" s="132"/>
      <c r="BDG42" s="132"/>
      <c r="BDH42" s="132"/>
      <c r="BDI42" s="132"/>
      <c r="BDJ42" s="132"/>
      <c r="BDK42" s="132"/>
      <c r="BDL42" s="132"/>
      <c r="BDM42" s="132"/>
      <c r="BDN42" s="132"/>
      <c r="BDO42" s="132"/>
      <c r="BDP42" s="132"/>
      <c r="BDQ42" s="132"/>
      <c r="BDR42" s="132"/>
      <c r="BDS42" s="130"/>
      <c r="BDT42" s="132"/>
      <c r="BDU42" s="132"/>
      <c r="BDV42" s="132"/>
      <c r="BDW42" s="132"/>
      <c r="BDX42" s="132"/>
      <c r="BDY42" s="132"/>
      <c r="BDZ42" s="132"/>
      <c r="BEA42" s="132"/>
      <c r="BEB42" s="132"/>
      <c r="BEC42" s="132"/>
      <c r="BED42" s="132"/>
      <c r="BEE42" s="132"/>
      <c r="BEF42" s="132"/>
      <c r="BEG42" s="132"/>
      <c r="BEH42" s="130"/>
      <c r="BEI42" s="132"/>
      <c r="BEJ42" s="132"/>
      <c r="BEK42" s="132"/>
      <c r="BEL42" s="132"/>
      <c r="BEM42" s="132"/>
      <c r="BEN42" s="132"/>
      <c r="BEO42" s="132"/>
      <c r="BEP42" s="132"/>
      <c r="BEQ42" s="132"/>
      <c r="BER42" s="132"/>
      <c r="BES42" s="132"/>
      <c r="BET42" s="132"/>
      <c r="BEU42" s="132"/>
      <c r="BEV42" s="132"/>
      <c r="BEW42" s="130"/>
      <c r="BEX42" s="132"/>
      <c r="BEY42" s="132"/>
      <c r="BEZ42" s="132"/>
      <c r="BFA42" s="132"/>
      <c r="BFB42" s="132"/>
      <c r="BFC42" s="132"/>
      <c r="BFD42" s="132"/>
      <c r="BFE42" s="132"/>
      <c r="BFF42" s="132"/>
      <c r="BFG42" s="132"/>
      <c r="BFH42" s="132"/>
      <c r="BFI42" s="132"/>
      <c r="BFJ42" s="132"/>
      <c r="BFK42" s="132"/>
      <c r="BFL42" s="130"/>
      <c r="BFM42" s="132"/>
      <c r="BFN42" s="132"/>
      <c r="BFO42" s="132"/>
      <c r="BFP42" s="132"/>
      <c r="BFQ42" s="132"/>
      <c r="BFR42" s="132"/>
      <c r="BFS42" s="132"/>
      <c r="BFT42" s="132"/>
      <c r="BFU42" s="132"/>
      <c r="BFV42" s="132"/>
      <c r="BFW42" s="132"/>
      <c r="BFX42" s="132"/>
      <c r="BFY42" s="132"/>
      <c r="BFZ42" s="132"/>
      <c r="BGA42" s="130"/>
      <c r="BGB42" s="132"/>
      <c r="BGC42" s="132"/>
      <c r="BGD42" s="132"/>
      <c r="BGE42" s="132"/>
      <c r="BGF42" s="132"/>
      <c r="BGG42" s="132"/>
      <c r="BGH42" s="132"/>
      <c r="BGI42" s="132"/>
      <c r="BGJ42" s="132"/>
      <c r="BGK42" s="132"/>
      <c r="BGL42" s="132"/>
      <c r="BGM42" s="132"/>
      <c r="BGN42" s="132"/>
      <c r="BGO42" s="132"/>
      <c r="BGP42" s="130"/>
      <c r="BGQ42" s="132"/>
      <c r="BGR42" s="132"/>
      <c r="BGS42" s="132"/>
      <c r="BGT42" s="132"/>
      <c r="BGU42" s="132"/>
      <c r="BGV42" s="132"/>
      <c r="BGW42" s="132"/>
      <c r="BGX42" s="132"/>
      <c r="BGY42" s="132"/>
      <c r="BGZ42" s="132"/>
      <c r="BHA42" s="132"/>
      <c r="BHB42" s="132"/>
      <c r="BHC42" s="132"/>
      <c r="BHD42" s="132"/>
      <c r="BHE42" s="130"/>
      <c r="BHF42" s="132"/>
      <c r="BHG42" s="132"/>
      <c r="BHH42" s="132"/>
      <c r="BHI42" s="132"/>
      <c r="BHJ42" s="132"/>
      <c r="BHK42" s="132"/>
      <c r="BHL42" s="132"/>
      <c r="BHM42" s="132"/>
      <c r="BHN42" s="132"/>
      <c r="BHO42" s="132"/>
      <c r="BHP42" s="132"/>
      <c r="BHQ42" s="132"/>
      <c r="BHR42" s="132"/>
      <c r="BHS42" s="132"/>
      <c r="BHT42" s="130"/>
      <c r="BHU42" s="132"/>
      <c r="BHV42" s="132"/>
      <c r="BHW42" s="132"/>
      <c r="BHX42" s="132"/>
      <c r="BHY42" s="132"/>
      <c r="BHZ42" s="132"/>
      <c r="BIA42" s="132"/>
      <c r="BIB42" s="132"/>
      <c r="BIC42" s="132"/>
      <c r="BID42" s="132"/>
      <c r="BIE42" s="132"/>
      <c r="BIF42" s="132"/>
      <c r="BIG42" s="132"/>
      <c r="BIH42" s="132"/>
      <c r="BII42" s="130"/>
      <c r="BIJ42" s="132"/>
      <c r="BIK42" s="132"/>
      <c r="BIL42" s="132"/>
      <c r="BIM42" s="132"/>
      <c r="BIN42" s="132"/>
      <c r="BIO42" s="132"/>
      <c r="BIP42" s="132"/>
      <c r="BIQ42" s="132"/>
      <c r="BIR42" s="132"/>
      <c r="BIS42" s="132"/>
      <c r="BIT42" s="132"/>
      <c r="BIU42" s="132"/>
      <c r="BIV42" s="132"/>
      <c r="BIW42" s="132"/>
      <c r="BIX42" s="130"/>
      <c r="BIY42" s="132"/>
      <c r="BIZ42" s="132"/>
      <c r="BJA42" s="132"/>
      <c r="BJB42" s="132"/>
      <c r="BJC42" s="132"/>
      <c r="BJD42" s="132"/>
      <c r="BJE42" s="132"/>
      <c r="BJF42" s="132"/>
      <c r="BJG42" s="132"/>
      <c r="BJH42" s="132"/>
      <c r="BJI42" s="132"/>
      <c r="BJJ42" s="132"/>
      <c r="BJK42" s="132"/>
      <c r="BJL42" s="132"/>
      <c r="BJM42" s="130"/>
      <c r="BJN42" s="132"/>
      <c r="BJO42" s="132"/>
      <c r="BJP42" s="132"/>
      <c r="BJQ42" s="132"/>
      <c r="BJR42" s="132"/>
      <c r="BJS42" s="132"/>
      <c r="BJT42" s="132"/>
      <c r="BJU42" s="132"/>
      <c r="BJV42" s="132"/>
      <c r="BJW42" s="132"/>
      <c r="BJX42" s="132"/>
      <c r="BJY42" s="132"/>
      <c r="BJZ42" s="132"/>
      <c r="BKA42" s="132"/>
      <c r="BKB42" s="130"/>
      <c r="BKC42" s="132"/>
      <c r="BKD42" s="132"/>
      <c r="BKE42" s="132"/>
      <c r="BKF42" s="132"/>
      <c r="BKG42" s="132"/>
      <c r="BKH42" s="132"/>
      <c r="BKI42" s="132"/>
      <c r="BKJ42" s="132"/>
      <c r="BKK42" s="132"/>
      <c r="BKL42" s="132"/>
      <c r="BKM42" s="132"/>
      <c r="BKN42" s="132"/>
      <c r="BKO42" s="132"/>
      <c r="BKP42" s="132"/>
      <c r="BKQ42" s="130"/>
      <c r="BKR42" s="132"/>
      <c r="BKS42" s="132"/>
      <c r="BKT42" s="132"/>
      <c r="BKU42" s="132"/>
      <c r="BKV42" s="132"/>
      <c r="BKW42" s="132"/>
      <c r="BKX42" s="132"/>
      <c r="BKY42" s="132"/>
      <c r="BKZ42" s="132"/>
      <c r="BLA42" s="132"/>
      <c r="BLB42" s="132"/>
      <c r="BLC42" s="132"/>
      <c r="BLD42" s="132"/>
      <c r="BLE42" s="132"/>
      <c r="BLF42" s="130"/>
      <c r="BLG42" s="132"/>
      <c r="BLH42" s="132"/>
      <c r="BLI42" s="132"/>
      <c r="BLJ42" s="132"/>
      <c r="BLK42" s="132"/>
      <c r="BLL42" s="132"/>
      <c r="BLM42" s="132"/>
      <c r="BLN42" s="132"/>
      <c r="BLO42" s="132"/>
      <c r="BLP42" s="132"/>
      <c r="BLQ42" s="132"/>
      <c r="BLR42" s="132"/>
      <c r="BLS42" s="132"/>
      <c r="BLT42" s="132"/>
      <c r="BLU42" s="130"/>
      <c r="BLV42" s="132"/>
      <c r="BLW42" s="132"/>
      <c r="BLX42" s="132"/>
      <c r="BLY42" s="132"/>
      <c r="BLZ42" s="132"/>
      <c r="BMA42" s="132"/>
      <c r="BMB42" s="132"/>
      <c r="BMC42" s="132"/>
      <c r="BMD42" s="132"/>
      <c r="BME42" s="132"/>
      <c r="BMF42" s="132"/>
      <c r="BMG42" s="132"/>
      <c r="BMH42" s="132"/>
      <c r="BMI42" s="132"/>
      <c r="BMJ42" s="130"/>
      <c r="BMK42" s="132"/>
      <c r="BML42" s="132"/>
      <c r="BMM42" s="132"/>
      <c r="BMN42" s="132"/>
      <c r="BMO42" s="132"/>
      <c r="BMP42" s="132"/>
      <c r="BMQ42" s="132"/>
      <c r="BMR42" s="132"/>
      <c r="BMS42" s="132"/>
      <c r="BMT42" s="132"/>
      <c r="BMU42" s="132"/>
      <c r="BMV42" s="132"/>
      <c r="BMW42" s="132"/>
      <c r="BMX42" s="132"/>
      <c r="BMY42" s="130"/>
      <c r="BMZ42" s="132"/>
      <c r="BNA42" s="132"/>
      <c r="BNB42" s="132"/>
      <c r="BNC42" s="132"/>
      <c r="BND42" s="132"/>
      <c r="BNE42" s="132"/>
      <c r="BNF42" s="132"/>
      <c r="BNG42" s="132"/>
      <c r="BNH42" s="132"/>
      <c r="BNI42" s="132"/>
      <c r="BNJ42" s="132"/>
      <c r="BNK42" s="132"/>
      <c r="BNL42" s="132"/>
      <c r="BNM42" s="132"/>
      <c r="BNN42" s="130"/>
      <c r="BNO42" s="132"/>
      <c r="BNP42" s="132"/>
      <c r="BNQ42" s="132"/>
      <c r="BNR42" s="132"/>
      <c r="BNS42" s="132"/>
      <c r="BNT42" s="132"/>
      <c r="BNU42" s="132"/>
      <c r="BNV42" s="132"/>
      <c r="BNW42" s="132"/>
      <c r="BNX42" s="132"/>
      <c r="BNY42" s="132"/>
      <c r="BNZ42" s="132"/>
      <c r="BOA42" s="132"/>
      <c r="BOB42" s="132"/>
      <c r="BOC42" s="130"/>
      <c r="BOD42" s="132"/>
      <c r="BOE42" s="132"/>
      <c r="BOF42" s="132"/>
      <c r="BOG42" s="132"/>
      <c r="BOH42" s="132"/>
      <c r="BOI42" s="132"/>
      <c r="BOJ42" s="132"/>
      <c r="BOK42" s="132"/>
      <c r="BOL42" s="132"/>
      <c r="BOM42" s="132"/>
      <c r="BON42" s="132"/>
      <c r="BOO42" s="132"/>
      <c r="BOP42" s="132"/>
      <c r="BOQ42" s="132"/>
      <c r="BOR42" s="130"/>
      <c r="BOS42" s="132"/>
      <c r="BOT42" s="132"/>
      <c r="BOU42" s="132"/>
      <c r="BOV42" s="132"/>
      <c r="BOW42" s="132"/>
      <c r="BOX42" s="132"/>
      <c r="BOY42" s="132"/>
      <c r="BOZ42" s="132"/>
      <c r="BPA42" s="132"/>
      <c r="BPB42" s="132"/>
      <c r="BPC42" s="132"/>
      <c r="BPD42" s="132"/>
      <c r="BPE42" s="132"/>
      <c r="BPF42" s="132"/>
      <c r="BPG42" s="130"/>
      <c r="BPH42" s="132"/>
      <c r="BPI42" s="132"/>
      <c r="BPJ42" s="132"/>
      <c r="BPK42" s="132"/>
      <c r="BPL42" s="132"/>
      <c r="BPM42" s="132"/>
      <c r="BPN42" s="132"/>
      <c r="BPO42" s="132"/>
      <c r="BPP42" s="132"/>
      <c r="BPQ42" s="132"/>
      <c r="BPR42" s="132"/>
      <c r="BPS42" s="132"/>
      <c r="BPT42" s="132"/>
      <c r="BPU42" s="132"/>
      <c r="BPV42" s="130"/>
      <c r="BPW42" s="132"/>
      <c r="BPX42" s="132"/>
      <c r="BPY42" s="132"/>
      <c r="BPZ42" s="132"/>
      <c r="BQA42" s="132"/>
      <c r="BQB42" s="132"/>
      <c r="BQC42" s="132"/>
      <c r="BQD42" s="132"/>
      <c r="BQE42" s="132"/>
      <c r="BQF42" s="132"/>
      <c r="BQG42" s="132"/>
      <c r="BQH42" s="132"/>
      <c r="BQI42" s="132"/>
      <c r="BQJ42" s="132"/>
      <c r="BQK42" s="130"/>
      <c r="BQL42" s="132"/>
      <c r="BQM42" s="132"/>
      <c r="BQN42" s="132"/>
      <c r="BQO42" s="132"/>
      <c r="BQP42" s="132"/>
      <c r="BQQ42" s="132"/>
      <c r="BQR42" s="132"/>
      <c r="BQS42" s="132"/>
      <c r="BQT42" s="132"/>
      <c r="BQU42" s="132"/>
      <c r="BQV42" s="132"/>
      <c r="BQW42" s="132"/>
      <c r="BQX42" s="132"/>
      <c r="BQY42" s="132"/>
      <c r="BQZ42" s="130"/>
      <c r="BRA42" s="132"/>
      <c r="BRB42" s="132"/>
      <c r="BRC42" s="132"/>
      <c r="BRD42" s="132"/>
      <c r="BRE42" s="132"/>
      <c r="BRF42" s="132"/>
      <c r="BRG42" s="132"/>
      <c r="BRH42" s="132"/>
      <c r="BRI42" s="132"/>
      <c r="BRJ42" s="132"/>
      <c r="BRK42" s="132"/>
      <c r="BRL42" s="132"/>
      <c r="BRM42" s="132"/>
      <c r="BRN42" s="132"/>
      <c r="BRO42" s="130"/>
      <c r="BRP42" s="132"/>
      <c r="BRQ42" s="132"/>
      <c r="BRR42" s="132"/>
      <c r="BRS42" s="132"/>
      <c r="BRT42" s="132"/>
      <c r="BRU42" s="132"/>
      <c r="BRV42" s="132"/>
      <c r="BRW42" s="132"/>
      <c r="BRX42" s="132"/>
      <c r="BRY42" s="132"/>
      <c r="BRZ42" s="132"/>
      <c r="BSA42" s="132"/>
      <c r="BSB42" s="132"/>
      <c r="BSC42" s="132"/>
      <c r="BSD42" s="130"/>
      <c r="BSE42" s="132"/>
      <c r="BSF42" s="132"/>
      <c r="BSG42" s="132"/>
      <c r="BSH42" s="132"/>
      <c r="BSI42" s="132"/>
      <c r="BSJ42" s="132"/>
      <c r="BSK42" s="132"/>
      <c r="BSL42" s="132"/>
      <c r="BSM42" s="132"/>
      <c r="BSN42" s="132"/>
      <c r="BSO42" s="132"/>
      <c r="BSP42" s="132"/>
      <c r="BSQ42" s="132"/>
      <c r="BSR42" s="132"/>
      <c r="BSS42" s="130"/>
      <c r="BST42" s="132"/>
      <c r="BSU42" s="132"/>
      <c r="BSV42" s="132"/>
      <c r="BSW42" s="132"/>
      <c r="BSX42" s="132"/>
      <c r="BSY42" s="132"/>
      <c r="BSZ42" s="132"/>
      <c r="BTA42" s="132"/>
      <c r="BTB42" s="132"/>
      <c r="BTC42" s="132"/>
      <c r="BTD42" s="132"/>
      <c r="BTE42" s="132"/>
      <c r="BTF42" s="132"/>
      <c r="BTG42" s="132"/>
      <c r="BTH42" s="130"/>
      <c r="BTI42" s="132"/>
      <c r="BTJ42" s="132"/>
      <c r="BTK42" s="132"/>
      <c r="BTL42" s="132"/>
      <c r="BTM42" s="132"/>
      <c r="BTN42" s="132"/>
      <c r="BTO42" s="132"/>
      <c r="BTP42" s="132"/>
      <c r="BTQ42" s="132"/>
      <c r="BTR42" s="132"/>
      <c r="BTS42" s="132"/>
      <c r="BTT42" s="132"/>
      <c r="BTU42" s="132"/>
      <c r="BTV42" s="132"/>
      <c r="BTW42" s="130"/>
      <c r="BTX42" s="132"/>
      <c r="BTY42" s="132"/>
      <c r="BTZ42" s="132"/>
      <c r="BUA42" s="132"/>
      <c r="BUB42" s="132"/>
      <c r="BUC42" s="132"/>
      <c r="BUD42" s="132"/>
      <c r="BUE42" s="132"/>
      <c r="BUF42" s="132"/>
      <c r="BUG42" s="132"/>
      <c r="BUH42" s="132"/>
      <c r="BUI42" s="132"/>
      <c r="BUJ42" s="132"/>
      <c r="BUK42" s="132"/>
      <c r="BUL42" s="130"/>
      <c r="BUM42" s="132"/>
      <c r="BUN42" s="132"/>
      <c r="BUO42" s="132"/>
      <c r="BUP42" s="132"/>
      <c r="BUQ42" s="132"/>
      <c r="BUR42" s="132"/>
      <c r="BUS42" s="132"/>
      <c r="BUT42" s="132"/>
      <c r="BUU42" s="132"/>
      <c r="BUV42" s="132"/>
      <c r="BUW42" s="132"/>
      <c r="BUX42" s="132"/>
      <c r="BUY42" s="132"/>
      <c r="BUZ42" s="132"/>
      <c r="BVA42" s="130"/>
      <c r="BVB42" s="132"/>
      <c r="BVC42" s="132"/>
      <c r="BVD42" s="132"/>
      <c r="BVE42" s="132"/>
      <c r="BVF42" s="132"/>
      <c r="BVG42" s="132"/>
      <c r="BVH42" s="132"/>
      <c r="BVI42" s="132"/>
      <c r="BVJ42" s="132"/>
      <c r="BVK42" s="132"/>
      <c r="BVL42" s="132"/>
      <c r="BVM42" s="132"/>
      <c r="BVN42" s="132"/>
      <c r="BVO42" s="132"/>
      <c r="BVP42" s="130"/>
      <c r="BVQ42" s="132"/>
      <c r="BVR42" s="132"/>
      <c r="BVS42" s="132"/>
      <c r="BVT42" s="132"/>
      <c r="BVU42" s="132"/>
      <c r="BVV42" s="132"/>
      <c r="BVW42" s="132"/>
      <c r="BVX42" s="132"/>
      <c r="BVY42" s="132"/>
      <c r="BVZ42" s="132"/>
      <c r="BWA42" s="132"/>
      <c r="BWB42" s="132"/>
      <c r="BWC42" s="132"/>
      <c r="BWD42" s="132"/>
      <c r="BWE42" s="130"/>
      <c r="BWF42" s="132"/>
      <c r="BWG42" s="132"/>
      <c r="BWH42" s="132"/>
      <c r="BWI42" s="132"/>
      <c r="BWJ42" s="132"/>
      <c r="BWK42" s="132"/>
      <c r="BWL42" s="132"/>
      <c r="BWM42" s="132"/>
      <c r="BWN42" s="132"/>
      <c r="BWO42" s="132"/>
      <c r="BWP42" s="132"/>
      <c r="BWQ42" s="132"/>
      <c r="BWR42" s="132"/>
      <c r="BWS42" s="132"/>
      <c r="BWT42" s="130"/>
      <c r="BWU42" s="132"/>
      <c r="BWV42" s="132"/>
      <c r="BWW42" s="132"/>
      <c r="BWX42" s="132"/>
      <c r="BWY42" s="132"/>
      <c r="BWZ42" s="132"/>
      <c r="BXA42" s="132"/>
      <c r="BXB42" s="132"/>
      <c r="BXC42" s="132"/>
      <c r="BXD42" s="132"/>
      <c r="BXE42" s="132"/>
      <c r="BXF42" s="132"/>
      <c r="BXG42" s="132"/>
      <c r="BXH42" s="132"/>
      <c r="BXI42" s="130"/>
      <c r="BXJ42" s="132"/>
      <c r="BXK42" s="132"/>
      <c r="BXL42" s="132"/>
      <c r="BXM42" s="132"/>
      <c r="BXN42" s="132"/>
      <c r="BXO42" s="132"/>
      <c r="BXP42" s="132"/>
      <c r="BXQ42" s="132"/>
      <c r="BXR42" s="132"/>
      <c r="BXS42" s="132"/>
      <c r="BXT42" s="132"/>
      <c r="BXU42" s="132"/>
      <c r="BXV42" s="132"/>
      <c r="BXW42" s="132"/>
      <c r="BXX42" s="130"/>
      <c r="BXY42" s="132"/>
      <c r="BXZ42" s="132"/>
      <c r="BYA42" s="132"/>
      <c r="BYB42" s="132"/>
      <c r="BYC42" s="132"/>
      <c r="BYD42" s="132"/>
      <c r="BYE42" s="132"/>
      <c r="BYF42" s="132"/>
      <c r="BYG42" s="132"/>
      <c r="BYH42" s="132"/>
      <c r="BYI42" s="132"/>
      <c r="BYJ42" s="132"/>
      <c r="BYK42" s="132"/>
      <c r="BYL42" s="132"/>
      <c r="BYM42" s="130"/>
      <c r="BYN42" s="132"/>
      <c r="BYO42" s="132"/>
      <c r="BYP42" s="132"/>
      <c r="BYQ42" s="132"/>
      <c r="BYR42" s="132"/>
      <c r="BYS42" s="132"/>
      <c r="BYT42" s="132"/>
      <c r="BYU42" s="132"/>
      <c r="BYV42" s="132"/>
      <c r="BYW42" s="132"/>
      <c r="BYX42" s="132"/>
      <c r="BYY42" s="132"/>
      <c r="BYZ42" s="132"/>
      <c r="BZA42" s="132"/>
      <c r="BZB42" s="130"/>
      <c r="BZC42" s="132"/>
      <c r="BZD42" s="132"/>
      <c r="BZE42" s="132"/>
      <c r="BZF42" s="132"/>
      <c r="BZG42" s="132"/>
      <c r="BZH42" s="132"/>
      <c r="BZI42" s="132"/>
      <c r="BZJ42" s="132"/>
      <c r="BZK42" s="132"/>
      <c r="BZL42" s="132"/>
      <c r="BZM42" s="132"/>
      <c r="BZN42" s="132"/>
      <c r="BZO42" s="132"/>
      <c r="BZP42" s="132"/>
      <c r="BZQ42" s="130"/>
      <c r="BZR42" s="132"/>
      <c r="BZS42" s="132"/>
      <c r="BZT42" s="132"/>
      <c r="BZU42" s="132"/>
      <c r="BZV42" s="132"/>
      <c r="BZW42" s="132"/>
      <c r="BZX42" s="132"/>
      <c r="BZY42" s="132"/>
      <c r="BZZ42" s="132"/>
      <c r="CAA42" s="132"/>
      <c r="CAB42" s="132"/>
      <c r="CAC42" s="132"/>
      <c r="CAD42" s="132"/>
      <c r="CAE42" s="132"/>
      <c r="CAF42" s="130"/>
      <c r="CAG42" s="132"/>
      <c r="CAH42" s="132"/>
      <c r="CAI42" s="132"/>
      <c r="CAJ42" s="132"/>
      <c r="CAK42" s="132"/>
      <c r="CAL42" s="132"/>
      <c r="CAM42" s="132"/>
      <c r="CAN42" s="132"/>
      <c r="CAO42" s="132"/>
      <c r="CAP42" s="132"/>
      <c r="CAQ42" s="132"/>
      <c r="CAR42" s="132"/>
      <c r="CAS42" s="132"/>
      <c r="CAT42" s="132"/>
      <c r="CAU42" s="130"/>
      <c r="CAV42" s="132"/>
      <c r="CAW42" s="132"/>
      <c r="CAX42" s="132"/>
      <c r="CAY42" s="132"/>
      <c r="CAZ42" s="132"/>
      <c r="CBA42" s="132"/>
      <c r="CBB42" s="132"/>
      <c r="CBC42" s="132"/>
      <c r="CBD42" s="132"/>
      <c r="CBE42" s="132"/>
      <c r="CBF42" s="132"/>
      <c r="CBG42" s="132"/>
      <c r="CBH42" s="132"/>
      <c r="CBI42" s="132"/>
      <c r="CBJ42" s="130"/>
      <c r="CBK42" s="132"/>
      <c r="CBL42" s="132"/>
      <c r="CBM42" s="132"/>
      <c r="CBN42" s="132"/>
      <c r="CBO42" s="132"/>
      <c r="CBP42" s="132"/>
      <c r="CBQ42" s="132"/>
      <c r="CBR42" s="132"/>
      <c r="CBS42" s="132"/>
      <c r="CBT42" s="132"/>
      <c r="CBU42" s="132"/>
      <c r="CBV42" s="132"/>
      <c r="CBW42" s="132"/>
      <c r="CBX42" s="132"/>
      <c r="CBY42" s="130"/>
      <c r="CBZ42" s="132"/>
      <c r="CCA42" s="132"/>
      <c r="CCB42" s="132"/>
      <c r="CCC42" s="132"/>
      <c r="CCD42" s="132"/>
      <c r="CCE42" s="132"/>
      <c r="CCF42" s="132"/>
      <c r="CCG42" s="132"/>
      <c r="CCH42" s="132"/>
      <c r="CCI42" s="132"/>
      <c r="CCJ42" s="132"/>
      <c r="CCK42" s="132"/>
      <c r="CCL42" s="132"/>
      <c r="CCM42" s="132"/>
      <c r="CCN42" s="130"/>
      <c r="CCO42" s="132"/>
      <c r="CCP42" s="132"/>
      <c r="CCQ42" s="132"/>
      <c r="CCR42" s="132"/>
      <c r="CCS42" s="132"/>
      <c r="CCT42" s="132"/>
      <c r="CCU42" s="132"/>
      <c r="CCV42" s="132"/>
      <c r="CCW42" s="132"/>
      <c r="CCX42" s="132"/>
      <c r="CCY42" s="132"/>
      <c r="CCZ42" s="132"/>
      <c r="CDA42" s="132"/>
      <c r="CDB42" s="132"/>
      <c r="CDC42" s="130"/>
      <c r="CDD42" s="132"/>
      <c r="CDE42" s="132"/>
      <c r="CDF42" s="132"/>
      <c r="CDG42" s="132"/>
      <c r="CDH42" s="132"/>
      <c r="CDI42" s="132"/>
      <c r="CDJ42" s="132"/>
      <c r="CDK42" s="132"/>
      <c r="CDL42" s="132"/>
      <c r="CDM42" s="132"/>
      <c r="CDN42" s="132"/>
      <c r="CDO42" s="132"/>
      <c r="CDP42" s="132"/>
      <c r="CDQ42" s="132"/>
      <c r="CDR42" s="130"/>
      <c r="CDS42" s="132"/>
      <c r="CDT42" s="132"/>
      <c r="CDU42" s="132"/>
      <c r="CDV42" s="132"/>
      <c r="CDW42" s="132"/>
      <c r="CDX42" s="132"/>
      <c r="CDY42" s="132"/>
      <c r="CDZ42" s="132"/>
      <c r="CEA42" s="132"/>
      <c r="CEB42" s="132"/>
      <c r="CEC42" s="132"/>
      <c r="CED42" s="132"/>
      <c r="CEE42" s="132"/>
      <c r="CEF42" s="132"/>
      <c r="CEG42" s="130"/>
      <c r="CEH42" s="132"/>
      <c r="CEI42" s="132"/>
      <c r="CEJ42" s="132"/>
      <c r="CEK42" s="132"/>
      <c r="CEL42" s="132"/>
      <c r="CEM42" s="132"/>
      <c r="CEN42" s="132"/>
      <c r="CEO42" s="132"/>
      <c r="CEP42" s="132"/>
      <c r="CEQ42" s="132"/>
      <c r="CER42" s="132"/>
      <c r="CES42" s="132"/>
      <c r="CET42" s="132"/>
      <c r="CEU42" s="132"/>
      <c r="CEV42" s="130"/>
      <c r="CEW42" s="132"/>
      <c r="CEX42" s="132"/>
      <c r="CEY42" s="132"/>
      <c r="CEZ42" s="132"/>
      <c r="CFA42" s="132"/>
      <c r="CFB42" s="132"/>
      <c r="CFC42" s="132"/>
      <c r="CFD42" s="132"/>
      <c r="CFE42" s="132"/>
      <c r="CFF42" s="132"/>
      <c r="CFG42" s="132"/>
      <c r="CFH42" s="132"/>
      <c r="CFI42" s="132"/>
      <c r="CFJ42" s="132"/>
      <c r="CFK42" s="130"/>
      <c r="CFL42" s="132"/>
      <c r="CFM42" s="132"/>
      <c r="CFN42" s="132"/>
      <c r="CFO42" s="132"/>
      <c r="CFP42" s="132"/>
      <c r="CFQ42" s="132"/>
      <c r="CFR42" s="132"/>
      <c r="CFS42" s="132"/>
      <c r="CFT42" s="132"/>
      <c r="CFU42" s="132"/>
      <c r="CFV42" s="132"/>
      <c r="CFW42" s="132"/>
      <c r="CFX42" s="132"/>
      <c r="CFY42" s="132"/>
      <c r="CFZ42" s="130"/>
      <c r="CGA42" s="132"/>
      <c r="CGB42" s="132"/>
      <c r="CGC42" s="132"/>
      <c r="CGD42" s="132"/>
      <c r="CGE42" s="132"/>
      <c r="CGF42" s="132"/>
      <c r="CGG42" s="132"/>
      <c r="CGH42" s="132"/>
      <c r="CGI42" s="132"/>
      <c r="CGJ42" s="132"/>
      <c r="CGK42" s="132"/>
      <c r="CGL42" s="132"/>
      <c r="CGM42" s="132"/>
      <c r="CGN42" s="132"/>
      <c r="CGO42" s="130"/>
      <c r="CGP42" s="132"/>
      <c r="CGQ42" s="132"/>
      <c r="CGR42" s="132"/>
      <c r="CGS42" s="132"/>
      <c r="CGT42" s="132"/>
      <c r="CGU42" s="132"/>
      <c r="CGV42" s="132"/>
      <c r="CGW42" s="132"/>
      <c r="CGX42" s="132"/>
      <c r="CGY42" s="132"/>
      <c r="CGZ42" s="132"/>
      <c r="CHA42" s="132"/>
      <c r="CHB42" s="132"/>
      <c r="CHC42" s="132"/>
      <c r="CHD42" s="130"/>
      <c r="CHE42" s="132"/>
      <c r="CHF42" s="132"/>
      <c r="CHG42" s="132"/>
      <c r="CHH42" s="132"/>
      <c r="CHI42" s="132"/>
      <c r="CHJ42" s="132"/>
      <c r="CHK42" s="132"/>
      <c r="CHL42" s="132"/>
      <c r="CHM42" s="132"/>
      <c r="CHN42" s="132"/>
      <c r="CHO42" s="132"/>
      <c r="CHP42" s="132"/>
      <c r="CHQ42" s="132"/>
      <c r="CHR42" s="132"/>
      <c r="CHS42" s="130"/>
      <c r="CHT42" s="132"/>
      <c r="CHU42" s="132"/>
      <c r="CHV42" s="132"/>
      <c r="CHW42" s="132"/>
      <c r="CHX42" s="132"/>
      <c r="CHY42" s="132"/>
      <c r="CHZ42" s="132"/>
      <c r="CIA42" s="132"/>
      <c r="CIB42" s="132"/>
      <c r="CIC42" s="132"/>
      <c r="CID42" s="132"/>
      <c r="CIE42" s="132"/>
      <c r="CIF42" s="132"/>
      <c r="CIG42" s="132"/>
      <c r="CIH42" s="130"/>
      <c r="CII42" s="132"/>
      <c r="CIJ42" s="132"/>
      <c r="CIK42" s="132"/>
      <c r="CIL42" s="132"/>
      <c r="CIM42" s="132"/>
      <c r="CIN42" s="132"/>
      <c r="CIO42" s="132"/>
      <c r="CIP42" s="132"/>
      <c r="CIQ42" s="132"/>
      <c r="CIR42" s="132"/>
      <c r="CIS42" s="132"/>
      <c r="CIT42" s="132"/>
      <c r="CIU42" s="132"/>
      <c r="CIV42" s="132"/>
      <c r="CIW42" s="130"/>
      <c r="CIX42" s="132"/>
      <c r="CIY42" s="132"/>
      <c r="CIZ42" s="132"/>
      <c r="CJA42" s="132"/>
      <c r="CJB42" s="132"/>
      <c r="CJC42" s="132"/>
      <c r="CJD42" s="132"/>
      <c r="CJE42" s="132"/>
      <c r="CJF42" s="132"/>
      <c r="CJG42" s="132"/>
      <c r="CJH42" s="132"/>
      <c r="CJI42" s="132"/>
      <c r="CJJ42" s="132"/>
      <c r="CJK42" s="132"/>
      <c r="CJL42" s="130"/>
      <c r="CJM42" s="132"/>
      <c r="CJN42" s="132"/>
      <c r="CJO42" s="132"/>
      <c r="CJP42" s="132"/>
      <c r="CJQ42" s="132"/>
      <c r="CJR42" s="132"/>
      <c r="CJS42" s="132"/>
      <c r="CJT42" s="132"/>
      <c r="CJU42" s="132"/>
      <c r="CJV42" s="132"/>
      <c r="CJW42" s="132"/>
      <c r="CJX42" s="132"/>
      <c r="CJY42" s="132"/>
      <c r="CJZ42" s="132"/>
      <c r="CKA42" s="130"/>
      <c r="CKB42" s="132"/>
      <c r="CKC42" s="132"/>
      <c r="CKD42" s="132"/>
      <c r="CKE42" s="132"/>
      <c r="CKF42" s="132"/>
      <c r="CKG42" s="132"/>
      <c r="CKH42" s="132"/>
      <c r="CKI42" s="132"/>
      <c r="CKJ42" s="132"/>
      <c r="CKK42" s="132"/>
      <c r="CKL42" s="132"/>
      <c r="CKM42" s="132"/>
      <c r="CKN42" s="132"/>
      <c r="CKO42" s="132"/>
      <c r="CKP42" s="130"/>
      <c r="CKQ42" s="132"/>
      <c r="CKR42" s="132"/>
      <c r="CKS42" s="132"/>
      <c r="CKT42" s="132"/>
      <c r="CKU42" s="132"/>
      <c r="CKV42" s="132"/>
      <c r="CKW42" s="132"/>
      <c r="CKX42" s="132"/>
      <c r="CKY42" s="132"/>
      <c r="CKZ42" s="132"/>
      <c r="CLA42" s="132"/>
      <c r="CLB42" s="132"/>
      <c r="CLC42" s="132"/>
      <c r="CLD42" s="132"/>
      <c r="CLE42" s="130"/>
      <c r="CLF42" s="132"/>
      <c r="CLG42" s="132"/>
      <c r="CLH42" s="132"/>
      <c r="CLI42" s="132"/>
      <c r="CLJ42" s="132"/>
      <c r="CLK42" s="132"/>
      <c r="CLL42" s="132"/>
      <c r="CLM42" s="132"/>
      <c r="CLN42" s="132"/>
      <c r="CLO42" s="132"/>
      <c r="CLP42" s="132"/>
      <c r="CLQ42" s="132"/>
      <c r="CLR42" s="132"/>
      <c r="CLS42" s="132"/>
      <c r="CLT42" s="130"/>
      <c r="CLU42" s="132"/>
      <c r="CLV42" s="132"/>
      <c r="CLW42" s="132"/>
      <c r="CLX42" s="132"/>
      <c r="CLY42" s="132"/>
      <c r="CLZ42" s="132"/>
      <c r="CMA42" s="132"/>
      <c r="CMB42" s="132"/>
      <c r="CMC42" s="132"/>
      <c r="CMD42" s="132"/>
      <c r="CME42" s="132"/>
      <c r="CMF42" s="132"/>
      <c r="CMG42" s="132"/>
      <c r="CMH42" s="132"/>
      <c r="CMI42" s="130"/>
      <c r="CMJ42" s="132"/>
      <c r="CMK42" s="132"/>
      <c r="CML42" s="132"/>
      <c r="CMM42" s="132"/>
      <c r="CMN42" s="132"/>
      <c r="CMO42" s="132"/>
      <c r="CMP42" s="132"/>
      <c r="CMQ42" s="132"/>
      <c r="CMR42" s="132"/>
      <c r="CMS42" s="132"/>
      <c r="CMT42" s="132"/>
      <c r="CMU42" s="132"/>
      <c r="CMV42" s="132"/>
      <c r="CMW42" s="132"/>
      <c r="CMX42" s="130"/>
      <c r="CMY42" s="132"/>
      <c r="CMZ42" s="132"/>
      <c r="CNA42" s="132"/>
      <c r="CNB42" s="132"/>
      <c r="CNC42" s="132"/>
      <c r="CND42" s="132"/>
      <c r="CNE42" s="132"/>
      <c r="CNF42" s="132"/>
      <c r="CNG42" s="132"/>
      <c r="CNH42" s="132"/>
      <c r="CNI42" s="132"/>
      <c r="CNJ42" s="132"/>
      <c r="CNK42" s="132"/>
      <c r="CNL42" s="132"/>
      <c r="CNM42" s="130"/>
      <c r="CNN42" s="132"/>
      <c r="CNO42" s="132"/>
      <c r="CNP42" s="132"/>
      <c r="CNQ42" s="132"/>
      <c r="CNR42" s="132"/>
      <c r="CNS42" s="132"/>
      <c r="CNT42" s="132"/>
      <c r="CNU42" s="132"/>
      <c r="CNV42" s="132"/>
      <c r="CNW42" s="132"/>
      <c r="CNX42" s="132"/>
      <c r="CNY42" s="132"/>
      <c r="CNZ42" s="132"/>
      <c r="COA42" s="132"/>
      <c r="COB42" s="130"/>
      <c r="COC42" s="132"/>
      <c r="COD42" s="132"/>
      <c r="COE42" s="132"/>
      <c r="COF42" s="132"/>
      <c r="COG42" s="132"/>
      <c r="COH42" s="132"/>
      <c r="COI42" s="132"/>
      <c r="COJ42" s="132"/>
      <c r="COK42" s="132"/>
      <c r="COL42" s="132"/>
      <c r="COM42" s="132"/>
      <c r="CON42" s="132"/>
      <c r="COO42" s="132"/>
      <c r="COP42" s="132"/>
      <c r="COQ42" s="130"/>
      <c r="COR42" s="132"/>
      <c r="COS42" s="132"/>
      <c r="COT42" s="132"/>
      <c r="COU42" s="132"/>
      <c r="COV42" s="132"/>
      <c r="COW42" s="132"/>
      <c r="COX42" s="132"/>
      <c r="COY42" s="132"/>
      <c r="COZ42" s="132"/>
      <c r="CPA42" s="132"/>
      <c r="CPB42" s="132"/>
      <c r="CPC42" s="132"/>
      <c r="CPD42" s="132"/>
      <c r="CPE42" s="132"/>
      <c r="CPF42" s="130"/>
      <c r="CPG42" s="132"/>
      <c r="CPH42" s="132"/>
      <c r="CPI42" s="132"/>
      <c r="CPJ42" s="132"/>
      <c r="CPK42" s="132"/>
      <c r="CPL42" s="132"/>
      <c r="CPM42" s="132"/>
      <c r="CPN42" s="132"/>
      <c r="CPO42" s="132"/>
      <c r="CPP42" s="132"/>
      <c r="CPQ42" s="132"/>
      <c r="CPR42" s="132"/>
      <c r="CPS42" s="132"/>
      <c r="CPT42" s="132"/>
      <c r="CPU42" s="130"/>
      <c r="CPV42" s="132"/>
      <c r="CPW42" s="132"/>
      <c r="CPX42" s="132"/>
      <c r="CPY42" s="132"/>
      <c r="CPZ42" s="132"/>
      <c r="CQA42" s="132"/>
      <c r="CQB42" s="132"/>
      <c r="CQC42" s="132"/>
      <c r="CQD42" s="132"/>
      <c r="CQE42" s="132"/>
      <c r="CQF42" s="132"/>
      <c r="CQG42" s="132"/>
      <c r="CQH42" s="132"/>
      <c r="CQI42" s="132"/>
      <c r="CQJ42" s="130"/>
      <c r="CQK42" s="132"/>
      <c r="CQL42" s="132"/>
      <c r="CQM42" s="132"/>
      <c r="CQN42" s="132"/>
      <c r="CQO42" s="132"/>
      <c r="CQP42" s="132"/>
      <c r="CQQ42" s="132"/>
      <c r="CQR42" s="132"/>
      <c r="CQS42" s="132"/>
      <c r="CQT42" s="132"/>
      <c r="CQU42" s="132"/>
      <c r="CQV42" s="132"/>
      <c r="CQW42" s="132"/>
      <c r="CQX42" s="132"/>
      <c r="CQY42" s="130"/>
      <c r="CQZ42" s="132"/>
      <c r="CRA42" s="132"/>
      <c r="CRB42" s="132"/>
      <c r="CRC42" s="132"/>
      <c r="CRD42" s="132"/>
      <c r="CRE42" s="132"/>
      <c r="CRF42" s="132"/>
      <c r="CRG42" s="132"/>
      <c r="CRH42" s="132"/>
      <c r="CRI42" s="132"/>
      <c r="CRJ42" s="132"/>
      <c r="CRK42" s="132"/>
      <c r="CRL42" s="132"/>
      <c r="CRM42" s="132"/>
      <c r="CRN42" s="130"/>
      <c r="CRO42" s="132"/>
      <c r="CRP42" s="132"/>
      <c r="CRQ42" s="132"/>
      <c r="CRR42" s="132"/>
      <c r="CRS42" s="132"/>
      <c r="CRT42" s="132"/>
      <c r="CRU42" s="132"/>
      <c r="CRV42" s="132"/>
      <c r="CRW42" s="132"/>
      <c r="CRX42" s="132"/>
      <c r="CRY42" s="132"/>
      <c r="CRZ42" s="132"/>
      <c r="CSA42" s="132"/>
      <c r="CSB42" s="132"/>
      <c r="CSC42" s="130"/>
      <c r="CSD42" s="132"/>
      <c r="CSE42" s="132"/>
      <c r="CSF42" s="132"/>
      <c r="CSG42" s="132"/>
      <c r="CSH42" s="132"/>
      <c r="CSI42" s="132"/>
      <c r="CSJ42" s="132"/>
      <c r="CSK42" s="132"/>
      <c r="CSL42" s="132"/>
      <c r="CSM42" s="132"/>
      <c r="CSN42" s="132"/>
      <c r="CSO42" s="132"/>
      <c r="CSP42" s="132"/>
      <c r="CSQ42" s="132"/>
      <c r="CSR42" s="130"/>
      <c r="CSS42" s="132"/>
      <c r="CST42" s="132"/>
      <c r="CSU42" s="132"/>
      <c r="CSV42" s="132"/>
      <c r="CSW42" s="132"/>
      <c r="CSX42" s="132"/>
      <c r="CSY42" s="132"/>
      <c r="CSZ42" s="132"/>
      <c r="CTA42" s="132"/>
      <c r="CTB42" s="132"/>
      <c r="CTC42" s="132"/>
      <c r="CTD42" s="132"/>
      <c r="CTE42" s="132"/>
      <c r="CTF42" s="132"/>
      <c r="CTG42" s="130"/>
      <c r="CTH42" s="132"/>
      <c r="CTI42" s="132"/>
      <c r="CTJ42" s="132"/>
      <c r="CTK42" s="132"/>
      <c r="CTL42" s="132"/>
      <c r="CTM42" s="132"/>
      <c r="CTN42" s="132"/>
      <c r="CTO42" s="132"/>
      <c r="CTP42" s="132"/>
      <c r="CTQ42" s="132"/>
      <c r="CTR42" s="132"/>
      <c r="CTS42" s="132"/>
      <c r="CTT42" s="132"/>
      <c r="CTU42" s="132"/>
      <c r="CTV42" s="130"/>
      <c r="CTW42" s="132"/>
      <c r="CTX42" s="132"/>
      <c r="CTY42" s="132"/>
      <c r="CTZ42" s="132"/>
      <c r="CUA42" s="132"/>
      <c r="CUB42" s="132"/>
      <c r="CUC42" s="132"/>
      <c r="CUD42" s="132"/>
      <c r="CUE42" s="132"/>
      <c r="CUF42" s="132"/>
      <c r="CUG42" s="132"/>
      <c r="CUH42" s="132"/>
      <c r="CUI42" s="132"/>
      <c r="CUJ42" s="132"/>
      <c r="CUK42" s="130"/>
      <c r="CUL42" s="132"/>
      <c r="CUM42" s="132"/>
      <c r="CUN42" s="132"/>
      <c r="CUO42" s="132"/>
      <c r="CUP42" s="132"/>
      <c r="CUQ42" s="132"/>
      <c r="CUR42" s="132"/>
      <c r="CUS42" s="132"/>
      <c r="CUT42" s="132"/>
      <c r="CUU42" s="132"/>
      <c r="CUV42" s="132"/>
      <c r="CUW42" s="132"/>
      <c r="CUX42" s="132"/>
      <c r="CUY42" s="132"/>
      <c r="CUZ42" s="130"/>
      <c r="CVA42" s="132"/>
      <c r="CVB42" s="132"/>
      <c r="CVC42" s="132"/>
      <c r="CVD42" s="132"/>
      <c r="CVE42" s="132"/>
      <c r="CVF42" s="132"/>
      <c r="CVG42" s="132"/>
      <c r="CVH42" s="132"/>
      <c r="CVI42" s="132"/>
      <c r="CVJ42" s="132"/>
      <c r="CVK42" s="132"/>
      <c r="CVL42" s="132"/>
      <c r="CVM42" s="132"/>
      <c r="CVN42" s="132"/>
      <c r="CVO42" s="130"/>
      <c r="CVP42" s="132"/>
      <c r="CVQ42" s="132"/>
      <c r="CVR42" s="132"/>
      <c r="CVS42" s="132"/>
      <c r="CVT42" s="132"/>
      <c r="CVU42" s="132"/>
      <c r="CVV42" s="132"/>
      <c r="CVW42" s="132"/>
      <c r="CVX42" s="132"/>
      <c r="CVY42" s="132"/>
      <c r="CVZ42" s="132"/>
      <c r="CWA42" s="132"/>
      <c r="CWB42" s="132"/>
      <c r="CWC42" s="132"/>
      <c r="CWD42" s="130"/>
      <c r="CWE42" s="132"/>
      <c r="CWF42" s="132"/>
      <c r="CWG42" s="132"/>
      <c r="CWH42" s="132"/>
      <c r="CWI42" s="132"/>
      <c r="CWJ42" s="132"/>
      <c r="CWK42" s="132"/>
      <c r="CWL42" s="132"/>
      <c r="CWM42" s="132"/>
      <c r="CWN42" s="132"/>
      <c r="CWO42" s="132"/>
      <c r="CWP42" s="132"/>
      <c r="CWQ42" s="132"/>
      <c r="CWR42" s="132"/>
      <c r="CWS42" s="130"/>
      <c r="CWT42" s="132"/>
      <c r="CWU42" s="132"/>
      <c r="CWV42" s="132"/>
      <c r="CWW42" s="132"/>
      <c r="CWX42" s="132"/>
      <c r="CWY42" s="132"/>
      <c r="CWZ42" s="132"/>
      <c r="CXA42" s="132"/>
      <c r="CXB42" s="132"/>
      <c r="CXC42" s="132"/>
      <c r="CXD42" s="132"/>
      <c r="CXE42" s="132"/>
      <c r="CXF42" s="132"/>
      <c r="CXG42" s="132"/>
      <c r="CXH42" s="130"/>
      <c r="CXI42" s="132"/>
      <c r="CXJ42" s="132"/>
      <c r="CXK42" s="132"/>
      <c r="CXL42" s="132"/>
      <c r="CXM42" s="132"/>
      <c r="CXN42" s="132"/>
      <c r="CXO42" s="132"/>
      <c r="CXP42" s="132"/>
      <c r="CXQ42" s="132"/>
      <c r="CXR42" s="132"/>
      <c r="CXS42" s="132"/>
      <c r="CXT42" s="132"/>
      <c r="CXU42" s="132"/>
      <c r="CXV42" s="132"/>
      <c r="CXW42" s="130"/>
      <c r="CXX42" s="132"/>
      <c r="CXY42" s="132"/>
      <c r="CXZ42" s="132"/>
      <c r="CYA42" s="132"/>
      <c r="CYB42" s="132"/>
      <c r="CYC42" s="132"/>
      <c r="CYD42" s="132"/>
      <c r="CYE42" s="132"/>
      <c r="CYF42" s="132"/>
      <c r="CYG42" s="132"/>
      <c r="CYH42" s="132"/>
      <c r="CYI42" s="132"/>
      <c r="CYJ42" s="132"/>
      <c r="CYK42" s="132"/>
      <c r="CYL42" s="130"/>
      <c r="CYM42" s="132"/>
      <c r="CYN42" s="132"/>
      <c r="CYO42" s="132"/>
      <c r="CYP42" s="132"/>
      <c r="CYQ42" s="132"/>
      <c r="CYR42" s="132"/>
      <c r="CYS42" s="132"/>
      <c r="CYT42" s="132"/>
      <c r="CYU42" s="132"/>
      <c r="CYV42" s="132"/>
      <c r="CYW42" s="132"/>
      <c r="CYX42" s="132"/>
      <c r="CYY42" s="132"/>
      <c r="CYZ42" s="132"/>
      <c r="CZA42" s="130"/>
      <c r="CZB42" s="132"/>
      <c r="CZC42" s="132"/>
      <c r="CZD42" s="132"/>
      <c r="CZE42" s="132"/>
      <c r="CZF42" s="132"/>
      <c r="CZG42" s="132"/>
      <c r="CZH42" s="132"/>
      <c r="CZI42" s="132"/>
      <c r="CZJ42" s="132"/>
      <c r="CZK42" s="132"/>
      <c r="CZL42" s="132"/>
      <c r="CZM42" s="132"/>
      <c r="CZN42" s="132"/>
      <c r="CZO42" s="132"/>
      <c r="CZP42" s="130"/>
      <c r="CZQ42" s="132"/>
      <c r="CZR42" s="132"/>
      <c r="CZS42" s="132"/>
      <c r="CZT42" s="132"/>
      <c r="CZU42" s="132"/>
      <c r="CZV42" s="132"/>
      <c r="CZW42" s="132"/>
      <c r="CZX42" s="132"/>
      <c r="CZY42" s="132"/>
      <c r="CZZ42" s="132"/>
      <c r="DAA42" s="132"/>
      <c r="DAB42" s="132"/>
      <c r="DAC42" s="132"/>
      <c r="DAD42" s="132"/>
      <c r="DAE42" s="130"/>
      <c r="DAF42" s="132"/>
      <c r="DAG42" s="132"/>
      <c r="DAH42" s="132"/>
      <c r="DAI42" s="132"/>
      <c r="DAJ42" s="132"/>
      <c r="DAK42" s="132"/>
      <c r="DAL42" s="132"/>
      <c r="DAM42" s="132"/>
      <c r="DAN42" s="132"/>
      <c r="DAO42" s="132"/>
      <c r="DAP42" s="132"/>
      <c r="DAQ42" s="132"/>
      <c r="DAR42" s="132"/>
      <c r="DAS42" s="132"/>
      <c r="DAT42" s="130"/>
      <c r="DAU42" s="132"/>
      <c r="DAV42" s="132"/>
      <c r="DAW42" s="132"/>
      <c r="DAX42" s="132"/>
      <c r="DAY42" s="132"/>
      <c r="DAZ42" s="132"/>
      <c r="DBA42" s="132"/>
      <c r="DBB42" s="132"/>
      <c r="DBC42" s="132"/>
      <c r="DBD42" s="132"/>
      <c r="DBE42" s="132"/>
      <c r="DBF42" s="132"/>
      <c r="DBG42" s="132"/>
      <c r="DBH42" s="132"/>
      <c r="DBI42" s="130"/>
      <c r="DBJ42" s="132"/>
      <c r="DBK42" s="132"/>
      <c r="DBL42" s="132"/>
      <c r="DBM42" s="132"/>
      <c r="DBN42" s="132"/>
      <c r="DBO42" s="132"/>
      <c r="DBP42" s="132"/>
      <c r="DBQ42" s="132"/>
      <c r="DBR42" s="132"/>
      <c r="DBS42" s="132"/>
      <c r="DBT42" s="132"/>
      <c r="DBU42" s="132"/>
      <c r="DBV42" s="132"/>
      <c r="DBW42" s="132"/>
      <c r="DBX42" s="130"/>
      <c r="DBY42" s="132"/>
      <c r="DBZ42" s="132"/>
      <c r="DCA42" s="132"/>
      <c r="DCB42" s="132"/>
      <c r="DCC42" s="132"/>
      <c r="DCD42" s="132"/>
      <c r="DCE42" s="132"/>
      <c r="DCF42" s="132"/>
      <c r="DCG42" s="132"/>
      <c r="DCH42" s="132"/>
      <c r="DCI42" s="132"/>
      <c r="DCJ42" s="132"/>
      <c r="DCK42" s="132"/>
      <c r="DCL42" s="132"/>
      <c r="DCM42" s="130"/>
      <c r="DCN42" s="132"/>
      <c r="DCO42" s="132"/>
      <c r="DCP42" s="132"/>
      <c r="DCQ42" s="132"/>
      <c r="DCR42" s="132"/>
      <c r="DCS42" s="132"/>
      <c r="DCT42" s="132"/>
      <c r="DCU42" s="132"/>
      <c r="DCV42" s="132"/>
      <c r="DCW42" s="132"/>
      <c r="DCX42" s="132"/>
      <c r="DCY42" s="132"/>
      <c r="DCZ42" s="132"/>
      <c r="DDA42" s="132"/>
      <c r="DDB42" s="130"/>
      <c r="DDC42" s="132"/>
      <c r="DDD42" s="132"/>
      <c r="DDE42" s="132"/>
      <c r="DDF42" s="132"/>
      <c r="DDG42" s="132"/>
      <c r="DDH42" s="132"/>
      <c r="DDI42" s="132"/>
      <c r="DDJ42" s="132"/>
      <c r="DDK42" s="132"/>
      <c r="DDL42" s="132"/>
      <c r="DDM42" s="132"/>
      <c r="DDN42" s="132"/>
      <c r="DDO42" s="132"/>
      <c r="DDP42" s="132"/>
      <c r="DDQ42" s="130"/>
      <c r="DDR42" s="132"/>
      <c r="DDS42" s="132"/>
      <c r="DDT42" s="132"/>
      <c r="DDU42" s="132"/>
      <c r="DDV42" s="132"/>
      <c r="DDW42" s="132"/>
      <c r="DDX42" s="132"/>
      <c r="DDY42" s="132"/>
      <c r="DDZ42" s="132"/>
      <c r="DEA42" s="132"/>
      <c r="DEB42" s="132"/>
      <c r="DEC42" s="132"/>
      <c r="DED42" s="132"/>
      <c r="DEE42" s="132"/>
      <c r="DEF42" s="130"/>
      <c r="DEG42" s="132"/>
      <c r="DEH42" s="132"/>
      <c r="DEI42" s="132"/>
      <c r="DEJ42" s="132"/>
      <c r="DEK42" s="132"/>
      <c r="DEL42" s="132"/>
      <c r="DEM42" s="132"/>
      <c r="DEN42" s="132"/>
      <c r="DEO42" s="132"/>
      <c r="DEP42" s="132"/>
      <c r="DEQ42" s="132"/>
      <c r="DER42" s="132"/>
      <c r="DES42" s="132"/>
      <c r="DET42" s="132"/>
      <c r="DEU42" s="130"/>
      <c r="DEV42" s="132"/>
      <c r="DEW42" s="132"/>
      <c r="DEX42" s="132"/>
      <c r="DEY42" s="132"/>
      <c r="DEZ42" s="132"/>
      <c r="DFA42" s="132"/>
      <c r="DFB42" s="132"/>
      <c r="DFC42" s="132"/>
      <c r="DFD42" s="132"/>
      <c r="DFE42" s="132"/>
      <c r="DFF42" s="132"/>
      <c r="DFG42" s="132"/>
      <c r="DFH42" s="132"/>
      <c r="DFI42" s="132"/>
      <c r="DFJ42" s="130"/>
      <c r="DFK42" s="132"/>
      <c r="DFL42" s="132"/>
      <c r="DFM42" s="132"/>
      <c r="DFN42" s="132"/>
      <c r="DFO42" s="132"/>
      <c r="DFP42" s="132"/>
      <c r="DFQ42" s="132"/>
      <c r="DFR42" s="132"/>
      <c r="DFS42" s="132"/>
      <c r="DFT42" s="132"/>
      <c r="DFU42" s="132"/>
      <c r="DFV42" s="132"/>
      <c r="DFW42" s="132"/>
      <c r="DFX42" s="132"/>
      <c r="DFY42" s="130"/>
      <c r="DFZ42" s="132"/>
      <c r="DGA42" s="132"/>
      <c r="DGB42" s="132"/>
      <c r="DGC42" s="132"/>
      <c r="DGD42" s="132"/>
      <c r="DGE42" s="132"/>
      <c r="DGF42" s="132"/>
      <c r="DGG42" s="132"/>
      <c r="DGH42" s="132"/>
      <c r="DGI42" s="132"/>
      <c r="DGJ42" s="132"/>
      <c r="DGK42" s="132"/>
      <c r="DGL42" s="132"/>
      <c r="DGM42" s="132"/>
      <c r="DGN42" s="130"/>
      <c r="DGO42" s="132"/>
      <c r="DGP42" s="132"/>
      <c r="DGQ42" s="132"/>
      <c r="DGR42" s="132"/>
      <c r="DGS42" s="132"/>
      <c r="DGT42" s="132"/>
      <c r="DGU42" s="132"/>
      <c r="DGV42" s="132"/>
      <c r="DGW42" s="132"/>
      <c r="DGX42" s="132"/>
      <c r="DGY42" s="132"/>
      <c r="DGZ42" s="132"/>
      <c r="DHA42" s="132"/>
      <c r="DHB42" s="132"/>
      <c r="DHC42" s="130"/>
      <c r="DHD42" s="132"/>
      <c r="DHE42" s="132"/>
      <c r="DHF42" s="132"/>
      <c r="DHG42" s="132"/>
      <c r="DHH42" s="132"/>
      <c r="DHI42" s="132"/>
      <c r="DHJ42" s="132"/>
      <c r="DHK42" s="132"/>
      <c r="DHL42" s="132"/>
      <c r="DHM42" s="132"/>
      <c r="DHN42" s="132"/>
      <c r="DHO42" s="132"/>
      <c r="DHP42" s="132"/>
      <c r="DHQ42" s="132"/>
      <c r="DHR42" s="130"/>
      <c r="DHS42" s="132"/>
      <c r="DHT42" s="132"/>
      <c r="DHU42" s="132"/>
      <c r="DHV42" s="132"/>
      <c r="DHW42" s="132"/>
      <c r="DHX42" s="132"/>
      <c r="DHY42" s="132"/>
      <c r="DHZ42" s="132"/>
      <c r="DIA42" s="132"/>
      <c r="DIB42" s="132"/>
      <c r="DIC42" s="132"/>
      <c r="DID42" s="132"/>
      <c r="DIE42" s="132"/>
      <c r="DIF42" s="132"/>
      <c r="DIG42" s="130"/>
      <c r="DIH42" s="132"/>
      <c r="DII42" s="132"/>
      <c r="DIJ42" s="132"/>
      <c r="DIK42" s="132"/>
      <c r="DIL42" s="132"/>
      <c r="DIM42" s="132"/>
      <c r="DIN42" s="132"/>
      <c r="DIO42" s="132"/>
      <c r="DIP42" s="132"/>
      <c r="DIQ42" s="132"/>
      <c r="DIR42" s="132"/>
      <c r="DIS42" s="132"/>
      <c r="DIT42" s="132"/>
      <c r="DIU42" s="132"/>
      <c r="DIV42" s="130"/>
      <c r="DIW42" s="132"/>
      <c r="DIX42" s="132"/>
      <c r="DIY42" s="132"/>
      <c r="DIZ42" s="132"/>
      <c r="DJA42" s="132"/>
      <c r="DJB42" s="132"/>
      <c r="DJC42" s="132"/>
      <c r="DJD42" s="132"/>
      <c r="DJE42" s="132"/>
      <c r="DJF42" s="132"/>
      <c r="DJG42" s="132"/>
      <c r="DJH42" s="132"/>
      <c r="DJI42" s="132"/>
      <c r="DJJ42" s="132"/>
      <c r="DJK42" s="130"/>
      <c r="DJL42" s="132"/>
      <c r="DJM42" s="132"/>
      <c r="DJN42" s="132"/>
      <c r="DJO42" s="132"/>
      <c r="DJP42" s="132"/>
      <c r="DJQ42" s="132"/>
      <c r="DJR42" s="132"/>
      <c r="DJS42" s="132"/>
      <c r="DJT42" s="132"/>
      <c r="DJU42" s="132"/>
      <c r="DJV42" s="132"/>
      <c r="DJW42" s="132"/>
      <c r="DJX42" s="132"/>
      <c r="DJY42" s="132"/>
      <c r="DJZ42" s="130"/>
      <c r="DKA42" s="132"/>
      <c r="DKB42" s="132"/>
      <c r="DKC42" s="132"/>
      <c r="DKD42" s="132"/>
      <c r="DKE42" s="132"/>
      <c r="DKF42" s="132"/>
      <c r="DKG42" s="132"/>
      <c r="DKH42" s="132"/>
      <c r="DKI42" s="132"/>
      <c r="DKJ42" s="132"/>
      <c r="DKK42" s="132"/>
      <c r="DKL42" s="132"/>
      <c r="DKM42" s="132"/>
      <c r="DKN42" s="132"/>
      <c r="DKO42" s="130"/>
      <c r="DKP42" s="132"/>
      <c r="DKQ42" s="132"/>
      <c r="DKR42" s="132"/>
      <c r="DKS42" s="132"/>
      <c r="DKT42" s="132"/>
      <c r="DKU42" s="132"/>
      <c r="DKV42" s="132"/>
      <c r="DKW42" s="132"/>
      <c r="DKX42" s="132"/>
      <c r="DKY42" s="132"/>
      <c r="DKZ42" s="132"/>
      <c r="DLA42" s="132"/>
      <c r="DLB42" s="132"/>
      <c r="DLC42" s="132"/>
      <c r="DLD42" s="130"/>
      <c r="DLE42" s="132"/>
      <c r="DLF42" s="132"/>
      <c r="DLG42" s="132"/>
      <c r="DLH42" s="132"/>
      <c r="DLI42" s="132"/>
      <c r="DLJ42" s="132"/>
      <c r="DLK42" s="132"/>
      <c r="DLL42" s="132"/>
      <c r="DLM42" s="132"/>
      <c r="DLN42" s="132"/>
      <c r="DLO42" s="132"/>
      <c r="DLP42" s="132"/>
      <c r="DLQ42" s="132"/>
      <c r="DLR42" s="132"/>
      <c r="DLS42" s="130"/>
      <c r="DLT42" s="132"/>
      <c r="DLU42" s="132"/>
      <c r="DLV42" s="132"/>
      <c r="DLW42" s="132"/>
      <c r="DLX42" s="132"/>
      <c r="DLY42" s="132"/>
      <c r="DLZ42" s="132"/>
      <c r="DMA42" s="132"/>
      <c r="DMB42" s="132"/>
      <c r="DMC42" s="132"/>
      <c r="DMD42" s="132"/>
      <c r="DME42" s="132"/>
      <c r="DMF42" s="132"/>
      <c r="DMG42" s="132"/>
      <c r="DMH42" s="130"/>
      <c r="DMI42" s="132"/>
      <c r="DMJ42" s="132"/>
      <c r="DMK42" s="132"/>
      <c r="DML42" s="132"/>
      <c r="DMM42" s="132"/>
      <c r="DMN42" s="132"/>
      <c r="DMO42" s="132"/>
      <c r="DMP42" s="132"/>
      <c r="DMQ42" s="132"/>
      <c r="DMR42" s="132"/>
      <c r="DMS42" s="132"/>
      <c r="DMT42" s="132"/>
      <c r="DMU42" s="132"/>
      <c r="DMV42" s="132"/>
      <c r="DMW42" s="130"/>
      <c r="DMX42" s="132"/>
      <c r="DMY42" s="132"/>
      <c r="DMZ42" s="132"/>
      <c r="DNA42" s="132"/>
      <c r="DNB42" s="132"/>
      <c r="DNC42" s="132"/>
      <c r="DND42" s="132"/>
      <c r="DNE42" s="132"/>
      <c r="DNF42" s="132"/>
      <c r="DNG42" s="132"/>
      <c r="DNH42" s="132"/>
      <c r="DNI42" s="132"/>
      <c r="DNJ42" s="132"/>
      <c r="DNK42" s="132"/>
      <c r="DNL42" s="130"/>
      <c r="DNM42" s="132"/>
      <c r="DNN42" s="132"/>
      <c r="DNO42" s="132"/>
      <c r="DNP42" s="132"/>
      <c r="DNQ42" s="132"/>
      <c r="DNR42" s="132"/>
      <c r="DNS42" s="132"/>
      <c r="DNT42" s="132"/>
      <c r="DNU42" s="132"/>
      <c r="DNV42" s="132"/>
      <c r="DNW42" s="132"/>
      <c r="DNX42" s="132"/>
      <c r="DNY42" s="132"/>
      <c r="DNZ42" s="132"/>
      <c r="DOA42" s="130"/>
      <c r="DOB42" s="132"/>
      <c r="DOC42" s="132"/>
      <c r="DOD42" s="132"/>
      <c r="DOE42" s="132"/>
      <c r="DOF42" s="132"/>
      <c r="DOG42" s="132"/>
      <c r="DOH42" s="132"/>
      <c r="DOI42" s="132"/>
      <c r="DOJ42" s="132"/>
      <c r="DOK42" s="132"/>
      <c r="DOL42" s="132"/>
      <c r="DOM42" s="132"/>
      <c r="DON42" s="132"/>
      <c r="DOO42" s="132"/>
      <c r="DOP42" s="130"/>
      <c r="DOQ42" s="132"/>
      <c r="DOR42" s="132"/>
      <c r="DOS42" s="132"/>
      <c r="DOT42" s="132"/>
      <c r="DOU42" s="132"/>
      <c r="DOV42" s="132"/>
      <c r="DOW42" s="132"/>
      <c r="DOX42" s="132"/>
      <c r="DOY42" s="132"/>
      <c r="DOZ42" s="132"/>
      <c r="DPA42" s="132"/>
      <c r="DPB42" s="132"/>
      <c r="DPC42" s="132"/>
      <c r="DPD42" s="132"/>
      <c r="DPE42" s="130"/>
      <c r="DPF42" s="132"/>
      <c r="DPG42" s="132"/>
      <c r="DPH42" s="132"/>
      <c r="DPI42" s="132"/>
      <c r="DPJ42" s="132"/>
      <c r="DPK42" s="132"/>
      <c r="DPL42" s="132"/>
      <c r="DPM42" s="132"/>
      <c r="DPN42" s="132"/>
      <c r="DPO42" s="132"/>
      <c r="DPP42" s="132"/>
      <c r="DPQ42" s="132"/>
      <c r="DPR42" s="132"/>
      <c r="DPS42" s="132"/>
      <c r="DPT42" s="130"/>
      <c r="DPU42" s="132"/>
      <c r="DPV42" s="132"/>
      <c r="DPW42" s="132"/>
      <c r="DPX42" s="132"/>
      <c r="DPY42" s="132"/>
      <c r="DPZ42" s="132"/>
      <c r="DQA42" s="132"/>
      <c r="DQB42" s="132"/>
      <c r="DQC42" s="132"/>
      <c r="DQD42" s="132"/>
      <c r="DQE42" s="132"/>
      <c r="DQF42" s="132"/>
      <c r="DQG42" s="132"/>
      <c r="DQH42" s="132"/>
      <c r="DQI42" s="130"/>
      <c r="DQJ42" s="132"/>
      <c r="DQK42" s="132"/>
      <c r="DQL42" s="132"/>
      <c r="DQM42" s="132"/>
      <c r="DQN42" s="132"/>
      <c r="DQO42" s="132"/>
      <c r="DQP42" s="132"/>
      <c r="DQQ42" s="132"/>
      <c r="DQR42" s="132"/>
      <c r="DQS42" s="132"/>
      <c r="DQT42" s="132"/>
      <c r="DQU42" s="132"/>
      <c r="DQV42" s="132"/>
      <c r="DQW42" s="132"/>
      <c r="DQX42" s="130"/>
      <c r="DQY42" s="132"/>
      <c r="DQZ42" s="132"/>
      <c r="DRA42" s="132"/>
      <c r="DRB42" s="132"/>
      <c r="DRC42" s="132"/>
      <c r="DRD42" s="132"/>
      <c r="DRE42" s="132"/>
      <c r="DRF42" s="132"/>
      <c r="DRG42" s="132"/>
      <c r="DRH42" s="132"/>
      <c r="DRI42" s="132"/>
      <c r="DRJ42" s="132"/>
      <c r="DRK42" s="132"/>
      <c r="DRL42" s="132"/>
      <c r="DRM42" s="130"/>
      <c r="DRN42" s="132"/>
      <c r="DRO42" s="132"/>
      <c r="DRP42" s="132"/>
      <c r="DRQ42" s="132"/>
      <c r="DRR42" s="132"/>
      <c r="DRS42" s="132"/>
      <c r="DRT42" s="132"/>
      <c r="DRU42" s="132"/>
      <c r="DRV42" s="132"/>
      <c r="DRW42" s="132"/>
      <c r="DRX42" s="132"/>
      <c r="DRY42" s="132"/>
      <c r="DRZ42" s="132"/>
      <c r="DSA42" s="132"/>
      <c r="DSB42" s="130"/>
      <c r="DSC42" s="132"/>
      <c r="DSD42" s="132"/>
      <c r="DSE42" s="132"/>
      <c r="DSF42" s="132"/>
      <c r="DSG42" s="132"/>
      <c r="DSH42" s="132"/>
      <c r="DSI42" s="132"/>
      <c r="DSJ42" s="132"/>
      <c r="DSK42" s="132"/>
      <c r="DSL42" s="132"/>
      <c r="DSM42" s="132"/>
      <c r="DSN42" s="132"/>
      <c r="DSO42" s="132"/>
      <c r="DSP42" s="132"/>
      <c r="DSQ42" s="130"/>
      <c r="DSR42" s="132"/>
      <c r="DSS42" s="132"/>
      <c r="DST42" s="132"/>
      <c r="DSU42" s="132"/>
      <c r="DSV42" s="132"/>
      <c r="DSW42" s="132"/>
      <c r="DSX42" s="132"/>
      <c r="DSY42" s="132"/>
      <c r="DSZ42" s="132"/>
      <c r="DTA42" s="132"/>
      <c r="DTB42" s="132"/>
      <c r="DTC42" s="132"/>
      <c r="DTD42" s="132"/>
      <c r="DTE42" s="132"/>
      <c r="DTF42" s="130"/>
      <c r="DTG42" s="132"/>
      <c r="DTH42" s="132"/>
      <c r="DTI42" s="132"/>
      <c r="DTJ42" s="132"/>
      <c r="DTK42" s="132"/>
      <c r="DTL42" s="132"/>
      <c r="DTM42" s="132"/>
      <c r="DTN42" s="132"/>
      <c r="DTO42" s="132"/>
      <c r="DTP42" s="132"/>
      <c r="DTQ42" s="132"/>
      <c r="DTR42" s="132"/>
      <c r="DTS42" s="132"/>
      <c r="DTT42" s="132"/>
      <c r="DTU42" s="130"/>
      <c r="DTV42" s="132"/>
      <c r="DTW42" s="132"/>
      <c r="DTX42" s="132"/>
      <c r="DTY42" s="132"/>
      <c r="DTZ42" s="132"/>
      <c r="DUA42" s="132"/>
      <c r="DUB42" s="132"/>
      <c r="DUC42" s="132"/>
      <c r="DUD42" s="132"/>
      <c r="DUE42" s="132"/>
      <c r="DUF42" s="132"/>
      <c r="DUG42" s="132"/>
      <c r="DUH42" s="132"/>
      <c r="DUI42" s="132"/>
      <c r="DUJ42" s="130"/>
      <c r="DUK42" s="132"/>
      <c r="DUL42" s="132"/>
      <c r="DUM42" s="132"/>
      <c r="DUN42" s="132"/>
      <c r="DUO42" s="132"/>
      <c r="DUP42" s="132"/>
      <c r="DUQ42" s="132"/>
      <c r="DUR42" s="132"/>
      <c r="DUS42" s="132"/>
      <c r="DUT42" s="132"/>
      <c r="DUU42" s="132"/>
      <c r="DUV42" s="132"/>
      <c r="DUW42" s="132"/>
      <c r="DUX42" s="132"/>
      <c r="DUY42" s="130"/>
      <c r="DUZ42" s="132"/>
      <c r="DVA42" s="132"/>
      <c r="DVB42" s="132"/>
      <c r="DVC42" s="132"/>
      <c r="DVD42" s="132"/>
      <c r="DVE42" s="132"/>
      <c r="DVF42" s="132"/>
      <c r="DVG42" s="132"/>
      <c r="DVH42" s="132"/>
      <c r="DVI42" s="132"/>
      <c r="DVJ42" s="132"/>
      <c r="DVK42" s="132"/>
      <c r="DVL42" s="132"/>
      <c r="DVM42" s="132"/>
      <c r="DVN42" s="130"/>
      <c r="DVO42" s="132"/>
      <c r="DVP42" s="132"/>
      <c r="DVQ42" s="132"/>
      <c r="DVR42" s="132"/>
      <c r="DVS42" s="132"/>
      <c r="DVT42" s="132"/>
      <c r="DVU42" s="132"/>
      <c r="DVV42" s="132"/>
      <c r="DVW42" s="132"/>
      <c r="DVX42" s="132"/>
      <c r="DVY42" s="132"/>
      <c r="DVZ42" s="132"/>
      <c r="DWA42" s="132"/>
      <c r="DWB42" s="132"/>
      <c r="DWC42" s="130"/>
      <c r="DWD42" s="132"/>
      <c r="DWE42" s="132"/>
      <c r="DWF42" s="132"/>
      <c r="DWG42" s="132"/>
      <c r="DWH42" s="132"/>
      <c r="DWI42" s="132"/>
      <c r="DWJ42" s="132"/>
      <c r="DWK42" s="132"/>
      <c r="DWL42" s="132"/>
      <c r="DWM42" s="132"/>
      <c r="DWN42" s="132"/>
      <c r="DWO42" s="132"/>
      <c r="DWP42" s="132"/>
      <c r="DWQ42" s="132"/>
      <c r="DWR42" s="130"/>
      <c r="DWS42" s="132"/>
      <c r="DWT42" s="132"/>
      <c r="DWU42" s="132"/>
      <c r="DWV42" s="132"/>
      <c r="DWW42" s="132"/>
      <c r="DWX42" s="132"/>
      <c r="DWY42" s="132"/>
      <c r="DWZ42" s="132"/>
      <c r="DXA42" s="132"/>
      <c r="DXB42" s="132"/>
      <c r="DXC42" s="132"/>
      <c r="DXD42" s="132"/>
      <c r="DXE42" s="132"/>
      <c r="DXF42" s="132"/>
      <c r="DXG42" s="130"/>
      <c r="DXH42" s="132"/>
      <c r="DXI42" s="132"/>
      <c r="DXJ42" s="132"/>
      <c r="DXK42" s="132"/>
      <c r="DXL42" s="132"/>
      <c r="DXM42" s="132"/>
      <c r="DXN42" s="132"/>
      <c r="DXO42" s="132"/>
      <c r="DXP42" s="132"/>
      <c r="DXQ42" s="132"/>
      <c r="DXR42" s="132"/>
      <c r="DXS42" s="132"/>
      <c r="DXT42" s="132"/>
      <c r="DXU42" s="132"/>
      <c r="DXV42" s="130"/>
      <c r="DXW42" s="132"/>
      <c r="DXX42" s="132"/>
      <c r="DXY42" s="132"/>
      <c r="DXZ42" s="132"/>
      <c r="DYA42" s="132"/>
      <c r="DYB42" s="132"/>
      <c r="DYC42" s="132"/>
      <c r="DYD42" s="132"/>
      <c r="DYE42" s="132"/>
      <c r="DYF42" s="132"/>
      <c r="DYG42" s="132"/>
      <c r="DYH42" s="132"/>
      <c r="DYI42" s="132"/>
      <c r="DYJ42" s="132"/>
      <c r="DYK42" s="130"/>
      <c r="DYL42" s="132"/>
      <c r="DYM42" s="132"/>
      <c r="DYN42" s="132"/>
      <c r="DYO42" s="132"/>
      <c r="DYP42" s="132"/>
      <c r="DYQ42" s="132"/>
      <c r="DYR42" s="132"/>
      <c r="DYS42" s="132"/>
      <c r="DYT42" s="132"/>
      <c r="DYU42" s="132"/>
      <c r="DYV42" s="132"/>
      <c r="DYW42" s="132"/>
      <c r="DYX42" s="132"/>
      <c r="DYY42" s="132"/>
      <c r="DYZ42" s="130"/>
      <c r="DZA42" s="132"/>
      <c r="DZB42" s="132"/>
      <c r="DZC42" s="132"/>
      <c r="DZD42" s="132"/>
      <c r="DZE42" s="132"/>
      <c r="DZF42" s="132"/>
      <c r="DZG42" s="132"/>
      <c r="DZH42" s="132"/>
      <c r="DZI42" s="132"/>
      <c r="DZJ42" s="132"/>
      <c r="DZK42" s="132"/>
      <c r="DZL42" s="132"/>
      <c r="DZM42" s="132"/>
      <c r="DZN42" s="132"/>
      <c r="DZO42" s="130"/>
      <c r="DZP42" s="132"/>
      <c r="DZQ42" s="132"/>
      <c r="DZR42" s="132"/>
      <c r="DZS42" s="132"/>
      <c r="DZT42" s="132"/>
      <c r="DZU42" s="132"/>
      <c r="DZV42" s="132"/>
      <c r="DZW42" s="132"/>
      <c r="DZX42" s="132"/>
      <c r="DZY42" s="132"/>
      <c r="DZZ42" s="132"/>
      <c r="EAA42" s="132"/>
      <c r="EAB42" s="132"/>
      <c r="EAC42" s="132"/>
      <c r="EAD42" s="130"/>
      <c r="EAE42" s="132"/>
      <c r="EAF42" s="132"/>
      <c r="EAG42" s="132"/>
      <c r="EAH42" s="132"/>
      <c r="EAI42" s="132"/>
      <c r="EAJ42" s="132"/>
      <c r="EAK42" s="132"/>
      <c r="EAL42" s="132"/>
      <c r="EAM42" s="132"/>
      <c r="EAN42" s="132"/>
      <c r="EAO42" s="132"/>
      <c r="EAP42" s="132"/>
      <c r="EAQ42" s="132"/>
      <c r="EAR42" s="132"/>
      <c r="EAS42" s="130"/>
      <c r="EAT42" s="132"/>
      <c r="EAU42" s="132"/>
      <c r="EAV42" s="132"/>
      <c r="EAW42" s="132"/>
      <c r="EAX42" s="132"/>
      <c r="EAY42" s="132"/>
      <c r="EAZ42" s="132"/>
      <c r="EBA42" s="132"/>
      <c r="EBB42" s="132"/>
      <c r="EBC42" s="132"/>
      <c r="EBD42" s="132"/>
      <c r="EBE42" s="132"/>
      <c r="EBF42" s="132"/>
      <c r="EBG42" s="132"/>
      <c r="EBH42" s="130"/>
      <c r="EBI42" s="132"/>
      <c r="EBJ42" s="132"/>
      <c r="EBK42" s="132"/>
      <c r="EBL42" s="132"/>
      <c r="EBM42" s="132"/>
      <c r="EBN42" s="132"/>
      <c r="EBO42" s="132"/>
      <c r="EBP42" s="132"/>
      <c r="EBQ42" s="132"/>
      <c r="EBR42" s="132"/>
      <c r="EBS42" s="132"/>
      <c r="EBT42" s="132"/>
      <c r="EBU42" s="132"/>
      <c r="EBV42" s="132"/>
      <c r="EBW42" s="130"/>
      <c r="EBX42" s="132"/>
      <c r="EBY42" s="132"/>
      <c r="EBZ42" s="132"/>
      <c r="ECA42" s="132"/>
      <c r="ECB42" s="132"/>
      <c r="ECC42" s="132"/>
      <c r="ECD42" s="132"/>
      <c r="ECE42" s="132"/>
      <c r="ECF42" s="132"/>
      <c r="ECG42" s="132"/>
      <c r="ECH42" s="132"/>
      <c r="ECI42" s="132"/>
      <c r="ECJ42" s="132"/>
      <c r="ECK42" s="132"/>
      <c r="ECL42" s="130"/>
      <c r="ECM42" s="132"/>
      <c r="ECN42" s="132"/>
      <c r="ECO42" s="132"/>
      <c r="ECP42" s="132"/>
      <c r="ECQ42" s="132"/>
      <c r="ECR42" s="132"/>
      <c r="ECS42" s="132"/>
      <c r="ECT42" s="132"/>
      <c r="ECU42" s="132"/>
      <c r="ECV42" s="132"/>
      <c r="ECW42" s="132"/>
      <c r="ECX42" s="132"/>
      <c r="ECY42" s="132"/>
      <c r="ECZ42" s="132"/>
      <c r="EDA42" s="130"/>
      <c r="EDB42" s="132"/>
      <c r="EDC42" s="132"/>
      <c r="EDD42" s="132"/>
      <c r="EDE42" s="132"/>
      <c r="EDF42" s="132"/>
      <c r="EDG42" s="132"/>
      <c r="EDH42" s="132"/>
      <c r="EDI42" s="132"/>
      <c r="EDJ42" s="132"/>
      <c r="EDK42" s="132"/>
      <c r="EDL42" s="132"/>
      <c r="EDM42" s="132"/>
      <c r="EDN42" s="132"/>
      <c r="EDO42" s="132"/>
      <c r="EDP42" s="130"/>
      <c r="EDQ42" s="132"/>
      <c r="EDR42" s="132"/>
      <c r="EDS42" s="132"/>
      <c r="EDT42" s="132"/>
      <c r="EDU42" s="132"/>
      <c r="EDV42" s="132"/>
      <c r="EDW42" s="132"/>
      <c r="EDX42" s="132"/>
      <c r="EDY42" s="132"/>
      <c r="EDZ42" s="132"/>
      <c r="EEA42" s="132"/>
      <c r="EEB42" s="132"/>
      <c r="EEC42" s="132"/>
      <c r="EED42" s="132"/>
      <c r="EEE42" s="130"/>
      <c r="EEF42" s="132"/>
      <c r="EEG42" s="132"/>
      <c r="EEH42" s="132"/>
      <c r="EEI42" s="132"/>
      <c r="EEJ42" s="132"/>
      <c r="EEK42" s="132"/>
      <c r="EEL42" s="132"/>
      <c r="EEM42" s="132"/>
      <c r="EEN42" s="132"/>
      <c r="EEO42" s="132"/>
      <c r="EEP42" s="132"/>
      <c r="EEQ42" s="132"/>
      <c r="EER42" s="132"/>
      <c r="EES42" s="132"/>
      <c r="EET42" s="130"/>
      <c r="EEU42" s="132"/>
      <c r="EEV42" s="132"/>
      <c r="EEW42" s="132"/>
      <c r="EEX42" s="132"/>
      <c r="EEY42" s="132"/>
      <c r="EEZ42" s="132"/>
      <c r="EFA42" s="132"/>
      <c r="EFB42" s="132"/>
      <c r="EFC42" s="132"/>
      <c r="EFD42" s="132"/>
      <c r="EFE42" s="132"/>
      <c r="EFF42" s="132"/>
      <c r="EFG42" s="132"/>
      <c r="EFH42" s="132"/>
      <c r="EFI42" s="130"/>
      <c r="EFJ42" s="132"/>
      <c r="EFK42" s="132"/>
      <c r="EFL42" s="132"/>
      <c r="EFM42" s="132"/>
      <c r="EFN42" s="132"/>
      <c r="EFO42" s="132"/>
      <c r="EFP42" s="132"/>
      <c r="EFQ42" s="132"/>
      <c r="EFR42" s="132"/>
      <c r="EFS42" s="132"/>
      <c r="EFT42" s="132"/>
      <c r="EFU42" s="132"/>
      <c r="EFV42" s="132"/>
      <c r="EFW42" s="132"/>
      <c r="EFX42" s="130"/>
      <c r="EFY42" s="132"/>
      <c r="EFZ42" s="132"/>
      <c r="EGA42" s="132"/>
      <c r="EGB42" s="132"/>
      <c r="EGC42" s="132"/>
      <c r="EGD42" s="132"/>
      <c r="EGE42" s="132"/>
      <c r="EGF42" s="132"/>
      <c r="EGG42" s="132"/>
      <c r="EGH42" s="132"/>
      <c r="EGI42" s="132"/>
      <c r="EGJ42" s="132"/>
      <c r="EGK42" s="132"/>
      <c r="EGL42" s="132"/>
      <c r="EGM42" s="130"/>
      <c r="EGN42" s="132"/>
      <c r="EGO42" s="132"/>
      <c r="EGP42" s="132"/>
      <c r="EGQ42" s="132"/>
      <c r="EGR42" s="132"/>
      <c r="EGS42" s="132"/>
      <c r="EGT42" s="132"/>
      <c r="EGU42" s="132"/>
      <c r="EGV42" s="132"/>
      <c r="EGW42" s="132"/>
      <c r="EGX42" s="132"/>
      <c r="EGY42" s="132"/>
      <c r="EGZ42" s="132"/>
      <c r="EHA42" s="132"/>
      <c r="EHB42" s="130"/>
      <c r="EHC42" s="132"/>
      <c r="EHD42" s="132"/>
      <c r="EHE42" s="132"/>
      <c r="EHF42" s="132"/>
      <c r="EHG42" s="132"/>
      <c r="EHH42" s="132"/>
      <c r="EHI42" s="132"/>
      <c r="EHJ42" s="132"/>
      <c r="EHK42" s="132"/>
      <c r="EHL42" s="132"/>
      <c r="EHM42" s="132"/>
      <c r="EHN42" s="132"/>
      <c r="EHO42" s="132"/>
      <c r="EHP42" s="132"/>
      <c r="EHQ42" s="130"/>
      <c r="EHR42" s="132"/>
      <c r="EHS42" s="132"/>
      <c r="EHT42" s="132"/>
      <c r="EHU42" s="132"/>
      <c r="EHV42" s="132"/>
      <c r="EHW42" s="132"/>
      <c r="EHX42" s="132"/>
      <c r="EHY42" s="132"/>
      <c r="EHZ42" s="132"/>
      <c r="EIA42" s="132"/>
      <c r="EIB42" s="132"/>
      <c r="EIC42" s="132"/>
      <c r="EID42" s="132"/>
      <c r="EIE42" s="132"/>
      <c r="EIF42" s="130"/>
      <c r="EIG42" s="132"/>
      <c r="EIH42" s="132"/>
      <c r="EII42" s="132"/>
      <c r="EIJ42" s="132"/>
      <c r="EIK42" s="132"/>
      <c r="EIL42" s="132"/>
      <c r="EIM42" s="132"/>
      <c r="EIN42" s="132"/>
      <c r="EIO42" s="132"/>
      <c r="EIP42" s="132"/>
      <c r="EIQ42" s="132"/>
      <c r="EIR42" s="132"/>
      <c r="EIS42" s="132"/>
      <c r="EIT42" s="132"/>
      <c r="EIU42" s="130"/>
      <c r="EIV42" s="132"/>
      <c r="EIW42" s="132"/>
      <c r="EIX42" s="132"/>
      <c r="EIY42" s="132"/>
      <c r="EIZ42" s="132"/>
      <c r="EJA42" s="132"/>
      <c r="EJB42" s="132"/>
      <c r="EJC42" s="132"/>
      <c r="EJD42" s="132"/>
      <c r="EJE42" s="132"/>
      <c r="EJF42" s="132"/>
      <c r="EJG42" s="132"/>
      <c r="EJH42" s="132"/>
      <c r="EJI42" s="132"/>
      <c r="EJJ42" s="130"/>
      <c r="EJK42" s="132"/>
      <c r="EJL42" s="132"/>
      <c r="EJM42" s="132"/>
      <c r="EJN42" s="132"/>
      <c r="EJO42" s="132"/>
      <c r="EJP42" s="132"/>
      <c r="EJQ42" s="132"/>
      <c r="EJR42" s="132"/>
      <c r="EJS42" s="132"/>
      <c r="EJT42" s="132"/>
      <c r="EJU42" s="132"/>
      <c r="EJV42" s="132"/>
      <c r="EJW42" s="132"/>
      <c r="EJX42" s="132"/>
      <c r="EJY42" s="130"/>
      <c r="EJZ42" s="132"/>
      <c r="EKA42" s="132"/>
      <c r="EKB42" s="132"/>
      <c r="EKC42" s="132"/>
      <c r="EKD42" s="132"/>
      <c r="EKE42" s="132"/>
      <c r="EKF42" s="132"/>
      <c r="EKG42" s="132"/>
      <c r="EKH42" s="132"/>
      <c r="EKI42" s="132"/>
      <c r="EKJ42" s="132"/>
      <c r="EKK42" s="132"/>
      <c r="EKL42" s="132"/>
      <c r="EKM42" s="132"/>
      <c r="EKN42" s="130"/>
      <c r="EKO42" s="132"/>
      <c r="EKP42" s="132"/>
      <c r="EKQ42" s="132"/>
      <c r="EKR42" s="132"/>
      <c r="EKS42" s="132"/>
      <c r="EKT42" s="132"/>
      <c r="EKU42" s="132"/>
      <c r="EKV42" s="132"/>
      <c r="EKW42" s="132"/>
      <c r="EKX42" s="132"/>
      <c r="EKY42" s="132"/>
      <c r="EKZ42" s="132"/>
      <c r="ELA42" s="132"/>
      <c r="ELB42" s="132"/>
      <c r="ELC42" s="130"/>
      <c r="ELD42" s="132"/>
      <c r="ELE42" s="132"/>
      <c r="ELF42" s="132"/>
      <c r="ELG42" s="132"/>
      <c r="ELH42" s="132"/>
      <c r="ELI42" s="132"/>
      <c r="ELJ42" s="132"/>
      <c r="ELK42" s="132"/>
      <c r="ELL42" s="132"/>
      <c r="ELM42" s="132"/>
      <c r="ELN42" s="132"/>
      <c r="ELO42" s="132"/>
      <c r="ELP42" s="132"/>
      <c r="ELQ42" s="132"/>
      <c r="ELR42" s="130"/>
      <c r="ELS42" s="132"/>
      <c r="ELT42" s="132"/>
      <c r="ELU42" s="132"/>
      <c r="ELV42" s="132"/>
      <c r="ELW42" s="132"/>
      <c r="ELX42" s="132"/>
      <c r="ELY42" s="132"/>
      <c r="ELZ42" s="132"/>
      <c r="EMA42" s="132"/>
      <c r="EMB42" s="132"/>
      <c r="EMC42" s="132"/>
      <c r="EMD42" s="132"/>
      <c r="EME42" s="132"/>
      <c r="EMF42" s="132"/>
      <c r="EMG42" s="130"/>
      <c r="EMH42" s="132"/>
      <c r="EMI42" s="132"/>
      <c r="EMJ42" s="132"/>
      <c r="EMK42" s="132"/>
      <c r="EML42" s="132"/>
      <c r="EMM42" s="132"/>
      <c r="EMN42" s="132"/>
      <c r="EMO42" s="132"/>
      <c r="EMP42" s="132"/>
      <c r="EMQ42" s="132"/>
      <c r="EMR42" s="132"/>
      <c r="EMS42" s="132"/>
      <c r="EMT42" s="132"/>
      <c r="EMU42" s="132"/>
      <c r="EMV42" s="130"/>
      <c r="EMW42" s="132"/>
      <c r="EMX42" s="132"/>
      <c r="EMY42" s="132"/>
      <c r="EMZ42" s="132"/>
      <c r="ENA42" s="132"/>
      <c r="ENB42" s="132"/>
      <c r="ENC42" s="132"/>
      <c r="END42" s="132"/>
      <c r="ENE42" s="132"/>
      <c r="ENF42" s="132"/>
      <c r="ENG42" s="132"/>
      <c r="ENH42" s="132"/>
      <c r="ENI42" s="132"/>
      <c r="ENJ42" s="132"/>
      <c r="ENK42" s="130"/>
      <c r="ENL42" s="132"/>
      <c r="ENM42" s="132"/>
      <c r="ENN42" s="132"/>
      <c r="ENO42" s="132"/>
      <c r="ENP42" s="132"/>
      <c r="ENQ42" s="132"/>
      <c r="ENR42" s="132"/>
      <c r="ENS42" s="132"/>
      <c r="ENT42" s="132"/>
      <c r="ENU42" s="132"/>
      <c r="ENV42" s="132"/>
      <c r="ENW42" s="132"/>
      <c r="ENX42" s="132"/>
      <c r="ENY42" s="132"/>
      <c r="ENZ42" s="130"/>
      <c r="EOA42" s="132"/>
      <c r="EOB42" s="132"/>
      <c r="EOC42" s="132"/>
      <c r="EOD42" s="132"/>
      <c r="EOE42" s="132"/>
      <c r="EOF42" s="132"/>
      <c r="EOG42" s="132"/>
      <c r="EOH42" s="132"/>
      <c r="EOI42" s="132"/>
      <c r="EOJ42" s="132"/>
      <c r="EOK42" s="132"/>
      <c r="EOL42" s="132"/>
      <c r="EOM42" s="132"/>
      <c r="EON42" s="132"/>
      <c r="EOO42" s="130"/>
      <c r="EOP42" s="132"/>
      <c r="EOQ42" s="132"/>
      <c r="EOR42" s="132"/>
      <c r="EOS42" s="132"/>
      <c r="EOT42" s="132"/>
      <c r="EOU42" s="132"/>
      <c r="EOV42" s="132"/>
      <c r="EOW42" s="132"/>
      <c r="EOX42" s="132"/>
      <c r="EOY42" s="132"/>
      <c r="EOZ42" s="132"/>
      <c r="EPA42" s="132"/>
      <c r="EPB42" s="132"/>
      <c r="EPC42" s="132"/>
      <c r="EPD42" s="130"/>
      <c r="EPE42" s="132"/>
      <c r="EPF42" s="132"/>
      <c r="EPG42" s="132"/>
      <c r="EPH42" s="132"/>
      <c r="EPI42" s="132"/>
      <c r="EPJ42" s="132"/>
      <c r="EPK42" s="132"/>
      <c r="EPL42" s="132"/>
      <c r="EPM42" s="132"/>
      <c r="EPN42" s="132"/>
      <c r="EPO42" s="132"/>
      <c r="EPP42" s="132"/>
      <c r="EPQ42" s="132"/>
      <c r="EPR42" s="132"/>
      <c r="EPS42" s="130"/>
      <c r="EPT42" s="132"/>
      <c r="EPU42" s="132"/>
      <c r="EPV42" s="132"/>
      <c r="EPW42" s="132"/>
      <c r="EPX42" s="132"/>
      <c r="EPY42" s="132"/>
      <c r="EPZ42" s="132"/>
      <c r="EQA42" s="132"/>
      <c r="EQB42" s="132"/>
      <c r="EQC42" s="132"/>
      <c r="EQD42" s="132"/>
      <c r="EQE42" s="132"/>
      <c r="EQF42" s="132"/>
      <c r="EQG42" s="132"/>
      <c r="EQH42" s="130"/>
      <c r="EQI42" s="132"/>
      <c r="EQJ42" s="132"/>
      <c r="EQK42" s="132"/>
      <c r="EQL42" s="132"/>
      <c r="EQM42" s="132"/>
      <c r="EQN42" s="132"/>
      <c r="EQO42" s="132"/>
      <c r="EQP42" s="132"/>
      <c r="EQQ42" s="132"/>
      <c r="EQR42" s="132"/>
      <c r="EQS42" s="132"/>
      <c r="EQT42" s="132"/>
      <c r="EQU42" s="132"/>
      <c r="EQV42" s="132"/>
      <c r="EQW42" s="130"/>
      <c r="EQX42" s="132"/>
      <c r="EQY42" s="132"/>
      <c r="EQZ42" s="132"/>
      <c r="ERA42" s="132"/>
      <c r="ERB42" s="132"/>
      <c r="ERC42" s="132"/>
      <c r="ERD42" s="132"/>
      <c r="ERE42" s="132"/>
      <c r="ERF42" s="132"/>
      <c r="ERG42" s="132"/>
      <c r="ERH42" s="132"/>
      <c r="ERI42" s="132"/>
      <c r="ERJ42" s="132"/>
      <c r="ERK42" s="132"/>
      <c r="ERL42" s="130"/>
      <c r="ERM42" s="132"/>
      <c r="ERN42" s="132"/>
      <c r="ERO42" s="132"/>
      <c r="ERP42" s="132"/>
      <c r="ERQ42" s="132"/>
      <c r="ERR42" s="132"/>
      <c r="ERS42" s="132"/>
      <c r="ERT42" s="132"/>
      <c r="ERU42" s="132"/>
      <c r="ERV42" s="132"/>
      <c r="ERW42" s="132"/>
      <c r="ERX42" s="132"/>
      <c r="ERY42" s="132"/>
      <c r="ERZ42" s="132"/>
      <c r="ESA42" s="130"/>
      <c r="ESB42" s="132"/>
      <c r="ESC42" s="132"/>
      <c r="ESD42" s="132"/>
      <c r="ESE42" s="132"/>
      <c r="ESF42" s="132"/>
      <c r="ESG42" s="132"/>
      <c r="ESH42" s="132"/>
      <c r="ESI42" s="132"/>
      <c r="ESJ42" s="132"/>
      <c r="ESK42" s="132"/>
      <c r="ESL42" s="132"/>
      <c r="ESM42" s="132"/>
      <c r="ESN42" s="132"/>
      <c r="ESO42" s="132"/>
      <c r="ESP42" s="130"/>
      <c r="ESQ42" s="132"/>
      <c r="ESR42" s="132"/>
      <c r="ESS42" s="132"/>
      <c r="EST42" s="132"/>
      <c r="ESU42" s="132"/>
      <c r="ESV42" s="132"/>
      <c r="ESW42" s="132"/>
      <c r="ESX42" s="132"/>
      <c r="ESY42" s="132"/>
      <c r="ESZ42" s="132"/>
      <c r="ETA42" s="132"/>
      <c r="ETB42" s="132"/>
      <c r="ETC42" s="132"/>
      <c r="ETD42" s="132"/>
      <c r="ETE42" s="130"/>
      <c r="ETF42" s="132"/>
      <c r="ETG42" s="132"/>
      <c r="ETH42" s="132"/>
      <c r="ETI42" s="132"/>
      <c r="ETJ42" s="132"/>
      <c r="ETK42" s="132"/>
      <c r="ETL42" s="132"/>
      <c r="ETM42" s="132"/>
      <c r="ETN42" s="132"/>
      <c r="ETO42" s="132"/>
      <c r="ETP42" s="132"/>
      <c r="ETQ42" s="132"/>
      <c r="ETR42" s="132"/>
      <c r="ETS42" s="132"/>
      <c r="ETT42" s="130"/>
      <c r="ETU42" s="132"/>
      <c r="ETV42" s="132"/>
      <c r="ETW42" s="132"/>
      <c r="ETX42" s="132"/>
      <c r="ETY42" s="132"/>
      <c r="ETZ42" s="132"/>
      <c r="EUA42" s="132"/>
      <c r="EUB42" s="132"/>
      <c r="EUC42" s="132"/>
      <c r="EUD42" s="132"/>
      <c r="EUE42" s="132"/>
      <c r="EUF42" s="132"/>
      <c r="EUG42" s="132"/>
      <c r="EUH42" s="132"/>
      <c r="EUI42" s="130"/>
      <c r="EUJ42" s="132"/>
      <c r="EUK42" s="132"/>
      <c r="EUL42" s="132"/>
      <c r="EUM42" s="132"/>
      <c r="EUN42" s="132"/>
      <c r="EUO42" s="132"/>
      <c r="EUP42" s="132"/>
      <c r="EUQ42" s="132"/>
      <c r="EUR42" s="132"/>
      <c r="EUS42" s="132"/>
      <c r="EUT42" s="132"/>
      <c r="EUU42" s="132"/>
      <c r="EUV42" s="132"/>
      <c r="EUW42" s="132"/>
      <c r="EUX42" s="130"/>
      <c r="EUY42" s="132"/>
      <c r="EUZ42" s="132"/>
      <c r="EVA42" s="132"/>
      <c r="EVB42" s="132"/>
      <c r="EVC42" s="132"/>
      <c r="EVD42" s="132"/>
      <c r="EVE42" s="132"/>
      <c r="EVF42" s="132"/>
      <c r="EVG42" s="132"/>
      <c r="EVH42" s="132"/>
      <c r="EVI42" s="132"/>
      <c r="EVJ42" s="132"/>
      <c r="EVK42" s="132"/>
      <c r="EVL42" s="132"/>
      <c r="EVM42" s="130"/>
      <c r="EVN42" s="132"/>
      <c r="EVO42" s="132"/>
      <c r="EVP42" s="132"/>
      <c r="EVQ42" s="132"/>
      <c r="EVR42" s="132"/>
      <c r="EVS42" s="132"/>
      <c r="EVT42" s="132"/>
      <c r="EVU42" s="132"/>
      <c r="EVV42" s="132"/>
      <c r="EVW42" s="132"/>
      <c r="EVX42" s="132"/>
      <c r="EVY42" s="132"/>
      <c r="EVZ42" s="132"/>
      <c r="EWA42" s="132"/>
      <c r="EWB42" s="130"/>
      <c r="EWC42" s="132"/>
      <c r="EWD42" s="132"/>
      <c r="EWE42" s="132"/>
      <c r="EWF42" s="132"/>
      <c r="EWG42" s="132"/>
      <c r="EWH42" s="132"/>
      <c r="EWI42" s="132"/>
      <c r="EWJ42" s="132"/>
      <c r="EWK42" s="132"/>
      <c r="EWL42" s="132"/>
      <c r="EWM42" s="132"/>
      <c r="EWN42" s="132"/>
      <c r="EWO42" s="132"/>
      <c r="EWP42" s="132"/>
      <c r="EWQ42" s="130"/>
      <c r="EWR42" s="132"/>
      <c r="EWS42" s="132"/>
      <c r="EWT42" s="132"/>
      <c r="EWU42" s="132"/>
      <c r="EWV42" s="132"/>
      <c r="EWW42" s="132"/>
      <c r="EWX42" s="132"/>
      <c r="EWY42" s="132"/>
      <c r="EWZ42" s="132"/>
      <c r="EXA42" s="132"/>
      <c r="EXB42" s="132"/>
      <c r="EXC42" s="132"/>
      <c r="EXD42" s="132"/>
      <c r="EXE42" s="132"/>
      <c r="EXF42" s="130"/>
      <c r="EXG42" s="132"/>
      <c r="EXH42" s="132"/>
      <c r="EXI42" s="132"/>
      <c r="EXJ42" s="132"/>
      <c r="EXK42" s="132"/>
      <c r="EXL42" s="132"/>
      <c r="EXM42" s="132"/>
      <c r="EXN42" s="132"/>
      <c r="EXO42" s="132"/>
      <c r="EXP42" s="132"/>
      <c r="EXQ42" s="132"/>
      <c r="EXR42" s="132"/>
      <c r="EXS42" s="132"/>
      <c r="EXT42" s="132"/>
      <c r="EXU42" s="130"/>
      <c r="EXV42" s="132"/>
      <c r="EXW42" s="132"/>
      <c r="EXX42" s="132"/>
      <c r="EXY42" s="132"/>
      <c r="EXZ42" s="132"/>
      <c r="EYA42" s="132"/>
      <c r="EYB42" s="132"/>
      <c r="EYC42" s="132"/>
      <c r="EYD42" s="132"/>
      <c r="EYE42" s="132"/>
      <c r="EYF42" s="132"/>
      <c r="EYG42" s="132"/>
      <c r="EYH42" s="132"/>
      <c r="EYI42" s="132"/>
      <c r="EYJ42" s="130"/>
      <c r="EYK42" s="132"/>
      <c r="EYL42" s="132"/>
      <c r="EYM42" s="132"/>
      <c r="EYN42" s="132"/>
      <c r="EYO42" s="132"/>
      <c r="EYP42" s="132"/>
      <c r="EYQ42" s="132"/>
      <c r="EYR42" s="132"/>
      <c r="EYS42" s="132"/>
      <c r="EYT42" s="132"/>
      <c r="EYU42" s="132"/>
      <c r="EYV42" s="132"/>
      <c r="EYW42" s="132"/>
      <c r="EYX42" s="132"/>
      <c r="EYY42" s="130"/>
      <c r="EYZ42" s="132"/>
      <c r="EZA42" s="132"/>
      <c r="EZB42" s="132"/>
      <c r="EZC42" s="132"/>
      <c r="EZD42" s="132"/>
      <c r="EZE42" s="132"/>
      <c r="EZF42" s="132"/>
      <c r="EZG42" s="132"/>
      <c r="EZH42" s="132"/>
      <c r="EZI42" s="132"/>
      <c r="EZJ42" s="132"/>
      <c r="EZK42" s="132"/>
      <c r="EZL42" s="132"/>
      <c r="EZM42" s="132"/>
      <c r="EZN42" s="130"/>
      <c r="EZO42" s="132"/>
      <c r="EZP42" s="132"/>
      <c r="EZQ42" s="132"/>
      <c r="EZR42" s="132"/>
      <c r="EZS42" s="132"/>
      <c r="EZT42" s="132"/>
      <c r="EZU42" s="132"/>
      <c r="EZV42" s="132"/>
      <c r="EZW42" s="132"/>
      <c r="EZX42" s="132"/>
      <c r="EZY42" s="132"/>
      <c r="EZZ42" s="132"/>
      <c r="FAA42" s="132"/>
      <c r="FAB42" s="132"/>
      <c r="FAC42" s="130"/>
      <c r="FAD42" s="132"/>
      <c r="FAE42" s="132"/>
      <c r="FAF42" s="132"/>
      <c r="FAG42" s="132"/>
      <c r="FAH42" s="132"/>
      <c r="FAI42" s="132"/>
      <c r="FAJ42" s="132"/>
      <c r="FAK42" s="132"/>
      <c r="FAL42" s="132"/>
      <c r="FAM42" s="132"/>
      <c r="FAN42" s="132"/>
      <c r="FAO42" s="132"/>
      <c r="FAP42" s="132"/>
      <c r="FAQ42" s="132"/>
      <c r="FAR42" s="130"/>
      <c r="FAS42" s="132"/>
      <c r="FAT42" s="132"/>
      <c r="FAU42" s="132"/>
      <c r="FAV42" s="132"/>
      <c r="FAW42" s="132"/>
      <c r="FAX42" s="132"/>
      <c r="FAY42" s="132"/>
      <c r="FAZ42" s="132"/>
      <c r="FBA42" s="132"/>
      <c r="FBB42" s="132"/>
      <c r="FBC42" s="132"/>
      <c r="FBD42" s="132"/>
      <c r="FBE42" s="132"/>
      <c r="FBF42" s="132"/>
      <c r="FBG42" s="130"/>
      <c r="FBH42" s="132"/>
      <c r="FBI42" s="132"/>
      <c r="FBJ42" s="132"/>
      <c r="FBK42" s="132"/>
      <c r="FBL42" s="132"/>
      <c r="FBM42" s="132"/>
      <c r="FBN42" s="132"/>
      <c r="FBO42" s="132"/>
      <c r="FBP42" s="132"/>
      <c r="FBQ42" s="132"/>
      <c r="FBR42" s="132"/>
      <c r="FBS42" s="132"/>
      <c r="FBT42" s="132"/>
      <c r="FBU42" s="132"/>
      <c r="FBV42" s="130"/>
      <c r="FBW42" s="132"/>
      <c r="FBX42" s="132"/>
      <c r="FBY42" s="132"/>
      <c r="FBZ42" s="132"/>
      <c r="FCA42" s="132"/>
      <c r="FCB42" s="132"/>
      <c r="FCC42" s="132"/>
      <c r="FCD42" s="132"/>
      <c r="FCE42" s="132"/>
      <c r="FCF42" s="132"/>
      <c r="FCG42" s="132"/>
      <c r="FCH42" s="132"/>
      <c r="FCI42" s="132"/>
      <c r="FCJ42" s="132"/>
      <c r="FCK42" s="130"/>
      <c r="FCL42" s="132"/>
      <c r="FCM42" s="132"/>
      <c r="FCN42" s="132"/>
      <c r="FCO42" s="132"/>
      <c r="FCP42" s="132"/>
      <c r="FCQ42" s="132"/>
      <c r="FCR42" s="132"/>
      <c r="FCS42" s="132"/>
      <c r="FCT42" s="132"/>
      <c r="FCU42" s="132"/>
      <c r="FCV42" s="132"/>
      <c r="FCW42" s="132"/>
      <c r="FCX42" s="132"/>
      <c r="FCY42" s="132"/>
      <c r="FCZ42" s="130"/>
      <c r="FDA42" s="132"/>
      <c r="FDB42" s="132"/>
      <c r="FDC42" s="132"/>
      <c r="FDD42" s="132"/>
      <c r="FDE42" s="132"/>
      <c r="FDF42" s="132"/>
      <c r="FDG42" s="132"/>
      <c r="FDH42" s="132"/>
      <c r="FDI42" s="132"/>
      <c r="FDJ42" s="132"/>
      <c r="FDK42" s="132"/>
      <c r="FDL42" s="132"/>
      <c r="FDM42" s="132"/>
      <c r="FDN42" s="132"/>
      <c r="FDO42" s="130"/>
      <c r="FDP42" s="132"/>
      <c r="FDQ42" s="132"/>
      <c r="FDR42" s="132"/>
      <c r="FDS42" s="132"/>
      <c r="FDT42" s="132"/>
      <c r="FDU42" s="132"/>
      <c r="FDV42" s="132"/>
      <c r="FDW42" s="132"/>
      <c r="FDX42" s="132"/>
      <c r="FDY42" s="132"/>
      <c r="FDZ42" s="132"/>
      <c r="FEA42" s="132"/>
      <c r="FEB42" s="132"/>
      <c r="FEC42" s="132"/>
      <c r="FED42" s="130"/>
      <c r="FEE42" s="132"/>
      <c r="FEF42" s="132"/>
      <c r="FEG42" s="132"/>
      <c r="FEH42" s="132"/>
      <c r="FEI42" s="132"/>
      <c r="FEJ42" s="132"/>
      <c r="FEK42" s="132"/>
      <c r="FEL42" s="132"/>
      <c r="FEM42" s="132"/>
      <c r="FEN42" s="132"/>
      <c r="FEO42" s="132"/>
      <c r="FEP42" s="132"/>
      <c r="FEQ42" s="132"/>
      <c r="FER42" s="132"/>
      <c r="FES42" s="130"/>
      <c r="FET42" s="132"/>
      <c r="FEU42" s="132"/>
      <c r="FEV42" s="132"/>
      <c r="FEW42" s="132"/>
      <c r="FEX42" s="132"/>
      <c r="FEY42" s="132"/>
      <c r="FEZ42" s="132"/>
      <c r="FFA42" s="132"/>
      <c r="FFB42" s="132"/>
      <c r="FFC42" s="132"/>
      <c r="FFD42" s="132"/>
      <c r="FFE42" s="132"/>
      <c r="FFF42" s="132"/>
      <c r="FFG42" s="132"/>
      <c r="FFH42" s="130"/>
      <c r="FFI42" s="132"/>
      <c r="FFJ42" s="132"/>
      <c r="FFK42" s="132"/>
      <c r="FFL42" s="132"/>
      <c r="FFM42" s="132"/>
      <c r="FFN42" s="132"/>
      <c r="FFO42" s="132"/>
      <c r="FFP42" s="132"/>
      <c r="FFQ42" s="132"/>
      <c r="FFR42" s="132"/>
      <c r="FFS42" s="132"/>
      <c r="FFT42" s="132"/>
      <c r="FFU42" s="132"/>
      <c r="FFV42" s="132"/>
      <c r="FFW42" s="130"/>
      <c r="FFX42" s="132"/>
      <c r="FFY42" s="132"/>
      <c r="FFZ42" s="132"/>
      <c r="FGA42" s="132"/>
      <c r="FGB42" s="132"/>
      <c r="FGC42" s="132"/>
      <c r="FGD42" s="132"/>
      <c r="FGE42" s="132"/>
      <c r="FGF42" s="132"/>
      <c r="FGG42" s="132"/>
      <c r="FGH42" s="132"/>
      <c r="FGI42" s="132"/>
      <c r="FGJ42" s="132"/>
      <c r="FGK42" s="132"/>
      <c r="FGL42" s="130"/>
      <c r="FGM42" s="132"/>
      <c r="FGN42" s="132"/>
      <c r="FGO42" s="132"/>
      <c r="FGP42" s="132"/>
      <c r="FGQ42" s="132"/>
      <c r="FGR42" s="132"/>
      <c r="FGS42" s="132"/>
      <c r="FGT42" s="132"/>
      <c r="FGU42" s="132"/>
      <c r="FGV42" s="132"/>
      <c r="FGW42" s="132"/>
      <c r="FGX42" s="132"/>
      <c r="FGY42" s="132"/>
      <c r="FGZ42" s="132"/>
      <c r="FHA42" s="130"/>
      <c r="FHB42" s="132"/>
      <c r="FHC42" s="132"/>
      <c r="FHD42" s="132"/>
      <c r="FHE42" s="132"/>
      <c r="FHF42" s="132"/>
      <c r="FHG42" s="132"/>
      <c r="FHH42" s="132"/>
      <c r="FHI42" s="132"/>
      <c r="FHJ42" s="132"/>
      <c r="FHK42" s="132"/>
      <c r="FHL42" s="132"/>
      <c r="FHM42" s="132"/>
      <c r="FHN42" s="132"/>
      <c r="FHO42" s="132"/>
      <c r="FHP42" s="130"/>
      <c r="FHQ42" s="132"/>
      <c r="FHR42" s="132"/>
      <c r="FHS42" s="132"/>
      <c r="FHT42" s="132"/>
      <c r="FHU42" s="132"/>
      <c r="FHV42" s="132"/>
      <c r="FHW42" s="132"/>
      <c r="FHX42" s="132"/>
      <c r="FHY42" s="132"/>
      <c r="FHZ42" s="132"/>
      <c r="FIA42" s="132"/>
      <c r="FIB42" s="132"/>
      <c r="FIC42" s="132"/>
      <c r="FID42" s="132"/>
      <c r="FIE42" s="130"/>
      <c r="FIF42" s="132"/>
      <c r="FIG42" s="132"/>
      <c r="FIH42" s="132"/>
      <c r="FII42" s="132"/>
      <c r="FIJ42" s="132"/>
      <c r="FIK42" s="132"/>
      <c r="FIL42" s="132"/>
      <c r="FIM42" s="132"/>
      <c r="FIN42" s="132"/>
      <c r="FIO42" s="132"/>
      <c r="FIP42" s="132"/>
      <c r="FIQ42" s="132"/>
      <c r="FIR42" s="132"/>
      <c r="FIS42" s="132"/>
      <c r="FIT42" s="130"/>
      <c r="FIU42" s="132"/>
      <c r="FIV42" s="132"/>
      <c r="FIW42" s="132"/>
      <c r="FIX42" s="132"/>
      <c r="FIY42" s="132"/>
      <c r="FIZ42" s="132"/>
      <c r="FJA42" s="132"/>
      <c r="FJB42" s="132"/>
      <c r="FJC42" s="132"/>
      <c r="FJD42" s="132"/>
      <c r="FJE42" s="132"/>
      <c r="FJF42" s="132"/>
      <c r="FJG42" s="132"/>
      <c r="FJH42" s="132"/>
      <c r="FJI42" s="130"/>
      <c r="FJJ42" s="132"/>
      <c r="FJK42" s="132"/>
      <c r="FJL42" s="132"/>
      <c r="FJM42" s="132"/>
      <c r="FJN42" s="132"/>
      <c r="FJO42" s="132"/>
      <c r="FJP42" s="132"/>
      <c r="FJQ42" s="132"/>
      <c r="FJR42" s="132"/>
      <c r="FJS42" s="132"/>
      <c r="FJT42" s="132"/>
      <c r="FJU42" s="132"/>
      <c r="FJV42" s="132"/>
      <c r="FJW42" s="132"/>
      <c r="FJX42" s="130"/>
      <c r="FJY42" s="132"/>
      <c r="FJZ42" s="132"/>
      <c r="FKA42" s="132"/>
      <c r="FKB42" s="132"/>
      <c r="FKC42" s="132"/>
      <c r="FKD42" s="132"/>
      <c r="FKE42" s="132"/>
      <c r="FKF42" s="132"/>
      <c r="FKG42" s="132"/>
      <c r="FKH42" s="132"/>
      <c r="FKI42" s="132"/>
      <c r="FKJ42" s="132"/>
      <c r="FKK42" s="132"/>
      <c r="FKL42" s="132"/>
      <c r="FKM42" s="130"/>
      <c r="FKN42" s="132"/>
      <c r="FKO42" s="132"/>
      <c r="FKP42" s="132"/>
      <c r="FKQ42" s="132"/>
      <c r="FKR42" s="132"/>
      <c r="FKS42" s="132"/>
      <c r="FKT42" s="132"/>
      <c r="FKU42" s="132"/>
      <c r="FKV42" s="132"/>
      <c r="FKW42" s="132"/>
      <c r="FKX42" s="132"/>
      <c r="FKY42" s="132"/>
      <c r="FKZ42" s="132"/>
      <c r="FLA42" s="132"/>
      <c r="FLB42" s="130"/>
      <c r="FLC42" s="132"/>
      <c r="FLD42" s="132"/>
      <c r="FLE42" s="132"/>
      <c r="FLF42" s="132"/>
      <c r="FLG42" s="132"/>
      <c r="FLH42" s="132"/>
      <c r="FLI42" s="132"/>
      <c r="FLJ42" s="132"/>
      <c r="FLK42" s="132"/>
      <c r="FLL42" s="132"/>
      <c r="FLM42" s="132"/>
      <c r="FLN42" s="132"/>
      <c r="FLO42" s="132"/>
      <c r="FLP42" s="132"/>
      <c r="FLQ42" s="130"/>
      <c r="FLR42" s="132"/>
      <c r="FLS42" s="132"/>
      <c r="FLT42" s="132"/>
      <c r="FLU42" s="132"/>
      <c r="FLV42" s="132"/>
      <c r="FLW42" s="132"/>
      <c r="FLX42" s="132"/>
      <c r="FLY42" s="132"/>
      <c r="FLZ42" s="132"/>
      <c r="FMA42" s="132"/>
      <c r="FMB42" s="132"/>
      <c r="FMC42" s="132"/>
      <c r="FMD42" s="132"/>
      <c r="FME42" s="132"/>
      <c r="FMF42" s="130"/>
      <c r="FMG42" s="132"/>
      <c r="FMH42" s="132"/>
      <c r="FMI42" s="132"/>
      <c r="FMJ42" s="132"/>
      <c r="FMK42" s="132"/>
      <c r="FML42" s="132"/>
      <c r="FMM42" s="132"/>
      <c r="FMN42" s="132"/>
      <c r="FMO42" s="132"/>
      <c r="FMP42" s="132"/>
      <c r="FMQ42" s="132"/>
      <c r="FMR42" s="132"/>
      <c r="FMS42" s="132"/>
      <c r="FMT42" s="132"/>
      <c r="FMU42" s="130"/>
      <c r="FMV42" s="132"/>
      <c r="FMW42" s="132"/>
      <c r="FMX42" s="132"/>
      <c r="FMY42" s="132"/>
      <c r="FMZ42" s="132"/>
      <c r="FNA42" s="132"/>
      <c r="FNB42" s="132"/>
      <c r="FNC42" s="132"/>
      <c r="FND42" s="132"/>
      <c r="FNE42" s="132"/>
      <c r="FNF42" s="132"/>
      <c r="FNG42" s="132"/>
      <c r="FNH42" s="132"/>
      <c r="FNI42" s="132"/>
      <c r="FNJ42" s="130"/>
      <c r="FNK42" s="132"/>
      <c r="FNL42" s="132"/>
      <c r="FNM42" s="132"/>
      <c r="FNN42" s="132"/>
      <c r="FNO42" s="132"/>
      <c r="FNP42" s="132"/>
      <c r="FNQ42" s="132"/>
      <c r="FNR42" s="132"/>
      <c r="FNS42" s="132"/>
      <c r="FNT42" s="132"/>
      <c r="FNU42" s="132"/>
      <c r="FNV42" s="132"/>
      <c r="FNW42" s="132"/>
      <c r="FNX42" s="132"/>
      <c r="FNY42" s="130"/>
      <c r="FNZ42" s="132"/>
      <c r="FOA42" s="132"/>
      <c r="FOB42" s="132"/>
      <c r="FOC42" s="132"/>
      <c r="FOD42" s="132"/>
      <c r="FOE42" s="132"/>
      <c r="FOF42" s="132"/>
      <c r="FOG42" s="132"/>
      <c r="FOH42" s="132"/>
      <c r="FOI42" s="132"/>
      <c r="FOJ42" s="132"/>
      <c r="FOK42" s="132"/>
      <c r="FOL42" s="132"/>
      <c r="FOM42" s="132"/>
      <c r="FON42" s="130"/>
      <c r="FOO42" s="132"/>
      <c r="FOP42" s="132"/>
      <c r="FOQ42" s="132"/>
      <c r="FOR42" s="132"/>
      <c r="FOS42" s="132"/>
      <c r="FOT42" s="132"/>
      <c r="FOU42" s="132"/>
      <c r="FOV42" s="132"/>
      <c r="FOW42" s="132"/>
      <c r="FOX42" s="132"/>
      <c r="FOY42" s="132"/>
      <c r="FOZ42" s="132"/>
      <c r="FPA42" s="132"/>
      <c r="FPB42" s="132"/>
      <c r="FPC42" s="130"/>
      <c r="FPD42" s="132"/>
      <c r="FPE42" s="132"/>
      <c r="FPF42" s="132"/>
      <c r="FPG42" s="132"/>
      <c r="FPH42" s="132"/>
      <c r="FPI42" s="132"/>
      <c r="FPJ42" s="132"/>
      <c r="FPK42" s="132"/>
      <c r="FPL42" s="132"/>
      <c r="FPM42" s="132"/>
      <c r="FPN42" s="132"/>
      <c r="FPO42" s="132"/>
      <c r="FPP42" s="132"/>
      <c r="FPQ42" s="132"/>
      <c r="FPR42" s="130"/>
      <c r="FPS42" s="132"/>
      <c r="FPT42" s="132"/>
      <c r="FPU42" s="132"/>
      <c r="FPV42" s="132"/>
      <c r="FPW42" s="132"/>
      <c r="FPX42" s="132"/>
      <c r="FPY42" s="132"/>
      <c r="FPZ42" s="132"/>
      <c r="FQA42" s="132"/>
      <c r="FQB42" s="132"/>
      <c r="FQC42" s="132"/>
      <c r="FQD42" s="132"/>
      <c r="FQE42" s="132"/>
      <c r="FQF42" s="132"/>
      <c r="FQG42" s="130"/>
      <c r="FQH42" s="132"/>
      <c r="FQI42" s="132"/>
      <c r="FQJ42" s="132"/>
      <c r="FQK42" s="132"/>
      <c r="FQL42" s="132"/>
      <c r="FQM42" s="132"/>
      <c r="FQN42" s="132"/>
      <c r="FQO42" s="132"/>
      <c r="FQP42" s="132"/>
      <c r="FQQ42" s="132"/>
      <c r="FQR42" s="132"/>
      <c r="FQS42" s="132"/>
      <c r="FQT42" s="132"/>
      <c r="FQU42" s="132"/>
      <c r="FQV42" s="130"/>
      <c r="FQW42" s="132"/>
      <c r="FQX42" s="132"/>
      <c r="FQY42" s="132"/>
      <c r="FQZ42" s="132"/>
      <c r="FRA42" s="132"/>
      <c r="FRB42" s="132"/>
      <c r="FRC42" s="132"/>
      <c r="FRD42" s="132"/>
      <c r="FRE42" s="132"/>
      <c r="FRF42" s="132"/>
      <c r="FRG42" s="132"/>
      <c r="FRH42" s="132"/>
      <c r="FRI42" s="132"/>
      <c r="FRJ42" s="132"/>
      <c r="FRK42" s="130"/>
      <c r="FRL42" s="132"/>
      <c r="FRM42" s="132"/>
      <c r="FRN42" s="132"/>
      <c r="FRO42" s="132"/>
      <c r="FRP42" s="132"/>
      <c r="FRQ42" s="132"/>
      <c r="FRR42" s="132"/>
      <c r="FRS42" s="132"/>
      <c r="FRT42" s="132"/>
      <c r="FRU42" s="132"/>
      <c r="FRV42" s="132"/>
      <c r="FRW42" s="132"/>
      <c r="FRX42" s="132"/>
      <c r="FRY42" s="132"/>
      <c r="FRZ42" s="130"/>
      <c r="FSA42" s="132"/>
      <c r="FSB42" s="132"/>
      <c r="FSC42" s="132"/>
      <c r="FSD42" s="132"/>
      <c r="FSE42" s="132"/>
      <c r="FSF42" s="132"/>
      <c r="FSG42" s="132"/>
      <c r="FSH42" s="132"/>
      <c r="FSI42" s="132"/>
      <c r="FSJ42" s="132"/>
      <c r="FSK42" s="132"/>
      <c r="FSL42" s="132"/>
      <c r="FSM42" s="132"/>
      <c r="FSN42" s="132"/>
      <c r="FSO42" s="130"/>
      <c r="FSP42" s="132"/>
      <c r="FSQ42" s="132"/>
      <c r="FSR42" s="132"/>
      <c r="FSS42" s="132"/>
      <c r="FST42" s="132"/>
      <c r="FSU42" s="132"/>
      <c r="FSV42" s="132"/>
      <c r="FSW42" s="132"/>
      <c r="FSX42" s="132"/>
      <c r="FSY42" s="132"/>
      <c r="FSZ42" s="132"/>
      <c r="FTA42" s="132"/>
      <c r="FTB42" s="132"/>
      <c r="FTC42" s="132"/>
      <c r="FTD42" s="130"/>
      <c r="FTE42" s="132"/>
      <c r="FTF42" s="132"/>
      <c r="FTG42" s="132"/>
      <c r="FTH42" s="132"/>
      <c r="FTI42" s="132"/>
      <c r="FTJ42" s="132"/>
      <c r="FTK42" s="132"/>
      <c r="FTL42" s="132"/>
      <c r="FTM42" s="132"/>
      <c r="FTN42" s="132"/>
      <c r="FTO42" s="132"/>
      <c r="FTP42" s="132"/>
      <c r="FTQ42" s="132"/>
      <c r="FTR42" s="132"/>
      <c r="FTS42" s="130"/>
      <c r="FTT42" s="132"/>
      <c r="FTU42" s="132"/>
      <c r="FTV42" s="132"/>
      <c r="FTW42" s="132"/>
      <c r="FTX42" s="132"/>
      <c r="FTY42" s="132"/>
      <c r="FTZ42" s="132"/>
      <c r="FUA42" s="132"/>
      <c r="FUB42" s="132"/>
      <c r="FUC42" s="132"/>
      <c r="FUD42" s="132"/>
      <c r="FUE42" s="132"/>
      <c r="FUF42" s="132"/>
      <c r="FUG42" s="132"/>
      <c r="FUH42" s="130"/>
      <c r="FUI42" s="132"/>
      <c r="FUJ42" s="132"/>
      <c r="FUK42" s="132"/>
      <c r="FUL42" s="132"/>
      <c r="FUM42" s="132"/>
      <c r="FUN42" s="132"/>
      <c r="FUO42" s="132"/>
      <c r="FUP42" s="132"/>
      <c r="FUQ42" s="132"/>
      <c r="FUR42" s="132"/>
      <c r="FUS42" s="132"/>
      <c r="FUT42" s="132"/>
      <c r="FUU42" s="132"/>
      <c r="FUV42" s="132"/>
      <c r="FUW42" s="130"/>
      <c r="FUX42" s="132"/>
      <c r="FUY42" s="132"/>
      <c r="FUZ42" s="132"/>
      <c r="FVA42" s="132"/>
      <c r="FVB42" s="132"/>
      <c r="FVC42" s="132"/>
      <c r="FVD42" s="132"/>
      <c r="FVE42" s="132"/>
      <c r="FVF42" s="132"/>
      <c r="FVG42" s="132"/>
      <c r="FVH42" s="132"/>
      <c r="FVI42" s="132"/>
      <c r="FVJ42" s="132"/>
      <c r="FVK42" s="132"/>
      <c r="FVL42" s="130"/>
      <c r="FVM42" s="132"/>
      <c r="FVN42" s="132"/>
      <c r="FVO42" s="132"/>
      <c r="FVP42" s="132"/>
      <c r="FVQ42" s="132"/>
      <c r="FVR42" s="132"/>
      <c r="FVS42" s="132"/>
      <c r="FVT42" s="132"/>
      <c r="FVU42" s="132"/>
      <c r="FVV42" s="132"/>
      <c r="FVW42" s="132"/>
      <c r="FVX42" s="132"/>
      <c r="FVY42" s="132"/>
      <c r="FVZ42" s="132"/>
      <c r="FWA42" s="130"/>
      <c r="FWB42" s="132"/>
      <c r="FWC42" s="132"/>
      <c r="FWD42" s="132"/>
      <c r="FWE42" s="132"/>
      <c r="FWF42" s="132"/>
      <c r="FWG42" s="132"/>
      <c r="FWH42" s="132"/>
      <c r="FWI42" s="132"/>
      <c r="FWJ42" s="132"/>
      <c r="FWK42" s="132"/>
      <c r="FWL42" s="132"/>
      <c r="FWM42" s="132"/>
      <c r="FWN42" s="132"/>
      <c r="FWO42" s="132"/>
      <c r="FWP42" s="130"/>
      <c r="FWQ42" s="132"/>
      <c r="FWR42" s="132"/>
      <c r="FWS42" s="132"/>
      <c r="FWT42" s="132"/>
      <c r="FWU42" s="132"/>
      <c r="FWV42" s="132"/>
      <c r="FWW42" s="132"/>
      <c r="FWX42" s="132"/>
      <c r="FWY42" s="132"/>
      <c r="FWZ42" s="132"/>
      <c r="FXA42" s="132"/>
      <c r="FXB42" s="132"/>
      <c r="FXC42" s="132"/>
      <c r="FXD42" s="132"/>
      <c r="FXE42" s="130"/>
      <c r="FXF42" s="132"/>
      <c r="FXG42" s="132"/>
      <c r="FXH42" s="132"/>
      <c r="FXI42" s="132"/>
      <c r="FXJ42" s="132"/>
      <c r="FXK42" s="132"/>
      <c r="FXL42" s="132"/>
      <c r="FXM42" s="132"/>
      <c r="FXN42" s="132"/>
      <c r="FXO42" s="132"/>
      <c r="FXP42" s="132"/>
      <c r="FXQ42" s="132"/>
      <c r="FXR42" s="132"/>
      <c r="FXS42" s="132"/>
      <c r="FXT42" s="130"/>
      <c r="FXU42" s="132"/>
      <c r="FXV42" s="132"/>
      <c r="FXW42" s="132"/>
      <c r="FXX42" s="132"/>
      <c r="FXY42" s="132"/>
      <c r="FXZ42" s="132"/>
      <c r="FYA42" s="132"/>
      <c r="FYB42" s="132"/>
      <c r="FYC42" s="132"/>
      <c r="FYD42" s="132"/>
      <c r="FYE42" s="132"/>
      <c r="FYF42" s="132"/>
      <c r="FYG42" s="132"/>
      <c r="FYH42" s="132"/>
      <c r="FYI42" s="130"/>
      <c r="FYJ42" s="132"/>
      <c r="FYK42" s="132"/>
      <c r="FYL42" s="132"/>
      <c r="FYM42" s="132"/>
      <c r="FYN42" s="132"/>
      <c r="FYO42" s="132"/>
      <c r="FYP42" s="132"/>
      <c r="FYQ42" s="132"/>
      <c r="FYR42" s="132"/>
      <c r="FYS42" s="132"/>
      <c r="FYT42" s="132"/>
      <c r="FYU42" s="132"/>
      <c r="FYV42" s="132"/>
      <c r="FYW42" s="132"/>
      <c r="FYX42" s="130"/>
      <c r="FYY42" s="132"/>
      <c r="FYZ42" s="132"/>
      <c r="FZA42" s="132"/>
      <c r="FZB42" s="132"/>
      <c r="FZC42" s="132"/>
      <c r="FZD42" s="132"/>
      <c r="FZE42" s="132"/>
      <c r="FZF42" s="132"/>
      <c r="FZG42" s="132"/>
      <c r="FZH42" s="132"/>
      <c r="FZI42" s="132"/>
      <c r="FZJ42" s="132"/>
      <c r="FZK42" s="132"/>
      <c r="FZL42" s="132"/>
      <c r="FZM42" s="130"/>
      <c r="FZN42" s="132"/>
      <c r="FZO42" s="132"/>
      <c r="FZP42" s="132"/>
      <c r="FZQ42" s="132"/>
      <c r="FZR42" s="132"/>
      <c r="FZS42" s="132"/>
      <c r="FZT42" s="132"/>
      <c r="FZU42" s="132"/>
      <c r="FZV42" s="132"/>
      <c r="FZW42" s="132"/>
      <c r="FZX42" s="132"/>
      <c r="FZY42" s="132"/>
      <c r="FZZ42" s="132"/>
      <c r="GAA42" s="132"/>
      <c r="GAB42" s="130"/>
      <c r="GAC42" s="132"/>
      <c r="GAD42" s="132"/>
      <c r="GAE42" s="132"/>
      <c r="GAF42" s="132"/>
      <c r="GAG42" s="132"/>
      <c r="GAH42" s="132"/>
      <c r="GAI42" s="132"/>
      <c r="GAJ42" s="132"/>
      <c r="GAK42" s="132"/>
      <c r="GAL42" s="132"/>
      <c r="GAM42" s="132"/>
      <c r="GAN42" s="132"/>
      <c r="GAO42" s="132"/>
      <c r="GAP42" s="132"/>
      <c r="GAQ42" s="130"/>
      <c r="GAR42" s="132"/>
      <c r="GAS42" s="132"/>
      <c r="GAT42" s="132"/>
      <c r="GAU42" s="132"/>
      <c r="GAV42" s="132"/>
      <c r="GAW42" s="132"/>
      <c r="GAX42" s="132"/>
      <c r="GAY42" s="132"/>
      <c r="GAZ42" s="132"/>
      <c r="GBA42" s="132"/>
      <c r="GBB42" s="132"/>
      <c r="GBC42" s="132"/>
      <c r="GBD42" s="132"/>
      <c r="GBE42" s="132"/>
      <c r="GBF42" s="130"/>
      <c r="GBG42" s="132"/>
      <c r="GBH42" s="132"/>
      <c r="GBI42" s="132"/>
      <c r="GBJ42" s="132"/>
      <c r="GBK42" s="132"/>
      <c r="GBL42" s="132"/>
      <c r="GBM42" s="132"/>
      <c r="GBN42" s="132"/>
      <c r="GBO42" s="132"/>
      <c r="GBP42" s="132"/>
      <c r="GBQ42" s="132"/>
      <c r="GBR42" s="132"/>
      <c r="GBS42" s="132"/>
      <c r="GBT42" s="132"/>
      <c r="GBU42" s="130"/>
      <c r="GBV42" s="132"/>
      <c r="GBW42" s="132"/>
      <c r="GBX42" s="132"/>
      <c r="GBY42" s="132"/>
      <c r="GBZ42" s="132"/>
      <c r="GCA42" s="132"/>
      <c r="GCB42" s="132"/>
      <c r="GCC42" s="132"/>
      <c r="GCD42" s="132"/>
      <c r="GCE42" s="132"/>
      <c r="GCF42" s="132"/>
      <c r="GCG42" s="132"/>
      <c r="GCH42" s="132"/>
      <c r="GCI42" s="132"/>
      <c r="GCJ42" s="130"/>
      <c r="GCK42" s="132"/>
      <c r="GCL42" s="132"/>
      <c r="GCM42" s="132"/>
      <c r="GCN42" s="132"/>
      <c r="GCO42" s="132"/>
      <c r="GCP42" s="132"/>
      <c r="GCQ42" s="132"/>
      <c r="GCR42" s="132"/>
      <c r="GCS42" s="132"/>
      <c r="GCT42" s="132"/>
      <c r="GCU42" s="132"/>
      <c r="GCV42" s="132"/>
      <c r="GCW42" s="132"/>
      <c r="GCX42" s="132"/>
      <c r="GCY42" s="130"/>
      <c r="GCZ42" s="132"/>
      <c r="GDA42" s="132"/>
      <c r="GDB42" s="132"/>
      <c r="GDC42" s="132"/>
      <c r="GDD42" s="132"/>
      <c r="GDE42" s="132"/>
      <c r="GDF42" s="132"/>
      <c r="GDG42" s="132"/>
      <c r="GDH42" s="132"/>
      <c r="GDI42" s="132"/>
      <c r="GDJ42" s="132"/>
      <c r="GDK42" s="132"/>
      <c r="GDL42" s="132"/>
      <c r="GDM42" s="132"/>
      <c r="GDN42" s="130"/>
      <c r="GDO42" s="132"/>
      <c r="GDP42" s="132"/>
      <c r="GDQ42" s="132"/>
      <c r="GDR42" s="132"/>
      <c r="GDS42" s="132"/>
      <c r="GDT42" s="132"/>
      <c r="GDU42" s="132"/>
      <c r="GDV42" s="132"/>
      <c r="GDW42" s="132"/>
      <c r="GDX42" s="132"/>
      <c r="GDY42" s="132"/>
      <c r="GDZ42" s="132"/>
      <c r="GEA42" s="132"/>
      <c r="GEB42" s="132"/>
      <c r="GEC42" s="130"/>
      <c r="GED42" s="132"/>
      <c r="GEE42" s="132"/>
      <c r="GEF42" s="132"/>
      <c r="GEG42" s="132"/>
      <c r="GEH42" s="132"/>
      <c r="GEI42" s="132"/>
      <c r="GEJ42" s="132"/>
      <c r="GEK42" s="132"/>
      <c r="GEL42" s="132"/>
      <c r="GEM42" s="132"/>
      <c r="GEN42" s="132"/>
      <c r="GEO42" s="132"/>
      <c r="GEP42" s="132"/>
      <c r="GEQ42" s="132"/>
      <c r="GER42" s="130"/>
      <c r="GES42" s="132"/>
      <c r="GET42" s="132"/>
      <c r="GEU42" s="132"/>
      <c r="GEV42" s="132"/>
      <c r="GEW42" s="132"/>
      <c r="GEX42" s="132"/>
      <c r="GEY42" s="132"/>
      <c r="GEZ42" s="132"/>
      <c r="GFA42" s="132"/>
      <c r="GFB42" s="132"/>
      <c r="GFC42" s="132"/>
      <c r="GFD42" s="132"/>
      <c r="GFE42" s="132"/>
      <c r="GFF42" s="132"/>
      <c r="GFG42" s="130"/>
      <c r="GFH42" s="132"/>
      <c r="GFI42" s="132"/>
      <c r="GFJ42" s="132"/>
      <c r="GFK42" s="132"/>
      <c r="GFL42" s="132"/>
      <c r="GFM42" s="132"/>
      <c r="GFN42" s="132"/>
      <c r="GFO42" s="132"/>
      <c r="GFP42" s="132"/>
      <c r="GFQ42" s="132"/>
      <c r="GFR42" s="132"/>
      <c r="GFS42" s="132"/>
      <c r="GFT42" s="132"/>
      <c r="GFU42" s="132"/>
      <c r="GFV42" s="130"/>
      <c r="GFW42" s="132"/>
      <c r="GFX42" s="132"/>
      <c r="GFY42" s="132"/>
      <c r="GFZ42" s="132"/>
      <c r="GGA42" s="132"/>
      <c r="GGB42" s="132"/>
      <c r="GGC42" s="132"/>
      <c r="GGD42" s="132"/>
      <c r="GGE42" s="132"/>
      <c r="GGF42" s="132"/>
      <c r="GGG42" s="132"/>
      <c r="GGH42" s="132"/>
      <c r="GGI42" s="132"/>
      <c r="GGJ42" s="132"/>
      <c r="GGK42" s="130"/>
      <c r="GGL42" s="132"/>
      <c r="GGM42" s="132"/>
      <c r="GGN42" s="132"/>
      <c r="GGO42" s="132"/>
      <c r="GGP42" s="132"/>
      <c r="GGQ42" s="132"/>
      <c r="GGR42" s="132"/>
      <c r="GGS42" s="132"/>
      <c r="GGT42" s="132"/>
      <c r="GGU42" s="132"/>
      <c r="GGV42" s="132"/>
      <c r="GGW42" s="132"/>
      <c r="GGX42" s="132"/>
      <c r="GGY42" s="132"/>
      <c r="GGZ42" s="130"/>
      <c r="GHA42" s="132"/>
      <c r="GHB42" s="132"/>
      <c r="GHC42" s="132"/>
      <c r="GHD42" s="132"/>
      <c r="GHE42" s="132"/>
      <c r="GHF42" s="132"/>
      <c r="GHG42" s="132"/>
      <c r="GHH42" s="132"/>
      <c r="GHI42" s="132"/>
      <c r="GHJ42" s="132"/>
      <c r="GHK42" s="132"/>
      <c r="GHL42" s="132"/>
      <c r="GHM42" s="132"/>
      <c r="GHN42" s="132"/>
      <c r="GHO42" s="130"/>
      <c r="GHP42" s="132"/>
      <c r="GHQ42" s="132"/>
      <c r="GHR42" s="132"/>
      <c r="GHS42" s="132"/>
      <c r="GHT42" s="132"/>
      <c r="GHU42" s="132"/>
      <c r="GHV42" s="132"/>
      <c r="GHW42" s="132"/>
      <c r="GHX42" s="132"/>
      <c r="GHY42" s="132"/>
      <c r="GHZ42" s="132"/>
      <c r="GIA42" s="132"/>
      <c r="GIB42" s="132"/>
      <c r="GIC42" s="132"/>
      <c r="GID42" s="130"/>
      <c r="GIE42" s="132"/>
      <c r="GIF42" s="132"/>
      <c r="GIG42" s="132"/>
      <c r="GIH42" s="132"/>
      <c r="GII42" s="132"/>
      <c r="GIJ42" s="132"/>
      <c r="GIK42" s="132"/>
      <c r="GIL42" s="132"/>
      <c r="GIM42" s="132"/>
      <c r="GIN42" s="132"/>
      <c r="GIO42" s="132"/>
      <c r="GIP42" s="132"/>
      <c r="GIQ42" s="132"/>
      <c r="GIR42" s="132"/>
      <c r="GIS42" s="130"/>
      <c r="GIT42" s="132"/>
      <c r="GIU42" s="132"/>
      <c r="GIV42" s="132"/>
      <c r="GIW42" s="132"/>
      <c r="GIX42" s="132"/>
      <c r="GIY42" s="132"/>
      <c r="GIZ42" s="132"/>
      <c r="GJA42" s="132"/>
      <c r="GJB42" s="132"/>
      <c r="GJC42" s="132"/>
      <c r="GJD42" s="132"/>
      <c r="GJE42" s="132"/>
      <c r="GJF42" s="132"/>
      <c r="GJG42" s="132"/>
      <c r="GJH42" s="130"/>
      <c r="GJI42" s="132"/>
      <c r="GJJ42" s="132"/>
      <c r="GJK42" s="132"/>
      <c r="GJL42" s="132"/>
      <c r="GJM42" s="132"/>
      <c r="GJN42" s="132"/>
      <c r="GJO42" s="132"/>
      <c r="GJP42" s="132"/>
      <c r="GJQ42" s="132"/>
      <c r="GJR42" s="132"/>
      <c r="GJS42" s="132"/>
      <c r="GJT42" s="132"/>
      <c r="GJU42" s="132"/>
      <c r="GJV42" s="132"/>
      <c r="GJW42" s="130"/>
      <c r="GJX42" s="132"/>
      <c r="GJY42" s="132"/>
      <c r="GJZ42" s="132"/>
      <c r="GKA42" s="132"/>
      <c r="GKB42" s="132"/>
      <c r="GKC42" s="132"/>
      <c r="GKD42" s="132"/>
      <c r="GKE42" s="132"/>
      <c r="GKF42" s="132"/>
      <c r="GKG42" s="132"/>
      <c r="GKH42" s="132"/>
      <c r="GKI42" s="132"/>
      <c r="GKJ42" s="132"/>
      <c r="GKK42" s="132"/>
      <c r="GKL42" s="130"/>
      <c r="GKM42" s="132"/>
      <c r="GKN42" s="132"/>
      <c r="GKO42" s="132"/>
      <c r="GKP42" s="132"/>
      <c r="GKQ42" s="132"/>
      <c r="GKR42" s="132"/>
      <c r="GKS42" s="132"/>
      <c r="GKT42" s="132"/>
      <c r="GKU42" s="132"/>
      <c r="GKV42" s="132"/>
      <c r="GKW42" s="132"/>
      <c r="GKX42" s="132"/>
      <c r="GKY42" s="132"/>
      <c r="GKZ42" s="132"/>
      <c r="GLA42" s="130"/>
      <c r="GLB42" s="132"/>
      <c r="GLC42" s="132"/>
      <c r="GLD42" s="132"/>
      <c r="GLE42" s="132"/>
      <c r="GLF42" s="132"/>
      <c r="GLG42" s="132"/>
      <c r="GLH42" s="132"/>
      <c r="GLI42" s="132"/>
      <c r="GLJ42" s="132"/>
      <c r="GLK42" s="132"/>
      <c r="GLL42" s="132"/>
      <c r="GLM42" s="132"/>
      <c r="GLN42" s="132"/>
      <c r="GLO42" s="132"/>
      <c r="GLP42" s="130"/>
      <c r="GLQ42" s="132"/>
      <c r="GLR42" s="132"/>
      <c r="GLS42" s="132"/>
      <c r="GLT42" s="132"/>
      <c r="GLU42" s="132"/>
      <c r="GLV42" s="132"/>
      <c r="GLW42" s="132"/>
      <c r="GLX42" s="132"/>
      <c r="GLY42" s="132"/>
      <c r="GLZ42" s="132"/>
      <c r="GMA42" s="132"/>
      <c r="GMB42" s="132"/>
      <c r="GMC42" s="132"/>
      <c r="GMD42" s="132"/>
      <c r="GME42" s="130"/>
      <c r="GMF42" s="132"/>
      <c r="GMG42" s="132"/>
      <c r="GMH42" s="132"/>
      <c r="GMI42" s="132"/>
      <c r="GMJ42" s="132"/>
      <c r="GMK42" s="132"/>
      <c r="GML42" s="132"/>
      <c r="GMM42" s="132"/>
      <c r="GMN42" s="132"/>
      <c r="GMO42" s="132"/>
      <c r="GMP42" s="132"/>
      <c r="GMQ42" s="132"/>
      <c r="GMR42" s="132"/>
      <c r="GMS42" s="132"/>
      <c r="GMT42" s="130"/>
      <c r="GMU42" s="132"/>
      <c r="GMV42" s="132"/>
      <c r="GMW42" s="132"/>
      <c r="GMX42" s="132"/>
      <c r="GMY42" s="132"/>
      <c r="GMZ42" s="132"/>
      <c r="GNA42" s="132"/>
      <c r="GNB42" s="132"/>
      <c r="GNC42" s="132"/>
      <c r="GND42" s="132"/>
      <c r="GNE42" s="132"/>
      <c r="GNF42" s="132"/>
      <c r="GNG42" s="132"/>
      <c r="GNH42" s="132"/>
      <c r="GNI42" s="130"/>
      <c r="GNJ42" s="132"/>
      <c r="GNK42" s="132"/>
      <c r="GNL42" s="132"/>
      <c r="GNM42" s="132"/>
      <c r="GNN42" s="132"/>
      <c r="GNO42" s="132"/>
      <c r="GNP42" s="132"/>
      <c r="GNQ42" s="132"/>
      <c r="GNR42" s="132"/>
      <c r="GNS42" s="132"/>
      <c r="GNT42" s="132"/>
      <c r="GNU42" s="132"/>
      <c r="GNV42" s="132"/>
      <c r="GNW42" s="132"/>
      <c r="GNX42" s="130"/>
      <c r="GNY42" s="132"/>
      <c r="GNZ42" s="132"/>
      <c r="GOA42" s="132"/>
      <c r="GOB42" s="132"/>
      <c r="GOC42" s="132"/>
      <c r="GOD42" s="132"/>
      <c r="GOE42" s="132"/>
      <c r="GOF42" s="132"/>
      <c r="GOG42" s="132"/>
      <c r="GOH42" s="132"/>
      <c r="GOI42" s="132"/>
      <c r="GOJ42" s="132"/>
      <c r="GOK42" s="132"/>
      <c r="GOL42" s="132"/>
      <c r="GOM42" s="130"/>
      <c r="GON42" s="132"/>
      <c r="GOO42" s="132"/>
      <c r="GOP42" s="132"/>
      <c r="GOQ42" s="132"/>
      <c r="GOR42" s="132"/>
      <c r="GOS42" s="132"/>
      <c r="GOT42" s="132"/>
      <c r="GOU42" s="132"/>
      <c r="GOV42" s="132"/>
      <c r="GOW42" s="132"/>
      <c r="GOX42" s="132"/>
      <c r="GOY42" s="132"/>
      <c r="GOZ42" s="132"/>
      <c r="GPA42" s="132"/>
      <c r="GPB42" s="130"/>
      <c r="GPC42" s="132"/>
      <c r="GPD42" s="132"/>
      <c r="GPE42" s="132"/>
      <c r="GPF42" s="132"/>
      <c r="GPG42" s="132"/>
      <c r="GPH42" s="132"/>
      <c r="GPI42" s="132"/>
      <c r="GPJ42" s="132"/>
      <c r="GPK42" s="132"/>
      <c r="GPL42" s="132"/>
      <c r="GPM42" s="132"/>
      <c r="GPN42" s="132"/>
      <c r="GPO42" s="132"/>
      <c r="GPP42" s="132"/>
      <c r="GPQ42" s="130"/>
      <c r="GPR42" s="132"/>
      <c r="GPS42" s="132"/>
      <c r="GPT42" s="132"/>
      <c r="GPU42" s="132"/>
      <c r="GPV42" s="132"/>
      <c r="GPW42" s="132"/>
      <c r="GPX42" s="132"/>
      <c r="GPY42" s="132"/>
      <c r="GPZ42" s="132"/>
      <c r="GQA42" s="132"/>
      <c r="GQB42" s="132"/>
      <c r="GQC42" s="132"/>
      <c r="GQD42" s="132"/>
      <c r="GQE42" s="132"/>
      <c r="GQF42" s="130"/>
      <c r="GQG42" s="132"/>
      <c r="GQH42" s="132"/>
      <c r="GQI42" s="132"/>
      <c r="GQJ42" s="132"/>
      <c r="GQK42" s="132"/>
      <c r="GQL42" s="132"/>
      <c r="GQM42" s="132"/>
      <c r="GQN42" s="132"/>
      <c r="GQO42" s="132"/>
      <c r="GQP42" s="132"/>
      <c r="GQQ42" s="132"/>
      <c r="GQR42" s="132"/>
      <c r="GQS42" s="132"/>
      <c r="GQT42" s="132"/>
      <c r="GQU42" s="130"/>
      <c r="GQV42" s="132"/>
      <c r="GQW42" s="132"/>
      <c r="GQX42" s="132"/>
      <c r="GQY42" s="132"/>
      <c r="GQZ42" s="132"/>
      <c r="GRA42" s="132"/>
      <c r="GRB42" s="132"/>
      <c r="GRC42" s="132"/>
      <c r="GRD42" s="132"/>
      <c r="GRE42" s="132"/>
      <c r="GRF42" s="132"/>
      <c r="GRG42" s="132"/>
      <c r="GRH42" s="132"/>
      <c r="GRI42" s="132"/>
      <c r="GRJ42" s="130"/>
      <c r="GRK42" s="132"/>
      <c r="GRL42" s="132"/>
      <c r="GRM42" s="132"/>
      <c r="GRN42" s="132"/>
      <c r="GRO42" s="132"/>
      <c r="GRP42" s="132"/>
      <c r="GRQ42" s="132"/>
      <c r="GRR42" s="132"/>
      <c r="GRS42" s="132"/>
      <c r="GRT42" s="132"/>
      <c r="GRU42" s="132"/>
      <c r="GRV42" s="132"/>
      <c r="GRW42" s="132"/>
      <c r="GRX42" s="132"/>
      <c r="GRY42" s="130"/>
      <c r="GRZ42" s="132"/>
      <c r="GSA42" s="132"/>
      <c r="GSB42" s="132"/>
      <c r="GSC42" s="132"/>
      <c r="GSD42" s="132"/>
      <c r="GSE42" s="132"/>
      <c r="GSF42" s="132"/>
      <c r="GSG42" s="132"/>
      <c r="GSH42" s="132"/>
      <c r="GSI42" s="132"/>
      <c r="GSJ42" s="132"/>
      <c r="GSK42" s="132"/>
      <c r="GSL42" s="132"/>
      <c r="GSM42" s="132"/>
      <c r="GSN42" s="130"/>
      <c r="GSO42" s="132"/>
      <c r="GSP42" s="132"/>
      <c r="GSQ42" s="132"/>
      <c r="GSR42" s="132"/>
      <c r="GSS42" s="132"/>
      <c r="GST42" s="132"/>
      <c r="GSU42" s="132"/>
      <c r="GSV42" s="132"/>
      <c r="GSW42" s="132"/>
      <c r="GSX42" s="132"/>
      <c r="GSY42" s="132"/>
      <c r="GSZ42" s="132"/>
      <c r="GTA42" s="132"/>
      <c r="GTB42" s="132"/>
      <c r="GTC42" s="130"/>
      <c r="GTD42" s="132"/>
      <c r="GTE42" s="132"/>
      <c r="GTF42" s="132"/>
      <c r="GTG42" s="132"/>
      <c r="GTH42" s="132"/>
      <c r="GTI42" s="132"/>
      <c r="GTJ42" s="132"/>
      <c r="GTK42" s="132"/>
      <c r="GTL42" s="132"/>
      <c r="GTM42" s="132"/>
      <c r="GTN42" s="132"/>
      <c r="GTO42" s="132"/>
      <c r="GTP42" s="132"/>
      <c r="GTQ42" s="132"/>
      <c r="GTR42" s="130"/>
      <c r="GTS42" s="132"/>
      <c r="GTT42" s="132"/>
      <c r="GTU42" s="132"/>
      <c r="GTV42" s="132"/>
      <c r="GTW42" s="132"/>
      <c r="GTX42" s="132"/>
      <c r="GTY42" s="132"/>
      <c r="GTZ42" s="132"/>
      <c r="GUA42" s="132"/>
      <c r="GUB42" s="132"/>
      <c r="GUC42" s="132"/>
      <c r="GUD42" s="132"/>
      <c r="GUE42" s="132"/>
      <c r="GUF42" s="132"/>
      <c r="GUG42" s="130"/>
      <c r="GUH42" s="132"/>
      <c r="GUI42" s="132"/>
      <c r="GUJ42" s="132"/>
      <c r="GUK42" s="132"/>
      <c r="GUL42" s="132"/>
      <c r="GUM42" s="132"/>
      <c r="GUN42" s="132"/>
      <c r="GUO42" s="132"/>
      <c r="GUP42" s="132"/>
      <c r="GUQ42" s="132"/>
      <c r="GUR42" s="132"/>
      <c r="GUS42" s="132"/>
      <c r="GUT42" s="132"/>
      <c r="GUU42" s="132"/>
      <c r="GUV42" s="130"/>
      <c r="GUW42" s="132"/>
      <c r="GUX42" s="132"/>
      <c r="GUY42" s="132"/>
      <c r="GUZ42" s="132"/>
      <c r="GVA42" s="132"/>
      <c r="GVB42" s="132"/>
      <c r="GVC42" s="132"/>
      <c r="GVD42" s="132"/>
      <c r="GVE42" s="132"/>
      <c r="GVF42" s="132"/>
      <c r="GVG42" s="132"/>
      <c r="GVH42" s="132"/>
      <c r="GVI42" s="132"/>
      <c r="GVJ42" s="132"/>
      <c r="GVK42" s="130"/>
      <c r="GVL42" s="132"/>
      <c r="GVM42" s="132"/>
      <c r="GVN42" s="132"/>
      <c r="GVO42" s="132"/>
      <c r="GVP42" s="132"/>
      <c r="GVQ42" s="132"/>
      <c r="GVR42" s="132"/>
      <c r="GVS42" s="132"/>
      <c r="GVT42" s="132"/>
      <c r="GVU42" s="132"/>
      <c r="GVV42" s="132"/>
      <c r="GVW42" s="132"/>
      <c r="GVX42" s="132"/>
      <c r="GVY42" s="132"/>
      <c r="GVZ42" s="130"/>
      <c r="GWA42" s="132"/>
      <c r="GWB42" s="132"/>
      <c r="GWC42" s="132"/>
      <c r="GWD42" s="132"/>
      <c r="GWE42" s="132"/>
      <c r="GWF42" s="132"/>
      <c r="GWG42" s="132"/>
      <c r="GWH42" s="132"/>
      <c r="GWI42" s="132"/>
      <c r="GWJ42" s="132"/>
      <c r="GWK42" s="132"/>
      <c r="GWL42" s="132"/>
      <c r="GWM42" s="132"/>
      <c r="GWN42" s="132"/>
      <c r="GWO42" s="130"/>
      <c r="GWP42" s="132"/>
      <c r="GWQ42" s="132"/>
      <c r="GWR42" s="132"/>
      <c r="GWS42" s="132"/>
      <c r="GWT42" s="132"/>
      <c r="GWU42" s="132"/>
      <c r="GWV42" s="132"/>
      <c r="GWW42" s="132"/>
      <c r="GWX42" s="132"/>
      <c r="GWY42" s="132"/>
      <c r="GWZ42" s="132"/>
      <c r="GXA42" s="132"/>
      <c r="GXB42" s="132"/>
      <c r="GXC42" s="132"/>
      <c r="GXD42" s="130"/>
      <c r="GXE42" s="132"/>
      <c r="GXF42" s="132"/>
      <c r="GXG42" s="132"/>
      <c r="GXH42" s="132"/>
      <c r="GXI42" s="132"/>
      <c r="GXJ42" s="132"/>
      <c r="GXK42" s="132"/>
      <c r="GXL42" s="132"/>
      <c r="GXM42" s="132"/>
      <c r="GXN42" s="132"/>
      <c r="GXO42" s="132"/>
      <c r="GXP42" s="132"/>
      <c r="GXQ42" s="132"/>
      <c r="GXR42" s="132"/>
      <c r="GXS42" s="130"/>
      <c r="GXT42" s="132"/>
      <c r="GXU42" s="132"/>
      <c r="GXV42" s="132"/>
      <c r="GXW42" s="132"/>
      <c r="GXX42" s="132"/>
      <c r="GXY42" s="132"/>
      <c r="GXZ42" s="132"/>
      <c r="GYA42" s="132"/>
      <c r="GYB42" s="132"/>
      <c r="GYC42" s="132"/>
      <c r="GYD42" s="132"/>
      <c r="GYE42" s="132"/>
      <c r="GYF42" s="132"/>
      <c r="GYG42" s="132"/>
      <c r="GYH42" s="130"/>
      <c r="GYI42" s="132"/>
      <c r="GYJ42" s="132"/>
      <c r="GYK42" s="132"/>
      <c r="GYL42" s="132"/>
      <c r="GYM42" s="132"/>
      <c r="GYN42" s="132"/>
      <c r="GYO42" s="132"/>
      <c r="GYP42" s="132"/>
      <c r="GYQ42" s="132"/>
      <c r="GYR42" s="132"/>
      <c r="GYS42" s="132"/>
      <c r="GYT42" s="132"/>
      <c r="GYU42" s="132"/>
      <c r="GYV42" s="132"/>
      <c r="GYW42" s="130"/>
      <c r="GYX42" s="132"/>
      <c r="GYY42" s="132"/>
      <c r="GYZ42" s="132"/>
      <c r="GZA42" s="132"/>
      <c r="GZB42" s="132"/>
      <c r="GZC42" s="132"/>
      <c r="GZD42" s="132"/>
      <c r="GZE42" s="132"/>
      <c r="GZF42" s="132"/>
      <c r="GZG42" s="132"/>
      <c r="GZH42" s="132"/>
      <c r="GZI42" s="132"/>
      <c r="GZJ42" s="132"/>
      <c r="GZK42" s="132"/>
      <c r="GZL42" s="130"/>
      <c r="GZM42" s="132"/>
      <c r="GZN42" s="132"/>
      <c r="GZO42" s="132"/>
      <c r="GZP42" s="132"/>
      <c r="GZQ42" s="132"/>
      <c r="GZR42" s="132"/>
      <c r="GZS42" s="132"/>
      <c r="GZT42" s="132"/>
      <c r="GZU42" s="132"/>
      <c r="GZV42" s="132"/>
      <c r="GZW42" s="132"/>
      <c r="GZX42" s="132"/>
      <c r="GZY42" s="132"/>
      <c r="GZZ42" s="132"/>
      <c r="HAA42" s="130"/>
      <c r="HAB42" s="132"/>
      <c r="HAC42" s="132"/>
      <c r="HAD42" s="132"/>
      <c r="HAE42" s="132"/>
      <c r="HAF42" s="132"/>
      <c r="HAG42" s="132"/>
      <c r="HAH42" s="132"/>
      <c r="HAI42" s="132"/>
      <c r="HAJ42" s="132"/>
      <c r="HAK42" s="132"/>
      <c r="HAL42" s="132"/>
      <c r="HAM42" s="132"/>
      <c r="HAN42" s="132"/>
      <c r="HAO42" s="132"/>
      <c r="HAP42" s="130"/>
      <c r="HAQ42" s="132"/>
      <c r="HAR42" s="132"/>
      <c r="HAS42" s="132"/>
      <c r="HAT42" s="132"/>
      <c r="HAU42" s="132"/>
      <c r="HAV42" s="132"/>
      <c r="HAW42" s="132"/>
      <c r="HAX42" s="132"/>
      <c r="HAY42" s="132"/>
      <c r="HAZ42" s="132"/>
      <c r="HBA42" s="132"/>
      <c r="HBB42" s="132"/>
      <c r="HBC42" s="132"/>
      <c r="HBD42" s="132"/>
      <c r="HBE42" s="130"/>
      <c r="HBF42" s="132"/>
      <c r="HBG42" s="132"/>
      <c r="HBH42" s="132"/>
      <c r="HBI42" s="132"/>
      <c r="HBJ42" s="132"/>
      <c r="HBK42" s="132"/>
      <c r="HBL42" s="132"/>
      <c r="HBM42" s="132"/>
      <c r="HBN42" s="132"/>
      <c r="HBO42" s="132"/>
      <c r="HBP42" s="132"/>
      <c r="HBQ42" s="132"/>
      <c r="HBR42" s="132"/>
      <c r="HBS42" s="132"/>
      <c r="HBT42" s="130"/>
      <c r="HBU42" s="132"/>
      <c r="HBV42" s="132"/>
      <c r="HBW42" s="132"/>
      <c r="HBX42" s="132"/>
      <c r="HBY42" s="132"/>
      <c r="HBZ42" s="132"/>
      <c r="HCA42" s="132"/>
      <c r="HCB42" s="132"/>
      <c r="HCC42" s="132"/>
      <c r="HCD42" s="132"/>
      <c r="HCE42" s="132"/>
      <c r="HCF42" s="132"/>
      <c r="HCG42" s="132"/>
      <c r="HCH42" s="132"/>
      <c r="HCI42" s="130"/>
      <c r="HCJ42" s="132"/>
      <c r="HCK42" s="132"/>
      <c r="HCL42" s="132"/>
      <c r="HCM42" s="132"/>
      <c r="HCN42" s="132"/>
      <c r="HCO42" s="132"/>
      <c r="HCP42" s="132"/>
      <c r="HCQ42" s="132"/>
      <c r="HCR42" s="132"/>
      <c r="HCS42" s="132"/>
      <c r="HCT42" s="132"/>
      <c r="HCU42" s="132"/>
      <c r="HCV42" s="132"/>
      <c r="HCW42" s="132"/>
      <c r="HCX42" s="130"/>
      <c r="HCY42" s="132"/>
      <c r="HCZ42" s="132"/>
      <c r="HDA42" s="132"/>
      <c r="HDB42" s="132"/>
      <c r="HDC42" s="132"/>
      <c r="HDD42" s="132"/>
      <c r="HDE42" s="132"/>
      <c r="HDF42" s="132"/>
      <c r="HDG42" s="132"/>
      <c r="HDH42" s="132"/>
      <c r="HDI42" s="132"/>
      <c r="HDJ42" s="132"/>
      <c r="HDK42" s="132"/>
      <c r="HDL42" s="132"/>
      <c r="HDM42" s="130"/>
      <c r="HDN42" s="132"/>
      <c r="HDO42" s="132"/>
      <c r="HDP42" s="132"/>
      <c r="HDQ42" s="132"/>
      <c r="HDR42" s="132"/>
      <c r="HDS42" s="132"/>
      <c r="HDT42" s="132"/>
      <c r="HDU42" s="132"/>
      <c r="HDV42" s="132"/>
      <c r="HDW42" s="132"/>
      <c r="HDX42" s="132"/>
      <c r="HDY42" s="132"/>
      <c r="HDZ42" s="132"/>
      <c r="HEA42" s="132"/>
      <c r="HEB42" s="130"/>
      <c r="HEC42" s="132"/>
      <c r="HED42" s="132"/>
      <c r="HEE42" s="132"/>
      <c r="HEF42" s="132"/>
      <c r="HEG42" s="132"/>
      <c r="HEH42" s="132"/>
      <c r="HEI42" s="132"/>
      <c r="HEJ42" s="132"/>
      <c r="HEK42" s="132"/>
      <c r="HEL42" s="132"/>
      <c r="HEM42" s="132"/>
      <c r="HEN42" s="132"/>
      <c r="HEO42" s="132"/>
      <c r="HEP42" s="132"/>
      <c r="HEQ42" s="130"/>
      <c r="HER42" s="132"/>
      <c r="HES42" s="132"/>
      <c r="HET42" s="132"/>
      <c r="HEU42" s="132"/>
      <c r="HEV42" s="132"/>
      <c r="HEW42" s="132"/>
      <c r="HEX42" s="132"/>
      <c r="HEY42" s="132"/>
      <c r="HEZ42" s="132"/>
      <c r="HFA42" s="132"/>
      <c r="HFB42" s="132"/>
      <c r="HFC42" s="132"/>
      <c r="HFD42" s="132"/>
      <c r="HFE42" s="132"/>
      <c r="HFF42" s="130"/>
      <c r="HFG42" s="132"/>
      <c r="HFH42" s="132"/>
      <c r="HFI42" s="132"/>
      <c r="HFJ42" s="132"/>
      <c r="HFK42" s="132"/>
      <c r="HFL42" s="132"/>
      <c r="HFM42" s="132"/>
      <c r="HFN42" s="132"/>
      <c r="HFO42" s="132"/>
      <c r="HFP42" s="132"/>
      <c r="HFQ42" s="132"/>
      <c r="HFR42" s="132"/>
      <c r="HFS42" s="132"/>
      <c r="HFT42" s="132"/>
      <c r="HFU42" s="130"/>
      <c r="HFV42" s="132"/>
      <c r="HFW42" s="132"/>
      <c r="HFX42" s="132"/>
      <c r="HFY42" s="132"/>
      <c r="HFZ42" s="132"/>
      <c r="HGA42" s="132"/>
      <c r="HGB42" s="132"/>
      <c r="HGC42" s="132"/>
      <c r="HGD42" s="132"/>
      <c r="HGE42" s="132"/>
      <c r="HGF42" s="132"/>
      <c r="HGG42" s="132"/>
      <c r="HGH42" s="132"/>
      <c r="HGI42" s="132"/>
      <c r="HGJ42" s="130"/>
      <c r="HGK42" s="132"/>
      <c r="HGL42" s="132"/>
      <c r="HGM42" s="132"/>
      <c r="HGN42" s="132"/>
      <c r="HGO42" s="132"/>
      <c r="HGP42" s="132"/>
      <c r="HGQ42" s="132"/>
      <c r="HGR42" s="132"/>
      <c r="HGS42" s="132"/>
      <c r="HGT42" s="132"/>
      <c r="HGU42" s="132"/>
      <c r="HGV42" s="132"/>
      <c r="HGW42" s="132"/>
      <c r="HGX42" s="132"/>
      <c r="HGY42" s="130"/>
      <c r="HGZ42" s="132"/>
      <c r="HHA42" s="132"/>
      <c r="HHB42" s="132"/>
      <c r="HHC42" s="132"/>
      <c r="HHD42" s="132"/>
      <c r="HHE42" s="132"/>
      <c r="HHF42" s="132"/>
      <c r="HHG42" s="132"/>
      <c r="HHH42" s="132"/>
      <c r="HHI42" s="132"/>
      <c r="HHJ42" s="132"/>
      <c r="HHK42" s="132"/>
      <c r="HHL42" s="132"/>
      <c r="HHM42" s="132"/>
      <c r="HHN42" s="130"/>
      <c r="HHO42" s="132"/>
      <c r="HHP42" s="132"/>
      <c r="HHQ42" s="132"/>
      <c r="HHR42" s="132"/>
      <c r="HHS42" s="132"/>
      <c r="HHT42" s="132"/>
      <c r="HHU42" s="132"/>
      <c r="HHV42" s="132"/>
      <c r="HHW42" s="132"/>
      <c r="HHX42" s="132"/>
      <c r="HHY42" s="132"/>
      <c r="HHZ42" s="132"/>
      <c r="HIA42" s="132"/>
      <c r="HIB42" s="132"/>
      <c r="HIC42" s="130"/>
      <c r="HID42" s="132"/>
      <c r="HIE42" s="132"/>
      <c r="HIF42" s="132"/>
      <c r="HIG42" s="132"/>
      <c r="HIH42" s="132"/>
      <c r="HII42" s="132"/>
      <c r="HIJ42" s="132"/>
      <c r="HIK42" s="132"/>
      <c r="HIL42" s="132"/>
      <c r="HIM42" s="132"/>
      <c r="HIN42" s="132"/>
      <c r="HIO42" s="132"/>
      <c r="HIP42" s="132"/>
      <c r="HIQ42" s="132"/>
      <c r="HIR42" s="130"/>
      <c r="HIS42" s="132"/>
      <c r="HIT42" s="132"/>
      <c r="HIU42" s="132"/>
      <c r="HIV42" s="132"/>
      <c r="HIW42" s="132"/>
      <c r="HIX42" s="132"/>
      <c r="HIY42" s="132"/>
      <c r="HIZ42" s="132"/>
      <c r="HJA42" s="132"/>
      <c r="HJB42" s="132"/>
      <c r="HJC42" s="132"/>
      <c r="HJD42" s="132"/>
      <c r="HJE42" s="132"/>
      <c r="HJF42" s="132"/>
      <c r="HJG42" s="130"/>
      <c r="HJH42" s="132"/>
      <c r="HJI42" s="132"/>
      <c r="HJJ42" s="132"/>
      <c r="HJK42" s="132"/>
      <c r="HJL42" s="132"/>
      <c r="HJM42" s="132"/>
      <c r="HJN42" s="132"/>
      <c r="HJO42" s="132"/>
      <c r="HJP42" s="132"/>
      <c r="HJQ42" s="132"/>
      <c r="HJR42" s="132"/>
      <c r="HJS42" s="132"/>
      <c r="HJT42" s="132"/>
      <c r="HJU42" s="132"/>
      <c r="HJV42" s="130"/>
      <c r="HJW42" s="132"/>
      <c r="HJX42" s="132"/>
      <c r="HJY42" s="132"/>
      <c r="HJZ42" s="132"/>
      <c r="HKA42" s="132"/>
      <c r="HKB42" s="132"/>
      <c r="HKC42" s="132"/>
      <c r="HKD42" s="132"/>
      <c r="HKE42" s="132"/>
      <c r="HKF42" s="132"/>
      <c r="HKG42" s="132"/>
      <c r="HKH42" s="132"/>
      <c r="HKI42" s="132"/>
      <c r="HKJ42" s="132"/>
      <c r="HKK42" s="130"/>
      <c r="HKL42" s="132"/>
      <c r="HKM42" s="132"/>
      <c r="HKN42" s="132"/>
      <c r="HKO42" s="132"/>
      <c r="HKP42" s="132"/>
      <c r="HKQ42" s="132"/>
      <c r="HKR42" s="132"/>
      <c r="HKS42" s="132"/>
      <c r="HKT42" s="132"/>
      <c r="HKU42" s="132"/>
      <c r="HKV42" s="132"/>
      <c r="HKW42" s="132"/>
      <c r="HKX42" s="132"/>
      <c r="HKY42" s="132"/>
      <c r="HKZ42" s="130"/>
      <c r="HLA42" s="132"/>
      <c r="HLB42" s="132"/>
      <c r="HLC42" s="132"/>
      <c r="HLD42" s="132"/>
      <c r="HLE42" s="132"/>
      <c r="HLF42" s="132"/>
      <c r="HLG42" s="132"/>
      <c r="HLH42" s="132"/>
      <c r="HLI42" s="132"/>
      <c r="HLJ42" s="132"/>
      <c r="HLK42" s="132"/>
      <c r="HLL42" s="132"/>
      <c r="HLM42" s="132"/>
      <c r="HLN42" s="132"/>
      <c r="HLO42" s="130"/>
      <c r="HLP42" s="132"/>
      <c r="HLQ42" s="132"/>
      <c r="HLR42" s="132"/>
      <c r="HLS42" s="132"/>
      <c r="HLT42" s="132"/>
      <c r="HLU42" s="132"/>
      <c r="HLV42" s="132"/>
      <c r="HLW42" s="132"/>
      <c r="HLX42" s="132"/>
      <c r="HLY42" s="132"/>
      <c r="HLZ42" s="132"/>
      <c r="HMA42" s="132"/>
      <c r="HMB42" s="132"/>
      <c r="HMC42" s="132"/>
      <c r="HMD42" s="130"/>
      <c r="HME42" s="132"/>
      <c r="HMF42" s="132"/>
      <c r="HMG42" s="132"/>
      <c r="HMH42" s="132"/>
      <c r="HMI42" s="132"/>
      <c r="HMJ42" s="132"/>
      <c r="HMK42" s="132"/>
      <c r="HML42" s="132"/>
      <c r="HMM42" s="132"/>
      <c r="HMN42" s="132"/>
      <c r="HMO42" s="132"/>
      <c r="HMP42" s="132"/>
      <c r="HMQ42" s="132"/>
      <c r="HMR42" s="132"/>
      <c r="HMS42" s="130"/>
      <c r="HMT42" s="132"/>
      <c r="HMU42" s="132"/>
      <c r="HMV42" s="132"/>
      <c r="HMW42" s="132"/>
      <c r="HMX42" s="132"/>
      <c r="HMY42" s="132"/>
      <c r="HMZ42" s="132"/>
      <c r="HNA42" s="132"/>
      <c r="HNB42" s="132"/>
      <c r="HNC42" s="132"/>
      <c r="HND42" s="132"/>
      <c r="HNE42" s="132"/>
      <c r="HNF42" s="132"/>
      <c r="HNG42" s="132"/>
      <c r="HNH42" s="130"/>
      <c r="HNI42" s="132"/>
      <c r="HNJ42" s="132"/>
      <c r="HNK42" s="132"/>
      <c r="HNL42" s="132"/>
      <c r="HNM42" s="132"/>
      <c r="HNN42" s="132"/>
      <c r="HNO42" s="132"/>
      <c r="HNP42" s="132"/>
      <c r="HNQ42" s="132"/>
      <c r="HNR42" s="132"/>
      <c r="HNS42" s="132"/>
      <c r="HNT42" s="132"/>
      <c r="HNU42" s="132"/>
      <c r="HNV42" s="132"/>
      <c r="HNW42" s="130"/>
      <c r="HNX42" s="132"/>
      <c r="HNY42" s="132"/>
      <c r="HNZ42" s="132"/>
      <c r="HOA42" s="132"/>
      <c r="HOB42" s="132"/>
      <c r="HOC42" s="132"/>
      <c r="HOD42" s="132"/>
      <c r="HOE42" s="132"/>
      <c r="HOF42" s="132"/>
      <c r="HOG42" s="132"/>
      <c r="HOH42" s="132"/>
      <c r="HOI42" s="132"/>
      <c r="HOJ42" s="132"/>
      <c r="HOK42" s="132"/>
      <c r="HOL42" s="130"/>
      <c r="HOM42" s="132"/>
      <c r="HON42" s="132"/>
      <c r="HOO42" s="132"/>
      <c r="HOP42" s="132"/>
      <c r="HOQ42" s="132"/>
      <c r="HOR42" s="132"/>
      <c r="HOS42" s="132"/>
      <c r="HOT42" s="132"/>
      <c r="HOU42" s="132"/>
      <c r="HOV42" s="132"/>
      <c r="HOW42" s="132"/>
      <c r="HOX42" s="132"/>
      <c r="HOY42" s="132"/>
      <c r="HOZ42" s="132"/>
      <c r="HPA42" s="130"/>
      <c r="HPB42" s="132"/>
      <c r="HPC42" s="132"/>
      <c r="HPD42" s="132"/>
      <c r="HPE42" s="132"/>
      <c r="HPF42" s="132"/>
      <c r="HPG42" s="132"/>
      <c r="HPH42" s="132"/>
      <c r="HPI42" s="132"/>
      <c r="HPJ42" s="132"/>
      <c r="HPK42" s="132"/>
      <c r="HPL42" s="132"/>
      <c r="HPM42" s="132"/>
      <c r="HPN42" s="132"/>
      <c r="HPO42" s="132"/>
      <c r="HPP42" s="130"/>
      <c r="HPQ42" s="132"/>
      <c r="HPR42" s="132"/>
      <c r="HPS42" s="132"/>
      <c r="HPT42" s="132"/>
      <c r="HPU42" s="132"/>
      <c r="HPV42" s="132"/>
      <c r="HPW42" s="132"/>
      <c r="HPX42" s="132"/>
      <c r="HPY42" s="132"/>
      <c r="HPZ42" s="132"/>
      <c r="HQA42" s="132"/>
      <c r="HQB42" s="132"/>
      <c r="HQC42" s="132"/>
      <c r="HQD42" s="132"/>
      <c r="HQE42" s="130"/>
      <c r="HQF42" s="132"/>
      <c r="HQG42" s="132"/>
      <c r="HQH42" s="132"/>
      <c r="HQI42" s="132"/>
      <c r="HQJ42" s="132"/>
      <c r="HQK42" s="132"/>
      <c r="HQL42" s="132"/>
      <c r="HQM42" s="132"/>
      <c r="HQN42" s="132"/>
      <c r="HQO42" s="132"/>
      <c r="HQP42" s="132"/>
      <c r="HQQ42" s="132"/>
      <c r="HQR42" s="132"/>
      <c r="HQS42" s="132"/>
      <c r="HQT42" s="130"/>
      <c r="HQU42" s="132"/>
      <c r="HQV42" s="132"/>
      <c r="HQW42" s="132"/>
      <c r="HQX42" s="132"/>
      <c r="HQY42" s="132"/>
      <c r="HQZ42" s="132"/>
      <c r="HRA42" s="132"/>
      <c r="HRB42" s="132"/>
      <c r="HRC42" s="132"/>
      <c r="HRD42" s="132"/>
      <c r="HRE42" s="132"/>
      <c r="HRF42" s="132"/>
      <c r="HRG42" s="132"/>
      <c r="HRH42" s="132"/>
      <c r="HRI42" s="130"/>
      <c r="HRJ42" s="132"/>
      <c r="HRK42" s="132"/>
      <c r="HRL42" s="132"/>
      <c r="HRM42" s="132"/>
      <c r="HRN42" s="132"/>
      <c r="HRO42" s="132"/>
      <c r="HRP42" s="132"/>
      <c r="HRQ42" s="132"/>
      <c r="HRR42" s="132"/>
      <c r="HRS42" s="132"/>
      <c r="HRT42" s="132"/>
      <c r="HRU42" s="132"/>
      <c r="HRV42" s="132"/>
      <c r="HRW42" s="132"/>
      <c r="HRX42" s="130"/>
      <c r="HRY42" s="132"/>
      <c r="HRZ42" s="132"/>
      <c r="HSA42" s="132"/>
      <c r="HSB42" s="132"/>
      <c r="HSC42" s="132"/>
      <c r="HSD42" s="132"/>
      <c r="HSE42" s="132"/>
      <c r="HSF42" s="132"/>
      <c r="HSG42" s="132"/>
      <c r="HSH42" s="132"/>
      <c r="HSI42" s="132"/>
      <c r="HSJ42" s="132"/>
      <c r="HSK42" s="132"/>
      <c r="HSL42" s="132"/>
      <c r="HSM42" s="130"/>
      <c r="HSN42" s="132"/>
      <c r="HSO42" s="132"/>
      <c r="HSP42" s="132"/>
      <c r="HSQ42" s="132"/>
      <c r="HSR42" s="132"/>
      <c r="HSS42" s="132"/>
      <c r="HST42" s="132"/>
      <c r="HSU42" s="132"/>
      <c r="HSV42" s="132"/>
      <c r="HSW42" s="132"/>
      <c r="HSX42" s="132"/>
      <c r="HSY42" s="132"/>
      <c r="HSZ42" s="132"/>
      <c r="HTA42" s="132"/>
      <c r="HTB42" s="130"/>
      <c r="HTC42" s="132"/>
      <c r="HTD42" s="132"/>
      <c r="HTE42" s="132"/>
      <c r="HTF42" s="132"/>
      <c r="HTG42" s="132"/>
      <c r="HTH42" s="132"/>
      <c r="HTI42" s="132"/>
      <c r="HTJ42" s="132"/>
      <c r="HTK42" s="132"/>
      <c r="HTL42" s="132"/>
      <c r="HTM42" s="132"/>
      <c r="HTN42" s="132"/>
      <c r="HTO42" s="132"/>
      <c r="HTP42" s="132"/>
      <c r="HTQ42" s="130"/>
      <c r="HTR42" s="132"/>
      <c r="HTS42" s="132"/>
      <c r="HTT42" s="132"/>
      <c r="HTU42" s="132"/>
      <c r="HTV42" s="132"/>
      <c r="HTW42" s="132"/>
      <c r="HTX42" s="132"/>
      <c r="HTY42" s="132"/>
      <c r="HTZ42" s="132"/>
      <c r="HUA42" s="132"/>
      <c r="HUB42" s="132"/>
      <c r="HUC42" s="132"/>
      <c r="HUD42" s="132"/>
      <c r="HUE42" s="132"/>
      <c r="HUF42" s="130"/>
      <c r="HUG42" s="132"/>
      <c r="HUH42" s="132"/>
      <c r="HUI42" s="132"/>
      <c r="HUJ42" s="132"/>
      <c r="HUK42" s="132"/>
      <c r="HUL42" s="132"/>
      <c r="HUM42" s="132"/>
      <c r="HUN42" s="132"/>
      <c r="HUO42" s="132"/>
      <c r="HUP42" s="132"/>
      <c r="HUQ42" s="132"/>
      <c r="HUR42" s="132"/>
      <c r="HUS42" s="132"/>
      <c r="HUT42" s="132"/>
      <c r="HUU42" s="130"/>
      <c r="HUV42" s="132"/>
      <c r="HUW42" s="132"/>
      <c r="HUX42" s="132"/>
      <c r="HUY42" s="132"/>
      <c r="HUZ42" s="132"/>
      <c r="HVA42" s="132"/>
      <c r="HVB42" s="132"/>
      <c r="HVC42" s="132"/>
      <c r="HVD42" s="132"/>
      <c r="HVE42" s="132"/>
      <c r="HVF42" s="132"/>
      <c r="HVG42" s="132"/>
      <c r="HVH42" s="132"/>
      <c r="HVI42" s="132"/>
      <c r="HVJ42" s="130"/>
      <c r="HVK42" s="132"/>
      <c r="HVL42" s="132"/>
      <c r="HVM42" s="132"/>
      <c r="HVN42" s="132"/>
      <c r="HVO42" s="132"/>
      <c r="HVP42" s="132"/>
      <c r="HVQ42" s="132"/>
      <c r="HVR42" s="132"/>
      <c r="HVS42" s="132"/>
      <c r="HVT42" s="132"/>
      <c r="HVU42" s="132"/>
      <c r="HVV42" s="132"/>
      <c r="HVW42" s="132"/>
      <c r="HVX42" s="132"/>
      <c r="HVY42" s="130"/>
      <c r="HVZ42" s="132"/>
      <c r="HWA42" s="132"/>
      <c r="HWB42" s="132"/>
      <c r="HWC42" s="132"/>
      <c r="HWD42" s="132"/>
      <c r="HWE42" s="132"/>
      <c r="HWF42" s="132"/>
      <c r="HWG42" s="132"/>
      <c r="HWH42" s="132"/>
      <c r="HWI42" s="132"/>
      <c r="HWJ42" s="132"/>
      <c r="HWK42" s="132"/>
      <c r="HWL42" s="132"/>
      <c r="HWM42" s="132"/>
      <c r="HWN42" s="130"/>
      <c r="HWO42" s="132"/>
      <c r="HWP42" s="132"/>
      <c r="HWQ42" s="132"/>
      <c r="HWR42" s="132"/>
      <c r="HWS42" s="132"/>
      <c r="HWT42" s="132"/>
      <c r="HWU42" s="132"/>
      <c r="HWV42" s="132"/>
      <c r="HWW42" s="132"/>
      <c r="HWX42" s="132"/>
      <c r="HWY42" s="132"/>
      <c r="HWZ42" s="132"/>
      <c r="HXA42" s="132"/>
      <c r="HXB42" s="132"/>
      <c r="HXC42" s="130"/>
      <c r="HXD42" s="132"/>
      <c r="HXE42" s="132"/>
      <c r="HXF42" s="132"/>
      <c r="HXG42" s="132"/>
      <c r="HXH42" s="132"/>
      <c r="HXI42" s="132"/>
      <c r="HXJ42" s="132"/>
      <c r="HXK42" s="132"/>
      <c r="HXL42" s="132"/>
      <c r="HXM42" s="132"/>
      <c r="HXN42" s="132"/>
      <c r="HXO42" s="132"/>
      <c r="HXP42" s="132"/>
      <c r="HXQ42" s="132"/>
      <c r="HXR42" s="130"/>
      <c r="HXS42" s="132"/>
      <c r="HXT42" s="132"/>
      <c r="HXU42" s="132"/>
      <c r="HXV42" s="132"/>
      <c r="HXW42" s="132"/>
      <c r="HXX42" s="132"/>
      <c r="HXY42" s="132"/>
      <c r="HXZ42" s="132"/>
      <c r="HYA42" s="132"/>
      <c r="HYB42" s="132"/>
      <c r="HYC42" s="132"/>
      <c r="HYD42" s="132"/>
      <c r="HYE42" s="132"/>
      <c r="HYF42" s="132"/>
      <c r="HYG42" s="130"/>
      <c r="HYH42" s="132"/>
      <c r="HYI42" s="132"/>
      <c r="HYJ42" s="132"/>
      <c r="HYK42" s="132"/>
      <c r="HYL42" s="132"/>
      <c r="HYM42" s="132"/>
      <c r="HYN42" s="132"/>
      <c r="HYO42" s="132"/>
      <c r="HYP42" s="132"/>
      <c r="HYQ42" s="132"/>
      <c r="HYR42" s="132"/>
      <c r="HYS42" s="132"/>
      <c r="HYT42" s="132"/>
      <c r="HYU42" s="132"/>
      <c r="HYV42" s="130"/>
      <c r="HYW42" s="132"/>
      <c r="HYX42" s="132"/>
      <c r="HYY42" s="132"/>
      <c r="HYZ42" s="132"/>
      <c r="HZA42" s="132"/>
      <c r="HZB42" s="132"/>
      <c r="HZC42" s="132"/>
      <c r="HZD42" s="132"/>
      <c r="HZE42" s="132"/>
      <c r="HZF42" s="132"/>
      <c r="HZG42" s="132"/>
      <c r="HZH42" s="132"/>
      <c r="HZI42" s="132"/>
      <c r="HZJ42" s="132"/>
      <c r="HZK42" s="130"/>
      <c r="HZL42" s="132"/>
      <c r="HZM42" s="132"/>
      <c r="HZN42" s="132"/>
      <c r="HZO42" s="132"/>
      <c r="HZP42" s="132"/>
      <c r="HZQ42" s="132"/>
      <c r="HZR42" s="132"/>
      <c r="HZS42" s="132"/>
      <c r="HZT42" s="132"/>
      <c r="HZU42" s="132"/>
      <c r="HZV42" s="132"/>
      <c r="HZW42" s="132"/>
      <c r="HZX42" s="132"/>
      <c r="HZY42" s="132"/>
      <c r="HZZ42" s="130"/>
      <c r="IAA42" s="132"/>
      <c r="IAB42" s="132"/>
      <c r="IAC42" s="132"/>
      <c r="IAD42" s="132"/>
      <c r="IAE42" s="132"/>
      <c r="IAF42" s="132"/>
      <c r="IAG42" s="132"/>
      <c r="IAH42" s="132"/>
      <c r="IAI42" s="132"/>
      <c r="IAJ42" s="132"/>
      <c r="IAK42" s="132"/>
      <c r="IAL42" s="132"/>
      <c r="IAM42" s="132"/>
      <c r="IAN42" s="132"/>
      <c r="IAO42" s="130"/>
      <c r="IAP42" s="132"/>
      <c r="IAQ42" s="132"/>
      <c r="IAR42" s="132"/>
      <c r="IAS42" s="132"/>
      <c r="IAT42" s="132"/>
      <c r="IAU42" s="132"/>
      <c r="IAV42" s="132"/>
      <c r="IAW42" s="132"/>
      <c r="IAX42" s="132"/>
      <c r="IAY42" s="132"/>
      <c r="IAZ42" s="132"/>
      <c r="IBA42" s="132"/>
      <c r="IBB42" s="132"/>
      <c r="IBC42" s="132"/>
      <c r="IBD42" s="130"/>
      <c r="IBE42" s="132"/>
      <c r="IBF42" s="132"/>
      <c r="IBG42" s="132"/>
      <c r="IBH42" s="132"/>
      <c r="IBI42" s="132"/>
      <c r="IBJ42" s="132"/>
      <c r="IBK42" s="132"/>
      <c r="IBL42" s="132"/>
      <c r="IBM42" s="132"/>
      <c r="IBN42" s="132"/>
      <c r="IBO42" s="132"/>
      <c r="IBP42" s="132"/>
      <c r="IBQ42" s="132"/>
      <c r="IBR42" s="132"/>
      <c r="IBS42" s="130"/>
      <c r="IBT42" s="132"/>
      <c r="IBU42" s="132"/>
      <c r="IBV42" s="132"/>
      <c r="IBW42" s="132"/>
      <c r="IBX42" s="132"/>
      <c r="IBY42" s="132"/>
      <c r="IBZ42" s="132"/>
      <c r="ICA42" s="132"/>
      <c r="ICB42" s="132"/>
      <c r="ICC42" s="132"/>
      <c r="ICD42" s="132"/>
      <c r="ICE42" s="132"/>
      <c r="ICF42" s="132"/>
      <c r="ICG42" s="132"/>
      <c r="ICH42" s="130"/>
      <c r="ICI42" s="132"/>
      <c r="ICJ42" s="132"/>
      <c r="ICK42" s="132"/>
      <c r="ICL42" s="132"/>
      <c r="ICM42" s="132"/>
      <c r="ICN42" s="132"/>
      <c r="ICO42" s="132"/>
      <c r="ICP42" s="132"/>
      <c r="ICQ42" s="132"/>
      <c r="ICR42" s="132"/>
      <c r="ICS42" s="132"/>
      <c r="ICT42" s="132"/>
      <c r="ICU42" s="132"/>
      <c r="ICV42" s="132"/>
      <c r="ICW42" s="130"/>
      <c r="ICX42" s="132"/>
      <c r="ICY42" s="132"/>
      <c r="ICZ42" s="132"/>
      <c r="IDA42" s="132"/>
      <c r="IDB42" s="132"/>
      <c r="IDC42" s="132"/>
      <c r="IDD42" s="132"/>
      <c r="IDE42" s="132"/>
      <c r="IDF42" s="132"/>
      <c r="IDG42" s="132"/>
      <c r="IDH42" s="132"/>
      <c r="IDI42" s="132"/>
      <c r="IDJ42" s="132"/>
      <c r="IDK42" s="132"/>
      <c r="IDL42" s="130"/>
      <c r="IDM42" s="132"/>
      <c r="IDN42" s="132"/>
      <c r="IDO42" s="132"/>
      <c r="IDP42" s="132"/>
      <c r="IDQ42" s="132"/>
      <c r="IDR42" s="132"/>
      <c r="IDS42" s="132"/>
      <c r="IDT42" s="132"/>
      <c r="IDU42" s="132"/>
      <c r="IDV42" s="132"/>
      <c r="IDW42" s="132"/>
      <c r="IDX42" s="132"/>
      <c r="IDY42" s="132"/>
      <c r="IDZ42" s="132"/>
      <c r="IEA42" s="130"/>
      <c r="IEB42" s="132"/>
      <c r="IEC42" s="132"/>
      <c r="IED42" s="132"/>
      <c r="IEE42" s="132"/>
      <c r="IEF42" s="132"/>
      <c r="IEG42" s="132"/>
      <c r="IEH42" s="132"/>
      <c r="IEI42" s="132"/>
      <c r="IEJ42" s="132"/>
      <c r="IEK42" s="132"/>
      <c r="IEL42" s="132"/>
      <c r="IEM42" s="132"/>
      <c r="IEN42" s="132"/>
      <c r="IEO42" s="132"/>
      <c r="IEP42" s="130"/>
      <c r="IEQ42" s="132"/>
      <c r="IER42" s="132"/>
      <c r="IES42" s="132"/>
      <c r="IET42" s="132"/>
      <c r="IEU42" s="132"/>
      <c r="IEV42" s="132"/>
      <c r="IEW42" s="132"/>
      <c r="IEX42" s="132"/>
      <c r="IEY42" s="132"/>
      <c r="IEZ42" s="132"/>
      <c r="IFA42" s="132"/>
      <c r="IFB42" s="132"/>
      <c r="IFC42" s="132"/>
      <c r="IFD42" s="132"/>
      <c r="IFE42" s="130"/>
      <c r="IFF42" s="132"/>
      <c r="IFG42" s="132"/>
      <c r="IFH42" s="132"/>
      <c r="IFI42" s="132"/>
      <c r="IFJ42" s="132"/>
      <c r="IFK42" s="132"/>
      <c r="IFL42" s="132"/>
      <c r="IFM42" s="132"/>
      <c r="IFN42" s="132"/>
      <c r="IFO42" s="132"/>
      <c r="IFP42" s="132"/>
      <c r="IFQ42" s="132"/>
      <c r="IFR42" s="132"/>
      <c r="IFS42" s="132"/>
      <c r="IFT42" s="130"/>
      <c r="IFU42" s="132"/>
      <c r="IFV42" s="132"/>
      <c r="IFW42" s="132"/>
      <c r="IFX42" s="132"/>
      <c r="IFY42" s="132"/>
      <c r="IFZ42" s="132"/>
      <c r="IGA42" s="132"/>
      <c r="IGB42" s="132"/>
      <c r="IGC42" s="132"/>
      <c r="IGD42" s="132"/>
      <c r="IGE42" s="132"/>
      <c r="IGF42" s="132"/>
      <c r="IGG42" s="132"/>
      <c r="IGH42" s="132"/>
      <c r="IGI42" s="130"/>
      <c r="IGJ42" s="132"/>
      <c r="IGK42" s="132"/>
      <c r="IGL42" s="132"/>
      <c r="IGM42" s="132"/>
      <c r="IGN42" s="132"/>
      <c r="IGO42" s="132"/>
      <c r="IGP42" s="132"/>
      <c r="IGQ42" s="132"/>
      <c r="IGR42" s="132"/>
      <c r="IGS42" s="132"/>
      <c r="IGT42" s="132"/>
      <c r="IGU42" s="132"/>
      <c r="IGV42" s="132"/>
      <c r="IGW42" s="132"/>
      <c r="IGX42" s="130"/>
      <c r="IGY42" s="132"/>
      <c r="IGZ42" s="132"/>
      <c r="IHA42" s="132"/>
      <c r="IHB42" s="132"/>
      <c r="IHC42" s="132"/>
      <c r="IHD42" s="132"/>
      <c r="IHE42" s="132"/>
      <c r="IHF42" s="132"/>
      <c r="IHG42" s="132"/>
      <c r="IHH42" s="132"/>
      <c r="IHI42" s="132"/>
      <c r="IHJ42" s="132"/>
      <c r="IHK42" s="132"/>
      <c r="IHL42" s="132"/>
      <c r="IHM42" s="130"/>
      <c r="IHN42" s="132"/>
      <c r="IHO42" s="132"/>
      <c r="IHP42" s="132"/>
      <c r="IHQ42" s="132"/>
      <c r="IHR42" s="132"/>
      <c r="IHS42" s="132"/>
      <c r="IHT42" s="132"/>
      <c r="IHU42" s="132"/>
      <c r="IHV42" s="132"/>
      <c r="IHW42" s="132"/>
      <c r="IHX42" s="132"/>
      <c r="IHY42" s="132"/>
      <c r="IHZ42" s="132"/>
      <c r="IIA42" s="132"/>
      <c r="IIB42" s="130"/>
      <c r="IIC42" s="132"/>
      <c r="IID42" s="132"/>
      <c r="IIE42" s="132"/>
      <c r="IIF42" s="132"/>
      <c r="IIG42" s="132"/>
      <c r="IIH42" s="132"/>
      <c r="III42" s="132"/>
      <c r="IIJ42" s="132"/>
      <c r="IIK42" s="132"/>
      <c r="IIL42" s="132"/>
      <c r="IIM42" s="132"/>
      <c r="IIN42" s="132"/>
      <c r="IIO42" s="132"/>
      <c r="IIP42" s="132"/>
      <c r="IIQ42" s="130"/>
      <c r="IIR42" s="132"/>
      <c r="IIS42" s="132"/>
      <c r="IIT42" s="132"/>
      <c r="IIU42" s="132"/>
      <c r="IIV42" s="132"/>
      <c r="IIW42" s="132"/>
      <c r="IIX42" s="132"/>
      <c r="IIY42" s="132"/>
      <c r="IIZ42" s="132"/>
      <c r="IJA42" s="132"/>
      <c r="IJB42" s="132"/>
      <c r="IJC42" s="132"/>
      <c r="IJD42" s="132"/>
      <c r="IJE42" s="132"/>
      <c r="IJF42" s="130"/>
      <c r="IJG42" s="132"/>
      <c r="IJH42" s="132"/>
      <c r="IJI42" s="132"/>
      <c r="IJJ42" s="132"/>
      <c r="IJK42" s="132"/>
      <c r="IJL42" s="132"/>
      <c r="IJM42" s="132"/>
      <c r="IJN42" s="132"/>
      <c r="IJO42" s="132"/>
      <c r="IJP42" s="132"/>
      <c r="IJQ42" s="132"/>
      <c r="IJR42" s="132"/>
      <c r="IJS42" s="132"/>
      <c r="IJT42" s="132"/>
      <c r="IJU42" s="130"/>
      <c r="IJV42" s="132"/>
      <c r="IJW42" s="132"/>
      <c r="IJX42" s="132"/>
      <c r="IJY42" s="132"/>
      <c r="IJZ42" s="132"/>
      <c r="IKA42" s="132"/>
      <c r="IKB42" s="132"/>
      <c r="IKC42" s="132"/>
      <c r="IKD42" s="132"/>
      <c r="IKE42" s="132"/>
      <c r="IKF42" s="132"/>
      <c r="IKG42" s="132"/>
      <c r="IKH42" s="132"/>
      <c r="IKI42" s="132"/>
      <c r="IKJ42" s="130"/>
      <c r="IKK42" s="132"/>
      <c r="IKL42" s="132"/>
      <c r="IKM42" s="132"/>
      <c r="IKN42" s="132"/>
      <c r="IKO42" s="132"/>
      <c r="IKP42" s="132"/>
      <c r="IKQ42" s="132"/>
      <c r="IKR42" s="132"/>
      <c r="IKS42" s="132"/>
      <c r="IKT42" s="132"/>
      <c r="IKU42" s="132"/>
      <c r="IKV42" s="132"/>
      <c r="IKW42" s="132"/>
      <c r="IKX42" s="132"/>
      <c r="IKY42" s="130"/>
      <c r="IKZ42" s="132"/>
      <c r="ILA42" s="132"/>
      <c r="ILB42" s="132"/>
      <c r="ILC42" s="132"/>
      <c r="ILD42" s="132"/>
      <c r="ILE42" s="132"/>
      <c r="ILF42" s="132"/>
      <c r="ILG42" s="132"/>
      <c r="ILH42" s="132"/>
      <c r="ILI42" s="132"/>
      <c r="ILJ42" s="132"/>
      <c r="ILK42" s="132"/>
      <c r="ILL42" s="132"/>
      <c r="ILM42" s="132"/>
      <c r="ILN42" s="130"/>
      <c r="ILO42" s="132"/>
      <c r="ILP42" s="132"/>
      <c r="ILQ42" s="132"/>
      <c r="ILR42" s="132"/>
      <c r="ILS42" s="132"/>
      <c r="ILT42" s="132"/>
      <c r="ILU42" s="132"/>
      <c r="ILV42" s="132"/>
      <c r="ILW42" s="132"/>
      <c r="ILX42" s="132"/>
      <c r="ILY42" s="132"/>
      <c r="ILZ42" s="132"/>
      <c r="IMA42" s="132"/>
      <c r="IMB42" s="132"/>
      <c r="IMC42" s="130"/>
      <c r="IMD42" s="132"/>
      <c r="IME42" s="132"/>
      <c r="IMF42" s="132"/>
      <c r="IMG42" s="132"/>
      <c r="IMH42" s="132"/>
      <c r="IMI42" s="132"/>
      <c r="IMJ42" s="132"/>
      <c r="IMK42" s="132"/>
      <c r="IML42" s="132"/>
      <c r="IMM42" s="132"/>
      <c r="IMN42" s="132"/>
      <c r="IMO42" s="132"/>
      <c r="IMP42" s="132"/>
      <c r="IMQ42" s="132"/>
      <c r="IMR42" s="130"/>
      <c r="IMS42" s="132"/>
      <c r="IMT42" s="132"/>
      <c r="IMU42" s="132"/>
      <c r="IMV42" s="132"/>
      <c r="IMW42" s="132"/>
      <c r="IMX42" s="132"/>
      <c r="IMY42" s="132"/>
      <c r="IMZ42" s="132"/>
      <c r="INA42" s="132"/>
      <c r="INB42" s="132"/>
      <c r="INC42" s="132"/>
      <c r="IND42" s="132"/>
      <c r="INE42" s="132"/>
      <c r="INF42" s="132"/>
      <c r="ING42" s="130"/>
      <c r="INH42" s="132"/>
      <c r="INI42" s="132"/>
      <c r="INJ42" s="132"/>
      <c r="INK42" s="132"/>
      <c r="INL42" s="132"/>
      <c r="INM42" s="132"/>
      <c r="INN42" s="132"/>
      <c r="INO42" s="132"/>
      <c r="INP42" s="132"/>
      <c r="INQ42" s="132"/>
      <c r="INR42" s="132"/>
      <c r="INS42" s="132"/>
      <c r="INT42" s="132"/>
      <c r="INU42" s="132"/>
      <c r="INV42" s="130"/>
      <c r="INW42" s="132"/>
      <c r="INX42" s="132"/>
      <c r="INY42" s="132"/>
      <c r="INZ42" s="132"/>
      <c r="IOA42" s="132"/>
      <c r="IOB42" s="132"/>
      <c r="IOC42" s="132"/>
      <c r="IOD42" s="132"/>
      <c r="IOE42" s="132"/>
      <c r="IOF42" s="132"/>
      <c r="IOG42" s="132"/>
      <c r="IOH42" s="132"/>
      <c r="IOI42" s="132"/>
      <c r="IOJ42" s="132"/>
      <c r="IOK42" s="130"/>
      <c r="IOL42" s="132"/>
      <c r="IOM42" s="132"/>
      <c r="ION42" s="132"/>
      <c r="IOO42" s="132"/>
      <c r="IOP42" s="132"/>
      <c r="IOQ42" s="132"/>
      <c r="IOR42" s="132"/>
      <c r="IOS42" s="132"/>
      <c r="IOT42" s="132"/>
      <c r="IOU42" s="132"/>
      <c r="IOV42" s="132"/>
      <c r="IOW42" s="132"/>
      <c r="IOX42" s="132"/>
      <c r="IOY42" s="132"/>
      <c r="IOZ42" s="130"/>
      <c r="IPA42" s="132"/>
      <c r="IPB42" s="132"/>
      <c r="IPC42" s="132"/>
      <c r="IPD42" s="132"/>
      <c r="IPE42" s="132"/>
      <c r="IPF42" s="132"/>
      <c r="IPG42" s="132"/>
      <c r="IPH42" s="132"/>
      <c r="IPI42" s="132"/>
      <c r="IPJ42" s="132"/>
      <c r="IPK42" s="132"/>
      <c r="IPL42" s="132"/>
      <c r="IPM42" s="132"/>
      <c r="IPN42" s="132"/>
      <c r="IPO42" s="130"/>
      <c r="IPP42" s="132"/>
      <c r="IPQ42" s="132"/>
      <c r="IPR42" s="132"/>
      <c r="IPS42" s="132"/>
      <c r="IPT42" s="132"/>
      <c r="IPU42" s="132"/>
      <c r="IPV42" s="132"/>
      <c r="IPW42" s="132"/>
      <c r="IPX42" s="132"/>
      <c r="IPY42" s="132"/>
      <c r="IPZ42" s="132"/>
      <c r="IQA42" s="132"/>
      <c r="IQB42" s="132"/>
      <c r="IQC42" s="132"/>
      <c r="IQD42" s="130"/>
      <c r="IQE42" s="132"/>
      <c r="IQF42" s="132"/>
      <c r="IQG42" s="132"/>
      <c r="IQH42" s="132"/>
      <c r="IQI42" s="132"/>
      <c r="IQJ42" s="132"/>
      <c r="IQK42" s="132"/>
      <c r="IQL42" s="132"/>
      <c r="IQM42" s="132"/>
      <c r="IQN42" s="132"/>
      <c r="IQO42" s="132"/>
      <c r="IQP42" s="132"/>
      <c r="IQQ42" s="132"/>
      <c r="IQR42" s="132"/>
      <c r="IQS42" s="130"/>
      <c r="IQT42" s="132"/>
      <c r="IQU42" s="132"/>
      <c r="IQV42" s="132"/>
      <c r="IQW42" s="132"/>
      <c r="IQX42" s="132"/>
      <c r="IQY42" s="132"/>
      <c r="IQZ42" s="132"/>
      <c r="IRA42" s="132"/>
      <c r="IRB42" s="132"/>
      <c r="IRC42" s="132"/>
      <c r="IRD42" s="132"/>
      <c r="IRE42" s="132"/>
      <c r="IRF42" s="132"/>
      <c r="IRG42" s="132"/>
      <c r="IRH42" s="130"/>
      <c r="IRI42" s="132"/>
      <c r="IRJ42" s="132"/>
      <c r="IRK42" s="132"/>
      <c r="IRL42" s="132"/>
      <c r="IRM42" s="132"/>
      <c r="IRN42" s="132"/>
      <c r="IRO42" s="132"/>
      <c r="IRP42" s="132"/>
      <c r="IRQ42" s="132"/>
      <c r="IRR42" s="132"/>
      <c r="IRS42" s="132"/>
      <c r="IRT42" s="132"/>
      <c r="IRU42" s="132"/>
      <c r="IRV42" s="132"/>
      <c r="IRW42" s="130"/>
      <c r="IRX42" s="132"/>
      <c r="IRY42" s="132"/>
      <c r="IRZ42" s="132"/>
      <c r="ISA42" s="132"/>
      <c r="ISB42" s="132"/>
      <c r="ISC42" s="132"/>
      <c r="ISD42" s="132"/>
      <c r="ISE42" s="132"/>
      <c r="ISF42" s="132"/>
      <c r="ISG42" s="132"/>
      <c r="ISH42" s="132"/>
      <c r="ISI42" s="132"/>
      <c r="ISJ42" s="132"/>
      <c r="ISK42" s="132"/>
      <c r="ISL42" s="130"/>
      <c r="ISM42" s="132"/>
      <c r="ISN42" s="132"/>
      <c r="ISO42" s="132"/>
      <c r="ISP42" s="132"/>
      <c r="ISQ42" s="132"/>
      <c r="ISR42" s="132"/>
      <c r="ISS42" s="132"/>
      <c r="IST42" s="132"/>
      <c r="ISU42" s="132"/>
      <c r="ISV42" s="132"/>
      <c r="ISW42" s="132"/>
      <c r="ISX42" s="132"/>
      <c r="ISY42" s="132"/>
      <c r="ISZ42" s="132"/>
      <c r="ITA42" s="130"/>
      <c r="ITB42" s="132"/>
      <c r="ITC42" s="132"/>
      <c r="ITD42" s="132"/>
      <c r="ITE42" s="132"/>
      <c r="ITF42" s="132"/>
      <c r="ITG42" s="132"/>
      <c r="ITH42" s="132"/>
      <c r="ITI42" s="132"/>
      <c r="ITJ42" s="132"/>
      <c r="ITK42" s="132"/>
      <c r="ITL42" s="132"/>
      <c r="ITM42" s="132"/>
      <c r="ITN42" s="132"/>
      <c r="ITO42" s="132"/>
      <c r="ITP42" s="130"/>
      <c r="ITQ42" s="132"/>
      <c r="ITR42" s="132"/>
      <c r="ITS42" s="132"/>
      <c r="ITT42" s="132"/>
      <c r="ITU42" s="132"/>
      <c r="ITV42" s="132"/>
      <c r="ITW42" s="132"/>
      <c r="ITX42" s="132"/>
      <c r="ITY42" s="132"/>
      <c r="ITZ42" s="132"/>
      <c r="IUA42" s="132"/>
      <c r="IUB42" s="132"/>
      <c r="IUC42" s="132"/>
      <c r="IUD42" s="132"/>
      <c r="IUE42" s="130"/>
      <c r="IUF42" s="132"/>
      <c r="IUG42" s="132"/>
      <c r="IUH42" s="132"/>
      <c r="IUI42" s="132"/>
      <c r="IUJ42" s="132"/>
      <c r="IUK42" s="132"/>
      <c r="IUL42" s="132"/>
      <c r="IUM42" s="132"/>
      <c r="IUN42" s="132"/>
      <c r="IUO42" s="132"/>
      <c r="IUP42" s="132"/>
      <c r="IUQ42" s="132"/>
      <c r="IUR42" s="132"/>
      <c r="IUS42" s="132"/>
      <c r="IUT42" s="130"/>
      <c r="IUU42" s="132"/>
      <c r="IUV42" s="132"/>
      <c r="IUW42" s="132"/>
      <c r="IUX42" s="132"/>
      <c r="IUY42" s="132"/>
      <c r="IUZ42" s="132"/>
      <c r="IVA42" s="132"/>
      <c r="IVB42" s="132"/>
      <c r="IVC42" s="132"/>
      <c r="IVD42" s="132"/>
      <c r="IVE42" s="132"/>
      <c r="IVF42" s="132"/>
      <c r="IVG42" s="132"/>
      <c r="IVH42" s="132"/>
      <c r="IVI42" s="130"/>
      <c r="IVJ42" s="132"/>
      <c r="IVK42" s="132"/>
      <c r="IVL42" s="132"/>
      <c r="IVM42" s="132"/>
      <c r="IVN42" s="132"/>
      <c r="IVO42" s="132"/>
      <c r="IVP42" s="132"/>
      <c r="IVQ42" s="132"/>
      <c r="IVR42" s="132"/>
      <c r="IVS42" s="132"/>
      <c r="IVT42" s="132"/>
      <c r="IVU42" s="132"/>
      <c r="IVV42" s="132"/>
      <c r="IVW42" s="132"/>
      <c r="IVX42" s="130"/>
      <c r="IVY42" s="132"/>
      <c r="IVZ42" s="132"/>
      <c r="IWA42" s="132"/>
      <c r="IWB42" s="132"/>
      <c r="IWC42" s="132"/>
      <c r="IWD42" s="132"/>
      <c r="IWE42" s="132"/>
      <c r="IWF42" s="132"/>
      <c r="IWG42" s="132"/>
      <c r="IWH42" s="132"/>
      <c r="IWI42" s="132"/>
      <c r="IWJ42" s="132"/>
      <c r="IWK42" s="132"/>
      <c r="IWL42" s="132"/>
      <c r="IWM42" s="130"/>
      <c r="IWN42" s="132"/>
      <c r="IWO42" s="132"/>
      <c r="IWP42" s="132"/>
      <c r="IWQ42" s="132"/>
      <c r="IWR42" s="132"/>
      <c r="IWS42" s="132"/>
      <c r="IWT42" s="132"/>
      <c r="IWU42" s="132"/>
      <c r="IWV42" s="132"/>
      <c r="IWW42" s="132"/>
      <c r="IWX42" s="132"/>
      <c r="IWY42" s="132"/>
      <c r="IWZ42" s="132"/>
      <c r="IXA42" s="132"/>
      <c r="IXB42" s="130"/>
      <c r="IXC42" s="132"/>
      <c r="IXD42" s="132"/>
      <c r="IXE42" s="132"/>
      <c r="IXF42" s="132"/>
      <c r="IXG42" s="132"/>
      <c r="IXH42" s="132"/>
      <c r="IXI42" s="132"/>
      <c r="IXJ42" s="132"/>
      <c r="IXK42" s="132"/>
      <c r="IXL42" s="132"/>
      <c r="IXM42" s="132"/>
      <c r="IXN42" s="132"/>
      <c r="IXO42" s="132"/>
      <c r="IXP42" s="132"/>
      <c r="IXQ42" s="130"/>
      <c r="IXR42" s="132"/>
      <c r="IXS42" s="132"/>
      <c r="IXT42" s="132"/>
      <c r="IXU42" s="132"/>
      <c r="IXV42" s="132"/>
      <c r="IXW42" s="132"/>
      <c r="IXX42" s="132"/>
      <c r="IXY42" s="132"/>
      <c r="IXZ42" s="132"/>
      <c r="IYA42" s="132"/>
      <c r="IYB42" s="132"/>
      <c r="IYC42" s="132"/>
      <c r="IYD42" s="132"/>
      <c r="IYE42" s="132"/>
      <c r="IYF42" s="130"/>
      <c r="IYG42" s="132"/>
      <c r="IYH42" s="132"/>
      <c r="IYI42" s="132"/>
      <c r="IYJ42" s="132"/>
      <c r="IYK42" s="132"/>
      <c r="IYL42" s="132"/>
      <c r="IYM42" s="132"/>
      <c r="IYN42" s="132"/>
      <c r="IYO42" s="132"/>
      <c r="IYP42" s="132"/>
      <c r="IYQ42" s="132"/>
      <c r="IYR42" s="132"/>
      <c r="IYS42" s="132"/>
      <c r="IYT42" s="132"/>
      <c r="IYU42" s="130"/>
      <c r="IYV42" s="132"/>
      <c r="IYW42" s="132"/>
      <c r="IYX42" s="132"/>
      <c r="IYY42" s="132"/>
      <c r="IYZ42" s="132"/>
      <c r="IZA42" s="132"/>
      <c r="IZB42" s="132"/>
      <c r="IZC42" s="132"/>
      <c r="IZD42" s="132"/>
      <c r="IZE42" s="132"/>
      <c r="IZF42" s="132"/>
      <c r="IZG42" s="132"/>
      <c r="IZH42" s="132"/>
      <c r="IZI42" s="132"/>
      <c r="IZJ42" s="130"/>
      <c r="IZK42" s="132"/>
      <c r="IZL42" s="132"/>
      <c r="IZM42" s="132"/>
      <c r="IZN42" s="132"/>
      <c r="IZO42" s="132"/>
      <c r="IZP42" s="132"/>
      <c r="IZQ42" s="132"/>
      <c r="IZR42" s="132"/>
      <c r="IZS42" s="132"/>
      <c r="IZT42" s="132"/>
      <c r="IZU42" s="132"/>
      <c r="IZV42" s="132"/>
      <c r="IZW42" s="132"/>
      <c r="IZX42" s="132"/>
      <c r="IZY42" s="130"/>
      <c r="IZZ42" s="132"/>
      <c r="JAA42" s="132"/>
      <c r="JAB42" s="132"/>
      <c r="JAC42" s="132"/>
      <c r="JAD42" s="132"/>
      <c r="JAE42" s="132"/>
      <c r="JAF42" s="132"/>
      <c r="JAG42" s="132"/>
      <c r="JAH42" s="132"/>
      <c r="JAI42" s="132"/>
      <c r="JAJ42" s="132"/>
      <c r="JAK42" s="132"/>
      <c r="JAL42" s="132"/>
      <c r="JAM42" s="132"/>
      <c r="JAN42" s="130"/>
      <c r="JAO42" s="132"/>
      <c r="JAP42" s="132"/>
      <c r="JAQ42" s="132"/>
      <c r="JAR42" s="132"/>
      <c r="JAS42" s="132"/>
      <c r="JAT42" s="132"/>
      <c r="JAU42" s="132"/>
      <c r="JAV42" s="132"/>
      <c r="JAW42" s="132"/>
      <c r="JAX42" s="132"/>
      <c r="JAY42" s="132"/>
      <c r="JAZ42" s="132"/>
      <c r="JBA42" s="132"/>
      <c r="JBB42" s="132"/>
      <c r="JBC42" s="130"/>
      <c r="JBD42" s="132"/>
      <c r="JBE42" s="132"/>
      <c r="JBF42" s="132"/>
      <c r="JBG42" s="132"/>
      <c r="JBH42" s="132"/>
      <c r="JBI42" s="132"/>
      <c r="JBJ42" s="132"/>
      <c r="JBK42" s="132"/>
      <c r="JBL42" s="132"/>
      <c r="JBM42" s="132"/>
      <c r="JBN42" s="132"/>
      <c r="JBO42" s="132"/>
      <c r="JBP42" s="132"/>
      <c r="JBQ42" s="132"/>
      <c r="JBR42" s="130"/>
      <c r="JBS42" s="132"/>
      <c r="JBT42" s="132"/>
      <c r="JBU42" s="132"/>
      <c r="JBV42" s="132"/>
      <c r="JBW42" s="132"/>
      <c r="JBX42" s="132"/>
      <c r="JBY42" s="132"/>
      <c r="JBZ42" s="132"/>
      <c r="JCA42" s="132"/>
      <c r="JCB42" s="132"/>
      <c r="JCC42" s="132"/>
      <c r="JCD42" s="132"/>
      <c r="JCE42" s="132"/>
      <c r="JCF42" s="132"/>
      <c r="JCG42" s="130"/>
      <c r="JCH42" s="132"/>
      <c r="JCI42" s="132"/>
      <c r="JCJ42" s="132"/>
      <c r="JCK42" s="132"/>
      <c r="JCL42" s="132"/>
      <c r="JCM42" s="132"/>
      <c r="JCN42" s="132"/>
      <c r="JCO42" s="132"/>
      <c r="JCP42" s="132"/>
      <c r="JCQ42" s="132"/>
      <c r="JCR42" s="132"/>
      <c r="JCS42" s="132"/>
      <c r="JCT42" s="132"/>
      <c r="JCU42" s="132"/>
      <c r="JCV42" s="130"/>
      <c r="JCW42" s="132"/>
      <c r="JCX42" s="132"/>
      <c r="JCY42" s="132"/>
      <c r="JCZ42" s="132"/>
      <c r="JDA42" s="132"/>
      <c r="JDB42" s="132"/>
      <c r="JDC42" s="132"/>
      <c r="JDD42" s="132"/>
      <c r="JDE42" s="132"/>
      <c r="JDF42" s="132"/>
      <c r="JDG42" s="132"/>
      <c r="JDH42" s="132"/>
      <c r="JDI42" s="132"/>
      <c r="JDJ42" s="132"/>
      <c r="JDK42" s="130"/>
      <c r="JDL42" s="132"/>
      <c r="JDM42" s="132"/>
      <c r="JDN42" s="132"/>
      <c r="JDO42" s="132"/>
      <c r="JDP42" s="132"/>
      <c r="JDQ42" s="132"/>
      <c r="JDR42" s="132"/>
      <c r="JDS42" s="132"/>
      <c r="JDT42" s="132"/>
      <c r="JDU42" s="132"/>
      <c r="JDV42" s="132"/>
      <c r="JDW42" s="132"/>
      <c r="JDX42" s="132"/>
      <c r="JDY42" s="132"/>
      <c r="JDZ42" s="130"/>
      <c r="JEA42" s="132"/>
      <c r="JEB42" s="132"/>
      <c r="JEC42" s="132"/>
      <c r="JED42" s="132"/>
      <c r="JEE42" s="132"/>
      <c r="JEF42" s="132"/>
      <c r="JEG42" s="132"/>
      <c r="JEH42" s="132"/>
      <c r="JEI42" s="132"/>
      <c r="JEJ42" s="132"/>
      <c r="JEK42" s="132"/>
      <c r="JEL42" s="132"/>
      <c r="JEM42" s="132"/>
      <c r="JEN42" s="132"/>
      <c r="JEO42" s="130"/>
      <c r="JEP42" s="132"/>
      <c r="JEQ42" s="132"/>
      <c r="JER42" s="132"/>
      <c r="JES42" s="132"/>
      <c r="JET42" s="132"/>
      <c r="JEU42" s="132"/>
      <c r="JEV42" s="132"/>
      <c r="JEW42" s="132"/>
      <c r="JEX42" s="132"/>
      <c r="JEY42" s="132"/>
      <c r="JEZ42" s="132"/>
      <c r="JFA42" s="132"/>
      <c r="JFB42" s="132"/>
      <c r="JFC42" s="132"/>
      <c r="JFD42" s="130"/>
      <c r="JFE42" s="132"/>
      <c r="JFF42" s="132"/>
      <c r="JFG42" s="132"/>
      <c r="JFH42" s="132"/>
      <c r="JFI42" s="132"/>
      <c r="JFJ42" s="132"/>
      <c r="JFK42" s="132"/>
      <c r="JFL42" s="132"/>
      <c r="JFM42" s="132"/>
      <c r="JFN42" s="132"/>
      <c r="JFO42" s="132"/>
      <c r="JFP42" s="132"/>
      <c r="JFQ42" s="132"/>
      <c r="JFR42" s="132"/>
      <c r="JFS42" s="130"/>
      <c r="JFT42" s="132"/>
      <c r="JFU42" s="132"/>
      <c r="JFV42" s="132"/>
      <c r="JFW42" s="132"/>
      <c r="JFX42" s="132"/>
      <c r="JFY42" s="132"/>
      <c r="JFZ42" s="132"/>
      <c r="JGA42" s="132"/>
      <c r="JGB42" s="132"/>
      <c r="JGC42" s="132"/>
      <c r="JGD42" s="132"/>
      <c r="JGE42" s="132"/>
      <c r="JGF42" s="132"/>
      <c r="JGG42" s="132"/>
      <c r="JGH42" s="130"/>
      <c r="JGI42" s="132"/>
      <c r="JGJ42" s="132"/>
      <c r="JGK42" s="132"/>
      <c r="JGL42" s="132"/>
      <c r="JGM42" s="132"/>
      <c r="JGN42" s="132"/>
      <c r="JGO42" s="132"/>
      <c r="JGP42" s="132"/>
      <c r="JGQ42" s="132"/>
      <c r="JGR42" s="132"/>
      <c r="JGS42" s="132"/>
      <c r="JGT42" s="132"/>
      <c r="JGU42" s="132"/>
      <c r="JGV42" s="132"/>
      <c r="JGW42" s="130"/>
      <c r="JGX42" s="132"/>
      <c r="JGY42" s="132"/>
      <c r="JGZ42" s="132"/>
      <c r="JHA42" s="132"/>
      <c r="JHB42" s="132"/>
      <c r="JHC42" s="132"/>
      <c r="JHD42" s="132"/>
      <c r="JHE42" s="132"/>
      <c r="JHF42" s="132"/>
      <c r="JHG42" s="132"/>
      <c r="JHH42" s="132"/>
      <c r="JHI42" s="132"/>
      <c r="JHJ42" s="132"/>
      <c r="JHK42" s="132"/>
      <c r="JHL42" s="130"/>
      <c r="JHM42" s="132"/>
      <c r="JHN42" s="132"/>
      <c r="JHO42" s="132"/>
      <c r="JHP42" s="132"/>
      <c r="JHQ42" s="132"/>
      <c r="JHR42" s="132"/>
      <c r="JHS42" s="132"/>
      <c r="JHT42" s="132"/>
      <c r="JHU42" s="132"/>
      <c r="JHV42" s="132"/>
      <c r="JHW42" s="132"/>
      <c r="JHX42" s="132"/>
      <c r="JHY42" s="132"/>
      <c r="JHZ42" s="132"/>
      <c r="JIA42" s="130"/>
      <c r="JIB42" s="132"/>
      <c r="JIC42" s="132"/>
      <c r="JID42" s="132"/>
      <c r="JIE42" s="132"/>
      <c r="JIF42" s="132"/>
      <c r="JIG42" s="132"/>
      <c r="JIH42" s="132"/>
      <c r="JII42" s="132"/>
      <c r="JIJ42" s="132"/>
      <c r="JIK42" s="132"/>
      <c r="JIL42" s="132"/>
      <c r="JIM42" s="132"/>
      <c r="JIN42" s="132"/>
      <c r="JIO42" s="132"/>
      <c r="JIP42" s="130"/>
      <c r="JIQ42" s="132"/>
      <c r="JIR42" s="132"/>
      <c r="JIS42" s="132"/>
      <c r="JIT42" s="132"/>
      <c r="JIU42" s="132"/>
      <c r="JIV42" s="132"/>
      <c r="JIW42" s="132"/>
      <c r="JIX42" s="132"/>
      <c r="JIY42" s="132"/>
      <c r="JIZ42" s="132"/>
      <c r="JJA42" s="132"/>
      <c r="JJB42" s="132"/>
      <c r="JJC42" s="132"/>
      <c r="JJD42" s="132"/>
      <c r="JJE42" s="130"/>
      <c r="JJF42" s="132"/>
      <c r="JJG42" s="132"/>
      <c r="JJH42" s="132"/>
      <c r="JJI42" s="132"/>
      <c r="JJJ42" s="132"/>
      <c r="JJK42" s="132"/>
      <c r="JJL42" s="132"/>
      <c r="JJM42" s="132"/>
      <c r="JJN42" s="132"/>
      <c r="JJO42" s="132"/>
      <c r="JJP42" s="132"/>
      <c r="JJQ42" s="132"/>
      <c r="JJR42" s="132"/>
      <c r="JJS42" s="132"/>
      <c r="JJT42" s="130"/>
      <c r="JJU42" s="132"/>
      <c r="JJV42" s="132"/>
      <c r="JJW42" s="132"/>
      <c r="JJX42" s="132"/>
      <c r="JJY42" s="132"/>
      <c r="JJZ42" s="132"/>
      <c r="JKA42" s="132"/>
      <c r="JKB42" s="132"/>
      <c r="JKC42" s="132"/>
      <c r="JKD42" s="132"/>
      <c r="JKE42" s="132"/>
      <c r="JKF42" s="132"/>
      <c r="JKG42" s="132"/>
      <c r="JKH42" s="132"/>
      <c r="JKI42" s="130"/>
      <c r="JKJ42" s="132"/>
      <c r="JKK42" s="132"/>
      <c r="JKL42" s="132"/>
      <c r="JKM42" s="132"/>
      <c r="JKN42" s="132"/>
      <c r="JKO42" s="132"/>
      <c r="JKP42" s="132"/>
      <c r="JKQ42" s="132"/>
      <c r="JKR42" s="132"/>
      <c r="JKS42" s="132"/>
      <c r="JKT42" s="132"/>
      <c r="JKU42" s="132"/>
      <c r="JKV42" s="132"/>
      <c r="JKW42" s="132"/>
      <c r="JKX42" s="130"/>
      <c r="JKY42" s="132"/>
      <c r="JKZ42" s="132"/>
      <c r="JLA42" s="132"/>
      <c r="JLB42" s="132"/>
      <c r="JLC42" s="132"/>
      <c r="JLD42" s="132"/>
      <c r="JLE42" s="132"/>
      <c r="JLF42" s="132"/>
      <c r="JLG42" s="132"/>
      <c r="JLH42" s="132"/>
      <c r="JLI42" s="132"/>
      <c r="JLJ42" s="132"/>
      <c r="JLK42" s="132"/>
      <c r="JLL42" s="132"/>
      <c r="JLM42" s="130"/>
      <c r="JLN42" s="132"/>
      <c r="JLO42" s="132"/>
      <c r="JLP42" s="132"/>
      <c r="JLQ42" s="132"/>
      <c r="JLR42" s="132"/>
      <c r="JLS42" s="132"/>
      <c r="JLT42" s="132"/>
      <c r="JLU42" s="132"/>
      <c r="JLV42" s="132"/>
      <c r="JLW42" s="132"/>
      <c r="JLX42" s="132"/>
      <c r="JLY42" s="132"/>
      <c r="JLZ42" s="132"/>
      <c r="JMA42" s="132"/>
      <c r="JMB42" s="130"/>
      <c r="JMC42" s="132"/>
      <c r="JMD42" s="132"/>
      <c r="JME42" s="132"/>
      <c r="JMF42" s="132"/>
      <c r="JMG42" s="132"/>
      <c r="JMH42" s="132"/>
      <c r="JMI42" s="132"/>
      <c r="JMJ42" s="132"/>
      <c r="JMK42" s="132"/>
      <c r="JML42" s="132"/>
      <c r="JMM42" s="132"/>
      <c r="JMN42" s="132"/>
      <c r="JMO42" s="132"/>
      <c r="JMP42" s="132"/>
      <c r="JMQ42" s="130"/>
      <c r="JMR42" s="132"/>
      <c r="JMS42" s="132"/>
      <c r="JMT42" s="132"/>
      <c r="JMU42" s="132"/>
      <c r="JMV42" s="132"/>
      <c r="JMW42" s="132"/>
      <c r="JMX42" s="132"/>
      <c r="JMY42" s="132"/>
      <c r="JMZ42" s="132"/>
      <c r="JNA42" s="132"/>
      <c r="JNB42" s="132"/>
      <c r="JNC42" s="132"/>
      <c r="JND42" s="132"/>
      <c r="JNE42" s="132"/>
      <c r="JNF42" s="130"/>
      <c r="JNG42" s="132"/>
      <c r="JNH42" s="132"/>
      <c r="JNI42" s="132"/>
      <c r="JNJ42" s="132"/>
      <c r="JNK42" s="132"/>
      <c r="JNL42" s="132"/>
      <c r="JNM42" s="132"/>
      <c r="JNN42" s="132"/>
      <c r="JNO42" s="132"/>
      <c r="JNP42" s="132"/>
      <c r="JNQ42" s="132"/>
      <c r="JNR42" s="132"/>
      <c r="JNS42" s="132"/>
      <c r="JNT42" s="132"/>
      <c r="JNU42" s="130"/>
      <c r="JNV42" s="132"/>
      <c r="JNW42" s="132"/>
      <c r="JNX42" s="132"/>
      <c r="JNY42" s="132"/>
      <c r="JNZ42" s="132"/>
      <c r="JOA42" s="132"/>
      <c r="JOB42" s="132"/>
      <c r="JOC42" s="132"/>
      <c r="JOD42" s="132"/>
      <c r="JOE42" s="132"/>
      <c r="JOF42" s="132"/>
      <c r="JOG42" s="132"/>
      <c r="JOH42" s="132"/>
      <c r="JOI42" s="132"/>
      <c r="JOJ42" s="130"/>
      <c r="JOK42" s="132"/>
      <c r="JOL42" s="132"/>
      <c r="JOM42" s="132"/>
      <c r="JON42" s="132"/>
      <c r="JOO42" s="132"/>
      <c r="JOP42" s="132"/>
      <c r="JOQ42" s="132"/>
      <c r="JOR42" s="132"/>
      <c r="JOS42" s="132"/>
      <c r="JOT42" s="132"/>
      <c r="JOU42" s="132"/>
      <c r="JOV42" s="132"/>
      <c r="JOW42" s="132"/>
      <c r="JOX42" s="132"/>
      <c r="JOY42" s="130"/>
      <c r="JOZ42" s="132"/>
      <c r="JPA42" s="132"/>
      <c r="JPB42" s="132"/>
      <c r="JPC42" s="132"/>
      <c r="JPD42" s="132"/>
      <c r="JPE42" s="132"/>
      <c r="JPF42" s="132"/>
      <c r="JPG42" s="132"/>
      <c r="JPH42" s="132"/>
      <c r="JPI42" s="132"/>
      <c r="JPJ42" s="132"/>
      <c r="JPK42" s="132"/>
      <c r="JPL42" s="132"/>
      <c r="JPM42" s="132"/>
      <c r="JPN42" s="130"/>
      <c r="JPO42" s="132"/>
      <c r="JPP42" s="132"/>
      <c r="JPQ42" s="132"/>
      <c r="JPR42" s="132"/>
      <c r="JPS42" s="132"/>
      <c r="JPT42" s="132"/>
      <c r="JPU42" s="132"/>
      <c r="JPV42" s="132"/>
      <c r="JPW42" s="132"/>
      <c r="JPX42" s="132"/>
      <c r="JPY42" s="132"/>
      <c r="JPZ42" s="132"/>
      <c r="JQA42" s="132"/>
      <c r="JQB42" s="132"/>
      <c r="JQC42" s="130"/>
      <c r="JQD42" s="132"/>
      <c r="JQE42" s="132"/>
      <c r="JQF42" s="132"/>
      <c r="JQG42" s="132"/>
      <c r="JQH42" s="132"/>
      <c r="JQI42" s="132"/>
      <c r="JQJ42" s="132"/>
      <c r="JQK42" s="132"/>
      <c r="JQL42" s="132"/>
      <c r="JQM42" s="132"/>
      <c r="JQN42" s="132"/>
      <c r="JQO42" s="132"/>
      <c r="JQP42" s="132"/>
      <c r="JQQ42" s="132"/>
      <c r="JQR42" s="130"/>
      <c r="JQS42" s="132"/>
      <c r="JQT42" s="132"/>
      <c r="JQU42" s="132"/>
      <c r="JQV42" s="132"/>
      <c r="JQW42" s="132"/>
      <c r="JQX42" s="132"/>
      <c r="JQY42" s="132"/>
      <c r="JQZ42" s="132"/>
      <c r="JRA42" s="132"/>
      <c r="JRB42" s="132"/>
      <c r="JRC42" s="132"/>
      <c r="JRD42" s="132"/>
      <c r="JRE42" s="132"/>
      <c r="JRF42" s="132"/>
      <c r="JRG42" s="130"/>
      <c r="JRH42" s="132"/>
      <c r="JRI42" s="132"/>
      <c r="JRJ42" s="132"/>
      <c r="JRK42" s="132"/>
      <c r="JRL42" s="132"/>
      <c r="JRM42" s="132"/>
      <c r="JRN42" s="132"/>
      <c r="JRO42" s="132"/>
      <c r="JRP42" s="132"/>
      <c r="JRQ42" s="132"/>
      <c r="JRR42" s="132"/>
      <c r="JRS42" s="132"/>
      <c r="JRT42" s="132"/>
      <c r="JRU42" s="132"/>
      <c r="JRV42" s="130"/>
      <c r="JRW42" s="132"/>
      <c r="JRX42" s="132"/>
      <c r="JRY42" s="132"/>
      <c r="JRZ42" s="132"/>
      <c r="JSA42" s="132"/>
      <c r="JSB42" s="132"/>
      <c r="JSC42" s="132"/>
      <c r="JSD42" s="132"/>
      <c r="JSE42" s="132"/>
      <c r="JSF42" s="132"/>
      <c r="JSG42" s="132"/>
      <c r="JSH42" s="132"/>
      <c r="JSI42" s="132"/>
      <c r="JSJ42" s="132"/>
      <c r="JSK42" s="130"/>
      <c r="JSL42" s="132"/>
      <c r="JSM42" s="132"/>
      <c r="JSN42" s="132"/>
      <c r="JSO42" s="132"/>
      <c r="JSP42" s="132"/>
      <c r="JSQ42" s="132"/>
      <c r="JSR42" s="132"/>
      <c r="JSS42" s="132"/>
      <c r="JST42" s="132"/>
      <c r="JSU42" s="132"/>
      <c r="JSV42" s="132"/>
      <c r="JSW42" s="132"/>
      <c r="JSX42" s="132"/>
      <c r="JSY42" s="132"/>
      <c r="JSZ42" s="130"/>
      <c r="JTA42" s="132"/>
      <c r="JTB42" s="132"/>
      <c r="JTC42" s="132"/>
      <c r="JTD42" s="132"/>
      <c r="JTE42" s="132"/>
      <c r="JTF42" s="132"/>
      <c r="JTG42" s="132"/>
      <c r="JTH42" s="132"/>
      <c r="JTI42" s="132"/>
      <c r="JTJ42" s="132"/>
      <c r="JTK42" s="132"/>
      <c r="JTL42" s="132"/>
      <c r="JTM42" s="132"/>
      <c r="JTN42" s="132"/>
      <c r="JTO42" s="130"/>
      <c r="JTP42" s="132"/>
      <c r="JTQ42" s="132"/>
      <c r="JTR42" s="132"/>
      <c r="JTS42" s="132"/>
      <c r="JTT42" s="132"/>
      <c r="JTU42" s="132"/>
      <c r="JTV42" s="132"/>
      <c r="JTW42" s="132"/>
      <c r="JTX42" s="132"/>
      <c r="JTY42" s="132"/>
      <c r="JTZ42" s="132"/>
      <c r="JUA42" s="132"/>
      <c r="JUB42" s="132"/>
      <c r="JUC42" s="132"/>
      <c r="JUD42" s="130"/>
      <c r="JUE42" s="132"/>
      <c r="JUF42" s="132"/>
      <c r="JUG42" s="132"/>
      <c r="JUH42" s="132"/>
      <c r="JUI42" s="132"/>
      <c r="JUJ42" s="132"/>
      <c r="JUK42" s="132"/>
      <c r="JUL42" s="132"/>
      <c r="JUM42" s="132"/>
      <c r="JUN42" s="132"/>
      <c r="JUO42" s="132"/>
      <c r="JUP42" s="132"/>
      <c r="JUQ42" s="132"/>
      <c r="JUR42" s="132"/>
      <c r="JUS42" s="130"/>
      <c r="JUT42" s="132"/>
      <c r="JUU42" s="132"/>
      <c r="JUV42" s="132"/>
      <c r="JUW42" s="132"/>
      <c r="JUX42" s="132"/>
      <c r="JUY42" s="132"/>
      <c r="JUZ42" s="132"/>
      <c r="JVA42" s="132"/>
      <c r="JVB42" s="132"/>
      <c r="JVC42" s="132"/>
      <c r="JVD42" s="132"/>
      <c r="JVE42" s="132"/>
      <c r="JVF42" s="132"/>
      <c r="JVG42" s="132"/>
      <c r="JVH42" s="130"/>
      <c r="JVI42" s="132"/>
      <c r="JVJ42" s="132"/>
      <c r="JVK42" s="132"/>
      <c r="JVL42" s="132"/>
      <c r="JVM42" s="132"/>
      <c r="JVN42" s="132"/>
      <c r="JVO42" s="132"/>
      <c r="JVP42" s="132"/>
      <c r="JVQ42" s="132"/>
      <c r="JVR42" s="132"/>
      <c r="JVS42" s="132"/>
      <c r="JVT42" s="132"/>
      <c r="JVU42" s="132"/>
      <c r="JVV42" s="132"/>
      <c r="JVW42" s="130"/>
      <c r="JVX42" s="132"/>
      <c r="JVY42" s="132"/>
      <c r="JVZ42" s="132"/>
      <c r="JWA42" s="132"/>
      <c r="JWB42" s="132"/>
      <c r="JWC42" s="132"/>
      <c r="JWD42" s="132"/>
      <c r="JWE42" s="132"/>
      <c r="JWF42" s="132"/>
      <c r="JWG42" s="132"/>
      <c r="JWH42" s="132"/>
      <c r="JWI42" s="132"/>
      <c r="JWJ42" s="132"/>
      <c r="JWK42" s="132"/>
      <c r="JWL42" s="130"/>
      <c r="JWM42" s="132"/>
      <c r="JWN42" s="132"/>
      <c r="JWO42" s="132"/>
      <c r="JWP42" s="132"/>
      <c r="JWQ42" s="132"/>
      <c r="JWR42" s="132"/>
      <c r="JWS42" s="132"/>
      <c r="JWT42" s="132"/>
      <c r="JWU42" s="132"/>
      <c r="JWV42" s="132"/>
      <c r="JWW42" s="132"/>
      <c r="JWX42" s="132"/>
      <c r="JWY42" s="132"/>
      <c r="JWZ42" s="132"/>
      <c r="JXA42" s="130"/>
      <c r="JXB42" s="132"/>
      <c r="JXC42" s="132"/>
      <c r="JXD42" s="132"/>
      <c r="JXE42" s="132"/>
      <c r="JXF42" s="132"/>
      <c r="JXG42" s="132"/>
      <c r="JXH42" s="132"/>
      <c r="JXI42" s="132"/>
      <c r="JXJ42" s="132"/>
      <c r="JXK42" s="132"/>
      <c r="JXL42" s="132"/>
      <c r="JXM42" s="132"/>
      <c r="JXN42" s="132"/>
      <c r="JXO42" s="132"/>
      <c r="JXP42" s="130"/>
      <c r="JXQ42" s="132"/>
      <c r="JXR42" s="132"/>
      <c r="JXS42" s="132"/>
      <c r="JXT42" s="132"/>
      <c r="JXU42" s="132"/>
      <c r="JXV42" s="132"/>
      <c r="JXW42" s="132"/>
      <c r="JXX42" s="132"/>
      <c r="JXY42" s="132"/>
      <c r="JXZ42" s="132"/>
      <c r="JYA42" s="132"/>
      <c r="JYB42" s="132"/>
      <c r="JYC42" s="132"/>
      <c r="JYD42" s="132"/>
      <c r="JYE42" s="130"/>
      <c r="JYF42" s="132"/>
      <c r="JYG42" s="132"/>
      <c r="JYH42" s="132"/>
      <c r="JYI42" s="132"/>
      <c r="JYJ42" s="132"/>
      <c r="JYK42" s="132"/>
      <c r="JYL42" s="132"/>
      <c r="JYM42" s="132"/>
      <c r="JYN42" s="132"/>
      <c r="JYO42" s="132"/>
      <c r="JYP42" s="132"/>
      <c r="JYQ42" s="132"/>
      <c r="JYR42" s="132"/>
      <c r="JYS42" s="132"/>
      <c r="JYT42" s="130"/>
      <c r="JYU42" s="132"/>
      <c r="JYV42" s="132"/>
      <c r="JYW42" s="132"/>
      <c r="JYX42" s="132"/>
      <c r="JYY42" s="132"/>
      <c r="JYZ42" s="132"/>
      <c r="JZA42" s="132"/>
      <c r="JZB42" s="132"/>
      <c r="JZC42" s="132"/>
      <c r="JZD42" s="132"/>
      <c r="JZE42" s="132"/>
      <c r="JZF42" s="132"/>
      <c r="JZG42" s="132"/>
      <c r="JZH42" s="132"/>
      <c r="JZI42" s="130"/>
      <c r="JZJ42" s="132"/>
      <c r="JZK42" s="132"/>
      <c r="JZL42" s="132"/>
      <c r="JZM42" s="132"/>
      <c r="JZN42" s="132"/>
      <c r="JZO42" s="132"/>
      <c r="JZP42" s="132"/>
      <c r="JZQ42" s="132"/>
      <c r="JZR42" s="132"/>
      <c r="JZS42" s="132"/>
      <c r="JZT42" s="132"/>
      <c r="JZU42" s="132"/>
      <c r="JZV42" s="132"/>
      <c r="JZW42" s="132"/>
      <c r="JZX42" s="130"/>
      <c r="JZY42" s="132"/>
      <c r="JZZ42" s="132"/>
      <c r="KAA42" s="132"/>
      <c r="KAB42" s="132"/>
      <c r="KAC42" s="132"/>
      <c r="KAD42" s="132"/>
      <c r="KAE42" s="132"/>
      <c r="KAF42" s="132"/>
      <c r="KAG42" s="132"/>
      <c r="KAH42" s="132"/>
      <c r="KAI42" s="132"/>
      <c r="KAJ42" s="132"/>
      <c r="KAK42" s="132"/>
      <c r="KAL42" s="132"/>
      <c r="KAM42" s="130"/>
      <c r="KAN42" s="132"/>
      <c r="KAO42" s="132"/>
      <c r="KAP42" s="132"/>
      <c r="KAQ42" s="132"/>
      <c r="KAR42" s="132"/>
      <c r="KAS42" s="132"/>
      <c r="KAT42" s="132"/>
      <c r="KAU42" s="132"/>
      <c r="KAV42" s="132"/>
      <c r="KAW42" s="132"/>
      <c r="KAX42" s="132"/>
      <c r="KAY42" s="132"/>
      <c r="KAZ42" s="132"/>
      <c r="KBA42" s="132"/>
      <c r="KBB42" s="130"/>
      <c r="KBC42" s="132"/>
      <c r="KBD42" s="132"/>
      <c r="KBE42" s="132"/>
      <c r="KBF42" s="132"/>
      <c r="KBG42" s="132"/>
      <c r="KBH42" s="132"/>
      <c r="KBI42" s="132"/>
      <c r="KBJ42" s="132"/>
      <c r="KBK42" s="132"/>
      <c r="KBL42" s="132"/>
      <c r="KBM42" s="132"/>
      <c r="KBN42" s="132"/>
      <c r="KBO42" s="132"/>
      <c r="KBP42" s="132"/>
      <c r="KBQ42" s="130"/>
      <c r="KBR42" s="132"/>
      <c r="KBS42" s="132"/>
      <c r="KBT42" s="132"/>
      <c r="KBU42" s="132"/>
      <c r="KBV42" s="132"/>
      <c r="KBW42" s="132"/>
      <c r="KBX42" s="132"/>
      <c r="KBY42" s="132"/>
      <c r="KBZ42" s="132"/>
      <c r="KCA42" s="132"/>
      <c r="KCB42" s="132"/>
      <c r="KCC42" s="132"/>
      <c r="KCD42" s="132"/>
      <c r="KCE42" s="132"/>
      <c r="KCF42" s="130"/>
      <c r="KCG42" s="132"/>
      <c r="KCH42" s="132"/>
      <c r="KCI42" s="132"/>
      <c r="KCJ42" s="132"/>
      <c r="KCK42" s="132"/>
      <c r="KCL42" s="132"/>
      <c r="KCM42" s="132"/>
      <c r="KCN42" s="132"/>
      <c r="KCO42" s="132"/>
      <c r="KCP42" s="132"/>
      <c r="KCQ42" s="132"/>
      <c r="KCR42" s="132"/>
      <c r="KCS42" s="132"/>
      <c r="KCT42" s="132"/>
      <c r="KCU42" s="130"/>
      <c r="KCV42" s="132"/>
      <c r="KCW42" s="132"/>
      <c r="KCX42" s="132"/>
      <c r="KCY42" s="132"/>
      <c r="KCZ42" s="132"/>
      <c r="KDA42" s="132"/>
      <c r="KDB42" s="132"/>
      <c r="KDC42" s="132"/>
      <c r="KDD42" s="132"/>
      <c r="KDE42" s="132"/>
      <c r="KDF42" s="132"/>
      <c r="KDG42" s="132"/>
      <c r="KDH42" s="132"/>
      <c r="KDI42" s="132"/>
      <c r="KDJ42" s="130"/>
      <c r="KDK42" s="132"/>
      <c r="KDL42" s="132"/>
      <c r="KDM42" s="132"/>
      <c r="KDN42" s="132"/>
      <c r="KDO42" s="132"/>
      <c r="KDP42" s="132"/>
      <c r="KDQ42" s="132"/>
      <c r="KDR42" s="132"/>
      <c r="KDS42" s="132"/>
      <c r="KDT42" s="132"/>
      <c r="KDU42" s="132"/>
      <c r="KDV42" s="132"/>
      <c r="KDW42" s="132"/>
      <c r="KDX42" s="132"/>
      <c r="KDY42" s="130"/>
      <c r="KDZ42" s="132"/>
      <c r="KEA42" s="132"/>
      <c r="KEB42" s="132"/>
      <c r="KEC42" s="132"/>
      <c r="KED42" s="132"/>
      <c r="KEE42" s="132"/>
      <c r="KEF42" s="132"/>
      <c r="KEG42" s="132"/>
      <c r="KEH42" s="132"/>
      <c r="KEI42" s="132"/>
      <c r="KEJ42" s="132"/>
      <c r="KEK42" s="132"/>
      <c r="KEL42" s="132"/>
      <c r="KEM42" s="132"/>
      <c r="KEN42" s="130"/>
      <c r="KEO42" s="132"/>
      <c r="KEP42" s="132"/>
      <c r="KEQ42" s="132"/>
      <c r="KER42" s="132"/>
      <c r="KES42" s="132"/>
      <c r="KET42" s="132"/>
      <c r="KEU42" s="132"/>
      <c r="KEV42" s="132"/>
      <c r="KEW42" s="132"/>
      <c r="KEX42" s="132"/>
      <c r="KEY42" s="132"/>
      <c r="KEZ42" s="132"/>
      <c r="KFA42" s="132"/>
      <c r="KFB42" s="132"/>
      <c r="KFC42" s="130"/>
      <c r="KFD42" s="132"/>
      <c r="KFE42" s="132"/>
      <c r="KFF42" s="132"/>
      <c r="KFG42" s="132"/>
      <c r="KFH42" s="132"/>
      <c r="KFI42" s="132"/>
      <c r="KFJ42" s="132"/>
      <c r="KFK42" s="132"/>
      <c r="KFL42" s="132"/>
      <c r="KFM42" s="132"/>
      <c r="KFN42" s="132"/>
      <c r="KFO42" s="132"/>
      <c r="KFP42" s="132"/>
      <c r="KFQ42" s="132"/>
      <c r="KFR42" s="130"/>
      <c r="KFS42" s="132"/>
      <c r="KFT42" s="132"/>
      <c r="KFU42" s="132"/>
      <c r="KFV42" s="132"/>
      <c r="KFW42" s="132"/>
      <c r="KFX42" s="132"/>
      <c r="KFY42" s="132"/>
      <c r="KFZ42" s="132"/>
      <c r="KGA42" s="132"/>
      <c r="KGB42" s="132"/>
      <c r="KGC42" s="132"/>
      <c r="KGD42" s="132"/>
      <c r="KGE42" s="132"/>
      <c r="KGF42" s="132"/>
      <c r="KGG42" s="130"/>
      <c r="KGH42" s="132"/>
      <c r="KGI42" s="132"/>
      <c r="KGJ42" s="132"/>
      <c r="KGK42" s="132"/>
      <c r="KGL42" s="132"/>
      <c r="KGM42" s="132"/>
      <c r="KGN42" s="132"/>
      <c r="KGO42" s="132"/>
      <c r="KGP42" s="132"/>
      <c r="KGQ42" s="132"/>
      <c r="KGR42" s="132"/>
      <c r="KGS42" s="132"/>
      <c r="KGT42" s="132"/>
      <c r="KGU42" s="132"/>
      <c r="KGV42" s="130"/>
      <c r="KGW42" s="132"/>
      <c r="KGX42" s="132"/>
      <c r="KGY42" s="132"/>
      <c r="KGZ42" s="132"/>
      <c r="KHA42" s="132"/>
      <c r="KHB42" s="132"/>
      <c r="KHC42" s="132"/>
      <c r="KHD42" s="132"/>
      <c r="KHE42" s="132"/>
      <c r="KHF42" s="132"/>
      <c r="KHG42" s="132"/>
      <c r="KHH42" s="132"/>
      <c r="KHI42" s="132"/>
      <c r="KHJ42" s="132"/>
      <c r="KHK42" s="130"/>
      <c r="KHL42" s="132"/>
      <c r="KHM42" s="132"/>
      <c r="KHN42" s="132"/>
      <c r="KHO42" s="132"/>
      <c r="KHP42" s="132"/>
      <c r="KHQ42" s="132"/>
      <c r="KHR42" s="132"/>
      <c r="KHS42" s="132"/>
      <c r="KHT42" s="132"/>
      <c r="KHU42" s="132"/>
      <c r="KHV42" s="132"/>
      <c r="KHW42" s="132"/>
      <c r="KHX42" s="132"/>
      <c r="KHY42" s="132"/>
      <c r="KHZ42" s="130"/>
      <c r="KIA42" s="132"/>
      <c r="KIB42" s="132"/>
      <c r="KIC42" s="132"/>
      <c r="KID42" s="132"/>
      <c r="KIE42" s="132"/>
      <c r="KIF42" s="132"/>
      <c r="KIG42" s="132"/>
      <c r="KIH42" s="132"/>
      <c r="KII42" s="132"/>
      <c r="KIJ42" s="132"/>
      <c r="KIK42" s="132"/>
      <c r="KIL42" s="132"/>
      <c r="KIM42" s="132"/>
      <c r="KIN42" s="132"/>
      <c r="KIO42" s="130"/>
      <c r="KIP42" s="132"/>
      <c r="KIQ42" s="132"/>
      <c r="KIR42" s="132"/>
      <c r="KIS42" s="132"/>
      <c r="KIT42" s="132"/>
      <c r="KIU42" s="132"/>
      <c r="KIV42" s="132"/>
      <c r="KIW42" s="132"/>
      <c r="KIX42" s="132"/>
      <c r="KIY42" s="132"/>
      <c r="KIZ42" s="132"/>
      <c r="KJA42" s="132"/>
      <c r="KJB42" s="132"/>
      <c r="KJC42" s="132"/>
      <c r="KJD42" s="130"/>
      <c r="KJE42" s="132"/>
      <c r="KJF42" s="132"/>
      <c r="KJG42" s="132"/>
      <c r="KJH42" s="132"/>
      <c r="KJI42" s="132"/>
      <c r="KJJ42" s="132"/>
      <c r="KJK42" s="132"/>
      <c r="KJL42" s="132"/>
      <c r="KJM42" s="132"/>
      <c r="KJN42" s="132"/>
      <c r="KJO42" s="132"/>
      <c r="KJP42" s="132"/>
      <c r="KJQ42" s="132"/>
      <c r="KJR42" s="132"/>
      <c r="KJS42" s="130"/>
      <c r="KJT42" s="132"/>
      <c r="KJU42" s="132"/>
      <c r="KJV42" s="132"/>
      <c r="KJW42" s="132"/>
      <c r="KJX42" s="132"/>
      <c r="KJY42" s="132"/>
      <c r="KJZ42" s="132"/>
      <c r="KKA42" s="132"/>
      <c r="KKB42" s="132"/>
      <c r="KKC42" s="132"/>
      <c r="KKD42" s="132"/>
      <c r="KKE42" s="132"/>
      <c r="KKF42" s="132"/>
      <c r="KKG42" s="132"/>
      <c r="KKH42" s="130"/>
      <c r="KKI42" s="132"/>
      <c r="KKJ42" s="132"/>
      <c r="KKK42" s="132"/>
      <c r="KKL42" s="132"/>
      <c r="KKM42" s="132"/>
      <c r="KKN42" s="132"/>
      <c r="KKO42" s="132"/>
      <c r="KKP42" s="132"/>
      <c r="KKQ42" s="132"/>
      <c r="KKR42" s="132"/>
      <c r="KKS42" s="132"/>
      <c r="KKT42" s="132"/>
      <c r="KKU42" s="132"/>
      <c r="KKV42" s="132"/>
      <c r="KKW42" s="130"/>
      <c r="KKX42" s="132"/>
      <c r="KKY42" s="132"/>
      <c r="KKZ42" s="132"/>
      <c r="KLA42" s="132"/>
      <c r="KLB42" s="132"/>
      <c r="KLC42" s="132"/>
      <c r="KLD42" s="132"/>
      <c r="KLE42" s="132"/>
      <c r="KLF42" s="132"/>
      <c r="KLG42" s="132"/>
      <c r="KLH42" s="132"/>
      <c r="KLI42" s="132"/>
      <c r="KLJ42" s="132"/>
      <c r="KLK42" s="132"/>
      <c r="KLL42" s="130"/>
      <c r="KLM42" s="132"/>
      <c r="KLN42" s="132"/>
      <c r="KLO42" s="132"/>
      <c r="KLP42" s="132"/>
      <c r="KLQ42" s="132"/>
      <c r="KLR42" s="132"/>
      <c r="KLS42" s="132"/>
      <c r="KLT42" s="132"/>
      <c r="KLU42" s="132"/>
      <c r="KLV42" s="132"/>
      <c r="KLW42" s="132"/>
      <c r="KLX42" s="132"/>
      <c r="KLY42" s="132"/>
      <c r="KLZ42" s="132"/>
      <c r="KMA42" s="130"/>
      <c r="KMB42" s="132"/>
      <c r="KMC42" s="132"/>
      <c r="KMD42" s="132"/>
      <c r="KME42" s="132"/>
      <c r="KMF42" s="132"/>
      <c r="KMG42" s="132"/>
      <c r="KMH42" s="132"/>
      <c r="KMI42" s="132"/>
      <c r="KMJ42" s="132"/>
      <c r="KMK42" s="132"/>
      <c r="KML42" s="132"/>
      <c r="KMM42" s="132"/>
      <c r="KMN42" s="132"/>
      <c r="KMO42" s="132"/>
      <c r="KMP42" s="130"/>
      <c r="KMQ42" s="132"/>
      <c r="KMR42" s="132"/>
      <c r="KMS42" s="132"/>
      <c r="KMT42" s="132"/>
      <c r="KMU42" s="132"/>
      <c r="KMV42" s="132"/>
      <c r="KMW42" s="132"/>
      <c r="KMX42" s="132"/>
      <c r="KMY42" s="132"/>
      <c r="KMZ42" s="132"/>
      <c r="KNA42" s="132"/>
      <c r="KNB42" s="132"/>
      <c r="KNC42" s="132"/>
      <c r="KND42" s="132"/>
      <c r="KNE42" s="130"/>
      <c r="KNF42" s="132"/>
      <c r="KNG42" s="132"/>
      <c r="KNH42" s="132"/>
      <c r="KNI42" s="132"/>
      <c r="KNJ42" s="132"/>
      <c r="KNK42" s="132"/>
      <c r="KNL42" s="132"/>
      <c r="KNM42" s="132"/>
      <c r="KNN42" s="132"/>
      <c r="KNO42" s="132"/>
      <c r="KNP42" s="132"/>
      <c r="KNQ42" s="132"/>
      <c r="KNR42" s="132"/>
      <c r="KNS42" s="132"/>
      <c r="KNT42" s="130"/>
      <c r="KNU42" s="132"/>
      <c r="KNV42" s="132"/>
      <c r="KNW42" s="132"/>
      <c r="KNX42" s="132"/>
      <c r="KNY42" s="132"/>
      <c r="KNZ42" s="132"/>
      <c r="KOA42" s="132"/>
      <c r="KOB42" s="132"/>
      <c r="KOC42" s="132"/>
      <c r="KOD42" s="132"/>
      <c r="KOE42" s="132"/>
      <c r="KOF42" s="132"/>
      <c r="KOG42" s="132"/>
      <c r="KOH42" s="132"/>
      <c r="KOI42" s="130"/>
      <c r="KOJ42" s="132"/>
      <c r="KOK42" s="132"/>
      <c r="KOL42" s="132"/>
      <c r="KOM42" s="132"/>
      <c r="KON42" s="132"/>
      <c r="KOO42" s="132"/>
      <c r="KOP42" s="132"/>
      <c r="KOQ42" s="132"/>
      <c r="KOR42" s="132"/>
      <c r="KOS42" s="132"/>
      <c r="KOT42" s="132"/>
      <c r="KOU42" s="132"/>
      <c r="KOV42" s="132"/>
      <c r="KOW42" s="132"/>
      <c r="KOX42" s="130"/>
      <c r="KOY42" s="132"/>
      <c r="KOZ42" s="132"/>
      <c r="KPA42" s="132"/>
      <c r="KPB42" s="132"/>
      <c r="KPC42" s="132"/>
      <c r="KPD42" s="132"/>
      <c r="KPE42" s="132"/>
      <c r="KPF42" s="132"/>
      <c r="KPG42" s="132"/>
      <c r="KPH42" s="132"/>
      <c r="KPI42" s="132"/>
      <c r="KPJ42" s="132"/>
      <c r="KPK42" s="132"/>
      <c r="KPL42" s="132"/>
      <c r="KPM42" s="130"/>
      <c r="KPN42" s="132"/>
      <c r="KPO42" s="132"/>
      <c r="KPP42" s="132"/>
      <c r="KPQ42" s="132"/>
      <c r="KPR42" s="132"/>
      <c r="KPS42" s="132"/>
      <c r="KPT42" s="132"/>
      <c r="KPU42" s="132"/>
      <c r="KPV42" s="132"/>
      <c r="KPW42" s="132"/>
      <c r="KPX42" s="132"/>
      <c r="KPY42" s="132"/>
      <c r="KPZ42" s="132"/>
      <c r="KQA42" s="132"/>
      <c r="KQB42" s="130"/>
      <c r="KQC42" s="132"/>
      <c r="KQD42" s="132"/>
      <c r="KQE42" s="132"/>
      <c r="KQF42" s="132"/>
      <c r="KQG42" s="132"/>
      <c r="KQH42" s="132"/>
      <c r="KQI42" s="132"/>
      <c r="KQJ42" s="132"/>
      <c r="KQK42" s="132"/>
      <c r="KQL42" s="132"/>
      <c r="KQM42" s="132"/>
      <c r="KQN42" s="132"/>
      <c r="KQO42" s="132"/>
      <c r="KQP42" s="132"/>
      <c r="KQQ42" s="130"/>
      <c r="KQR42" s="132"/>
      <c r="KQS42" s="132"/>
      <c r="KQT42" s="132"/>
      <c r="KQU42" s="132"/>
      <c r="KQV42" s="132"/>
      <c r="KQW42" s="132"/>
      <c r="KQX42" s="132"/>
      <c r="KQY42" s="132"/>
      <c r="KQZ42" s="132"/>
      <c r="KRA42" s="132"/>
      <c r="KRB42" s="132"/>
      <c r="KRC42" s="132"/>
      <c r="KRD42" s="132"/>
      <c r="KRE42" s="132"/>
      <c r="KRF42" s="130"/>
      <c r="KRG42" s="132"/>
      <c r="KRH42" s="132"/>
      <c r="KRI42" s="132"/>
      <c r="KRJ42" s="132"/>
      <c r="KRK42" s="132"/>
      <c r="KRL42" s="132"/>
      <c r="KRM42" s="132"/>
      <c r="KRN42" s="132"/>
      <c r="KRO42" s="132"/>
      <c r="KRP42" s="132"/>
      <c r="KRQ42" s="132"/>
      <c r="KRR42" s="132"/>
      <c r="KRS42" s="132"/>
      <c r="KRT42" s="132"/>
      <c r="KRU42" s="130"/>
      <c r="KRV42" s="132"/>
      <c r="KRW42" s="132"/>
      <c r="KRX42" s="132"/>
      <c r="KRY42" s="132"/>
      <c r="KRZ42" s="132"/>
      <c r="KSA42" s="132"/>
      <c r="KSB42" s="132"/>
      <c r="KSC42" s="132"/>
      <c r="KSD42" s="132"/>
      <c r="KSE42" s="132"/>
      <c r="KSF42" s="132"/>
      <c r="KSG42" s="132"/>
      <c r="KSH42" s="132"/>
      <c r="KSI42" s="132"/>
      <c r="KSJ42" s="130"/>
      <c r="KSK42" s="132"/>
      <c r="KSL42" s="132"/>
      <c r="KSM42" s="132"/>
      <c r="KSN42" s="132"/>
      <c r="KSO42" s="132"/>
      <c r="KSP42" s="132"/>
      <c r="KSQ42" s="132"/>
      <c r="KSR42" s="132"/>
      <c r="KSS42" s="132"/>
      <c r="KST42" s="132"/>
      <c r="KSU42" s="132"/>
      <c r="KSV42" s="132"/>
      <c r="KSW42" s="132"/>
      <c r="KSX42" s="132"/>
      <c r="KSY42" s="130"/>
      <c r="KSZ42" s="132"/>
      <c r="KTA42" s="132"/>
      <c r="KTB42" s="132"/>
      <c r="KTC42" s="132"/>
      <c r="KTD42" s="132"/>
      <c r="KTE42" s="132"/>
      <c r="KTF42" s="132"/>
      <c r="KTG42" s="132"/>
      <c r="KTH42" s="132"/>
      <c r="KTI42" s="132"/>
      <c r="KTJ42" s="132"/>
      <c r="KTK42" s="132"/>
      <c r="KTL42" s="132"/>
      <c r="KTM42" s="132"/>
      <c r="KTN42" s="130"/>
      <c r="KTO42" s="132"/>
      <c r="KTP42" s="132"/>
      <c r="KTQ42" s="132"/>
      <c r="KTR42" s="132"/>
      <c r="KTS42" s="132"/>
      <c r="KTT42" s="132"/>
      <c r="KTU42" s="132"/>
      <c r="KTV42" s="132"/>
      <c r="KTW42" s="132"/>
      <c r="KTX42" s="132"/>
      <c r="KTY42" s="132"/>
      <c r="KTZ42" s="132"/>
      <c r="KUA42" s="132"/>
      <c r="KUB42" s="132"/>
      <c r="KUC42" s="130"/>
      <c r="KUD42" s="132"/>
      <c r="KUE42" s="132"/>
      <c r="KUF42" s="132"/>
      <c r="KUG42" s="132"/>
      <c r="KUH42" s="132"/>
      <c r="KUI42" s="132"/>
      <c r="KUJ42" s="132"/>
      <c r="KUK42" s="132"/>
      <c r="KUL42" s="132"/>
      <c r="KUM42" s="132"/>
      <c r="KUN42" s="132"/>
      <c r="KUO42" s="132"/>
      <c r="KUP42" s="132"/>
      <c r="KUQ42" s="132"/>
      <c r="KUR42" s="130"/>
      <c r="KUS42" s="132"/>
      <c r="KUT42" s="132"/>
      <c r="KUU42" s="132"/>
      <c r="KUV42" s="132"/>
      <c r="KUW42" s="132"/>
      <c r="KUX42" s="132"/>
      <c r="KUY42" s="132"/>
      <c r="KUZ42" s="132"/>
      <c r="KVA42" s="132"/>
      <c r="KVB42" s="132"/>
      <c r="KVC42" s="132"/>
      <c r="KVD42" s="132"/>
      <c r="KVE42" s="132"/>
      <c r="KVF42" s="132"/>
      <c r="KVG42" s="130"/>
      <c r="KVH42" s="132"/>
      <c r="KVI42" s="132"/>
      <c r="KVJ42" s="132"/>
      <c r="KVK42" s="132"/>
      <c r="KVL42" s="132"/>
      <c r="KVM42" s="132"/>
      <c r="KVN42" s="132"/>
      <c r="KVO42" s="132"/>
      <c r="KVP42" s="132"/>
      <c r="KVQ42" s="132"/>
      <c r="KVR42" s="132"/>
      <c r="KVS42" s="132"/>
      <c r="KVT42" s="132"/>
      <c r="KVU42" s="132"/>
      <c r="KVV42" s="130"/>
      <c r="KVW42" s="132"/>
      <c r="KVX42" s="132"/>
      <c r="KVY42" s="132"/>
      <c r="KVZ42" s="132"/>
      <c r="KWA42" s="132"/>
      <c r="KWB42" s="132"/>
      <c r="KWC42" s="132"/>
      <c r="KWD42" s="132"/>
      <c r="KWE42" s="132"/>
      <c r="KWF42" s="132"/>
      <c r="KWG42" s="132"/>
      <c r="KWH42" s="132"/>
      <c r="KWI42" s="132"/>
      <c r="KWJ42" s="132"/>
      <c r="KWK42" s="130"/>
      <c r="KWL42" s="132"/>
      <c r="KWM42" s="132"/>
      <c r="KWN42" s="132"/>
      <c r="KWO42" s="132"/>
      <c r="KWP42" s="132"/>
      <c r="KWQ42" s="132"/>
      <c r="KWR42" s="132"/>
      <c r="KWS42" s="132"/>
      <c r="KWT42" s="132"/>
      <c r="KWU42" s="132"/>
      <c r="KWV42" s="132"/>
      <c r="KWW42" s="132"/>
      <c r="KWX42" s="132"/>
      <c r="KWY42" s="132"/>
      <c r="KWZ42" s="130"/>
      <c r="KXA42" s="132"/>
      <c r="KXB42" s="132"/>
      <c r="KXC42" s="132"/>
      <c r="KXD42" s="132"/>
      <c r="KXE42" s="132"/>
      <c r="KXF42" s="132"/>
      <c r="KXG42" s="132"/>
      <c r="KXH42" s="132"/>
      <c r="KXI42" s="132"/>
      <c r="KXJ42" s="132"/>
      <c r="KXK42" s="132"/>
      <c r="KXL42" s="132"/>
      <c r="KXM42" s="132"/>
      <c r="KXN42" s="132"/>
      <c r="KXO42" s="130"/>
      <c r="KXP42" s="132"/>
      <c r="KXQ42" s="132"/>
      <c r="KXR42" s="132"/>
      <c r="KXS42" s="132"/>
      <c r="KXT42" s="132"/>
      <c r="KXU42" s="132"/>
      <c r="KXV42" s="132"/>
      <c r="KXW42" s="132"/>
      <c r="KXX42" s="132"/>
      <c r="KXY42" s="132"/>
      <c r="KXZ42" s="132"/>
      <c r="KYA42" s="132"/>
      <c r="KYB42" s="132"/>
      <c r="KYC42" s="132"/>
      <c r="KYD42" s="130"/>
      <c r="KYE42" s="132"/>
      <c r="KYF42" s="132"/>
      <c r="KYG42" s="132"/>
      <c r="KYH42" s="132"/>
      <c r="KYI42" s="132"/>
      <c r="KYJ42" s="132"/>
      <c r="KYK42" s="132"/>
      <c r="KYL42" s="132"/>
      <c r="KYM42" s="132"/>
      <c r="KYN42" s="132"/>
      <c r="KYO42" s="132"/>
      <c r="KYP42" s="132"/>
      <c r="KYQ42" s="132"/>
      <c r="KYR42" s="132"/>
      <c r="KYS42" s="130"/>
      <c r="KYT42" s="132"/>
      <c r="KYU42" s="132"/>
      <c r="KYV42" s="132"/>
      <c r="KYW42" s="132"/>
      <c r="KYX42" s="132"/>
      <c r="KYY42" s="132"/>
      <c r="KYZ42" s="132"/>
      <c r="KZA42" s="132"/>
      <c r="KZB42" s="132"/>
      <c r="KZC42" s="132"/>
      <c r="KZD42" s="132"/>
      <c r="KZE42" s="132"/>
      <c r="KZF42" s="132"/>
      <c r="KZG42" s="132"/>
      <c r="KZH42" s="130"/>
      <c r="KZI42" s="132"/>
      <c r="KZJ42" s="132"/>
      <c r="KZK42" s="132"/>
      <c r="KZL42" s="132"/>
      <c r="KZM42" s="132"/>
      <c r="KZN42" s="132"/>
      <c r="KZO42" s="132"/>
      <c r="KZP42" s="132"/>
      <c r="KZQ42" s="132"/>
      <c r="KZR42" s="132"/>
      <c r="KZS42" s="132"/>
      <c r="KZT42" s="132"/>
      <c r="KZU42" s="132"/>
      <c r="KZV42" s="132"/>
      <c r="KZW42" s="130"/>
      <c r="KZX42" s="132"/>
      <c r="KZY42" s="132"/>
      <c r="KZZ42" s="132"/>
      <c r="LAA42" s="132"/>
      <c r="LAB42" s="132"/>
      <c r="LAC42" s="132"/>
      <c r="LAD42" s="132"/>
      <c r="LAE42" s="132"/>
      <c r="LAF42" s="132"/>
      <c r="LAG42" s="132"/>
      <c r="LAH42" s="132"/>
      <c r="LAI42" s="132"/>
      <c r="LAJ42" s="132"/>
      <c r="LAK42" s="132"/>
      <c r="LAL42" s="130"/>
      <c r="LAM42" s="132"/>
      <c r="LAN42" s="132"/>
      <c r="LAO42" s="132"/>
      <c r="LAP42" s="132"/>
      <c r="LAQ42" s="132"/>
      <c r="LAR42" s="132"/>
      <c r="LAS42" s="132"/>
      <c r="LAT42" s="132"/>
      <c r="LAU42" s="132"/>
      <c r="LAV42" s="132"/>
      <c r="LAW42" s="132"/>
      <c r="LAX42" s="132"/>
      <c r="LAY42" s="132"/>
      <c r="LAZ42" s="132"/>
      <c r="LBA42" s="130"/>
      <c r="LBB42" s="132"/>
      <c r="LBC42" s="132"/>
      <c r="LBD42" s="132"/>
      <c r="LBE42" s="132"/>
      <c r="LBF42" s="132"/>
      <c r="LBG42" s="132"/>
      <c r="LBH42" s="132"/>
      <c r="LBI42" s="132"/>
      <c r="LBJ42" s="132"/>
      <c r="LBK42" s="132"/>
      <c r="LBL42" s="132"/>
      <c r="LBM42" s="132"/>
      <c r="LBN42" s="132"/>
      <c r="LBO42" s="132"/>
      <c r="LBP42" s="130"/>
      <c r="LBQ42" s="132"/>
      <c r="LBR42" s="132"/>
      <c r="LBS42" s="132"/>
      <c r="LBT42" s="132"/>
      <c r="LBU42" s="132"/>
      <c r="LBV42" s="132"/>
      <c r="LBW42" s="132"/>
      <c r="LBX42" s="132"/>
      <c r="LBY42" s="132"/>
      <c r="LBZ42" s="132"/>
      <c r="LCA42" s="132"/>
      <c r="LCB42" s="132"/>
      <c r="LCC42" s="132"/>
      <c r="LCD42" s="132"/>
      <c r="LCE42" s="130"/>
      <c r="LCF42" s="132"/>
      <c r="LCG42" s="132"/>
      <c r="LCH42" s="132"/>
      <c r="LCI42" s="132"/>
      <c r="LCJ42" s="132"/>
      <c r="LCK42" s="132"/>
      <c r="LCL42" s="132"/>
      <c r="LCM42" s="132"/>
      <c r="LCN42" s="132"/>
      <c r="LCO42" s="132"/>
      <c r="LCP42" s="132"/>
      <c r="LCQ42" s="132"/>
      <c r="LCR42" s="132"/>
      <c r="LCS42" s="132"/>
      <c r="LCT42" s="130"/>
      <c r="LCU42" s="132"/>
      <c r="LCV42" s="132"/>
      <c r="LCW42" s="132"/>
      <c r="LCX42" s="132"/>
      <c r="LCY42" s="132"/>
      <c r="LCZ42" s="132"/>
      <c r="LDA42" s="132"/>
      <c r="LDB42" s="132"/>
      <c r="LDC42" s="132"/>
      <c r="LDD42" s="132"/>
      <c r="LDE42" s="132"/>
      <c r="LDF42" s="132"/>
      <c r="LDG42" s="132"/>
      <c r="LDH42" s="132"/>
      <c r="LDI42" s="130"/>
      <c r="LDJ42" s="132"/>
      <c r="LDK42" s="132"/>
      <c r="LDL42" s="132"/>
      <c r="LDM42" s="132"/>
      <c r="LDN42" s="132"/>
      <c r="LDO42" s="132"/>
      <c r="LDP42" s="132"/>
      <c r="LDQ42" s="132"/>
      <c r="LDR42" s="132"/>
      <c r="LDS42" s="132"/>
      <c r="LDT42" s="132"/>
      <c r="LDU42" s="132"/>
      <c r="LDV42" s="132"/>
      <c r="LDW42" s="132"/>
      <c r="LDX42" s="130"/>
      <c r="LDY42" s="132"/>
      <c r="LDZ42" s="132"/>
      <c r="LEA42" s="132"/>
      <c r="LEB42" s="132"/>
      <c r="LEC42" s="132"/>
      <c r="LED42" s="132"/>
      <c r="LEE42" s="132"/>
      <c r="LEF42" s="132"/>
      <c r="LEG42" s="132"/>
      <c r="LEH42" s="132"/>
      <c r="LEI42" s="132"/>
      <c r="LEJ42" s="132"/>
      <c r="LEK42" s="132"/>
      <c r="LEL42" s="132"/>
      <c r="LEM42" s="130"/>
      <c r="LEN42" s="132"/>
      <c r="LEO42" s="132"/>
      <c r="LEP42" s="132"/>
      <c r="LEQ42" s="132"/>
      <c r="LER42" s="132"/>
      <c r="LES42" s="132"/>
      <c r="LET42" s="132"/>
      <c r="LEU42" s="132"/>
      <c r="LEV42" s="132"/>
      <c r="LEW42" s="132"/>
      <c r="LEX42" s="132"/>
      <c r="LEY42" s="132"/>
      <c r="LEZ42" s="132"/>
      <c r="LFA42" s="132"/>
      <c r="LFB42" s="130"/>
      <c r="LFC42" s="132"/>
      <c r="LFD42" s="132"/>
      <c r="LFE42" s="132"/>
      <c r="LFF42" s="132"/>
      <c r="LFG42" s="132"/>
      <c r="LFH42" s="132"/>
      <c r="LFI42" s="132"/>
      <c r="LFJ42" s="132"/>
      <c r="LFK42" s="132"/>
      <c r="LFL42" s="132"/>
      <c r="LFM42" s="132"/>
      <c r="LFN42" s="132"/>
      <c r="LFO42" s="132"/>
      <c r="LFP42" s="132"/>
      <c r="LFQ42" s="130"/>
      <c r="LFR42" s="132"/>
      <c r="LFS42" s="132"/>
      <c r="LFT42" s="132"/>
      <c r="LFU42" s="132"/>
      <c r="LFV42" s="132"/>
      <c r="LFW42" s="132"/>
      <c r="LFX42" s="132"/>
      <c r="LFY42" s="132"/>
      <c r="LFZ42" s="132"/>
      <c r="LGA42" s="132"/>
      <c r="LGB42" s="132"/>
      <c r="LGC42" s="132"/>
      <c r="LGD42" s="132"/>
      <c r="LGE42" s="132"/>
      <c r="LGF42" s="130"/>
      <c r="LGG42" s="132"/>
      <c r="LGH42" s="132"/>
      <c r="LGI42" s="132"/>
      <c r="LGJ42" s="132"/>
      <c r="LGK42" s="132"/>
      <c r="LGL42" s="132"/>
      <c r="LGM42" s="132"/>
      <c r="LGN42" s="132"/>
      <c r="LGO42" s="132"/>
      <c r="LGP42" s="132"/>
      <c r="LGQ42" s="132"/>
      <c r="LGR42" s="132"/>
      <c r="LGS42" s="132"/>
      <c r="LGT42" s="132"/>
      <c r="LGU42" s="130"/>
      <c r="LGV42" s="132"/>
      <c r="LGW42" s="132"/>
      <c r="LGX42" s="132"/>
      <c r="LGY42" s="132"/>
      <c r="LGZ42" s="132"/>
      <c r="LHA42" s="132"/>
      <c r="LHB42" s="132"/>
      <c r="LHC42" s="132"/>
      <c r="LHD42" s="132"/>
      <c r="LHE42" s="132"/>
      <c r="LHF42" s="132"/>
      <c r="LHG42" s="132"/>
      <c r="LHH42" s="132"/>
      <c r="LHI42" s="132"/>
      <c r="LHJ42" s="130"/>
      <c r="LHK42" s="132"/>
      <c r="LHL42" s="132"/>
      <c r="LHM42" s="132"/>
      <c r="LHN42" s="132"/>
      <c r="LHO42" s="132"/>
      <c r="LHP42" s="132"/>
      <c r="LHQ42" s="132"/>
      <c r="LHR42" s="132"/>
      <c r="LHS42" s="132"/>
      <c r="LHT42" s="132"/>
      <c r="LHU42" s="132"/>
      <c r="LHV42" s="132"/>
      <c r="LHW42" s="132"/>
      <c r="LHX42" s="132"/>
      <c r="LHY42" s="130"/>
      <c r="LHZ42" s="132"/>
      <c r="LIA42" s="132"/>
      <c r="LIB42" s="132"/>
      <c r="LIC42" s="132"/>
      <c r="LID42" s="132"/>
      <c r="LIE42" s="132"/>
      <c r="LIF42" s="132"/>
      <c r="LIG42" s="132"/>
      <c r="LIH42" s="132"/>
      <c r="LII42" s="132"/>
      <c r="LIJ42" s="132"/>
      <c r="LIK42" s="132"/>
      <c r="LIL42" s="132"/>
      <c r="LIM42" s="132"/>
      <c r="LIN42" s="130"/>
      <c r="LIO42" s="132"/>
      <c r="LIP42" s="132"/>
      <c r="LIQ42" s="132"/>
      <c r="LIR42" s="132"/>
      <c r="LIS42" s="132"/>
      <c r="LIT42" s="132"/>
      <c r="LIU42" s="132"/>
      <c r="LIV42" s="132"/>
      <c r="LIW42" s="132"/>
      <c r="LIX42" s="132"/>
      <c r="LIY42" s="132"/>
      <c r="LIZ42" s="132"/>
      <c r="LJA42" s="132"/>
      <c r="LJB42" s="132"/>
      <c r="LJC42" s="130"/>
      <c r="LJD42" s="132"/>
      <c r="LJE42" s="132"/>
      <c r="LJF42" s="132"/>
      <c r="LJG42" s="132"/>
      <c r="LJH42" s="132"/>
      <c r="LJI42" s="132"/>
      <c r="LJJ42" s="132"/>
      <c r="LJK42" s="132"/>
      <c r="LJL42" s="132"/>
      <c r="LJM42" s="132"/>
      <c r="LJN42" s="132"/>
      <c r="LJO42" s="132"/>
      <c r="LJP42" s="132"/>
      <c r="LJQ42" s="132"/>
      <c r="LJR42" s="130"/>
      <c r="LJS42" s="132"/>
      <c r="LJT42" s="132"/>
      <c r="LJU42" s="132"/>
      <c r="LJV42" s="132"/>
      <c r="LJW42" s="132"/>
      <c r="LJX42" s="132"/>
      <c r="LJY42" s="132"/>
      <c r="LJZ42" s="132"/>
      <c r="LKA42" s="132"/>
      <c r="LKB42" s="132"/>
      <c r="LKC42" s="132"/>
      <c r="LKD42" s="132"/>
      <c r="LKE42" s="132"/>
      <c r="LKF42" s="132"/>
      <c r="LKG42" s="130"/>
      <c r="LKH42" s="132"/>
      <c r="LKI42" s="132"/>
      <c r="LKJ42" s="132"/>
      <c r="LKK42" s="132"/>
      <c r="LKL42" s="132"/>
      <c r="LKM42" s="132"/>
      <c r="LKN42" s="132"/>
      <c r="LKO42" s="132"/>
      <c r="LKP42" s="132"/>
      <c r="LKQ42" s="132"/>
      <c r="LKR42" s="132"/>
      <c r="LKS42" s="132"/>
      <c r="LKT42" s="132"/>
      <c r="LKU42" s="132"/>
      <c r="LKV42" s="130"/>
      <c r="LKW42" s="132"/>
      <c r="LKX42" s="132"/>
      <c r="LKY42" s="132"/>
      <c r="LKZ42" s="132"/>
      <c r="LLA42" s="132"/>
      <c r="LLB42" s="132"/>
      <c r="LLC42" s="132"/>
      <c r="LLD42" s="132"/>
      <c r="LLE42" s="132"/>
      <c r="LLF42" s="132"/>
      <c r="LLG42" s="132"/>
      <c r="LLH42" s="132"/>
      <c r="LLI42" s="132"/>
      <c r="LLJ42" s="132"/>
      <c r="LLK42" s="130"/>
      <c r="LLL42" s="132"/>
      <c r="LLM42" s="132"/>
      <c r="LLN42" s="132"/>
      <c r="LLO42" s="132"/>
      <c r="LLP42" s="132"/>
      <c r="LLQ42" s="132"/>
      <c r="LLR42" s="132"/>
      <c r="LLS42" s="132"/>
      <c r="LLT42" s="132"/>
      <c r="LLU42" s="132"/>
      <c r="LLV42" s="132"/>
      <c r="LLW42" s="132"/>
      <c r="LLX42" s="132"/>
      <c r="LLY42" s="132"/>
      <c r="LLZ42" s="130"/>
      <c r="LMA42" s="132"/>
      <c r="LMB42" s="132"/>
      <c r="LMC42" s="132"/>
      <c r="LMD42" s="132"/>
      <c r="LME42" s="132"/>
      <c r="LMF42" s="132"/>
      <c r="LMG42" s="132"/>
      <c r="LMH42" s="132"/>
      <c r="LMI42" s="132"/>
      <c r="LMJ42" s="132"/>
      <c r="LMK42" s="132"/>
      <c r="LML42" s="132"/>
      <c r="LMM42" s="132"/>
      <c r="LMN42" s="132"/>
      <c r="LMO42" s="130"/>
      <c r="LMP42" s="132"/>
      <c r="LMQ42" s="132"/>
      <c r="LMR42" s="132"/>
      <c r="LMS42" s="132"/>
      <c r="LMT42" s="132"/>
      <c r="LMU42" s="132"/>
      <c r="LMV42" s="132"/>
      <c r="LMW42" s="132"/>
      <c r="LMX42" s="132"/>
      <c r="LMY42" s="132"/>
      <c r="LMZ42" s="132"/>
      <c r="LNA42" s="132"/>
      <c r="LNB42" s="132"/>
      <c r="LNC42" s="132"/>
      <c r="LND42" s="130"/>
      <c r="LNE42" s="132"/>
      <c r="LNF42" s="132"/>
      <c r="LNG42" s="132"/>
      <c r="LNH42" s="132"/>
      <c r="LNI42" s="132"/>
      <c r="LNJ42" s="132"/>
      <c r="LNK42" s="132"/>
      <c r="LNL42" s="132"/>
      <c r="LNM42" s="132"/>
      <c r="LNN42" s="132"/>
      <c r="LNO42" s="132"/>
      <c r="LNP42" s="132"/>
      <c r="LNQ42" s="132"/>
      <c r="LNR42" s="132"/>
      <c r="LNS42" s="130"/>
      <c r="LNT42" s="132"/>
      <c r="LNU42" s="132"/>
      <c r="LNV42" s="132"/>
      <c r="LNW42" s="132"/>
      <c r="LNX42" s="132"/>
      <c r="LNY42" s="132"/>
      <c r="LNZ42" s="132"/>
      <c r="LOA42" s="132"/>
      <c r="LOB42" s="132"/>
      <c r="LOC42" s="132"/>
      <c r="LOD42" s="132"/>
      <c r="LOE42" s="132"/>
      <c r="LOF42" s="132"/>
      <c r="LOG42" s="132"/>
      <c r="LOH42" s="130"/>
      <c r="LOI42" s="132"/>
      <c r="LOJ42" s="132"/>
      <c r="LOK42" s="132"/>
      <c r="LOL42" s="132"/>
      <c r="LOM42" s="132"/>
      <c r="LON42" s="132"/>
      <c r="LOO42" s="132"/>
      <c r="LOP42" s="132"/>
      <c r="LOQ42" s="132"/>
      <c r="LOR42" s="132"/>
      <c r="LOS42" s="132"/>
      <c r="LOT42" s="132"/>
      <c r="LOU42" s="132"/>
      <c r="LOV42" s="132"/>
      <c r="LOW42" s="130"/>
      <c r="LOX42" s="132"/>
      <c r="LOY42" s="132"/>
      <c r="LOZ42" s="132"/>
      <c r="LPA42" s="132"/>
      <c r="LPB42" s="132"/>
      <c r="LPC42" s="132"/>
      <c r="LPD42" s="132"/>
      <c r="LPE42" s="132"/>
      <c r="LPF42" s="132"/>
      <c r="LPG42" s="132"/>
      <c r="LPH42" s="132"/>
      <c r="LPI42" s="132"/>
      <c r="LPJ42" s="132"/>
      <c r="LPK42" s="132"/>
      <c r="LPL42" s="130"/>
      <c r="LPM42" s="132"/>
      <c r="LPN42" s="132"/>
      <c r="LPO42" s="132"/>
      <c r="LPP42" s="132"/>
      <c r="LPQ42" s="132"/>
      <c r="LPR42" s="132"/>
      <c r="LPS42" s="132"/>
      <c r="LPT42" s="132"/>
      <c r="LPU42" s="132"/>
      <c r="LPV42" s="132"/>
      <c r="LPW42" s="132"/>
      <c r="LPX42" s="132"/>
      <c r="LPY42" s="132"/>
      <c r="LPZ42" s="132"/>
      <c r="LQA42" s="130"/>
      <c r="LQB42" s="132"/>
      <c r="LQC42" s="132"/>
      <c r="LQD42" s="132"/>
      <c r="LQE42" s="132"/>
      <c r="LQF42" s="132"/>
      <c r="LQG42" s="132"/>
      <c r="LQH42" s="132"/>
      <c r="LQI42" s="132"/>
      <c r="LQJ42" s="132"/>
      <c r="LQK42" s="132"/>
      <c r="LQL42" s="132"/>
      <c r="LQM42" s="132"/>
      <c r="LQN42" s="132"/>
      <c r="LQO42" s="132"/>
      <c r="LQP42" s="130"/>
      <c r="LQQ42" s="132"/>
      <c r="LQR42" s="132"/>
      <c r="LQS42" s="132"/>
      <c r="LQT42" s="132"/>
      <c r="LQU42" s="132"/>
      <c r="LQV42" s="132"/>
      <c r="LQW42" s="132"/>
      <c r="LQX42" s="132"/>
      <c r="LQY42" s="132"/>
      <c r="LQZ42" s="132"/>
      <c r="LRA42" s="132"/>
      <c r="LRB42" s="132"/>
      <c r="LRC42" s="132"/>
      <c r="LRD42" s="132"/>
      <c r="LRE42" s="130"/>
      <c r="LRF42" s="132"/>
      <c r="LRG42" s="132"/>
      <c r="LRH42" s="132"/>
      <c r="LRI42" s="132"/>
      <c r="LRJ42" s="132"/>
      <c r="LRK42" s="132"/>
      <c r="LRL42" s="132"/>
      <c r="LRM42" s="132"/>
      <c r="LRN42" s="132"/>
      <c r="LRO42" s="132"/>
      <c r="LRP42" s="132"/>
      <c r="LRQ42" s="132"/>
      <c r="LRR42" s="132"/>
      <c r="LRS42" s="132"/>
      <c r="LRT42" s="130"/>
      <c r="LRU42" s="132"/>
      <c r="LRV42" s="132"/>
      <c r="LRW42" s="132"/>
      <c r="LRX42" s="132"/>
      <c r="LRY42" s="132"/>
      <c r="LRZ42" s="132"/>
      <c r="LSA42" s="132"/>
      <c r="LSB42" s="132"/>
      <c r="LSC42" s="132"/>
      <c r="LSD42" s="132"/>
      <c r="LSE42" s="132"/>
      <c r="LSF42" s="132"/>
      <c r="LSG42" s="132"/>
      <c r="LSH42" s="132"/>
      <c r="LSI42" s="130"/>
      <c r="LSJ42" s="132"/>
      <c r="LSK42" s="132"/>
      <c r="LSL42" s="132"/>
      <c r="LSM42" s="132"/>
      <c r="LSN42" s="132"/>
      <c r="LSO42" s="132"/>
      <c r="LSP42" s="132"/>
      <c r="LSQ42" s="132"/>
      <c r="LSR42" s="132"/>
      <c r="LSS42" s="132"/>
      <c r="LST42" s="132"/>
      <c r="LSU42" s="132"/>
      <c r="LSV42" s="132"/>
      <c r="LSW42" s="132"/>
      <c r="LSX42" s="130"/>
      <c r="LSY42" s="132"/>
      <c r="LSZ42" s="132"/>
      <c r="LTA42" s="132"/>
      <c r="LTB42" s="132"/>
      <c r="LTC42" s="132"/>
      <c r="LTD42" s="132"/>
      <c r="LTE42" s="132"/>
      <c r="LTF42" s="132"/>
      <c r="LTG42" s="132"/>
      <c r="LTH42" s="132"/>
      <c r="LTI42" s="132"/>
      <c r="LTJ42" s="132"/>
      <c r="LTK42" s="132"/>
      <c r="LTL42" s="132"/>
      <c r="LTM42" s="130"/>
      <c r="LTN42" s="132"/>
      <c r="LTO42" s="132"/>
      <c r="LTP42" s="132"/>
      <c r="LTQ42" s="132"/>
      <c r="LTR42" s="132"/>
      <c r="LTS42" s="132"/>
      <c r="LTT42" s="132"/>
      <c r="LTU42" s="132"/>
      <c r="LTV42" s="132"/>
      <c r="LTW42" s="132"/>
      <c r="LTX42" s="132"/>
      <c r="LTY42" s="132"/>
      <c r="LTZ42" s="132"/>
      <c r="LUA42" s="132"/>
      <c r="LUB42" s="130"/>
      <c r="LUC42" s="132"/>
      <c r="LUD42" s="132"/>
      <c r="LUE42" s="132"/>
      <c r="LUF42" s="132"/>
      <c r="LUG42" s="132"/>
      <c r="LUH42" s="132"/>
      <c r="LUI42" s="132"/>
      <c r="LUJ42" s="132"/>
      <c r="LUK42" s="132"/>
      <c r="LUL42" s="132"/>
      <c r="LUM42" s="132"/>
      <c r="LUN42" s="132"/>
      <c r="LUO42" s="132"/>
      <c r="LUP42" s="132"/>
      <c r="LUQ42" s="130"/>
      <c r="LUR42" s="132"/>
      <c r="LUS42" s="132"/>
      <c r="LUT42" s="132"/>
      <c r="LUU42" s="132"/>
      <c r="LUV42" s="132"/>
      <c r="LUW42" s="132"/>
      <c r="LUX42" s="132"/>
      <c r="LUY42" s="132"/>
      <c r="LUZ42" s="132"/>
      <c r="LVA42" s="132"/>
      <c r="LVB42" s="132"/>
      <c r="LVC42" s="132"/>
      <c r="LVD42" s="132"/>
      <c r="LVE42" s="132"/>
      <c r="LVF42" s="130"/>
      <c r="LVG42" s="132"/>
      <c r="LVH42" s="132"/>
      <c r="LVI42" s="132"/>
      <c r="LVJ42" s="132"/>
      <c r="LVK42" s="132"/>
      <c r="LVL42" s="132"/>
      <c r="LVM42" s="132"/>
      <c r="LVN42" s="132"/>
      <c r="LVO42" s="132"/>
      <c r="LVP42" s="132"/>
      <c r="LVQ42" s="132"/>
      <c r="LVR42" s="132"/>
      <c r="LVS42" s="132"/>
      <c r="LVT42" s="132"/>
      <c r="LVU42" s="130"/>
      <c r="LVV42" s="132"/>
      <c r="LVW42" s="132"/>
      <c r="LVX42" s="132"/>
      <c r="LVY42" s="132"/>
      <c r="LVZ42" s="132"/>
      <c r="LWA42" s="132"/>
      <c r="LWB42" s="132"/>
      <c r="LWC42" s="132"/>
      <c r="LWD42" s="132"/>
      <c r="LWE42" s="132"/>
      <c r="LWF42" s="132"/>
      <c r="LWG42" s="132"/>
      <c r="LWH42" s="132"/>
      <c r="LWI42" s="132"/>
      <c r="LWJ42" s="130"/>
      <c r="LWK42" s="132"/>
      <c r="LWL42" s="132"/>
      <c r="LWM42" s="132"/>
      <c r="LWN42" s="132"/>
      <c r="LWO42" s="132"/>
      <c r="LWP42" s="132"/>
      <c r="LWQ42" s="132"/>
      <c r="LWR42" s="132"/>
      <c r="LWS42" s="132"/>
      <c r="LWT42" s="132"/>
      <c r="LWU42" s="132"/>
      <c r="LWV42" s="132"/>
      <c r="LWW42" s="132"/>
      <c r="LWX42" s="132"/>
      <c r="LWY42" s="130"/>
      <c r="LWZ42" s="132"/>
      <c r="LXA42" s="132"/>
      <c r="LXB42" s="132"/>
      <c r="LXC42" s="132"/>
      <c r="LXD42" s="132"/>
      <c r="LXE42" s="132"/>
      <c r="LXF42" s="132"/>
      <c r="LXG42" s="132"/>
      <c r="LXH42" s="132"/>
      <c r="LXI42" s="132"/>
      <c r="LXJ42" s="132"/>
      <c r="LXK42" s="132"/>
      <c r="LXL42" s="132"/>
      <c r="LXM42" s="132"/>
      <c r="LXN42" s="130"/>
      <c r="LXO42" s="132"/>
      <c r="LXP42" s="132"/>
      <c r="LXQ42" s="132"/>
      <c r="LXR42" s="132"/>
      <c r="LXS42" s="132"/>
      <c r="LXT42" s="132"/>
      <c r="LXU42" s="132"/>
      <c r="LXV42" s="132"/>
      <c r="LXW42" s="132"/>
      <c r="LXX42" s="132"/>
      <c r="LXY42" s="132"/>
      <c r="LXZ42" s="132"/>
      <c r="LYA42" s="132"/>
      <c r="LYB42" s="132"/>
      <c r="LYC42" s="130"/>
      <c r="LYD42" s="132"/>
      <c r="LYE42" s="132"/>
      <c r="LYF42" s="132"/>
      <c r="LYG42" s="132"/>
      <c r="LYH42" s="132"/>
      <c r="LYI42" s="132"/>
      <c r="LYJ42" s="132"/>
      <c r="LYK42" s="132"/>
      <c r="LYL42" s="132"/>
      <c r="LYM42" s="132"/>
      <c r="LYN42" s="132"/>
      <c r="LYO42" s="132"/>
      <c r="LYP42" s="132"/>
      <c r="LYQ42" s="132"/>
      <c r="LYR42" s="130"/>
      <c r="LYS42" s="132"/>
      <c r="LYT42" s="132"/>
      <c r="LYU42" s="132"/>
      <c r="LYV42" s="132"/>
      <c r="LYW42" s="132"/>
      <c r="LYX42" s="132"/>
      <c r="LYY42" s="132"/>
      <c r="LYZ42" s="132"/>
      <c r="LZA42" s="132"/>
      <c r="LZB42" s="132"/>
      <c r="LZC42" s="132"/>
      <c r="LZD42" s="132"/>
      <c r="LZE42" s="132"/>
      <c r="LZF42" s="132"/>
      <c r="LZG42" s="130"/>
      <c r="LZH42" s="132"/>
      <c r="LZI42" s="132"/>
      <c r="LZJ42" s="132"/>
      <c r="LZK42" s="132"/>
      <c r="LZL42" s="132"/>
      <c r="LZM42" s="132"/>
      <c r="LZN42" s="132"/>
      <c r="LZO42" s="132"/>
      <c r="LZP42" s="132"/>
      <c r="LZQ42" s="132"/>
      <c r="LZR42" s="132"/>
      <c r="LZS42" s="132"/>
      <c r="LZT42" s="132"/>
      <c r="LZU42" s="132"/>
      <c r="LZV42" s="130"/>
      <c r="LZW42" s="132"/>
      <c r="LZX42" s="132"/>
      <c r="LZY42" s="132"/>
      <c r="LZZ42" s="132"/>
      <c r="MAA42" s="132"/>
      <c r="MAB42" s="132"/>
      <c r="MAC42" s="132"/>
      <c r="MAD42" s="132"/>
      <c r="MAE42" s="132"/>
      <c r="MAF42" s="132"/>
      <c r="MAG42" s="132"/>
      <c r="MAH42" s="132"/>
      <c r="MAI42" s="132"/>
      <c r="MAJ42" s="132"/>
      <c r="MAK42" s="130"/>
      <c r="MAL42" s="132"/>
      <c r="MAM42" s="132"/>
      <c r="MAN42" s="132"/>
      <c r="MAO42" s="132"/>
      <c r="MAP42" s="132"/>
      <c r="MAQ42" s="132"/>
      <c r="MAR42" s="132"/>
      <c r="MAS42" s="132"/>
      <c r="MAT42" s="132"/>
      <c r="MAU42" s="132"/>
      <c r="MAV42" s="132"/>
      <c r="MAW42" s="132"/>
      <c r="MAX42" s="132"/>
      <c r="MAY42" s="132"/>
      <c r="MAZ42" s="130"/>
      <c r="MBA42" s="132"/>
      <c r="MBB42" s="132"/>
      <c r="MBC42" s="132"/>
      <c r="MBD42" s="132"/>
      <c r="MBE42" s="132"/>
      <c r="MBF42" s="132"/>
      <c r="MBG42" s="132"/>
      <c r="MBH42" s="132"/>
      <c r="MBI42" s="132"/>
      <c r="MBJ42" s="132"/>
      <c r="MBK42" s="132"/>
      <c r="MBL42" s="132"/>
      <c r="MBM42" s="132"/>
      <c r="MBN42" s="132"/>
      <c r="MBO42" s="130"/>
      <c r="MBP42" s="132"/>
      <c r="MBQ42" s="132"/>
      <c r="MBR42" s="132"/>
      <c r="MBS42" s="132"/>
      <c r="MBT42" s="132"/>
      <c r="MBU42" s="132"/>
      <c r="MBV42" s="132"/>
      <c r="MBW42" s="132"/>
      <c r="MBX42" s="132"/>
      <c r="MBY42" s="132"/>
      <c r="MBZ42" s="132"/>
      <c r="MCA42" s="132"/>
      <c r="MCB42" s="132"/>
      <c r="MCC42" s="132"/>
      <c r="MCD42" s="130"/>
      <c r="MCE42" s="132"/>
      <c r="MCF42" s="132"/>
      <c r="MCG42" s="132"/>
      <c r="MCH42" s="132"/>
      <c r="MCI42" s="132"/>
      <c r="MCJ42" s="132"/>
      <c r="MCK42" s="132"/>
      <c r="MCL42" s="132"/>
      <c r="MCM42" s="132"/>
      <c r="MCN42" s="132"/>
      <c r="MCO42" s="132"/>
      <c r="MCP42" s="132"/>
      <c r="MCQ42" s="132"/>
      <c r="MCR42" s="132"/>
      <c r="MCS42" s="130"/>
      <c r="MCT42" s="132"/>
      <c r="MCU42" s="132"/>
      <c r="MCV42" s="132"/>
      <c r="MCW42" s="132"/>
      <c r="MCX42" s="132"/>
      <c r="MCY42" s="132"/>
      <c r="MCZ42" s="132"/>
      <c r="MDA42" s="132"/>
      <c r="MDB42" s="132"/>
      <c r="MDC42" s="132"/>
      <c r="MDD42" s="132"/>
      <c r="MDE42" s="132"/>
      <c r="MDF42" s="132"/>
      <c r="MDG42" s="132"/>
      <c r="MDH42" s="130"/>
      <c r="MDI42" s="132"/>
      <c r="MDJ42" s="132"/>
      <c r="MDK42" s="132"/>
      <c r="MDL42" s="132"/>
      <c r="MDM42" s="132"/>
      <c r="MDN42" s="132"/>
      <c r="MDO42" s="132"/>
      <c r="MDP42" s="132"/>
      <c r="MDQ42" s="132"/>
      <c r="MDR42" s="132"/>
      <c r="MDS42" s="132"/>
      <c r="MDT42" s="132"/>
      <c r="MDU42" s="132"/>
      <c r="MDV42" s="132"/>
      <c r="MDW42" s="130"/>
      <c r="MDX42" s="132"/>
      <c r="MDY42" s="132"/>
      <c r="MDZ42" s="132"/>
      <c r="MEA42" s="132"/>
      <c r="MEB42" s="132"/>
      <c r="MEC42" s="132"/>
      <c r="MED42" s="132"/>
      <c r="MEE42" s="132"/>
      <c r="MEF42" s="132"/>
      <c r="MEG42" s="132"/>
      <c r="MEH42" s="132"/>
      <c r="MEI42" s="132"/>
      <c r="MEJ42" s="132"/>
      <c r="MEK42" s="132"/>
      <c r="MEL42" s="130"/>
      <c r="MEM42" s="132"/>
      <c r="MEN42" s="132"/>
      <c r="MEO42" s="132"/>
      <c r="MEP42" s="132"/>
      <c r="MEQ42" s="132"/>
      <c r="MER42" s="132"/>
      <c r="MES42" s="132"/>
      <c r="MET42" s="132"/>
      <c r="MEU42" s="132"/>
      <c r="MEV42" s="132"/>
      <c r="MEW42" s="132"/>
      <c r="MEX42" s="132"/>
      <c r="MEY42" s="132"/>
      <c r="MEZ42" s="132"/>
      <c r="MFA42" s="130"/>
      <c r="MFB42" s="132"/>
      <c r="MFC42" s="132"/>
      <c r="MFD42" s="132"/>
      <c r="MFE42" s="132"/>
      <c r="MFF42" s="132"/>
      <c r="MFG42" s="132"/>
      <c r="MFH42" s="132"/>
      <c r="MFI42" s="132"/>
      <c r="MFJ42" s="132"/>
      <c r="MFK42" s="132"/>
      <c r="MFL42" s="132"/>
      <c r="MFM42" s="132"/>
      <c r="MFN42" s="132"/>
      <c r="MFO42" s="132"/>
      <c r="MFP42" s="130"/>
      <c r="MFQ42" s="132"/>
      <c r="MFR42" s="132"/>
      <c r="MFS42" s="132"/>
      <c r="MFT42" s="132"/>
      <c r="MFU42" s="132"/>
      <c r="MFV42" s="132"/>
      <c r="MFW42" s="132"/>
      <c r="MFX42" s="132"/>
      <c r="MFY42" s="132"/>
      <c r="MFZ42" s="132"/>
      <c r="MGA42" s="132"/>
      <c r="MGB42" s="132"/>
      <c r="MGC42" s="132"/>
      <c r="MGD42" s="132"/>
      <c r="MGE42" s="130"/>
      <c r="MGF42" s="132"/>
      <c r="MGG42" s="132"/>
      <c r="MGH42" s="132"/>
      <c r="MGI42" s="132"/>
      <c r="MGJ42" s="132"/>
      <c r="MGK42" s="132"/>
      <c r="MGL42" s="132"/>
      <c r="MGM42" s="132"/>
      <c r="MGN42" s="132"/>
      <c r="MGO42" s="132"/>
      <c r="MGP42" s="132"/>
      <c r="MGQ42" s="132"/>
      <c r="MGR42" s="132"/>
      <c r="MGS42" s="132"/>
      <c r="MGT42" s="130"/>
      <c r="MGU42" s="132"/>
      <c r="MGV42" s="132"/>
      <c r="MGW42" s="132"/>
      <c r="MGX42" s="132"/>
      <c r="MGY42" s="132"/>
      <c r="MGZ42" s="132"/>
      <c r="MHA42" s="132"/>
      <c r="MHB42" s="132"/>
      <c r="MHC42" s="132"/>
      <c r="MHD42" s="132"/>
      <c r="MHE42" s="132"/>
      <c r="MHF42" s="132"/>
      <c r="MHG42" s="132"/>
      <c r="MHH42" s="132"/>
      <c r="MHI42" s="130"/>
      <c r="MHJ42" s="132"/>
      <c r="MHK42" s="132"/>
      <c r="MHL42" s="132"/>
      <c r="MHM42" s="132"/>
      <c r="MHN42" s="132"/>
      <c r="MHO42" s="132"/>
      <c r="MHP42" s="132"/>
      <c r="MHQ42" s="132"/>
      <c r="MHR42" s="132"/>
      <c r="MHS42" s="132"/>
      <c r="MHT42" s="132"/>
      <c r="MHU42" s="132"/>
      <c r="MHV42" s="132"/>
      <c r="MHW42" s="132"/>
      <c r="MHX42" s="130"/>
      <c r="MHY42" s="132"/>
      <c r="MHZ42" s="132"/>
      <c r="MIA42" s="132"/>
      <c r="MIB42" s="132"/>
      <c r="MIC42" s="132"/>
      <c r="MID42" s="132"/>
      <c r="MIE42" s="132"/>
      <c r="MIF42" s="132"/>
      <c r="MIG42" s="132"/>
      <c r="MIH42" s="132"/>
      <c r="MII42" s="132"/>
      <c r="MIJ42" s="132"/>
      <c r="MIK42" s="132"/>
      <c r="MIL42" s="132"/>
      <c r="MIM42" s="130"/>
      <c r="MIN42" s="132"/>
      <c r="MIO42" s="132"/>
      <c r="MIP42" s="132"/>
      <c r="MIQ42" s="132"/>
      <c r="MIR42" s="132"/>
      <c r="MIS42" s="132"/>
      <c r="MIT42" s="132"/>
      <c r="MIU42" s="132"/>
      <c r="MIV42" s="132"/>
      <c r="MIW42" s="132"/>
      <c r="MIX42" s="132"/>
      <c r="MIY42" s="132"/>
      <c r="MIZ42" s="132"/>
      <c r="MJA42" s="132"/>
      <c r="MJB42" s="130"/>
      <c r="MJC42" s="132"/>
      <c r="MJD42" s="132"/>
      <c r="MJE42" s="132"/>
      <c r="MJF42" s="132"/>
      <c r="MJG42" s="132"/>
      <c r="MJH42" s="132"/>
      <c r="MJI42" s="132"/>
      <c r="MJJ42" s="132"/>
      <c r="MJK42" s="132"/>
      <c r="MJL42" s="132"/>
      <c r="MJM42" s="132"/>
      <c r="MJN42" s="132"/>
      <c r="MJO42" s="132"/>
      <c r="MJP42" s="132"/>
      <c r="MJQ42" s="130"/>
      <c r="MJR42" s="132"/>
      <c r="MJS42" s="132"/>
      <c r="MJT42" s="132"/>
      <c r="MJU42" s="132"/>
      <c r="MJV42" s="132"/>
      <c r="MJW42" s="132"/>
      <c r="MJX42" s="132"/>
      <c r="MJY42" s="132"/>
      <c r="MJZ42" s="132"/>
      <c r="MKA42" s="132"/>
      <c r="MKB42" s="132"/>
      <c r="MKC42" s="132"/>
      <c r="MKD42" s="132"/>
      <c r="MKE42" s="132"/>
      <c r="MKF42" s="130"/>
      <c r="MKG42" s="132"/>
      <c r="MKH42" s="132"/>
      <c r="MKI42" s="132"/>
      <c r="MKJ42" s="132"/>
      <c r="MKK42" s="132"/>
      <c r="MKL42" s="132"/>
      <c r="MKM42" s="132"/>
      <c r="MKN42" s="132"/>
      <c r="MKO42" s="132"/>
      <c r="MKP42" s="132"/>
      <c r="MKQ42" s="132"/>
      <c r="MKR42" s="132"/>
      <c r="MKS42" s="132"/>
      <c r="MKT42" s="132"/>
      <c r="MKU42" s="130"/>
      <c r="MKV42" s="132"/>
      <c r="MKW42" s="132"/>
      <c r="MKX42" s="132"/>
      <c r="MKY42" s="132"/>
      <c r="MKZ42" s="132"/>
      <c r="MLA42" s="132"/>
      <c r="MLB42" s="132"/>
      <c r="MLC42" s="132"/>
      <c r="MLD42" s="132"/>
      <c r="MLE42" s="132"/>
      <c r="MLF42" s="132"/>
      <c r="MLG42" s="132"/>
      <c r="MLH42" s="132"/>
      <c r="MLI42" s="132"/>
      <c r="MLJ42" s="130"/>
      <c r="MLK42" s="132"/>
      <c r="MLL42" s="132"/>
      <c r="MLM42" s="132"/>
      <c r="MLN42" s="132"/>
      <c r="MLO42" s="132"/>
      <c r="MLP42" s="132"/>
      <c r="MLQ42" s="132"/>
      <c r="MLR42" s="132"/>
      <c r="MLS42" s="132"/>
      <c r="MLT42" s="132"/>
      <c r="MLU42" s="132"/>
      <c r="MLV42" s="132"/>
      <c r="MLW42" s="132"/>
      <c r="MLX42" s="132"/>
      <c r="MLY42" s="130"/>
      <c r="MLZ42" s="132"/>
      <c r="MMA42" s="132"/>
      <c r="MMB42" s="132"/>
      <c r="MMC42" s="132"/>
      <c r="MMD42" s="132"/>
      <c r="MME42" s="132"/>
      <c r="MMF42" s="132"/>
      <c r="MMG42" s="132"/>
      <c r="MMH42" s="132"/>
      <c r="MMI42" s="132"/>
      <c r="MMJ42" s="132"/>
      <c r="MMK42" s="132"/>
      <c r="MML42" s="132"/>
      <c r="MMM42" s="132"/>
      <c r="MMN42" s="130"/>
      <c r="MMO42" s="132"/>
      <c r="MMP42" s="132"/>
      <c r="MMQ42" s="132"/>
      <c r="MMR42" s="132"/>
      <c r="MMS42" s="132"/>
      <c r="MMT42" s="132"/>
      <c r="MMU42" s="132"/>
      <c r="MMV42" s="132"/>
      <c r="MMW42" s="132"/>
      <c r="MMX42" s="132"/>
      <c r="MMY42" s="132"/>
      <c r="MMZ42" s="132"/>
      <c r="MNA42" s="132"/>
      <c r="MNB42" s="132"/>
      <c r="MNC42" s="130"/>
      <c r="MND42" s="132"/>
      <c r="MNE42" s="132"/>
      <c r="MNF42" s="132"/>
      <c r="MNG42" s="132"/>
      <c r="MNH42" s="132"/>
      <c r="MNI42" s="132"/>
      <c r="MNJ42" s="132"/>
      <c r="MNK42" s="132"/>
      <c r="MNL42" s="132"/>
      <c r="MNM42" s="132"/>
      <c r="MNN42" s="132"/>
      <c r="MNO42" s="132"/>
      <c r="MNP42" s="132"/>
      <c r="MNQ42" s="132"/>
      <c r="MNR42" s="130"/>
      <c r="MNS42" s="132"/>
      <c r="MNT42" s="132"/>
      <c r="MNU42" s="132"/>
      <c r="MNV42" s="132"/>
      <c r="MNW42" s="132"/>
      <c r="MNX42" s="132"/>
      <c r="MNY42" s="132"/>
      <c r="MNZ42" s="132"/>
      <c r="MOA42" s="132"/>
      <c r="MOB42" s="132"/>
      <c r="MOC42" s="132"/>
      <c r="MOD42" s="132"/>
      <c r="MOE42" s="132"/>
      <c r="MOF42" s="132"/>
      <c r="MOG42" s="130"/>
      <c r="MOH42" s="132"/>
      <c r="MOI42" s="132"/>
      <c r="MOJ42" s="132"/>
      <c r="MOK42" s="132"/>
      <c r="MOL42" s="132"/>
      <c r="MOM42" s="132"/>
      <c r="MON42" s="132"/>
      <c r="MOO42" s="132"/>
      <c r="MOP42" s="132"/>
      <c r="MOQ42" s="132"/>
      <c r="MOR42" s="132"/>
      <c r="MOS42" s="132"/>
      <c r="MOT42" s="132"/>
      <c r="MOU42" s="132"/>
      <c r="MOV42" s="130"/>
      <c r="MOW42" s="132"/>
      <c r="MOX42" s="132"/>
      <c r="MOY42" s="132"/>
      <c r="MOZ42" s="132"/>
      <c r="MPA42" s="132"/>
      <c r="MPB42" s="132"/>
      <c r="MPC42" s="132"/>
      <c r="MPD42" s="132"/>
      <c r="MPE42" s="132"/>
      <c r="MPF42" s="132"/>
      <c r="MPG42" s="132"/>
      <c r="MPH42" s="132"/>
      <c r="MPI42" s="132"/>
      <c r="MPJ42" s="132"/>
      <c r="MPK42" s="130"/>
      <c r="MPL42" s="132"/>
      <c r="MPM42" s="132"/>
      <c r="MPN42" s="132"/>
      <c r="MPO42" s="132"/>
      <c r="MPP42" s="132"/>
      <c r="MPQ42" s="132"/>
      <c r="MPR42" s="132"/>
      <c r="MPS42" s="132"/>
      <c r="MPT42" s="132"/>
      <c r="MPU42" s="132"/>
      <c r="MPV42" s="132"/>
      <c r="MPW42" s="132"/>
      <c r="MPX42" s="132"/>
      <c r="MPY42" s="132"/>
      <c r="MPZ42" s="130"/>
      <c r="MQA42" s="132"/>
      <c r="MQB42" s="132"/>
      <c r="MQC42" s="132"/>
      <c r="MQD42" s="132"/>
      <c r="MQE42" s="132"/>
      <c r="MQF42" s="132"/>
      <c r="MQG42" s="132"/>
      <c r="MQH42" s="132"/>
      <c r="MQI42" s="132"/>
      <c r="MQJ42" s="132"/>
      <c r="MQK42" s="132"/>
      <c r="MQL42" s="132"/>
      <c r="MQM42" s="132"/>
      <c r="MQN42" s="132"/>
      <c r="MQO42" s="130"/>
      <c r="MQP42" s="132"/>
      <c r="MQQ42" s="132"/>
      <c r="MQR42" s="132"/>
      <c r="MQS42" s="132"/>
      <c r="MQT42" s="132"/>
      <c r="MQU42" s="132"/>
      <c r="MQV42" s="132"/>
      <c r="MQW42" s="132"/>
      <c r="MQX42" s="132"/>
      <c r="MQY42" s="132"/>
      <c r="MQZ42" s="132"/>
      <c r="MRA42" s="132"/>
      <c r="MRB42" s="132"/>
      <c r="MRC42" s="132"/>
      <c r="MRD42" s="130"/>
      <c r="MRE42" s="132"/>
      <c r="MRF42" s="132"/>
      <c r="MRG42" s="132"/>
      <c r="MRH42" s="132"/>
      <c r="MRI42" s="132"/>
      <c r="MRJ42" s="132"/>
      <c r="MRK42" s="132"/>
      <c r="MRL42" s="132"/>
      <c r="MRM42" s="132"/>
      <c r="MRN42" s="132"/>
      <c r="MRO42" s="132"/>
      <c r="MRP42" s="132"/>
      <c r="MRQ42" s="132"/>
      <c r="MRR42" s="132"/>
      <c r="MRS42" s="130"/>
      <c r="MRT42" s="132"/>
      <c r="MRU42" s="132"/>
      <c r="MRV42" s="132"/>
      <c r="MRW42" s="132"/>
      <c r="MRX42" s="132"/>
      <c r="MRY42" s="132"/>
      <c r="MRZ42" s="132"/>
      <c r="MSA42" s="132"/>
      <c r="MSB42" s="132"/>
      <c r="MSC42" s="132"/>
      <c r="MSD42" s="132"/>
      <c r="MSE42" s="132"/>
      <c r="MSF42" s="132"/>
      <c r="MSG42" s="132"/>
      <c r="MSH42" s="130"/>
      <c r="MSI42" s="132"/>
      <c r="MSJ42" s="132"/>
      <c r="MSK42" s="132"/>
      <c r="MSL42" s="132"/>
      <c r="MSM42" s="132"/>
      <c r="MSN42" s="132"/>
      <c r="MSO42" s="132"/>
      <c r="MSP42" s="132"/>
      <c r="MSQ42" s="132"/>
      <c r="MSR42" s="132"/>
      <c r="MSS42" s="132"/>
      <c r="MST42" s="132"/>
      <c r="MSU42" s="132"/>
      <c r="MSV42" s="132"/>
      <c r="MSW42" s="130"/>
      <c r="MSX42" s="132"/>
      <c r="MSY42" s="132"/>
      <c r="MSZ42" s="132"/>
      <c r="MTA42" s="132"/>
      <c r="MTB42" s="132"/>
      <c r="MTC42" s="132"/>
      <c r="MTD42" s="132"/>
      <c r="MTE42" s="132"/>
      <c r="MTF42" s="132"/>
      <c r="MTG42" s="132"/>
      <c r="MTH42" s="132"/>
      <c r="MTI42" s="132"/>
      <c r="MTJ42" s="132"/>
      <c r="MTK42" s="132"/>
      <c r="MTL42" s="130"/>
      <c r="MTM42" s="132"/>
      <c r="MTN42" s="132"/>
      <c r="MTO42" s="132"/>
      <c r="MTP42" s="132"/>
      <c r="MTQ42" s="132"/>
      <c r="MTR42" s="132"/>
      <c r="MTS42" s="132"/>
      <c r="MTT42" s="132"/>
      <c r="MTU42" s="132"/>
      <c r="MTV42" s="132"/>
      <c r="MTW42" s="132"/>
      <c r="MTX42" s="132"/>
      <c r="MTY42" s="132"/>
      <c r="MTZ42" s="132"/>
      <c r="MUA42" s="130"/>
      <c r="MUB42" s="132"/>
      <c r="MUC42" s="132"/>
      <c r="MUD42" s="132"/>
      <c r="MUE42" s="132"/>
      <c r="MUF42" s="132"/>
      <c r="MUG42" s="132"/>
      <c r="MUH42" s="132"/>
      <c r="MUI42" s="132"/>
      <c r="MUJ42" s="132"/>
      <c r="MUK42" s="132"/>
      <c r="MUL42" s="132"/>
      <c r="MUM42" s="132"/>
      <c r="MUN42" s="132"/>
      <c r="MUO42" s="132"/>
      <c r="MUP42" s="130"/>
      <c r="MUQ42" s="132"/>
      <c r="MUR42" s="132"/>
      <c r="MUS42" s="132"/>
      <c r="MUT42" s="132"/>
      <c r="MUU42" s="132"/>
      <c r="MUV42" s="132"/>
      <c r="MUW42" s="132"/>
      <c r="MUX42" s="132"/>
      <c r="MUY42" s="132"/>
      <c r="MUZ42" s="132"/>
      <c r="MVA42" s="132"/>
      <c r="MVB42" s="132"/>
      <c r="MVC42" s="132"/>
      <c r="MVD42" s="132"/>
      <c r="MVE42" s="130"/>
      <c r="MVF42" s="132"/>
      <c r="MVG42" s="132"/>
      <c r="MVH42" s="132"/>
      <c r="MVI42" s="132"/>
      <c r="MVJ42" s="132"/>
      <c r="MVK42" s="132"/>
      <c r="MVL42" s="132"/>
      <c r="MVM42" s="132"/>
      <c r="MVN42" s="132"/>
      <c r="MVO42" s="132"/>
      <c r="MVP42" s="132"/>
      <c r="MVQ42" s="132"/>
      <c r="MVR42" s="132"/>
      <c r="MVS42" s="132"/>
      <c r="MVT42" s="130"/>
      <c r="MVU42" s="132"/>
      <c r="MVV42" s="132"/>
      <c r="MVW42" s="132"/>
      <c r="MVX42" s="132"/>
      <c r="MVY42" s="132"/>
      <c r="MVZ42" s="132"/>
      <c r="MWA42" s="132"/>
      <c r="MWB42" s="132"/>
      <c r="MWC42" s="132"/>
      <c r="MWD42" s="132"/>
      <c r="MWE42" s="132"/>
      <c r="MWF42" s="132"/>
      <c r="MWG42" s="132"/>
      <c r="MWH42" s="132"/>
      <c r="MWI42" s="130"/>
      <c r="MWJ42" s="132"/>
      <c r="MWK42" s="132"/>
      <c r="MWL42" s="132"/>
      <c r="MWM42" s="132"/>
      <c r="MWN42" s="132"/>
      <c r="MWO42" s="132"/>
      <c r="MWP42" s="132"/>
      <c r="MWQ42" s="132"/>
      <c r="MWR42" s="132"/>
      <c r="MWS42" s="132"/>
      <c r="MWT42" s="132"/>
      <c r="MWU42" s="132"/>
      <c r="MWV42" s="132"/>
      <c r="MWW42" s="132"/>
      <c r="MWX42" s="130"/>
      <c r="MWY42" s="132"/>
      <c r="MWZ42" s="132"/>
      <c r="MXA42" s="132"/>
      <c r="MXB42" s="132"/>
      <c r="MXC42" s="132"/>
      <c r="MXD42" s="132"/>
      <c r="MXE42" s="132"/>
      <c r="MXF42" s="132"/>
      <c r="MXG42" s="132"/>
      <c r="MXH42" s="132"/>
      <c r="MXI42" s="132"/>
      <c r="MXJ42" s="132"/>
      <c r="MXK42" s="132"/>
      <c r="MXL42" s="132"/>
      <c r="MXM42" s="130"/>
      <c r="MXN42" s="132"/>
      <c r="MXO42" s="132"/>
      <c r="MXP42" s="132"/>
      <c r="MXQ42" s="132"/>
      <c r="MXR42" s="132"/>
      <c r="MXS42" s="132"/>
      <c r="MXT42" s="132"/>
      <c r="MXU42" s="132"/>
      <c r="MXV42" s="132"/>
      <c r="MXW42" s="132"/>
      <c r="MXX42" s="132"/>
      <c r="MXY42" s="132"/>
      <c r="MXZ42" s="132"/>
      <c r="MYA42" s="132"/>
      <c r="MYB42" s="130"/>
      <c r="MYC42" s="132"/>
      <c r="MYD42" s="132"/>
      <c r="MYE42" s="132"/>
      <c r="MYF42" s="132"/>
      <c r="MYG42" s="132"/>
      <c r="MYH42" s="132"/>
      <c r="MYI42" s="132"/>
      <c r="MYJ42" s="132"/>
      <c r="MYK42" s="132"/>
      <c r="MYL42" s="132"/>
      <c r="MYM42" s="132"/>
      <c r="MYN42" s="132"/>
      <c r="MYO42" s="132"/>
      <c r="MYP42" s="132"/>
      <c r="MYQ42" s="130"/>
      <c r="MYR42" s="132"/>
      <c r="MYS42" s="132"/>
      <c r="MYT42" s="132"/>
      <c r="MYU42" s="132"/>
      <c r="MYV42" s="132"/>
      <c r="MYW42" s="132"/>
      <c r="MYX42" s="132"/>
      <c r="MYY42" s="132"/>
      <c r="MYZ42" s="132"/>
      <c r="MZA42" s="132"/>
      <c r="MZB42" s="132"/>
      <c r="MZC42" s="132"/>
      <c r="MZD42" s="132"/>
      <c r="MZE42" s="132"/>
      <c r="MZF42" s="130"/>
      <c r="MZG42" s="132"/>
      <c r="MZH42" s="132"/>
      <c r="MZI42" s="132"/>
      <c r="MZJ42" s="132"/>
      <c r="MZK42" s="132"/>
      <c r="MZL42" s="132"/>
      <c r="MZM42" s="132"/>
      <c r="MZN42" s="132"/>
      <c r="MZO42" s="132"/>
      <c r="MZP42" s="132"/>
      <c r="MZQ42" s="132"/>
      <c r="MZR42" s="132"/>
      <c r="MZS42" s="132"/>
      <c r="MZT42" s="132"/>
      <c r="MZU42" s="130"/>
      <c r="MZV42" s="132"/>
      <c r="MZW42" s="132"/>
      <c r="MZX42" s="132"/>
      <c r="MZY42" s="132"/>
      <c r="MZZ42" s="132"/>
      <c r="NAA42" s="132"/>
      <c r="NAB42" s="132"/>
      <c r="NAC42" s="132"/>
      <c r="NAD42" s="132"/>
      <c r="NAE42" s="132"/>
      <c r="NAF42" s="132"/>
      <c r="NAG42" s="132"/>
      <c r="NAH42" s="132"/>
      <c r="NAI42" s="132"/>
      <c r="NAJ42" s="130"/>
      <c r="NAK42" s="132"/>
      <c r="NAL42" s="132"/>
      <c r="NAM42" s="132"/>
      <c r="NAN42" s="132"/>
      <c r="NAO42" s="132"/>
      <c r="NAP42" s="132"/>
      <c r="NAQ42" s="132"/>
      <c r="NAR42" s="132"/>
      <c r="NAS42" s="132"/>
      <c r="NAT42" s="132"/>
      <c r="NAU42" s="132"/>
      <c r="NAV42" s="132"/>
      <c r="NAW42" s="132"/>
      <c r="NAX42" s="132"/>
      <c r="NAY42" s="130"/>
      <c r="NAZ42" s="132"/>
      <c r="NBA42" s="132"/>
      <c r="NBB42" s="132"/>
      <c r="NBC42" s="132"/>
      <c r="NBD42" s="132"/>
      <c r="NBE42" s="132"/>
      <c r="NBF42" s="132"/>
      <c r="NBG42" s="132"/>
      <c r="NBH42" s="132"/>
      <c r="NBI42" s="132"/>
      <c r="NBJ42" s="132"/>
      <c r="NBK42" s="132"/>
      <c r="NBL42" s="132"/>
      <c r="NBM42" s="132"/>
      <c r="NBN42" s="130"/>
      <c r="NBO42" s="132"/>
      <c r="NBP42" s="132"/>
      <c r="NBQ42" s="132"/>
      <c r="NBR42" s="132"/>
      <c r="NBS42" s="132"/>
      <c r="NBT42" s="132"/>
      <c r="NBU42" s="132"/>
      <c r="NBV42" s="132"/>
      <c r="NBW42" s="132"/>
      <c r="NBX42" s="132"/>
      <c r="NBY42" s="132"/>
      <c r="NBZ42" s="132"/>
      <c r="NCA42" s="132"/>
      <c r="NCB42" s="132"/>
      <c r="NCC42" s="130"/>
      <c r="NCD42" s="132"/>
      <c r="NCE42" s="132"/>
      <c r="NCF42" s="132"/>
      <c r="NCG42" s="132"/>
      <c r="NCH42" s="132"/>
      <c r="NCI42" s="132"/>
      <c r="NCJ42" s="132"/>
      <c r="NCK42" s="132"/>
      <c r="NCL42" s="132"/>
      <c r="NCM42" s="132"/>
      <c r="NCN42" s="132"/>
      <c r="NCO42" s="132"/>
      <c r="NCP42" s="132"/>
      <c r="NCQ42" s="132"/>
      <c r="NCR42" s="130"/>
      <c r="NCS42" s="132"/>
      <c r="NCT42" s="132"/>
      <c r="NCU42" s="132"/>
      <c r="NCV42" s="132"/>
      <c r="NCW42" s="132"/>
      <c r="NCX42" s="132"/>
      <c r="NCY42" s="132"/>
      <c r="NCZ42" s="132"/>
      <c r="NDA42" s="132"/>
      <c r="NDB42" s="132"/>
      <c r="NDC42" s="132"/>
      <c r="NDD42" s="132"/>
      <c r="NDE42" s="132"/>
      <c r="NDF42" s="132"/>
      <c r="NDG42" s="130"/>
      <c r="NDH42" s="132"/>
      <c r="NDI42" s="132"/>
      <c r="NDJ42" s="132"/>
      <c r="NDK42" s="132"/>
      <c r="NDL42" s="132"/>
      <c r="NDM42" s="132"/>
      <c r="NDN42" s="132"/>
      <c r="NDO42" s="132"/>
      <c r="NDP42" s="132"/>
      <c r="NDQ42" s="132"/>
      <c r="NDR42" s="132"/>
      <c r="NDS42" s="132"/>
      <c r="NDT42" s="132"/>
      <c r="NDU42" s="132"/>
      <c r="NDV42" s="130"/>
      <c r="NDW42" s="132"/>
      <c r="NDX42" s="132"/>
      <c r="NDY42" s="132"/>
      <c r="NDZ42" s="132"/>
      <c r="NEA42" s="132"/>
      <c r="NEB42" s="132"/>
      <c r="NEC42" s="132"/>
      <c r="NED42" s="132"/>
      <c r="NEE42" s="132"/>
      <c r="NEF42" s="132"/>
      <c r="NEG42" s="132"/>
      <c r="NEH42" s="132"/>
      <c r="NEI42" s="132"/>
      <c r="NEJ42" s="132"/>
      <c r="NEK42" s="130"/>
      <c r="NEL42" s="132"/>
      <c r="NEM42" s="132"/>
      <c r="NEN42" s="132"/>
      <c r="NEO42" s="132"/>
      <c r="NEP42" s="132"/>
      <c r="NEQ42" s="132"/>
      <c r="NER42" s="132"/>
      <c r="NES42" s="132"/>
      <c r="NET42" s="132"/>
      <c r="NEU42" s="132"/>
      <c r="NEV42" s="132"/>
      <c r="NEW42" s="132"/>
      <c r="NEX42" s="132"/>
      <c r="NEY42" s="132"/>
      <c r="NEZ42" s="130"/>
      <c r="NFA42" s="132"/>
      <c r="NFB42" s="132"/>
      <c r="NFC42" s="132"/>
      <c r="NFD42" s="132"/>
      <c r="NFE42" s="132"/>
      <c r="NFF42" s="132"/>
      <c r="NFG42" s="132"/>
      <c r="NFH42" s="132"/>
      <c r="NFI42" s="132"/>
      <c r="NFJ42" s="132"/>
      <c r="NFK42" s="132"/>
      <c r="NFL42" s="132"/>
      <c r="NFM42" s="132"/>
      <c r="NFN42" s="132"/>
      <c r="NFO42" s="130"/>
      <c r="NFP42" s="132"/>
      <c r="NFQ42" s="132"/>
      <c r="NFR42" s="132"/>
      <c r="NFS42" s="132"/>
      <c r="NFT42" s="132"/>
      <c r="NFU42" s="132"/>
      <c r="NFV42" s="132"/>
      <c r="NFW42" s="132"/>
      <c r="NFX42" s="132"/>
      <c r="NFY42" s="132"/>
      <c r="NFZ42" s="132"/>
      <c r="NGA42" s="132"/>
      <c r="NGB42" s="132"/>
      <c r="NGC42" s="132"/>
      <c r="NGD42" s="130"/>
      <c r="NGE42" s="132"/>
      <c r="NGF42" s="132"/>
      <c r="NGG42" s="132"/>
      <c r="NGH42" s="132"/>
      <c r="NGI42" s="132"/>
      <c r="NGJ42" s="132"/>
      <c r="NGK42" s="132"/>
      <c r="NGL42" s="132"/>
      <c r="NGM42" s="132"/>
      <c r="NGN42" s="132"/>
      <c r="NGO42" s="132"/>
      <c r="NGP42" s="132"/>
      <c r="NGQ42" s="132"/>
      <c r="NGR42" s="132"/>
      <c r="NGS42" s="130"/>
      <c r="NGT42" s="132"/>
      <c r="NGU42" s="132"/>
      <c r="NGV42" s="132"/>
      <c r="NGW42" s="132"/>
      <c r="NGX42" s="132"/>
      <c r="NGY42" s="132"/>
      <c r="NGZ42" s="132"/>
      <c r="NHA42" s="132"/>
      <c r="NHB42" s="132"/>
      <c r="NHC42" s="132"/>
      <c r="NHD42" s="132"/>
      <c r="NHE42" s="132"/>
      <c r="NHF42" s="132"/>
      <c r="NHG42" s="132"/>
      <c r="NHH42" s="130"/>
      <c r="NHI42" s="132"/>
      <c r="NHJ42" s="132"/>
      <c r="NHK42" s="132"/>
      <c r="NHL42" s="132"/>
      <c r="NHM42" s="132"/>
      <c r="NHN42" s="132"/>
      <c r="NHO42" s="132"/>
      <c r="NHP42" s="132"/>
      <c r="NHQ42" s="132"/>
      <c r="NHR42" s="132"/>
      <c r="NHS42" s="132"/>
      <c r="NHT42" s="132"/>
      <c r="NHU42" s="132"/>
      <c r="NHV42" s="132"/>
      <c r="NHW42" s="130"/>
      <c r="NHX42" s="132"/>
      <c r="NHY42" s="132"/>
      <c r="NHZ42" s="132"/>
      <c r="NIA42" s="132"/>
      <c r="NIB42" s="132"/>
      <c r="NIC42" s="132"/>
      <c r="NID42" s="132"/>
      <c r="NIE42" s="132"/>
      <c r="NIF42" s="132"/>
      <c r="NIG42" s="132"/>
      <c r="NIH42" s="132"/>
      <c r="NII42" s="132"/>
      <c r="NIJ42" s="132"/>
      <c r="NIK42" s="132"/>
      <c r="NIL42" s="130"/>
      <c r="NIM42" s="132"/>
      <c r="NIN42" s="132"/>
      <c r="NIO42" s="132"/>
      <c r="NIP42" s="132"/>
      <c r="NIQ42" s="132"/>
      <c r="NIR42" s="132"/>
      <c r="NIS42" s="132"/>
      <c r="NIT42" s="132"/>
      <c r="NIU42" s="132"/>
      <c r="NIV42" s="132"/>
      <c r="NIW42" s="132"/>
      <c r="NIX42" s="132"/>
      <c r="NIY42" s="132"/>
      <c r="NIZ42" s="132"/>
      <c r="NJA42" s="130"/>
      <c r="NJB42" s="132"/>
      <c r="NJC42" s="132"/>
      <c r="NJD42" s="132"/>
      <c r="NJE42" s="132"/>
      <c r="NJF42" s="132"/>
      <c r="NJG42" s="132"/>
      <c r="NJH42" s="132"/>
      <c r="NJI42" s="132"/>
      <c r="NJJ42" s="132"/>
      <c r="NJK42" s="132"/>
      <c r="NJL42" s="132"/>
      <c r="NJM42" s="132"/>
      <c r="NJN42" s="132"/>
      <c r="NJO42" s="132"/>
      <c r="NJP42" s="130"/>
      <c r="NJQ42" s="132"/>
      <c r="NJR42" s="132"/>
      <c r="NJS42" s="132"/>
      <c r="NJT42" s="132"/>
      <c r="NJU42" s="132"/>
      <c r="NJV42" s="132"/>
      <c r="NJW42" s="132"/>
      <c r="NJX42" s="132"/>
      <c r="NJY42" s="132"/>
      <c r="NJZ42" s="132"/>
      <c r="NKA42" s="132"/>
      <c r="NKB42" s="132"/>
      <c r="NKC42" s="132"/>
      <c r="NKD42" s="132"/>
      <c r="NKE42" s="130"/>
      <c r="NKF42" s="132"/>
      <c r="NKG42" s="132"/>
      <c r="NKH42" s="132"/>
      <c r="NKI42" s="132"/>
      <c r="NKJ42" s="132"/>
      <c r="NKK42" s="132"/>
      <c r="NKL42" s="132"/>
      <c r="NKM42" s="132"/>
      <c r="NKN42" s="132"/>
      <c r="NKO42" s="132"/>
      <c r="NKP42" s="132"/>
      <c r="NKQ42" s="132"/>
      <c r="NKR42" s="132"/>
      <c r="NKS42" s="132"/>
      <c r="NKT42" s="130"/>
      <c r="NKU42" s="132"/>
      <c r="NKV42" s="132"/>
      <c r="NKW42" s="132"/>
      <c r="NKX42" s="132"/>
      <c r="NKY42" s="132"/>
      <c r="NKZ42" s="132"/>
      <c r="NLA42" s="132"/>
      <c r="NLB42" s="132"/>
      <c r="NLC42" s="132"/>
      <c r="NLD42" s="132"/>
      <c r="NLE42" s="132"/>
      <c r="NLF42" s="132"/>
      <c r="NLG42" s="132"/>
      <c r="NLH42" s="132"/>
      <c r="NLI42" s="130"/>
      <c r="NLJ42" s="132"/>
      <c r="NLK42" s="132"/>
      <c r="NLL42" s="132"/>
      <c r="NLM42" s="132"/>
      <c r="NLN42" s="132"/>
      <c r="NLO42" s="132"/>
      <c r="NLP42" s="132"/>
      <c r="NLQ42" s="132"/>
      <c r="NLR42" s="132"/>
      <c r="NLS42" s="132"/>
      <c r="NLT42" s="132"/>
      <c r="NLU42" s="132"/>
      <c r="NLV42" s="132"/>
      <c r="NLW42" s="132"/>
      <c r="NLX42" s="130"/>
      <c r="NLY42" s="132"/>
      <c r="NLZ42" s="132"/>
      <c r="NMA42" s="132"/>
      <c r="NMB42" s="132"/>
      <c r="NMC42" s="132"/>
      <c r="NMD42" s="132"/>
      <c r="NME42" s="132"/>
      <c r="NMF42" s="132"/>
      <c r="NMG42" s="132"/>
      <c r="NMH42" s="132"/>
      <c r="NMI42" s="132"/>
      <c r="NMJ42" s="132"/>
      <c r="NMK42" s="132"/>
      <c r="NML42" s="132"/>
      <c r="NMM42" s="130"/>
      <c r="NMN42" s="132"/>
      <c r="NMO42" s="132"/>
      <c r="NMP42" s="132"/>
      <c r="NMQ42" s="132"/>
      <c r="NMR42" s="132"/>
      <c r="NMS42" s="132"/>
      <c r="NMT42" s="132"/>
      <c r="NMU42" s="132"/>
      <c r="NMV42" s="132"/>
      <c r="NMW42" s="132"/>
      <c r="NMX42" s="132"/>
      <c r="NMY42" s="132"/>
      <c r="NMZ42" s="132"/>
      <c r="NNA42" s="132"/>
      <c r="NNB42" s="130"/>
      <c r="NNC42" s="132"/>
      <c r="NND42" s="132"/>
      <c r="NNE42" s="132"/>
      <c r="NNF42" s="132"/>
      <c r="NNG42" s="132"/>
      <c r="NNH42" s="132"/>
      <c r="NNI42" s="132"/>
      <c r="NNJ42" s="132"/>
      <c r="NNK42" s="132"/>
      <c r="NNL42" s="132"/>
      <c r="NNM42" s="132"/>
      <c r="NNN42" s="132"/>
      <c r="NNO42" s="132"/>
      <c r="NNP42" s="132"/>
      <c r="NNQ42" s="130"/>
      <c r="NNR42" s="132"/>
      <c r="NNS42" s="132"/>
      <c r="NNT42" s="132"/>
      <c r="NNU42" s="132"/>
      <c r="NNV42" s="132"/>
      <c r="NNW42" s="132"/>
      <c r="NNX42" s="132"/>
      <c r="NNY42" s="132"/>
      <c r="NNZ42" s="132"/>
      <c r="NOA42" s="132"/>
      <c r="NOB42" s="132"/>
      <c r="NOC42" s="132"/>
      <c r="NOD42" s="132"/>
      <c r="NOE42" s="132"/>
      <c r="NOF42" s="130"/>
      <c r="NOG42" s="132"/>
      <c r="NOH42" s="132"/>
      <c r="NOI42" s="132"/>
      <c r="NOJ42" s="132"/>
      <c r="NOK42" s="132"/>
      <c r="NOL42" s="132"/>
      <c r="NOM42" s="132"/>
      <c r="NON42" s="132"/>
      <c r="NOO42" s="132"/>
      <c r="NOP42" s="132"/>
      <c r="NOQ42" s="132"/>
      <c r="NOR42" s="132"/>
      <c r="NOS42" s="132"/>
      <c r="NOT42" s="132"/>
      <c r="NOU42" s="130"/>
      <c r="NOV42" s="132"/>
      <c r="NOW42" s="132"/>
      <c r="NOX42" s="132"/>
      <c r="NOY42" s="132"/>
      <c r="NOZ42" s="132"/>
      <c r="NPA42" s="132"/>
      <c r="NPB42" s="132"/>
      <c r="NPC42" s="132"/>
      <c r="NPD42" s="132"/>
      <c r="NPE42" s="132"/>
      <c r="NPF42" s="132"/>
      <c r="NPG42" s="132"/>
      <c r="NPH42" s="132"/>
      <c r="NPI42" s="132"/>
      <c r="NPJ42" s="130"/>
      <c r="NPK42" s="132"/>
      <c r="NPL42" s="132"/>
      <c r="NPM42" s="132"/>
      <c r="NPN42" s="132"/>
      <c r="NPO42" s="132"/>
      <c r="NPP42" s="132"/>
      <c r="NPQ42" s="132"/>
      <c r="NPR42" s="132"/>
      <c r="NPS42" s="132"/>
      <c r="NPT42" s="132"/>
      <c r="NPU42" s="132"/>
      <c r="NPV42" s="132"/>
      <c r="NPW42" s="132"/>
      <c r="NPX42" s="132"/>
      <c r="NPY42" s="130"/>
      <c r="NPZ42" s="132"/>
      <c r="NQA42" s="132"/>
      <c r="NQB42" s="132"/>
      <c r="NQC42" s="132"/>
      <c r="NQD42" s="132"/>
      <c r="NQE42" s="132"/>
      <c r="NQF42" s="132"/>
      <c r="NQG42" s="132"/>
      <c r="NQH42" s="132"/>
      <c r="NQI42" s="132"/>
      <c r="NQJ42" s="132"/>
      <c r="NQK42" s="132"/>
      <c r="NQL42" s="132"/>
      <c r="NQM42" s="132"/>
      <c r="NQN42" s="130"/>
      <c r="NQO42" s="132"/>
      <c r="NQP42" s="132"/>
      <c r="NQQ42" s="132"/>
      <c r="NQR42" s="132"/>
      <c r="NQS42" s="132"/>
      <c r="NQT42" s="132"/>
      <c r="NQU42" s="132"/>
      <c r="NQV42" s="132"/>
      <c r="NQW42" s="132"/>
      <c r="NQX42" s="132"/>
      <c r="NQY42" s="132"/>
      <c r="NQZ42" s="132"/>
      <c r="NRA42" s="132"/>
      <c r="NRB42" s="132"/>
      <c r="NRC42" s="130"/>
      <c r="NRD42" s="132"/>
      <c r="NRE42" s="132"/>
      <c r="NRF42" s="132"/>
      <c r="NRG42" s="132"/>
      <c r="NRH42" s="132"/>
      <c r="NRI42" s="132"/>
      <c r="NRJ42" s="132"/>
      <c r="NRK42" s="132"/>
      <c r="NRL42" s="132"/>
      <c r="NRM42" s="132"/>
      <c r="NRN42" s="132"/>
      <c r="NRO42" s="132"/>
      <c r="NRP42" s="132"/>
      <c r="NRQ42" s="132"/>
      <c r="NRR42" s="130"/>
      <c r="NRS42" s="132"/>
      <c r="NRT42" s="132"/>
      <c r="NRU42" s="132"/>
      <c r="NRV42" s="132"/>
      <c r="NRW42" s="132"/>
      <c r="NRX42" s="132"/>
      <c r="NRY42" s="132"/>
      <c r="NRZ42" s="132"/>
      <c r="NSA42" s="132"/>
      <c r="NSB42" s="132"/>
      <c r="NSC42" s="132"/>
      <c r="NSD42" s="132"/>
      <c r="NSE42" s="132"/>
      <c r="NSF42" s="132"/>
      <c r="NSG42" s="130"/>
      <c r="NSH42" s="132"/>
      <c r="NSI42" s="132"/>
      <c r="NSJ42" s="132"/>
      <c r="NSK42" s="132"/>
      <c r="NSL42" s="132"/>
      <c r="NSM42" s="132"/>
      <c r="NSN42" s="132"/>
      <c r="NSO42" s="132"/>
      <c r="NSP42" s="132"/>
      <c r="NSQ42" s="132"/>
      <c r="NSR42" s="132"/>
      <c r="NSS42" s="132"/>
      <c r="NST42" s="132"/>
      <c r="NSU42" s="132"/>
      <c r="NSV42" s="130"/>
      <c r="NSW42" s="132"/>
      <c r="NSX42" s="132"/>
      <c r="NSY42" s="132"/>
      <c r="NSZ42" s="132"/>
      <c r="NTA42" s="132"/>
      <c r="NTB42" s="132"/>
      <c r="NTC42" s="132"/>
      <c r="NTD42" s="132"/>
      <c r="NTE42" s="132"/>
      <c r="NTF42" s="132"/>
      <c r="NTG42" s="132"/>
      <c r="NTH42" s="132"/>
      <c r="NTI42" s="132"/>
      <c r="NTJ42" s="132"/>
      <c r="NTK42" s="130"/>
      <c r="NTL42" s="132"/>
      <c r="NTM42" s="132"/>
      <c r="NTN42" s="132"/>
      <c r="NTO42" s="132"/>
      <c r="NTP42" s="132"/>
      <c r="NTQ42" s="132"/>
      <c r="NTR42" s="132"/>
      <c r="NTS42" s="132"/>
      <c r="NTT42" s="132"/>
      <c r="NTU42" s="132"/>
      <c r="NTV42" s="132"/>
      <c r="NTW42" s="132"/>
      <c r="NTX42" s="132"/>
      <c r="NTY42" s="132"/>
      <c r="NTZ42" s="130"/>
      <c r="NUA42" s="132"/>
      <c r="NUB42" s="132"/>
      <c r="NUC42" s="132"/>
      <c r="NUD42" s="132"/>
      <c r="NUE42" s="132"/>
      <c r="NUF42" s="132"/>
      <c r="NUG42" s="132"/>
      <c r="NUH42" s="132"/>
      <c r="NUI42" s="132"/>
      <c r="NUJ42" s="132"/>
      <c r="NUK42" s="132"/>
      <c r="NUL42" s="132"/>
      <c r="NUM42" s="132"/>
      <c r="NUN42" s="132"/>
      <c r="NUO42" s="130"/>
      <c r="NUP42" s="132"/>
      <c r="NUQ42" s="132"/>
      <c r="NUR42" s="132"/>
      <c r="NUS42" s="132"/>
      <c r="NUT42" s="132"/>
      <c r="NUU42" s="132"/>
      <c r="NUV42" s="132"/>
      <c r="NUW42" s="132"/>
      <c r="NUX42" s="132"/>
      <c r="NUY42" s="132"/>
      <c r="NUZ42" s="132"/>
      <c r="NVA42" s="132"/>
      <c r="NVB42" s="132"/>
      <c r="NVC42" s="132"/>
      <c r="NVD42" s="130"/>
      <c r="NVE42" s="132"/>
      <c r="NVF42" s="132"/>
      <c r="NVG42" s="132"/>
      <c r="NVH42" s="132"/>
      <c r="NVI42" s="132"/>
      <c r="NVJ42" s="132"/>
      <c r="NVK42" s="132"/>
      <c r="NVL42" s="132"/>
      <c r="NVM42" s="132"/>
      <c r="NVN42" s="132"/>
      <c r="NVO42" s="132"/>
      <c r="NVP42" s="132"/>
      <c r="NVQ42" s="132"/>
      <c r="NVR42" s="132"/>
      <c r="NVS42" s="130"/>
      <c r="NVT42" s="132"/>
      <c r="NVU42" s="132"/>
      <c r="NVV42" s="132"/>
      <c r="NVW42" s="132"/>
      <c r="NVX42" s="132"/>
      <c r="NVY42" s="132"/>
      <c r="NVZ42" s="132"/>
      <c r="NWA42" s="132"/>
      <c r="NWB42" s="132"/>
      <c r="NWC42" s="132"/>
      <c r="NWD42" s="132"/>
      <c r="NWE42" s="132"/>
      <c r="NWF42" s="132"/>
      <c r="NWG42" s="132"/>
      <c r="NWH42" s="130"/>
      <c r="NWI42" s="132"/>
      <c r="NWJ42" s="132"/>
      <c r="NWK42" s="132"/>
      <c r="NWL42" s="132"/>
      <c r="NWM42" s="132"/>
      <c r="NWN42" s="132"/>
      <c r="NWO42" s="132"/>
      <c r="NWP42" s="132"/>
      <c r="NWQ42" s="132"/>
      <c r="NWR42" s="132"/>
      <c r="NWS42" s="132"/>
      <c r="NWT42" s="132"/>
      <c r="NWU42" s="132"/>
      <c r="NWV42" s="132"/>
      <c r="NWW42" s="130"/>
      <c r="NWX42" s="132"/>
      <c r="NWY42" s="132"/>
      <c r="NWZ42" s="132"/>
      <c r="NXA42" s="132"/>
      <c r="NXB42" s="132"/>
      <c r="NXC42" s="132"/>
      <c r="NXD42" s="132"/>
      <c r="NXE42" s="132"/>
      <c r="NXF42" s="132"/>
      <c r="NXG42" s="132"/>
      <c r="NXH42" s="132"/>
      <c r="NXI42" s="132"/>
      <c r="NXJ42" s="132"/>
      <c r="NXK42" s="132"/>
      <c r="NXL42" s="130"/>
      <c r="NXM42" s="132"/>
      <c r="NXN42" s="132"/>
      <c r="NXO42" s="132"/>
      <c r="NXP42" s="132"/>
      <c r="NXQ42" s="132"/>
      <c r="NXR42" s="132"/>
      <c r="NXS42" s="132"/>
      <c r="NXT42" s="132"/>
      <c r="NXU42" s="132"/>
      <c r="NXV42" s="132"/>
      <c r="NXW42" s="132"/>
      <c r="NXX42" s="132"/>
      <c r="NXY42" s="132"/>
      <c r="NXZ42" s="132"/>
      <c r="NYA42" s="130"/>
      <c r="NYB42" s="132"/>
      <c r="NYC42" s="132"/>
      <c r="NYD42" s="132"/>
      <c r="NYE42" s="132"/>
      <c r="NYF42" s="132"/>
      <c r="NYG42" s="132"/>
      <c r="NYH42" s="132"/>
      <c r="NYI42" s="132"/>
      <c r="NYJ42" s="132"/>
      <c r="NYK42" s="132"/>
      <c r="NYL42" s="132"/>
      <c r="NYM42" s="132"/>
      <c r="NYN42" s="132"/>
      <c r="NYO42" s="132"/>
      <c r="NYP42" s="130"/>
      <c r="NYQ42" s="132"/>
      <c r="NYR42" s="132"/>
      <c r="NYS42" s="132"/>
      <c r="NYT42" s="132"/>
      <c r="NYU42" s="132"/>
      <c r="NYV42" s="132"/>
      <c r="NYW42" s="132"/>
      <c r="NYX42" s="132"/>
      <c r="NYY42" s="132"/>
      <c r="NYZ42" s="132"/>
      <c r="NZA42" s="132"/>
      <c r="NZB42" s="132"/>
      <c r="NZC42" s="132"/>
      <c r="NZD42" s="132"/>
      <c r="NZE42" s="130"/>
      <c r="NZF42" s="132"/>
      <c r="NZG42" s="132"/>
      <c r="NZH42" s="132"/>
      <c r="NZI42" s="132"/>
      <c r="NZJ42" s="132"/>
      <c r="NZK42" s="132"/>
      <c r="NZL42" s="132"/>
      <c r="NZM42" s="132"/>
      <c r="NZN42" s="132"/>
      <c r="NZO42" s="132"/>
      <c r="NZP42" s="132"/>
      <c r="NZQ42" s="132"/>
      <c r="NZR42" s="132"/>
      <c r="NZS42" s="132"/>
      <c r="NZT42" s="130"/>
      <c r="NZU42" s="132"/>
      <c r="NZV42" s="132"/>
      <c r="NZW42" s="132"/>
      <c r="NZX42" s="132"/>
      <c r="NZY42" s="132"/>
      <c r="NZZ42" s="132"/>
      <c r="OAA42" s="132"/>
      <c r="OAB42" s="132"/>
      <c r="OAC42" s="132"/>
      <c r="OAD42" s="132"/>
      <c r="OAE42" s="132"/>
      <c r="OAF42" s="132"/>
      <c r="OAG42" s="132"/>
      <c r="OAH42" s="132"/>
      <c r="OAI42" s="130"/>
      <c r="OAJ42" s="132"/>
      <c r="OAK42" s="132"/>
      <c r="OAL42" s="132"/>
      <c r="OAM42" s="132"/>
      <c r="OAN42" s="132"/>
      <c r="OAO42" s="132"/>
      <c r="OAP42" s="132"/>
      <c r="OAQ42" s="132"/>
      <c r="OAR42" s="132"/>
      <c r="OAS42" s="132"/>
      <c r="OAT42" s="132"/>
      <c r="OAU42" s="132"/>
      <c r="OAV42" s="132"/>
      <c r="OAW42" s="132"/>
      <c r="OAX42" s="130"/>
      <c r="OAY42" s="132"/>
      <c r="OAZ42" s="132"/>
      <c r="OBA42" s="132"/>
      <c r="OBB42" s="132"/>
      <c r="OBC42" s="132"/>
      <c r="OBD42" s="132"/>
      <c r="OBE42" s="132"/>
      <c r="OBF42" s="132"/>
      <c r="OBG42" s="132"/>
      <c r="OBH42" s="132"/>
      <c r="OBI42" s="132"/>
      <c r="OBJ42" s="132"/>
      <c r="OBK42" s="132"/>
      <c r="OBL42" s="132"/>
      <c r="OBM42" s="130"/>
      <c r="OBN42" s="132"/>
      <c r="OBO42" s="132"/>
      <c r="OBP42" s="132"/>
      <c r="OBQ42" s="132"/>
      <c r="OBR42" s="132"/>
      <c r="OBS42" s="132"/>
      <c r="OBT42" s="132"/>
      <c r="OBU42" s="132"/>
      <c r="OBV42" s="132"/>
      <c r="OBW42" s="132"/>
      <c r="OBX42" s="132"/>
      <c r="OBY42" s="132"/>
      <c r="OBZ42" s="132"/>
      <c r="OCA42" s="132"/>
      <c r="OCB42" s="130"/>
      <c r="OCC42" s="132"/>
      <c r="OCD42" s="132"/>
      <c r="OCE42" s="132"/>
      <c r="OCF42" s="132"/>
      <c r="OCG42" s="132"/>
      <c r="OCH42" s="132"/>
      <c r="OCI42" s="132"/>
      <c r="OCJ42" s="132"/>
      <c r="OCK42" s="132"/>
      <c r="OCL42" s="132"/>
      <c r="OCM42" s="132"/>
      <c r="OCN42" s="132"/>
      <c r="OCO42" s="132"/>
      <c r="OCP42" s="132"/>
      <c r="OCQ42" s="130"/>
      <c r="OCR42" s="132"/>
      <c r="OCS42" s="132"/>
      <c r="OCT42" s="132"/>
      <c r="OCU42" s="132"/>
      <c r="OCV42" s="132"/>
      <c r="OCW42" s="132"/>
      <c r="OCX42" s="132"/>
      <c r="OCY42" s="132"/>
      <c r="OCZ42" s="132"/>
      <c r="ODA42" s="132"/>
      <c r="ODB42" s="132"/>
      <c r="ODC42" s="132"/>
      <c r="ODD42" s="132"/>
      <c r="ODE42" s="132"/>
      <c r="ODF42" s="130"/>
      <c r="ODG42" s="132"/>
      <c r="ODH42" s="132"/>
      <c r="ODI42" s="132"/>
      <c r="ODJ42" s="132"/>
      <c r="ODK42" s="132"/>
      <c r="ODL42" s="132"/>
      <c r="ODM42" s="132"/>
      <c r="ODN42" s="132"/>
      <c r="ODO42" s="132"/>
      <c r="ODP42" s="132"/>
      <c r="ODQ42" s="132"/>
      <c r="ODR42" s="132"/>
      <c r="ODS42" s="132"/>
      <c r="ODT42" s="132"/>
      <c r="ODU42" s="130"/>
      <c r="ODV42" s="132"/>
      <c r="ODW42" s="132"/>
      <c r="ODX42" s="132"/>
      <c r="ODY42" s="132"/>
      <c r="ODZ42" s="132"/>
      <c r="OEA42" s="132"/>
      <c r="OEB42" s="132"/>
      <c r="OEC42" s="132"/>
      <c r="OED42" s="132"/>
      <c r="OEE42" s="132"/>
      <c r="OEF42" s="132"/>
      <c r="OEG42" s="132"/>
      <c r="OEH42" s="132"/>
      <c r="OEI42" s="132"/>
      <c r="OEJ42" s="130"/>
      <c r="OEK42" s="132"/>
      <c r="OEL42" s="132"/>
      <c r="OEM42" s="132"/>
      <c r="OEN42" s="132"/>
      <c r="OEO42" s="132"/>
      <c r="OEP42" s="132"/>
      <c r="OEQ42" s="132"/>
      <c r="OER42" s="132"/>
      <c r="OES42" s="132"/>
      <c r="OET42" s="132"/>
      <c r="OEU42" s="132"/>
      <c r="OEV42" s="132"/>
      <c r="OEW42" s="132"/>
      <c r="OEX42" s="132"/>
      <c r="OEY42" s="130"/>
      <c r="OEZ42" s="132"/>
      <c r="OFA42" s="132"/>
      <c r="OFB42" s="132"/>
      <c r="OFC42" s="132"/>
      <c r="OFD42" s="132"/>
      <c r="OFE42" s="132"/>
      <c r="OFF42" s="132"/>
      <c r="OFG42" s="132"/>
      <c r="OFH42" s="132"/>
      <c r="OFI42" s="132"/>
      <c r="OFJ42" s="132"/>
      <c r="OFK42" s="132"/>
      <c r="OFL42" s="132"/>
      <c r="OFM42" s="132"/>
      <c r="OFN42" s="130"/>
      <c r="OFO42" s="132"/>
      <c r="OFP42" s="132"/>
      <c r="OFQ42" s="132"/>
      <c r="OFR42" s="132"/>
      <c r="OFS42" s="132"/>
      <c r="OFT42" s="132"/>
      <c r="OFU42" s="132"/>
      <c r="OFV42" s="132"/>
      <c r="OFW42" s="132"/>
      <c r="OFX42" s="132"/>
      <c r="OFY42" s="132"/>
      <c r="OFZ42" s="132"/>
      <c r="OGA42" s="132"/>
      <c r="OGB42" s="132"/>
      <c r="OGC42" s="130"/>
      <c r="OGD42" s="132"/>
      <c r="OGE42" s="132"/>
      <c r="OGF42" s="132"/>
      <c r="OGG42" s="132"/>
      <c r="OGH42" s="132"/>
      <c r="OGI42" s="132"/>
      <c r="OGJ42" s="132"/>
      <c r="OGK42" s="132"/>
      <c r="OGL42" s="132"/>
      <c r="OGM42" s="132"/>
      <c r="OGN42" s="132"/>
      <c r="OGO42" s="132"/>
      <c r="OGP42" s="132"/>
      <c r="OGQ42" s="132"/>
      <c r="OGR42" s="130"/>
      <c r="OGS42" s="132"/>
      <c r="OGT42" s="132"/>
      <c r="OGU42" s="132"/>
      <c r="OGV42" s="132"/>
      <c r="OGW42" s="132"/>
      <c r="OGX42" s="132"/>
      <c r="OGY42" s="132"/>
      <c r="OGZ42" s="132"/>
      <c r="OHA42" s="132"/>
      <c r="OHB42" s="132"/>
      <c r="OHC42" s="132"/>
      <c r="OHD42" s="132"/>
      <c r="OHE42" s="132"/>
      <c r="OHF42" s="132"/>
      <c r="OHG42" s="130"/>
      <c r="OHH42" s="132"/>
      <c r="OHI42" s="132"/>
      <c r="OHJ42" s="132"/>
      <c r="OHK42" s="132"/>
      <c r="OHL42" s="132"/>
      <c r="OHM42" s="132"/>
      <c r="OHN42" s="132"/>
      <c r="OHO42" s="132"/>
      <c r="OHP42" s="132"/>
      <c r="OHQ42" s="132"/>
      <c r="OHR42" s="132"/>
      <c r="OHS42" s="132"/>
      <c r="OHT42" s="132"/>
      <c r="OHU42" s="132"/>
      <c r="OHV42" s="130"/>
      <c r="OHW42" s="132"/>
      <c r="OHX42" s="132"/>
      <c r="OHY42" s="132"/>
      <c r="OHZ42" s="132"/>
      <c r="OIA42" s="132"/>
      <c r="OIB42" s="132"/>
      <c r="OIC42" s="132"/>
      <c r="OID42" s="132"/>
      <c r="OIE42" s="132"/>
      <c r="OIF42" s="132"/>
      <c r="OIG42" s="132"/>
      <c r="OIH42" s="132"/>
      <c r="OII42" s="132"/>
      <c r="OIJ42" s="132"/>
      <c r="OIK42" s="130"/>
      <c r="OIL42" s="132"/>
      <c r="OIM42" s="132"/>
      <c r="OIN42" s="132"/>
      <c r="OIO42" s="132"/>
      <c r="OIP42" s="132"/>
      <c r="OIQ42" s="132"/>
      <c r="OIR42" s="132"/>
      <c r="OIS42" s="132"/>
      <c r="OIT42" s="132"/>
      <c r="OIU42" s="132"/>
      <c r="OIV42" s="132"/>
      <c r="OIW42" s="132"/>
      <c r="OIX42" s="132"/>
      <c r="OIY42" s="132"/>
      <c r="OIZ42" s="130"/>
      <c r="OJA42" s="132"/>
      <c r="OJB42" s="132"/>
      <c r="OJC42" s="132"/>
      <c r="OJD42" s="132"/>
      <c r="OJE42" s="132"/>
      <c r="OJF42" s="132"/>
      <c r="OJG42" s="132"/>
      <c r="OJH42" s="132"/>
      <c r="OJI42" s="132"/>
      <c r="OJJ42" s="132"/>
      <c r="OJK42" s="132"/>
      <c r="OJL42" s="132"/>
      <c r="OJM42" s="132"/>
      <c r="OJN42" s="132"/>
      <c r="OJO42" s="130"/>
      <c r="OJP42" s="132"/>
      <c r="OJQ42" s="132"/>
      <c r="OJR42" s="132"/>
      <c r="OJS42" s="132"/>
      <c r="OJT42" s="132"/>
      <c r="OJU42" s="132"/>
      <c r="OJV42" s="132"/>
      <c r="OJW42" s="132"/>
      <c r="OJX42" s="132"/>
      <c r="OJY42" s="132"/>
      <c r="OJZ42" s="132"/>
      <c r="OKA42" s="132"/>
      <c r="OKB42" s="132"/>
      <c r="OKC42" s="132"/>
      <c r="OKD42" s="130"/>
      <c r="OKE42" s="132"/>
      <c r="OKF42" s="132"/>
      <c r="OKG42" s="132"/>
      <c r="OKH42" s="132"/>
      <c r="OKI42" s="132"/>
      <c r="OKJ42" s="132"/>
      <c r="OKK42" s="132"/>
      <c r="OKL42" s="132"/>
      <c r="OKM42" s="132"/>
      <c r="OKN42" s="132"/>
      <c r="OKO42" s="132"/>
      <c r="OKP42" s="132"/>
      <c r="OKQ42" s="132"/>
      <c r="OKR42" s="132"/>
      <c r="OKS42" s="130"/>
      <c r="OKT42" s="132"/>
      <c r="OKU42" s="132"/>
      <c r="OKV42" s="132"/>
      <c r="OKW42" s="132"/>
      <c r="OKX42" s="132"/>
      <c r="OKY42" s="132"/>
      <c r="OKZ42" s="132"/>
      <c r="OLA42" s="132"/>
      <c r="OLB42" s="132"/>
      <c r="OLC42" s="132"/>
      <c r="OLD42" s="132"/>
      <c r="OLE42" s="132"/>
      <c r="OLF42" s="132"/>
      <c r="OLG42" s="132"/>
      <c r="OLH42" s="130"/>
      <c r="OLI42" s="132"/>
      <c r="OLJ42" s="132"/>
      <c r="OLK42" s="132"/>
      <c r="OLL42" s="132"/>
      <c r="OLM42" s="132"/>
      <c r="OLN42" s="132"/>
      <c r="OLO42" s="132"/>
      <c r="OLP42" s="132"/>
      <c r="OLQ42" s="132"/>
      <c r="OLR42" s="132"/>
      <c r="OLS42" s="132"/>
      <c r="OLT42" s="132"/>
      <c r="OLU42" s="132"/>
      <c r="OLV42" s="132"/>
      <c r="OLW42" s="130"/>
      <c r="OLX42" s="132"/>
      <c r="OLY42" s="132"/>
      <c r="OLZ42" s="132"/>
      <c r="OMA42" s="132"/>
      <c r="OMB42" s="132"/>
      <c r="OMC42" s="132"/>
      <c r="OMD42" s="132"/>
      <c r="OME42" s="132"/>
      <c r="OMF42" s="132"/>
      <c r="OMG42" s="132"/>
      <c r="OMH42" s="132"/>
      <c r="OMI42" s="132"/>
      <c r="OMJ42" s="132"/>
      <c r="OMK42" s="132"/>
      <c r="OML42" s="130"/>
      <c r="OMM42" s="132"/>
      <c r="OMN42" s="132"/>
      <c r="OMO42" s="132"/>
      <c r="OMP42" s="132"/>
      <c r="OMQ42" s="132"/>
      <c r="OMR42" s="132"/>
      <c r="OMS42" s="132"/>
      <c r="OMT42" s="132"/>
      <c r="OMU42" s="132"/>
      <c r="OMV42" s="132"/>
      <c r="OMW42" s="132"/>
      <c r="OMX42" s="132"/>
      <c r="OMY42" s="132"/>
      <c r="OMZ42" s="132"/>
      <c r="ONA42" s="130"/>
      <c r="ONB42" s="132"/>
      <c r="ONC42" s="132"/>
      <c r="OND42" s="132"/>
      <c r="ONE42" s="132"/>
      <c r="ONF42" s="132"/>
      <c r="ONG42" s="132"/>
      <c r="ONH42" s="132"/>
      <c r="ONI42" s="132"/>
      <c r="ONJ42" s="132"/>
      <c r="ONK42" s="132"/>
      <c r="ONL42" s="132"/>
      <c r="ONM42" s="132"/>
      <c r="ONN42" s="132"/>
      <c r="ONO42" s="132"/>
      <c r="ONP42" s="130"/>
      <c r="ONQ42" s="132"/>
      <c r="ONR42" s="132"/>
      <c r="ONS42" s="132"/>
      <c r="ONT42" s="132"/>
      <c r="ONU42" s="132"/>
      <c r="ONV42" s="132"/>
      <c r="ONW42" s="132"/>
      <c r="ONX42" s="132"/>
      <c r="ONY42" s="132"/>
      <c r="ONZ42" s="132"/>
      <c r="OOA42" s="132"/>
      <c r="OOB42" s="132"/>
      <c r="OOC42" s="132"/>
      <c r="OOD42" s="132"/>
      <c r="OOE42" s="130"/>
      <c r="OOF42" s="132"/>
      <c r="OOG42" s="132"/>
      <c r="OOH42" s="132"/>
      <c r="OOI42" s="132"/>
      <c r="OOJ42" s="132"/>
      <c r="OOK42" s="132"/>
      <c r="OOL42" s="132"/>
      <c r="OOM42" s="132"/>
      <c r="OON42" s="132"/>
      <c r="OOO42" s="132"/>
      <c r="OOP42" s="132"/>
      <c r="OOQ42" s="132"/>
      <c r="OOR42" s="132"/>
      <c r="OOS42" s="132"/>
      <c r="OOT42" s="130"/>
      <c r="OOU42" s="132"/>
      <c r="OOV42" s="132"/>
      <c r="OOW42" s="132"/>
      <c r="OOX42" s="132"/>
      <c r="OOY42" s="132"/>
      <c r="OOZ42" s="132"/>
      <c r="OPA42" s="132"/>
      <c r="OPB42" s="132"/>
      <c r="OPC42" s="132"/>
      <c r="OPD42" s="132"/>
      <c r="OPE42" s="132"/>
      <c r="OPF42" s="132"/>
      <c r="OPG42" s="132"/>
      <c r="OPH42" s="132"/>
      <c r="OPI42" s="130"/>
      <c r="OPJ42" s="132"/>
      <c r="OPK42" s="132"/>
      <c r="OPL42" s="132"/>
      <c r="OPM42" s="132"/>
      <c r="OPN42" s="132"/>
      <c r="OPO42" s="132"/>
      <c r="OPP42" s="132"/>
      <c r="OPQ42" s="132"/>
      <c r="OPR42" s="132"/>
      <c r="OPS42" s="132"/>
      <c r="OPT42" s="132"/>
      <c r="OPU42" s="132"/>
      <c r="OPV42" s="132"/>
      <c r="OPW42" s="132"/>
      <c r="OPX42" s="130"/>
      <c r="OPY42" s="132"/>
      <c r="OPZ42" s="132"/>
      <c r="OQA42" s="132"/>
      <c r="OQB42" s="132"/>
      <c r="OQC42" s="132"/>
      <c r="OQD42" s="132"/>
      <c r="OQE42" s="132"/>
      <c r="OQF42" s="132"/>
      <c r="OQG42" s="132"/>
      <c r="OQH42" s="132"/>
      <c r="OQI42" s="132"/>
      <c r="OQJ42" s="132"/>
      <c r="OQK42" s="132"/>
      <c r="OQL42" s="132"/>
      <c r="OQM42" s="130"/>
      <c r="OQN42" s="132"/>
      <c r="OQO42" s="132"/>
      <c r="OQP42" s="132"/>
      <c r="OQQ42" s="132"/>
      <c r="OQR42" s="132"/>
      <c r="OQS42" s="132"/>
      <c r="OQT42" s="132"/>
      <c r="OQU42" s="132"/>
      <c r="OQV42" s="132"/>
      <c r="OQW42" s="132"/>
      <c r="OQX42" s="132"/>
      <c r="OQY42" s="132"/>
      <c r="OQZ42" s="132"/>
      <c r="ORA42" s="132"/>
      <c r="ORB42" s="130"/>
      <c r="ORC42" s="132"/>
      <c r="ORD42" s="132"/>
      <c r="ORE42" s="132"/>
      <c r="ORF42" s="132"/>
      <c r="ORG42" s="132"/>
      <c r="ORH42" s="132"/>
      <c r="ORI42" s="132"/>
      <c r="ORJ42" s="132"/>
      <c r="ORK42" s="132"/>
      <c r="ORL42" s="132"/>
      <c r="ORM42" s="132"/>
      <c r="ORN42" s="132"/>
      <c r="ORO42" s="132"/>
      <c r="ORP42" s="132"/>
      <c r="ORQ42" s="130"/>
      <c r="ORR42" s="132"/>
      <c r="ORS42" s="132"/>
      <c r="ORT42" s="132"/>
      <c r="ORU42" s="132"/>
      <c r="ORV42" s="132"/>
      <c r="ORW42" s="132"/>
      <c r="ORX42" s="132"/>
      <c r="ORY42" s="132"/>
      <c r="ORZ42" s="132"/>
      <c r="OSA42" s="132"/>
      <c r="OSB42" s="132"/>
      <c r="OSC42" s="132"/>
      <c r="OSD42" s="132"/>
      <c r="OSE42" s="132"/>
      <c r="OSF42" s="130"/>
      <c r="OSG42" s="132"/>
      <c r="OSH42" s="132"/>
      <c r="OSI42" s="132"/>
      <c r="OSJ42" s="132"/>
      <c r="OSK42" s="132"/>
      <c r="OSL42" s="132"/>
      <c r="OSM42" s="132"/>
      <c r="OSN42" s="132"/>
      <c r="OSO42" s="132"/>
      <c r="OSP42" s="132"/>
      <c r="OSQ42" s="132"/>
      <c r="OSR42" s="132"/>
      <c r="OSS42" s="132"/>
      <c r="OST42" s="132"/>
      <c r="OSU42" s="130"/>
      <c r="OSV42" s="132"/>
      <c r="OSW42" s="132"/>
      <c r="OSX42" s="132"/>
      <c r="OSY42" s="132"/>
      <c r="OSZ42" s="132"/>
      <c r="OTA42" s="132"/>
      <c r="OTB42" s="132"/>
      <c r="OTC42" s="132"/>
      <c r="OTD42" s="132"/>
      <c r="OTE42" s="132"/>
      <c r="OTF42" s="132"/>
      <c r="OTG42" s="132"/>
      <c r="OTH42" s="132"/>
      <c r="OTI42" s="132"/>
      <c r="OTJ42" s="130"/>
      <c r="OTK42" s="132"/>
      <c r="OTL42" s="132"/>
      <c r="OTM42" s="132"/>
      <c r="OTN42" s="132"/>
      <c r="OTO42" s="132"/>
      <c r="OTP42" s="132"/>
      <c r="OTQ42" s="132"/>
      <c r="OTR42" s="132"/>
      <c r="OTS42" s="132"/>
      <c r="OTT42" s="132"/>
      <c r="OTU42" s="132"/>
      <c r="OTV42" s="132"/>
      <c r="OTW42" s="132"/>
      <c r="OTX42" s="132"/>
      <c r="OTY42" s="130"/>
      <c r="OTZ42" s="132"/>
      <c r="OUA42" s="132"/>
      <c r="OUB42" s="132"/>
      <c r="OUC42" s="132"/>
      <c r="OUD42" s="132"/>
      <c r="OUE42" s="132"/>
      <c r="OUF42" s="132"/>
      <c r="OUG42" s="132"/>
      <c r="OUH42" s="132"/>
      <c r="OUI42" s="132"/>
      <c r="OUJ42" s="132"/>
      <c r="OUK42" s="132"/>
      <c r="OUL42" s="132"/>
      <c r="OUM42" s="132"/>
      <c r="OUN42" s="130"/>
      <c r="OUO42" s="132"/>
      <c r="OUP42" s="132"/>
      <c r="OUQ42" s="132"/>
      <c r="OUR42" s="132"/>
      <c r="OUS42" s="132"/>
      <c r="OUT42" s="132"/>
      <c r="OUU42" s="132"/>
      <c r="OUV42" s="132"/>
      <c r="OUW42" s="132"/>
      <c r="OUX42" s="132"/>
      <c r="OUY42" s="132"/>
      <c r="OUZ42" s="132"/>
      <c r="OVA42" s="132"/>
      <c r="OVB42" s="132"/>
      <c r="OVC42" s="130"/>
      <c r="OVD42" s="132"/>
      <c r="OVE42" s="132"/>
      <c r="OVF42" s="132"/>
      <c r="OVG42" s="132"/>
      <c r="OVH42" s="132"/>
      <c r="OVI42" s="132"/>
      <c r="OVJ42" s="132"/>
      <c r="OVK42" s="132"/>
      <c r="OVL42" s="132"/>
      <c r="OVM42" s="132"/>
      <c r="OVN42" s="132"/>
      <c r="OVO42" s="132"/>
      <c r="OVP42" s="132"/>
      <c r="OVQ42" s="132"/>
      <c r="OVR42" s="130"/>
      <c r="OVS42" s="132"/>
      <c r="OVT42" s="132"/>
      <c r="OVU42" s="132"/>
      <c r="OVV42" s="132"/>
      <c r="OVW42" s="132"/>
      <c r="OVX42" s="132"/>
      <c r="OVY42" s="132"/>
      <c r="OVZ42" s="132"/>
      <c r="OWA42" s="132"/>
      <c r="OWB42" s="132"/>
      <c r="OWC42" s="132"/>
      <c r="OWD42" s="132"/>
      <c r="OWE42" s="132"/>
      <c r="OWF42" s="132"/>
      <c r="OWG42" s="130"/>
      <c r="OWH42" s="132"/>
      <c r="OWI42" s="132"/>
      <c r="OWJ42" s="132"/>
      <c r="OWK42" s="132"/>
      <c r="OWL42" s="132"/>
      <c r="OWM42" s="132"/>
      <c r="OWN42" s="132"/>
      <c r="OWO42" s="132"/>
      <c r="OWP42" s="132"/>
      <c r="OWQ42" s="132"/>
      <c r="OWR42" s="132"/>
      <c r="OWS42" s="132"/>
      <c r="OWT42" s="132"/>
      <c r="OWU42" s="132"/>
      <c r="OWV42" s="130"/>
      <c r="OWW42" s="132"/>
      <c r="OWX42" s="132"/>
      <c r="OWY42" s="132"/>
      <c r="OWZ42" s="132"/>
      <c r="OXA42" s="132"/>
      <c r="OXB42" s="132"/>
      <c r="OXC42" s="132"/>
      <c r="OXD42" s="132"/>
      <c r="OXE42" s="132"/>
      <c r="OXF42" s="132"/>
      <c r="OXG42" s="132"/>
      <c r="OXH42" s="132"/>
      <c r="OXI42" s="132"/>
      <c r="OXJ42" s="132"/>
      <c r="OXK42" s="130"/>
      <c r="OXL42" s="132"/>
      <c r="OXM42" s="132"/>
      <c r="OXN42" s="132"/>
      <c r="OXO42" s="132"/>
      <c r="OXP42" s="132"/>
      <c r="OXQ42" s="132"/>
      <c r="OXR42" s="132"/>
      <c r="OXS42" s="132"/>
      <c r="OXT42" s="132"/>
      <c r="OXU42" s="132"/>
      <c r="OXV42" s="132"/>
      <c r="OXW42" s="132"/>
      <c r="OXX42" s="132"/>
      <c r="OXY42" s="132"/>
      <c r="OXZ42" s="130"/>
      <c r="OYA42" s="132"/>
      <c r="OYB42" s="132"/>
      <c r="OYC42" s="132"/>
      <c r="OYD42" s="132"/>
      <c r="OYE42" s="132"/>
      <c r="OYF42" s="132"/>
      <c r="OYG42" s="132"/>
      <c r="OYH42" s="132"/>
      <c r="OYI42" s="132"/>
      <c r="OYJ42" s="132"/>
      <c r="OYK42" s="132"/>
      <c r="OYL42" s="132"/>
      <c r="OYM42" s="132"/>
      <c r="OYN42" s="132"/>
      <c r="OYO42" s="130"/>
      <c r="OYP42" s="132"/>
      <c r="OYQ42" s="132"/>
      <c r="OYR42" s="132"/>
      <c r="OYS42" s="132"/>
      <c r="OYT42" s="132"/>
      <c r="OYU42" s="132"/>
      <c r="OYV42" s="132"/>
      <c r="OYW42" s="132"/>
      <c r="OYX42" s="132"/>
      <c r="OYY42" s="132"/>
      <c r="OYZ42" s="132"/>
      <c r="OZA42" s="132"/>
      <c r="OZB42" s="132"/>
      <c r="OZC42" s="132"/>
      <c r="OZD42" s="130"/>
      <c r="OZE42" s="132"/>
      <c r="OZF42" s="132"/>
      <c r="OZG42" s="132"/>
      <c r="OZH42" s="132"/>
      <c r="OZI42" s="132"/>
      <c r="OZJ42" s="132"/>
      <c r="OZK42" s="132"/>
      <c r="OZL42" s="132"/>
      <c r="OZM42" s="132"/>
      <c r="OZN42" s="132"/>
      <c r="OZO42" s="132"/>
      <c r="OZP42" s="132"/>
      <c r="OZQ42" s="132"/>
      <c r="OZR42" s="132"/>
      <c r="OZS42" s="130"/>
      <c r="OZT42" s="132"/>
      <c r="OZU42" s="132"/>
      <c r="OZV42" s="132"/>
      <c r="OZW42" s="132"/>
      <c r="OZX42" s="132"/>
      <c r="OZY42" s="132"/>
      <c r="OZZ42" s="132"/>
      <c r="PAA42" s="132"/>
      <c r="PAB42" s="132"/>
      <c r="PAC42" s="132"/>
      <c r="PAD42" s="132"/>
      <c r="PAE42" s="132"/>
      <c r="PAF42" s="132"/>
      <c r="PAG42" s="132"/>
      <c r="PAH42" s="130"/>
      <c r="PAI42" s="132"/>
      <c r="PAJ42" s="132"/>
      <c r="PAK42" s="132"/>
      <c r="PAL42" s="132"/>
      <c r="PAM42" s="132"/>
      <c r="PAN42" s="132"/>
      <c r="PAO42" s="132"/>
      <c r="PAP42" s="132"/>
      <c r="PAQ42" s="132"/>
      <c r="PAR42" s="132"/>
      <c r="PAS42" s="132"/>
      <c r="PAT42" s="132"/>
      <c r="PAU42" s="132"/>
      <c r="PAV42" s="132"/>
      <c r="PAW42" s="130"/>
      <c r="PAX42" s="132"/>
      <c r="PAY42" s="132"/>
      <c r="PAZ42" s="132"/>
      <c r="PBA42" s="132"/>
      <c r="PBB42" s="132"/>
      <c r="PBC42" s="132"/>
      <c r="PBD42" s="132"/>
      <c r="PBE42" s="132"/>
      <c r="PBF42" s="132"/>
      <c r="PBG42" s="132"/>
      <c r="PBH42" s="132"/>
      <c r="PBI42" s="132"/>
      <c r="PBJ42" s="132"/>
      <c r="PBK42" s="132"/>
      <c r="PBL42" s="130"/>
      <c r="PBM42" s="132"/>
      <c r="PBN42" s="132"/>
      <c r="PBO42" s="132"/>
      <c r="PBP42" s="132"/>
      <c r="PBQ42" s="132"/>
      <c r="PBR42" s="132"/>
      <c r="PBS42" s="132"/>
      <c r="PBT42" s="132"/>
      <c r="PBU42" s="132"/>
      <c r="PBV42" s="132"/>
      <c r="PBW42" s="132"/>
      <c r="PBX42" s="132"/>
      <c r="PBY42" s="132"/>
      <c r="PBZ42" s="132"/>
      <c r="PCA42" s="130"/>
      <c r="PCB42" s="132"/>
      <c r="PCC42" s="132"/>
      <c r="PCD42" s="132"/>
      <c r="PCE42" s="132"/>
      <c r="PCF42" s="132"/>
      <c r="PCG42" s="132"/>
      <c r="PCH42" s="132"/>
      <c r="PCI42" s="132"/>
      <c r="PCJ42" s="132"/>
      <c r="PCK42" s="132"/>
      <c r="PCL42" s="132"/>
      <c r="PCM42" s="132"/>
      <c r="PCN42" s="132"/>
      <c r="PCO42" s="132"/>
      <c r="PCP42" s="130"/>
      <c r="PCQ42" s="132"/>
      <c r="PCR42" s="132"/>
      <c r="PCS42" s="132"/>
      <c r="PCT42" s="132"/>
      <c r="PCU42" s="132"/>
      <c r="PCV42" s="132"/>
      <c r="PCW42" s="132"/>
      <c r="PCX42" s="132"/>
      <c r="PCY42" s="132"/>
      <c r="PCZ42" s="132"/>
      <c r="PDA42" s="132"/>
      <c r="PDB42" s="132"/>
      <c r="PDC42" s="132"/>
      <c r="PDD42" s="132"/>
      <c r="PDE42" s="130"/>
      <c r="PDF42" s="132"/>
      <c r="PDG42" s="132"/>
      <c r="PDH42" s="132"/>
      <c r="PDI42" s="132"/>
      <c r="PDJ42" s="132"/>
      <c r="PDK42" s="132"/>
      <c r="PDL42" s="132"/>
      <c r="PDM42" s="132"/>
      <c r="PDN42" s="132"/>
      <c r="PDO42" s="132"/>
      <c r="PDP42" s="132"/>
      <c r="PDQ42" s="132"/>
      <c r="PDR42" s="132"/>
      <c r="PDS42" s="132"/>
      <c r="PDT42" s="130"/>
      <c r="PDU42" s="132"/>
      <c r="PDV42" s="132"/>
      <c r="PDW42" s="132"/>
      <c r="PDX42" s="132"/>
      <c r="PDY42" s="132"/>
      <c r="PDZ42" s="132"/>
      <c r="PEA42" s="132"/>
      <c r="PEB42" s="132"/>
      <c r="PEC42" s="132"/>
      <c r="PED42" s="132"/>
      <c r="PEE42" s="132"/>
      <c r="PEF42" s="132"/>
      <c r="PEG42" s="132"/>
      <c r="PEH42" s="132"/>
      <c r="PEI42" s="130"/>
      <c r="PEJ42" s="132"/>
      <c r="PEK42" s="132"/>
      <c r="PEL42" s="132"/>
      <c r="PEM42" s="132"/>
      <c r="PEN42" s="132"/>
      <c r="PEO42" s="132"/>
      <c r="PEP42" s="132"/>
      <c r="PEQ42" s="132"/>
      <c r="PER42" s="132"/>
      <c r="PES42" s="132"/>
      <c r="PET42" s="132"/>
      <c r="PEU42" s="132"/>
      <c r="PEV42" s="132"/>
      <c r="PEW42" s="132"/>
      <c r="PEX42" s="130"/>
      <c r="PEY42" s="132"/>
      <c r="PEZ42" s="132"/>
      <c r="PFA42" s="132"/>
      <c r="PFB42" s="132"/>
      <c r="PFC42" s="132"/>
      <c r="PFD42" s="132"/>
      <c r="PFE42" s="132"/>
      <c r="PFF42" s="132"/>
      <c r="PFG42" s="132"/>
      <c r="PFH42" s="132"/>
      <c r="PFI42" s="132"/>
      <c r="PFJ42" s="132"/>
      <c r="PFK42" s="132"/>
      <c r="PFL42" s="132"/>
      <c r="PFM42" s="130"/>
      <c r="PFN42" s="132"/>
      <c r="PFO42" s="132"/>
      <c r="PFP42" s="132"/>
      <c r="PFQ42" s="132"/>
      <c r="PFR42" s="132"/>
      <c r="PFS42" s="132"/>
      <c r="PFT42" s="132"/>
      <c r="PFU42" s="132"/>
      <c r="PFV42" s="132"/>
      <c r="PFW42" s="132"/>
      <c r="PFX42" s="132"/>
      <c r="PFY42" s="132"/>
      <c r="PFZ42" s="132"/>
      <c r="PGA42" s="132"/>
      <c r="PGB42" s="130"/>
      <c r="PGC42" s="132"/>
      <c r="PGD42" s="132"/>
      <c r="PGE42" s="132"/>
      <c r="PGF42" s="132"/>
      <c r="PGG42" s="132"/>
      <c r="PGH42" s="132"/>
      <c r="PGI42" s="132"/>
      <c r="PGJ42" s="132"/>
      <c r="PGK42" s="132"/>
      <c r="PGL42" s="132"/>
      <c r="PGM42" s="132"/>
      <c r="PGN42" s="132"/>
      <c r="PGO42" s="132"/>
      <c r="PGP42" s="132"/>
      <c r="PGQ42" s="130"/>
      <c r="PGR42" s="132"/>
      <c r="PGS42" s="132"/>
      <c r="PGT42" s="132"/>
      <c r="PGU42" s="132"/>
      <c r="PGV42" s="132"/>
      <c r="PGW42" s="132"/>
      <c r="PGX42" s="132"/>
      <c r="PGY42" s="132"/>
      <c r="PGZ42" s="132"/>
      <c r="PHA42" s="132"/>
      <c r="PHB42" s="132"/>
      <c r="PHC42" s="132"/>
      <c r="PHD42" s="132"/>
      <c r="PHE42" s="132"/>
      <c r="PHF42" s="130"/>
      <c r="PHG42" s="132"/>
      <c r="PHH42" s="132"/>
      <c r="PHI42" s="132"/>
      <c r="PHJ42" s="132"/>
      <c r="PHK42" s="132"/>
      <c r="PHL42" s="132"/>
      <c r="PHM42" s="132"/>
      <c r="PHN42" s="132"/>
      <c r="PHO42" s="132"/>
      <c r="PHP42" s="132"/>
      <c r="PHQ42" s="132"/>
      <c r="PHR42" s="132"/>
      <c r="PHS42" s="132"/>
      <c r="PHT42" s="132"/>
      <c r="PHU42" s="130"/>
      <c r="PHV42" s="132"/>
      <c r="PHW42" s="132"/>
      <c r="PHX42" s="132"/>
      <c r="PHY42" s="132"/>
      <c r="PHZ42" s="132"/>
      <c r="PIA42" s="132"/>
      <c r="PIB42" s="132"/>
      <c r="PIC42" s="132"/>
      <c r="PID42" s="132"/>
      <c r="PIE42" s="132"/>
      <c r="PIF42" s="132"/>
      <c r="PIG42" s="132"/>
      <c r="PIH42" s="132"/>
      <c r="PII42" s="132"/>
      <c r="PIJ42" s="130"/>
      <c r="PIK42" s="132"/>
      <c r="PIL42" s="132"/>
      <c r="PIM42" s="132"/>
      <c r="PIN42" s="132"/>
      <c r="PIO42" s="132"/>
      <c r="PIP42" s="132"/>
      <c r="PIQ42" s="132"/>
      <c r="PIR42" s="132"/>
      <c r="PIS42" s="132"/>
      <c r="PIT42" s="132"/>
      <c r="PIU42" s="132"/>
      <c r="PIV42" s="132"/>
      <c r="PIW42" s="132"/>
      <c r="PIX42" s="132"/>
      <c r="PIY42" s="130"/>
      <c r="PIZ42" s="132"/>
      <c r="PJA42" s="132"/>
      <c r="PJB42" s="132"/>
      <c r="PJC42" s="132"/>
      <c r="PJD42" s="132"/>
      <c r="PJE42" s="132"/>
      <c r="PJF42" s="132"/>
      <c r="PJG42" s="132"/>
      <c r="PJH42" s="132"/>
      <c r="PJI42" s="132"/>
      <c r="PJJ42" s="132"/>
      <c r="PJK42" s="132"/>
      <c r="PJL42" s="132"/>
      <c r="PJM42" s="132"/>
      <c r="PJN42" s="130"/>
      <c r="PJO42" s="132"/>
      <c r="PJP42" s="132"/>
      <c r="PJQ42" s="132"/>
      <c r="PJR42" s="132"/>
      <c r="PJS42" s="132"/>
      <c r="PJT42" s="132"/>
      <c r="PJU42" s="132"/>
      <c r="PJV42" s="132"/>
      <c r="PJW42" s="132"/>
      <c r="PJX42" s="132"/>
      <c r="PJY42" s="132"/>
      <c r="PJZ42" s="132"/>
      <c r="PKA42" s="132"/>
      <c r="PKB42" s="132"/>
      <c r="PKC42" s="130"/>
      <c r="PKD42" s="132"/>
      <c r="PKE42" s="132"/>
      <c r="PKF42" s="132"/>
      <c r="PKG42" s="132"/>
      <c r="PKH42" s="132"/>
      <c r="PKI42" s="132"/>
      <c r="PKJ42" s="132"/>
      <c r="PKK42" s="132"/>
      <c r="PKL42" s="132"/>
      <c r="PKM42" s="132"/>
      <c r="PKN42" s="132"/>
      <c r="PKO42" s="132"/>
      <c r="PKP42" s="132"/>
      <c r="PKQ42" s="132"/>
      <c r="PKR42" s="130"/>
      <c r="PKS42" s="132"/>
      <c r="PKT42" s="132"/>
      <c r="PKU42" s="132"/>
      <c r="PKV42" s="132"/>
      <c r="PKW42" s="132"/>
      <c r="PKX42" s="132"/>
      <c r="PKY42" s="132"/>
      <c r="PKZ42" s="132"/>
      <c r="PLA42" s="132"/>
      <c r="PLB42" s="132"/>
      <c r="PLC42" s="132"/>
      <c r="PLD42" s="132"/>
      <c r="PLE42" s="132"/>
      <c r="PLF42" s="132"/>
      <c r="PLG42" s="130"/>
      <c r="PLH42" s="132"/>
      <c r="PLI42" s="132"/>
      <c r="PLJ42" s="132"/>
      <c r="PLK42" s="132"/>
      <c r="PLL42" s="132"/>
      <c r="PLM42" s="132"/>
      <c r="PLN42" s="132"/>
      <c r="PLO42" s="132"/>
      <c r="PLP42" s="132"/>
      <c r="PLQ42" s="132"/>
      <c r="PLR42" s="132"/>
      <c r="PLS42" s="132"/>
      <c r="PLT42" s="132"/>
      <c r="PLU42" s="132"/>
      <c r="PLV42" s="130"/>
      <c r="PLW42" s="132"/>
      <c r="PLX42" s="132"/>
      <c r="PLY42" s="132"/>
      <c r="PLZ42" s="132"/>
      <c r="PMA42" s="132"/>
      <c r="PMB42" s="132"/>
      <c r="PMC42" s="132"/>
      <c r="PMD42" s="132"/>
      <c r="PME42" s="132"/>
      <c r="PMF42" s="132"/>
      <c r="PMG42" s="132"/>
      <c r="PMH42" s="132"/>
      <c r="PMI42" s="132"/>
      <c r="PMJ42" s="132"/>
      <c r="PMK42" s="130"/>
      <c r="PML42" s="132"/>
      <c r="PMM42" s="132"/>
      <c r="PMN42" s="132"/>
      <c r="PMO42" s="132"/>
      <c r="PMP42" s="132"/>
      <c r="PMQ42" s="132"/>
      <c r="PMR42" s="132"/>
      <c r="PMS42" s="132"/>
      <c r="PMT42" s="132"/>
      <c r="PMU42" s="132"/>
      <c r="PMV42" s="132"/>
      <c r="PMW42" s="132"/>
      <c r="PMX42" s="132"/>
      <c r="PMY42" s="132"/>
      <c r="PMZ42" s="130"/>
      <c r="PNA42" s="132"/>
      <c r="PNB42" s="132"/>
      <c r="PNC42" s="132"/>
      <c r="PND42" s="132"/>
      <c r="PNE42" s="132"/>
      <c r="PNF42" s="132"/>
      <c r="PNG42" s="132"/>
      <c r="PNH42" s="132"/>
      <c r="PNI42" s="132"/>
      <c r="PNJ42" s="132"/>
      <c r="PNK42" s="132"/>
      <c r="PNL42" s="132"/>
      <c r="PNM42" s="132"/>
      <c r="PNN42" s="132"/>
      <c r="PNO42" s="130"/>
      <c r="PNP42" s="132"/>
      <c r="PNQ42" s="132"/>
      <c r="PNR42" s="132"/>
      <c r="PNS42" s="132"/>
      <c r="PNT42" s="132"/>
      <c r="PNU42" s="132"/>
      <c r="PNV42" s="132"/>
      <c r="PNW42" s="132"/>
      <c r="PNX42" s="132"/>
      <c r="PNY42" s="132"/>
      <c r="PNZ42" s="132"/>
      <c r="POA42" s="132"/>
      <c r="POB42" s="132"/>
      <c r="POC42" s="132"/>
      <c r="POD42" s="130"/>
      <c r="POE42" s="132"/>
      <c r="POF42" s="132"/>
      <c r="POG42" s="132"/>
      <c r="POH42" s="132"/>
      <c r="POI42" s="132"/>
      <c r="POJ42" s="132"/>
      <c r="POK42" s="132"/>
      <c r="POL42" s="132"/>
      <c r="POM42" s="132"/>
      <c r="PON42" s="132"/>
      <c r="POO42" s="132"/>
      <c r="POP42" s="132"/>
      <c r="POQ42" s="132"/>
      <c r="POR42" s="132"/>
      <c r="POS42" s="130"/>
      <c r="POT42" s="132"/>
      <c r="POU42" s="132"/>
      <c r="POV42" s="132"/>
      <c r="POW42" s="132"/>
      <c r="POX42" s="132"/>
      <c r="POY42" s="132"/>
      <c r="POZ42" s="132"/>
      <c r="PPA42" s="132"/>
      <c r="PPB42" s="132"/>
      <c r="PPC42" s="132"/>
      <c r="PPD42" s="132"/>
      <c r="PPE42" s="132"/>
      <c r="PPF42" s="132"/>
      <c r="PPG42" s="132"/>
      <c r="PPH42" s="130"/>
      <c r="PPI42" s="132"/>
      <c r="PPJ42" s="132"/>
      <c r="PPK42" s="132"/>
      <c r="PPL42" s="132"/>
      <c r="PPM42" s="132"/>
      <c r="PPN42" s="132"/>
      <c r="PPO42" s="132"/>
      <c r="PPP42" s="132"/>
      <c r="PPQ42" s="132"/>
      <c r="PPR42" s="132"/>
      <c r="PPS42" s="132"/>
      <c r="PPT42" s="132"/>
      <c r="PPU42" s="132"/>
      <c r="PPV42" s="132"/>
      <c r="PPW42" s="130"/>
      <c r="PPX42" s="132"/>
      <c r="PPY42" s="132"/>
      <c r="PPZ42" s="132"/>
      <c r="PQA42" s="132"/>
      <c r="PQB42" s="132"/>
      <c r="PQC42" s="132"/>
      <c r="PQD42" s="132"/>
      <c r="PQE42" s="132"/>
      <c r="PQF42" s="132"/>
      <c r="PQG42" s="132"/>
      <c r="PQH42" s="132"/>
      <c r="PQI42" s="132"/>
      <c r="PQJ42" s="132"/>
      <c r="PQK42" s="132"/>
      <c r="PQL42" s="130"/>
      <c r="PQM42" s="132"/>
      <c r="PQN42" s="132"/>
      <c r="PQO42" s="132"/>
      <c r="PQP42" s="132"/>
      <c r="PQQ42" s="132"/>
      <c r="PQR42" s="132"/>
      <c r="PQS42" s="132"/>
      <c r="PQT42" s="132"/>
      <c r="PQU42" s="132"/>
      <c r="PQV42" s="132"/>
      <c r="PQW42" s="132"/>
      <c r="PQX42" s="132"/>
      <c r="PQY42" s="132"/>
      <c r="PQZ42" s="132"/>
      <c r="PRA42" s="130"/>
      <c r="PRB42" s="132"/>
      <c r="PRC42" s="132"/>
      <c r="PRD42" s="132"/>
      <c r="PRE42" s="132"/>
      <c r="PRF42" s="132"/>
      <c r="PRG42" s="132"/>
      <c r="PRH42" s="132"/>
      <c r="PRI42" s="132"/>
      <c r="PRJ42" s="132"/>
      <c r="PRK42" s="132"/>
      <c r="PRL42" s="132"/>
      <c r="PRM42" s="132"/>
      <c r="PRN42" s="132"/>
      <c r="PRO42" s="132"/>
      <c r="PRP42" s="130"/>
      <c r="PRQ42" s="132"/>
      <c r="PRR42" s="132"/>
      <c r="PRS42" s="132"/>
      <c r="PRT42" s="132"/>
      <c r="PRU42" s="132"/>
      <c r="PRV42" s="132"/>
      <c r="PRW42" s="132"/>
      <c r="PRX42" s="132"/>
      <c r="PRY42" s="132"/>
      <c r="PRZ42" s="132"/>
      <c r="PSA42" s="132"/>
      <c r="PSB42" s="132"/>
      <c r="PSC42" s="132"/>
      <c r="PSD42" s="132"/>
      <c r="PSE42" s="130"/>
      <c r="PSF42" s="132"/>
      <c r="PSG42" s="132"/>
      <c r="PSH42" s="132"/>
      <c r="PSI42" s="132"/>
      <c r="PSJ42" s="132"/>
      <c r="PSK42" s="132"/>
      <c r="PSL42" s="132"/>
      <c r="PSM42" s="132"/>
      <c r="PSN42" s="132"/>
      <c r="PSO42" s="132"/>
      <c r="PSP42" s="132"/>
      <c r="PSQ42" s="132"/>
      <c r="PSR42" s="132"/>
      <c r="PSS42" s="132"/>
      <c r="PST42" s="130"/>
      <c r="PSU42" s="132"/>
      <c r="PSV42" s="132"/>
      <c r="PSW42" s="132"/>
      <c r="PSX42" s="132"/>
      <c r="PSY42" s="132"/>
      <c r="PSZ42" s="132"/>
      <c r="PTA42" s="132"/>
      <c r="PTB42" s="132"/>
      <c r="PTC42" s="132"/>
      <c r="PTD42" s="132"/>
      <c r="PTE42" s="132"/>
      <c r="PTF42" s="132"/>
      <c r="PTG42" s="132"/>
      <c r="PTH42" s="132"/>
      <c r="PTI42" s="130"/>
      <c r="PTJ42" s="132"/>
      <c r="PTK42" s="132"/>
      <c r="PTL42" s="132"/>
      <c r="PTM42" s="132"/>
      <c r="PTN42" s="132"/>
      <c r="PTO42" s="132"/>
      <c r="PTP42" s="132"/>
      <c r="PTQ42" s="132"/>
      <c r="PTR42" s="132"/>
      <c r="PTS42" s="132"/>
      <c r="PTT42" s="132"/>
      <c r="PTU42" s="132"/>
      <c r="PTV42" s="132"/>
      <c r="PTW42" s="132"/>
      <c r="PTX42" s="130"/>
      <c r="PTY42" s="132"/>
      <c r="PTZ42" s="132"/>
      <c r="PUA42" s="132"/>
      <c r="PUB42" s="132"/>
      <c r="PUC42" s="132"/>
      <c r="PUD42" s="132"/>
      <c r="PUE42" s="132"/>
      <c r="PUF42" s="132"/>
      <c r="PUG42" s="132"/>
      <c r="PUH42" s="132"/>
      <c r="PUI42" s="132"/>
      <c r="PUJ42" s="132"/>
      <c r="PUK42" s="132"/>
      <c r="PUL42" s="132"/>
      <c r="PUM42" s="130"/>
      <c r="PUN42" s="132"/>
      <c r="PUO42" s="132"/>
      <c r="PUP42" s="132"/>
      <c r="PUQ42" s="132"/>
      <c r="PUR42" s="132"/>
      <c r="PUS42" s="132"/>
      <c r="PUT42" s="132"/>
      <c r="PUU42" s="132"/>
      <c r="PUV42" s="132"/>
      <c r="PUW42" s="132"/>
      <c r="PUX42" s="132"/>
      <c r="PUY42" s="132"/>
      <c r="PUZ42" s="132"/>
      <c r="PVA42" s="132"/>
      <c r="PVB42" s="130"/>
      <c r="PVC42" s="132"/>
      <c r="PVD42" s="132"/>
      <c r="PVE42" s="132"/>
      <c r="PVF42" s="132"/>
      <c r="PVG42" s="132"/>
      <c r="PVH42" s="132"/>
      <c r="PVI42" s="132"/>
      <c r="PVJ42" s="132"/>
      <c r="PVK42" s="132"/>
      <c r="PVL42" s="132"/>
      <c r="PVM42" s="132"/>
      <c r="PVN42" s="132"/>
      <c r="PVO42" s="132"/>
      <c r="PVP42" s="132"/>
      <c r="PVQ42" s="130"/>
      <c r="PVR42" s="132"/>
      <c r="PVS42" s="132"/>
      <c r="PVT42" s="132"/>
      <c r="PVU42" s="132"/>
      <c r="PVV42" s="132"/>
      <c r="PVW42" s="132"/>
      <c r="PVX42" s="132"/>
      <c r="PVY42" s="132"/>
      <c r="PVZ42" s="132"/>
      <c r="PWA42" s="132"/>
      <c r="PWB42" s="132"/>
      <c r="PWC42" s="132"/>
      <c r="PWD42" s="132"/>
      <c r="PWE42" s="132"/>
      <c r="PWF42" s="130"/>
      <c r="PWG42" s="132"/>
      <c r="PWH42" s="132"/>
      <c r="PWI42" s="132"/>
      <c r="PWJ42" s="132"/>
      <c r="PWK42" s="132"/>
      <c r="PWL42" s="132"/>
      <c r="PWM42" s="132"/>
      <c r="PWN42" s="132"/>
      <c r="PWO42" s="132"/>
      <c r="PWP42" s="132"/>
      <c r="PWQ42" s="132"/>
      <c r="PWR42" s="132"/>
      <c r="PWS42" s="132"/>
      <c r="PWT42" s="132"/>
      <c r="PWU42" s="130"/>
      <c r="PWV42" s="132"/>
      <c r="PWW42" s="132"/>
      <c r="PWX42" s="132"/>
      <c r="PWY42" s="132"/>
      <c r="PWZ42" s="132"/>
      <c r="PXA42" s="132"/>
      <c r="PXB42" s="132"/>
      <c r="PXC42" s="132"/>
      <c r="PXD42" s="132"/>
      <c r="PXE42" s="132"/>
      <c r="PXF42" s="132"/>
      <c r="PXG42" s="132"/>
      <c r="PXH42" s="132"/>
      <c r="PXI42" s="132"/>
      <c r="PXJ42" s="130"/>
      <c r="PXK42" s="132"/>
      <c r="PXL42" s="132"/>
      <c r="PXM42" s="132"/>
      <c r="PXN42" s="132"/>
      <c r="PXO42" s="132"/>
      <c r="PXP42" s="132"/>
      <c r="PXQ42" s="132"/>
      <c r="PXR42" s="132"/>
      <c r="PXS42" s="132"/>
      <c r="PXT42" s="132"/>
      <c r="PXU42" s="132"/>
      <c r="PXV42" s="132"/>
      <c r="PXW42" s="132"/>
      <c r="PXX42" s="132"/>
      <c r="PXY42" s="130"/>
      <c r="PXZ42" s="132"/>
      <c r="PYA42" s="132"/>
      <c r="PYB42" s="132"/>
      <c r="PYC42" s="132"/>
      <c r="PYD42" s="132"/>
      <c r="PYE42" s="132"/>
      <c r="PYF42" s="132"/>
      <c r="PYG42" s="132"/>
      <c r="PYH42" s="132"/>
      <c r="PYI42" s="132"/>
      <c r="PYJ42" s="132"/>
      <c r="PYK42" s="132"/>
      <c r="PYL42" s="132"/>
      <c r="PYM42" s="132"/>
      <c r="PYN42" s="130"/>
      <c r="PYO42" s="132"/>
      <c r="PYP42" s="132"/>
      <c r="PYQ42" s="132"/>
      <c r="PYR42" s="132"/>
      <c r="PYS42" s="132"/>
      <c r="PYT42" s="132"/>
      <c r="PYU42" s="132"/>
      <c r="PYV42" s="132"/>
      <c r="PYW42" s="132"/>
      <c r="PYX42" s="132"/>
      <c r="PYY42" s="132"/>
      <c r="PYZ42" s="132"/>
      <c r="PZA42" s="132"/>
      <c r="PZB42" s="132"/>
      <c r="PZC42" s="130"/>
      <c r="PZD42" s="132"/>
      <c r="PZE42" s="132"/>
      <c r="PZF42" s="132"/>
      <c r="PZG42" s="132"/>
      <c r="PZH42" s="132"/>
      <c r="PZI42" s="132"/>
      <c r="PZJ42" s="132"/>
      <c r="PZK42" s="132"/>
      <c r="PZL42" s="132"/>
      <c r="PZM42" s="132"/>
      <c r="PZN42" s="132"/>
      <c r="PZO42" s="132"/>
      <c r="PZP42" s="132"/>
      <c r="PZQ42" s="132"/>
      <c r="PZR42" s="130"/>
      <c r="PZS42" s="132"/>
      <c r="PZT42" s="132"/>
      <c r="PZU42" s="132"/>
      <c r="PZV42" s="132"/>
      <c r="PZW42" s="132"/>
      <c r="PZX42" s="132"/>
      <c r="PZY42" s="132"/>
      <c r="PZZ42" s="132"/>
      <c r="QAA42" s="132"/>
      <c r="QAB42" s="132"/>
      <c r="QAC42" s="132"/>
      <c r="QAD42" s="132"/>
      <c r="QAE42" s="132"/>
      <c r="QAF42" s="132"/>
      <c r="QAG42" s="130"/>
      <c r="QAH42" s="132"/>
      <c r="QAI42" s="132"/>
      <c r="QAJ42" s="132"/>
      <c r="QAK42" s="132"/>
      <c r="QAL42" s="132"/>
      <c r="QAM42" s="132"/>
      <c r="QAN42" s="132"/>
      <c r="QAO42" s="132"/>
      <c r="QAP42" s="132"/>
      <c r="QAQ42" s="132"/>
      <c r="QAR42" s="132"/>
      <c r="QAS42" s="132"/>
      <c r="QAT42" s="132"/>
      <c r="QAU42" s="132"/>
      <c r="QAV42" s="130"/>
      <c r="QAW42" s="132"/>
      <c r="QAX42" s="132"/>
      <c r="QAY42" s="132"/>
      <c r="QAZ42" s="132"/>
      <c r="QBA42" s="132"/>
      <c r="QBB42" s="132"/>
      <c r="QBC42" s="132"/>
      <c r="QBD42" s="132"/>
      <c r="QBE42" s="132"/>
      <c r="QBF42" s="132"/>
      <c r="QBG42" s="132"/>
      <c r="QBH42" s="132"/>
      <c r="QBI42" s="132"/>
      <c r="QBJ42" s="132"/>
      <c r="QBK42" s="130"/>
      <c r="QBL42" s="132"/>
      <c r="QBM42" s="132"/>
      <c r="QBN42" s="132"/>
      <c r="QBO42" s="132"/>
      <c r="QBP42" s="132"/>
      <c r="QBQ42" s="132"/>
      <c r="QBR42" s="132"/>
      <c r="QBS42" s="132"/>
      <c r="QBT42" s="132"/>
      <c r="QBU42" s="132"/>
      <c r="QBV42" s="132"/>
      <c r="QBW42" s="132"/>
      <c r="QBX42" s="132"/>
      <c r="QBY42" s="132"/>
      <c r="QBZ42" s="130"/>
      <c r="QCA42" s="132"/>
      <c r="QCB42" s="132"/>
      <c r="QCC42" s="132"/>
      <c r="QCD42" s="132"/>
      <c r="QCE42" s="132"/>
      <c r="QCF42" s="132"/>
      <c r="QCG42" s="132"/>
      <c r="QCH42" s="132"/>
      <c r="QCI42" s="132"/>
      <c r="QCJ42" s="132"/>
      <c r="QCK42" s="132"/>
      <c r="QCL42" s="132"/>
      <c r="QCM42" s="132"/>
      <c r="QCN42" s="132"/>
      <c r="QCO42" s="130"/>
      <c r="QCP42" s="132"/>
      <c r="QCQ42" s="132"/>
      <c r="QCR42" s="132"/>
      <c r="QCS42" s="132"/>
      <c r="QCT42" s="132"/>
      <c r="QCU42" s="132"/>
      <c r="QCV42" s="132"/>
      <c r="QCW42" s="132"/>
      <c r="QCX42" s="132"/>
      <c r="QCY42" s="132"/>
      <c r="QCZ42" s="132"/>
      <c r="QDA42" s="132"/>
      <c r="QDB42" s="132"/>
      <c r="QDC42" s="132"/>
      <c r="QDD42" s="130"/>
      <c r="QDE42" s="132"/>
      <c r="QDF42" s="132"/>
      <c r="QDG42" s="132"/>
      <c r="QDH42" s="132"/>
      <c r="QDI42" s="132"/>
      <c r="QDJ42" s="132"/>
      <c r="QDK42" s="132"/>
      <c r="QDL42" s="132"/>
      <c r="QDM42" s="132"/>
      <c r="QDN42" s="132"/>
      <c r="QDO42" s="132"/>
      <c r="QDP42" s="132"/>
      <c r="QDQ42" s="132"/>
      <c r="QDR42" s="132"/>
      <c r="QDS42" s="130"/>
      <c r="QDT42" s="132"/>
      <c r="QDU42" s="132"/>
      <c r="QDV42" s="132"/>
      <c r="QDW42" s="132"/>
      <c r="QDX42" s="132"/>
      <c r="QDY42" s="132"/>
      <c r="QDZ42" s="132"/>
      <c r="QEA42" s="132"/>
      <c r="QEB42" s="132"/>
      <c r="QEC42" s="132"/>
      <c r="QED42" s="132"/>
      <c r="QEE42" s="132"/>
      <c r="QEF42" s="132"/>
      <c r="QEG42" s="132"/>
      <c r="QEH42" s="130"/>
      <c r="QEI42" s="132"/>
      <c r="QEJ42" s="132"/>
      <c r="QEK42" s="132"/>
      <c r="QEL42" s="132"/>
      <c r="QEM42" s="132"/>
      <c r="QEN42" s="132"/>
      <c r="QEO42" s="132"/>
      <c r="QEP42" s="132"/>
      <c r="QEQ42" s="132"/>
      <c r="QER42" s="132"/>
      <c r="QES42" s="132"/>
      <c r="QET42" s="132"/>
      <c r="QEU42" s="132"/>
      <c r="QEV42" s="132"/>
      <c r="QEW42" s="130"/>
      <c r="QEX42" s="132"/>
      <c r="QEY42" s="132"/>
      <c r="QEZ42" s="132"/>
      <c r="QFA42" s="132"/>
      <c r="QFB42" s="132"/>
      <c r="QFC42" s="132"/>
      <c r="QFD42" s="132"/>
      <c r="QFE42" s="132"/>
      <c r="QFF42" s="132"/>
      <c r="QFG42" s="132"/>
      <c r="QFH42" s="132"/>
      <c r="QFI42" s="132"/>
      <c r="QFJ42" s="132"/>
      <c r="QFK42" s="132"/>
      <c r="QFL42" s="130"/>
      <c r="QFM42" s="132"/>
      <c r="QFN42" s="132"/>
      <c r="QFO42" s="132"/>
      <c r="QFP42" s="132"/>
      <c r="QFQ42" s="132"/>
      <c r="QFR42" s="132"/>
      <c r="QFS42" s="132"/>
      <c r="QFT42" s="132"/>
      <c r="QFU42" s="132"/>
      <c r="QFV42" s="132"/>
      <c r="QFW42" s="132"/>
      <c r="QFX42" s="132"/>
      <c r="QFY42" s="132"/>
      <c r="QFZ42" s="132"/>
      <c r="QGA42" s="130"/>
      <c r="QGB42" s="132"/>
      <c r="QGC42" s="132"/>
      <c r="QGD42" s="132"/>
      <c r="QGE42" s="132"/>
      <c r="QGF42" s="132"/>
      <c r="QGG42" s="132"/>
      <c r="QGH42" s="132"/>
      <c r="QGI42" s="132"/>
      <c r="QGJ42" s="132"/>
      <c r="QGK42" s="132"/>
      <c r="QGL42" s="132"/>
      <c r="QGM42" s="132"/>
      <c r="QGN42" s="132"/>
      <c r="QGO42" s="132"/>
      <c r="QGP42" s="130"/>
      <c r="QGQ42" s="132"/>
      <c r="QGR42" s="132"/>
      <c r="QGS42" s="132"/>
      <c r="QGT42" s="132"/>
      <c r="QGU42" s="132"/>
      <c r="QGV42" s="132"/>
      <c r="QGW42" s="132"/>
      <c r="QGX42" s="132"/>
      <c r="QGY42" s="132"/>
      <c r="QGZ42" s="132"/>
      <c r="QHA42" s="132"/>
      <c r="QHB42" s="132"/>
      <c r="QHC42" s="132"/>
      <c r="QHD42" s="132"/>
      <c r="QHE42" s="130"/>
      <c r="QHF42" s="132"/>
      <c r="QHG42" s="132"/>
      <c r="QHH42" s="132"/>
      <c r="QHI42" s="132"/>
      <c r="QHJ42" s="132"/>
      <c r="QHK42" s="132"/>
      <c r="QHL42" s="132"/>
      <c r="QHM42" s="132"/>
      <c r="QHN42" s="132"/>
      <c r="QHO42" s="132"/>
      <c r="QHP42" s="132"/>
      <c r="QHQ42" s="132"/>
      <c r="QHR42" s="132"/>
      <c r="QHS42" s="132"/>
      <c r="QHT42" s="130"/>
      <c r="QHU42" s="132"/>
      <c r="QHV42" s="132"/>
      <c r="QHW42" s="132"/>
      <c r="QHX42" s="132"/>
      <c r="QHY42" s="132"/>
      <c r="QHZ42" s="132"/>
      <c r="QIA42" s="132"/>
      <c r="QIB42" s="132"/>
      <c r="QIC42" s="132"/>
      <c r="QID42" s="132"/>
      <c r="QIE42" s="132"/>
      <c r="QIF42" s="132"/>
      <c r="QIG42" s="132"/>
      <c r="QIH42" s="132"/>
      <c r="QII42" s="130"/>
      <c r="QIJ42" s="132"/>
      <c r="QIK42" s="132"/>
      <c r="QIL42" s="132"/>
      <c r="QIM42" s="132"/>
      <c r="QIN42" s="132"/>
      <c r="QIO42" s="132"/>
      <c r="QIP42" s="132"/>
      <c r="QIQ42" s="132"/>
      <c r="QIR42" s="132"/>
      <c r="QIS42" s="132"/>
      <c r="QIT42" s="132"/>
      <c r="QIU42" s="132"/>
      <c r="QIV42" s="132"/>
      <c r="QIW42" s="132"/>
      <c r="QIX42" s="130"/>
      <c r="QIY42" s="132"/>
      <c r="QIZ42" s="132"/>
      <c r="QJA42" s="132"/>
      <c r="QJB42" s="132"/>
      <c r="QJC42" s="132"/>
      <c r="QJD42" s="132"/>
      <c r="QJE42" s="132"/>
      <c r="QJF42" s="132"/>
      <c r="QJG42" s="132"/>
      <c r="QJH42" s="132"/>
      <c r="QJI42" s="132"/>
      <c r="QJJ42" s="132"/>
      <c r="QJK42" s="132"/>
      <c r="QJL42" s="132"/>
      <c r="QJM42" s="130"/>
      <c r="QJN42" s="132"/>
      <c r="QJO42" s="132"/>
      <c r="QJP42" s="132"/>
      <c r="QJQ42" s="132"/>
      <c r="QJR42" s="132"/>
      <c r="QJS42" s="132"/>
      <c r="QJT42" s="132"/>
      <c r="QJU42" s="132"/>
      <c r="QJV42" s="132"/>
      <c r="QJW42" s="132"/>
      <c r="QJX42" s="132"/>
      <c r="QJY42" s="132"/>
      <c r="QJZ42" s="132"/>
      <c r="QKA42" s="132"/>
      <c r="QKB42" s="130"/>
      <c r="QKC42" s="132"/>
      <c r="QKD42" s="132"/>
      <c r="QKE42" s="132"/>
      <c r="QKF42" s="132"/>
      <c r="QKG42" s="132"/>
      <c r="QKH42" s="132"/>
      <c r="QKI42" s="132"/>
      <c r="QKJ42" s="132"/>
      <c r="QKK42" s="132"/>
      <c r="QKL42" s="132"/>
      <c r="QKM42" s="132"/>
      <c r="QKN42" s="132"/>
      <c r="QKO42" s="132"/>
      <c r="QKP42" s="132"/>
      <c r="QKQ42" s="130"/>
      <c r="QKR42" s="132"/>
      <c r="QKS42" s="132"/>
      <c r="QKT42" s="132"/>
      <c r="QKU42" s="132"/>
      <c r="QKV42" s="132"/>
      <c r="QKW42" s="132"/>
      <c r="QKX42" s="132"/>
      <c r="QKY42" s="132"/>
      <c r="QKZ42" s="132"/>
      <c r="QLA42" s="132"/>
      <c r="QLB42" s="132"/>
      <c r="QLC42" s="132"/>
      <c r="QLD42" s="132"/>
      <c r="QLE42" s="132"/>
      <c r="QLF42" s="130"/>
      <c r="QLG42" s="132"/>
      <c r="QLH42" s="132"/>
      <c r="QLI42" s="132"/>
      <c r="QLJ42" s="132"/>
      <c r="QLK42" s="132"/>
      <c r="QLL42" s="132"/>
      <c r="QLM42" s="132"/>
      <c r="QLN42" s="132"/>
      <c r="QLO42" s="132"/>
      <c r="QLP42" s="132"/>
      <c r="QLQ42" s="132"/>
      <c r="QLR42" s="132"/>
      <c r="QLS42" s="132"/>
      <c r="QLT42" s="132"/>
      <c r="QLU42" s="130"/>
      <c r="QLV42" s="132"/>
      <c r="QLW42" s="132"/>
      <c r="QLX42" s="132"/>
      <c r="QLY42" s="132"/>
      <c r="QLZ42" s="132"/>
      <c r="QMA42" s="132"/>
      <c r="QMB42" s="132"/>
      <c r="QMC42" s="132"/>
      <c r="QMD42" s="132"/>
      <c r="QME42" s="132"/>
      <c r="QMF42" s="132"/>
      <c r="QMG42" s="132"/>
      <c r="QMH42" s="132"/>
      <c r="QMI42" s="132"/>
      <c r="QMJ42" s="130"/>
      <c r="QMK42" s="132"/>
      <c r="QML42" s="132"/>
      <c r="QMM42" s="132"/>
      <c r="QMN42" s="132"/>
      <c r="QMO42" s="132"/>
      <c r="QMP42" s="132"/>
      <c r="QMQ42" s="132"/>
      <c r="QMR42" s="132"/>
      <c r="QMS42" s="132"/>
      <c r="QMT42" s="132"/>
      <c r="QMU42" s="132"/>
      <c r="QMV42" s="132"/>
      <c r="QMW42" s="132"/>
      <c r="QMX42" s="132"/>
      <c r="QMY42" s="130"/>
      <c r="QMZ42" s="132"/>
      <c r="QNA42" s="132"/>
      <c r="QNB42" s="132"/>
      <c r="QNC42" s="132"/>
      <c r="QND42" s="132"/>
      <c r="QNE42" s="132"/>
      <c r="QNF42" s="132"/>
      <c r="QNG42" s="132"/>
      <c r="QNH42" s="132"/>
      <c r="QNI42" s="132"/>
      <c r="QNJ42" s="132"/>
      <c r="QNK42" s="132"/>
      <c r="QNL42" s="132"/>
      <c r="QNM42" s="132"/>
      <c r="QNN42" s="130"/>
      <c r="QNO42" s="132"/>
      <c r="QNP42" s="132"/>
      <c r="QNQ42" s="132"/>
      <c r="QNR42" s="132"/>
      <c r="QNS42" s="132"/>
      <c r="QNT42" s="132"/>
      <c r="QNU42" s="132"/>
      <c r="QNV42" s="132"/>
      <c r="QNW42" s="132"/>
      <c r="QNX42" s="132"/>
      <c r="QNY42" s="132"/>
      <c r="QNZ42" s="132"/>
      <c r="QOA42" s="132"/>
      <c r="QOB42" s="132"/>
      <c r="QOC42" s="130"/>
      <c r="QOD42" s="132"/>
      <c r="QOE42" s="132"/>
      <c r="QOF42" s="132"/>
      <c r="QOG42" s="132"/>
      <c r="QOH42" s="132"/>
      <c r="QOI42" s="132"/>
      <c r="QOJ42" s="132"/>
      <c r="QOK42" s="132"/>
      <c r="QOL42" s="132"/>
      <c r="QOM42" s="132"/>
      <c r="QON42" s="132"/>
      <c r="QOO42" s="132"/>
      <c r="QOP42" s="132"/>
      <c r="QOQ42" s="132"/>
      <c r="QOR42" s="130"/>
      <c r="QOS42" s="132"/>
      <c r="QOT42" s="132"/>
      <c r="QOU42" s="132"/>
      <c r="QOV42" s="132"/>
      <c r="QOW42" s="132"/>
      <c r="QOX42" s="132"/>
      <c r="QOY42" s="132"/>
      <c r="QOZ42" s="132"/>
      <c r="QPA42" s="132"/>
      <c r="QPB42" s="132"/>
      <c r="QPC42" s="132"/>
      <c r="QPD42" s="132"/>
      <c r="QPE42" s="132"/>
      <c r="QPF42" s="132"/>
      <c r="QPG42" s="130"/>
      <c r="QPH42" s="132"/>
      <c r="QPI42" s="132"/>
      <c r="QPJ42" s="132"/>
      <c r="QPK42" s="132"/>
      <c r="QPL42" s="132"/>
      <c r="QPM42" s="132"/>
      <c r="QPN42" s="132"/>
      <c r="QPO42" s="132"/>
      <c r="QPP42" s="132"/>
      <c r="QPQ42" s="132"/>
      <c r="QPR42" s="132"/>
      <c r="QPS42" s="132"/>
      <c r="QPT42" s="132"/>
      <c r="QPU42" s="132"/>
      <c r="QPV42" s="130"/>
      <c r="QPW42" s="132"/>
      <c r="QPX42" s="132"/>
      <c r="QPY42" s="132"/>
      <c r="QPZ42" s="132"/>
      <c r="QQA42" s="132"/>
      <c r="QQB42" s="132"/>
      <c r="QQC42" s="132"/>
      <c r="QQD42" s="132"/>
      <c r="QQE42" s="132"/>
      <c r="QQF42" s="132"/>
      <c r="QQG42" s="132"/>
      <c r="QQH42" s="132"/>
      <c r="QQI42" s="132"/>
      <c r="QQJ42" s="132"/>
      <c r="QQK42" s="130"/>
      <c r="QQL42" s="132"/>
      <c r="QQM42" s="132"/>
      <c r="QQN42" s="132"/>
      <c r="QQO42" s="132"/>
      <c r="QQP42" s="132"/>
      <c r="QQQ42" s="132"/>
      <c r="QQR42" s="132"/>
      <c r="QQS42" s="132"/>
      <c r="QQT42" s="132"/>
      <c r="QQU42" s="132"/>
      <c r="QQV42" s="132"/>
      <c r="QQW42" s="132"/>
      <c r="QQX42" s="132"/>
      <c r="QQY42" s="132"/>
      <c r="QQZ42" s="130"/>
      <c r="QRA42" s="132"/>
      <c r="QRB42" s="132"/>
      <c r="QRC42" s="132"/>
      <c r="QRD42" s="132"/>
      <c r="QRE42" s="132"/>
      <c r="QRF42" s="132"/>
      <c r="QRG42" s="132"/>
      <c r="QRH42" s="132"/>
      <c r="QRI42" s="132"/>
      <c r="QRJ42" s="132"/>
      <c r="QRK42" s="132"/>
      <c r="QRL42" s="132"/>
      <c r="QRM42" s="132"/>
      <c r="QRN42" s="132"/>
      <c r="QRO42" s="130"/>
      <c r="QRP42" s="132"/>
      <c r="QRQ42" s="132"/>
      <c r="QRR42" s="132"/>
      <c r="QRS42" s="132"/>
      <c r="QRT42" s="132"/>
      <c r="QRU42" s="132"/>
      <c r="QRV42" s="132"/>
      <c r="QRW42" s="132"/>
      <c r="QRX42" s="132"/>
      <c r="QRY42" s="132"/>
      <c r="QRZ42" s="132"/>
      <c r="QSA42" s="132"/>
      <c r="QSB42" s="132"/>
      <c r="QSC42" s="132"/>
      <c r="QSD42" s="130"/>
      <c r="QSE42" s="132"/>
      <c r="QSF42" s="132"/>
      <c r="QSG42" s="132"/>
      <c r="QSH42" s="132"/>
      <c r="QSI42" s="132"/>
      <c r="QSJ42" s="132"/>
      <c r="QSK42" s="132"/>
      <c r="QSL42" s="132"/>
      <c r="QSM42" s="132"/>
      <c r="QSN42" s="132"/>
      <c r="QSO42" s="132"/>
      <c r="QSP42" s="132"/>
      <c r="QSQ42" s="132"/>
      <c r="QSR42" s="132"/>
      <c r="QSS42" s="130"/>
      <c r="QST42" s="132"/>
      <c r="QSU42" s="132"/>
      <c r="QSV42" s="132"/>
      <c r="QSW42" s="132"/>
      <c r="QSX42" s="132"/>
      <c r="QSY42" s="132"/>
      <c r="QSZ42" s="132"/>
      <c r="QTA42" s="132"/>
      <c r="QTB42" s="132"/>
      <c r="QTC42" s="132"/>
      <c r="QTD42" s="132"/>
      <c r="QTE42" s="132"/>
      <c r="QTF42" s="132"/>
      <c r="QTG42" s="132"/>
      <c r="QTH42" s="130"/>
      <c r="QTI42" s="132"/>
      <c r="QTJ42" s="132"/>
      <c r="QTK42" s="132"/>
      <c r="QTL42" s="132"/>
      <c r="QTM42" s="132"/>
      <c r="QTN42" s="132"/>
      <c r="QTO42" s="132"/>
      <c r="QTP42" s="132"/>
      <c r="QTQ42" s="132"/>
      <c r="QTR42" s="132"/>
      <c r="QTS42" s="132"/>
      <c r="QTT42" s="132"/>
      <c r="QTU42" s="132"/>
      <c r="QTV42" s="132"/>
      <c r="QTW42" s="130"/>
      <c r="QTX42" s="132"/>
      <c r="QTY42" s="132"/>
      <c r="QTZ42" s="132"/>
      <c r="QUA42" s="132"/>
      <c r="QUB42" s="132"/>
      <c r="QUC42" s="132"/>
      <c r="QUD42" s="132"/>
      <c r="QUE42" s="132"/>
      <c r="QUF42" s="132"/>
      <c r="QUG42" s="132"/>
      <c r="QUH42" s="132"/>
      <c r="QUI42" s="132"/>
      <c r="QUJ42" s="132"/>
      <c r="QUK42" s="132"/>
      <c r="QUL42" s="130"/>
      <c r="QUM42" s="132"/>
      <c r="QUN42" s="132"/>
      <c r="QUO42" s="132"/>
      <c r="QUP42" s="132"/>
      <c r="QUQ42" s="132"/>
      <c r="QUR42" s="132"/>
      <c r="QUS42" s="132"/>
      <c r="QUT42" s="132"/>
      <c r="QUU42" s="132"/>
      <c r="QUV42" s="132"/>
      <c r="QUW42" s="132"/>
      <c r="QUX42" s="132"/>
      <c r="QUY42" s="132"/>
      <c r="QUZ42" s="132"/>
      <c r="QVA42" s="130"/>
      <c r="QVB42" s="132"/>
      <c r="QVC42" s="132"/>
      <c r="QVD42" s="132"/>
      <c r="QVE42" s="132"/>
      <c r="QVF42" s="132"/>
      <c r="QVG42" s="132"/>
      <c r="QVH42" s="132"/>
      <c r="QVI42" s="132"/>
      <c r="QVJ42" s="132"/>
      <c r="QVK42" s="132"/>
      <c r="QVL42" s="132"/>
      <c r="QVM42" s="132"/>
      <c r="QVN42" s="132"/>
      <c r="QVO42" s="132"/>
      <c r="QVP42" s="130"/>
      <c r="QVQ42" s="132"/>
      <c r="QVR42" s="132"/>
      <c r="QVS42" s="132"/>
      <c r="QVT42" s="132"/>
      <c r="QVU42" s="132"/>
      <c r="QVV42" s="132"/>
      <c r="QVW42" s="132"/>
      <c r="QVX42" s="132"/>
      <c r="QVY42" s="132"/>
      <c r="QVZ42" s="132"/>
      <c r="QWA42" s="132"/>
      <c r="QWB42" s="132"/>
      <c r="QWC42" s="132"/>
      <c r="QWD42" s="132"/>
      <c r="QWE42" s="130"/>
      <c r="QWF42" s="132"/>
      <c r="QWG42" s="132"/>
      <c r="QWH42" s="132"/>
      <c r="QWI42" s="132"/>
      <c r="QWJ42" s="132"/>
      <c r="QWK42" s="132"/>
      <c r="QWL42" s="132"/>
      <c r="QWM42" s="132"/>
      <c r="QWN42" s="132"/>
      <c r="QWO42" s="132"/>
      <c r="QWP42" s="132"/>
      <c r="QWQ42" s="132"/>
      <c r="QWR42" s="132"/>
      <c r="QWS42" s="132"/>
      <c r="QWT42" s="130"/>
      <c r="QWU42" s="132"/>
      <c r="QWV42" s="132"/>
      <c r="QWW42" s="132"/>
      <c r="QWX42" s="132"/>
      <c r="QWY42" s="132"/>
      <c r="QWZ42" s="132"/>
      <c r="QXA42" s="132"/>
      <c r="QXB42" s="132"/>
      <c r="QXC42" s="132"/>
      <c r="QXD42" s="132"/>
      <c r="QXE42" s="132"/>
      <c r="QXF42" s="132"/>
      <c r="QXG42" s="132"/>
      <c r="QXH42" s="132"/>
      <c r="QXI42" s="130"/>
      <c r="QXJ42" s="132"/>
      <c r="QXK42" s="132"/>
      <c r="QXL42" s="132"/>
      <c r="QXM42" s="132"/>
      <c r="QXN42" s="132"/>
      <c r="QXO42" s="132"/>
      <c r="QXP42" s="132"/>
      <c r="QXQ42" s="132"/>
      <c r="QXR42" s="132"/>
      <c r="QXS42" s="132"/>
      <c r="QXT42" s="132"/>
      <c r="QXU42" s="132"/>
      <c r="QXV42" s="132"/>
      <c r="QXW42" s="132"/>
      <c r="QXX42" s="130"/>
      <c r="QXY42" s="132"/>
      <c r="QXZ42" s="132"/>
      <c r="QYA42" s="132"/>
      <c r="QYB42" s="132"/>
      <c r="QYC42" s="132"/>
      <c r="QYD42" s="132"/>
      <c r="QYE42" s="132"/>
      <c r="QYF42" s="132"/>
      <c r="QYG42" s="132"/>
      <c r="QYH42" s="132"/>
      <c r="QYI42" s="132"/>
      <c r="QYJ42" s="132"/>
      <c r="QYK42" s="132"/>
      <c r="QYL42" s="132"/>
      <c r="QYM42" s="130"/>
      <c r="QYN42" s="132"/>
      <c r="QYO42" s="132"/>
      <c r="QYP42" s="132"/>
      <c r="QYQ42" s="132"/>
      <c r="QYR42" s="132"/>
      <c r="QYS42" s="132"/>
      <c r="QYT42" s="132"/>
      <c r="QYU42" s="132"/>
      <c r="QYV42" s="132"/>
      <c r="QYW42" s="132"/>
      <c r="QYX42" s="132"/>
      <c r="QYY42" s="132"/>
      <c r="QYZ42" s="132"/>
      <c r="QZA42" s="132"/>
      <c r="QZB42" s="130"/>
      <c r="QZC42" s="132"/>
      <c r="QZD42" s="132"/>
      <c r="QZE42" s="132"/>
      <c r="QZF42" s="132"/>
      <c r="QZG42" s="132"/>
      <c r="QZH42" s="132"/>
      <c r="QZI42" s="132"/>
      <c r="QZJ42" s="132"/>
      <c r="QZK42" s="132"/>
      <c r="QZL42" s="132"/>
      <c r="QZM42" s="132"/>
      <c r="QZN42" s="132"/>
      <c r="QZO42" s="132"/>
      <c r="QZP42" s="132"/>
      <c r="QZQ42" s="130"/>
      <c r="QZR42" s="132"/>
      <c r="QZS42" s="132"/>
      <c r="QZT42" s="132"/>
      <c r="QZU42" s="132"/>
      <c r="QZV42" s="132"/>
      <c r="QZW42" s="132"/>
      <c r="QZX42" s="132"/>
      <c r="QZY42" s="132"/>
      <c r="QZZ42" s="132"/>
      <c r="RAA42" s="132"/>
      <c r="RAB42" s="132"/>
      <c r="RAC42" s="132"/>
      <c r="RAD42" s="132"/>
      <c r="RAE42" s="132"/>
      <c r="RAF42" s="130"/>
      <c r="RAG42" s="132"/>
      <c r="RAH42" s="132"/>
      <c r="RAI42" s="132"/>
      <c r="RAJ42" s="132"/>
      <c r="RAK42" s="132"/>
      <c r="RAL42" s="132"/>
      <c r="RAM42" s="132"/>
      <c r="RAN42" s="132"/>
      <c r="RAO42" s="132"/>
      <c r="RAP42" s="132"/>
      <c r="RAQ42" s="132"/>
      <c r="RAR42" s="132"/>
      <c r="RAS42" s="132"/>
      <c r="RAT42" s="132"/>
      <c r="RAU42" s="130"/>
      <c r="RAV42" s="132"/>
      <c r="RAW42" s="132"/>
      <c r="RAX42" s="132"/>
      <c r="RAY42" s="132"/>
      <c r="RAZ42" s="132"/>
      <c r="RBA42" s="132"/>
      <c r="RBB42" s="132"/>
      <c r="RBC42" s="132"/>
      <c r="RBD42" s="132"/>
      <c r="RBE42" s="132"/>
      <c r="RBF42" s="132"/>
      <c r="RBG42" s="132"/>
      <c r="RBH42" s="132"/>
      <c r="RBI42" s="132"/>
      <c r="RBJ42" s="130"/>
      <c r="RBK42" s="132"/>
      <c r="RBL42" s="132"/>
      <c r="RBM42" s="132"/>
      <c r="RBN42" s="132"/>
      <c r="RBO42" s="132"/>
      <c r="RBP42" s="132"/>
      <c r="RBQ42" s="132"/>
      <c r="RBR42" s="132"/>
      <c r="RBS42" s="132"/>
      <c r="RBT42" s="132"/>
      <c r="RBU42" s="132"/>
      <c r="RBV42" s="132"/>
      <c r="RBW42" s="132"/>
      <c r="RBX42" s="132"/>
      <c r="RBY42" s="130"/>
      <c r="RBZ42" s="132"/>
      <c r="RCA42" s="132"/>
      <c r="RCB42" s="132"/>
      <c r="RCC42" s="132"/>
      <c r="RCD42" s="132"/>
      <c r="RCE42" s="132"/>
      <c r="RCF42" s="132"/>
      <c r="RCG42" s="132"/>
      <c r="RCH42" s="132"/>
      <c r="RCI42" s="132"/>
      <c r="RCJ42" s="132"/>
      <c r="RCK42" s="132"/>
      <c r="RCL42" s="132"/>
      <c r="RCM42" s="132"/>
      <c r="RCN42" s="130"/>
      <c r="RCO42" s="132"/>
      <c r="RCP42" s="132"/>
      <c r="RCQ42" s="132"/>
      <c r="RCR42" s="132"/>
      <c r="RCS42" s="132"/>
      <c r="RCT42" s="132"/>
      <c r="RCU42" s="132"/>
      <c r="RCV42" s="132"/>
      <c r="RCW42" s="132"/>
      <c r="RCX42" s="132"/>
      <c r="RCY42" s="132"/>
      <c r="RCZ42" s="132"/>
      <c r="RDA42" s="132"/>
      <c r="RDB42" s="132"/>
      <c r="RDC42" s="130"/>
      <c r="RDD42" s="132"/>
      <c r="RDE42" s="132"/>
      <c r="RDF42" s="132"/>
      <c r="RDG42" s="132"/>
      <c r="RDH42" s="132"/>
      <c r="RDI42" s="132"/>
      <c r="RDJ42" s="132"/>
      <c r="RDK42" s="132"/>
      <c r="RDL42" s="132"/>
      <c r="RDM42" s="132"/>
      <c r="RDN42" s="132"/>
      <c r="RDO42" s="132"/>
      <c r="RDP42" s="132"/>
      <c r="RDQ42" s="132"/>
      <c r="RDR42" s="130"/>
      <c r="RDS42" s="132"/>
      <c r="RDT42" s="132"/>
      <c r="RDU42" s="132"/>
      <c r="RDV42" s="132"/>
      <c r="RDW42" s="132"/>
      <c r="RDX42" s="132"/>
      <c r="RDY42" s="132"/>
      <c r="RDZ42" s="132"/>
      <c r="REA42" s="132"/>
      <c r="REB42" s="132"/>
      <c r="REC42" s="132"/>
      <c r="RED42" s="132"/>
      <c r="REE42" s="132"/>
      <c r="REF42" s="132"/>
      <c r="REG42" s="130"/>
      <c r="REH42" s="132"/>
      <c r="REI42" s="132"/>
      <c r="REJ42" s="132"/>
      <c r="REK42" s="132"/>
      <c r="REL42" s="132"/>
      <c r="REM42" s="132"/>
      <c r="REN42" s="132"/>
      <c r="REO42" s="132"/>
      <c r="REP42" s="132"/>
      <c r="REQ42" s="132"/>
      <c r="RER42" s="132"/>
      <c r="RES42" s="132"/>
      <c r="RET42" s="132"/>
      <c r="REU42" s="132"/>
      <c r="REV42" s="130"/>
      <c r="REW42" s="132"/>
      <c r="REX42" s="132"/>
      <c r="REY42" s="132"/>
      <c r="REZ42" s="132"/>
      <c r="RFA42" s="132"/>
      <c r="RFB42" s="132"/>
      <c r="RFC42" s="132"/>
      <c r="RFD42" s="132"/>
      <c r="RFE42" s="132"/>
      <c r="RFF42" s="132"/>
      <c r="RFG42" s="132"/>
      <c r="RFH42" s="132"/>
      <c r="RFI42" s="132"/>
      <c r="RFJ42" s="132"/>
      <c r="RFK42" s="130"/>
      <c r="RFL42" s="132"/>
      <c r="RFM42" s="132"/>
      <c r="RFN42" s="132"/>
      <c r="RFO42" s="132"/>
      <c r="RFP42" s="132"/>
      <c r="RFQ42" s="132"/>
      <c r="RFR42" s="132"/>
      <c r="RFS42" s="132"/>
      <c r="RFT42" s="132"/>
      <c r="RFU42" s="132"/>
      <c r="RFV42" s="132"/>
      <c r="RFW42" s="132"/>
      <c r="RFX42" s="132"/>
      <c r="RFY42" s="132"/>
      <c r="RFZ42" s="130"/>
      <c r="RGA42" s="132"/>
      <c r="RGB42" s="132"/>
      <c r="RGC42" s="132"/>
      <c r="RGD42" s="132"/>
      <c r="RGE42" s="132"/>
      <c r="RGF42" s="132"/>
      <c r="RGG42" s="132"/>
      <c r="RGH42" s="132"/>
      <c r="RGI42" s="132"/>
      <c r="RGJ42" s="132"/>
      <c r="RGK42" s="132"/>
      <c r="RGL42" s="132"/>
      <c r="RGM42" s="132"/>
      <c r="RGN42" s="132"/>
      <c r="RGO42" s="130"/>
      <c r="RGP42" s="132"/>
      <c r="RGQ42" s="132"/>
      <c r="RGR42" s="132"/>
      <c r="RGS42" s="132"/>
      <c r="RGT42" s="132"/>
      <c r="RGU42" s="132"/>
      <c r="RGV42" s="132"/>
      <c r="RGW42" s="132"/>
      <c r="RGX42" s="132"/>
      <c r="RGY42" s="132"/>
      <c r="RGZ42" s="132"/>
      <c r="RHA42" s="132"/>
      <c r="RHB42" s="132"/>
      <c r="RHC42" s="132"/>
      <c r="RHD42" s="130"/>
      <c r="RHE42" s="132"/>
      <c r="RHF42" s="132"/>
      <c r="RHG42" s="132"/>
      <c r="RHH42" s="132"/>
      <c r="RHI42" s="132"/>
      <c r="RHJ42" s="132"/>
      <c r="RHK42" s="132"/>
      <c r="RHL42" s="132"/>
      <c r="RHM42" s="132"/>
      <c r="RHN42" s="132"/>
      <c r="RHO42" s="132"/>
      <c r="RHP42" s="132"/>
      <c r="RHQ42" s="132"/>
      <c r="RHR42" s="132"/>
      <c r="RHS42" s="130"/>
      <c r="RHT42" s="132"/>
      <c r="RHU42" s="132"/>
      <c r="RHV42" s="132"/>
      <c r="RHW42" s="132"/>
      <c r="RHX42" s="132"/>
      <c r="RHY42" s="132"/>
      <c r="RHZ42" s="132"/>
      <c r="RIA42" s="132"/>
      <c r="RIB42" s="132"/>
      <c r="RIC42" s="132"/>
      <c r="RID42" s="132"/>
      <c r="RIE42" s="132"/>
      <c r="RIF42" s="132"/>
      <c r="RIG42" s="132"/>
      <c r="RIH42" s="130"/>
      <c r="RII42" s="132"/>
      <c r="RIJ42" s="132"/>
      <c r="RIK42" s="132"/>
      <c r="RIL42" s="132"/>
      <c r="RIM42" s="132"/>
      <c r="RIN42" s="132"/>
      <c r="RIO42" s="132"/>
      <c r="RIP42" s="132"/>
      <c r="RIQ42" s="132"/>
      <c r="RIR42" s="132"/>
      <c r="RIS42" s="132"/>
      <c r="RIT42" s="132"/>
      <c r="RIU42" s="132"/>
      <c r="RIV42" s="132"/>
      <c r="RIW42" s="130"/>
      <c r="RIX42" s="132"/>
      <c r="RIY42" s="132"/>
      <c r="RIZ42" s="132"/>
      <c r="RJA42" s="132"/>
      <c r="RJB42" s="132"/>
      <c r="RJC42" s="132"/>
      <c r="RJD42" s="132"/>
      <c r="RJE42" s="132"/>
      <c r="RJF42" s="132"/>
      <c r="RJG42" s="132"/>
      <c r="RJH42" s="132"/>
      <c r="RJI42" s="132"/>
      <c r="RJJ42" s="132"/>
      <c r="RJK42" s="132"/>
      <c r="RJL42" s="130"/>
      <c r="RJM42" s="132"/>
      <c r="RJN42" s="132"/>
      <c r="RJO42" s="132"/>
      <c r="RJP42" s="132"/>
      <c r="RJQ42" s="132"/>
      <c r="RJR42" s="132"/>
      <c r="RJS42" s="132"/>
      <c r="RJT42" s="132"/>
      <c r="RJU42" s="132"/>
      <c r="RJV42" s="132"/>
      <c r="RJW42" s="132"/>
      <c r="RJX42" s="132"/>
      <c r="RJY42" s="132"/>
      <c r="RJZ42" s="132"/>
      <c r="RKA42" s="130"/>
      <c r="RKB42" s="132"/>
      <c r="RKC42" s="132"/>
      <c r="RKD42" s="132"/>
      <c r="RKE42" s="132"/>
      <c r="RKF42" s="132"/>
      <c r="RKG42" s="132"/>
      <c r="RKH42" s="132"/>
      <c r="RKI42" s="132"/>
      <c r="RKJ42" s="132"/>
      <c r="RKK42" s="132"/>
      <c r="RKL42" s="132"/>
      <c r="RKM42" s="132"/>
      <c r="RKN42" s="132"/>
      <c r="RKO42" s="132"/>
      <c r="RKP42" s="130"/>
      <c r="RKQ42" s="132"/>
      <c r="RKR42" s="132"/>
      <c r="RKS42" s="132"/>
      <c r="RKT42" s="132"/>
      <c r="RKU42" s="132"/>
      <c r="RKV42" s="132"/>
      <c r="RKW42" s="132"/>
      <c r="RKX42" s="132"/>
      <c r="RKY42" s="132"/>
      <c r="RKZ42" s="132"/>
      <c r="RLA42" s="132"/>
      <c r="RLB42" s="132"/>
      <c r="RLC42" s="132"/>
      <c r="RLD42" s="132"/>
      <c r="RLE42" s="130"/>
      <c r="RLF42" s="132"/>
      <c r="RLG42" s="132"/>
      <c r="RLH42" s="132"/>
      <c r="RLI42" s="132"/>
      <c r="RLJ42" s="132"/>
      <c r="RLK42" s="132"/>
      <c r="RLL42" s="132"/>
      <c r="RLM42" s="132"/>
      <c r="RLN42" s="132"/>
      <c r="RLO42" s="132"/>
      <c r="RLP42" s="132"/>
      <c r="RLQ42" s="132"/>
      <c r="RLR42" s="132"/>
      <c r="RLS42" s="132"/>
      <c r="RLT42" s="130"/>
      <c r="RLU42" s="132"/>
      <c r="RLV42" s="132"/>
      <c r="RLW42" s="132"/>
      <c r="RLX42" s="132"/>
      <c r="RLY42" s="132"/>
      <c r="RLZ42" s="132"/>
      <c r="RMA42" s="132"/>
      <c r="RMB42" s="132"/>
      <c r="RMC42" s="132"/>
      <c r="RMD42" s="132"/>
      <c r="RME42" s="132"/>
      <c r="RMF42" s="132"/>
      <c r="RMG42" s="132"/>
      <c r="RMH42" s="132"/>
      <c r="RMI42" s="130"/>
      <c r="RMJ42" s="132"/>
      <c r="RMK42" s="132"/>
      <c r="RML42" s="132"/>
      <c r="RMM42" s="132"/>
      <c r="RMN42" s="132"/>
      <c r="RMO42" s="132"/>
      <c r="RMP42" s="132"/>
      <c r="RMQ42" s="132"/>
      <c r="RMR42" s="132"/>
      <c r="RMS42" s="132"/>
      <c r="RMT42" s="132"/>
      <c r="RMU42" s="132"/>
      <c r="RMV42" s="132"/>
      <c r="RMW42" s="132"/>
      <c r="RMX42" s="130"/>
      <c r="RMY42" s="132"/>
      <c r="RMZ42" s="132"/>
      <c r="RNA42" s="132"/>
      <c r="RNB42" s="132"/>
      <c r="RNC42" s="132"/>
      <c r="RND42" s="132"/>
      <c r="RNE42" s="132"/>
      <c r="RNF42" s="132"/>
      <c r="RNG42" s="132"/>
      <c r="RNH42" s="132"/>
      <c r="RNI42" s="132"/>
      <c r="RNJ42" s="132"/>
      <c r="RNK42" s="132"/>
      <c r="RNL42" s="132"/>
      <c r="RNM42" s="130"/>
      <c r="RNN42" s="132"/>
      <c r="RNO42" s="132"/>
      <c r="RNP42" s="132"/>
      <c r="RNQ42" s="132"/>
      <c r="RNR42" s="132"/>
      <c r="RNS42" s="132"/>
      <c r="RNT42" s="132"/>
      <c r="RNU42" s="132"/>
      <c r="RNV42" s="132"/>
      <c r="RNW42" s="132"/>
      <c r="RNX42" s="132"/>
      <c r="RNY42" s="132"/>
      <c r="RNZ42" s="132"/>
      <c r="ROA42" s="132"/>
      <c r="ROB42" s="130"/>
      <c r="ROC42" s="132"/>
      <c r="ROD42" s="132"/>
      <c r="ROE42" s="132"/>
      <c r="ROF42" s="132"/>
      <c r="ROG42" s="132"/>
      <c r="ROH42" s="132"/>
      <c r="ROI42" s="132"/>
      <c r="ROJ42" s="132"/>
      <c r="ROK42" s="132"/>
      <c r="ROL42" s="132"/>
      <c r="ROM42" s="132"/>
      <c r="RON42" s="132"/>
      <c r="ROO42" s="132"/>
      <c r="ROP42" s="132"/>
      <c r="ROQ42" s="130"/>
      <c r="ROR42" s="132"/>
      <c r="ROS42" s="132"/>
      <c r="ROT42" s="132"/>
      <c r="ROU42" s="132"/>
      <c r="ROV42" s="132"/>
      <c r="ROW42" s="132"/>
      <c r="ROX42" s="132"/>
      <c r="ROY42" s="132"/>
      <c r="ROZ42" s="132"/>
      <c r="RPA42" s="132"/>
      <c r="RPB42" s="132"/>
      <c r="RPC42" s="132"/>
      <c r="RPD42" s="132"/>
      <c r="RPE42" s="132"/>
      <c r="RPF42" s="130"/>
      <c r="RPG42" s="132"/>
      <c r="RPH42" s="132"/>
      <c r="RPI42" s="132"/>
      <c r="RPJ42" s="132"/>
      <c r="RPK42" s="132"/>
      <c r="RPL42" s="132"/>
      <c r="RPM42" s="132"/>
      <c r="RPN42" s="132"/>
      <c r="RPO42" s="132"/>
      <c r="RPP42" s="132"/>
      <c r="RPQ42" s="132"/>
      <c r="RPR42" s="132"/>
      <c r="RPS42" s="132"/>
      <c r="RPT42" s="132"/>
      <c r="RPU42" s="130"/>
      <c r="RPV42" s="132"/>
      <c r="RPW42" s="132"/>
      <c r="RPX42" s="132"/>
      <c r="RPY42" s="132"/>
      <c r="RPZ42" s="132"/>
      <c r="RQA42" s="132"/>
      <c r="RQB42" s="132"/>
      <c r="RQC42" s="132"/>
      <c r="RQD42" s="132"/>
      <c r="RQE42" s="132"/>
      <c r="RQF42" s="132"/>
      <c r="RQG42" s="132"/>
      <c r="RQH42" s="132"/>
      <c r="RQI42" s="132"/>
      <c r="RQJ42" s="130"/>
      <c r="RQK42" s="132"/>
      <c r="RQL42" s="132"/>
      <c r="RQM42" s="132"/>
      <c r="RQN42" s="132"/>
      <c r="RQO42" s="132"/>
      <c r="RQP42" s="132"/>
      <c r="RQQ42" s="132"/>
      <c r="RQR42" s="132"/>
      <c r="RQS42" s="132"/>
      <c r="RQT42" s="132"/>
      <c r="RQU42" s="132"/>
      <c r="RQV42" s="132"/>
      <c r="RQW42" s="132"/>
      <c r="RQX42" s="132"/>
      <c r="RQY42" s="130"/>
      <c r="RQZ42" s="132"/>
      <c r="RRA42" s="132"/>
      <c r="RRB42" s="132"/>
      <c r="RRC42" s="132"/>
      <c r="RRD42" s="132"/>
      <c r="RRE42" s="132"/>
      <c r="RRF42" s="132"/>
      <c r="RRG42" s="132"/>
      <c r="RRH42" s="132"/>
      <c r="RRI42" s="132"/>
      <c r="RRJ42" s="132"/>
      <c r="RRK42" s="132"/>
      <c r="RRL42" s="132"/>
      <c r="RRM42" s="132"/>
      <c r="RRN42" s="130"/>
      <c r="RRO42" s="132"/>
      <c r="RRP42" s="132"/>
      <c r="RRQ42" s="132"/>
      <c r="RRR42" s="132"/>
      <c r="RRS42" s="132"/>
      <c r="RRT42" s="132"/>
      <c r="RRU42" s="132"/>
      <c r="RRV42" s="132"/>
      <c r="RRW42" s="132"/>
      <c r="RRX42" s="132"/>
      <c r="RRY42" s="132"/>
      <c r="RRZ42" s="132"/>
      <c r="RSA42" s="132"/>
      <c r="RSB42" s="132"/>
      <c r="RSC42" s="130"/>
      <c r="RSD42" s="132"/>
      <c r="RSE42" s="132"/>
      <c r="RSF42" s="132"/>
      <c r="RSG42" s="132"/>
      <c r="RSH42" s="132"/>
      <c r="RSI42" s="132"/>
      <c r="RSJ42" s="132"/>
      <c r="RSK42" s="132"/>
      <c r="RSL42" s="132"/>
      <c r="RSM42" s="132"/>
      <c r="RSN42" s="132"/>
      <c r="RSO42" s="132"/>
      <c r="RSP42" s="132"/>
      <c r="RSQ42" s="132"/>
      <c r="RSR42" s="130"/>
      <c r="RSS42" s="132"/>
      <c r="RST42" s="132"/>
      <c r="RSU42" s="132"/>
      <c r="RSV42" s="132"/>
      <c r="RSW42" s="132"/>
      <c r="RSX42" s="132"/>
      <c r="RSY42" s="132"/>
      <c r="RSZ42" s="132"/>
      <c r="RTA42" s="132"/>
      <c r="RTB42" s="132"/>
      <c r="RTC42" s="132"/>
      <c r="RTD42" s="132"/>
      <c r="RTE42" s="132"/>
      <c r="RTF42" s="132"/>
      <c r="RTG42" s="130"/>
      <c r="RTH42" s="132"/>
      <c r="RTI42" s="132"/>
      <c r="RTJ42" s="132"/>
      <c r="RTK42" s="132"/>
      <c r="RTL42" s="132"/>
      <c r="RTM42" s="132"/>
      <c r="RTN42" s="132"/>
      <c r="RTO42" s="132"/>
      <c r="RTP42" s="132"/>
      <c r="RTQ42" s="132"/>
      <c r="RTR42" s="132"/>
      <c r="RTS42" s="132"/>
      <c r="RTT42" s="132"/>
      <c r="RTU42" s="132"/>
      <c r="RTV42" s="130"/>
      <c r="RTW42" s="132"/>
      <c r="RTX42" s="132"/>
      <c r="RTY42" s="132"/>
      <c r="RTZ42" s="132"/>
      <c r="RUA42" s="132"/>
      <c r="RUB42" s="132"/>
      <c r="RUC42" s="132"/>
      <c r="RUD42" s="132"/>
      <c r="RUE42" s="132"/>
      <c r="RUF42" s="132"/>
      <c r="RUG42" s="132"/>
      <c r="RUH42" s="132"/>
      <c r="RUI42" s="132"/>
      <c r="RUJ42" s="132"/>
      <c r="RUK42" s="130"/>
      <c r="RUL42" s="132"/>
      <c r="RUM42" s="132"/>
      <c r="RUN42" s="132"/>
      <c r="RUO42" s="132"/>
      <c r="RUP42" s="132"/>
      <c r="RUQ42" s="132"/>
      <c r="RUR42" s="132"/>
      <c r="RUS42" s="132"/>
      <c r="RUT42" s="132"/>
      <c r="RUU42" s="132"/>
      <c r="RUV42" s="132"/>
      <c r="RUW42" s="132"/>
      <c r="RUX42" s="132"/>
      <c r="RUY42" s="132"/>
      <c r="RUZ42" s="130"/>
      <c r="RVA42" s="132"/>
      <c r="RVB42" s="132"/>
      <c r="RVC42" s="132"/>
      <c r="RVD42" s="132"/>
      <c r="RVE42" s="132"/>
      <c r="RVF42" s="132"/>
      <c r="RVG42" s="132"/>
      <c r="RVH42" s="132"/>
      <c r="RVI42" s="132"/>
      <c r="RVJ42" s="132"/>
      <c r="RVK42" s="132"/>
      <c r="RVL42" s="132"/>
      <c r="RVM42" s="132"/>
      <c r="RVN42" s="132"/>
      <c r="RVO42" s="130"/>
      <c r="RVP42" s="132"/>
      <c r="RVQ42" s="132"/>
      <c r="RVR42" s="132"/>
      <c r="RVS42" s="132"/>
      <c r="RVT42" s="132"/>
      <c r="RVU42" s="132"/>
      <c r="RVV42" s="132"/>
      <c r="RVW42" s="132"/>
      <c r="RVX42" s="132"/>
      <c r="RVY42" s="132"/>
      <c r="RVZ42" s="132"/>
      <c r="RWA42" s="132"/>
      <c r="RWB42" s="132"/>
      <c r="RWC42" s="132"/>
      <c r="RWD42" s="130"/>
      <c r="RWE42" s="132"/>
      <c r="RWF42" s="132"/>
      <c r="RWG42" s="132"/>
      <c r="RWH42" s="132"/>
      <c r="RWI42" s="132"/>
      <c r="RWJ42" s="132"/>
      <c r="RWK42" s="132"/>
      <c r="RWL42" s="132"/>
      <c r="RWM42" s="132"/>
      <c r="RWN42" s="132"/>
      <c r="RWO42" s="132"/>
      <c r="RWP42" s="132"/>
      <c r="RWQ42" s="132"/>
      <c r="RWR42" s="132"/>
      <c r="RWS42" s="130"/>
      <c r="RWT42" s="132"/>
      <c r="RWU42" s="132"/>
      <c r="RWV42" s="132"/>
      <c r="RWW42" s="132"/>
      <c r="RWX42" s="132"/>
      <c r="RWY42" s="132"/>
      <c r="RWZ42" s="132"/>
      <c r="RXA42" s="132"/>
      <c r="RXB42" s="132"/>
      <c r="RXC42" s="132"/>
      <c r="RXD42" s="132"/>
      <c r="RXE42" s="132"/>
      <c r="RXF42" s="132"/>
      <c r="RXG42" s="132"/>
      <c r="RXH42" s="130"/>
      <c r="RXI42" s="132"/>
      <c r="RXJ42" s="132"/>
      <c r="RXK42" s="132"/>
      <c r="RXL42" s="132"/>
      <c r="RXM42" s="132"/>
      <c r="RXN42" s="132"/>
      <c r="RXO42" s="132"/>
      <c r="RXP42" s="132"/>
      <c r="RXQ42" s="132"/>
      <c r="RXR42" s="132"/>
      <c r="RXS42" s="132"/>
      <c r="RXT42" s="132"/>
      <c r="RXU42" s="132"/>
      <c r="RXV42" s="132"/>
      <c r="RXW42" s="130"/>
      <c r="RXX42" s="132"/>
      <c r="RXY42" s="132"/>
      <c r="RXZ42" s="132"/>
      <c r="RYA42" s="132"/>
      <c r="RYB42" s="132"/>
      <c r="RYC42" s="132"/>
      <c r="RYD42" s="132"/>
      <c r="RYE42" s="132"/>
      <c r="RYF42" s="132"/>
      <c r="RYG42" s="132"/>
      <c r="RYH42" s="132"/>
      <c r="RYI42" s="132"/>
      <c r="RYJ42" s="132"/>
      <c r="RYK42" s="132"/>
      <c r="RYL42" s="130"/>
      <c r="RYM42" s="132"/>
      <c r="RYN42" s="132"/>
      <c r="RYO42" s="132"/>
      <c r="RYP42" s="132"/>
      <c r="RYQ42" s="132"/>
      <c r="RYR42" s="132"/>
      <c r="RYS42" s="132"/>
      <c r="RYT42" s="132"/>
      <c r="RYU42" s="132"/>
      <c r="RYV42" s="132"/>
      <c r="RYW42" s="132"/>
      <c r="RYX42" s="132"/>
      <c r="RYY42" s="132"/>
      <c r="RYZ42" s="132"/>
      <c r="RZA42" s="130"/>
      <c r="RZB42" s="132"/>
      <c r="RZC42" s="132"/>
      <c r="RZD42" s="132"/>
      <c r="RZE42" s="132"/>
      <c r="RZF42" s="132"/>
      <c r="RZG42" s="132"/>
      <c r="RZH42" s="132"/>
      <c r="RZI42" s="132"/>
      <c r="RZJ42" s="132"/>
      <c r="RZK42" s="132"/>
      <c r="RZL42" s="132"/>
      <c r="RZM42" s="132"/>
      <c r="RZN42" s="132"/>
      <c r="RZO42" s="132"/>
      <c r="RZP42" s="130"/>
      <c r="RZQ42" s="132"/>
      <c r="RZR42" s="132"/>
      <c r="RZS42" s="132"/>
      <c r="RZT42" s="132"/>
      <c r="RZU42" s="132"/>
      <c r="RZV42" s="132"/>
      <c r="RZW42" s="132"/>
      <c r="RZX42" s="132"/>
      <c r="RZY42" s="132"/>
      <c r="RZZ42" s="132"/>
      <c r="SAA42" s="132"/>
      <c r="SAB42" s="132"/>
      <c r="SAC42" s="132"/>
      <c r="SAD42" s="132"/>
      <c r="SAE42" s="130"/>
      <c r="SAF42" s="132"/>
      <c r="SAG42" s="132"/>
      <c r="SAH42" s="132"/>
      <c r="SAI42" s="132"/>
      <c r="SAJ42" s="132"/>
      <c r="SAK42" s="132"/>
      <c r="SAL42" s="132"/>
      <c r="SAM42" s="132"/>
      <c r="SAN42" s="132"/>
      <c r="SAO42" s="132"/>
      <c r="SAP42" s="132"/>
      <c r="SAQ42" s="132"/>
      <c r="SAR42" s="132"/>
      <c r="SAS42" s="132"/>
      <c r="SAT42" s="130"/>
      <c r="SAU42" s="132"/>
      <c r="SAV42" s="132"/>
      <c r="SAW42" s="132"/>
      <c r="SAX42" s="132"/>
      <c r="SAY42" s="132"/>
      <c r="SAZ42" s="132"/>
      <c r="SBA42" s="132"/>
      <c r="SBB42" s="132"/>
      <c r="SBC42" s="132"/>
      <c r="SBD42" s="132"/>
      <c r="SBE42" s="132"/>
      <c r="SBF42" s="132"/>
      <c r="SBG42" s="132"/>
      <c r="SBH42" s="132"/>
      <c r="SBI42" s="130"/>
      <c r="SBJ42" s="132"/>
      <c r="SBK42" s="132"/>
      <c r="SBL42" s="132"/>
      <c r="SBM42" s="132"/>
      <c r="SBN42" s="132"/>
      <c r="SBO42" s="132"/>
      <c r="SBP42" s="132"/>
      <c r="SBQ42" s="132"/>
      <c r="SBR42" s="132"/>
      <c r="SBS42" s="132"/>
      <c r="SBT42" s="132"/>
      <c r="SBU42" s="132"/>
      <c r="SBV42" s="132"/>
      <c r="SBW42" s="132"/>
      <c r="SBX42" s="130"/>
      <c r="SBY42" s="132"/>
      <c r="SBZ42" s="132"/>
      <c r="SCA42" s="132"/>
      <c r="SCB42" s="132"/>
      <c r="SCC42" s="132"/>
      <c r="SCD42" s="132"/>
      <c r="SCE42" s="132"/>
      <c r="SCF42" s="132"/>
      <c r="SCG42" s="132"/>
      <c r="SCH42" s="132"/>
      <c r="SCI42" s="132"/>
      <c r="SCJ42" s="132"/>
      <c r="SCK42" s="132"/>
      <c r="SCL42" s="132"/>
      <c r="SCM42" s="130"/>
      <c r="SCN42" s="132"/>
      <c r="SCO42" s="132"/>
      <c r="SCP42" s="132"/>
      <c r="SCQ42" s="132"/>
      <c r="SCR42" s="132"/>
      <c r="SCS42" s="132"/>
      <c r="SCT42" s="132"/>
      <c r="SCU42" s="132"/>
      <c r="SCV42" s="132"/>
      <c r="SCW42" s="132"/>
      <c r="SCX42" s="132"/>
      <c r="SCY42" s="132"/>
      <c r="SCZ42" s="132"/>
      <c r="SDA42" s="132"/>
      <c r="SDB42" s="130"/>
      <c r="SDC42" s="132"/>
      <c r="SDD42" s="132"/>
      <c r="SDE42" s="132"/>
      <c r="SDF42" s="132"/>
      <c r="SDG42" s="132"/>
      <c r="SDH42" s="132"/>
      <c r="SDI42" s="132"/>
      <c r="SDJ42" s="132"/>
      <c r="SDK42" s="132"/>
      <c r="SDL42" s="132"/>
      <c r="SDM42" s="132"/>
      <c r="SDN42" s="132"/>
      <c r="SDO42" s="132"/>
      <c r="SDP42" s="132"/>
      <c r="SDQ42" s="130"/>
      <c r="SDR42" s="132"/>
      <c r="SDS42" s="132"/>
      <c r="SDT42" s="132"/>
      <c r="SDU42" s="132"/>
      <c r="SDV42" s="132"/>
      <c r="SDW42" s="132"/>
      <c r="SDX42" s="132"/>
      <c r="SDY42" s="132"/>
      <c r="SDZ42" s="132"/>
      <c r="SEA42" s="132"/>
      <c r="SEB42" s="132"/>
      <c r="SEC42" s="132"/>
      <c r="SED42" s="132"/>
      <c r="SEE42" s="132"/>
      <c r="SEF42" s="130"/>
      <c r="SEG42" s="132"/>
      <c r="SEH42" s="132"/>
      <c r="SEI42" s="132"/>
      <c r="SEJ42" s="132"/>
      <c r="SEK42" s="132"/>
      <c r="SEL42" s="132"/>
      <c r="SEM42" s="132"/>
      <c r="SEN42" s="132"/>
      <c r="SEO42" s="132"/>
      <c r="SEP42" s="132"/>
      <c r="SEQ42" s="132"/>
      <c r="SER42" s="132"/>
      <c r="SES42" s="132"/>
      <c r="SET42" s="132"/>
      <c r="SEU42" s="130"/>
      <c r="SEV42" s="132"/>
      <c r="SEW42" s="132"/>
      <c r="SEX42" s="132"/>
      <c r="SEY42" s="132"/>
      <c r="SEZ42" s="132"/>
      <c r="SFA42" s="132"/>
      <c r="SFB42" s="132"/>
      <c r="SFC42" s="132"/>
      <c r="SFD42" s="132"/>
      <c r="SFE42" s="132"/>
      <c r="SFF42" s="132"/>
      <c r="SFG42" s="132"/>
      <c r="SFH42" s="132"/>
      <c r="SFI42" s="132"/>
      <c r="SFJ42" s="130"/>
      <c r="SFK42" s="132"/>
      <c r="SFL42" s="132"/>
      <c r="SFM42" s="132"/>
      <c r="SFN42" s="132"/>
      <c r="SFO42" s="132"/>
      <c r="SFP42" s="132"/>
      <c r="SFQ42" s="132"/>
      <c r="SFR42" s="132"/>
      <c r="SFS42" s="132"/>
      <c r="SFT42" s="132"/>
      <c r="SFU42" s="132"/>
      <c r="SFV42" s="132"/>
      <c r="SFW42" s="132"/>
      <c r="SFX42" s="132"/>
      <c r="SFY42" s="130"/>
      <c r="SFZ42" s="132"/>
      <c r="SGA42" s="132"/>
      <c r="SGB42" s="132"/>
      <c r="SGC42" s="132"/>
      <c r="SGD42" s="132"/>
      <c r="SGE42" s="132"/>
      <c r="SGF42" s="132"/>
      <c r="SGG42" s="132"/>
      <c r="SGH42" s="132"/>
      <c r="SGI42" s="132"/>
      <c r="SGJ42" s="132"/>
      <c r="SGK42" s="132"/>
      <c r="SGL42" s="132"/>
      <c r="SGM42" s="132"/>
      <c r="SGN42" s="130"/>
      <c r="SGO42" s="132"/>
      <c r="SGP42" s="132"/>
      <c r="SGQ42" s="132"/>
      <c r="SGR42" s="132"/>
      <c r="SGS42" s="132"/>
      <c r="SGT42" s="132"/>
      <c r="SGU42" s="132"/>
      <c r="SGV42" s="132"/>
      <c r="SGW42" s="132"/>
      <c r="SGX42" s="132"/>
      <c r="SGY42" s="132"/>
      <c r="SGZ42" s="132"/>
      <c r="SHA42" s="132"/>
      <c r="SHB42" s="132"/>
      <c r="SHC42" s="130"/>
      <c r="SHD42" s="132"/>
      <c r="SHE42" s="132"/>
      <c r="SHF42" s="132"/>
      <c r="SHG42" s="132"/>
      <c r="SHH42" s="132"/>
      <c r="SHI42" s="132"/>
      <c r="SHJ42" s="132"/>
      <c r="SHK42" s="132"/>
      <c r="SHL42" s="132"/>
      <c r="SHM42" s="132"/>
      <c r="SHN42" s="132"/>
      <c r="SHO42" s="132"/>
      <c r="SHP42" s="132"/>
      <c r="SHQ42" s="132"/>
      <c r="SHR42" s="130"/>
      <c r="SHS42" s="132"/>
      <c r="SHT42" s="132"/>
      <c r="SHU42" s="132"/>
      <c r="SHV42" s="132"/>
      <c r="SHW42" s="132"/>
      <c r="SHX42" s="132"/>
      <c r="SHY42" s="132"/>
      <c r="SHZ42" s="132"/>
      <c r="SIA42" s="132"/>
      <c r="SIB42" s="132"/>
      <c r="SIC42" s="132"/>
      <c r="SID42" s="132"/>
      <c r="SIE42" s="132"/>
      <c r="SIF42" s="132"/>
      <c r="SIG42" s="130"/>
      <c r="SIH42" s="132"/>
      <c r="SII42" s="132"/>
      <c r="SIJ42" s="132"/>
      <c r="SIK42" s="132"/>
      <c r="SIL42" s="132"/>
      <c r="SIM42" s="132"/>
      <c r="SIN42" s="132"/>
      <c r="SIO42" s="132"/>
      <c r="SIP42" s="132"/>
      <c r="SIQ42" s="132"/>
      <c r="SIR42" s="132"/>
      <c r="SIS42" s="132"/>
      <c r="SIT42" s="132"/>
      <c r="SIU42" s="132"/>
      <c r="SIV42" s="130"/>
      <c r="SIW42" s="132"/>
      <c r="SIX42" s="132"/>
      <c r="SIY42" s="132"/>
      <c r="SIZ42" s="132"/>
      <c r="SJA42" s="132"/>
      <c r="SJB42" s="132"/>
      <c r="SJC42" s="132"/>
      <c r="SJD42" s="132"/>
      <c r="SJE42" s="132"/>
      <c r="SJF42" s="132"/>
      <c r="SJG42" s="132"/>
      <c r="SJH42" s="132"/>
      <c r="SJI42" s="132"/>
      <c r="SJJ42" s="132"/>
      <c r="SJK42" s="130"/>
      <c r="SJL42" s="132"/>
      <c r="SJM42" s="132"/>
      <c r="SJN42" s="132"/>
      <c r="SJO42" s="132"/>
      <c r="SJP42" s="132"/>
      <c r="SJQ42" s="132"/>
      <c r="SJR42" s="132"/>
      <c r="SJS42" s="132"/>
      <c r="SJT42" s="132"/>
      <c r="SJU42" s="132"/>
      <c r="SJV42" s="132"/>
      <c r="SJW42" s="132"/>
      <c r="SJX42" s="132"/>
      <c r="SJY42" s="132"/>
      <c r="SJZ42" s="130"/>
      <c r="SKA42" s="132"/>
      <c r="SKB42" s="132"/>
      <c r="SKC42" s="132"/>
      <c r="SKD42" s="132"/>
      <c r="SKE42" s="132"/>
      <c r="SKF42" s="132"/>
      <c r="SKG42" s="132"/>
      <c r="SKH42" s="132"/>
      <c r="SKI42" s="132"/>
      <c r="SKJ42" s="132"/>
      <c r="SKK42" s="132"/>
      <c r="SKL42" s="132"/>
      <c r="SKM42" s="132"/>
      <c r="SKN42" s="132"/>
      <c r="SKO42" s="130"/>
      <c r="SKP42" s="132"/>
      <c r="SKQ42" s="132"/>
      <c r="SKR42" s="132"/>
      <c r="SKS42" s="132"/>
      <c r="SKT42" s="132"/>
      <c r="SKU42" s="132"/>
      <c r="SKV42" s="132"/>
      <c r="SKW42" s="132"/>
      <c r="SKX42" s="132"/>
      <c r="SKY42" s="132"/>
      <c r="SKZ42" s="132"/>
      <c r="SLA42" s="132"/>
      <c r="SLB42" s="132"/>
      <c r="SLC42" s="132"/>
      <c r="SLD42" s="130"/>
      <c r="SLE42" s="132"/>
      <c r="SLF42" s="132"/>
      <c r="SLG42" s="132"/>
      <c r="SLH42" s="132"/>
      <c r="SLI42" s="132"/>
      <c r="SLJ42" s="132"/>
      <c r="SLK42" s="132"/>
      <c r="SLL42" s="132"/>
      <c r="SLM42" s="132"/>
      <c r="SLN42" s="132"/>
      <c r="SLO42" s="132"/>
      <c r="SLP42" s="132"/>
      <c r="SLQ42" s="132"/>
      <c r="SLR42" s="132"/>
      <c r="SLS42" s="130"/>
      <c r="SLT42" s="132"/>
      <c r="SLU42" s="132"/>
      <c r="SLV42" s="132"/>
      <c r="SLW42" s="132"/>
      <c r="SLX42" s="132"/>
      <c r="SLY42" s="132"/>
      <c r="SLZ42" s="132"/>
      <c r="SMA42" s="132"/>
      <c r="SMB42" s="132"/>
      <c r="SMC42" s="132"/>
      <c r="SMD42" s="132"/>
      <c r="SME42" s="132"/>
      <c r="SMF42" s="132"/>
      <c r="SMG42" s="132"/>
      <c r="SMH42" s="130"/>
      <c r="SMI42" s="132"/>
      <c r="SMJ42" s="132"/>
      <c r="SMK42" s="132"/>
      <c r="SML42" s="132"/>
      <c r="SMM42" s="132"/>
      <c r="SMN42" s="132"/>
      <c r="SMO42" s="132"/>
      <c r="SMP42" s="132"/>
      <c r="SMQ42" s="132"/>
      <c r="SMR42" s="132"/>
      <c r="SMS42" s="132"/>
      <c r="SMT42" s="132"/>
      <c r="SMU42" s="132"/>
      <c r="SMV42" s="132"/>
      <c r="SMW42" s="130"/>
      <c r="SMX42" s="132"/>
      <c r="SMY42" s="132"/>
      <c r="SMZ42" s="132"/>
      <c r="SNA42" s="132"/>
      <c r="SNB42" s="132"/>
      <c r="SNC42" s="132"/>
      <c r="SND42" s="132"/>
      <c r="SNE42" s="132"/>
      <c r="SNF42" s="132"/>
      <c r="SNG42" s="132"/>
      <c r="SNH42" s="132"/>
      <c r="SNI42" s="132"/>
      <c r="SNJ42" s="132"/>
      <c r="SNK42" s="132"/>
      <c r="SNL42" s="130"/>
      <c r="SNM42" s="132"/>
      <c r="SNN42" s="132"/>
      <c r="SNO42" s="132"/>
      <c r="SNP42" s="132"/>
      <c r="SNQ42" s="132"/>
      <c r="SNR42" s="132"/>
      <c r="SNS42" s="132"/>
      <c r="SNT42" s="132"/>
      <c r="SNU42" s="132"/>
      <c r="SNV42" s="132"/>
      <c r="SNW42" s="132"/>
      <c r="SNX42" s="132"/>
      <c r="SNY42" s="132"/>
      <c r="SNZ42" s="132"/>
      <c r="SOA42" s="130"/>
      <c r="SOB42" s="132"/>
      <c r="SOC42" s="132"/>
      <c r="SOD42" s="132"/>
      <c r="SOE42" s="132"/>
      <c r="SOF42" s="132"/>
      <c r="SOG42" s="132"/>
      <c r="SOH42" s="132"/>
      <c r="SOI42" s="132"/>
      <c r="SOJ42" s="132"/>
      <c r="SOK42" s="132"/>
      <c r="SOL42" s="132"/>
      <c r="SOM42" s="132"/>
      <c r="SON42" s="132"/>
      <c r="SOO42" s="132"/>
      <c r="SOP42" s="130"/>
      <c r="SOQ42" s="132"/>
      <c r="SOR42" s="132"/>
      <c r="SOS42" s="132"/>
      <c r="SOT42" s="132"/>
      <c r="SOU42" s="132"/>
      <c r="SOV42" s="132"/>
      <c r="SOW42" s="132"/>
      <c r="SOX42" s="132"/>
      <c r="SOY42" s="132"/>
      <c r="SOZ42" s="132"/>
      <c r="SPA42" s="132"/>
      <c r="SPB42" s="132"/>
      <c r="SPC42" s="132"/>
      <c r="SPD42" s="132"/>
      <c r="SPE42" s="130"/>
      <c r="SPF42" s="132"/>
      <c r="SPG42" s="132"/>
      <c r="SPH42" s="132"/>
      <c r="SPI42" s="132"/>
      <c r="SPJ42" s="132"/>
      <c r="SPK42" s="132"/>
      <c r="SPL42" s="132"/>
      <c r="SPM42" s="132"/>
      <c r="SPN42" s="132"/>
      <c r="SPO42" s="132"/>
      <c r="SPP42" s="132"/>
      <c r="SPQ42" s="132"/>
      <c r="SPR42" s="132"/>
      <c r="SPS42" s="132"/>
      <c r="SPT42" s="130"/>
      <c r="SPU42" s="132"/>
      <c r="SPV42" s="132"/>
      <c r="SPW42" s="132"/>
      <c r="SPX42" s="132"/>
      <c r="SPY42" s="132"/>
      <c r="SPZ42" s="132"/>
      <c r="SQA42" s="132"/>
      <c r="SQB42" s="132"/>
      <c r="SQC42" s="132"/>
      <c r="SQD42" s="132"/>
      <c r="SQE42" s="132"/>
      <c r="SQF42" s="132"/>
      <c r="SQG42" s="132"/>
      <c r="SQH42" s="132"/>
      <c r="SQI42" s="130"/>
      <c r="SQJ42" s="132"/>
      <c r="SQK42" s="132"/>
      <c r="SQL42" s="132"/>
      <c r="SQM42" s="132"/>
      <c r="SQN42" s="132"/>
      <c r="SQO42" s="132"/>
      <c r="SQP42" s="132"/>
      <c r="SQQ42" s="132"/>
      <c r="SQR42" s="132"/>
      <c r="SQS42" s="132"/>
      <c r="SQT42" s="132"/>
      <c r="SQU42" s="132"/>
      <c r="SQV42" s="132"/>
      <c r="SQW42" s="132"/>
      <c r="SQX42" s="130"/>
      <c r="SQY42" s="132"/>
      <c r="SQZ42" s="132"/>
      <c r="SRA42" s="132"/>
      <c r="SRB42" s="132"/>
      <c r="SRC42" s="132"/>
      <c r="SRD42" s="132"/>
      <c r="SRE42" s="132"/>
      <c r="SRF42" s="132"/>
      <c r="SRG42" s="132"/>
      <c r="SRH42" s="132"/>
      <c r="SRI42" s="132"/>
      <c r="SRJ42" s="132"/>
      <c r="SRK42" s="132"/>
      <c r="SRL42" s="132"/>
      <c r="SRM42" s="130"/>
      <c r="SRN42" s="132"/>
      <c r="SRO42" s="132"/>
      <c r="SRP42" s="132"/>
      <c r="SRQ42" s="132"/>
      <c r="SRR42" s="132"/>
      <c r="SRS42" s="132"/>
      <c r="SRT42" s="132"/>
      <c r="SRU42" s="132"/>
      <c r="SRV42" s="132"/>
      <c r="SRW42" s="132"/>
      <c r="SRX42" s="132"/>
      <c r="SRY42" s="132"/>
      <c r="SRZ42" s="132"/>
      <c r="SSA42" s="132"/>
      <c r="SSB42" s="130"/>
      <c r="SSC42" s="132"/>
      <c r="SSD42" s="132"/>
      <c r="SSE42" s="132"/>
      <c r="SSF42" s="132"/>
      <c r="SSG42" s="132"/>
      <c r="SSH42" s="132"/>
      <c r="SSI42" s="132"/>
      <c r="SSJ42" s="132"/>
      <c r="SSK42" s="132"/>
      <c r="SSL42" s="132"/>
      <c r="SSM42" s="132"/>
      <c r="SSN42" s="132"/>
      <c r="SSO42" s="132"/>
      <c r="SSP42" s="132"/>
      <c r="SSQ42" s="130"/>
      <c r="SSR42" s="132"/>
      <c r="SSS42" s="132"/>
      <c r="SST42" s="132"/>
      <c r="SSU42" s="132"/>
      <c r="SSV42" s="132"/>
      <c r="SSW42" s="132"/>
      <c r="SSX42" s="132"/>
      <c r="SSY42" s="132"/>
      <c r="SSZ42" s="132"/>
      <c r="STA42" s="132"/>
      <c r="STB42" s="132"/>
      <c r="STC42" s="132"/>
      <c r="STD42" s="132"/>
      <c r="STE42" s="132"/>
      <c r="STF42" s="130"/>
      <c r="STG42" s="132"/>
      <c r="STH42" s="132"/>
      <c r="STI42" s="132"/>
      <c r="STJ42" s="132"/>
      <c r="STK42" s="132"/>
      <c r="STL42" s="132"/>
      <c r="STM42" s="132"/>
      <c r="STN42" s="132"/>
      <c r="STO42" s="132"/>
      <c r="STP42" s="132"/>
      <c r="STQ42" s="132"/>
      <c r="STR42" s="132"/>
      <c r="STS42" s="132"/>
      <c r="STT42" s="132"/>
      <c r="STU42" s="130"/>
      <c r="STV42" s="132"/>
      <c r="STW42" s="132"/>
      <c r="STX42" s="132"/>
      <c r="STY42" s="132"/>
      <c r="STZ42" s="132"/>
      <c r="SUA42" s="132"/>
      <c r="SUB42" s="132"/>
      <c r="SUC42" s="132"/>
      <c r="SUD42" s="132"/>
      <c r="SUE42" s="132"/>
      <c r="SUF42" s="132"/>
      <c r="SUG42" s="132"/>
      <c r="SUH42" s="132"/>
      <c r="SUI42" s="132"/>
      <c r="SUJ42" s="130"/>
      <c r="SUK42" s="132"/>
      <c r="SUL42" s="132"/>
      <c r="SUM42" s="132"/>
      <c r="SUN42" s="132"/>
      <c r="SUO42" s="132"/>
      <c r="SUP42" s="132"/>
      <c r="SUQ42" s="132"/>
      <c r="SUR42" s="132"/>
      <c r="SUS42" s="132"/>
      <c r="SUT42" s="132"/>
      <c r="SUU42" s="132"/>
      <c r="SUV42" s="132"/>
      <c r="SUW42" s="132"/>
      <c r="SUX42" s="132"/>
      <c r="SUY42" s="130"/>
      <c r="SUZ42" s="132"/>
      <c r="SVA42" s="132"/>
      <c r="SVB42" s="132"/>
      <c r="SVC42" s="132"/>
      <c r="SVD42" s="132"/>
      <c r="SVE42" s="132"/>
      <c r="SVF42" s="132"/>
      <c r="SVG42" s="132"/>
      <c r="SVH42" s="132"/>
      <c r="SVI42" s="132"/>
      <c r="SVJ42" s="132"/>
      <c r="SVK42" s="132"/>
      <c r="SVL42" s="132"/>
      <c r="SVM42" s="132"/>
      <c r="SVN42" s="130"/>
      <c r="SVO42" s="132"/>
      <c r="SVP42" s="132"/>
      <c r="SVQ42" s="132"/>
      <c r="SVR42" s="132"/>
      <c r="SVS42" s="132"/>
      <c r="SVT42" s="132"/>
      <c r="SVU42" s="132"/>
      <c r="SVV42" s="132"/>
      <c r="SVW42" s="132"/>
      <c r="SVX42" s="132"/>
      <c r="SVY42" s="132"/>
      <c r="SVZ42" s="132"/>
      <c r="SWA42" s="132"/>
      <c r="SWB42" s="132"/>
      <c r="SWC42" s="130"/>
      <c r="SWD42" s="132"/>
      <c r="SWE42" s="132"/>
      <c r="SWF42" s="132"/>
      <c r="SWG42" s="132"/>
      <c r="SWH42" s="132"/>
      <c r="SWI42" s="132"/>
      <c r="SWJ42" s="132"/>
      <c r="SWK42" s="132"/>
      <c r="SWL42" s="132"/>
      <c r="SWM42" s="132"/>
      <c r="SWN42" s="132"/>
      <c r="SWO42" s="132"/>
      <c r="SWP42" s="132"/>
      <c r="SWQ42" s="132"/>
      <c r="SWR42" s="130"/>
      <c r="SWS42" s="132"/>
      <c r="SWT42" s="132"/>
      <c r="SWU42" s="132"/>
      <c r="SWV42" s="132"/>
      <c r="SWW42" s="132"/>
      <c r="SWX42" s="132"/>
      <c r="SWY42" s="132"/>
      <c r="SWZ42" s="132"/>
      <c r="SXA42" s="132"/>
      <c r="SXB42" s="132"/>
      <c r="SXC42" s="132"/>
      <c r="SXD42" s="132"/>
      <c r="SXE42" s="132"/>
      <c r="SXF42" s="132"/>
      <c r="SXG42" s="130"/>
      <c r="SXH42" s="132"/>
      <c r="SXI42" s="132"/>
      <c r="SXJ42" s="132"/>
      <c r="SXK42" s="132"/>
      <c r="SXL42" s="132"/>
      <c r="SXM42" s="132"/>
      <c r="SXN42" s="132"/>
      <c r="SXO42" s="132"/>
      <c r="SXP42" s="132"/>
      <c r="SXQ42" s="132"/>
      <c r="SXR42" s="132"/>
      <c r="SXS42" s="132"/>
      <c r="SXT42" s="132"/>
      <c r="SXU42" s="132"/>
      <c r="SXV42" s="130"/>
      <c r="SXW42" s="132"/>
      <c r="SXX42" s="132"/>
      <c r="SXY42" s="132"/>
      <c r="SXZ42" s="132"/>
      <c r="SYA42" s="132"/>
      <c r="SYB42" s="132"/>
      <c r="SYC42" s="132"/>
      <c r="SYD42" s="132"/>
      <c r="SYE42" s="132"/>
      <c r="SYF42" s="132"/>
      <c r="SYG42" s="132"/>
      <c r="SYH42" s="132"/>
      <c r="SYI42" s="132"/>
      <c r="SYJ42" s="132"/>
      <c r="SYK42" s="130"/>
      <c r="SYL42" s="132"/>
      <c r="SYM42" s="132"/>
      <c r="SYN42" s="132"/>
      <c r="SYO42" s="132"/>
      <c r="SYP42" s="132"/>
      <c r="SYQ42" s="132"/>
      <c r="SYR42" s="132"/>
      <c r="SYS42" s="132"/>
      <c r="SYT42" s="132"/>
      <c r="SYU42" s="132"/>
      <c r="SYV42" s="132"/>
      <c r="SYW42" s="132"/>
      <c r="SYX42" s="132"/>
      <c r="SYY42" s="132"/>
      <c r="SYZ42" s="130"/>
      <c r="SZA42" s="132"/>
      <c r="SZB42" s="132"/>
      <c r="SZC42" s="132"/>
      <c r="SZD42" s="132"/>
      <c r="SZE42" s="132"/>
      <c r="SZF42" s="132"/>
      <c r="SZG42" s="132"/>
      <c r="SZH42" s="132"/>
      <c r="SZI42" s="132"/>
      <c r="SZJ42" s="132"/>
      <c r="SZK42" s="132"/>
      <c r="SZL42" s="132"/>
      <c r="SZM42" s="132"/>
      <c r="SZN42" s="132"/>
      <c r="SZO42" s="130"/>
      <c r="SZP42" s="132"/>
      <c r="SZQ42" s="132"/>
      <c r="SZR42" s="132"/>
      <c r="SZS42" s="132"/>
      <c r="SZT42" s="132"/>
      <c r="SZU42" s="132"/>
      <c r="SZV42" s="132"/>
      <c r="SZW42" s="132"/>
      <c r="SZX42" s="132"/>
      <c r="SZY42" s="132"/>
      <c r="SZZ42" s="132"/>
      <c r="TAA42" s="132"/>
      <c r="TAB42" s="132"/>
      <c r="TAC42" s="132"/>
      <c r="TAD42" s="130"/>
      <c r="TAE42" s="132"/>
      <c r="TAF42" s="132"/>
      <c r="TAG42" s="132"/>
      <c r="TAH42" s="132"/>
      <c r="TAI42" s="132"/>
      <c r="TAJ42" s="132"/>
      <c r="TAK42" s="132"/>
      <c r="TAL42" s="132"/>
      <c r="TAM42" s="132"/>
      <c r="TAN42" s="132"/>
      <c r="TAO42" s="132"/>
      <c r="TAP42" s="132"/>
      <c r="TAQ42" s="132"/>
      <c r="TAR42" s="132"/>
      <c r="TAS42" s="130"/>
      <c r="TAT42" s="132"/>
      <c r="TAU42" s="132"/>
      <c r="TAV42" s="132"/>
      <c r="TAW42" s="132"/>
      <c r="TAX42" s="132"/>
      <c r="TAY42" s="132"/>
      <c r="TAZ42" s="132"/>
      <c r="TBA42" s="132"/>
      <c r="TBB42" s="132"/>
      <c r="TBC42" s="132"/>
      <c r="TBD42" s="132"/>
      <c r="TBE42" s="132"/>
      <c r="TBF42" s="132"/>
      <c r="TBG42" s="132"/>
      <c r="TBH42" s="130"/>
      <c r="TBI42" s="132"/>
      <c r="TBJ42" s="132"/>
      <c r="TBK42" s="132"/>
      <c r="TBL42" s="132"/>
      <c r="TBM42" s="132"/>
      <c r="TBN42" s="132"/>
      <c r="TBO42" s="132"/>
      <c r="TBP42" s="132"/>
      <c r="TBQ42" s="132"/>
      <c r="TBR42" s="132"/>
      <c r="TBS42" s="132"/>
      <c r="TBT42" s="132"/>
      <c r="TBU42" s="132"/>
      <c r="TBV42" s="132"/>
      <c r="TBW42" s="130"/>
      <c r="TBX42" s="132"/>
      <c r="TBY42" s="132"/>
      <c r="TBZ42" s="132"/>
      <c r="TCA42" s="132"/>
      <c r="TCB42" s="132"/>
      <c r="TCC42" s="132"/>
      <c r="TCD42" s="132"/>
      <c r="TCE42" s="132"/>
      <c r="TCF42" s="132"/>
      <c r="TCG42" s="132"/>
      <c r="TCH42" s="132"/>
      <c r="TCI42" s="132"/>
      <c r="TCJ42" s="132"/>
      <c r="TCK42" s="132"/>
      <c r="TCL42" s="130"/>
      <c r="TCM42" s="132"/>
      <c r="TCN42" s="132"/>
      <c r="TCO42" s="132"/>
      <c r="TCP42" s="132"/>
      <c r="TCQ42" s="132"/>
      <c r="TCR42" s="132"/>
      <c r="TCS42" s="132"/>
      <c r="TCT42" s="132"/>
      <c r="TCU42" s="132"/>
      <c r="TCV42" s="132"/>
      <c r="TCW42" s="132"/>
      <c r="TCX42" s="132"/>
      <c r="TCY42" s="132"/>
      <c r="TCZ42" s="132"/>
      <c r="TDA42" s="130"/>
      <c r="TDB42" s="132"/>
      <c r="TDC42" s="132"/>
      <c r="TDD42" s="132"/>
      <c r="TDE42" s="132"/>
      <c r="TDF42" s="132"/>
      <c r="TDG42" s="132"/>
      <c r="TDH42" s="132"/>
      <c r="TDI42" s="132"/>
      <c r="TDJ42" s="132"/>
      <c r="TDK42" s="132"/>
      <c r="TDL42" s="132"/>
      <c r="TDM42" s="132"/>
      <c r="TDN42" s="132"/>
      <c r="TDO42" s="132"/>
      <c r="TDP42" s="130"/>
      <c r="TDQ42" s="132"/>
      <c r="TDR42" s="132"/>
      <c r="TDS42" s="132"/>
      <c r="TDT42" s="132"/>
      <c r="TDU42" s="132"/>
      <c r="TDV42" s="132"/>
      <c r="TDW42" s="132"/>
      <c r="TDX42" s="132"/>
      <c r="TDY42" s="132"/>
      <c r="TDZ42" s="132"/>
      <c r="TEA42" s="132"/>
      <c r="TEB42" s="132"/>
      <c r="TEC42" s="132"/>
      <c r="TED42" s="132"/>
      <c r="TEE42" s="130"/>
      <c r="TEF42" s="132"/>
      <c r="TEG42" s="132"/>
      <c r="TEH42" s="132"/>
      <c r="TEI42" s="132"/>
      <c r="TEJ42" s="132"/>
      <c r="TEK42" s="132"/>
      <c r="TEL42" s="132"/>
      <c r="TEM42" s="132"/>
      <c r="TEN42" s="132"/>
      <c r="TEO42" s="132"/>
      <c r="TEP42" s="132"/>
      <c r="TEQ42" s="132"/>
      <c r="TER42" s="132"/>
      <c r="TES42" s="132"/>
      <c r="TET42" s="130"/>
      <c r="TEU42" s="132"/>
      <c r="TEV42" s="132"/>
      <c r="TEW42" s="132"/>
      <c r="TEX42" s="132"/>
      <c r="TEY42" s="132"/>
      <c r="TEZ42" s="132"/>
      <c r="TFA42" s="132"/>
      <c r="TFB42" s="132"/>
      <c r="TFC42" s="132"/>
      <c r="TFD42" s="132"/>
      <c r="TFE42" s="132"/>
      <c r="TFF42" s="132"/>
      <c r="TFG42" s="132"/>
      <c r="TFH42" s="132"/>
      <c r="TFI42" s="130"/>
      <c r="TFJ42" s="132"/>
      <c r="TFK42" s="132"/>
      <c r="TFL42" s="132"/>
      <c r="TFM42" s="132"/>
      <c r="TFN42" s="132"/>
      <c r="TFO42" s="132"/>
      <c r="TFP42" s="132"/>
      <c r="TFQ42" s="132"/>
      <c r="TFR42" s="132"/>
      <c r="TFS42" s="132"/>
      <c r="TFT42" s="132"/>
      <c r="TFU42" s="132"/>
      <c r="TFV42" s="132"/>
      <c r="TFW42" s="132"/>
      <c r="TFX42" s="130"/>
      <c r="TFY42" s="132"/>
      <c r="TFZ42" s="132"/>
      <c r="TGA42" s="132"/>
      <c r="TGB42" s="132"/>
      <c r="TGC42" s="132"/>
      <c r="TGD42" s="132"/>
      <c r="TGE42" s="132"/>
      <c r="TGF42" s="132"/>
      <c r="TGG42" s="132"/>
      <c r="TGH42" s="132"/>
      <c r="TGI42" s="132"/>
      <c r="TGJ42" s="132"/>
      <c r="TGK42" s="132"/>
      <c r="TGL42" s="132"/>
      <c r="TGM42" s="130"/>
      <c r="TGN42" s="132"/>
      <c r="TGO42" s="132"/>
      <c r="TGP42" s="132"/>
      <c r="TGQ42" s="132"/>
      <c r="TGR42" s="132"/>
      <c r="TGS42" s="132"/>
      <c r="TGT42" s="132"/>
      <c r="TGU42" s="132"/>
      <c r="TGV42" s="132"/>
      <c r="TGW42" s="132"/>
      <c r="TGX42" s="132"/>
      <c r="TGY42" s="132"/>
      <c r="TGZ42" s="132"/>
      <c r="THA42" s="132"/>
      <c r="THB42" s="130"/>
      <c r="THC42" s="132"/>
      <c r="THD42" s="132"/>
      <c r="THE42" s="132"/>
      <c r="THF42" s="132"/>
      <c r="THG42" s="132"/>
      <c r="THH42" s="132"/>
      <c r="THI42" s="132"/>
      <c r="THJ42" s="132"/>
      <c r="THK42" s="132"/>
      <c r="THL42" s="132"/>
      <c r="THM42" s="132"/>
      <c r="THN42" s="132"/>
      <c r="THO42" s="132"/>
      <c r="THP42" s="132"/>
      <c r="THQ42" s="130"/>
      <c r="THR42" s="132"/>
      <c r="THS42" s="132"/>
      <c r="THT42" s="132"/>
      <c r="THU42" s="132"/>
      <c r="THV42" s="132"/>
      <c r="THW42" s="132"/>
      <c r="THX42" s="132"/>
      <c r="THY42" s="132"/>
      <c r="THZ42" s="132"/>
      <c r="TIA42" s="132"/>
      <c r="TIB42" s="132"/>
      <c r="TIC42" s="132"/>
      <c r="TID42" s="132"/>
      <c r="TIE42" s="132"/>
      <c r="TIF42" s="130"/>
      <c r="TIG42" s="132"/>
      <c r="TIH42" s="132"/>
      <c r="TII42" s="132"/>
      <c r="TIJ42" s="132"/>
      <c r="TIK42" s="132"/>
      <c r="TIL42" s="132"/>
      <c r="TIM42" s="132"/>
      <c r="TIN42" s="132"/>
      <c r="TIO42" s="132"/>
      <c r="TIP42" s="132"/>
      <c r="TIQ42" s="132"/>
      <c r="TIR42" s="132"/>
      <c r="TIS42" s="132"/>
      <c r="TIT42" s="132"/>
      <c r="TIU42" s="130"/>
      <c r="TIV42" s="132"/>
      <c r="TIW42" s="132"/>
      <c r="TIX42" s="132"/>
      <c r="TIY42" s="132"/>
      <c r="TIZ42" s="132"/>
      <c r="TJA42" s="132"/>
      <c r="TJB42" s="132"/>
      <c r="TJC42" s="132"/>
      <c r="TJD42" s="132"/>
      <c r="TJE42" s="132"/>
      <c r="TJF42" s="132"/>
      <c r="TJG42" s="132"/>
      <c r="TJH42" s="132"/>
      <c r="TJI42" s="132"/>
      <c r="TJJ42" s="130"/>
      <c r="TJK42" s="132"/>
      <c r="TJL42" s="132"/>
      <c r="TJM42" s="132"/>
      <c r="TJN42" s="132"/>
      <c r="TJO42" s="132"/>
      <c r="TJP42" s="132"/>
      <c r="TJQ42" s="132"/>
      <c r="TJR42" s="132"/>
      <c r="TJS42" s="132"/>
      <c r="TJT42" s="132"/>
      <c r="TJU42" s="132"/>
      <c r="TJV42" s="132"/>
      <c r="TJW42" s="132"/>
      <c r="TJX42" s="132"/>
      <c r="TJY42" s="130"/>
      <c r="TJZ42" s="132"/>
      <c r="TKA42" s="132"/>
      <c r="TKB42" s="132"/>
      <c r="TKC42" s="132"/>
      <c r="TKD42" s="132"/>
      <c r="TKE42" s="132"/>
      <c r="TKF42" s="132"/>
      <c r="TKG42" s="132"/>
      <c r="TKH42" s="132"/>
      <c r="TKI42" s="132"/>
      <c r="TKJ42" s="132"/>
      <c r="TKK42" s="132"/>
      <c r="TKL42" s="132"/>
      <c r="TKM42" s="132"/>
      <c r="TKN42" s="130"/>
      <c r="TKO42" s="132"/>
      <c r="TKP42" s="132"/>
      <c r="TKQ42" s="132"/>
      <c r="TKR42" s="132"/>
      <c r="TKS42" s="132"/>
      <c r="TKT42" s="132"/>
      <c r="TKU42" s="132"/>
      <c r="TKV42" s="132"/>
      <c r="TKW42" s="132"/>
      <c r="TKX42" s="132"/>
      <c r="TKY42" s="132"/>
      <c r="TKZ42" s="132"/>
      <c r="TLA42" s="132"/>
      <c r="TLB42" s="132"/>
      <c r="TLC42" s="130"/>
      <c r="TLD42" s="132"/>
      <c r="TLE42" s="132"/>
      <c r="TLF42" s="132"/>
      <c r="TLG42" s="132"/>
      <c r="TLH42" s="132"/>
      <c r="TLI42" s="132"/>
      <c r="TLJ42" s="132"/>
      <c r="TLK42" s="132"/>
      <c r="TLL42" s="132"/>
      <c r="TLM42" s="132"/>
      <c r="TLN42" s="132"/>
      <c r="TLO42" s="132"/>
      <c r="TLP42" s="132"/>
      <c r="TLQ42" s="132"/>
      <c r="TLR42" s="130"/>
      <c r="TLS42" s="132"/>
      <c r="TLT42" s="132"/>
      <c r="TLU42" s="132"/>
      <c r="TLV42" s="132"/>
      <c r="TLW42" s="132"/>
      <c r="TLX42" s="132"/>
      <c r="TLY42" s="132"/>
      <c r="TLZ42" s="132"/>
      <c r="TMA42" s="132"/>
      <c r="TMB42" s="132"/>
      <c r="TMC42" s="132"/>
      <c r="TMD42" s="132"/>
      <c r="TME42" s="132"/>
      <c r="TMF42" s="132"/>
      <c r="TMG42" s="130"/>
      <c r="TMH42" s="132"/>
      <c r="TMI42" s="132"/>
      <c r="TMJ42" s="132"/>
      <c r="TMK42" s="132"/>
      <c r="TML42" s="132"/>
      <c r="TMM42" s="132"/>
      <c r="TMN42" s="132"/>
      <c r="TMO42" s="132"/>
      <c r="TMP42" s="132"/>
      <c r="TMQ42" s="132"/>
      <c r="TMR42" s="132"/>
      <c r="TMS42" s="132"/>
      <c r="TMT42" s="132"/>
      <c r="TMU42" s="132"/>
      <c r="TMV42" s="130"/>
      <c r="TMW42" s="132"/>
      <c r="TMX42" s="132"/>
      <c r="TMY42" s="132"/>
      <c r="TMZ42" s="132"/>
      <c r="TNA42" s="132"/>
      <c r="TNB42" s="132"/>
      <c r="TNC42" s="132"/>
      <c r="TND42" s="132"/>
      <c r="TNE42" s="132"/>
      <c r="TNF42" s="132"/>
      <c r="TNG42" s="132"/>
      <c r="TNH42" s="132"/>
      <c r="TNI42" s="132"/>
      <c r="TNJ42" s="132"/>
      <c r="TNK42" s="130"/>
      <c r="TNL42" s="132"/>
      <c r="TNM42" s="132"/>
      <c r="TNN42" s="132"/>
      <c r="TNO42" s="132"/>
      <c r="TNP42" s="132"/>
      <c r="TNQ42" s="132"/>
      <c r="TNR42" s="132"/>
      <c r="TNS42" s="132"/>
      <c r="TNT42" s="132"/>
      <c r="TNU42" s="132"/>
      <c r="TNV42" s="132"/>
      <c r="TNW42" s="132"/>
      <c r="TNX42" s="132"/>
      <c r="TNY42" s="132"/>
      <c r="TNZ42" s="130"/>
      <c r="TOA42" s="132"/>
      <c r="TOB42" s="132"/>
      <c r="TOC42" s="132"/>
      <c r="TOD42" s="132"/>
      <c r="TOE42" s="132"/>
      <c r="TOF42" s="132"/>
      <c r="TOG42" s="132"/>
      <c r="TOH42" s="132"/>
      <c r="TOI42" s="132"/>
      <c r="TOJ42" s="132"/>
      <c r="TOK42" s="132"/>
      <c r="TOL42" s="132"/>
      <c r="TOM42" s="132"/>
      <c r="TON42" s="132"/>
      <c r="TOO42" s="130"/>
      <c r="TOP42" s="132"/>
      <c r="TOQ42" s="132"/>
      <c r="TOR42" s="132"/>
      <c r="TOS42" s="132"/>
      <c r="TOT42" s="132"/>
      <c r="TOU42" s="132"/>
      <c r="TOV42" s="132"/>
      <c r="TOW42" s="132"/>
      <c r="TOX42" s="132"/>
      <c r="TOY42" s="132"/>
      <c r="TOZ42" s="132"/>
      <c r="TPA42" s="132"/>
      <c r="TPB42" s="132"/>
      <c r="TPC42" s="132"/>
      <c r="TPD42" s="130"/>
      <c r="TPE42" s="132"/>
      <c r="TPF42" s="132"/>
      <c r="TPG42" s="132"/>
      <c r="TPH42" s="132"/>
      <c r="TPI42" s="132"/>
      <c r="TPJ42" s="132"/>
      <c r="TPK42" s="132"/>
      <c r="TPL42" s="132"/>
      <c r="TPM42" s="132"/>
      <c r="TPN42" s="132"/>
      <c r="TPO42" s="132"/>
      <c r="TPP42" s="132"/>
      <c r="TPQ42" s="132"/>
      <c r="TPR42" s="132"/>
      <c r="TPS42" s="130"/>
      <c r="TPT42" s="132"/>
      <c r="TPU42" s="132"/>
      <c r="TPV42" s="132"/>
      <c r="TPW42" s="132"/>
      <c r="TPX42" s="132"/>
      <c r="TPY42" s="132"/>
      <c r="TPZ42" s="132"/>
      <c r="TQA42" s="132"/>
      <c r="TQB42" s="132"/>
      <c r="TQC42" s="132"/>
      <c r="TQD42" s="132"/>
      <c r="TQE42" s="132"/>
      <c r="TQF42" s="132"/>
      <c r="TQG42" s="132"/>
      <c r="TQH42" s="130"/>
      <c r="TQI42" s="132"/>
      <c r="TQJ42" s="132"/>
      <c r="TQK42" s="132"/>
      <c r="TQL42" s="132"/>
      <c r="TQM42" s="132"/>
      <c r="TQN42" s="132"/>
      <c r="TQO42" s="132"/>
      <c r="TQP42" s="132"/>
      <c r="TQQ42" s="132"/>
      <c r="TQR42" s="132"/>
      <c r="TQS42" s="132"/>
      <c r="TQT42" s="132"/>
      <c r="TQU42" s="132"/>
      <c r="TQV42" s="132"/>
      <c r="TQW42" s="130"/>
      <c r="TQX42" s="132"/>
      <c r="TQY42" s="132"/>
      <c r="TQZ42" s="132"/>
      <c r="TRA42" s="132"/>
      <c r="TRB42" s="132"/>
      <c r="TRC42" s="132"/>
      <c r="TRD42" s="132"/>
      <c r="TRE42" s="132"/>
      <c r="TRF42" s="132"/>
      <c r="TRG42" s="132"/>
      <c r="TRH42" s="132"/>
      <c r="TRI42" s="132"/>
      <c r="TRJ42" s="132"/>
      <c r="TRK42" s="132"/>
      <c r="TRL42" s="130"/>
      <c r="TRM42" s="132"/>
      <c r="TRN42" s="132"/>
      <c r="TRO42" s="132"/>
      <c r="TRP42" s="132"/>
      <c r="TRQ42" s="132"/>
      <c r="TRR42" s="132"/>
      <c r="TRS42" s="132"/>
      <c r="TRT42" s="132"/>
      <c r="TRU42" s="132"/>
      <c r="TRV42" s="132"/>
      <c r="TRW42" s="132"/>
      <c r="TRX42" s="132"/>
      <c r="TRY42" s="132"/>
      <c r="TRZ42" s="132"/>
      <c r="TSA42" s="130"/>
      <c r="TSB42" s="132"/>
      <c r="TSC42" s="132"/>
      <c r="TSD42" s="132"/>
      <c r="TSE42" s="132"/>
      <c r="TSF42" s="132"/>
      <c r="TSG42" s="132"/>
      <c r="TSH42" s="132"/>
      <c r="TSI42" s="132"/>
      <c r="TSJ42" s="132"/>
      <c r="TSK42" s="132"/>
      <c r="TSL42" s="132"/>
      <c r="TSM42" s="132"/>
      <c r="TSN42" s="132"/>
      <c r="TSO42" s="132"/>
      <c r="TSP42" s="130"/>
      <c r="TSQ42" s="132"/>
      <c r="TSR42" s="132"/>
      <c r="TSS42" s="132"/>
      <c r="TST42" s="132"/>
      <c r="TSU42" s="132"/>
      <c r="TSV42" s="132"/>
      <c r="TSW42" s="132"/>
      <c r="TSX42" s="132"/>
      <c r="TSY42" s="132"/>
      <c r="TSZ42" s="132"/>
      <c r="TTA42" s="132"/>
      <c r="TTB42" s="132"/>
      <c r="TTC42" s="132"/>
      <c r="TTD42" s="132"/>
      <c r="TTE42" s="130"/>
      <c r="TTF42" s="132"/>
      <c r="TTG42" s="132"/>
      <c r="TTH42" s="132"/>
      <c r="TTI42" s="132"/>
      <c r="TTJ42" s="132"/>
      <c r="TTK42" s="132"/>
      <c r="TTL42" s="132"/>
      <c r="TTM42" s="132"/>
      <c r="TTN42" s="132"/>
      <c r="TTO42" s="132"/>
      <c r="TTP42" s="132"/>
      <c r="TTQ42" s="132"/>
      <c r="TTR42" s="132"/>
      <c r="TTS42" s="132"/>
      <c r="TTT42" s="130"/>
      <c r="TTU42" s="132"/>
      <c r="TTV42" s="132"/>
      <c r="TTW42" s="132"/>
      <c r="TTX42" s="132"/>
      <c r="TTY42" s="132"/>
      <c r="TTZ42" s="132"/>
      <c r="TUA42" s="132"/>
      <c r="TUB42" s="132"/>
      <c r="TUC42" s="132"/>
      <c r="TUD42" s="132"/>
      <c r="TUE42" s="132"/>
      <c r="TUF42" s="132"/>
      <c r="TUG42" s="132"/>
      <c r="TUH42" s="132"/>
      <c r="TUI42" s="130"/>
      <c r="TUJ42" s="132"/>
      <c r="TUK42" s="132"/>
      <c r="TUL42" s="132"/>
      <c r="TUM42" s="132"/>
      <c r="TUN42" s="132"/>
      <c r="TUO42" s="132"/>
      <c r="TUP42" s="132"/>
      <c r="TUQ42" s="132"/>
      <c r="TUR42" s="132"/>
      <c r="TUS42" s="132"/>
      <c r="TUT42" s="132"/>
      <c r="TUU42" s="132"/>
      <c r="TUV42" s="132"/>
      <c r="TUW42" s="132"/>
      <c r="TUX42" s="130"/>
      <c r="TUY42" s="132"/>
      <c r="TUZ42" s="132"/>
      <c r="TVA42" s="132"/>
      <c r="TVB42" s="132"/>
      <c r="TVC42" s="132"/>
      <c r="TVD42" s="132"/>
      <c r="TVE42" s="132"/>
      <c r="TVF42" s="132"/>
      <c r="TVG42" s="132"/>
      <c r="TVH42" s="132"/>
      <c r="TVI42" s="132"/>
      <c r="TVJ42" s="132"/>
      <c r="TVK42" s="132"/>
      <c r="TVL42" s="132"/>
      <c r="TVM42" s="130"/>
      <c r="TVN42" s="132"/>
      <c r="TVO42" s="132"/>
      <c r="TVP42" s="132"/>
      <c r="TVQ42" s="132"/>
      <c r="TVR42" s="132"/>
      <c r="TVS42" s="132"/>
      <c r="TVT42" s="132"/>
      <c r="TVU42" s="132"/>
      <c r="TVV42" s="132"/>
      <c r="TVW42" s="132"/>
      <c r="TVX42" s="132"/>
      <c r="TVY42" s="132"/>
      <c r="TVZ42" s="132"/>
      <c r="TWA42" s="132"/>
      <c r="TWB42" s="130"/>
      <c r="TWC42" s="132"/>
      <c r="TWD42" s="132"/>
      <c r="TWE42" s="132"/>
      <c r="TWF42" s="132"/>
      <c r="TWG42" s="132"/>
      <c r="TWH42" s="132"/>
      <c r="TWI42" s="132"/>
      <c r="TWJ42" s="132"/>
      <c r="TWK42" s="132"/>
      <c r="TWL42" s="132"/>
      <c r="TWM42" s="132"/>
      <c r="TWN42" s="132"/>
      <c r="TWO42" s="132"/>
      <c r="TWP42" s="132"/>
      <c r="TWQ42" s="130"/>
      <c r="TWR42" s="132"/>
      <c r="TWS42" s="132"/>
      <c r="TWT42" s="132"/>
      <c r="TWU42" s="132"/>
      <c r="TWV42" s="132"/>
      <c r="TWW42" s="132"/>
      <c r="TWX42" s="132"/>
      <c r="TWY42" s="132"/>
      <c r="TWZ42" s="132"/>
      <c r="TXA42" s="132"/>
      <c r="TXB42" s="132"/>
      <c r="TXC42" s="132"/>
      <c r="TXD42" s="132"/>
      <c r="TXE42" s="132"/>
      <c r="TXF42" s="130"/>
      <c r="TXG42" s="132"/>
      <c r="TXH42" s="132"/>
      <c r="TXI42" s="132"/>
      <c r="TXJ42" s="132"/>
      <c r="TXK42" s="132"/>
      <c r="TXL42" s="132"/>
      <c r="TXM42" s="132"/>
      <c r="TXN42" s="132"/>
      <c r="TXO42" s="132"/>
      <c r="TXP42" s="132"/>
      <c r="TXQ42" s="132"/>
      <c r="TXR42" s="132"/>
      <c r="TXS42" s="132"/>
      <c r="TXT42" s="132"/>
      <c r="TXU42" s="130"/>
      <c r="TXV42" s="132"/>
      <c r="TXW42" s="132"/>
      <c r="TXX42" s="132"/>
      <c r="TXY42" s="132"/>
      <c r="TXZ42" s="132"/>
      <c r="TYA42" s="132"/>
      <c r="TYB42" s="132"/>
      <c r="TYC42" s="132"/>
      <c r="TYD42" s="132"/>
      <c r="TYE42" s="132"/>
      <c r="TYF42" s="132"/>
      <c r="TYG42" s="132"/>
      <c r="TYH42" s="132"/>
      <c r="TYI42" s="132"/>
      <c r="TYJ42" s="130"/>
      <c r="TYK42" s="132"/>
      <c r="TYL42" s="132"/>
      <c r="TYM42" s="132"/>
      <c r="TYN42" s="132"/>
      <c r="TYO42" s="132"/>
      <c r="TYP42" s="132"/>
      <c r="TYQ42" s="132"/>
      <c r="TYR42" s="132"/>
      <c r="TYS42" s="132"/>
      <c r="TYT42" s="132"/>
      <c r="TYU42" s="132"/>
      <c r="TYV42" s="132"/>
      <c r="TYW42" s="132"/>
      <c r="TYX42" s="132"/>
      <c r="TYY42" s="130"/>
      <c r="TYZ42" s="132"/>
      <c r="TZA42" s="132"/>
      <c r="TZB42" s="132"/>
      <c r="TZC42" s="132"/>
      <c r="TZD42" s="132"/>
      <c r="TZE42" s="132"/>
      <c r="TZF42" s="132"/>
      <c r="TZG42" s="132"/>
      <c r="TZH42" s="132"/>
      <c r="TZI42" s="132"/>
      <c r="TZJ42" s="132"/>
      <c r="TZK42" s="132"/>
      <c r="TZL42" s="132"/>
      <c r="TZM42" s="132"/>
      <c r="TZN42" s="130"/>
      <c r="TZO42" s="132"/>
      <c r="TZP42" s="132"/>
      <c r="TZQ42" s="132"/>
      <c r="TZR42" s="132"/>
      <c r="TZS42" s="132"/>
      <c r="TZT42" s="132"/>
      <c r="TZU42" s="132"/>
      <c r="TZV42" s="132"/>
      <c r="TZW42" s="132"/>
      <c r="TZX42" s="132"/>
      <c r="TZY42" s="132"/>
      <c r="TZZ42" s="132"/>
      <c r="UAA42" s="132"/>
      <c r="UAB42" s="132"/>
      <c r="UAC42" s="130"/>
      <c r="UAD42" s="132"/>
      <c r="UAE42" s="132"/>
      <c r="UAF42" s="132"/>
      <c r="UAG42" s="132"/>
      <c r="UAH42" s="132"/>
      <c r="UAI42" s="132"/>
      <c r="UAJ42" s="132"/>
      <c r="UAK42" s="132"/>
      <c r="UAL42" s="132"/>
      <c r="UAM42" s="132"/>
      <c r="UAN42" s="132"/>
      <c r="UAO42" s="132"/>
      <c r="UAP42" s="132"/>
      <c r="UAQ42" s="132"/>
      <c r="UAR42" s="130"/>
      <c r="UAS42" s="132"/>
      <c r="UAT42" s="132"/>
      <c r="UAU42" s="132"/>
      <c r="UAV42" s="132"/>
      <c r="UAW42" s="132"/>
      <c r="UAX42" s="132"/>
      <c r="UAY42" s="132"/>
      <c r="UAZ42" s="132"/>
      <c r="UBA42" s="132"/>
      <c r="UBB42" s="132"/>
      <c r="UBC42" s="132"/>
      <c r="UBD42" s="132"/>
      <c r="UBE42" s="132"/>
      <c r="UBF42" s="132"/>
      <c r="UBG42" s="130"/>
      <c r="UBH42" s="132"/>
      <c r="UBI42" s="132"/>
      <c r="UBJ42" s="132"/>
      <c r="UBK42" s="132"/>
      <c r="UBL42" s="132"/>
      <c r="UBM42" s="132"/>
      <c r="UBN42" s="132"/>
      <c r="UBO42" s="132"/>
      <c r="UBP42" s="132"/>
      <c r="UBQ42" s="132"/>
      <c r="UBR42" s="132"/>
      <c r="UBS42" s="132"/>
      <c r="UBT42" s="132"/>
      <c r="UBU42" s="132"/>
      <c r="UBV42" s="130"/>
      <c r="UBW42" s="132"/>
      <c r="UBX42" s="132"/>
      <c r="UBY42" s="132"/>
      <c r="UBZ42" s="132"/>
      <c r="UCA42" s="132"/>
      <c r="UCB42" s="132"/>
      <c r="UCC42" s="132"/>
      <c r="UCD42" s="132"/>
      <c r="UCE42" s="132"/>
      <c r="UCF42" s="132"/>
      <c r="UCG42" s="132"/>
      <c r="UCH42" s="132"/>
      <c r="UCI42" s="132"/>
      <c r="UCJ42" s="132"/>
      <c r="UCK42" s="130"/>
      <c r="UCL42" s="132"/>
      <c r="UCM42" s="132"/>
      <c r="UCN42" s="132"/>
      <c r="UCO42" s="132"/>
      <c r="UCP42" s="132"/>
      <c r="UCQ42" s="132"/>
      <c r="UCR42" s="132"/>
      <c r="UCS42" s="132"/>
      <c r="UCT42" s="132"/>
      <c r="UCU42" s="132"/>
      <c r="UCV42" s="132"/>
      <c r="UCW42" s="132"/>
      <c r="UCX42" s="132"/>
      <c r="UCY42" s="132"/>
      <c r="UCZ42" s="130"/>
      <c r="UDA42" s="132"/>
      <c r="UDB42" s="132"/>
      <c r="UDC42" s="132"/>
      <c r="UDD42" s="132"/>
      <c r="UDE42" s="132"/>
      <c r="UDF42" s="132"/>
      <c r="UDG42" s="132"/>
      <c r="UDH42" s="132"/>
      <c r="UDI42" s="132"/>
      <c r="UDJ42" s="132"/>
      <c r="UDK42" s="132"/>
      <c r="UDL42" s="132"/>
      <c r="UDM42" s="132"/>
      <c r="UDN42" s="132"/>
      <c r="UDO42" s="130"/>
      <c r="UDP42" s="132"/>
      <c r="UDQ42" s="132"/>
      <c r="UDR42" s="132"/>
      <c r="UDS42" s="132"/>
      <c r="UDT42" s="132"/>
      <c r="UDU42" s="132"/>
      <c r="UDV42" s="132"/>
      <c r="UDW42" s="132"/>
      <c r="UDX42" s="132"/>
      <c r="UDY42" s="132"/>
      <c r="UDZ42" s="132"/>
      <c r="UEA42" s="132"/>
      <c r="UEB42" s="132"/>
      <c r="UEC42" s="132"/>
      <c r="UED42" s="130"/>
      <c r="UEE42" s="132"/>
      <c r="UEF42" s="132"/>
      <c r="UEG42" s="132"/>
      <c r="UEH42" s="132"/>
      <c r="UEI42" s="132"/>
      <c r="UEJ42" s="132"/>
      <c r="UEK42" s="132"/>
      <c r="UEL42" s="132"/>
      <c r="UEM42" s="132"/>
      <c r="UEN42" s="132"/>
      <c r="UEO42" s="132"/>
      <c r="UEP42" s="132"/>
      <c r="UEQ42" s="132"/>
      <c r="UER42" s="132"/>
      <c r="UES42" s="130"/>
      <c r="UET42" s="132"/>
      <c r="UEU42" s="132"/>
      <c r="UEV42" s="132"/>
      <c r="UEW42" s="132"/>
      <c r="UEX42" s="132"/>
      <c r="UEY42" s="132"/>
      <c r="UEZ42" s="132"/>
      <c r="UFA42" s="132"/>
      <c r="UFB42" s="132"/>
      <c r="UFC42" s="132"/>
      <c r="UFD42" s="132"/>
      <c r="UFE42" s="132"/>
      <c r="UFF42" s="132"/>
      <c r="UFG42" s="132"/>
      <c r="UFH42" s="130"/>
      <c r="UFI42" s="132"/>
      <c r="UFJ42" s="132"/>
      <c r="UFK42" s="132"/>
      <c r="UFL42" s="132"/>
      <c r="UFM42" s="132"/>
      <c r="UFN42" s="132"/>
      <c r="UFO42" s="132"/>
      <c r="UFP42" s="132"/>
      <c r="UFQ42" s="132"/>
      <c r="UFR42" s="132"/>
      <c r="UFS42" s="132"/>
      <c r="UFT42" s="132"/>
      <c r="UFU42" s="132"/>
      <c r="UFV42" s="132"/>
      <c r="UFW42" s="130"/>
      <c r="UFX42" s="132"/>
      <c r="UFY42" s="132"/>
      <c r="UFZ42" s="132"/>
      <c r="UGA42" s="132"/>
      <c r="UGB42" s="132"/>
      <c r="UGC42" s="132"/>
      <c r="UGD42" s="132"/>
      <c r="UGE42" s="132"/>
      <c r="UGF42" s="132"/>
      <c r="UGG42" s="132"/>
      <c r="UGH42" s="132"/>
      <c r="UGI42" s="132"/>
      <c r="UGJ42" s="132"/>
      <c r="UGK42" s="132"/>
      <c r="UGL42" s="130"/>
      <c r="UGM42" s="132"/>
      <c r="UGN42" s="132"/>
      <c r="UGO42" s="132"/>
      <c r="UGP42" s="132"/>
      <c r="UGQ42" s="132"/>
      <c r="UGR42" s="132"/>
      <c r="UGS42" s="132"/>
      <c r="UGT42" s="132"/>
      <c r="UGU42" s="132"/>
      <c r="UGV42" s="132"/>
      <c r="UGW42" s="132"/>
      <c r="UGX42" s="132"/>
      <c r="UGY42" s="132"/>
      <c r="UGZ42" s="132"/>
      <c r="UHA42" s="130"/>
      <c r="UHB42" s="132"/>
      <c r="UHC42" s="132"/>
      <c r="UHD42" s="132"/>
      <c r="UHE42" s="132"/>
      <c r="UHF42" s="132"/>
      <c r="UHG42" s="132"/>
      <c r="UHH42" s="132"/>
      <c r="UHI42" s="132"/>
      <c r="UHJ42" s="132"/>
      <c r="UHK42" s="132"/>
      <c r="UHL42" s="132"/>
      <c r="UHM42" s="132"/>
      <c r="UHN42" s="132"/>
      <c r="UHO42" s="132"/>
      <c r="UHP42" s="130"/>
      <c r="UHQ42" s="132"/>
      <c r="UHR42" s="132"/>
      <c r="UHS42" s="132"/>
      <c r="UHT42" s="132"/>
      <c r="UHU42" s="132"/>
      <c r="UHV42" s="132"/>
      <c r="UHW42" s="132"/>
      <c r="UHX42" s="132"/>
      <c r="UHY42" s="132"/>
      <c r="UHZ42" s="132"/>
      <c r="UIA42" s="132"/>
      <c r="UIB42" s="132"/>
      <c r="UIC42" s="132"/>
      <c r="UID42" s="132"/>
      <c r="UIE42" s="130"/>
      <c r="UIF42" s="132"/>
      <c r="UIG42" s="132"/>
      <c r="UIH42" s="132"/>
      <c r="UII42" s="132"/>
      <c r="UIJ42" s="132"/>
      <c r="UIK42" s="132"/>
      <c r="UIL42" s="132"/>
      <c r="UIM42" s="132"/>
      <c r="UIN42" s="132"/>
      <c r="UIO42" s="132"/>
      <c r="UIP42" s="132"/>
      <c r="UIQ42" s="132"/>
      <c r="UIR42" s="132"/>
      <c r="UIS42" s="132"/>
      <c r="UIT42" s="130"/>
      <c r="UIU42" s="132"/>
      <c r="UIV42" s="132"/>
      <c r="UIW42" s="132"/>
      <c r="UIX42" s="132"/>
      <c r="UIY42" s="132"/>
      <c r="UIZ42" s="132"/>
      <c r="UJA42" s="132"/>
      <c r="UJB42" s="132"/>
      <c r="UJC42" s="132"/>
      <c r="UJD42" s="132"/>
      <c r="UJE42" s="132"/>
      <c r="UJF42" s="132"/>
      <c r="UJG42" s="132"/>
      <c r="UJH42" s="132"/>
      <c r="UJI42" s="130"/>
      <c r="UJJ42" s="132"/>
      <c r="UJK42" s="132"/>
      <c r="UJL42" s="132"/>
      <c r="UJM42" s="132"/>
      <c r="UJN42" s="132"/>
      <c r="UJO42" s="132"/>
      <c r="UJP42" s="132"/>
      <c r="UJQ42" s="132"/>
      <c r="UJR42" s="132"/>
      <c r="UJS42" s="132"/>
      <c r="UJT42" s="132"/>
      <c r="UJU42" s="132"/>
      <c r="UJV42" s="132"/>
      <c r="UJW42" s="132"/>
      <c r="UJX42" s="130"/>
      <c r="UJY42" s="132"/>
      <c r="UJZ42" s="132"/>
      <c r="UKA42" s="132"/>
      <c r="UKB42" s="132"/>
      <c r="UKC42" s="132"/>
      <c r="UKD42" s="132"/>
      <c r="UKE42" s="132"/>
      <c r="UKF42" s="132"/>
      <c r="UKG42" s="132"/>
      <c r="UKH42" s="132"/>
      <c r="UKI42" s="132"/>
      <c r="UKJ42" s="132"/>
      <c r="UKK42" s="132"/>
      <c r="UKL42" s="132"/>
      <c r="UKM42" s="130"/>
      <c r="UKN42" s="132"/>
      <c r="UKO42" s="132"/>
      <c r="UKP42" s="132"/>
      <c r="UKQ42" s="132"/>
      <c r="UKR42" s="132"/>
      <c r="UKS42" s="132"/>
      <c r="UKT42" s="132"/>
      <c r="UKU42" s="132"/>
      <c r="UKV42" s="132"/>
      <c r="UKW42" s="132"/>
      <c r="UKX42" s="132"/>
      <c r="UKY42" s="132"/>
      <c r="UKZ42" s="132"/>
      <c r="ULA42" s="132"/>
      <c r="ULB42" s="130"/>
      <c r="ULC42" s="132"/>
      <c r="ULD42" s="132"/>
      <c r="ULE42" s="132"/>
      <c r="ULF42" s="132"/>
      <c r="ULG42" s="132"/>
      <c r="ULH42" s="132"/>
      <c r="ULI42" s="132"/>
      <c r="ULJ42" s="132"/>
      <c r="ULK42" s="132"/>
      <c r="ULL42" s="132"/>
      <c r="ULM42" s="132"/>
      <c r="ULN42" s="132"/>
      <c r="ULO42" s="132"/>
      <c r="ULP42" s="132"/>
      <c r="ULQ42" s="130"/>
      <c r="ULR42" s="132"/>
      <c r="ULS42" s="132"/>
      <c r="ULT42" s="132"/>
      <c r="ULU42" s="132"/>
      <c r="ULV42" s="132"/>
      <c r="ULW42" s="132"/>
      <c r="ULX42" s="132"/>
      <c r="ULY42" s="132"/>
      <c r="ULZ42" s="132"/>
      <c r="UMA42" s="132"/>
      <c r="UMB42" s="132"/>
      <c r="UMC42" s="132"/>
      <c r="UMD42" s="132"/>
      <c r="UME42" s="132"/>
      <c r="UMF42" s="130"/>
      <c r="UMG42" s="132"/>
      <c r="UMH42" s="132"/>
      <c r="UMI42" s="132"/>
      <c r="UMJ42" s="132"/>
      <c r="UMK42" s="132"/>
      <c r="UML42" s="132"/>
      <c r="UMM42" s="132"/>
      <c r="UMN42" s="132"/>
      <c r="UMO42" s="132"/>
      <c r="UMP42" s="132"/>
      <c r="UMQ42" s="132"/>
      <c r="UMR42" s="132"/>
      <c r="UMS42" s="132"/>
      <c r="UMT42" s="132"/>
      <c r="UMU42" s="130"/>
      <c r="UMV42" s="132"/>
      <c r="UMW42" s="132"/>
      <c r="UMX42" s="132"/>
      <c r="UMY42" s="132"/>
      <c r="UMZ42" s="132"/>
      <c r="UNA42" s="132"/>
      <c r="UNB42" s="132"/>
      <c r="UNC42" s="132"/>
      <c r="UND42" s="132"/>
      <c r="UNE42" s="132"/>
      <c r="UNF42" s="132"/>
      <c r="UNG42" s="132"/>
      <c r="UNH42" s="132"/>
      <c r="UNI42" s="132"/>
      <c r="UNJ42" s="130"/>
      <c r="UNK42" s="132"/>
      <c r="UNL42" s="132"/>
      <c r="UNM42" s="132"/>
      <c r="UNN42" s="132"/>
      <c r="UNO42" s="132"/>
      <c r="UNP42" s="132"/>
      <c r="UNQ42" s="132"/>
      <c r="UNR42" s="132"/>
      <c r="UNS42" s="132"/>
      <c r="UNT42" s="132"/>
      <c r="UNU42" s="132"/>
      <c r="UNV42" s="132"/>
      <c r="UNW42" s="132"/>
      <c r="UNX42" s="132"/>
      <c r="UNY42" s="130"/>
      <c r="UNZ42" s="132"/>
      <c r="UOA42" s="132"/>
      <c r="UOB42" s="132"/>
      <c r="UOC42" s="132"/>
      <c r="UOD42" s="132"/>
      <c r="UOE42" s="132"/>
      <c r="UOF42" s="132"/>
      <c r="UOG42" s="132"/>
      <c r="UOH42" s="132"/>
      <c r="UOI42" s="132"/>
      <c r="UOJ42" s="132"/>
      <c r="UOK42" s="132"/>
      <c r="UOL42" s="132"/>
      <c r="UOM42" s="132"/>
      <c r="UON42" s="130"/>
      <c r="UOO42" s="132"/>
      <c r="UOP42" s="132"/>
      <c r="UOQ42" s="132"/>
      <c r="UOR42" s="132"/>
      <c r="UOS42" s="132"/>
      <c r="UOT42" s="132"/>
      <c r="UOU42" s="132"/>
      <c r="UOV42" s="132"/>
      <c r="UOW42" s="132"/>
      <c r="UOX42" s="132"/>
      <c r="UOY42" s="132"/>
      <c r="UOZ42" s="132"/>
      <c r="UPA42" s="132"/>
      <c r="UPB42" s="132"/>
      <c r="UPC42" s="130"/>
      <c r="UPD42" s="132"/>
      <c r="UPE42" s="132"/>
      <c r="UPF42" s="132"/>
      <c r="UPG42" s="132"/>
      <c r="UPH42" s="132"/>
      <c r="UPI42" s="132"/>
      <c r="UPJ42" s="132"/>
      <c r="UPK42" s="132"/>
      <c r="UPL42" s="132"/>
      <c r="UPM42" s="132"/>
      <c r="UPN42" s="132"/>
      <c r="UPO42" s="132"/>
      <c r="UPP42" s="132"/>
      <c r="UPQ42" s="132"/>
      <c r="UPR42" s="130"/>
      <c r="UPS42" s="132"/>
      <c r="UPT42" s="132"/>
      <c r="UPU42" s="132"/>
      <c r="UPV42" s="132"/>
      <c r="UPW42" s="132"/>
      <c r="UPX42" s="132"/>
      <c r="UPY42" s="132"/>
      <c r="UPZ42" s="132"/>
      <c r="UQA42" s="132"/>
      <c r="UQB42" s="132"/>
      <c r="UQC42" s="132"/>
      <c r="UQD42" s="132"/>
      <c r="UQE42" s="132"/>
      <c r="UQF42" s="132"/>
      <c r="UQG42" s="130"/>
      <c r="UQH42" s="132"/>
      <c r="UQI42" s="132"/>
      <c r="UQJ42" s="132"/>
      <c r="UQK42" s="132"/>
      <c r="UQL42" s="132"/>
      <c r="UQM42" s="132"/>
      <c r="UQN42" s="132"/>
      <c r="UQO42" s="132"/>
      <c r="UQP42" s="132"/>
      <c r="UQQ42" s="132"/>
      <c r="UQR42" s="132"/>
      <c r="UQS42" s="132"/>
      <c r="UQT42" s="132"/>
      <c r="UQU42" s="132"/>
      <c r="UQV42" s="130"/>
      <c r="UQW42" s="132"/>
      <c r="UQX42" s="132"/>
      <c r="UQY42" s="132"/>
      <c r="UQZ42" s="132"/>
      <c r="URA42" s="132"/>
      <c r="URB42" s="132"/>
      <c r="URC42" s="132"/>
      <c r="URD42" s="132"/>
      <c r="URE42" s="132"/>
      <c r="URF42" s="132"/>
      <c r="URG42" s="132"/>
      <c r="URH42" s="132"/>
      <c r="URI42" s="132"/>
      <c r="URJ42" s="132"/>
      <c r="URK42" s="130"/>
      <c r="URL42" s="132"/>
      <c r="URM42" s="132"/>
      <c r="URN42" s="132"/>
      <c r="URO42" s="132"/>
      <c r="URP42" s="132"/>
      <c r="URQ42" s="132"/>
      <c r="URR42" s="132"/>
      <c r="URS42" s="132"/>
      <c r="URT42" s="132"/>
      <c r="URU42" s="132"/>
      <c r="URV42" s="132"/>
      <c r="URW42" s="132"/>
      <c r="URX42" s="132"/>
      <c r="URY42" s="132"/>
      <c r="URZ42" s="130"/>
      <c r="USA42" s="132"/>
      <c r="USB42" s="132"/>
      <c r="USC42" s="132"/>
      <c r="USD42" s="132"/>
      <c r="USE42" s="132"/>
      <c r="USF42" s="132"/>
      <c r="USG42" s="132"/>
      <c r="USH42" s="132"/>
      <c r="USI42" s="132"/>
      <c r="USJ42" s="132"/>
      <c r="USK42" s="132"/>
      <c r="USL42" s="132"/>
      <c r="USM42" s="132"/>
      <c r="USN42" s="132"/>
      <c r="USO42" s="130"/>
      <c r="USP42" s="132"/>
      <c r="USQ42" s="132"/>
      <c r="USR42" s="132"/>
      <c r="USS42" s="132"/>
      <c r="UST42" s="132"/>
      <c r="USU42" s="132"/>
      <c r="USV42" s="132"/>
      <c r="USW42" s="132"/>
      <c r="USX42" s="132"/>
      <c r="USY42" s="132"/>
      <c r="USZ42" s="132"/>
      <c r="UTA42" s="132"/>
      <c r="UTB42" s="132"/>
      <c r="UTC42" s="132"/>
      <c r="UTD42" s="130"/>
      <c r="UTE42" s="132"/>
      <c r="UTF42" s="132"/>
      <c r="UTG42" s="132"/>
      <c r="UTH42" s="132"/>
      <c r="UTI42" s="132"/>
      <c r="UTJ42" s="132"/>
      <c r="UTK42" s="132"/>
      <c r="UTL42" s="132"/>
      <c r="UTM42" s="132"/>
      <c r="UTN42" s="132"/>
      <c r="UTO42" s="132"/>
      <c r="UTP42" s="132"/>
      <c r="UTQ42" s="132"/>
      <c r="UTR42" s="132"/>
      <c r="UTS42" s="130"/>
      <c r="UTT42" s="132"/>
      <c r="UTU42" s="132"/>
      <c r="UTV42" s="132"/>
      <c r="UTW42" s="132"/>
      <c r="UTX42" s="132"/>
      <c r="UTY42" s="132"/>
      <c r="UTZ42" s="132"/>
      <c r="UUA42" s="132"/>
      <c r="UUB42" s="132"/>
      <c r="UUC42" s="132"/>
      <c r="UUD42" s="132"/>
      <c r="UUE42" s="132"/>
      <c r="UUF42" s="132"/>
      <c r="UUG42" s="132"/>
      <c r="UUH42" s="130"/>
      <c r="UUI42" s="132"/>
      <c r="UUJ42" s="132"/>
      <c r="UUK42" s="132"/>
      <c r="UUL42" s="132"/>
      <c r="UUM42" s="132"/>
      <c r="UUN42" s="132"/>
      <c r="UUO42" s="132"/>
      <c r="UUP42" s="132"/>
      <c r="UUQ42" s="132"/>
      <c r="UUR42" s="132"/>
      <c r="UUS42" s="132"/>
      <c r="UUT42" s="132"/>
      <c r="UUU42" s="132"/>
      <c r="UUV42" s="132"/>
      <c r="UUW42" s="130"/>
      <c r="UUX42" s="132"/>
      <c r="UUY42" s="132"/>
      <c r="UUZ42" s="132"/>
      <c r="UVA42" s="132"/>
      <c r="UVB42" s="132"/>
      <c r="UVC42" s="132"/>
      <c r="UVD42" s="132"/>
      <c r="UVE42" s="132"/>
      <c r="UVF42" s="132"/>
      <c r="UVG42" s="132"/>
      <c r="UVH42" s="132"/>
      <c r="UVI42" s="132"/>
      <c r="UVJ42" s="132"/>
      <c r="UVK42" s="132"/>
      <c r="UVL42" s="130"/>
      <c r="UVM42" s="132"/>
      <c r="UVN42" s="132"/>
      <c r="UVO42" s="132"/>
      <c r="UVP42" s="132"/>
      <c r="UVQ42" s="132"/>
      <c r="UVR42" s="132"/>
      <c r="UVS42" s="132"/>
      <c r="UVT42" s="132"/>
      <c r="UVU42" s="132"/>
      <c r="UVV42" s="132"/>
      <c r="UVW42" s="132"/>
      <c r="UVX42" s="132"/>
      <c r="UVY42" s="132"/>
      <c r="UVZ42" s="132"/>
      <c r="UWA42" s="130"/>
      <c r="UWB42" s="132"/>
      <c r="UWC42" s="132"/>
      <c r="UWD42" s="132"/>
      <c r="UWE42" s="132"/>
      <c r="UWF42" s="132"/>
      <c r="UWG42" s="132"/>
      <c r="UWH42" s="132"/>
      <c r="UWI42" s="132"/>
      <c r="UWJ42" s="132"/>
      <c r="UWK42" s="132"/>
      <c r="UWL42" s="132"/>
      <c r="UWM42" s="132"/>
      <c r="UWN42" s="132"/>
      <c r="UWO42" s="132"/>
      <c r="UWP42" s="130"/>
      <c r="UWQ42" s="132"/>
      <c r="UWR42" s="132"/>
      <c r="UWS42" s="132"/>
      <c r="UWT42" s="132"/>
      <c r="UWU42" s="132"/>
      <c r="UWV42" s="132"/>
      <c r="UWW42" s="132"/>
      <c r="UWX42" s="132"/>
      <c r="UWY42" s="132"/>
      <c r="UWZ42" s="132"/>
      <c r="UXA42" s="132"/>
      <c r="UXB42" s="132"/>
      <c r="UXC42" s="132"/>
      <c r="UXD42" s="132"/>
      <c r="UXE42" s="130"/>
      <c r="UXF42" s="132"/>
      <c r="UXG42" s="132"/>
      <c r="UXH42" s="132"/>
      <c r="UXI42" s="132"/>
      <c r="UXJ42" s="132"/>
      <c r="UXK42" s="132"/>
      <c r="UXL42" s="132"/>
      <c r="UXM42" s="132"/>
      <c r="UXN42" s="132"/>
      <c r="UXO42" s="132"/>
      <c r="UXP42" s="132"/>
      <c r="UXQ42" s="132"/>
      <c r="UXR42" s="132"/>
      <c r="UXS42" s="132"/>
      <c r="UXT42" s="130"/>
      <c r="UXU42" s="132"/>
      <c r="UXV42" s="132"/>
      <c r="UXW42" s="132"/>
      <c r="UXX42" s="132"/>
      <c r="UXY42" s="132"/>
      <c r="UXZ42" s="132"/>
      <c r="UYA42" s="132"/>
      <c r="UYB42" s="132"/>
      <c r="UYC42" s="132"/>
      <c r="UYD42" s="132"/>
      <c r="UYE42" s="132"/>
      <c r="UYF42" s="132"/>
      <c r="UYG42" s="132"/>
      <c r="UYH42" s="132"/>
      <c r="UYI42" s="130"/>
      <c r="UYJ42" s="132"/>
      <c r="UYK42" s="132"/>
      <c r="UYL42" s="132"/>
      <c r="UYM42" s="132"/>
      <c r="UYN42" s="132"/>
      <c r="UYO42" s="132"/>
      <c r="UYP42" s="132"/>
      <c r="UYQ42" s="132"/>
      <c r="UYR42" s="132"/>
      <c r="UYS42" s="132"/>
      <c r="UYT42" s="132"/>
      <c r="UYU42" s="132"/>
      <c r="UYV42" s="132"/>
      <c r="UYW42" s="132"/>
      <c r="UYX42" s="130"/>
      <c r="UYY42" s="132"/>
      <c r="UYZ42" s="132"/>
      <c r="UZA42" s="132"/>
      <c r="UZB42" s="132"/>
      <c r="UZC42" s="132"/>
      <c r="UZD42" s="132"/>
      <c r="UZE42" s="132"/>
      <c r="UZF42" s="132"/>
      <c r="UZG42" s="132"/>
      <c r="UZH42" s="132"/>
      <c r="UZI42" s="132"/>
      <c r="UZJ42" s="132"/>
      <c r="UZK42" s="132"/>
      <c r="UZL42" s="132"/>
      <c r="UZM42" s="130"/>
      <c r="UZN42" s="132"/>
      <c r="UZO42" s="132"/>
      <c r="UZP42" s="132"/>
      <c r="UZQ42" s="132"/>
      <c r="UZR42" s="132"/>
      <c r="UZS42" s="132"/>
      <c r="UZT42" s="132"/>
      <c r="UZU42" s="132"/>
      <c r="UZV42" s="132"/>
      <c r="UZW42" s="132"/>
      <c r="UZX42" s="132"/>
      <c r="UZY42" s="132"/>
      <c r="UZZ42" s="132"/>
      <c r="VAA42" s="132"/>
      <c r="VAB42" s="130"/>
      <c r="VAC42" s="132"/>
      <c r="VAD42" s="132"/>
      <c r="VAE42" s="132"/>
      <c r="VAF42" s="132"/>
      <c r="VAG42" s="132"/>
      <c r="VAH42" s="132"/>
      <c r="VAI42" s="132"/>
      <c r="VAJ42" s="132"/>
      <c r="VAK42" s="132"/>
      <c r="VAL42" s="132"/>
      <c r="VAM42" s="132"/>
      <c r="VAN42" s="132"/>
      <c r="VAO42" s="132"/>
      <c r="VAP42" s="132"/>
      <c r="VAQ42" s="130"/>
      <c r="VAR42" s="132"/>
      <c r="VAS42" s="132"/>
      <c r="VAT42" s="132"/>
      <c r="VAU42" s="132"/>
      <c r="VAV42" s="132"/>
      <c r="VAW42" s="132"/>
      <c r="VAX42" s="132"/>
      <c r="VAY42" s="132"/>
      <c r="VAZ42" s="132"/>
      <c r="VBA42" s="132"/>
      <c r="VBB42" s="132"/>
      <c r="VBC42" s="132"/>
      <c r="VBD42" s="132"/>
      <c r="VBE42" s="132"/>
      <c r="VBF42" s="130"/>
      <c r="VBG42" s="132"/>
      <c r="VBH42" s="132"/>
      <c r="VBI42" s="132"/>
      <c r="VBJ42" s="132"/>
      <c r="VBK42" s="132"/>
      <c r="VBL42" s="132"/>
      <c r="VBM42" s="132"/>
      <c r="VBN42" s="132"/>
      <c r="VBO42" s="132"/>
      <c r="VBP42" s="132"/>
      <c r="VBQ42" s="132"/>
      <c r="VBR42" s="132"/>
      <c r="VBS42" s="132"/>
      <c r="VBT42" s="132"/>
      <c r="VBU42" s="130"/>
      <c r="VBV42" s="132"/>
      <c r="VBW42" s="132"/>
      <c r="VBX42" s="132"/>
      <c r="VBY42" s="132"/>
      <c r="VBZ42" s="132"/>
      <c r="VCA42" s="132"/>
      <c r="VCB42" s="132"/>
      <c r="VCC42" s="132"/>
      <c r="VCD42" s="132"/>
      <c r="VCE42" s="132"/>
      <c r="VCF42" s="132"/>
      <c r="VCG42" s="132"/>
      <c r="VCH42" s="132"/>
      <c r="VCI42" s="132"/>
      <c r="VCJ42" s="130"/>
      <c r="VCK42" s="132"/>
      <c r="VCL42" s="132"/>
      <c r="VCM42" s="132"/>
      <c r="VCN42" s="132"/>
      <c r="VCO42" s="132"/>
      <c r="VCP42" s="132"/>
      <c r="VCQ42" s="132"/>
      <c r="VCR42" s="132"/>
      <c r="VCS42" s="132"/>
      <c r="VCT42" s="132"/>
      <c r="VCU42" s="132"/>
      <c r="VCV42" s="132"/>
      <c r="VCW42" s="132"/>
      <c r="VCX42" s="132"/>
      <c r="VCY42" s="130"/>
      <c r="VCZ42" s="132"/>
      <c r="VDA42" s="132"/>
      <c r="VDB42" s="132"/>
      <c r="VDC42" s="132"/>
      <c r="VDD42" s="132"/>
      <c r="VDE42" s="132"/>
      <c r="VDF42" s="132"/>
      <c r="VDG42" s="132"/>
      <c r="VDH42" s="132"/>
      <c r="VDI42" s="132"/>
      <c r="VDJ42" s="132"/>
      <c r="VDK42" s="132"/>
      <c r="VDL42" s="132"/>
      <c r="VDM42" s="132"/>
      <c r="VDN42" s="130"/>
      <c r="VDO42" s="132"/>
      <c r="VDP42" s="132"/>
      <c r="VDQ42" s="132"/>
      <c r="VDR42" s="132"/>
      <c r="VDS42" s="132"/>
      <c r="VDT42" s="132"/>
      <c r="VDU42" s="132"/>
      <c r="VDV42" s="132"/>
      <c r="VDW42" s="132"/>
      <c r="VDX42" s="132"/>
      <c r="VDY42" s="132"/>
      <c r="VDZ42" s="132"/>
      <c r="VEA42" s="132"/>
      <c r="VEB42" s="132"/>
      <c r="VEC42" s="130"/>
      <c r="VED42" s="132"/>
      <c r="VEE42" s="132"/>
      <c r="VEF42" s="132"/>
      <c r="VEG42" s="132"/>
      <c r="VEH42" s="132"/>
      <c r="VEI42" s="132"/>
      <c r="VEJ42" s="132"/>
      <c r="VEK42" s="132"/>
      <c r="VEL42" s="132"/>
      <c r="VEM42" s="132"/>
      <c r="VEN42" s="132"/>
      <c r="VEO42" s="132"/>
      <c r="VEP42" s="132"/>
      <c r="VEQ42" s="132"/>
      <c r="VER42" s="130"/>
      <c r="VES42" s="132"/>
      <c r="VET42" s="132"/>
      <c r="VEU42" s="132"/>
      <c r="VEV42" s="132"/>
      <c r="VEW42" s="132"/>
      <c r="VEX42" s="132"/>
      <c r="VEY42" s="132"/>
      <c r="VEZ42" s="132"/>
      <c r="VFA42" s="132"/>
      <c r="VFB42" s="132"/>
      <c r="VFC42" s="132"/>
      <c r="VFD42" s="132"/>
      <c r="VFE42" s="132"/>
      <c r="VFF42" s="132"/>
      <c r="VFG42" s="130"/>
      <c r="VFH42" s="132"/>
      <c r="VFI42" s="132"/>
      <c r="VFJ42" s="132"/>
      <c r="VFK42" s="132"/>
      <c r="VFL42" s="132"/>
      <c r="VFM42" s="132"/>
      <c r="VFN42" s="132"/>
      <c r="VFO42" s="132"/>
      <c r="VFP42" s="132"/>
      <c r="VFQ42" s="132"/>
      <c r="VFR42" s="132"/>
      <c r="VFS42" s="132"/>
      <c r="VFT42" s="132"/>
      <c r="VFU42" s="132"/>
      <c r="VFV42" s="130"/>
      <c r="VFW42" s="132"/>
      <c r="VFX42" s="132"/>
      <c r="VFY42" s="132"/>
      <c r="VFZ42" s="132"/>
      <c r="VGA42" s="132"/>
      <c r="VGB42" s="132"/>
      <c r="VGC42" s="132"/>
      <c r="VGD42" s="132"/>
      <c r="VGE42" s="132"/>
      <c r="VGF42" s="132"/>
      <c r="VGG42" s="132"/>
      <c r="VGH42" s="132"/>
      <c r="VGI42" s="132"/>
      <c r="VGJ42" s="132"/>
      <c r="VGK42" s="130"/>
      <c r="VGL42" s="132"/>
      <c r="VGM42" s="132"/>
      <c r="VGN42" s="132"/>
      <c r="VGO42" s="132"/>
      <c r="VGP42" s="132"/>
      <c r="VGQ42" s="132"/>
      <c r="VGR42" s="132"/>
      <c r="VGS42" s="132"/>
      <c r="VGT42" s="132"/>
      <c r="VGU42" s="132"/>
      <c r="VGV42" s="132"/>
      <c r="VGW42" s="132"/>
      <c r="VGX42" s="132"/>
      <c r="VGY42" s="132"/>
      <c r="VGZ42" s="130"/>
      <c r="VHA42" s="132"/>
      <c r="VHB42" s="132"/>
      <c r="VHC42" s="132"/>
      <c r="VHD42" s="132"/>
      <c r="VHE42" s="132"/>
      <c r="VHF42" s="132"/>
      <c r="VHG42" s="132"/>
      <c r="VHH42" s="132"/>
      <c r="VHI42" s="132"/>
      <c r="VHJ42" s="132"/>
      <c r="VHK42" s="132"/>
      <c r="VHL42" s="132"/>
      <c r="VHM42" s="132"/>
      <c r="VHN42" s="132"/>
      <c r="VHO42" s="130"/>
      <c r="VHP42" s="132"/>
      <c r="VHQ42" s="132"/>
      <c r="VHR42" s="132"/>
      <c r="VHS42" s="132"/>
      <c r="VHT42" s="132"/>
      <c r="VHU42" s="132"/>
      <c r="VHV42" s="132"/>
      <c r="VHW42" s="132"/>
      <c r="VHX42" s="132"/>
      <c r="VHY42" s="132"/>
      <c r="VHZ42" s="132"/>
      <c r="VIA42" s="132"/>
      <c r="VIB42" s="132"/>
      <c r="VIC42" s="132"/>
      <c r="VID42" s="130"/>
      <c r="VIE42" s="132"/>
      <c r="VIF42" s="132"/>
      <c r="VIG42" s="132"/>
      <c r="VIH42" s="132"/>
      <c r="VII42" s="132"/>
      <c r="VIJ42" s="132"/>
      <c r="VIK42" s="132"/>
      <c r="VIL42" s="132"/>
      <c r="VIM42" s="132"/>
      <c r="VIN42" s="132"/>
      <c r="VIO42" s="132"/>
      <c r="VIP42" s="132"/>
      <c r="VIQ42" s="132"/>
      <c r="VIR42" s="132"/>
      <c r="VIS42" s="130"/>
      <c r="VIT42" s="132"/>
      <c r="VIU42" s="132"/>
      <c r="VIV42" s="132"/>
      <c r="VIW42" s="132"/>
      <c r="VIX42" s="132"/>
      <c r="VIY42" s="132"/>
      <c r="VIZ42" s="132"/>
      <c r="VJA42" s="132"/>
      <c r="VJB42" s="132"/>
      <c r="VJC42" s="132"/>
      <c r="VJD42" s="132"/>
      <c r="VJE42" s="132"/>
      <c r="VJF42" s="132"/>
      <c r="VJG42" s="132"/>
      <c r="VJH42" s="130"/>
      <c r="VJI42" s="132"/>
      <c r="VJJ42" s="132"/>
      <c r="VJK42" s="132"/>
      <c r="VJL42" s="132"/>
      <c r="VJM42" s="132"/>
      <c r="VJN42" s="132"/>
      <c r="VJO42" s="132"/>
      <c r="VJP42" s="132"/>
      <c r="VJQ42" s="132"/>
      <c r="VJR42" s="132"/>
      <c r="VJS42" s="132"/>
      <c r="VJT42" s="132"/>
      <c r="VJU42" s="132"/>
      <c r="VJV42" s="132"/>
      <c r="VJW42" s="130"/>
      <c r="VJX42" s="132"/>
      <c r="VJY42" s="132"/>
      <c r="VJZ42" s="132"/>
      <c r="VKA42" s="132"/>
      <c r="VKB42" s="132"/>
      <c r="VKC42" s="132"/>
      <c r="VKD42" s="132"/>
      <c r="VKE42" s="132"/>
      <c r="VKF42" s="132"/>
      <c r="VKG42" s="132"/>
      <c r="VKH42" s="132"/>
      <c r="VKI42" s="132"/>
      <c r="VKJ42" s="132"/>
      <c r="VKK42" s="132"/>
      <c r="VKL42" s="130"/>
      <c r="VKM42" s="132"/>
      <c r="VKN42" s="132"/>
      <c r="VKO42" s="132"/>
      <c r="VKP42" s="132"/>
      <c r="VKQ42" s="132"/>
      <c r="VKR42" s="132"/>
      <c r="VKS42" s="132"/>
      <c r="VKT42" s="132"/>
      <c r="VKU42" s="132"/>
      <c r="VKV42" s="132"/>
      <c r="VKW42" s="132"/>
      <c r="VKX42" s="132"/>
      <c r="VKY42" s="132"/>
      <c r="VKZ42" s="132"/>
      <c r="VLA42" s="130"/>
      <c r="VLB42" s="132"/>
      <c r="VLC42" s="132"/>
      <c r="VLD42" s="132"/>
      <c r="VLE42" s="132"/>
      <c r="VLF42" s="132"/>
      <c r="VLG42" s="132"/>
      <c r="VLH42" s="132"/>
      <c r="VLI42" s="132"/>
      <c r="VLJ42" s="132"/>
      <c r="VLK42" s="132"/>
      <c r="VLL42" s="132"/>
      <c r="VLM42" s="132"/>
      <c r="VLN42" s="132"/>
      <c r="VLO42" s="132"/>
      <c r="VLP42" s="130"/>
      <c r="VLQ42" s="132"/>
      <c r="VLR42" s="132"/>
      <c r="VLS42" s="132"/>
      <c r="VLT42" s="132"/>
      <c r="VLU42" s="132"/>
      <c r="VLV42" s="132"/>
      <c r="VLW42" s="132"/>
      <c r="VLX42" s="132"/>
      <c r="VLY42" s="132"/>
      <c r="VLZ42" s="132"/>
      <c r="VMA42" s="132"/>
      <c r="VMB42" s="132"/>
      <c r="VMC42" s="132"/>
      <c r="VMD42" s="132"/>
      <c r="VME42" s="130"/>
      <c r="VMF42" s="132"/>
      <c r="VMG42" s="132"/>
      <c r="VMH42" s="132"/>
      <c r="VMI42" s="132"/>
      <c r="VMJ42" s="132"/>
      <c r="VMK42" s="132"/>
      <c r="VML42" s="132"/>
      <c r="VMM42" s="132"/>
      <c r="VMN42" s="132"/>
      <c r="VMO42" s="132"/>
      <c r="VMP42" s="132"/>
      <c r="VMQ42" s="132"/>
      <c r="VMR42" s="132"/>
      <c r="VMS42" s="132"/>
      <c r="VMT42" s="130"/>
      <c r="VMU42" s="132"/>
      <c r="VMV42" s="132"/>
      <c r="VMW42" s="132"/>
      <c r="VMX42" s="132"/>
      <c r="VMY42" s="132"/>
      <c r="VMZ42" s="132"/>
      <c r="VNA42" s="132"/>
      <c r="VNB42" s="132"/>
      <c r="VNC42" s="132"/>
      <c r="VND42" s="132"/>
      <c r="VNE42" s="132"/>
      <c r="VNF42" s="132"/>
      <c r="VNG42" s="132"/>
      <c r="VNH42" s="132"/>
      <c r="VNI42" s="130"/>
      <c r="VNJ42" s="132"/>
      <c r="VNK42" s="132"/>
      <c r="VNL42" s="132"/>
      <c r="VNM42" s="132"/>
      <c r="VNN42" s="132"/>
      <c r="VNO42" s="132"/>
      <c r="VNP42" s="132"/>
      <c r="VNQ42" s="132"/>
      <c r="VNR42" s="132"/>
      <c r="VNS42" s="132"/>
      <c r="VNT42" s="132"/>
      <c r="VNU42" s="132"/>
      <c r="VNV42" s="132"/>
      <c r="VNW42" s="132"/>
      <c r="VNX42" s="130"/>
      <c r="VNY42" s="132"/>
      <c r="VNZ42" s="132"/>
      <c r="VOA42" s="132"/>
      <c r="VOB42" s="132"/>
      <c r="VOC42" s="132"/>
      <c r="VOD42" s="132"/>
      <c r="VOE42" s="132"/>
      <c r="VOF42" s="132"/>
      <c r="VOG42" s="132"/>
      <c r="VOH42" s="132"/>
      <c r="VOI42" s="132"/>
      <c r="VOJ42" s="132"/>
      <c r="VOK42" s="132"/>
      <c r="VOL42" s="132"/>
      <c r="VOM42" s="130"/>
      <c r="VON42" s="132"/>
      <c r="VOO42" s="132"/>
      <c r="VOP42" s="132"/>
      <c r="VOQ42" s="132"/>
      <c r="VOR42" s="132"/>
      <c r="VOS42" s="132"/>
      <c r="VOT42" s="132"/>
      <c r="VOU42" s="132"/>
      <c r="VOV42" s="132"/>
      <c r="VOW42" s="132"/>
      <c r="VOX42" s="132"/>
      <c r="VOY42" s="132"/>
      <c r="VOZ42" s="132"/>
      <c r="VPA42" s="132"/>
      <c r="VPB42" s="130"/>
      <c r="VPC42" s="132"/>
      <c r="VPD42" s="132"/>
      <c r="VPE42" s="132"/>
      <c r="VPF42" s="132"/>
      <c r="VPG42" s="132"/>
      <c r="VPH42" s="132"/>
      <c r="VPI42" s="132"/>
      <c r="VPJ42" s="132"/>
      <c r="VPK42" s="132"/>
      <c r="VPL42" s="132"/>
      <c r="VPM42" s="132"/>
      <c r="VPN42" s="132"/>
      <c r="VPO42" s="132"/>
      <c r="VPP42" s="132"/>
      <c r="VPQ42" s="130"/>
      <c r="VPR42" s="132"/>
      <c r="VPS42" s="132"/>
      <c r="VPT42" s="132"/>
      <c r="VPU42" s="132"/>
      <c r="VPV42" s="132"/>
      <c r="VPW42" s="132"/>
      <c r="VPX42" s="132"/>
      <c r="VPY42" s="132"/>
      <c r="VPZ42" s="132"/>
      <c r="VQA42" s="132"/>
      <c r="VQB42" s="132"/>
      <c r="VQC42" s="132"/>
      <c r="VQD42" s="132"/>
      <c r="VQE42" s="132"/>
      <c r="VQF42" s="130"/>
      <c r="VQG42" s="132"/>
      <c r="VQH42" s="132"/>
      <c r="VQI42" s="132"/>
      <c r="VQJ42" s="132"/>
      <c r="VQK42" s="132"/>
      <c r="VQL42" s="132"/>
      <c r="VQM42" s="132"/>
      <c r="VQN42" s="132"/>
      <c r="VQO42" s="132"/>
      <c r="VQP42" s="132"/>
      <c r="VQQ42" s="132"/>
      <c r="VQR42" s="132"/>
      <c r="VQS42" s="132"/>
      <c r="VQT42" s="132"/>
      <c r="VQU42" s="130"/>
      <c r="VQV42" s="132"/>
      <c r="VQW42" s="132"/>
      <c r="VQX42" s="132"/>
      <c r="VQY42" s="132"/>
      <c r="VQZ42" s="132"/>
      <c r="VRA42" s="132"/>
      <c r="VRB42" s="132"/>
      <c r="VRC42" s="132"/>
      <c r="VRD42" s="132"/>
      <c r="VRE42" s="132"/>
      <c r="VRF42" s="132"/>
      <c r="VRG42" s="132"/>
      <c r="VRH42" s="132"/>
      <c r="VRI42" s="132"/>
      <c r="VRJ42" s="130"/>
      <c r="VRK42" s="132"/>
      <c r="VRL42" s="132"/>
      <c r="VRM42" s="132"/>
      <c r="VRN42" s="132"/>
      <c r="VRO42" s="132"/>
      <c r="VRP42" s="132"/>
      <c r="VRQ42" s="132"/>
      <c r="VRR42" s="132"/>
      <c r="VRS42" s="132"/>
      <c r="VRT42" s="132"/>
      <c r="VRU42" s="132"/>
      <c r="VRV42" s="132"/>
      <c r="VRW42" s="132"/>
      <c r="VRX42" s="132"/>
      <c r="VRY42" s="130"/>
      <c r="VRZ42" s="132"/>
      <c r="VSA42" s="132"/>
      <c r="VSB42" s="132"/>
      <c r="VSC42" s="132"/>
      <c r="VSD42" s="132"/>
      <c r="VSE42" s="132"/>
      <c r="VSF42" s="132"/>
      <c r="VSG42" s="132"/>
      <c r="VSH42" s="132"/>
      <c r="VSI42" s="132"/>
      <c r="VSJ42" s="132"/>
      <c r="VSK42" s="132"/>
      <c r="VSL42" s="132"/>
      <c r="VSM42" s="132"/>
      <c r="VSN42" s="130"/>
      <c r="VSO42" s="132"/>
      <c r="VSP42" s="132"/>
      <c r="VSQ42" s="132"/>
      <c r="VSR42" s="132"/>
      <c r="VSS42" s="132"/>
      <c r="VST42" s="132"/>
      <c r="VSU42" s="132"/>
      <c r="VSV42" s="132"/>
      <c r="VSW42" s="132"/>
      <c r="VSX42" s="132"/>
      <c r="VSY42" s="132"/>
      <c r="VSZ42" s="132"/>
      <c r="VTA42" s="132"/>
      <c r="VTB42" s="132"/>
      <c r="VTC42" s="130"/>
      <c r="VTD42" s="132"/>
      <c r="VTE42" s="132"/>
      <c r="VTF42" s="132"/>
      <c r="VTG42" s="132"/>
      <c r="VTH42" s="132"/>
      <c r="VTI42" s="132"/>
      <c r="VTJ42" s="132"/>
      <c r="VTK42" s="132"/>
      <c r="VTL42" s="132"/>
      <c r="VTM42" s="132"/>
      <c r="VTN42" s="132"/>
      <c r="VTO42" s="132"/>
      <c r="VTP42" s="132"/>
      <c r="VTQ42" s="132"/>
      <c r="VTR42" s="130"/>
      <c r="VTS42" s="132"/>
      <c r="VTT42" s="132"/>
      <c r="VTU42" s="132"/>
      <c r="VTV42" s="132"/>
      <c r="VTW42" s="132"/>
      <c r="VTX42" s="132"/>
      <c r="VTY42" s="132"/>
      <c r="VTZ42" s="132"/>
      <c r="VUA42" s="132"/>
      <c r="VUB42" s="132"/>
      <c r="VUC42" s="132"/>
      <c r="VUD42" s="132"/>
      <c r="VUE42" s="132"/>
      <c r="VUF42" s="132"/>
      <c r="VUG42" s="130"/>
      <c r="VUH42" s="132"/>
      <c r="VUI42" s="132"/>
      <c r="VUJ42" s="132"/>
      <c r="VUK42" s="132"/>
      <c r="VUL42" s="132"/>
      <c r="VUM42" s="132"/>
      <c r="VUN42" s="132"/>
      <c r="VUO42" s="132"/>
      <c r="VUP42" s="132"/>
      <c r="VUQ42" s="132"/>
      <c r="VUR42" s="132"/>
      <c r="VUS42" s="132"/>
      <c r="VUT42" s="132"/>
      <c r="VUU42" s="132"/>
      <c r="VUV42" s="130"/>
      <c r="VUW42" s="132"/>
      <c r="VUX42" s="132"/>
      <c r="VUY42" s="132"/>
      <c r="VUZ42" s="132"/>
      <c r="VVA42" s="132"/>
      <c r="VVB42" s="132"/>
      <c r="VVC42" s="132"/>
      <c r="VVD42" s="132"/>
      <c r="VVE42" s="132"/>
      <c r="VVF42" s="132"/>
      <c r="VVG42" s="132"/>
      <c r="VVH42" s="132"/>
      <c r="VVI42" s="132"/>
      <c r="VVJ42" s="132"/>
      <c r="VVK42" s="130"/>
      <c r="VVL42" s="132"/>
      <c r="VVM42" s="132"/>
      <c r="VVN42" s="132"/>
      <c r="VVO42" s="132"/>
      <c r="VVP42" s="132"/>
      <c r="VVQ42" s="132"/>
      <c r="VVR42" s="132"/>
      <c r="VVS42" s="132"/>
      <c r="VVT42" s="132"/>
      <c r="VVU42" s="132"/>
      <c r="VVV42" s="132"/>
      <c r="VVW42" s="132"/>
      <c r="VVX42" s="132"/>
      <c r="VVY42" s="132"/>
      <c r="VVZ42" s="130"/>
      <c r="VWA42" s="132"/>
      <c r="VWB42" s="132"/>
      <c r="VWC42" s="132"/>
      <c r="VWD42" s="132"/>
      <c r="VWE42" s="132"/>
      <c r="VWF42" s="132"/>
      <c r="VWG42" s="132"/>
      <c r="VWH42" s="132"/>
      <c r="VWI42" s="132"/>
      <c r="VWJ42" s="132"/>
      <c r="VWK42" s="132"/>
      <c r="VWL42" s="132"/>
      <c r="VWM42" s="132"/>
      <c r="VWN42" s="132"/>
      <c r="VWO42" s="130"/>
      <c r="VWP42" s="132"/>
      <c r="VWQ42" s="132"/>
      <c r="VWR42" s="132"/>
      <c r="VWS42" s="132"/>
      <c r="VWT42" s="132"/>
      <c r="VWU42" s="132"/>
      <c r="VWV42" s="132"/>
      <c r="VWW42" s="132"/>
      <c r="VWX42" s="132"/>
      <c r="VWY42" s="132"/>
      <c r="VWZ42" s="132"/>
      <c r="VXA42" s="132"/>
      <c r="VXB42" s="132"/>
      <c r="VXC42" s="132"/>
      <c r="VXD42" s="130"/>
      <c r="VXE42" s="132"/>
      <c r="VXF42" s="132"/>
      <c r="VXG42" s="132"/>
      <c r="VXH42" s="132"/>
      <c r="VXI42" s="132"/>
      <c r="VXJ42" s="132"/>
      <c r="VXK42" s="132"/>
      <c r="VXL42" s="132"/>
      <c r="VXM42" s="132"/>
      <c r="VXN42" s="132"/>
      <c r="VXO42" s="132"/>
      <c r="VXP42" s="132"/>
      <c r="VXQ42" s="132"/>
      <c r="VXR42" s="132"/>
      <c r="VXS42" s="130"/>
      <c r="VXT42" s="132"/>
      <c r="VXU42" s="132"/>
      <c r="VXV42" s="132"/>
      <c r="VXW42" s="132"/>
      <c r="VXX42" s="132"/>
      <c r="VXY42" s="132"/>
      <c r="VXZ42" s="132"/>
      <c r="VYA42" s="132"/>
      <c r="VYB42" s="132"/>
      <c r="VYC42" s="132"/>
      <c r="VYD42" s="132"/>
      <c r="VYE42" s="132"/>
      <c r="VYF42" s="132"/>
      <c r="VYG42" s="132"/>
      <c r="VYH42" s="130"/>
      <c r="VYI42" s="132"/>
      <c r="VYJ42" s="132"/>
      <c r="VYK42" s="132"/>
      <c r="VYL42" s="132"/>
      <c r="VYM42" s="132"/>
      <c r="VYN42" s="132"/>
      <c r="VYO42" s="132"/>
      <c r="VYP42" s="132"/>
      <c r="VYQ42" s="132"/>
      <c r="VYR42" s="132"/>
      <c r="VYS42" s="132"/>
      <c r="VYT42" s="132"/>
      <c r="VYU42" s="132"/>
      <c r="VYV42" s="132"/>
      <c r="VYW42" s="130"/>
      <c r="VYX42" s="132"/>
      <c r="VYY42" s="132"/>
      <c r="VYZ42" s="132"/>
      <c r="VZA42" s="132"/>
      <c r="VZB42" s="132"/>
      <c r="VZC42" s="132"/>
      <c r="VZD42" s="132"/>
      <c r="VZE42" s="132"/>
      <c r="VZF42" s="132"/>
      <c r="VZG42" s="132"/>
      <c r="VZH42" s="132"/>
      <c r="VZI42" s="132"/>
      <c r="VZJ42" s="132"/>
      <c r="VZK42" s="132"/>
      <c r="VZL42" s="130"/>
      <c r="VZM42" s="132"/>
      <c r="VZN42" s="132"/>
      <c r="VZO42" s="132"/>
      <c r="VZP42" s="132"/>
      <c r="VZQ42" s="132"/>
      <c r="VZR42" s="132"/>
      <c r="VZS42" s="132"/>
      <c r="VZT42" s="132"/>
      <c r="VZU42" s="132"/>
      <c r="VZV42" s="132"/>
      <c r="VZW42" s="132"/>
      <c r="VZX42" s="132"/>
      <c r="VZY42" s="132"/>
      <c r="VZZ42" s="132"/>
      <c r="WAA42" s="130"/>
      <c r="WAB42" s="132"/>
      <c r="WAC42" s="132"/>
      <c r="WAD42" s="132"/>
      <c r="WAE42" s="132"/>
      <c r="WAF42" s="132"/>
      <c r="WAG42" s="132"/>
      <c r="WAH42" s="132"/>
      <c r="WAI42" s="132"/>
      <c r="WAJ42" s="132"/>
      <c r="WAK42" s="132"/>
      <c r="WAL42" s="132"/>
      <c r="WAM42" s="132"/>
      <c r="WAN42" s="132"/>
      <c r="WAO42" s="132"/>
      <c r="WAP42" s="130"/>
      <c r="WAQ42" s="132"/>
      <c r="WAR42" s="132"/>
      <c r="WAS42" s="132"/>
      <c r="WAT42" s="132"/>
      <c r="WAU42" s="132"/>
      <c r="WAV42" s="132"/>
      <c r="WAW42" s="132"/>
      <c r="WAX42" s="132"/>
      <c r="WAY42" s="132"/>
      <c r="WAZ42" s="132"/>
      <c r="WBA42" s="132"/>
      <c r="WBB42" s="132"/>
      <c r="WBC42" s="132"/>
      <c r="WBD42" s="132"/>
      <c r="WBE42" s="130"/>
      <c r="WBF42" s="132"/>
      <c r="WBG42" s="132"/>
      <c r="WBH42" s="132"/>
      <c r="WBI42" s="132"/>
      <c r="WBJ42" s="132"/>
      <c r="WBK42" s="132"/>
      <c r="WBL42" s="132"/>
      <c r="WBM42" s="132"/>
      <c r="WBN42" s="132"/>
      <c r="WBO42" s="132"/>
      <c r="WBP42" s="132"/>
      <c r="WBQ42" s="132"/>
      <c r="WBR42" s="132"/>
      <c r="WBS42" s="132"/>
      <c r="WBT42" s="130"/>
      <c r="WBU42" s="132"/>
      <c r="WBV42" s="132"/>
      <c r="WBW42" s="132"/>
      <c r="WBX42" s="132"/>
      <c r="WBY42" s="132"/>
      <c r="WBZ42" s="132"/>
      <c r="WCA42" s="132"/>
      <c r="WCB42" s="132"/>
      <c r="WCC42" s="132"/>
      <c r="WCD42" s="132"/>
      <c r="WCE42" s="132"/>
      <c r="WCF42" s="132"/>
      <c r="WCG42" s="132"/>
      <c r="WCH42" s="132"/>
      <c r="WCI42" s="130"/>
      <c r="WCJ42" s="132"/>
      <c r="WCK42" s="132"/>
      <c r="WCL42" s="132"/>
      <c r="WCM42" s="132"/>
      <c r="WCN42" s="132"/>
      <c r="WCO42" s="132"/>
      <c r="WCP42" s="132"/>
      <c r="WCQ42" s="132"/>
      <c r="WCR42" s="132"/>
      <c r="WCS42" s="132"/>
      <c r="WCT42" s="132"/>
      <c r="WCU42" s="132"/>
      <c r="WCV42" s="132"/>
      <c r="WCW42" s="132"/>
      <c r="WCX42" s="130"/>
      <c r="WCY42" s="132"/>
      <c r="WCZ42" s="132"/>
      <c r="WDA42" s="132"/>
      <c r="WDB42" s="132"/>
      <c r="WDC42" s="132"/>
      <c r="WDD42" s="132"/>
      <c r="WDE42" s="132"/>
      <c r="WDF42" s="132"/>
      <c r="WDG42" s="132"/>
      <c r="WDH42" s="132"/>
      <c r="WDI42" s="132"/>
      <c r="WDJ42" s="132"/>
      <c r="WDK42" s="132"/>
      <c r="WDL42" s="132"/>
      <c r="WDM42" s="130"/>
      <c r="WDN42" s="132"/>
      <c r="WDO42" s="132"/>
      <c r="WDP42" s="132"/>
      <c r="WDQ42" s="132"/>
      <c r="WDR42" s="132"/>
      <c r="WDS42" s="132"/>
      <c r="WDT42" s="132"/>
      <c r="WDU42" s="132"/>
      <c r="WDV42" s="132"/>
      <c r="WDW42" s="132"/>
      <c r="WDX42" s="132"/>
      <c r="WDY42" s="132"/>
      <c r="WDZ42" s="132"/>
      <c r="WEA42" s="132"/>
      <c r="WEB42" s="130"/>
      <c r="WEC42" s="132"/>
      <c r="WED42" s="132"/>
      <c r="WEE42" s="132"/>
      <c r="WEF42" s="132"/>
      <c r="WEG42" s="132"/>
      <c r="WEH42" s="132"/>
      <c r="WEI42" s="132"/>
      <c r="WEJ42" s="132"/>
      <c r="WEK42" s="132"/>
      <c r="WEL42" s="132"/>
      <c r="WEM42" s="132"/>
      <c r="WEN42" s="132"/>
      <c r="WEO42" s="132"/>
      <c r="WEP42" s="132"/>
      <c r="WEQ42" s="130"/>
      <c r="WER42" s="132"/>
      <c r="WES42" s="132"/>
      <c r="WET42" s="132"/>
      <c r="WEU42" s="132"/>
      <c r="WEV42" s="132"/>
      <c r="WEW42" s="132"/>
      <c r="WEX42" s="132"/>
      <c r="WEY42" s="132"/>
      <c r="WEZ42" s="132"/>
      <c r="WFA42" s="132"/>
      <c r="WFB42" s="132"/>
      <c r="WFC42" s="132"/>
      <c r="WFD42" s="132"/>
      <c r="WFE42" s="132"/>
      <c r="WFF42" s="130"/>
      <c r="WFG42" s="132"/>
      <c r="WFH42" s="132"/>
      <c r="WFI42" s="132"/>
      <c r="WFJ42" s="132"/>
      <c r="WFK42" s="132"/>
      <c r="WFL42" s="132"/>
      <c r="WFM42" s="132"/>
      <c r="WFN42" s="132"/>
      <c r="WFO42" s="132"/>
      <c r="WFP42" s="132"/>
      <c r="WFQ42" s="132"/>
      <c r="WFR42" s="132"/>
      <c r="WFS42" s="132"/>
      <c r="WFT42" s="132"/>
      <c r="WFU42" s="130"/>
      <c r="WFV42" s="132"/>
      <c r="WFW42" s="132"/>
      <c r="WFX42" s="132"/>
      <c r="WFY42" s="132"/>
      <c r="WFZ42" s="132"/>
      <c r="WGA42" s="132"/>
      <c r="WGB42" s="132"/>
      <c r="WGC42" s="132"/>
      <c r="WGD42" s="132"/>
      <c r="WGE42" s="132"/>
      <c r="WGF42" s="132"/>
      <c r="WGG42" s="132"/>
      <c r="WGH42" s="132"/>
      <c r="WGI42" s="132"/>
      <c r="WGJ42" s="130"/>
      <c r="WGK42" s="132"/>
      <c r="WGL42" s="132"/>
      <c r="WGM42" s="132"/>
      <c r="WGN42" s="132"/>
      <c r="WGO42" s="132"/>
      <c r="WGP42" s="132"/>
      <c r="WGQ42" s="132"/>
      <c r="WGR42" s="132"/>
      <c r="WGS42" s="132"/>
      <c r="WGT42" s="132"/>
      <c r="WGU42" s="132"/>
      <c r="WGV42" s="132"/>
      <c r="WGW42" s="132"/>
      <c r="WGX42" s="132"/>
      <c r="WGY42" s="130"/>
      <c r="WGZ42" s="132"/>
      <c r="WHA42" s="132"/>
      <c r="WHB42" s="132"/>
      <c r="WHC42" s="132"/>
      <c r="WHD42" s="132"/>
      <c r="WHE42" s="132"/>
      <c r="WHF42" s="132"/>
      <c r="WHG42" s="132"/>
      <c r="WHH42" s="132"/>
      <c r="WHI42" s="132"/>
      <c r="WHJ42" s="132"/>
      <c r="WHK42" s="132"/>
      <c r="WHL42" s="132"/>
      <c r="WHM42" s="132"/>
      <c r="WHN42" s="130"/>
      <c r="WHO42" s="132"/>
      <c r="WHP42" s="132"/>
      <c r="WHQ42" s="132"/>
      <c r="WHR42" s="132"/>
      <c r="WHS42" s="132"/>
      <c r="WHT42" s="132"/>
      <c r="WHU42" s="132"/>
      <c r="WHV42" s="132"/>
      <c r="WHW42" s="132"/>
      <c r="WHX42" s="132"/>
      <c r="WHY42" s="132"/>
      <c r="WHZ42" s="132"/>
      <c r="WIA42" s="132"/>
      <c r="WIB42" s="132"/>
      <c r="WIC42" s="130"/>
      <c r="WID42" s="132"/>
      <c r="WIE42" s="132"/>
      <c r="WIF42" s="132"/>
      <c r="WIG42" s="132"/>
      <c r="WIH42" s="132"/>
      <c r="WII42" s="132"/>
      <c r="WIJ42" s="132"/>
      <c r="WIK42" s="132"/>
      <c r="WIL42" s="132"/>
      <c r="WIM42" s="132"/>
      <c r="WIN42" s="132"/>
      <c r="WIO42" s="132"/>
      <c r="WIP42" s="132"/>
      <c r="WIQ42" s="132"/>
      <c r="WIR42" s="130"/>
      <c r="WIS42" s="132"/>
      <c r="WIT42" s="132"/>
      <c r="WIU42" s="132"/>
      <c r="WIV42" s="132"/>
      <c r="WIW42" s="132"/>
      <c r="WIX42" s="132"/>
      <c r="WIY42" s="132"/>
      <c r="WIZ42" s="132"/>
      <c r="WJA42" s="132"/>
      <c r="WJB42" s="132"/>
      <c r="WJC42" s="132"/>
      <c r="WJD42" s="132"/>
      <c r="WJE42" s="132"/>
      <c r="WJF42" s="132"/>
      <c r="WJG42" s="130"/>
      <c r="WJH42" s="132"/>
      <c r="WJI42" s="132"/>
      <c r="WJJ42" s="132"/>
      <c r="WJK42" s="132"/>
      <c r="WJL42" s="132"/>
      <c r="WJM42" s="132"/>
      <c r="WJN42" s="132"/>
      <c r="WJO42" s="132"/>
      <c r="WJP42" s="132"/>
      <c r="WJQ42" s="132"/>
      <c r="WJR42" s="132"/>
      <c r="WJS42" s="132"/>
      <c r="WJT42" s="132"/>
      <c r="WJU42" s="132"/>
      <c r="WJV42" s="130"/>
      <c r="WJW42" s="132"/>
      <c r="WJX42" s="132"/>
      <c r="WJY42" s="132"/>
      <c r="WJZ42" s="132"/>
      <c r="WKA42" s="132"/>
      <c r="WKB42" s="132"/>
      <c r="WKC42" s="132"/>
      <c r="WKD42" s="132"/>
      <c r="WKE42" s="132"/>
      <c r="WKF42" s="132"/>
      <c r="WKG42" s="132"/>
      <c r="WKH42" s="132"/>
      <c r="WKI42" s="132"/>
      <c r="WKJ42" s="132"/>
      <c r="WKK42" s="130"/>
      <c r="WKL42" s="132"/>
      <c r="WKM42" s="132"/>
      <c r="WKN42" s="132"/>
      <c r="WKO42" s="132"/>
      <c r="WKP42" s="132"/>
      <c r="WKQ42" s="132"/>
      <c r="WKR42" s="132"/>
      <c r="WKS42" s="132"/>
      <c r="WKT42" s="132"/>
      <c r="WKU42" s="132"/>
      <c r="WKV42" s="132"/>
      <c r="WKW42" s="132"/>
      <c r="WKX42" s="132"/>
      <c r="WKY42" s="132"/>
      <c r="WKZ42" s="130"/>
      <c r="WLA42" s="132"/>
      <c r="WLB42" s="132"/>
      <c r="WLC42" s="132"/>
      <c r="WLD42" s="132"/>
      <c r="WLE42" s="132"/>
      <c r="WLF42" s="132"/>
      <c r="WLG42" s="132"/>
      <c r="WLH42" s="132"/>
      <c r="WLI42" s="132"/>
      <c r="WLJ42" s="132"/>
      <c r="WLK42" s="132"/>
      <c r="WLL42" s="132"/>
      <c r="WLM42" s="132"/>
      <c r="WLN42" s="132"/>
      <c r="WLO42" s="130"/>
      <c r="WLP42" s="132"/>
      <c r="WLQ42" s="132"/>
      <c r="WLR42" s="132"/>
      <c r="WLS42" s="132"/>
      <c r="WLT42" s="132"/>
      <c r="WLU42" s="132"/>
      <c r="WLV42" s="132"/>
      <c r="WLW42" s="132"/>
      <c r="WLX42" s="132"/>
      <c r="WLY42" s="132"/>
      <c r="WLZ42" s="132"/>
      <c r="WMA42" s="132"/>
      <c r="WMB42" s="132"/>
      <c r="WMC42" s="132"/>
      <c r="WMD42" s="130"/>
      <c r="WME42" s="132"/>
      <c r="WMF42" s="132"/>
      <c r="WMG42" s="132"/>
      <c r="WMH42" s="132"/>
      <c r="WMI42" s="132"/>
      <c r="WMJ42" s="132"/>
      <c r="WMK42" s="132"/>
      <c r="WML42" s="132"/>
      <c r="WMM42" s="132"/>
      <c r="WMN42" s="132"/>
      <c r="WMO42" s="132"/>
      <c r="WMP42" s="132"/>
      <c r="WMQ42" s="132"/>
      <c r="WMR42" s="132"/>
      <c r="WMS42" s="130"/>
      <c r="WMT42" s="132"/>
      <c r="WMU42" s="132"/>
      <c r="WMV42" s="132"/>
      <c r="WMW42" s="132"/>
      <c r="WMX42" s="132"/>
      <c r="WMY42" s="132"/>
      <c r="WMZ42" s="132"/>
      <c r="WNA42" s="132"/>
      <c r="WNB42" s="132"/>
      <c r="WNC42" s="132"/>
      <c r="WND42" s="132"/>
      <c r="WNE42" s="132"/>
      <c r="WNF42" s="132"/>
      <c r="WNG42" s="132"/>
      <c r="WNH42" s="130"/>
      <c r="WNI42" s="132"/>
      <c r="WNJ42" s="132"/>
      <c r="WNK42" s="132"/>
      <c r="WNL42" s="132"/>
      <c r="WNM42" s="132"/>
      <c r="WNN42" s="132"/>
      <c r="WNO42" s="132"/>
      <c r="WNP42" s="132"/>
      <c r="WNQ42" s="132"/>
      <c r="WNR42" s="132"/>
      <c r="WNS42" s="132"/>
      <c r="WNT42" s="132"/>
      <c r="WNU42" s="132"/>
      <c r="WNV42" s="132"/>
      <c r="WNW42" s="130"/>
      <c r="WNX42" s="132"/>
      <c r="WNY42" s="132"/>
      <c r="WNZ42" s="132"/>
      <c r="WOA42" s="132"/>
      <c r="WOB42" s="132"/>
      <c r="WOC42" s="132"/>
      <c r="WOD42" s="132"/>
      <c r="WOE42" s="132"/>
      <c r="WOF42" s="132"/>
      <c r="WOG42" s="132"/>
      <c r="WOH42" s="132"/>
      <c r="WOI42" s="132"/>
      <c r="WOJ42" s="132"/>
      <c r="WOK42" s="132"/>
      <c r="WOL42" s="130"/>
      <c r="WOM42" s="132"/>
      <c r="WON42" s="132"/>
      <c r="WOO42" s="132"/>
      <c r="WOP42" s="132"/>
      <c r="WOQ42" s="132"/>
      <c r="WOR42" s="132"/>
      <c r="WOS42" s="132"/>
      <c r="WOT42" s="132"/>
      <c r="WOU42" s="132"/>
      <c r="WOV42" s="132"/>
      <c r="WOW42" s="132"/>
      <c r="WOX42" s="132"/>
      <c r="WOY42" s="132"/>
      <c r="WOZ42" s="132"/>
      <c r="WPA42" s="130"/>
      <c r="WPB42" s="132"/>
      <c r="WPC42" s="132"/>
      <c r="WPD42" s="132"/>
      <c r="WPE42" s="132"/>
      <c r="WPF42" s="132"/>
      <c r="WPG42" s="132"/>
      <c r="WPH42" s="132"/>
      <c r="WPI42" s="132"/>
      <c r="WPJ42" s="132"/>
      <c r="WPK42" s="132"/>
      <c r="WPL42" s="132"/>
      <c r="WPM42" s="132"/>
      <c r="WPN42" s="132"/>
      <c r="WPO42" s="132"/>
      <c r="WPP42" s="130"/>
      <c r="WPQ42" s="132"/>
      <c r="WPR42" s="132"/>
      <c r="WPS42" s="132"/>
      <c r="WPT42" s="132"/>
      <c r="WPU42" s="132"/>
      <c r="WPV42" s="132"/>
      <c r="WPW42" s="132"/>
      <c r="WPX42" s="132"/>
      <c r="WPY42" s="132"/>
      <c r="WPZ42" s="132"/>
      <c r="WQA42" s="132"/>
      <c r="WQB42" s="132"/>
      <c r="WQC42" s="132"/>
      <c r="WQD42" s="132"/>
      <c r="WQE42" s="130"/>
      <c r="WQF42" s="132"/>
      <c r="WQG42" s="132"/>
      <c r="WQH42" s="132"/>
      <c r="WQI42" s="132"/>
      <c r="WQJ42" s="132"/>
      <c r="WQK42" s="132"/>
      <c r="WQL42" s="132"/>
      <c r="WQM42" s="132"/>
      <c r="WQN42" s="132"/>
      <c r="WQO42" s="132"/>
      <c r="WQP42" s="132"/>
      <c r="WQQ42" s="132"/>
      <c r="WQR42" s="132"/>
      <c r="WQS42" s="132"/>
      <c r="WQT42" s="130"/>
      <c r="WQU42" s="132"/>
      <c r="WQV42" s="132"/>
      <c r="WQW42" s="132"/>
      <c r="WQX42" s="132"/>
      <c r="WQY42" s="132"/>
      <c r="WQZ42" s="132"/>
      <c r="WRA42" s="132"/>
      <c r="WRB42" s="132"/>
      <c r="WRC42" s="132"/>
      <c r="WRD42" s="132"/>
      <c r="WRE42" s="132"/>
      <c r="WRF42" s="132"/>
      <c r="WRG42" s="132"/>
      <c r="WRH42" s="132"/>
      <c r="WRI42" s="130"/>
      <c r="WRJ42" s="132"/>
      <c r="WRK42" s="132"/>
      <c r="WRL42" s="132"/>
      <c r="WRM42" s="132"/>
      <c r="WRN42" s="132"/>
      <c r="WRO42" s="132"/>
      <c r="WRP42" s="132"/>
      <c r="WRQ42" s="132"/>
      <c r="WRR42" s="132"/>
      <c r="WRS42" s="132"/>
      <c r="WRT42" s="132"/>
      <c r="WRU42" s="132"/>
      <c r="WRV42" s="132"/>
      <c r="WRW42" s="132"/>
      <c r="WRX42" s="130"/>
      <c r="WRY42" s="132"/>
      <c r="WRZ42" s="132"/>
      <c r="WSA42" s="132"/>
      <c r="WSB42" s="132"/>
      <c r="WSC42" s="132"/>
      <c r="WSD42" s="132"/>
      <c r="WSE42" s="132"/>
      <c r="WSF42" s="132"/>
      <c r="WSG42" s="132"/>
      <c r="WSH42" s="132"/>
      <c r="WSI42" s="132"/>
      <c r="WSJ42" s="132"/>
      <c r="WSK42" s="132"/>
      <c r="WSL42" s="132"/>
      <c r="WSM42" s="130"/>
      <c r="WSN42" s="132"/>
      <c r="WSO42" s="132"/>
      <c r="WSP42" s="132"/>
      <c r="WSQ42" s="132"/>
      <c r="WSR42" s="132"/>
      <c r="WSS42" s="132"/>
      <c r="WST42" s="132"/>
      <c r="WSU42" s="132"/>
      <c r="WSV42" s="132"/>
      <c r="WSW42" s="132"/>
      <c r="WSX42" s="132"/>
      <c r="WSY42" s="132"/>
      <c r="WSZ42" s="132"/>
      <c r="WTA42" s="132"/>
      <c r="WTB42" s="130"/>
      <c r="WTC42" s="132"/>
      <c r="WTD42" s="132"/>
      <c r="WTE42" s="132"/>
      <c r="WTF42" s="132"/>
      <c r="WTG42" s="132"/>
      <c r="WTH42" s="132"/>
      <c r="WTI42" s="132"/>
      <c r="WTJ42" s="132"/>
      <c r="WTK42" s="132"/>
      <c r="WTL42" s="132"/>
      <c r="WTM42" s="132"/>
      <c r="WTN42" s="132"/>
      <c r="WTO42" s="132"/>
      <c r="WTP42" s="132"/>
      <c r="WTQ42" s="130"/>
      <c r="WTR42" s="132"/>
      <c r="WTS42" s="132"/>
      <c r="WTT42" s="132"/>
      <c r="WTU42" s="132"/>
      <c r="WTV42" s="132"/>
      <c r="WTW42" s="132"/>
      <c r="WTX42" s="132"/>
      <c r="WTY42" s="132"/>
      <c r="WTZ42" s="132"/>
      <c r="WUA42" s="132"/>
      <c r="WUB42" s="132"/>
      <c r="WUC42" s="132"/>
      <c r="WUD42" s="132"/>
      <c r="WUE42" s="132"/>
      <c r="WUF42" s="130"/>
      <c r="WUG42" s="132"/>
      <c r="WUH42" s="132"/>
      <c r="WUI42" s="132"/>
      <c r="WUJ42" s="132"/>
      <c r="WUK42" s="132"/>
      <c r="WUL42" s="132"/>
      <c r="WUM42" s="132"/>
      <c r="WUN42" s="132"/>
      <c r="WUO42" s="132"/>
      <c r="WUP42" s="132"/>
      <c r="WUQ42" s="132"/>
      <c r="WUR42" s="132"/>
      <c r="WUS42" s="132"/>
      <c r="WUT42" s="132"/>
      <c r="WUU42" s="130"/>
      <c r="WUV42" s="132"/>
      <c r="WUW42" s="132"/>
      <c r="WUX42" s="132"/>
      <c r="WUY42" s="132"/>
      <c r="WUZ42" s="132"/>
      <c r="WVA42" s="132"/>
      <c r="WVB42" s="132"/>
      <c r="WVC42" s="132"/>
      <c r="WVD42" s="132"/>
      <c r="WVE42" s="132"/>
      <c r="WVF42" s="132"/>
      <c r="WVG42" s="132"/>
      <c r="WVH42" s="132"/>
      <c r="WVI42" s="132"/>
      <c r="WVJ42" s="130"/>
      <c r="WVK42" s="132"/>
      <c r="WVL42" s="132"/>
      <c r="WVM42" s="132"/>
      <c r="WVN42" s="132"/>
      <c r="WVO42" s="132"/>
      <c r="WVP42" s="132"/>
      <c r="WVQ42" s="132"/>
      <c r="WVR42" s="132"/>
      <c r="WVS42" s="132"/>
      <c r="WVT42" s="132"/>
      <c r="WVU42" s="132"/>
      <c r="WVV42" s="132"/>
      <c r="WVW42" s="132"/>
      <c r="WVX42" s="132"/>
      <c r="WVY42" s="130"/>
      <c r="WVZ42" s="132"/>
      <c r="WWA42" s="132"/>
      <c r="WWB42" s="132"/>
      <c r="WWC42" s="132"/>
      <c r="WWD42" s="132"/>
      <c r="WWE42" s="132"/>
      <c r="WWF42" s="132"/>
      <c r="WWG42" s="132"/>
      <c r="WWH42" s="132"/>
      <c r="WWI42" s="132"/>
      <c r="WWJ42" s="132"/>
      <c r="WWK42" s="132"/>
      <c r="WWL42" s="132"/>
      <c r="WWM42" s="132"/>
      <c r="WWN42" s="130"/>
      <c r="WWO42" s="132"/>
      <c r="WWP42" s="132"/>
      <c r="WWQ42" s="132"/>
      <c r="WWR42" s="132"/>
      <c r="WWS42" s="132"/>
      <c r="WWT42" s="132"/>
      <c r="WWU42" s="132"/>
      <c r="WWV42" s="132"/>
      <c r="WWW42" s="132"/>
      <c r="WWX42" s="132"/>
      <c r="WWY42" s="132"/>
      <c r="WWZ42" s="132"/>
      <c r="WXA42" s="132"/>
      <c r="WXB42" s="132"/>
      <c r="WXC42" s="130"/>
      <c r="WXD42" s="132"/>
      <c r="WXE42" s="132"/>
      <c r="WXF42" s="132"/>
      <c r="WXG42" s="132"/>
      <c r="WXH42" s="132"/>
      <c r="WXI42" s="132"/>
      <c r="WXJ42" s="132"/>
      <c r="WXK42" s="132"/>
      <c r="WXL42" s="132"/>
      <c r="WXM42" s="132"/>
      <c r="WXN42" s="132"/>
      <c r="WXO42" s="132"/>
      <c r="WXP42" s="132"/>
      <c r="WXQ42" s="132"/>
      <c r="WXR42" s="130"/>
      <c r="WXS42" s="132"/>
      <c r="WXT42" s="132"/>
      <c r="WXU42" s="132"/>
      <c r="WXV42" s="132"/>
      <c r="WXW42" s="132"/>
      <c r="WXX42" s="132"/>
      <c r="WXY42" s="132"/>
      <c r="WXZ42" s="132"/>
      <c r="WYA42" s="132"/>
      <c r="WYB42" s="132"/>
      <c r="WYC42" s="132"/>
      <c r="WYD42" s="132"/>
      <c r="WYE42" s="132"/>
      <c r="WYF42" s="132"/>
      <c r="WYG42" s="130"/>
      <c r="WYH42" s="132"/>
      <c r="WYI42" s="132"/>
      <c r="WYJ42" s="132"/>
      <c r="WYK42" s="132"/>
      <c r="WYL42" s="132"/>
      <c r="WYM42" s="132"/>
      <c r="WYN42" s="132"/>
      <c r="WYO42" s="132"/>
      <c r="WYP42" s="132"/>
      <c r="WYQ42" s="132"/>
      <c r="WYR42" s="132"/>
      <c r="WYS42" s="132"/>
      <c r="WYT42" s="132"/>
      <c r="WYU42" s="132"/>
      <c r="WYV42" s="130"/>
      <c r="WYW42" s="132"/>
      <c r="WYX42" s="132"/>
      <c r="WYY42" s="132"/>
      <c r="WYZ42" s="132"/>
      <c r="WZA42" s="132"/>
      <c r="WZB42" s="132"/>
      <c r="WZC42" s="132"/>
      <c r="WZD42" s="132"/>
      <c r="WZE42" s="132"/>
      <c r="WZF42" s="132"/>
      <c r="WZG42" s="132"/>
      <c r="WZH42" s="132"/>
      <c r="WZI42" s="132"/>
      <c r="WZJ42" s="132"/>
      <c r="WZK42" s="130"/>
      <c r="WZL42" s="132"/>
      <c r="WZM42" s="132"/>
      <c r="WZN42" s="132"/>
      <c r="WZO42" s="132"/>
      <c r="WZP42" s="132"/>
      <c r="WZQ42" s="132"/>
      <c r="WZR42" s="132"/>
      <c r="WZS42" s="132"/>
      <c r="WZT42" s="132"/>
      <c r="WZU42" s="132"/>
      <c r="WZV42" s="132"/>
      <c r="WZW42" s="132"/>
      <c r="WZX42" s="132"/>
      <c r="WZY42" s="132"/>
      <c r="WZZ42" s="130"/>
      <c r="XAA42" s="132"/>
      <c r="XAB42" s="132"/>
      <c r="XAC42" s="132"/>
      <c r="XAD42" s="132"/>
      <c r="XAE42" s="132"/>
      <c r="XAF42" s="132"/>
      <c r="XAG42" s="132"/>
      <c r="XAH42" s="132"/>
      <c r="XAI42" s="132"/>
      <c r="XAJ42" s="132"/>
      <c r="XAK42" s="132"/>
      <c r="XAL42" s="132"/>
      <c r="XAM42" s="132"/>
      <c r="XAN42" s="132"/>
      <c r="XAO42" s="130"/>
      <c r="XAP42" s="132"/>
      <c r="XAQ42" s="132"/>
      <c r="XAR42" s="132"/>
      <c r="XAS42" s="132"/>
      <c r="XAT42" s="132"/>
      <c r="XAU42" s="132"/>
      <c r="XAV42" s="132"/>
      <c r="XAW42" s="132"/>
      <c r="XAX42" s="132"/>
      <c r="XAY42" s="132"/>
      <c r="XAZ42" s="132"/>
      <c r="XBA42" s="132"/>
      <c r="XBB42" s="132"/>
      <c r="XBC42" s="132"/>
      <c r="XBD42" s="130"/>
      <c r="XBE42" s="132"/>
      <c r="XBF42" s="132"/>
      <c r="XBG42" s="132"/>
      <c r="XBH42" s="132"/>
      <c r="XBI42" s="132"/>
      <c r="XBJ42" s="132"/>
      <c r="XBK42" s="132"/>
      <c r="XBL42" s="132"/>
      <c r="XBM42" s="132"/>
      <c r="XBN42" s="132"/>
      <c r="XBO42" s="132"/>
      <c r="XBP42" s="132"/>
      <c r="XBQ42" s="132"/>
      <c r="XBR42" s="132"/>
      <c r="XBS42" s="130"/>
      <c r="XBT42" s="132"/>
      <c r="XBU42" s="132"/>
      <c r="XBV42" s="132"/>
      <c r="XBW42" s="132"/>
      <c r="XBX42" s="132"/>
      <c r="XBY42" s="132"/>
      <c r="XBZ42" s="132"/>
      <c r="XCA42" s="132"/>
      <c r="XCB42" s="132"/>
      <c r="XCC42" s="132"/>
      <c r="XCD42" s="132"/>
      <c r="XCE42" s="132"/>
      <c r="XCF42" s="132"/>
      <c r="XCG42" s="132"/>
      <c r="XCH42" s="130"/>
      <c r="XCI42" s="132"/>
      <c r="XCJ42" s="132"/>
      <c r="XCK42" s="132"/>
      <c r="XCL42" s="132"/>
      <c r="XCM42" s="132"/>
      <c r="XCN42" s="132"/>
      <c r="XCO42" s="132"/>
      <c r="XCP42" s="132"/>
      <c r="XCQ42" s="132"/>
      <c r="XCR42" s="132"/>
      <c r="XCS42" s="132"/>
      <c r="XCT42" s="132"/>
      <c r="XCU42" s="132"/>
      <c r="XCV42" s="132"/>
      <c r="XCW42" s="130"/>
      <c r="XCX42" s="132"/>
      <c r="XCY42" s="132"/>
      <c r="XCZ42" s="132"/>
      <c r="XDA42" s="132"/>
      <c r="XDB42" s="132"/>
      <c r="XDC42" s="132"/>
      <c r="XDD42" s="132"/>
      <c r="XDE42" s="132"/>
      <c r="XDF42" s="132"/>
      <c r="XDG42" s="132"/>
      <c r="XDH42" s="132"/>
      <c r="XDI42" s="132"/>
      <c r="XDJ42" s="132"/>
      <c r="XDK42" s="132"/>
      <c r="XDL42" s="130"/>
      <c r="XDM42" s="132"/>
      <c r="XDN42" s="132"/>
      <c r="XDO42" s="132"/>
      <c r="XDP42" s="132"/>
      <c r="XDQ42" s="132"/>
      <c r="XDR42" s="132"/>
      <c r="XDS42" s="132"/>
      <c r="XDT42" s="132"/>
      <c r="XDU42" s="132"/>
      <c r="XDV42" s="132"/>
      <c r="XDW42" s="132"/>
      <c r="XDX42" s="132"/>
      <c r="XDY42" s="132"/>
      <c r="XDZ42" s="132"/>
      <c r="XEA42" s="130"/>
      <c r="XEB42" s="132"/>
      <c r="XEC42" s="132"/>
      <c r="XED42" s="132"/>
      <c r="XEE42" s="132"/>
      <c r="XEF42" s="132"/>
      <c r="XEG42" s="132"/>
      <c r="XEH42" s="132"/>
      <c r="XEI42" s="132"/>
      <c r="XEJ42" s="132"/>
      <c r="XEK42" s="132"/>
      <c r="XEL42" s="132"/>
      <c r="XEM42" s="132"/>
      <c r="XEN42" s="132"/>
      <c r="XEO42" s="132"/>
      <c r="XEP42" s="130"/>
      <c r="XEQ42" s="132"/>
      <c r="XER42" s="132"/>
      <c r="XES42" s="132"/>
    </row>
    <row r="43" spans="2:16373" outlineLevel="1" x14ac:dyDescent="0.25">
      <c r="B43" s="133" t="s">
        <v>722</v>
      </c>
      <c r="C43" s="428">
        <v>16500</v>
      </c>
      <c r="D43" s="258"/>
      <c r="E43" s="275">
        <f t="shared" si="1"/>
        <v>30.86708446356749</v>
      </c>
      <c r="G43" s="139"/>
      <c r="I43" s="220"/>
    </row>
    <row r="44" spans="2:16373" outlineLevel="1" x14ac:dyDescent="0.25">
      <c r="B44" s="133" t="s">
        <v>16</v>
      </c>
      <c r="C44" s="428">
        <f>(125*D1)/12</f>
        <v>5568.229166666667</v>
      </c>
      <c r="D44" s="258"/>
      <c r="E44" s="275">
        <f t="shared" si="1"/>
        <v>10.416666666666668</v>
      </c>
      <c r="I44" s="220"/>
    </row>
    <row r="45" spans="2:16373" s="131" customFormat="1" ht="15.75" x14ac:dyDescent="0.25">
      <c r="B45" s="180" t="s">
        <v>724</v>
      </c>
      <c r="C45" s="181">
        <f>SUM(C46:C51)</f>
        <v>132315.72999999998</v>
      </c>
      <c r="D45" s="257"/>
      <c r="E45" s="274">
        <f t="shared" si="1"/>
        <v>247.52732204658122</v>
      </c>
      <c r="F45" s="139"/>
      <c r="G45" s="139"/>
      <c r="H45" s="139"/>
      <c r="I45" s="220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8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8"/>
      <c r="AJ45" s="139"/>
      <c r="AK45" s="139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8"/>
      <c r="AY45" s="139"/>
      <c r="AZ45" s="139"/>
      <c r="BA45" s="139"/>
      <c r="BB45" s="139"/>
      <c r="BC45" s="139"/>
      <c r="BD45" s="139"/>
      <c r="BE45" s="139"/>
      <c r="BF45" s="139"/>
      <c r="BG45" s="139"/>
      <c r="BH45" s="139"/>
      <c r="BI45" s="139"/>
      <c r="BJ45" s="139"/>
      <c r="BK45" s="139"/>
      <c r="BL45" s="139"/>
      <c r="BM45" s="138"/>
      <c r="BN45" s="139"/>
      <c r="BO45" s="139"/>
      <c r="BP45" s="139"/>
      <c r="BQ45" s="139"/>
      <c r="BR45" s="139"/>
      <c r="BS45" s="139"/>
      <c r="BT45" s="139"/>
      <c r="BU45" s="139"/>
      <c r="BV45" s="139"/>
      <c r="BW45" s="139"/>
      <c r="BX45" s="139"/>
      <c r="BY45" s="139"/>
      <c r="BZ45" s="139"/>
      <c r="CA45" s="139"/>
      <c r="CB45" s="138"/>
      <c r="CC45" s="139"/>
      <c r="CD45" s="139"/>
      <c r="CE45" s="139"/>
      <c r="CF45" s="139"/>
      <c r="CG45" s="139"/>
      <c r="CH45" s="139"/>
      <c r="CI45" s="139"/>
      <c r="CJ45" s="139"/>
      <c r="CK45" s="139"/>
      <c r="CL45" s="139"/>
      <c r="CM45" s="139"/>
      <c r="CN45" s="139"/>
      <c r="CO45" s="139"/>
      <c r="CP45" s="139"/>
      <c r="CQ45" s="138"/>
      <c r="CR45" s="139"/>
      <c r="CS45" s="139"/>
      <c r="CT45" s="139"/>
      <c r="CU45" s="139"/>
      <c r="CV45" s="139"/>
      <c r="CW45" s="139"/>
      <c r="CX45" s="139"/>
      <c r="CY45" s="139"/>
      <c r="CZ45" s="139"/>
      <c r="DA45" s="139"/>
      <c r="DB45" s="139"/>
      <c r="DC45" s="139"/>
      <c r="DD45" s="139"/>
      <c r="DE45" s="139"/>
      <c r="DF45" s="138"/>
      <c r="DG45" s="139"/>
      <c r="DH45" s="139"/>
      <c r="DI45" s="139"/>
      <c r="DJ45" s="139"/>
      <c r="DK45" s="139"/>
      <c r="DL45" s="139"/>
      <c r="DM45" s="139"/>
      <c r="DN45" s="139"/>
      <c r="DO45" s="139"/>
      <c r="DP45" s="139"/>
      <c r="DQ45" s="139"/>
      <c r="DR45" s="139"/>
      <c r="DS45" s="139"/>
      <c r="DT45" s="139"/>
      <c r="DU45" s="138"/>
      <c r="DV45" s="139"/>
      <c r="DW45" s="139"/>
      <c r="DX45" s="139"/>
      <c r="DY45" s="139"/>
      <c r="DZ45" s="139"/>
      <c r="EA45" s="139"/>
      <c r="EB45" s="139"/>
      <c r="EC45" s="139"/>
      <c r="ED45" s="139"/>
      <c r="EE45" s="139"/>
      <c r="EF45" s="139"/>
      <c r="EG45" s="139"/>
      <c r="EH45" s="139"/>
      <c r="EI45" s="135"/>
      <c r="EJ45" s="130"/>
      <c r="EK45" s="132"/>
      <c r="EL45" s="132"/>
      <c r="EM45" s="132"/>
      <c r="EN45" s="132"/>
      <c r="EO45" s="132"/>
      <c r="EP45" s="132"/>
      <c r="EQ45" s="132"/>
      <c r="ER45" s="132"/>
      <c r="ES45" s="132"/>
      <c r="ET45" s="132"/>
      <c r="EU45" s="132"/>
      <c r="EV45" s="132"/>
      <c r="EW45" s="132"/>
      <c r="EX45" s="132"/>
      <c r="EY45" s="130"/>
      <c r="EZ45" s="132"/>
      <c r="FA45" s="132"/>
      <c r="FB45" s="132"/>
      <c r="FC45" s="132"/>
      <c r="FD45" s="132"/>
      <c r="FE45" s="132"/>
      <c r="FF45" s="132"/>
      <c r="FG45" s="132"/>
      <c r="FH45" s="132"/>
      <c r="FI45" s="132"/>
      <c r="FJ45" s="132"/>
      <c r="FK45" s="132"/>
      <c r="FL45" s="132"/>
      <c r="FM45" s="132"/>
      <c r="FN45" s="130"/>
      <c r="FO45" s="132"/>
      <c r="FP45" s="132"/>
      <c r="FQ45" s="132"/>
      <c r="FR45" s="132"/>
      <c r="FS45" s="132"/>
      <c r="FT45" s="132"/>
      <c r="FU45" s="132"/>
      <c r="FV45" s="132"/>
      <c r="FW45" s="132"/>
      <c r="FX45" s="132"/>
      <c r="FY45" s="132"/>
      <c r="FZ45" s="132"/>
      <c r="GA45" s="132"/>
      <c r="GB45" s="132"/>
      <c r="GC45" s="130"/>
      <c r="GD45" s="132"/>
      <c r="GE45" s="132"/>
      <c r="GF45" s="132"/>
      <c r="GG45" s="132"/>
      <c r="GH45" s="132"/>
      <c r="GI45" s="132"/>
      <c r="GJ45" s="132"/>
      <c r="GK45" s="132"/>
      <c r="GL45" s="132"/>
      <c r="GM45" s="132"/>
      <c r="GN45" s="132"/>
      <c r="GO45" s="132"/>
      <c r="GP45" s="132"/>
      <c r="GQ45" s="132"/>
      <c r="GR45" s="130"/>
      <c r="GS45" s="132"/>
      <c r="GT45" s="132"/>
      <c r="GU45" s="132"/>
      <c r="GV45" s="132"/>
      <c r="GW45" s="132"/>
      <c r="GX45" s="132"/>
      <c r="GY45" s="132"/>
      <c r="GZ45" s="132"/>
      <c r="HA45" s="132"/>
      <c r="HB45" s="132"/>
      <c r="HC45" s="132"/>
      <c r="HD45" s="132"/>
      <c r="HE45" s="132"/>
      <c r="HF45" s="132"/>
      <c r="HG45" s="130"/>
      <c r="HH45" s="132"/>
      <c r="HI45" s="132"/>
      <c r="HJ45" s="132"/>
      <c r="HK45" s="132"/>
      <c r="HL45" s="132"/>
      <c r="HM45" s="132"/>
      <c r="HN45" s="132"/>
      <c r="HO45" s="132"/>
      <c r="HP45" s="132"/>
      <c r="HQ45" s="132"/>
      <c r="HR45" s="132"/>
      <c r="HS45" s="132"/>
      <c r="HT45" s="132"/>
      <c r="HU45" s="132"/>
      <c r="HV45" s="130"/>
      <c r="HW45" s="132"/>
      <c r="HX45" s="132"/>
      <c r="HY45" s="132"/>
      <c r="HZ45" s="132"/>
      <c r="IA45" s="132"/>
      <c r="IB45" s="132"/>
      <c r="IC45" s="132"/>
      <c r="ID45" s="132"/>
      <c r="IE45" s="132"/>
      <c r="IF45" s="132"/>
      <c r="IG45" s="132"/>
      <c r="IH45" s="132"/>
      <c r="II45" s="132"/>
      <c r="IJ45" s="132"/>
      <c r="IK45" s="130"/>
      <c r="IL45" s="132"/>
      <c r="IM45" s="132"/>
      <c r="IN45" s="132"/>
      <c r="IO45" s="132"/>
      <c r="IP45" s="132"/>
      <c r="IQ45" s="132"/>
      <c r="IR45" s="132"/>
      <c r="IS45" s="132"/>
      <c r="IT45" s="132"/>
      <c r="IU45" s="132"/>
      <c r="IV45" s="132"/>
      <c r="IW45" s="132"/>
      <c r="IX45" s="132"/>
      <c r="IY45" s="132"/>
      <c r="IZ45" s="130"/>
      <c r="JA45" s="132"/>
      <c r="JB45" s="132"/>
      <c r="JC45" s="132"/>
      <c r="JD45" s="132"/>
      <c r="JE45" s="132"/>
      <c r="JF45" s="132"/>
      <c r="JG45" s="132"/>
      <c r="JH45" s="132"/>
      <c r="JI45" s="132"/>
      <c r="JJ45" s="132"/>
      <c r="JK45" s="132"/>
      <c r="JL45" s="132"/>
      <c r="JM45" s="132"/>
      <c r="JN45" s="132"/>
      <c r="JO45" s="130"/>
      <c r="JP45" s="132"/>
      <c r="JQ45" s="132"/>
      <c r="JR45" s="132"/>
      <c r="JS45" s="132"/>
      <c r="JT45" s="132"/>
      <c r="JU45" s="132"/>
      <c r="JV45" s="132"/>
      <c r="JW45" s="132"/>
      <c r="JX45" s="132"/>
      <c r="JY45" s="132"/>
      <c r="JZ45" s="132"/>
      <c r="KA45" s="132"/>
      <c r="KB45" s="132"/>
      <c r="KC45" s="132"/>
      <c r="KD45" s="130"/>
      <c r="KE45" s="132"/>
      <c r="KF45" s="132"/>
      <c r="KG45" s="132"/>
      <c r="KH45" s="132"/>
      <c r="KI45" s="132"/>
      <c r="KJ45" s="132"/>
      <c r="KK45" s="132"/>
      <c r="KL45" s="132"/>
      <c r="KM45" s="132"/>
      <c r="KN45" s="132"/>
      <c r="KO45" s="132"/>
      <c r="KP45" s="132"/>
      <c r="KQ45" s="132"/>
      <c r="KR45" s="132"/>
      <c r="KS45" s="130"/>
      <c r="KT45" s="132"/>
      <c r="KU45" s="132"/>
      <c r="KV45" s="132"/>
      <c r="KW45" s="132"/>
      <c r="KX45" s="132"/>
      <c r="KY45" s="132"/>
      <c r="KZ45" s="132"/>
      <c r="LA45" s="132"/>
      <c r="LB45" s="132"/>
      <c r="LC45" s="132"/>
      <c r="LD45" s="132"/>
      <c r="LE45" s="132"/>
      <c r="LF45" s="132"/>
      <c r="LG45" s="132"/>
      <c r="LH45" s="130"/>
      <c r="LI45" s="132"/>
      <c r="LJ45" s="132"/>
      <c r="LK45" s="132"/>
      <c r="LL45" s="132"/>
      <c r="LM45" s="132"/>
      <c r="LN45" s="132"/>
      <c r="LO45" s="132"/>
      <c r="LP45" s="132"/>
      <c r="LQ45" s="132"/>
      <c r="LR45" s="132"/>
      <c r="LS45" s="132"/>
      <c r="LT45" s="132"/>
      <c r="LU45" s="132"/>
      <c r="LV45" s="132"/>
      <c r="LW45" s="130"/>
      <c r="LX45" s="132"/>
      <c r="LY45" s="132"/>
      <c r="LZ45" s="132"/>
      <c r="MA45" s="132"/>
      <c r="MB45" s="132"/>
      <c r="MC45" s="132"/>
      <c r="MD45" s="132"/>
      <c r="ME45" s="132"/>
      <c r="MF45" s="132"/>
      <c r="MG45" s="132"/>
      <c r="MH45" s="132"/>
      <c r="MI45" s="132"/>
      <c r="MJ45" s="132"/>
      <c r="MK45" s="132"/>
      <c r="ML45" s="130"/>
      <c r="MM45" s="132"/>
      <c r="MN45" s="132"/>
      <c r="MO45" s="132"/>
      <c r="MP45" s="132"/>
      <c r="MQ45" s="132"/>
      <c r="MR45" s="132"/>
      <c r="MS45" s="132"/>
      <c r="MT45" s="132"/>
      <c r="MU45" s="132"/>
      <c r="MV45" s="132"/>
      <c r="MW45" s="132"/>
      <c r="MX45" s="132"/>
      <c r="MY45" s="132"/>
      <c r="MZ45" s="132"/>
      <c r="NA45" s="130"/>
      <c r="NB45" s="132"/>
      <c r="NC45" s="132"/>
      <c r="ND45" s="132"/>
      <c r="NE45" s="132"/>
      <c r="NF45" s="132"/>
      <c r="NG45" s="132"/>
      <c r="NH45" s="132"/>
      <c r="NI45" s="132"/>
      <c r="NJ45" s="132"/>
      <c r="NK45" s="132"/>
      <c r="NL45" s="132"/>
      <c r="NM45" s="132"/>
      <c r="NN45" s="132"/>
      <c r="NO45" s="132"/>
      <c r="NP45" s="130"/>
      <c r="NQ45" s="132"/>
      <c r="NR45" s="132"/>
      <c r="NS45" s="132"/>
      <c r="NT45" s="132"/>
      <c r="NU45" s="132"/>
      <c r="NV45" s="132"/>
      <c r="NW45" s="132"/>
      <c r="NX45" s="132"/>
      <c r="NY45" s="132"/>
      <c r="NZ45" s="132"/>
      <c r="OA45" s="132"/>
      <c r="OB45" s="132"/>
      <c r="OC45" s="132"/>
      <c r="OD45" s="132"/>
      <c r="OE45" s="130"/>
      <c r="OF45" s="132"/>
      <c r="OG45" s="132"/>
      <c r="OH45" s="132"/>
      <c r="OI45" s="132"/>
      <c r="OJ45" s="132"/>
      <c r="OK45" s="132"/>
      <c r="OL45" s="132"/>
      <c r="OM45" s="132"/>
      <c r="ON45" s="132"/>
      <c r="OO45" s="132"/>
      <c r="OP45" s="132"/>
      <c r="OQ45" s="132"/>
      <c r="OR45" s="132"/>
      <c r="OS45" s="132"/>
      <c r="OT45" s="130"/>
      <c r="OU45" s="132"/>
      <c r="OV45" s="132"/>
      <c r="OW45" s="132"/>
      <c r="OX45" s="132"/>
      <c r="OY45" s="132"/>
      <c r="OZ45" s="132"/>
      <c r="PA45" s="132"/>
      <c r="PB45" s="132"/>
      <c r="PC45" s="132"/>
      <c r="PD45" s="132"/>
      <c r="PE45" s="132"/>
      <c r="PF45" s="132"/>
      <c r="PG45" s="132"/>
      <c r="PH45" s="132"/>
      <c r="PI45" s="130"/>
      <c r="PJ45" s="132"/>
      <c r="PK45" s="132"/>
      <c r="PL45" s="132"/>
      <c r="PM45" s="132"/>
      <c r="PN45" s="132"/>
      <c r="PO45" s="132"/>
      <c r="PP45" s="132"/>
      <c r="PQ45" s="132"/>
      <c r="PR45" s="132"/>
      <c r="PS45" s="132"/>
      <c r="PT45" s="132"/>
      <c r="PU45" s="132"/>
      <c r="PV45" s="132"/>
      <c r="PW45" s="132"/>
      <c r="PX45" s="130"/>
      <c r="PY45" s="132"/>
      <c r="PZ45" s="132"/>
      <c r="QA45" s="132"/>
      <c r="QB45" s="132"/>
      <c r="QC45" s="132"/>
      <c r="QD45" s="132"/>
      <c r="QE45" s="132"/>
      <c r="QF45" s="132"/>
      <c r="QG45" s="132"/>
      <c r="QH45" s="132"/>
      <c r="QI45" s="132"/>
      <c r="QJ45" s="132"/>
      <c r="QK45" s="132"/>
      <c r="QL45" s="132"/>
      <c r="QM45" s="130"/>
      <c r="QN45" s="132"/>
      <c r="QO45" s="132"/>
      <c r="QP45" s="132"/>
      <c r="QQ45" s="132"/>
      <c r="QR45" s="132"/>
      <c r="QS45" s="132"/>
      <c r="QT45" s="132"/>
      <c r="QU45" s="132"/>
      <c r="QV45" s="132"/>
      <c r="QW45" s="132"/>
      <c r="QX45" s="132"/>
      <c r="QY45" s="132"/>
      <c r="QZ45" s="132"/>
      <c r="RA45" s="132"/>
      <c r="RB45" s="130"/>
      <c r="RC45" s="132"/>
      <c r="RD45" s="132"/>
      <c r="RE45" s="132"/>
      <c r="RF45" s="132"/>
      <c r="RG45" s="132"/>
      <c r="RH45" s="132"/>
      <c r="RI45" s="132"/>
      <c r="RJ45" s="132"/>
      <c r="RK45" s="132"/>
      <c r="RL45" s="132"/>
      <c r="RM45" s="132"/>
      <c r="RN45" s="132"/>
      <c r="RO45" s="132"/>
      <c r="RP45" s="132"/>
      <c r="RQ45" s="130"/>
      <c r="RR45" s="132"/>
      <c r="RS45" s="132"/>
      <c r="RT45" s="132"/>
      <c r="RU45" s="132"/>
      <c r="RV45" s="132"/>
      <c r="RW45" s="132"/>
      <c r="RX45" s="132"/>
      <c r="RY45" s="132"/>
      <c r="RZ45" s="132"/>
      <c r="SA45" s="132"/>
      <c r="SB45" s="132"/>
      <c r="SC45" s="132"/>
      <c r="SD45" s="132"/>
      <c r="SE45" s="132"/>
      <c r="SF45" s="130"/>
      <c r="SG45" s="132"/>
      <c r="SH45" s="132"/>
      <c r="SI45" s="132"/>
      <c r="SJ45" s="132"/>
      <c r="SK45" s="132"/>
      <c r="SL45" s="132"/>
      <c r="SM45" s="132"/>
      <c r="SN45" s="132"/>
      <c r="SO45" s="132"/>
      <c r="SP45" s="132"/>
      <c r="SQ45" s="132"/>
      <c r="SR45" s="132"/>
      <c r="SS45" s="132"/>
      <c r="ST45" s="132"/>
      <c r="SU45" s="130"/>
      <c r="SV45" s="132"/>
      <c r="SW45" s="132"/>
      <c r="SX45" s="132"/>
      <c r="SY45" s="132"/>
      <c r="SZ45" s="132"/>
      <c r="TA45" s="132"/>
      <c r="TB45" s="132"/>
      <c r="TC45" s="132"/>
      <c r="TD45" s="132"/>
      <c r="TE45" s="132"/>
      <c r="TF45" s="132"/>
      <c r="TG45" s="132"/>
      <c r="TH45" s="132"/>
      <c r="TI45" s="132"/>
      <c r="TJ45" s="130"/>
      <c r="TK45" s="132"/>
      <c r="TL45" s="132"/>
      <c r="TM45" s="132"/>
      <c r="TN45" s="132"/>
      <c r="TO45" s="132"/>
      <c r="TP45" s="132"/>
      <c r="TQ45" s="132"/>
      <c r="TR45" s="132"/>
      <c r="TS45" s="132"/>
      <c r="TT45" s="132"/>
      <c r="TU45" s="132"/>
      <c r="TV45" s="132"/>
      <c r="TW45" s="132"/>
      <c r="TX45" s="132"/>
      <c r="TY45" s="130"/>
      <c r="TZ45" s="132"/>
      <c r="UA45" s="132"/>
      <c r="UB45" s="132"/>
      <c r="UC45" s="132"/>
      <c r="UD45" s="132"/>
      <c r="UE45" s="132"/>
      <c r="UF45" s="132"/>
      <c r="UG45" s="132"/>
      <c r="UH45" s="132"/>
      <c r="UI45" s="132"/>
      <c r="UJ45" s="132"/>
      <c r="UK45" s="132"/>
      <c r="UL45" s="132"/>
      <c r="UM45" s="132"/>
      <c r="UN45" s="130"/>
      <c r="UO45" s="132"/>
      <c r="UP45" s="132"/>
      <c r="UQ45" s="132"/>
      <c r="UR45" s="132"/>
      <c r="US45" s="132"/>
      <c r="UT45" s="132"/>
      <c r="UU45" s="132"/>
      <c r="UV45" s="132"/>
      <c r="UW45" s="132"/>
      <c r="UX45" s="132"/>
      <c r="UY45" s="132"/>
      <c r="UZ45" s="132"/>
      <c r="VA45" s="132"/>
      <c r="VB45" s="132"/>
      <c r="VC45" s="130"/>
      <c r="VD45" s="132"/>
      <c r="VE45" s="132"/>
      <c r="VF45" s="132"/>
      <c r="VG45" s="132"/>
      <c r="VH45" s="132"/>
      <c r="VI45" s="132"/>
      <c r="VJ45" s="132"/>
      <c r="VK45" s="132"/>
      <c r="VL45" s="132"/>
      <c r="VM45" s="132"/>
      <c r="VN45" s="132"/>
      <c r="VO45" s="132"/>
      <c r="VP45" s="132"/>
      <c r="VQ45" s="132"/>
      <c r="VR45" s="130"/>
      <c r="VS45" s="132"/>
      <c r="VT45" s="132"/>
      <c r="VU45" s="132"/>
      <c r="VV45" s="132"/>
      <c r="VW45" s="132"/>
      <c r="VX45" s="132"/>
      <c r="VY45" s="132"/>
      <c r="VZ45" s="132"/>
      <c r="WA45" s="132"/>
      <c r="WB45" s="132"/>
      <c r="WC45" s="132"/>
      <c r="WD45" s="132"/>
      <c r="WE45" s="132"/>
      <c r="WF45" s="132"/>
      <c r="WG45" s="130"/>
      <c r="WH45" s="132"/>
      <c r="WI45" s="132"/>
      <c r="WJ45" s="132"/>
      <c r="WK45" s="132"/>
      <c r="WL45" s="132"/>
      <c r="WM45" s="132"/>
      <c r="WN45" s="132"/>
      <c r="WO45" s="132"/>
      <c r="WP45" s="132"/>
      <c r="WQ45" s="132"/>
      <c r="WR45" s="132"/>
      <c r="WS45" s="132"/>
      <c r="WT45" s="132"/>
      <c r="WU45" s="132"/>
      <c r="WV45" s="130"/>
      <c r="WW45" s="132"/>
      <c r="WX45" s="132"/>
      <c r="WY45" s="132"/>
      <c r="WZ45" s="132"/>
      <c r="XA45" s="132"/>
      <c r="XB45" s="132"/>
      <c r="XC45" s="132"/>
      <c r="XD45" s="132"/>
      <c r="XE45" s="132"/>
      <c r="XF45" s="132"/>
      <c r="XG45" s="132"/>
      <c r="XH45" s="132"/>
      <c r="XI45" s="132"/>
      <c r="XJ45" s="132"/>
      <c r="XK45" s="130"/>
      <c r="XL45" s="132"/>
      <c r="XM45" s="132"/>
      <c r="XN45" s="132"/>
      <c r="XO45" s="132"/>
      <c r="XP45" s="132"/>
      <c r="XQ45" s="132"/>
      <c r="XR45" s="132"/>
      <c r="XS45" s="132"/>
      <c r="XT45" s="132"/>
      <c r="XU45" s="132"/>
      <c r="XV45" s="132"/>
      <c r="XW45" s="132"/>
      <c r="XX45" s="132"/>
      <c r="XY45" s="132"/>
      <c r="XZ45" s="130"/>
      <c r="YA45" s="132"/>
      <c r="YB45" s="132"/>
      <c r="YC45" s="132"/>
      <c r="YD45" s="132"/>
      <c r="YE45" s="132"/>
      <c r="YF45" s="132"/>
      <c r="YG45" s="132"/>
      <c r="YH45" s="132"/>
      <c r="YI45" s="132"/>
      <c r="YJ45" s="132"/>
      <c r="YK45" s="132"/>
      <c r="YL45" s="132"/>
      <c r="YM45" s="132"/>
      <c r="YN45" s="132"/>
      <c r="YO45" s="130"/>
      <c r="YP45" s="132"/>
      <c r="YQ45" s="132"/>
      <c r="YR45" s="132"/>
      <c r="YS45" s="132"/>
      <c r="YT45" s="132"/>
      <c r="YU45" s="132"/>
      <c r="YV45" s="132"/>
      <c r="YW45" s="132"/>
      <c r="YX45" s="132"/>
      <c r="YY45" s="132"/>
      <c r="YZ45" s="132"/>
      <c r="ZA45" s="132"/>
      <c r="ZB45" s="132"/>
      <c r="ZC45" s="132"/>
      <c r="ZD45" s="130"/>
      <c r="ZE45" s="132"/>
      <c r="ZF45" s="132"/>
      <c r="ZG45" s="132"/>
      <c r="ZH45" s="132"/>
      <c r="ZI45" s="132"/>
      <c r="ZJ45" s="132"/>
      <c r="ZK45" s="132"/>
      <c r="ZL45" s="132"/>
      <c r="ZM45" s="132"/>
      <c r="ZN45" s="132"/>
      <c r="ZO45" s="132"/>
      <c r="ZP45" s="132"/>
      <c r="ZQ45" s="132"/>
      <c r="ZR45" s="132"/>
      <c r="ZS45" s="130"/>
      <c r="ZT45" s="132"/>
      <c r="ZU45" s="132"/>
      <c r="ZV45" s="132"/>
      <c r="ZW45" s="132"/>
      <c r="ZX45" s="132"/>
      <c r="ZY45" s="132"/>
      <c r="ZZ45" s="132"/>
      <c r="AAA45" s="132"/>
      <c r="AAB45" s="132"/>
      <c r="AAC45" s="132"/>
      <c r="AAD45" s="132"/>
      <c r="AAE45" s="132"/>
      <c r="AAF45" s="132"/>
      <c r="AAG45" s="132"/>
      <c r="AAH45" s="130"/>
      <c r="AAI45" s="132"/>
      <c r="AAJ45" s="132"/>
      <c r="AAK45" s="132"/>
      <c r="AAL45" s="132"/>
      <c r="AAM45" s="132"/>
      <c r="AAN45" s="132"/>
      <c r="AAO45" s="132"/>
      <c r="AAP45" s="132"/>
      <c r="AAQ45" s="132"/>
      <c r="AAR45" s="132"/>
      <c r="AAS45" s="132"/>
      <c r="AAT45" s="132"/>
      <c r="AAU45" s="132"/>
      <c r="AAV45" s="132"/>
      <c r="AAW45" s="130"/>
      <c r="AAX45" s="132"/>
      <c r="AAY45" s="132"/>
      <c r="AAZ45" s="132"/>
      <c r="ABA45" s="132"/>
      <c r="ABB45" s="132"/>
      <c r="ABC45" s="132"/>
      <c r="ABD45" s="132"/>
      <c r="ABE45" s="132"/>
      <c r="ABF45" s="132"/>
      <c r="ABG45" s="132"/>
      <c r="ABH45" s="132"/>
      <c r="ABI45" s="132"/>
      <c r="ABJ45" s="132"/>
      <c r="ABK45" s="132"/>
      <c r="ABL45" s="130"/>
      <c r="ABM45" s="132"/>
      <c r="ABN45" s="132"/>
      <c r="ABO45" s="132"/>
      <c r="ABP45" s="132"/>
      <c r="ABQ45" s="132"/>
      <c r="ABR45" s="132"/>
      <c r="ABS45" s="132"/>
      <c r="ABT45" s="132"/>
      <c r="ABU45" s="132"/>
      <c r="ABV45" s="132"/>
      <c r="ABW45" s="132"/>
      <c r="ABX45" s="132"/>
      <c r="ABY45" s="132"/>
      <c r="ABZ45" s="132"/>
      <c r="ACA45" s="130"/>
      <c r="ACB45" s="132"/>
      <c r="ACC45" s="132"/>
      <c r="ACD45" s="132"/>
      <c r="ACE45" s="132"/>
      <c r="ACF45" s="132"/>
      <c r="ACG45" s="132"/>
      <c r="ACH45" s="132"/>
      <c r="ACI45" s="132"/>
      <c r="ACJ45" s="132"/>
      <c r="ACK45" s="132"/>
      <c r="ACL45" s="132"/>
      <c r="ACM45" s="132"/>
      <c r="ACN45" s="132"/>
      <c r="ACO45" s="132"/>
      <c r="ACP45" s="130"/>
      <c r="ACQ45" s="132"/>
      <c r="ACR45" s="132"/>
      <c r="ACS45" s="132"/>
      <c r="ACT45" s="132"/>
      <c r="ACU45" s="132"/>
      <c r="ACV45" s="132"/>
      <c r="ACW45" s="132"/>
      <c r="ACX45" s="132"/>
      <c r="ACY45" s="132"/>
      <c r="ACZ45" s="132"/>
      <c r="ADA45" s="132"/>
      <c r="ADB45" s="132"/>
      <c r="ADC45" s="132"/>
      <c r="ADD45" s="132"/>
      <c r="ADE45" s="130"/>
      <c r="ADF45" s="132"/>
      <c r="ADG45" s="132"/>
      <c r="ADH45" s="132"/>
      <c r="ADI45" s="132"/>
      <c r="ADJ45" s="132"/>
      <c r="ADK45" s="132"/>
      <c r="ADL45" s="132"/>
      <c r="ADM45" s="132"/>
      <c r="ADN45" s="132"/>
      <c r="ADO45" s="132"/>
      <c r="ADP45" s="132"/>
      <c r="ADQ45" s="132"/>
      <c r="ADR45" s="132"/>
      <c r="ADS45" s="132"/>
      <c r="ADT45" s="130"/>
      <c r="ADU45" s="132"/>
      <c r="ADV45" s="132"/>
      <c r="ADW45" s="132"/>
      <c r="ADX45" s="132"/>
      <c r="ADY45" s="132"/>
      <c r="ADZ45" s="132"/>
      <c r="AEA45" s="132"/>
      <c r="AEB45" s="132"/>
      <c r="AEC45" s="132"/>
      <c r="AED45" s="132"/>
      <c r="AEE45" s="132"/>
      <c r="AEF45" s="132"/>
      <c r="AEG45" s="132"/>
      <c r="AEH45" s="132"/>
      <c r="AEI45" s="130"/>
      <c r="AEJ45" s="132"/>
      <c r="AEK45" s="132"/>
      <c r="AEL45" s="132"/>
      <c r="AEM45" s="132"/>
      <c r="AEN45" s="132"/>
      <c r="AEO45" s="132"/>
      <c r="AEP45" s="132"/>
      <c r="AEQ45" s="132"/>
      <c r="AER45" s="132"/>
      <c r="AES45" s="132"/>
      <c r="AET45" s="132"/>
      <c r="AEU45" s="132"/>
      <c r="AEV45" s="132"/>
      <c r="AEW45" s="132"/>
      <c r="AEX45" s="130"/>
      <c r="AEY45" s="132"/>
      <c r="AEZ45" s="132"/>
      <c r="AFA45" s="132"/>
      <c r="AFB45" s="132"/>
      <c r="AFC45" s="132"/>
      <c r="AFD45" s="132"/>
      <c r="AFE45" s="132"/>
      <c r="AFF45" s="132"/>
      <c r="AFG45" s="132"/>
      <c r="AFH45" s="132"/>
      <c r="AFI45" s="132"/>
      <c r="AFJ45" s="132"/>
      <c r="AFK45" s="132"/>
      <c r="AFL45" s="132"/>
      <c r="AFM45" s="130"/>
      <c r="AFN45" s="132"/>
      <c r="AFO45" s="132"/>
      <c r="AFP45" s="132"/>
      <c r="AFQ45" s="132"/>
      <c r="AFR45" s="132"/>
      <c r="AFS45" s="132"/>
      <c r="AFT45" s="132"/>
      <c r="AFU45" s="132"/>
      <c r="AFV45" s="132"/>
      <c r="AFW45" s="132"/>
      <c r="AFX45" s="132"/>
      <c r="AFY45" s="132"/>
      <c r="AFZ45" s="132"/>
      <c r="AGA45" s="132"/>
      <c r="AGB45" s="130"/>
      <c r="AGC45" s="132"/>
      <c r="AGD45" s="132"/>
      <c r="AGE45" s="132"/>
      <c r="AGF45" s="132"/>
      <c r="AGG45" s="132"/>
      <c r="AGH45" s="132"/>
      <c r="AGI45" s="132"/>
      <c r="AGJ45" s="132"/>
      <c r="AGK45" s="132"/>
      <c r="AGL45" s="132"/>
      <c r="AGM45" s="132"/>
      <c r="AGN45" s="132"/>
      <c r="AGO45" s="132"/>
      <c r="AGP45" s="132"/>
      <c r="AGQ45" s="130"/>
      <c r="AGR45" s="132"/>
      <c r="AGS45" s="132"/>
      <c r="AGT45" s="132"/>
      <c r="AGU45" s="132"/>
      <c r="AGV45" s="132"/>
      <c r="AGW45" s="132"/>
      <c r="AGX45" s="132"/>
      <c r="AGY45" s="132"/>
      <c r="AGZ45" s="132"/>
      <c r="AHA45" s="132"/>
      <c r="AHB45" s="132"/>
      <c r="AHC45" s="132"/>
      <c r="AHD45" s="132"/>
      <c r="AHE45" s="132"/>
      <c r="AHF45" s="130"/>
      <c r="AHG45" s="132"/>
      <c r="AHH45" s="132"/>
      <c r="AHI45" s="132"/>
      <c r="AHJ45" s="132"/>
      <c r="AHK45" s="132"/>
      <c r="AHL45" s="132"/>
      <c r="AHM45" s="132"/>
      <c r="AHN45" s="132"/>
      <c r="AHO45" s="132"/>
      <c r="AHP45" s="132"/>
      <c r="AHQ45" s="132"/>
      <c r="AHR45" s="132"/>
      <c r="AHS45" s="132"/>
      <c r="AHT45" s="132"/>
      <c r="AHU45" s="130"/>
      <c r="AHV45" s="132"/>
      <c r="AHW45" s="132"/>
      <c r="AHX45" s="132"/>
      <c r="AHY45" s="132"/>
      <c r="AHZ45" s="132"/>
      <c r="AIA45" s="132"/>
      <c r="AIB45" s="132"/>
      <c r="AIC45" s="132"/>
      <c r="AID45" s="132"/>
      <c r="AIE45" s="132"/>
      <c r="AIF45" s="132"/>
      <c r="AIG45" s="132"/>
      <c r="AIH45" s="132"/>
      <c r="AII45" s="132"/>
      <c r="AIJ45" s="130"/>
      <c r="AIK45" s="132"/>
      <c r="AIL45" s="132"/>
      <c r="AIM45" s="132"/>
      <c r="AIN45" s="132"/>
      <c r="AIO45" s="132"/>
      <c r="AIP45" s="132"/>
      <c r="AIQ45" s="132"/>
      <c r="AIR45" s="132"/>
      <c r="AIS45" s="132"/>
      <c r="AIT45" s="132"/>
      <c r="AIU45" s="132"/>
      <c r="AIV45" s="132"/>
      <c r="AIW45" s="132"/>
      <c r="AIX45" s="132"/>
      <c r="AIY45" s="130"/>
      <c r="AIZ45" s="132"/>
      <c r="AJA45" s="132"/>
      <c r="AJB45" s="132"/>
      <c r="AJC45" s="132"/>
      <c r="AJD45" s="132"/>
      <c r="AJE45" s="132"/>
      <c r="AJF45" s="132"/>
      <c r="AJG45" s="132"/>
      <c r="AJH45" s="132"/>
      <c r="AJI45" s="132"/>
      <c r="AJJ45" s="132"/>
      <c r="AJK45" s="132"/>
      <c r="AJL45" s="132"/>
      <c r="AJM45" s="132"/>
      <c r="AJN45" s="130"/>
      <c r="AJO45" s="132"/>
      <c r="AJP45" s="132"/>
      <c r="AJQ45" s="132"/>
      <c r="AJR45" s="132"/>
      <c r="AJS45" s="132"/>
      <c r="AJT45" s="132"/>
      <c r="AJU45" s="132"/>
      <c r="AJV45" s="132"/>
      <c r="AJW45" s="132"/>
      <c r="AJX45" s="132"/>
      <c r="AJY45" s="132"/>
      <c r="AJZ45" s="132"/>
      <c r="AKA45" s="132"/>
      <c r="AKB45" s="132"/>
      <c r="AKC45" s="130"/>
      <c r="AKD45" s="132"/>
      <c r="AKE45" s="132"/>
      <c r="AKF45" s="132"/>
      <c r="AKG45" s="132"/>
      <c r="AKH45" s="132"/>
      <c r="AKI45" s="132"/>
      <c r="AKJ45" s="132"/>
      <c r="AKK45" s="132"/>
      <c r="AKL45" s="132"/>
      <c r="AKM45" s="132"/>
      <c r="AKN45" s="132"/>
      <c r="AKO45" s="132"/>
      <c r="AKP45" s="132"/>
      <c r="AKQ45" s="132"/>
      <c r="AKR45" s="130"/>
      <c r="AKS45" s="132"/>
      <c r="AKT45" s="132"/>
      <c r="AKU45" s="132"/>
      <c r="AKV45" s="132"/>
      <c r="AKW45" s="132"/>
      <c r="AKX45" s="132"/>
      <c r="AKY45" s="132"/>
      <c r="AKZ45" s="132"/>
      <c r="ALA45" s="132"/>
      <c r="ALB45" s="132"/>
      <c r="ALC45" s="132"/>
      <c r="ALD45" s="132"/>
      <c r="ALE45" s="132"/>
      <c r="ALF45" s="132"/>
      <c r="ALG45" s="130"/>
      <c r="ALH45" s="132"/>
      <c r="ALI45" s="132"/>
      <c r="ALJ45" s="132"/>
      <c r="ALK45" s="132"/>
      <c r="ALL45" s="132"/>
      <c r="ALM45" s="132"/>
      <c r="ALN45" s="132"/>
      <c r="ALO45" s="132"/>
      <c r="ALP45" s="132"/>
      <c r="ALQ45" s="132"/>
      <c r="ALR45" s="132"/>
      <c r="ALS45" s="132"/>
      <c r="ALT45" s="132"/>
      <c r="ALU45" s="132"/>
      <c r="ALV45" s="130"/>
      <c r="ALW45" s="132"/>
      <c r="ALX45" s="132"/>
      <c r="ALY45" s="132"/>
      <c r="ALZ45" s="132"/>
      <c r="AMA45" s="132"/>
      <c r="AMB45" s="132"/>
      <c r="AMC45" s="132"/>
      <c r="AMD45" s="132"/>
      <c r="AME45" s="132"/>
      <c r="AMF45" s="132"/>
      <c r="AMG45" s="132"/>
      <c r="AMH45" s="132"/>
      <c r="AMI45" s="132"/>
      <c r="AMJ45" s="132"/>
      <c r="AMK45" s="130"/>
      <c r="AML45" s="132"/>
      <c r="AMM45" s="132"/>
      <c r="AMN45" s="132"/>
      <c r="AMO45" s="132"/>
      <c r="AMP45" s="132"/>
      <c r="AMQ45" s="132"/>
      <c r="AMR45" s="132"/>
      <c r="AMS45" s="132"/>
      <c r="AMT45" s="132"/>
      <c r="AMU45" s="132"/>
      <c r="AMV45" s="132"/>
      <c r="AMW45" s="132"/>
      <c r="AMX45" s="132"/>
      <c r="AMY45" s="132"/>
      <c r="AMZ45" s="130"/>
      <c r="ANA45" s="132"/>
      <c r="ANB45" s="132"/>
      <c r="ANC45" s="132"/>
      <c r="AND45" s="132"/>
      <c r="ANE45" s="132"/>
      <c r="ANF45" s="132"/>
      <c r="ANG45" s="132"/>
      <c r="ANH45" s="132"/>
      <c r="ANI45" s="132"/>
      <c r="ANJ45" s="132"/>
      <c r="ANK45" s="132"/>
      <c r="ANL45" s="132"/>
      <c r="ANM45" s="132"/>
      <c r="ANN45" s="132"/>
      <c r="ANO45" s="130"/>
      <c r="ANP45" s="132"/>
      <c r="ANQ45" s="132"/>
      <c r="ANR45" s="132"/>
      <c r="ANS45" s="132"/>
      <c r="ANT45" s="132"/>
      <c r="ANU45" s="132"/>
      <c r="ANV45" s="132"/>
      <c r="ANW45" s="132"/>
      <c r="ANX45" s="132"/>
      <c r="ANY45" s="132"/>
      <c r="ANZ45" s="132"/>
      <c r="AOA45" s="132"/>
      <c r="AOB45" s="132"/>
      <c r="AOC45" s="132"/>
      <c r="AOD45" s="130"/>
      <c r="AOE45" s="132"/>
      <c r="AOF45" s="132"/>
      <c r="AOG45" s="132"/>
      <c r="AOH45" s="132"/>
      <c r="AOI45" s="132"/>
      <c r="AOJ45" s="132"/>
      <c r="AOK45" s="132"/>
      <c r="AOL45" s="132"/>
      <c r="AOM45" s="132"/>
      <c r="AON45" s="132"/>
      <c r="AOO45" s="132"/>
      <c r="AOP45" s="132"/>
      <c r="AOQ45" s="132"/>
      <c r="AOR45" s="132"/>
      <c r="AOS45" s="130"/>
      <c r="AOT45" s="132"/>
      <c r="AOU45" s="132"/>
      <c r="AOV45" s="132"/>
      <c r="AOW45" s="132"/>
      <c r="AOX45" s="132"/>
      <c r="AOY45" s="132"/>
      <c r="AOZ45" s="132"/>
      <c r="APA45" s="132"/>
      <c r="APB45" s="132"/>
      <c r="APC45" s="132"/>
      <c r="APD45" s="132"/>
      <c r="APE45" s="132"/>
      <c r="APF45" s="132"/>
      <c r="APG45" s="132"/>
      <c r="APH45" s="130"/>
      <c r="API45" s="132"/>
      <c r="APJ45" s="132"/>
      <c r="APK45" s="132"/>
      <c r="APL45" s="132"/>
      <c r="APM45" s="132"/>
      <c r="APN45" s="132"/>
      <c r="APO45" s="132"/>
      <c r="APP45" s="132"/>
      <c r="APQ45" s="132"/>
      <c r="APR45" s="132"/>
      <c r="APS45" s="132"/>
      <c r="APT45" s="132"/>
      <c r="APU45" s="132"/>
      <c r="APV45" s="132"/>
      <c r="APW45" s="130"/>
      <c r="APX45" s="132"/>
      <c r="APY45" s="132"/>
      <c r="APZ45" s="132"/>
      <c r="AQA45" s="132"/>
      <c r="AQB45" s="132"/>
      <c r="AQC45" s="132"/>
      <c r="AQD45" s="132"/>
      <c r="AQE45" s="132"/>
      <c r="AQF45" s="132"/>
      <c r="AQG45" s="132"/>
      <c r="AQH45" s="132"/>
      <c r="AQI45" s="132"/>
      <c r="AQJ45" s="132"/>
      <c r="AQK45" s="132"/>
      <c r="AQL45" s="130"/>
      <c r="AQM45" s="132"/>
      <c r="AQN45" s="132"/>
      <c r="AQO45" s="132"/>
      <c r="AQP45" s="132"/>
      <c r="AQQ45" s="132"/>
      <c r="AQR45" s="132"/>
      <c r="AQS45" s="132"/>
      <c r="AQT45" s="132"/>
      <c r="AQU45" s="132"/>
      <c r="AQV45" s="132"/>
      <c r="AQW45" s="132"/>
      <c r="AQX45" s="132"/>
      <c r="AQY45" s="132"/>
      <c r="AQZ45" s="132"/>
      <c r="ARA45" s="130"/>
      <c r="ARB45" s="132"/>
      <c r="ARC45" s="132"/>
      <c r="ARD45" s="132"/>
      <c r="ARE45" s="132"/>
      <c r="ARF45" s="132"/>
      <c r="ARG45" s="132"/>
      <c r="ARH45" s="132"/>
      <c r="ARI45" s="132"/>
      <c r="ARJ45" s="132"/>
      <c r="ARK45" s="132"/>
      <c r="ARL45" s="132"/>
      <c r="ARM45" s="132"/>
      <c r="ARN45" s="132"/>
      <c r="ARO45" s="132"/>
      <c r="ARP45" s="130"/>
      <c r="ARQ45" s="132"/>
      <c r="ARR45" s="132"/>
      <c r="ARS45" s="132"/>
      <c r="ART45" s="132"/>
      <c r="ARU45" s="132"/>
      <c r="ARV45" s="132"/>
      <c r="ARW45" s="132"/>
      <c r="ARX45" s="132"/>
      <c r="ARY45" s="132"/>
      <c r="ARZ45" s="132"/>
      <c r="ASA45" s="132"/>
      <c r="ASB45" s="132"/>
      <c r="ASC45" s="132"/>
      <c r="ASD45" s="132"/>
      <c r="ASE45" s="130"/>
      <c r="ASF45" s="132"/>
      <c r="ASG45" s="132"/>
      <c r="ASH45" s="132"/>
      <c r="ASI45" s="132"/>
      <c r="ASJ45" s="132"/>
      <c r="ASK45" s="132"/>
      <c r="ASL45" s="132"/>
      <c r="ASM45" s="132"/>
      <c r="ASN45" s="132"/>
      <c r="ASO45" s="132"/>
      <c r="ASP45" s="132"/>
      <c r="ASQ45" s="132"/>
      <c r="ASR45" s="132"/>
      <c r="ASS45" s="132"/>
      <c r="AST45" s="130"/>
      <c r="ASU45" s="132"/>
      <c r="ASV45" s="132"/>
      <c r="ASW45" s="132"/>
      <c r="ASX45" s="132"/>
      <c r="ASY45" s="132"/>
      <c r="ASZ45" s="132"/>
      <c r="ATA45" s="132"/>
      <c r="ATB45" s="132"/>
      <c r="ATC45" s="132"/>
      <c r="ATD45" s="132"/>
      <c r="ATE45" s="132"/>
      <c r="ATF45" s="132"/>
      <c r="ATG45" s="132"/>
      <c r="ATH45" s="132"/>
      <c r="ATI45" s="130"/>
      <c r="ATJ45" s="132"/>
      <c r="ATK45" s="132"/>
      <c r="ATL45" s="132"/>
      <c r="ATM45" s="132"/>
      <c r="ATN45" s="132"/>
      <c r="ATO45" s="132"/>
      <c r="ATP45" s="132"/>
      <c r="ATQ45" s="132"/>
      <c r="ATR45" s="132"/>
      <c r="ATS45" s="132"/>
      <c r="ATT45" s="132"/>
      <c r="ATU45" s="132"/>
      <c r="ATV45" s="132"/>
      <c r="ATW45" s="132"/>
      <c r="ATX45" s="130"/>
      <c r="ATY45" s="132"/>
      <c r="ATZ45" s="132"/>
      <c r="AUA45" s="132"/>
      <c r="AUB45" s="132"/>
      <c r="AUC45" s="132"/>
      <c r="AUD45" s="132"/>
      <c r="AUE45" s="132"/>
      <c r="AUF45" s="132"/>
      <c r="AUG45" s="132"/>
      <c r="AUH45" s="132"/>
      <c r="AUI45" s="132"/>
      <c r="AUJ45" s="132"/>
      <c r="AUK45" s="132"/>
      <c r="AUL45" s="132"/>
      <c r="AUM45" s="130"/>
      <c r="AUN45" s="132"/>
      <c r="AUO45" s="132"/>
      <c r="AUP45" s="132"/>
      <c r="AUQ45" s="132"/>
      <c r="AUR45" s="132"/>
      <c r="AUS45" s="132"/>
      <c r="AUT45" s="132"/>
      <c r="AUU45" s="132"/>
      <c r="AUV45" s="132"/>
      <c r="AUW45" s="132"/>
      <c r="AUX45" s="132"/>
      <c r="AUY45" s="132"/>
      <c r="AUZ45" s="132"/>
      <c r="AVA45" s="132"/>
      <c r="AVB45" s="130"/>
      <c r="AVC45" s="132"/>
      <c r="AVD45" s="132"/>
      <c r="AVE45" s="132"/>
      <c r="AVF45" s="132"/>
      <c r="AVG45" s="132"/>
      <c r="AVH45" s="132"/>
      <c r="AVI45" s="132"/>
      <c r="AVJ45" s="132"/>
      <c r="AVK45" s="132"/>
      <c r="AVL45" s="132"/>
      <c r="AVM45" s="132"/>
      <c r="AVN45" s="132"/>
      <c r="AVO45" s="132"/>
      <c r="AVP45" s="132"/>
      <c r="AVQ45" s="130"/>
      <c r="AVR45" s="132"/>
      <c r="AVS45" s="132"/>
      <c r="AVT45" s="132"/>
      <c r="AVU45" s="132"/>
      <c r="AVV45" s="132"/>
      <c r="AVW45" s="132"/>
      <c r="AVX45" s="132"/>
      <c r="AVY45" s="132"/>
      <c r="AVZ45" s="132"/>
      <c r="AWA45" s="132"/>
      <c r="AWB45" s="132"/>
      <c r="AWC45" s="132"/>
      <c r="AWD45" s="132"/>
      <c r="AWE45" s="132"/>
      <c r="AWF45" s="130"/>
      <c r="AWG45" s="132"/>
      <c r="AWH45" s="132"/>
      <c r="AWI45" s="132"/>
      <c r="AWJ45" s="132"/>
      <c r="AWK45" s="132"/>
      <c r="AWL45" s="132"/>
      <c r="AWM45" s="132"/>
      <c r="AWN45" s="132"/>
      <c r="AWO45" s="132"/>
      <c r="AWP45" s="132"/>
      <c r="AWQ45" s="132"/>
      <c r="AWR45" s="132"/>
      <c r="AWS45" s="132"/>
      <c r="AWT45" s="132"/>
      <c r="AWU45" s="130"/>
      <c r="AWV45" s="132"/>
      <c r="AWW45" s="132"/>
      <c r="AWX45" s="132"/>
      <c r="AWY45" s="132"/>
      <c r="AWZ45" s="132"/>
      <c r="AXA45" s="132"/>
      <c r="AXB45" s="132"/>
      <c r="AXC45" s="132"/>
      <c r="AXD45" s="132"/>
      <c r="AXE45" s="132"/>
      <c r="AXF45" s="132"/>
      <c r="AXG45" s="132"/>
      <c r="AXH45" s="132"/>
      <c r="AXI45" s="132"/>
      <c r="AXJ45" s="130"/>
      <c r="AXK45" s="132"/>
      <c r="AXL45" s="132"/>
      <c r="AXM45" s="132"/>
      <c r="AXN45" s="132"/>
      <c r="AXO45" s="132"/>
      <c r="AXP45" s="132"/>
      <c r="AXQ45" s="132"/>
      <c r="AXR45" s="132"/>
      <c r="AXS45" s="132"/>
      <c r="AXT45" s="132"/>
      <c r="AXU45" s="132"/>
      <c r="AXV45" s="132"/>
      <c r="AXW45" s="132"/>
      <c r="AXX45" s="132"/>
      <c r="AXY45" s="130"/>
      <c r="AXZ45" s="132"/>
      <c r="AYA45" s="132"/>
      <c r="AYB45" s="132"/>
      <c r="AYC45" s="132"/>
      <c r="AYD45" s="132"/>
      <c r="AYE45" s="132"/>
      <c r="AYF45" s="132"/>
      <c r="AYG45" s="132"/>
      <c r="AYH45" s="132"/>
      <c r="AYI45" s="132"/>
      <c r="AYJ45" s="132"/>
      <c r="AYK45" s="132"/>
      <c r="AYL45" s="132"/>
      <c r="AYM45" s="132"/>
      <c r="AYN45" s="130"/>
      <c r="AYO45" s="132"/>
      <c r="AYP45" s="132"/>
      <c r="AYQ45" s="132"/>
      <c r="AYR45" s="132"/>
      <c r="AYS45" s="132"/>
      <c r="AYT45" s="132"/>
      <c r="AYU45" s="132"/>
      <c r="AYV45" s="132"/>
      <c r="AYW45" s="132"/>
      <c r="AYX45" s="132"/>
      <c r="AYY45" s="132"/>
      <c r="AYZ45" s="132"/>
      <c r="AZA45" s="132"/>
      <c r="AZB45" s="132"/>
      <c r="AZC45" s="130"/>
      <c r="AZD45" s="132"/>
      <c r="AZE45" s="132"/>
      <c r="AZF45" s="132"/>
      <c r="AZG45" s="132"/>
      <c r="AZH45" s="132"/>
      <c r="AZI45" s="132"/>
      <c r="AZJ45" s="132"/>
      <c r="AZK45" s="132"/>
      <c r="AZL45" s="132"/>
      <c r="AZM45" s="132"/>
      <c r="AZN45" s="132"/>
      <c r="AZO45" s="132"/>
      <c r="AZP45" s="132"/>
      <c r="AZQ45" s="132"/>
      <c r="AZR45" s="130"/>
      <c r="AZS45" s="132"/>
      <c r="AZT45" s="132"/>
      <c r="AZU45" s="132"/>
      <c r="AZV45" s="132"/>
      <c r="AZW45" s="132"/>
      <c r="AZX45" s="132"/>
      <c r="AZY45" s="132"/>
      <c r="AZZ45" s="132"/>
      <c r="BAA45" s="132"/>
      <c r="BAB45" s="132"/>
      <c r="BAC45" s="132"/>
      <c r="BAD45" s="132"/>
      <c r="BAE45" s="132"/>
      <c r="BAF45" s="132"/>
      <c r="BAG45" s="130"/>
      <c r="BAH45" s="132"/>
      <c r="BAI45" s="132"/>
      <c r="BAJ45" s="132"/>
      <c r="BAK45" s="132"/>
      <c r="BAL45" s="132"/>
      <c r="BAM45" s="132"/>
      <c r="BAN45" s="132"/>
      <c r="BAO45" s="132"/>
      <c r="BAP45" s="132"/>
      <c r="BAQ45" s="132"/>
      <c r="BAR45" s="132"/>
      <c r="BAS45" s="132"/>
      <c r="BAT45" s="132"/>
      <c r="BAU45" s="132"/>
      <c r="BAV45" s="130"/>
      <c r="BAW45" s="132"/>
      <c r="BAX45" s="132"/>
      <c r="BAY45" s="132"/>
      <c r="BAZ45" s="132"/>
      <c r="BBA45" s="132"/>
      <c r="BBB45" s="132"/>
      <c r="BBC45" s="132"/>
      <c r="BBD45" s="132"/>
      <c r="BBE45" s="132"/>
      <c r="BBF45" s="132"/>
      <c r="BBG45" s="132"/>
      <c r="BBH45" s="132"/>
      <c r="BBI45" s="132"/>
      <c r="BBJ45" s="132"/>
      <c r="BBK45" s="130"/>
      <c r="BBL45" s="132"/>
      <c r="BBM45" s="132"/>
      <c r="BBN45" s="132"/>
      <c r="BBO45" s="132"/>
      <c r="BBP45" s="132"/>
      <c r="BBQ45" s="132"/>
      <c r="BBR45" s="132"/>
      <c r="BBS45" s="132"/>
      <c r="BBT45" s="132"/>
      <c r="BBU45" s="132"/>
      <c r="BBV45" s="132"/>
      <c r="BBW45" s="132"/>
      <c r="BBX45" s="132"/>
      <c r="BBY45" s="132"/>
      <c r="BBZ45" s="130"/>
      <c r="BCA45" s="132"/>
      <c r="BCB45" s="132"/>
      <c r="BCC45" s="132"/>
      <c r="BCD45" s="132"/>
      <c r="BCE45" s="132"/>
      <c r="BCF45" s="132"/>
      <c r="BCG45" s="132"/>
      <c r="BCH45" s="132"/>
      <c r="BCI45" s="132"/>
      <c r="BCJ45" s="132"/>
      <c r="BCK45" s="132"/>
      <c r="BCL45" s="132"/>
      <c r="BCM45" s="132"/>
      <c r="BCN45" s="132"/>
      <c r="BCO45" s="130"/>
      <c r="BCP45" s="132"/>
      <c r="BCQ45" s="132"/>
      <c r="BCR45" s="132"/>
      <c r="BCS45" s="132"/>
      <c r="BCT45" s="132"/>
      <c r="BCU45" s="132"/>
      <c r="BCV45" s="132"/>
      <c r="BCW45" s="132"/>
      <c r="BCX45" s="132"/>
      <c r="BCY45" s="132"/>
      <c r="BCZ45" s="132"/>
      <c r="BDA45" s="132"/>
      <c r="BDB45" s="132"/>
      <c r="BDC45" s="132"/>
      <c r="BDD45" s="130"/>
      <c r="BDE45" s="132"/>
      <c r="BDF45" s="132"/>
      <c r="BDG45" s="132"/>
      <c r="BDH45" s="132"/>
      <c r="BDI45" s="132"/>
      <c r="BDJ45" s="132"/>
      <c r="BDK45" s="132"/>
      <c r="BDL45" s="132"/>
      <c r="BDM45" s="132"/>
      <c r="BDN45" s="132"/>
      <c r="BDO45" s="132"/>
      <c r="BDP45" s="132"/>
      <c r="BDQ45" s="132"/>
      <c r="BDR45" s="132"/>
      <c r="BDS45" s="130"/>
      <c r="BDT45" s="132"/>
      <c r="BDU45" s="132"/>
      <c r="BDV45" s="132"/>
      <c r="BDW45" s="132"/>
      <c r="BDX45" s="132"/>
      <c r="BDY45" s="132"/>
      <c r="BDZ45" s="132"/>
      <c r="BEA45" s="132"/>
      <c r="BEB45" s="132"/>
      <c r="BEC45" s="132"/>
      <c r="BED45" s="132"/>
      <c r="BEE45" s="132"/>
      <c r="BEF45" s="132"/>
      <c r="BEG45" s="132"/>
      <c r="BEH45" s="130"/>
      <c r="BEI45" s="132"/>
      <c r="BEJ45" s="132"/>
      <c r="BEK45" s="132"/>
      <c r="BEL45" s="132"/>
      <c r="BEM45" s="132"/>
      <c r="BEN45" s="132"/>
      <c r="BEO45" s="132"/>
      <c r="BEP45" s="132"/>
      <c r="BEQ45" s="132"/>
      <c r="BER45" s="132"/>
      <c r="BES45" s="132"/>
      <c r="BET45" s="132"/>
      <c r="BEU45" s="132"/>
      <c r="BEV45" s="132"/>
      <c r="BEW45" s="130"/>
      <c r="BEX45" s="132"/>
      <c r="BEY45" s="132"/>
      <c r="BEZ45" s="132"/>
      <c r="BFA45" s="132"/>
      <c r="BFB45" s="132"/>
      <c r="BFC45" s="132"/>
      <c r="BFD45" s="132"/>
      <c r="BFE45" s="132"/>
      <c r="BFF45" s="132"/>
      <c r="BFG45" s="132"/>
      <c r="BFH45" s="132"/>
      <c r="BFI45" s="132"/>
      <c r="BFJ45" s="132"/>
      <c r="BFK45" s="132"/>
      <c r="BFL45" s="130"/>
      <c r="BFM45" s="132"/>
      <c r="BFN45" s="132"/>
      <c r="BFO45" s="132"/>
      <c r="BFP45" s="132"/>
      <c r="BFQ45" s="132"/>
      <c r="BFR45" s="132"/>
      <c r="BFS45" s="132"/>
      <c r="BFT45" s="132"/>
      <c r="BFU45" s="132"/>
      <c r="BFV45" s="132"/>
      <c r="BFW45" s="132"/>
      <c r="BFX45" s="132"/>
      <c r="BFY45" s="132"/>
      <c r="BFZ45" s="132"/>
      <c r="BGA45" s="130"/>
      <c r="BGB45" s="132"/>
      <c r="BGC45" s="132"/>
      <c r="BGD45" s="132"/>
      <c r="BGE45" s="132"/>
      <c r="BGF45" s="132"/>
      <c r="BGG45" s="132"/>
      <c r="BGH45" s="132"/>
      <c r="BGI45" s="132"/>
      <c r="BGJ45" s="132"/>
      <c r="BGK45" s="132"/>
      <c r="BGL45" s="132"/>
      <c r="BGM45" s="132"/>
      <c r="BGN45" s="132"/>
      <c r="BGO45" s="132"/>
      <c r="BGP45" s="130"/>
      <c r="BGQ45" s="132"/>
      <c r="BGR45" s="132"/>
      <c r="BGS45" s="132"/>
      <c r="BGT45" s="132"/>
      <c r="BGU45" s="132"/>
      <c r="BGV45" s="132"/>
      <c r="BGW45" s="132"/>
      <c r="BGX45" s="132"/>
      <c r="BGY45" s="132"/>
      <c r="BGZ45" s="132"/>
      <c r="BHA45" s="132"/>
      <c r="BHB45" s="132"/>
      <c r="BHC45" s="132"/>
      <c r="BHD45" s="132"/>
      <c r="BHE45" s="130"/>
      <c r="BHF45" s="132"/>
      <c r="BHG45" s="132"/>
      <c r="BHH45" s="132"/>
      <c r="BHI45" s="132"/>
      <c r="BHJ45" s="132"/>
      <c r="BHK45" s="132"/>
      <c r="BHL45" s="132"/>
      <c r="BHM45" s="132"/>
      <c r="BHN45" s="132"/>
      <c r="BHO45" s="132"/>
      <c r="BHP45" s="132"/>
      <c r="BHQ45" s="132"/>
      <c r="BHR45" s="132"/>
      <c r="BHS45" s="132"/>
      <c r="BHT45" s="130"/>
      <c r="BHU45" s="132"/>
      <c r="BHV45" s="132"/>
      <c r="BHW45" s="132"/>
      <c r="BHX45" s="132"/>
      <c r="BHY45" s="132"/>
      <c r="BHZ45" s="132"/>
      <c r="BIA45" s="132"/>
      <c r="BIB45" s="132"/>
      <c r="BIC45" s="132"/>
      <c r="BID45" s="132"/>
      <c r="BIE45" s="132"/>
      <c r="BIF45" s="132"/>
      <c r="BIG45" s="132"/>
      <c r="BIH45" s="132"/>
      <c r="BII45" s="130"/>
      <c r="BIJ45" s="132"/>
      <c r="BIK45" s="132"/>
      <c r="BIL45" s="132"/>
      <c r="BIM45" s="132"/>
      <c r="BIN45" s="132"/>
      <c r="BIO45" s="132"/>
      <c r="BIP45" s="132"/>
      <c r="BIQ45" s="132"/>
      <c r="BIR45" s="132"/>
      <c r="BIS45" s="132"/>
      <c r="BIT45" s="132"/>
      <c r="BIU45" s="132"/>
      <c r="BIV45" s="132"/>
      <c r="BIW45" s="132"/>
      <c r="BIX45" s="130"/>
      <c r="BIY45" s="132"/>
      <c r="BIZ45" s="132"/>
      <c r="BJA45" s="132"/>
      <c r="BJB45" s="132"/>
      <c r="BJC45" s="132"/>
      <c r="BJD45" s="132"/>
      <c r="BJE45" s="132"/>
      <c r="BJF45" s="132"/>
      <c r="BJG45" s="132"/>
      <c r="BJH45" s="132"/>
      <c r="BJI45" s="132"/>
      <c r="BJJ45" s="132"/>
      <c r="BJK45" s="132"/>
      <c r="BJL45" s="132"/>
      <c r="BJM45" s="130"/>
      <c r="BJN45" s="132"/>
      <c r="BJO45" s="132"/>
      <c r="BJP45" s="132"/>
      <c r="BJQ45" s="132"/>
      <c r="BJR45" s="132"/>
      <c r="BJS45" s="132"/>
      <c r="BJT45" s="132"/>
      <c r="BJU45" s="132"/>
      <c r="BJV45" s="132"/>
      <c r="BJW45" s="132"/>
      <c r="BJX45" s="132"/>
      <c r="BJY45" s="132"/>
      <c r="BJZ45" s="132"/>
      <c r="BKA45" s="132"/>
      <c r="BKB45" s="130"/>
      <c r="BKC45" s="132"/>
      <c r="BKD45" s="132"/>
      <c r="BKE45" s="132"/>
      <c r="BKF45" s="132"/>
      <c r="BKG45" s="132"/>
      <c r="BKH45" s="132"/>
      <c r="BKI45" s="132"/>
      <c r="BKJ45" s="132"/>
      <c r="BKK45" s="132"/>
      <c r="BKL45" s="132"/>
      <c r="BKM45" s="132"/>
      <c r="BKN45" s="132"/>
      <c r="BKO45" s="132"/>
      <c r="BKP45" s="132"/>
      <c r="BKQ45" s="130"/>
      <c r="BKR45" s="132"/>
      <c r="BKS45" s="132"/>
      <c r="BKT45" s="132"/>
      <c r="BKU45" s="132"/>
      <c r="BKV45" s="132"/>
      <c r="BKW45" s="132"/>
      <c r="BKX45" s="132"/>
      <c r="BKY45" s="132"/>
      <c r="BKZ45" s="132"/>
      <c r="BLA45" s="132"/>
      <c r="BLB45" s="132"/>
      <c r="BLC45" s="132"/>
      <c r="BLD45" s="132"/>
      <c r="BLE45" s="132"/>
      <c r="BLF45" s="130"/>
      <c r="BLG45" s="132"/>
      <c r="BLH45" s="132"/>
      <c r="BLI45" s="132"/>
      <c r="BLJ45" s="132"/>
      <c r="BLK45" s="132"/>
      <c r="BLL45" s="132"/>
      <c r="BLM45" s="132"/>
      <c r="BLN45" s="132"/>
      <c r="BLO45" s="132"/>
      <c r="BLP45" s="132"/>
      <c r="BLQ45" s="132"/>
      <c r="BLR45" s="132"/>
      <c r="BLS45" s="132"/>
      <c r="BLT45" s="132"/>
      <c r="BLU45" s="130"/>
      <c r="BLV45" s="132"/>
      <c r="BLW45" s="132"/>
      <c r="BLX45" s="132"/>
      <c r="BLY45" s="132"/>
      <c r="BLZ45" s="132"/>
      <c r="BMA45" s="132"/>
      <c r="BMB45" s="132"/>
      <c r="BMC45" s="132"/>
      <c r="BMD45" s="132"/>
      <c r="BME45" s="132"/>
      <c r="BMF45" s="132"/>
      <c r="BMG45" s="132"/>
      <c r="BMH45" s="132"/>
      <c r="BMI45" s="132"/>
      <c r="BMJ45" s="130"/>
      <c r="BMK45" s="132"/>
      <c r="BML45" s="132"/>
      <c r="BMM45" s="132"/>
      <c r="BMN45" s="132"/>
      <c r="BMO45" s="132"/>
      <c r="BMP45" s="132"/>
      <c r="BMQ45" s="132"/>
      <c r="BMR45" s="132"/>
      <c r="BMS45" s="132"/>
      <c r="BMT45" s="132"/>
      <c r="BMU45" s="132"/>
      <c r="BMV45" s="132"/>
      <c r="BMW45" s="132"/>
      <c r="BMX45" s="132"/>
      <c r="BMY45" s="130"/>
      <c r="BMZ45" s="132"/>
      <c r="BNA45" s="132"/>
      <c r="BNB45" s="132"/>
      <c r="BNC45" s="132"/>
      <c r="BND45" s="132"/>
      <c r="BNE45" s="132"/>
      <c r="BNF45" s="132"/>
      <c r="BNG45" s="132"/>
      <c r="BNH45" s="132"/>
      <c r="BNI45" s="132"/>
      <c r="BNJ45" s="132"/>
      <c r="BNK45" s="132"/>
      <c r="BNL45" s="132"/>
      <c r="BNM45" s="132"/>
      <c r="BNN45" s="130"/>
      <c r="BNO45" s="132"/>
      <c r="BNP45" s="132"/>
      <c r="BNQ45" s="132"/>
      <c r="BNR45" s="132"/>
      <c r="BNS45" s="132"/>
      <c r="BNT45" s="132"/>
      <c r="BNU45" s="132"/>
      <c r="BNV45" s="132"/>
      <c r="BNW45" s="132"/>
      <c r="BNX45" s="132"/>
      <c r="BNY45" s="132"/>
      <c r="BNZ45" s="132"/>
      <c r="BOA45" s="132"/>
      <c r="BOB45" s="132"/>
      <c r="BOC45" s="130"/>
      <c r="BOD45" s="132"/>
      <c r="BOE45" s="132"/>
      <c r="BOF45" s="132"/>
      <c r="BOG45" s="132"/>
      <c r="BOH45" s="132"/>
      <c r="BOI45" s="132"/>
      <c r="BOJ45" s="132"/>
      <c r="BOK45" s="132"/>
      <c r="BOL45" s="132"/>
      <c r="BOM45" s="132"/>
      <c r="BON45" s="132"/>
      <c r="BOO45" s="132"/>
      <c r="BOP45" s="132"/>
      <c r="BOQ45" s="132"/>
      <c r="BOR45" s="130"/>
      <c r="BOS45" s="132"/>
      <c r="BOT45" s="132"/>
      <c r="BOU45" s="132"/>
      <c r="BOV45" s="132"/>
      <c r="BOW45" s="132"/>
      <c r="BOX45" s="132"/>
      <c r="BOY45" s="132"/>
      <c r="BOZ45" s="132"/>
      <c r="BPA45" s="132"/>
      <c r="BPB45" s="132"/>
      <c r="BPC45" s="132"/>
      <c r="BPD45" s="132"/>
      <c r="BPE45" s="132"/>
      <c r="BPF45" s="132"/>
      <c r="BPG45" s="130"/>
      <c r="BPH45" s="132"/>
      <c r="BPI45" s="132"/>
      <c r="BPJ45" s="132"/>
      <c r="BPK45" s="132"/>
      <c r="BPL45" s="132"/>
      <c r="BPM45" s="132"/>
      <c r="BPN45" s="132"/>
      <c r="BPO45" s="132"/>
      <c r="BPP45" s="132"/>
      <c r="BPQ45" s="132"/>
      <c r="BPR45" s="132"/>
      <c r="BPS45" s="132"/>
      <c r="BPT45" s="132"/>
      <c r="BPU45" s="132"/>
      <c r="BPV45" s="130"/>
      <c r="BPW45" s="132"/>
      <c r="BPX45" s="132"/>
      <c r="BPY45" s="132"/>
      <c r="BPZ45" s="132"/>
      <c r="BQA45" s="132"/>
      <c r="BQB45" s="132"/>
      <c r="BQC45" s="132"/>
      <c r="BQD45" s="132"/>
      <c r="BQE45" s="132"/>
      <c r="BQF45" s="132"/>
      <c r="BQG45" s="132"/>
      <c r="BQH45" s="132"/>
      <c r="BQI45" s="132"/>
      <c r="BQJ45" s="132"/>
      <c r="BQK45" s="130"/>
      <c r="BQL45" s="132"/>
      <c r="BQM45" s="132"/>
      <c r="BQN45" s="132"/>
      <c r="BQO45" s="132"/>
      <c r="BQP45" s="132"/>
      <c r="BQQ45" s="132"/>
      <c r="BQR45" s="132"/>
      <c r="BQS45" s="132"/>
      <c r="BQT45" s="132"/>
      <c r="BQU45" s="132"/>
      <c r="BQV45" s="132"/>
      <c r="BQW45" s="132"/>
      <c r="BQX45" s="132"/>
      <c r="BQY45" s="132"/>
      <c r="BQZ45" s="130"/>
      <c r="BRA45" s="132"/>
      <c r="BRB45" s="132"/>
      <c r="BRC45" s="132"/>
      <c r="BRD45" s="132"/>
      <c r="BRE45" s="132"/>
      <c r="BRF45" s="132"/>
      <c r="BRG45" s="132"/>
      <c r="BRH45" s="132"/>
      <c r="BRI45" s="132"/>
      <c r="BRJ45" s="132"/>
      <c r="BRK45" s="132"/>
      <c r="BRL45" s="132"/>
      <c r="BRM45" s="132"/>
      <c r="BRN45" s="132"/>
      <c r="BRO45" s="130"/>
      <c r="BRP45" s="132"/>
      <c r="BRQ45" s="132"/>
      <c r="BRR45" s="132"/>
      <c r="BRS45" s="132"/>
      <c r="BRT45" s="132"/>
      <c r="BRU45" s="132"/>
      <c r="BRV45" s="132"/>
      <c r="BRW45" s="132"/>
      <c r="BRX45" s="132"/>
      <c r="BRY45" s="132"/>
      <c r="BRZ45" s="132"/>
      <c r="BSA45" s="132"/>
      <c r="BSB45" s="132"/>
      <c r="BSC45" s="132"/>
      <c r="BSD45" s="130"/>
      <c r="BSE45" s="132"/>
      <c r="BSF45" s="132"/>
      <c r="BSG45" s="132"/>
      <c r="BSH45" s="132"/>
      <c r="BSI45" s="132"/>
      <c r="BSJ45" s="132"/>
      <c r="BSK45" s="132"/>
      <c r="BSL45" s="132"/>
      <c r="BSM45" s="132"/>
      <c r="BSN45" s="132"/>
      <c r="BSO45" s="132"/>
      <c r="BSP45" s="132"/>
      <c r="BSQ45" s="132"/>
      <c r="BSR45" s="132"/>
      <c r="BSS45" s="130"/>
      <c r="BST45" s="132"/>
      <c r="BSU45" s="132"/>
      <c r="BSV45" s="132"/>
      <c r="BSW45" s="132"/>
      <c r="BSX45" s="132"/>
      <c r="BSY45" s="132"/>
      <c r="BSZ45" s="132"/>
      <c r="BTA45" s="132"/>
      <c r="BTB45" s="132"/>
      <c r="BTC45" s="132"/>
      <c r="BTD45" s="132"/>
      <c r="BTE45" s="132"/>
      <c r="BTF45" s="132"/>
      <c r="BTG45" s="132"/>
      <c r="BTH45" s="130"/>
      <c r="BTI45" s="132"/>
      <c r="BTJ45" s="132"/>
      <c r="BTK45" s="132"/>
      <c r="BTL45" s="132"/>
      <c r="BTM45" s="132"/>
      <c r="BTN45" s="132"/>
      <c r="BTO45" s="132"/>
      <c r="BTP45" s="132"/>
      <c r="BTQ45" s="132"/>
      <c r="BTR45" s="132"/>
      <c r="BTS45" s="132"/>
      <c r="BTT45" s="132"/>
      <c r="BTU45" s="132"/>
      <c r="BTV45" s="132"/>
      <c r="BTW45" s="130"/>
      <c r="BTX45" s="132"/>
      <c r="BTY45" s="132"/>
      <c r="BTZ45" s="132"/>
      <c r="BUA45" s="132"/>
      <c r="BUB45" s="132"/>
      <c r="BUC45" s="132"/>
      <c r="BUD45" s="132"/>
      <c r="BUE45" s="132"/>
      <c r="BUF45" s="132"/>
      <c r="BUG45" s="132"/>
      <c r="BUH45" s="132"/>
      <c r="BUI45" s="132"/>
      <c r="BUJ45" s="132"/>
      <c r="BUK45" s="132"/>
      <c r="BUL45" s="130"/>
      <c r="BUM45" s="132"/>
      <c r="BUN45" s="132"/>
      <c r="BUO45" s="132"/>
      <c r="BUP45" s="132"/>
      <c r="BUQ45" s="132"/>
      <c r="BUR45" s="132"/>
      <c r="BUS45" s="132"/>
      <c r="BUT45" s="132"/>
      <c r="BUU45" s="132"/>
      <c r="BUV45" s="132"/>
      <c r="BUW45" s="132"/>
      <c r="BUX45" s="132"/>
      <c r="BUY45" s="132"/>
      <c r="BUZ45" s="132"/>
      <c r="BVA45" s="130"/>
      <c r="BVB45" s="132"/>
      <c r="BVC45" s="132"/>
      <c r="BVD45" s="132"/>
      <c r="BVE45" s="132"/>
      <c r="BVF45" s="132"/>
      <c r="BVG45" s="132"/>
      <c r="BVH45" s="132"/>
      <c r="BVI45" s="132"/>
      <c r="BVJ45" s="132"/>
      <c r="BVK45" s="132"/>
      <c r="BVL45" s="132"/>
      <c r="BVM45" s="132"/>
      <c r="BVN45" s="132"/>
      <c r="BVO45" s="132"/>
      <c r="BVP45" s="130"/>
      <c r="BVQ45" s="132"/>
      <c r="BVR45" s="132"/>
      <c r="BVS45" s="132"/>
      <c r="BVT45" s="132"/>
      <c r="BVU45" s="132"/>
      <c r="BVV45" s="132"/>
      <c r="BVW45" s="132"/>
      <c r="BVX45" s="132"/>
      <c r="BVY45" s="132"/>
      <c r="BVZ45" s="132"/>
      <c r="BWA45" s="132"/>
      <c r="BWB45" s="132"/>
      <c r="BWC45" s="132"/>
      <c r="BWD45" s="132"/>
      <c r="BWE45" s="130"/>
      <c r="BWF45" s="132"/>
      <c r="BWG45" s="132"/>
      <c r="BWH45" s="132"/>
      <c r="BWI45" s="132"/>
      <c r="BWJ45" s="132"/>
      <c r="BWK45" s="132"/>
      <c r="BWL45" s="132"/>
      <c r="BWM45" s="132"/>
      <c r="BWN45" s="132"/>
      <c r="BWO45" s="132"/>
      <c r="BWP45" s="132"/>
      <c r="BWQ45" s="132"/>
      <c r="BWR45" s="132"/>
      <c r="BWS45" s="132"/>
      <c r="BWT45" s="130"/>
      <c r="BWU45" s="132"/>
      <c r="BWV45" s="132"/>
      <c r="BWW45" s="132"/>
      <c r="BWX45" s="132"/>
      <c r="BWY45" s="132"/>
      <c r="BWZ45" s="132"/>
      <c r="BXA45" s="132"/>
      <c r="BXB45" s="132"/>
      <c r="BXC45" s="132"/>
      <c r="BXD45" s="132"/>
      <c r="BXE45" s="132"/>
      <c r="BXF45" s="132"/>
      <c r="BXG45" s="132"/>
      <c r="BXH45" s="132"/>
      <c r="BXI45" s="130"/>
      <c r="BXJ45" s="132"/>
      <c r="BXK45" s="132"/>
      <c r="BXL45" s="132"/>
      <c r="BXM45" s="132"/>
      <c r="BXN45" s="132"/>
      <c r="BXO45" s="132"/>
      <c r="BXP45" s="132"/>
      <c r="BXQ45" s="132"/>
      <c r="BXR45" s="132"/>
      <c r="BXS45" s="132"/>
      <c r="BXT45" s="132"/>
      <c r="BXU45" s="132"/>
      <c r="BXV45" s="132"/>
      <c r="BXW45" s="132"/>
      <c r="BXX45" s="130"/>
      <c r="BXY45" s="132"/>
      <c r="BXZ45" s="132"/>
      <c r="BYA45" s="132"/>
      <c r="BYB45" s="132"/>
      <c r="BYC45" s="132"/>
      <c r="BYD45" s="132"/>
      <c r="BYE45" s="132"/>
      <c r="BYF45" s="132"/>
      <c r="BYG45" s="132"/>
      <c r="BYH45" s="132"/>
      <c r="BYI45" s="132"/>
      <c r="BYJ45" s="132"/>
      <c r="BYK45" s="132"/>
      <c r="BYL45" s="132"/>
      <c r="BYM45" s="130"/>
      <c r="BYN45" s="132"/>
      <c r="BYO45" s="132"/>
      <c r="BYP45" s="132"/>
      <c r="BYQ45" s="132"/>
      <c r="BYR45" s="132"/>
      <c r="BYS45" s="132"/>
      <c r="BYT45" s="132"/>
      <c r="BYU45" s="132"/>
      <c r="BYV45" s="132"/>
      <c r="BYW45" s="132"/>
      <c r="BYX45" s="132"/>
      <c r="BYY45" s="132"/>
      <c r="BYZ45" s="132"/>
      <c r="BZA45" s="132"/>
      <c r="BZB45" s="130"/>
      <c r="BZC45" s="132"/>
      <c r="BZD45" s="132"/>
      <c r="BZE45" s="132"/>
      <c r="BZF45" s="132"/>
      <c r="BZG45" s="132"/>
      <c r="BZH45" s="132"/>
      <c r="BZI45" s="132"/>
      <c r="BZJ45" s="132"/>
      <c r="BZK45" s="132"/>
      <c r="BZL45" s="132"/>
      <c r="BZM45" s="132"/>
      <c r="BZN45" s="132"/>
      <c r="BZO45" s="132"/>
      <c r="BZP45" s="132"/>
      <c r="BZQ45" s="130"/>
      <c r="BZR45" s="132"/>
      <c r="BZS45" s="132"/>
      <c r="BZT45" s="132"/>
      <c r="BZU45" s="132"/>
      <c r="BZV45" s="132"/>
      <c r="BZW45" s="132"/>
      <c r="BZX45" s="132"/>
      <c r="BZY45" s="132"/>
      <c r="BZZ45" s="132"/>
      <c r="CAA45" s="132"/>
      <c r="CAB45" s="132"/>
      <c r="CAC45" s="132"/>
      <c r="CAD45" s="132"/>
      <c r="CAE45" s="132"/>
      <c r="CAF45" s="130"/>
      <c r="CAG45" s="132"/>
      <c r="CAH45" s="132"/>
      <c r="CAI45" s="132"/>
      <c r="CAJ45" s="132"/>
      <c r="CAK45" s="132"/>
      <c r="CAL45" s="132"/>
      <c r="CAM45" s="132"/>
      <c r="CAN45" s="132"/>
      <c r="CAO45" s="132"/>
      <c r="CAP45" s="132"/>
      <c r="CAQ45" s="132"/>
      <c r="CAR45" s="132"/>
      <c r="CAS45" s="132"/>
      <c r="CAT45" s="132"/>
      <c r="CAU45" s="130"/>
      <c r="CAV45" s="132"/>
      <c r="CAW45" s="132"/>
      <c r="CAX45" s="132"/>
      <c r="CAY45" s="132"/>
      <c r="CAZ45" s="132"/>
      <c r="CBA45" s="132"/>
      <c r="CBB45" s="132"/>
      <c r="CBC45" s="132"/>
      <c r="CBD45" s="132"/>
      <c r="CBE45" s="132"/>
      <c r="CBF45" s="132"/>
      <c r="CBG45" s="132"/>
      <c r="CBH45" s="132"/>
      <c r="CBI45" s="132"/>
      <c r="CBJ45" s="130"/>
      <c r="CBK45" s="132"/>
      <c r="CBL45" s="132"/>
      <c r="CBM45" s="132"/>
      <c r="CBN45" s="132"/>
      <c r="CBO45" s="132"/>
      <c r="CBP45" s="132"/>
      <c r="CBQ45" s="132"/>
      <c r="CBR45" s="132"/>
      <c r="CBS45" s="132"/>
      <c r="CBT45" s="132"/>
      <c r="CBU45" s="132"/>
      <c r="CBV45" s="132"/>
      <c r="CBW45" s="132"/>
      <c r="CBX45" s="132"/>
      <c r="CBY45" s="130"/>
      <c r="CBZ45" s="132"/>
      <c r="CCA45" s="132"/>
      <c r="CCB45" s="132"/>
      <c r="CCC45" s="132"/>
      <c r="CCD45" s="132"/>
      <c r="CCE45" s="132"/>
      <c r="CCF45" s="132"/>
      <c r="CCG45" s="132"/>
      <c r="CCH45" s="132"/>
      <c r="CCI45" s="132"/>
      <c r="CCJ45" s="132"/>
      <c r="CCK45" s="132"/>
      <c r="CCL45" s="132"/>
      <c r="CCM45" s="132"/>
      <c r="CCN45" s="130"/>
      <c r="CCO45" s="132"/>
      <c r="CCP45" s="132"/>
      <c r="CCQ45" s="132"/>
      <c r="CCR45" s="132"/>
      <c r="CCS45" s="132"/>
      <c r="CCT45" s="132"/>
      <c r="CCU45" s="132"/>
      <c r="CCV45" s="132"/>
      <c r="CCW45" s="132"/>
      <c r="CCX45" s="132"/>
      <c r="CCY45" s="132"/>
      <c r="CCZ45" s="132"/>
      <c r="CDA45" s="132"/>
      <c r="CDB45" s="132"/>
      <c r="CDC45" s="130"/>
      <c r="CDD45" s="132"/>
      <c r="CDE45" s="132"/>
      <c r="CDF45" s="132"/>
      <c r="CDG45" s="132"/>
      <c r="CDH45" s="132"/>
      <c r="CDI45" s="132"/>
      <c r="CDJ45" s="132"/>
      <c r="CDK45" s="132"/>
      <c r="CDL45" s="132"/>
      <c r="CDM45" s="132"/>
      <c r="CDN45" s="132"/>
      <c r="CDO45" s="132"/>
      <c r="CDP45" s="132"/>
      <c r="CDQ45" s="132"/>
      <c r="CDR45" s="130"/>
      <c r="CDS45" s="132"/>
      <c r="CDT45" s="132"/>
      <c r="CDU45" s="132"/>
      <c r="CDV45" s="132"/>
      <c r="CDW45" s="132"/>
      <c r="CDX45" s="132"/>
      <c r="CDY45" s="132"/>
      <c r="CDZ45" s="132"/>
      <c r="CEA45" s="132"/>
      <c r="CEB45" s="132"/>
      <c r="CEC45" s="132"/>
      <c r="CED45" s="132"/>
      <c r="CEE45" s="132"/>
      <c r="CEF45" s="132"/>
      <c r="CEG45" s="130"/>
      <c r="CEH45" s="132"/>
      <c r="CEI45" s="132"/>
      <c r="CEJ45" s="132"/>
      <c r="CEK45" s="132"/>
      <c r="CEL45" s="132"/>
      <c r="CEM45" s="132"/>
      <c r="CEN45" s="132"/>
      <c r="CEO45" s="132"/>
      <c r="CEP45" s="132"/>
      <c r="CEQ45" s="132"/>
      <c r="CER45" s="132"/>
      <c r="CES45" s="132"/>
      <c r="CET45" s="132"/>
      <c r="CEU45" s="132"/>
      <c r="CEV45" s="130"/>
      <c r="CEW45" s="132"/>
      <c r="CEX45" s="132"/>
      <c r="CEY45" s="132"/>
      <c r="CEZ45" s="132"/>
      <c r="CFA45" s="132"/>
      <c r="CFB45" s="132"/>
      <c r="CFC45" s="132"/>
      <c r="CFD45" s="132"/>
      <c r="CFE45" s="132"/>
      <c r="CFF45" s="132"/>
      <c r="CFG45" s="132"/>
      <c r="CFH45" s="132"/>
      <c r="CFI45" s="132"/>
      <c r="CFJ45" s="132"/>
      <c r="CFK45" s="130"/>
      <c r="CFL45" s="132"/>
      <c r="CFM45" s="132"/>
      <c r="CFN45" s="132"/>
      <c r="CFO45" s="132"/>
      <c r="CFP45" s="132"/>
      <c r="CFQ45" s="132"/>
      <c r="CFR45" s="132"/>
      <c r="CFS45" s="132"/>
      <c r="CFT45" s="132"/>
      <c r="CFU45" s="132"/>
      <c r="CFV45" s="132"/>
      <c r="CFW45" s="132"/>
      <c r="CFX45" s="132"/>
      <c r="CFY45" s="132"/>
      <c r="CFZ45" s="130"/>
      <c r="CGA45" s="132"/>
      <c r="CGB45" s="132"/>
      <c r="CGC45" s="132"/>
      <c r="CGD45" s="132"/>
      <c r="CGE45" s="132"/>
      <c r="CGF45" s="132"/>
      <c r="CGG45" s="132"/>
      <c r="CGH45" s="132"/>
      <c r="CGI45" s="132"/>
      <c r="CGJ45" s="132"/>
      <c r="CGK45" s="132"/>
      <c r="CGL45" s="132"/>
      <c r="CGM45" s="132"/>
      <c r="CGN45" s="132"/>
      <c r="CGO45" s="130"/>
      <c r="CGP45" s="132"/>
      <c r="CGQ45" s="132"/>
      <c r="CGR45" s="132"/>
      <c r="CGS45" s="132"/>
      <c r="CGT45" s="132"/>
      <c r="CGU45" s="132"/>
      <c r="CGV45" s="132"/>
      <c r="CGW45" s="132"/>
      <c r="CGX45" s="132"/>
      <c r="CGY45" s="132"/>
      <c r="CGZ45" s="132"/>
      <c r="CHA45" s="132"/>
      <c r="CHB45" s="132"/>
      <c r="CHC45" s="132"/>
      <c r="CHD45" s="130"/>
      <c r="CHE45" s="132"/>
      <c r="CHF45" s="132"/>
      <c r="CHG45" s="132"/>
      <c r="CHH45" s="132"/>
      <c r="CHI45" s="132"/>
      <c r="CHJ45" s="132"/>
      <c r="CHK45" s="132"/>
      <c r="CHL45" s="132"/>
      <c r="CHM45" s="132"/>
      <c r="CHN45" s="132"/>
      <c r="CHO45" s="132"/>
      <c r="CHP45" s="132"/>
      <c r="CHQ45" s="132"/>
      <c r="CHR45" s="132"/>
      <c r="CHS45" s="130"/>
      <c r="CHT45" s="132"/>
      <c r="CHU45" s="132"/>
      <c r="CHV45" s="132"/>
      <c r="CHW45" s="132"/>
      <c r="CHX45" s="132"/>
      <c r="CHY45" s="132"/>
      <c r="CHZ45" s="132"/>
      <c r="CIA45" s="132"/>
      <c r="CIB45" s="132"/>
      <c r="CIC45" s="132"/>
      <c r="CID45" s="132"/>
      <c r="CIE45" s="132"/>
      <c r="CIF45" s="132"/>
      <c r="CIG45" s="132"/>
      <c r="CIH45" s="130"/>
      <c r="CII45" s="132"/>
      <c r="CIJ45" s="132"/>
      <c r="CIK45" s="132"/>
      <c r="CIL45" s="132"/>
      <c r="CIM45" s="132"/>
      <c r="CIN45" s="132"/>
      <c r="CIO45" s="132"/>
      <c r="CIP45" s="132"/>
      <c r="CIQ45" s="132"/>
      <c r="CIR45" s="132"/>
      <c r="CIS45" s="132"/>
      <c r="CIT45" s="132"/>
      <c r="CIU45" s="132"/>
      <c r="CIV45" s="132"/>
      <c r="CIW45" s="130"/>
      <c r="CIX45" s="132"/>
      <c r="CIY45" s="132"/>
      <c r="CIZ45" s="132"/>
      <c r="CJA45" s="132"/>
      <c r="CJB45" s="132"/>
      <c r="CJC45" s="132"/>
      <c r="CJD45" s="132"/>
      <c r="CJE45" s="132"/>
      <c r="CJF45" s="132"/>
      <c r="CJG45" s="132"/>
      <c r="CJH45" s="132"/>
      <c r="CJI45" s="132"/>
      <c r="CJJ45" s="132"/>
      <c r="CJK45" s="132"/>
      <c r="CJL45" s="130"/>
      <c r="CJM45" s="132"/>
      <c r="CJN45" s="132"/>
      <c r="CJO45" s="132"/>
      <c r="CJP45" s="132"/>
      <c r="CJQ45" s="132"/>
      <c r="CJR45" s="132"/>
      <c r="CJS45" s="132"/>
      <c r="CJT45" s="132"/>
      <c r="CJU45" s="132"/>
      <c r="CJV45" s="132"/>
      <c r="CJW45" s="132"/>
      <c r="CJX45" s="132"/>
      <c r="CJY45" s="132"/>
      <c r="CJZ45" s="132"/>
      <c r="CKA45" s="130"/>
      <c r="CKB45" s="132"/>
      <c r="CKC45" s="132"/>
      <c r="CKD45" s="132"/>
      <c r="CKE45" s="132"/>
      <c r="CKF45" s="132"/>
      <c r="CKG45" s="132"/>
      <c r="CKH45" s="132"/>
      <c r="CKI45" s="132"/>
      <c r="CKJ45" s="132"/>
      <c r="CKK45" s="132"/>
      <c r="CKL45" s="132"/>
      <c r="CKM45" s="132"/>
      <c r="CKN45" s="132"/>
      <c r="CKO45" s="132"/>
      <c r="CKP45" s="130"/>
      <c r="CKQ45" s="132"/>
      <c r="CKR45" s="132"/>
      <c r="CKS45" s="132"/>
      <c r="CKT45" s="132"/>
      <c r="CKU45" s="132"/>
      <c r="CKV45" s="132"/>
      <c r="CKW45" s="132"/>
      <c r="CKX45" s="132"/>
      <c r="CKY45" s="132"/>
      <c r="CKZ45" s="132"/>
      <c r="CLA45" s="132"/>
      <c r="CLB45" s="132"/>
      <c r="CLC45" s="132"/>
      <c r="CLD45" s="132"/>
      <c r="CLE45" s="130"/>
      <c r="CLF45" s="132"/>
      <c r="CLG45" s="132"/>
      <c r="CLH45" s="132"/>
      <c r="CLI45" s="132"/>
      <c r="CLJ45" s="132"/>
      <c r="CLK45" s="132"/>
      <c r="CLL45" s="132"/>
      <c r="CLM45" s="132"/>
      <c r="CLN45" s="132"/>
      <c r="CLO45" s="132"/>
      <c r="CLP45" s="132"/>
      <c r="CLQ45" s="132"/>
      <c r="CLR45" s="132"/>
      <c r="CLS45" s="132"/>
      <c r="CLT45" s="130"/>
      <c r="CLU45" s="132"/>
      <c r="CLV45" s="132"/>
      <c r="CLW45" s="132"/>
      <c r="CLX45" s="132"/>
      <c r="CLY45" s="132"/>
      <c r="CLZ45" s="132"/>
      <c r="CMA45" s="132"/>
      <c r="CMB45" s="132"/>
      <c r="CMC45" s="132"/>
      <c r="CMD45" s="132"/>
      <c r="CME45" s="132"/>
      <c r="CMF45" s="132"/>
      <c r="CMG45" s="132"/>
      <c r="CMH45" s="132"/>
      <c r="CMI45" s="130"/>
      <c r="CMJ45" s="132"/>
      <c r="CMK45" s="132"/>
      <c r="CML45" s="132"/>
      <c r="CMM45" s="132"/>
      <c r="CMN45" s="132"/>
      <c r="CMO45" s="132"/>
      <c r="CMP45" s="132"/>
      <c r="CMQ45" s="132"/>
      <c r="CMR45" s="132"/>
      <c r="CMS45" s="132"/>
      <c r="CMT45" s="132"/>
      <c r="CMU45" s="132"/>
      <c r="CMV45" s="132"/>
      <c r="CMW45" s="132"/>
      <c r="CMX45" s="130"/>
      <c r="CMY45" s="132"/>
      <c r="CMZ45" s="132"/>
      <c r="CNA45" s="132"/>
      <c r="CNB45" s="132"/>
      <c r="CNC45" s="132"/>
      <c r="CND45" s="132"/>
      <c r="CNE45" s="132"/>
      <c r="CNF45" s="132"/>
      <c r="CNG45" s="132"/>
      <c r="CNH45" s="132"/>
      <c r="CNI45" s="132"/>
      <c r="CNJ45" s="132"/>
      <c r="CNK45" s="132"/>
      <c r="CNL45" s="132"/>
      <c r="CNM45" s="130"/>
      <c r="CNN45" s="132"/>
      <c r="CNO45" s="132"/>
      <c r="CNP45" s="132"/>
      <c r="CNQ45" s="132"/>
      <c r="CNR45" s="132"/>
      <c r="CNS45" s="132"/>
      <c r="CNT45" s="132"/>
      <c r="CNU45" s="132"/>
      <c r="CNV45" s="132"/>
      <c r="CNW45" s="132"/>
      <c r="CNX45" s="132"/>
      <c r="CNY45" s="132"/>
      <c r="CNZ45" s="132"/>
      <c r="COA45" s="132"/>
      <c r="COB45" s="130"/>
      <c r="COC45" s="132"/>
      <c r="COD45" s="132"/>
      <c r="COE45" s="132"/>
      <c r="COF45" s="132"/>
      <c r="COG45" s="132"/>
      <c r="COH45" s="132"/>
      <c r="COI45" s="132"/>
      <c r="COJ45" s="132"/>
      <c r="COK45" s="132"/>
      <c r="COL45" s="132"/>
      <c r="COM45" s="132"/>
      <c r="CON45" s="132"/>
      <c r="COO45" s="132"/>
      <c r="COP45" s="132"/>
      <c r="COQ45" s="130"/>
      <c r="COR45" s="132"/>
      <c r="COS45" s="132"/>
      <c r="COT45" s="132"/>
      <c r="COU45" s="132"/>
      <c r="COV45" s="132"/>
      <c r="COW45" s="132"/>
      <c r="COX45" s="132"/>
      <c r="COY45" s="132"/>
      <c r="COZ45" s="132"/>
      <c r="CPA45" s="132"/>
      <c r="CPB45" s="132"/>
      <c r="CPC45" s="132"/>
      <c r="CPD45" s="132"/>
      <c r="CPE45" s="132"/>
      <c r="CPF45" s="130"/>
      <c r="CPG45" s="132"/>
      <c r="CPH45" s="132"/>
      <c r="CPI45" s="132"/>
      <c r="CPJ45" s="132"/>
      <c r="CPK45" s="132"/>
      <c r="CPL45" s="132"/>
      <c r="CPM45" s="132"/>
      <c r="CPN45" s="132"/>
      <c r="CPO45" s="132"/>
      <c r="CPP45" s="132"/>
      <c r="CPQ45" s="132"/>
      <c r="CPR45" s="132"/>
      <c r="CPS45" s="132"/>
      <c r="CPT45" s="132"/>
      <c r="CPU45" s="130"/>
      <c r="CPV45" s="132"/>
      <c r="CPW45" s="132"/>
      <c r="CPX45" s="132"/>
      <c r="CPY45" s="132"/>
      <c r="CPZ45" s="132"/>
      <c r="CQA45" s="132"/>
      <c r="CQB45" s="132"/>
      <c r="CQC45" s="132"/>
      <c r="CQD45" s="132"/>
      <c r="CQE45" s="132"/>
      <c r="CQF45" s="132"/>
      <c r="CQG45" s="132"/>
      <c r="CQH45" s="132"/>
      <c r="CQI45" s="132"/>
      <c r="CQJ45" s="130"/>
      <c r="CQK45" s="132"/>
      <c r="CQL45" s="132"/>
      <c r="CQM45" s="132"/>
      <c r="CQN45" s="132"/>
      <c r="CQO45" s="132"/>
      <c r="CQP45" s="132"/>
      <c r="CQQ45" s="132"/>
      <c r="CQR45" s="132"/>
      <c r="CQS45" s="132"/>
      <c r="CQT45" s="132"/>
      <c r="CQU45" s="132"/>
      <c r="CQV45" s="132"/>
      <c r="CQW45" s="132"/>
      <c r="CQX45" s="132"/>
      <c r="CQY45" s="130"/>
      <c r="CQZ45" s="132"/>
      <c r="CRA45" s="132"/>
      <c r="CRB45" s="132"/>
      <c r="CRC45" s="132"/>
      <c r="CRD45" s="132"/>
      <c r="CRE45" s="132"/>
      <c r="CRF45" s="132"/>
      <c r="CRG45" s="132"/>
      <c r="CRH45" s="132"/>
      <c r="CRI45" s="132"/>
      <c r="CRJ45" s="132"/>
      <c r="CRK45" s="132"/>
      <c r="CRL45" s="132"/>
      <c r="CRM45" s="132"/>
      <c r="CRN45" s="130"/>
      <c r="CRO45" s="132"/>
      <c r="CRP45" s="132"/>
      <c r="CRQ45" s="132"/>
      <c r="CRR45" s="132"/>
      <c r="CRS45" s="132"/>
      <c r="CRT45" s="132"/>
      <c r="CRU45" s="132"/>
      <c r="CRV45" s="132"/>
      <c r="CRW45" s="132"/>
      <c r="CRX45" s="132"/>
      <c r="CRY45" s="132"/>
      <c r="CRZ45" s="132"/>
      <c r="CSA45" s="132"/>
      <c r="CSB45" s="132"/>
      <c r="CSC45" s="130"/>
      <c r="CSD45" s="132"/>
      <c r="CSE45" s="132"/>
      <c r="CSF45" s="132"/>
      <c r="CSG45" s="132"/>
      <c r="CSH45" s="132"/>
      <c r="CSI45" s="132"/>
      <c r="CSJ45" s="132"/>
      <c r="CSK45" s="132"/>
      <c r="CSL45" s="132"/>
      <c r="CSM45" s="132"/>
      <c r="CSN45" s="132"/>
      <c r="CSO45" s="132"/>
      <c r="CSP45" s="132"/>
      <c r="CSQ45" s="132"/>
      <c r="CSR45" s="130"/>
      <c r="CSS45" s="132"/>
      <c r="CST45" s="132"/>
      <c r="CSU45" s="132"/>
      <c r="CSV45" s="132"/>
      <c r="CSW45" s="132"/>
      <c r="CSX45" s="132"/>
      <c r="CSY45" s="132"/>
      <c r="CSZ45" s="132"/>
      <c r="CTA45" s="132"/>
      <c r="CTB45" s="132"/>
      <c r="CTC45" s="132"/>
      <c r="CTD45" s="132"/>
      <c r="CTE45" s="132"/>
      <c r="CTF45" s="132"/>
      <c r="CTG45" s="130"/>
      <c r="CTH45" s="132"/>
      <c r="CTI45" s="132"/>
      <c r="CTJ45" s="132"/>
      <c r="CTK45" s="132"/>
      <c r="CTL45" s="132"/>
      <c r="CTM45" s="132"/>
      <c r="CTN45" s="132"/>
      <c r="CTO45" s="132"/>
      <c r="CTP45" s="132"/>
      <c r="CTQ45" s="132"/>
      <c r="CTR45" s="132"/>
      <c r="CTS45" s="132"/>
      <c r="CTT45" s="132"/>
      <c r="CTU45" s="132"/>
      <c r="CTV45" s="130"/>
      <c r="CTW45" s="132"/>
      <c r="CTX45" s="132"/>
      <c r="CTY45" s="132"/>
      <c r="CTZ45" s="132"/>
      <c r="CUA45" s="132"/>
      <c r="CUB45" s="132"/>
      <c r="CUC45" s="132"/>
      <c r="CUD45" s="132"/>
      <c r="CUE45" s="132"/>
      <c r="CUF45" s="132"/>
      <c r="CUG45" s="132"/>
      <c r="CUH45" s="132"/>
      <c r="CUI45" s="132"/>
      <c r="CUJ45" s="132"/>
      <c r="CUK45" s="130"/>
      <c r="CUL45" s="132"/>
      <c r="CUM45" s="132"/>
      <c r="CUN45" s="132"/>
      <c r="CUO45" s="132"/>
      <c r="CUP45" s="132"/>
      <c r="CUQ45" s="132"/>
      <c r="CUR45" s="132"/>
      <c r="CUS45" s="132"/>
      <c r="CUT45" s="132"/>
      <c r="CUU45" s="132"/>
      <c r="CUV45" s="132"/>
      <c r="CUW45" s="132"/>
      <c r="CUX45" s="132"/>
      <c r="CUY45" s="132"/>
      <c r="CUZ45" s="130"/>
      <c r="CVA45" s="132"/>
      <c r="CVB45" s="132"/>
      <c r="CVC45" s="132"/>
      <c r="CVD45" s="132"/>
      <c r="CVE45" s="132"/>
      <c r="CVF45" s="132"/>
      <c r="CVG45" s="132"/>
      <c r="CVH45" s="132"/>
      <c r="CVI45" s="132"/>
      <c r="CVJ45" s="132"/>
      <c r="CVK45" s="132"/>
      <c r="CVL45" s="132"/>
      <c r="CVM45" s="132"/>
      <c r="CVN45" s="132"/>
      <c r="CVO45" s="130"/>
      <c r="CVP45" s="132"/>
      <c r="CVQ45" s="132"/>
      <c r="CVR45" s="132"/>
      <c r="CVS45" s="132"/>
      <c r="CVT45" s="132"/>
      <c r="CVU45" s="132"/>
      <c r="CVV45" s="132"/>
      <c r="CVW45" s="132"/>
      <c r="CVX45" s="132"/>
      <c r="CVY45" s="132"/>
      <c r="CVZ45" s="132"/>
      <c r="CWA45" s="132"/>
      <c r="CWB45" s="132"/>
      <c r="CWC45" s="132"/>
      <c r="CWD45" s="130"/>
      <c r="CWE45" s="132"/>
      <c r="CWF45" s="132"/>
      <c r="CWG45" s="132"/>
      <c r="CWH45" s="132"/>
      <c r="CWI45" s="132"/>
      <c r="CWJ45" s="132"/>
      <c r="CWK45" s="132"/>
      <c r="CWL45" s="132"/>
      <c r="CWM45" s="132"/>
      <c r="CWN45" s="132"/>
      <c r="CWO45" s="132"/>
      <c r="CWP45" s="132"/>
      <c r="CWQ45" s="132"/>
      <c r="CWR45" s="132"/>
      <c r="CWS45" s="130"/>
      <c r="CWT45" s="132"/>
      <c r="CWU45" s="132"/>
      <c r="CWV45" s="132"/>
      <c r="CWW45" s="132"/>
      <c r="CWX45" s="132"/>
      <c r="CWY45" s="132"/>
      <c r="CWZ45" s="132"/>
      <c r="CXA45" s="132"/>
      <c r="CXB45" s="132"/>
      <c r="CXC45" s="132"/>
      <c r="CXD45" s="132"/>
      <c r="CXE45" s="132"/>
      <c r="CXF45" s="132"/>
      <c r="CXG45" s="132"/>
      <c r="CXH45" s="130"/>
      <c r="CXI45" s="132"/>
      <c r="CXJ45" s="132"/>
      <c r="CXK45" s="132"/>
      <c r="CXL45" s="132"/>
      <c r="CXM45" s="132"/>
      <c r="CXN45" s="132"/>
      <c r="CXO45" s="132"/>
      <c r="CXP45" s="132"/>
      <c r="CXQ45" s="132"/>
      <c r="CXR45" s="132"/>
      <c r="CXS45" s="132"/>
      <c r="CXT45" s="132"/>
      <c r="CXU45" s="132"/>
      <c r="CXV45" s="132"/>
      <c r="CXW45" s="130"/>
      <c r="CXX45" s="132"/>
      <c r="CXY45" s="132"/>
      <c r="CXZ45" s="132"/>
      <c r="CYA45" s="132"/>
      <c r="CYB45" s="132"/>
      <c r="CYC45" s="132"/>
      <c r="CYD45" s="132"/>
      <c r="CYE45" s="132"/>
      <c r="CYF45" s="132"/>
      <c r="CYG45" s="132"/>
      <c r="CYH45" s="132"/>
      <c r="CYI45" s="132"/>
      <c r="CYJ45" s="132"/>
      <c r="CYK45" s="132"/>
      <c r="CYL45" s="130"/>
      <c r="CYM45" s="132"/>
      <c r="CYN45" s="132"/>
      <c r="CYO45" s="132"/>
      <c r="CYP45" s="132"/>
      <c r="CYQ45" s="132"/>
      <c r="CYR45" s="132"/>
      <c r="CYS45" s="132"/>
      <c r="CYT45" s="132"/>
      <c r="CYU45" s="132"/>
      <c r="CYV45" s="132"/>
      <c r="CYW45" s="132"/>
      <c r="CYX45" s="132"/>
      <c r="CYY45" s="132"/>
      <c r="CYZ45" s="132"/>
      <c r="CZA45" s="130"/>
      <c r="CZB45" s="132"/>
      <c r="CZC45" s="132"/>
      <c r="CZD45" s="132"/>
      <c r="CZE45" s="132"/>
      <c r="CZF45" s="132"/>
      <c r="CZG45" s="132"/>
      <c r="CZH45" s="132"/>
      <c r="CZI45" s="132"/>
      <c r="CZJ45" s="132"/>
      <c r="CZK45" s="132"/>
      <c r="CZL45" s="132"/>
      <c r="CZM45" s="132"/>
      <c r="CZN45" s="132"/>
      <c r="CZO45" s="132"/>
      <c r="CZP45" s="130"/>
      <c r="CZQ45" s="132"/>
      <c r="CZR45" s="132"/>
      <c r="CZS45" s="132"/>
      <c r="CZT45" s="132"/>
      <c r="CZU45" s="132"/>
      <c r="CZV45" s="132"/>
      <c r="CZW45" s="132"/>
      <c r="CZX45" s="132"/>
      <c r="CZY45" s="132"/>
      <c r="CZZ45" s="132"/>
      <c r="DAA45" s="132"/>
      <c r="DAB45" s="132"/>
      <c r="DAC45" s="132"/>
      <c r="DAD45" s="132"/>
      <c r="DAE45" s="130"/>
      <c r="DAF45" s="132"/>
      <c r="DAG45" s="132"/>
      <c r="DAH45" s="132"/>
      <c r="DAI45" s="132"/>
      <c r="DAJ45" s="132"/>
      <c r="DAK45" s="132"/>
      <c r="DAL45" s="132"/>
      <c r="DAM45" s="132"/>
      <c r="DAN45" s="132"/>
      <c r="DAO45" s="132"/>
      <c r="DAP45" s="132"/>
      <c r="DAQ45" s="132"/>
      <c r="DAR45" s="132"/>
      <c r="DAS45" s="132"/>
      <c r="DAT45" s="130"/>
      <c r="DAU45" s="132"/>
      <c r="DAV45" s="132"/>
      <c r="DAW45" s="132"/>
      <c r="DAX45" s="132"/>
      <c r="DAY45" s="132"/>
      <c r="DAZ45" s="132"/>
      <c r="DBA45" s="132"/>
      <c r="DBB45" s="132"/>
      <c r="DBC45" s="132"/>
      <c r="DBD45" s="132"/>
      <c r="DBE45" s="132"/>
      <c r="DBF45" s="132"/>
      <c r="DBG45" s="132"/>
      <c r="DBH45" s="132"/>
      <c r="DBI45" s="130"/>
      <c r="DBJ45" s="132"/>
      <c r="DBK45" s="132"/>
      <c r="DBL45" s="132"/>
      <c r="DBM45" s="132"/>
      <c r="DBN45" s="132"/>
      <c r="DBO45" s="132"/>
      <c r="DBP45" s="132"/>
      <c r="DBQ45" s="132"/>
      <c r="DBR45" s="132"/>
      <c r="DBS45" s="132"/>
      <c r="DBT45" s="132"/>
      <c r="DBU45" s="132"/>
      <c r="DBV45" s="132"/>
      <c r="DBW45" s="132"/>
      <c r="DBX45" s="130"/>
      <c r="DBY45" s="132"/>
      <c r="DBZ45" s="132"/>
      <c r="DCA45" s="132"/>
      <c r="DCB45" s="132"/>
      <c r="DCC45" s="132"/>
      <c r="DCD45" s="132"/>
      <c r="DCE45" s="132"/>
      <c r="DCF45" s="132"/>
      <c r="DCG45" s="132"/>
      <c r="DCH45" s="132"/>
      <c r="DCI45" s="132"/>
      <c r="DCJ45" s="132"/>
      <c r="DCK45" s="132"/>
      <c r="DCL45" s="132"/>
      <c r="DCM45" s="130"/>
      <c r="DCN45" s="132"/>
      <c r="DCO45" s="132"/>
      <c r="DCP45" s="132"/>
      <c r="DCQ45" s="132"/>
      <c r="DCR45" s="132"/>
      <c r="DCS45" s="132"/>
      <c r="DCT45" s="132"/>
      <c r="DCU45" s="132"/>
      <c r="DCV45" s="132"/>
      <c r="DCW45" s="132"/>
      <c r="DCX45" s="132"/>
      <c r="DCY45" s="132"/>
      <c r="DCZ45" s="132"/>
      <c r="DDA45" s="132"/>
      <c r="DDB45" s="130"/>
      <c r="DDC45" s="132"/>
      <c r="DDD45" s="132"/>
      <c r="DDE45" s="132"/>
      <c r="DDF45" s="132"/>
      <c r="DDG45" s="132"/>
      <c r="DDH45" s="132"/>
      <c r="DDI45" s="132"/>
      <c r="DDJ45" s="132"/>
      <c r="DDK45" s="132"/>
      <c r="DDL45" s="132"/>
      <c r="DDM45" s="132"/>
      <c r="DDN45" s="132"/>
      <c r="DDO45" s="132"/>
      <c r="DDP45" s="132"/>
      <c r="DDQ45" s="130"/>
      <c r="DDR45" s="132"/>
      <c r="DDS45" s="132"/>
      <c r="DDT45" s="132"/>
      <c r="DDU45" s="132"/>
      <c r="DDV45" s="132"/>
      <c r="DDW45" s="132"/>
      <c r="DDX45" s="132"/>
      <c r="DDY45" s="132"/>
      <c r="DDZ45" s="132"/>
      <c r="DEA45" s="132"/>
      <c r="DEB45" s="132"/>
      <c r="DEC45" s="132"/>
      <c r="DED45" s="132"/>
      <c r="DEE45" s="132"/>
      <c r="DEF45" s="130"/>
      <c r="DEG45" s="132"/>
      <c r="DEH45" s="132"/>
      <c r="DEI45" s="132"/>
      <c r="DEJ45" s="132"/>
      <c r="DEK45" s="132"/>
      <c r="DEL45" s="132"/>
      <c r="DEM45" s="132"/>
      <c r="DEN45" s="132"/>
      <c r="DEO45" s="132"/>
      <c r="DEP45" s="132"/>
      <c r="DEQ45" s="132"/>
      <c r="DER45" s="132"/>
      <c r="DES45" s="132"/>
      <c r="DET45" s="132"/>
      <c r="DEU45" s="130"/>
      <c r="DEV45" s="132"/>
      <c r="DEW45" s="132"/>
      <c r="DEX45" s="132"/>
      <c r="DEY45" s="132"/>
      <c r="DEZ45" s="132"/>
      <c r="DFA45" s="132"/>
      <c r="DFB45" s="132"/>
      <c r="DFC45" s="132"/>
      <c r="DFD45" s="132"/>
      <c r="DFE45" s="132"/>
      <c r="DFF45" s="132"/>
      <c r="DFG45" s="132"/>
      <c r="DFH45" s="132"/>
      <c r="DFI45" s="132"/>
      <c r="DFJ45" s="130"/>
      <c r="DFK45" s="132"/>
      <c r="DFL45" s="132"/>
      <c r="DFM45" s="132"/>
      <c r="DFN45" s="132"/>
      <c r="DFO45" s="132"/>
      <c r="DFP45" s="132"/>
      <c r="DFQ45" s="132"/>
      <c r="DFR45" s="132"/>
      <c r="DFS45" s="132"/>
      <c r="DFT45" s="132"/>
      <c r="DFU45" s="132"/>
      <c r="DFV45" s="132"/>
      <c r="DFW45" s="132"/>
      <c r="DFX45" s="132"/>
      <c r="DFY45" s="130"/>
      <c r="DFZ45" s="132"/>
      <c r="DGA45" s="132"/>
      <c r="DGB45" s="132"/>
      <c r="DGC45" s="132"/>
      <c r="DGD45" s="132"/>
      <c r="DGE45" s="132"/>
      <c r="DGF45" s="132"/>
      <c r="DGG45" s="132"/>
      <c r="DGH45" s="132"/>
      <c r="DGI45" s="132"/>
      <c r="DGJ45" s="132"/>
      <c r="DGK45" s="132"/>
      <c r="DGL45" s="132"/>
      <c r="DGM45" s="132"/>
      <c r="DGN45" s="130"/>
      <c r="DGO45" s="132"/>
      <c r="DGP45" s="132"/>
      <c r="DGQ45" s="132"/>
      <c r="DGR45" s="132"/>
      <c r="DGS45" s="132"/>
      <c r="DGT45" s="132"/>
      <c r="DGU45" s="132"/>
      <c r="DGV45" s="132"/>
      <c r="DGW45" s="132"/>
      <c r="DGX45" s="132"/>
      <c r="DGY45" s="132"/>
      <c r="DGZ45" s="132"/>
      <c r="DHA45" s="132"/>
      <c r="DHB45" s="132"/>
      <c r="DHC45" s="130"/>
      <c r="DHD45" s="132"/>
      <c r="DHE45" s="132"/>
      <c r="DHF45" s="132"/>
      <c r="DHG45" s="132"/>
      <c r="DHH45" s="132"/>
      <c r="DHI45" s="132"/>
      <c r="DHJ45" s="132"/>
      <c r="DHK45" s="132"/>
      <c r="DHL45" s="132"/>
      <c r="DHM45" s="132"/>
      <c r="DHN45" s="132"/>
      <c r="DHO45" s="132"/>
      <c r="DHP45" s="132"/>
      <c r="DHQ45" s="132"/>
      <c r="DHR45" s="130"/>
      <c r="DHS45" s="132"/>
      <c r="DHT45" s="132"/>
      <c r="DHU45" s="132"/>
      <c r="DHV45" s="132"/>
      <c r="DHW45" s="132"/>
      <c r="DHX45" s="132"/>
      <c r="DHY45" s="132"/>
      <c r="DHZ45" s="132"/>
      <c r="DIA45" s="132"/>
      <c r="DIB45" s="132"/>
      <c r="DIC45" s="132"/>
      <c r="DID45" s="132"/>
      <c r="DIE45" s="132"/>
      <c r="DIF45" s="132"/>
      <c r="DIG45" s="130"/>
      <c r="DIH45" s="132"/>
      <c r="DII45" s="132"/>
      <c r="DIJ45" s="132"/>
      <c r="DIK45" s="132"/>
      <c r="DIL45" s="132"/>
      <c r="DIM45" s="132"/>
      <c r="DIN45" s="132"/>
      <c r="DIO45" s="132"/>
      <c r="DIP45" s="132"/>
      <c r="DIQ45" s="132"/>
      <c r="DIR45" s="132"/>
      <c r="DIS45" s="132"/>
      <c r="DIT45" s="132"/>
      <c r="DIU45" s="132"/>
      <c r="DIV45" s="130"/>
      <c r="DIW45" s="132"/>
      <c r="DIX45" s="132"/>
      <c r="DIY45" s="132"/>
      <c r="DIZ45" s="132"/>
      <c r="DJA45" s="132"/>
      <c r="DJB45" s="132"/>
      <c r="DJC45" s="132"/>
      <c r="DJD45" s="132"/>
      <c r="DJE45" s="132"/>
      <c r="DJF45" s="132"/>
      <c r="DJG45" s="132"/>
      <c r="DJH45" s="132"/>
      <c r="DJI45" s="132"/>
      <c r="DJJ45" s="132"/>
      <c r="DJK45" s="130"/>
      <c r="DJL45" s="132"/>
      <c r="DJM45" s="132"/>
      <c r="DJN45" s="132"/>
      <c r="DJO45" s="132"/>
      <c r="DJP45" s="132"/>
      <c r="DJQ45" s="132"/>
      <c r="DJR45" s="132"/>
      <c r="DJS45" s="132"/>
      <c r="DJT45" s="132"/>
      <c r="DJU45" s="132"/>
      <c r="DJV45" s="132"/>
      <c r="DJW45" s="132"/>
      <c r="DJX45" s="132"/>
      <c r="DJY45" s="132"/>
      <c r="DJZ45" s="130"/>
      <c r="DKA45" s="132"/>
      <c r="DKB45" s="132"/>
      <c r="DKC45" s="132"/>
      <c r="DKD45" s="132"/>
      <c r="DKE45" s="132"/>
      <c r="DKF45" s="132"/>
      <c r="DKG45" s="132"/>
      <c r="DKH45" s="132"/>
      <c r="DKI45" s="132"/>
      <c r="DKJ45" s="132"/>
      <c r="DKK45" s="132"/>
      <c r="DKL45" s="132"/>
      <c r="DKM45" s="132"/>
      <c r="DKN45" s="132"/>
      <c r="DKO45" s="130"/>
      <c r="DKP45" s="132"/>
      <c r="DKQ45" s="132"/>
      <c r="DKR45" s="132"/>
      <c r="DKS45" s="132"/>
      <c r="DKT45" s="132"/>
      <c r="DKU45" s="132"/>
      <c r="DKV45" s="132"/>
      <c r="DKW45" s="132"/>
      <c r="DKX45" s="132"/>
      <c r="DKY45" s="132"/>
      <c r="DKZ45" s="132"/>
      <c r="DLA45" s="132"/>
      <c r="DLB45" s="132"/>
      <c r="DLC45" s="132"/>
      <c r="DLD45" s="130"/>
      <c r="DLE45" s="132"/>
      <c r="DLF45" s="132"/>
      <c r="DLG45" s="132"/>
      <c r="DLH45" s="132"/>
      <c r="DLI45" s="132"/>
      <c r="DLJ45" s="132"/>
      <c r="DLK45" s="132"/>
      <c r="DLL45" s="132"/>
      <c r="DLM45" s="132"/>
      <c r="DLN45" s="132"/>
      <c r="DLO45" s="132"/>
      <c r="DLP45" s="132"/>
      <c r="DLQ45" s="132"/>
      <c r="DLR45" s="132"/>
      <c r="DLS45" s="130"/>
      <c r="DLT45" s="132"/>
      <c r="DLU45" s="132"/>
      <c r="DLV45" s="132"/>
      <c r="DLW45" s="132"/>
      <c r="DLX45" s="132"/>
      <c r="DLY45" s="132"/>
      <c r="DLZ45" s="132"/>
      <c r="DMA45" s="132"/>
      <c r="DMB45" s="132"/>
      <c r="DMC45" s="132"/>
      <c r="DMD45" s="132"/>
      <c r="DME45" s="132"/>
      <c r="DMF45" s="132"/>
      <c r="DMG45" s="132"/>
      <c r="DMH45" s="130"/>
      <c r="DMI45" s="132"/>
      <c r="DMJ45" s="132"/>
      <c r="DMK45" s="132"/>
      <c r="DML45" s="132"/>
      <c r="DMM45" s="132"/>
      <c r="DMN45" s="132"/>
      <c r="DMO45" s="132"/>
      <c r="DMP45" s="132"/>
      <c r="DMQ45" s="132"/>
      <c r="DMR45" s="132"/>
      <c r="DMS45" s="132"/>
      <c r="DMT45" s="132"/>
      <c r="DMU45" s="132"/>
      <c r="DMV45" s="132"/>
      <c r="DMW45" s="130"/>
      <c r="DMX45" s="132"/>
      <c r="DMY45" s="132"/>
      <c r="DMZ45" s="132"/>
      <c r="DNA45" s="132"/>
      <c r="DNB45" s="132"/>
      <c r="DNC45" s="132"/>
      <c r="DND45" s="132"/>
      <c r="DNE45" s="132"/>
      <c r="DNF45" s="132"/>
      <c r="DNG45" s="132"/>
      <c r="DNH45" s="132"/>
      <c r="DNI45" s="132"/>
      <c r="DNJ45" s="132"/>
      <c r="DNK45" s="132"/>
      <c r="DNL45" s="130"/>
      <c r="DNM45" s="132"/>
      <c r="DNN45" s="132"/>
      <c r="DNO45" s="132"/>
      <c r="DNP45" s="132"/>
      <c r="DNQ45" s="132"/>
      <c r="DNR45" s="132"/>
      <c r="DNS45" s="132"/>
      <c r="DNT45" s="132"/>
      <c r="DNU45" s="132"/>
      <c r="DNV45" s="132"/>
      <c r="DNW45" s="132"/>
      <c r="DNX45" s="132"/>
      <c r="DNY45" s="132"/>
      <c r="DNZ45" s="132"/>
      <c r="DOA45" s="130"/>
      <c r="DOB45" s="132"/>
      <c r="DOC45" s="132"/>
      <c r="DOD45" s="132"/>
      <c r="DOE45" s="132"/>
      <c r="DOF45" s="132"/>
      <c r="DOG45" s="132"/>
      <c r="DOH45" s="132"/>
      <c r="DOI45" s="132"/>
      <c r="DOJ45" s="132"/>
      <c r="DOK45" s="132"/>
      <c r="DOL45" s="132"/>
      <c r="DOM45" s="132"/>
      <c r="DON45" s="132"/>
      <c r="DOO45" s="132"/>
      <c r="DOP45" s="130"/>
      <c r="DOQ45" s="132"/>
      <c r="DOR45" s="132"/>
      <c r="DOS45" s="132"/>
      <c r="DOT45" s="132"/>
      <c r="DOU45" s="132"/>
      <c r="DOV45" s="132"/>
      <c r="DOW45" s="132"/>
      <c r="DOX45" s="132"/>
      <c r="DOY45" s="132"/>
      <c r="DOZ45" s="132"/>
      <c r="DPA45" s="132"/>
      <c r="DPB45" s="132"/>
      <c r="DPC45" s="132"/>
      <c r="DPD45" s="132"/>
      <c r="DPE45" s="130"/>
      <c r="DPF45" s="132"/>
      <c r="DPG45" s="132"/>
      <c r="DPH45" s="132"/>
      <c r="DPI45" s="132"/>
      <c r="DPJ45" s="132"/>
      <c r="DPK45" s="132"/>
      <c r="DPL45" s="132"/>
      <c r="DPM45" s="132"/>
      <c r="DPN45" s="132"/>
      <c r="DPO45" s="132"/>
      <c r="DPP45" s="132"/>
      <c r="DPQ45" s="132"/>
      <c r="DPR45" s="132"/>
      <c r="DPS45" s="132"/>
      <c r="DPT45" s="130"/>
      <c r="DPU45" s="132"/>
      <c r="DPV45" s="132"/>
      <c r="DPW45" s="132"/>
      <c r="DPX45" s="132"/>
      <c r="DPY45" s="132"/>
      <c r="DPZ45" s="132"/>
      <c r="DQA45" s="132"/>
      <c r="DQB45" s="132"/>
      <c r="DQC45" s="132"/>
      <c r="DQD45" s="132"/>
      <c r="DQE45" s="132"/>
      <c r="DQF45" s="132"/>
      <c r="DQG45" s="132"/>
      <c r="DQH45" s="132"/>
      <c r="DQI45" s="130"/>
      <c r="DQJ45" s="132"/>
      <c r="DQK45" s="132"/>
      <c r="DQL45" s="132"/>
      <c r="DQM45" s="132"/>
      <c r="DQN45" s="132"/>
      <c r="DQO45" s="132"/>
      <c r="DQP45" s="132"/>
      <c r="DQQ45" s="132"/>
      <c r="DQR45" s="132"/>
      <c r="DQS45" s="132"/>
      <c r="DQT45" s="132"/>
      <c r="DQU45" s="132"/>
      <c r="DQV45" s="132"/>
      <c r="DQW45" s="132"/>
      <c r="DQX45" s="130"/>
      <c r="DQY45" s="132"/>
      <c r="DQZ45" s="132"/>
      <c r="DRA45" s="132"/>
      <c r="DRB45" s="132"/>
      <c r="DRC45" s="132"/>
      <c r="DRD45" s="132"/>
      <c r="DRE45" s="132"/>
      <c r="DRF45" s="132"/>
      <c r="DRG45" s="132"/>
      <c r="DRH45" s="132"/>
      <c r="DRI45" s="132"/>
      <c r="DRJ45" s="132"/>
      <c r="DRK45" s="132"/>
      <c r="DRL45" s="132"/>
      <c r="DRM45" s="130"/>
      <c r="DRN45" s="132"/>
      <c r="DRO45" s="132"/>
      <c r="DRP45" s="132"/>
      <c r="DRQ45" s="132"/>
      <c r="DRR45" s="132"/>
      <c r="DRS45" s="132"/>
      <c r="DRT45" s="132"/>
      <c r="DRU45" s="132"/>
      <c r="DRV45" s="132"/>
      <c r="DRW45" s="132"/>
      <c r="DRX45" s="132"/>
      <c r="DRY45" s="132"/>
      <c r="DRZ45" s="132"/>
      <c r="DSA45" s="132"/>
      <c r="DSB45" s="130"/>
      <c r="DSC45" s="132"/>
      <c r="DSD45" s="132"/>
      <c r="DSE45" s="132"/>
      <c r="DSF45" s="132"/>
      <c r="DSG45" s="132"/>
      <c r="DSH45" s="132"/>
      <c r="DSI45" s="132"/>
      <c r="DSJ45" s="132"/>
      <c r="DSK45" s="132"/>
      <c r="DSL45" s="132"/>
      <c r="DSM45" s="132"/>
      <c r="DSN45" s="132"/>
      <c r="DSO45" s="132"/>
      <c r="DSP45" s="132"/>
      <c r="DSQ45" s="130"/>
      <c r="DSR45" s="132"/>
      <c r="DSS45" s="132"/>
      <c r="DST45" s="132"/>
      <c r="DSU45" s="132"/>
      <c r="DSV45" s="132"/>
      <c r="DSW45" s="132"/>
      <c r="DSX45" s="132"/>
      <c r="DSY45" s="132"/>
      <c r="DSZ45" s="132"/>
      <c r="DTA45" s="132"/>
      <c r="DTB45" s="132"/>
      <c r="DTC45" s="132"/>
      <c r="DTD45" s="132"/>
      <c r="DTE45" s="132"/>
      <c r="DTF45" s="130"/>
      <c r="DTG45" s="132"/>
      <c r="DTH45" s="132"/>
      <c r="DTI45" s="132"/>
      <c r="DTJ45" s="132"/>
      <c r="DTK45" s="132"/>
      <c r="DTL45" s="132"/>
      <c r="DTM45" s="132"/>
      <c r="DTN45" s="132"/>
      <c r="DTO45" s="132"/>
      <c r="DTP45" s="132"/>
      <c r="DTQ45" s="132"/>
      <c r="DTR45" s="132"/>
      <c r="DTS45" s="132"/>
      <c r="DTT45" s="132"/>
      <c r="DTU45" s="130"/>
      <c r="DTV45" s="132"/>
      <c r="DTW45" s="132"/>
      <c r="DTX45" s="132"/>
      <c r="DTY45" s="132"/>
      <c r="DTZ45" s="132"/>
      <c r="DUA45" s="132"/>
      <c r="DUB45" s="132"/>
      <c r="DUC45" s="132"/>
      <c r="DUD45" s="132"/>
      <c r="DUE45" s="132"/>
      <c r="DUF45" s="132"/>
      <c r="DUG45" s="132"/>
      <c r="DUH45" s="132"/>
      <c r="DUI45" s="132"/>
      <c r="DUJ45" s="130"/>
      <c r="DUK45" s="132"/>
      <c r="DUL45" s="132"/>
      <c r="DUM45" s="132"/>
      <c r="DUN45" s="132"/>
      <c r="DUO45" s="132"/>
      <c r="DUP45" s="132"/>
      <c r="DUQ45" s="132"/>
      <c r="DUR45" s="132"/>
      <c r="DUS45" s="132"/>
      <c r="DUT45" s="132"/>
      <c r="DUU45" s="132"/>
      <c r="DUV45" s="132"/>
      <c r="DUW45" s="132"/>
      <c r="DUX45" s="132"/>
      <c r="DUY45" s="130"/>
      <c r="DUZ45" s="132"/>
      <c r="DVA45" s="132"/>
      <c r="DVB45" s="132"/>
      <c r="DVC45" s="132"/>
      <c r="DVD45" s="132"/>
      <c r="DVE45" s="132"/>
      <c r="DVF45" s="132"/>
      <c r="DVG45" s="132"/>
      <c r="DVH45" s="132"/>
      <c r="DVI45" s="132"/>
      <c r="DVJ45" s="132"/>
      <c r="DVK45" s="132"/>
      <c r="DVL45" s="132"/>
      <c r="DVM45" s="132"/>
      <c r="DVN45" s="130"/>
      <c r="DVO45" s="132"/>
      <c r="DVP45" s="132"/>
      <c r="DVQ45" s="132"/>
      <c r="DVR45" s="132"/>
      <c r="DVS45" s="132"/>
      <c r="DVT45" s="132"/>
      <c r="DVU45" s="132"/>
      <c r="DVV45" s="132"/>
      <c r="DVW45" s="132"/>
      <c r="DVX45" s="132"/>
      <c r="DVY45" s="132"/>
      <c r="DVZ45" s="132"/>
      <c r="DWA45" s="132"/>
      <c r="DWB45" s="132"/>
      <c r="DWC45" s="130"/>
      <c r="DWD45" s="132"/>
      <c r="DWE45" s="132"/>
      <c r="DWF45" s="132"/>
      <c r="DWG45" s="132"/>
      <c r="DWH45" s="132"/>
      <c r="DWI45" s="132"/>
      <c r="DWJ45" s="132"/>
      <c r="DWK45" s="132"/>
      <c r="DWL45" s="132"/>
      <c r="DWM45" s="132"/>
      <c r="DWN45" s="132"/>
      <c r="DWO45" s="132"/>
      <c r="DWP45" s="132"/>
      <c r="DWQ45" s="132"/>
      <c r="DWR45" s="130"/>
      <c r="DWS45" s="132"/>
      <c r="DWT45" s="132"/>
      <c r="DWU45" s="132"/>
      <c r="DWV45" s="132"/>
      <c r="DWW45" s="132"/>
      <c r="DWX45" s="132"/>
      <c r="DWY45" s="132"/>
      <c r="DWZ45" s="132"/>
      <c r="DXA45" s="132"/>
      <c r="DXB45" s="132"/>
      <c r="DXC45" s="132"/>
      <c r="DXD45" s="132"/>
      <c r="DXE45" s="132"/>
      <c r="DXF45" s="132"/>
      <c r="DXG45" s="130"/>
      <c r="DXH45" s="132"/>
      <c r="DXI45" s="132"/>
      <c r="DXJ45" s="132"/>
      <c r="DXK45" s="132"/>
      <c r="DXL45" s="132"/>
      <c r="DXM45" s="132"/>
      <c r="DXN45" s="132"/>
      <c r="DXO45" s="132"/>
      <c r="DXP45" s="132"/>
      <c r="DXQ45" s="132"/>
      <c r="DXR45" s="132"/>
      <c r="DXS45" s="132"/>
      <c r="DXT45" s="132"/>
      <c r="DXU45" s="132"/>
      <c r="DXV45" s="130"/>
      <c r="DXW45" s="132"/>
      <c r="DXX45" s="132"/>
      <c r="DXY45" s="132"/>
      <c r="DXZ45" s="132"/>
      <c r="DYA45" s="132"/>
      <c r="DYB45" s="132"/>
      <c r="DYC45" s="132"/>
      <c r="DYD45" s="132"/>
      <c r="DYE45" s="132"/>
      <c r="DYF45" s="132"/>
      <c r="DYG45" s="132"/>
      <c r="DYH45" s="132"/>
      <c r="DYI45" s="132"/>
      <c r="DYJ45" s="132"/>
      <c r="DYK45" s="130"/>
      <c r="DYL45" s="132"/>
      <c r="DYM45" s="132"/>
      <c r="DYN45" s="132"/>
      <c r="DYO45" s="132"/>
      <c r="DYP45" s="132"/>
      <c r="DYQ45" s="132"/>
      <c r="DYR45" s="132"/>
      <c r="DYS45" s="132"/>
      <c r="DYT45" s="132"/>
      <c r="DYU45" s="132"/>
      <c r="DYV45" s="132"/>
      <c r="DYW45" s="132"/>
      <c r="DYX45" s="132"/>
      <c r="DYY45" s="132"/>
      <c r="DYZ45" s="130"/>
      <c r="DZA45" s="132"/>
      <c r="DZB45" s="132"/>
      <c r="DZC45" s="132"/>
      <c r="DZD45" s="132"/>
      <c r="DZE45" s="132"/>
      <c r="DZF45" s="132"/>
      <c r="DZG45" s="132"/>
      <c r="DZH45" s="132"/>
      <c r="DZI45" s="132"/>
      <c r="DZJ45" s="132"/>
      <c r="DZK45" s="132"/>
      <c r="DZL45" s="132"/>
      <c r="DZM45" s="132"/>
      <c r="DZN45" s="132"/>
      <c r="DZO45" s="130"/>
      <c r="DZP45" s="132"/>
      <c r="DZQ45" s="132"/>
      <c r="DZR45" s="132"/>
      <c r="DZS45" s="132"/>
      <c r="DZT45" s="132"/>
      <c r="DZU45" s="132"/>
      <c r="DZV45" s="132"/>
      <c r="DZW45" s="132"/>
      <c r="DZX45" s="132"/>
      <c r="DZY45" s="132"/>
      <c r="DZZ45" s="132"/>
      <c r="EAA45" s="132"/>
      <c r="EAB45" s="132"/>
      <c r="EAC45" s="132"/>
      <c r="EAD45" s="130"/>
      <c r="EAE45" s="132"/>
      <c r="EAF45" s="132"/>
      <c r="EAG45" s="132"/>
      <c r="EAH45" s="132"/>
      <c r="EAI45" s="132"/>
      <c r="EAJ45" s="132"/>
      <c r="EAK45" s="132"/>
      <c r="EAL45" s="132"/>
      <c r="EAM45" s="132"/>
      <c r="EAN45" s="132"/>
      <c r="EAO45" s="132"/>
      <c r="EAP45" s="132"/>
      <c r="EAQ45" s="132"/>
      <c r="EAR45" s="132"/>
      <c r="EAS45" s="130"/>
      <c r="EAT45" s="132"/>
      <c r="EAU45" s="132"/>
      <c r="EAV45" s="132"/>
      <c r="EAW45" s="132"/>
      <c r="EAX45" s="132"/>
      <c r="EAY45" s="132"/>
      <c r="EAZ45" s="132"/>
      <c r="EBA45" s="132"/>
      <c r="EBB45" s="132"/>
      <c r="EBC45" s="132"/>
      <c r="EBD45" s="132"/>
      <c r="EBE45" s="132"/>
      <c r="EBF45" s="132"/>
      <c r="EBG45" s="132"/>
      <c r="EBH45" s="130"/>
      <c r="EBI45" s="132"/>
      <c r="EBJ45" s="132"/>
      <c r="EBK45" s="132"/>
      <c r="EBL45" s="132"/>
      <c r="EBM45" s="132"/>
      <c r="EBN45" s="132"/>
      <c r="EBO45" s="132"/>
      <c r="EBP45" s="132"/>
      <c r="EBQ45" s="132"/>
      <c r="EBR45" s="132"/>
      <c r="EBS45" s="132"/>
      <c r="EBT45" s="132"/>
      <c r="EBU45" s="132"/>
      <c r="EBV45" s="132"/>
      <c r="EBW45" s="130"/>
      <c r="EBX45" s="132"/>
      <c r="EBY45" s="132"/>
      <c r="EBZ45" s="132"/>
      <c r="ECA45" s="132"/>
      <c r="ECB45" s="132"/>
      <c r="ECC45" s="132"/>
      <c r="ECD45" s="132"/>
      <c r="ECE45" s="132"/>
      <c r="ECF45" s="132"/>
      <c r="ECG45" s="132"/>
      <c r="ECH45" s="132"/>
      <c r="ECI45" s="132"/>
      <c r="ECJ45" s="132"/>
      <c r="ECK45" s="132"/>
      <c r="ECL45" s="130"/>
      <c r="ECM45" s="132"/>
      <c r="ECN45" s="132"/>
      <c r="ECO45" s="132"/>
      <c r="ECP45" s="132"/>
      <c r="ECQ45" s="132"/>
      <c r="ECR45" s="132"/>
      <c r="ECS45" s="132"/>
      <c r="ECT45" s="132"/>
      <c r="ECU45" s="132"/>
      <c r="ECV45" s="132"/>
      <c r="ECW45" s="132"/>
      <c r="ECX45" s="132"/>
      <c r="ECY45" s="132"/>
      <c r="ECZ45" s="132"/>
      <c r="EDA45" s="130"/>
      <c r="EDB45" s="132"/>
      <c r="EDC45" s="132"/>
      <c r="EDD45" s="132"/>
      <c r="EDE45" s="132"/>
      <c r="EDF45" s="132"/>
      <c r="EDG45" s="132"/>
      <c r="EDH45" s="132"/>
      <c r="EDI45" s="132"/>
      <c r="EDJ45" s="132"/>
      <c r="EDK45" s="132"/>
      <c r="EDL45" s="132"/>
      <c r="EDM45" s="132"/>
      <c r="EDN45" s="132"/>
      <c r="EDO45" s="132"/>
      <c r="EDP45" s="130"/>
      <c r="EDQ45" s="132"/>
      <c r="EDR45" s="132"/>
      <c r="EDS45" s="132"/>
      <c r="EDT45" s="132"/>
      <c r="EDU45" s="132"/>
      <c r="EDV45" s="132"/>
      <c r="EDW45" s="132"/>
      <c r="EDX45" s="132"/>
      <c r="EDY45" s="132"/>
      <c r="EDZ45" s="132"/>
      <c r="EEA45" s="132"/>
      <c r="EEB45" s="132"/>
      <c r="EEC45" s="132"/>
      <c r="EED45" s="132"/>
      <c r="EEE45" s="130"/>
      <c r="EEF45" s="132"/>
      <c r="EEG45" s="132"/>
      <c r="EEH45" s="132"/>
      <c r="EEI45" s="132"/>
      <c r="EEJ45" s="132"/>
      <c r="EEK45" s="132"/>
      <c r="EEL45" s="132"/>
      <c r="EEM45" s="132"/>
      <c r="EEN45" s="132"/>
      <c r="EEO45" s="132"/>
      <c r="EEP45" s="132"/>
      <c r="EEQ45" s="132"/>
      <c r="EER45" s="132"/>
      <c r="EES45" s="132"/>
      <c r="EET45" s="130"/>
      <c r="EEU45" s="132"/>
      <c r="EEV45" s="132"/>
      <c r="EEW45" s="132"/>
      <c r="EEX45" s="132"/>
      <c r="EEY45" s="132"/>
      <c r="EEZ45" s="132"/>
      <c r="EFA45" s="132"/>
      <c r="EFB45" s="132"/>
      <c r="EFC45" s="132"/>
      <c r="EFD45" s="132"/>
      <c r="EFE45" s="132"/>
      <c r="EFF45" s="132"/>
      <c r="EFG45" s="132"/>
      <c r="EFH45" s="132"/>
      <c r="EFI45" s="130"/>
      <c r="EFJ45" s="132"/>
      <c r="EFK45" s="132"/>
      <c r="EFL45" s="132"/>
      <c r="EFM45" s="132"/>
      <c r="EFN45" s="132"/>
      <c r="EFO45" s="132"/>
      <c r="EFP45" s="132"/>
      <c r="EFQ45" s="132"/>
      <c r="EFR45" s="132"/>
      <c r="EFS45" s="132"/>
      <c r="EFT45" s="132"/>
      <c r="EFU45" s="132"/>
      <c r="EFV45" s="132"/>
      <c r="EFW45" s="132"/>
      <c r="EFX45" s="130"/>
      <c r="EFY45" s="132"/>
      <c r="EFZ45" s="132"/>
      <c r="EGA45" s="132"/>
      <c r="EGB45" s="132"/>
      <c r="EGC45" s="132"/>
      <c r="EGD45" s="132"/>
      <c r="EGE45" s="132"/>
      <c r="EGF45" s="132"/>
      <c r="EGG45" s="132"/>
      <c r="EGH45" s="132"/>
      <c r="EGI45" s="132"/>
      <c r="EGJ45" s="132"/>
      <c r="EGK45" s="132"/>
      <c r="EGL45" s="132"/>
      <c r="EGM45" s="130"/>
      <c r="EGN45" s="132"/>
      <c r="EGO45" s="132"/>
      <c r="EGP45" s="132"/>
      <c r="EGQ45" s="132"/>
      <c r="EGR45" s="132"/>
      <c r="EGS45" s="132"/>
      <c r="EGT45" s="132"/>
      <c r="EGU45" s="132"/>
      <c r="EGV45" s="132"/>
      <c r="EGW45" s="132"/>
      <c r="EGX45" s="132"/>
      <c r="EGY45" s="132"/>
      <c r="EGZ45" s="132"/>
      <c r="EHA45" s="132"/>
      <c r="EHB45" s="130"/>
      <c r="EHC45" s="132"/>
      <c r="EHD45" s="132"/>
      <c r="EHE45" s="132"/>
      <c r="EHF45" s="132"/>
      <c r="EHG45" s="132"/>
      <c r="EHH45" s="132"/>
      <c r="EHI45" s="132"/>
      <c r="EHJ45" s="132"/>
      <c r="EHK45" s="132"/>
      <c r="EHL45" s="132"/>
      <c r="EHM45" s="132"/>
      <c r="EHN45" s="132"/>
      <c r="EHO45" s="132"/>
      <c r="EHP45" s="132"/>
      <c r="EHQ45" s="130"/>
      <c r="EHR45" s="132"/>
      <c r="EHS45" s="132"/>
      <c r="EHT45" s="132"/>
      <c r="EHU45" s="132"/>
      <c r="EHV45" s="132"/>
      <c r="EHW45" s="132"/>
      <c r="EHX45" s="132"/>
      <c r="EHY45" s="132"/>
      <c r="EHZ45" s="132"/>
      <c r="EIA45" s="132"/>
      <c r="EIB45" s="132"/>
      <c r="EIC45" s="132"/>
      <c r="EID45" s="132"/>
      <c r="EIE45" s="132"/>
      <c r="EIF45" s="130"/>
      <c r="EIG45" s="132"/>
      <c r="EIH45" s="132"/>
      <c r="EII45" s="132"/>
      <c r="EIJ45" s="132"/>
      <c r="EIK45" s="132"/>
      <c r="EIL45" s="132"/>
      <c r="EIM45" s="132"/>
      <c r="EIN45" s="132"/>
      <c r="EIO45" s="132"/>
      <c r="EIP45" s="132"/>
      <c r="EIQ45" s="132"/>
      <c r="EIR45" s="132"/>
      <c r="EIS45" s="132"/>
      <c r="EIT45" s="132"/>
      <c r="EIU45" s="130"/>
      <c r="EIV45" s="132"/>
      <c r="EIW45" s="132"/>
      <c r="EIX45" s="132"/>
      <c r="EIY45" s="132"/>
      <c r="EIZ45" s="132"/>
      <c r="EJA45" s="132"/>
      <c r="EJB45" s="132"/>
      <c r="EJC45" s="132"/>
      <c r="EJD45" s="132"/>
      <c r="EJE45" s="132"/>
      <c r="EJF45" s="132"/>
      <c r="EJG45" s="132"/>
      <c r="EJH45" s="132"/>
      <c r="EJI45" s="132"/>
      <c r="EJJ45" s="130"/>
      <c r="EJK45" s="132"/>
      <c r="EJL45" s="132"/>
      <c r="EJM45" s="132"/>
      <c r="EJN45" s="132"/>
      <c r="EJO45" s="132"/>
      <c r="EJP45" s="132"/>
      <c r="EJQ45" s="132"/>
      <c r="EJR45" s="132"/>
      <c r="EJS45" s="132"/>
      <c r="EJT45" s="132"/>
      <c r="EJU45" s="132"/>
      <c r="EJV45" s="132"/>
      <c r="EJW45" s="132"/>
      <c r="EJX45" s="132"/>
      <c r="EJY45" s="130"/>
      <c r="EJZ45" s="132"/>
      <c r="EKA45" s="132"/>
      <c r="EKB45" s="132"/>
      <c r="EKC45" s="132"/>
      <c r="EKD45" s="132"/>
      <c r="EKE45" s="132"/>
      <c r="EKF45" s="132"/>
      <c r="EKG45" s="132"/>
      <c r="EKH45" s="132"/>
      <c r="EKI45" s="132"/>
      <c r="EKJ45" s="132"/>
      <c r="EKK45" s="132"/>
      <c r="EKL45" s="132"/>
      <c r="EKM45" s="132"/>
      <c r="EKN45" s="130"/>
      <c r="EKO45" s="132"/>
      <c r="EKP45" s="132"/>
      <c r="EKQ45" s="132"/>
      <c r="EKR45" s="132"/>
      <c r="EKS45" s="132"/>
      <c r="EKT45" s="132"/>
      <c r="EKU45" s="132"/>
      <c r="EKV45" s="132"/>
      <c r="EKW45" s="132"/>
      <c r="EKX45" s="132"/>
      <c r="EKY45" s="132"/>
      <c r="EKZ45" s="132"/>
      <c r="ELA45" s="132"/>
      <c r="ELB45" s="132"/>
      <c r="ELC45" s="130"/>
      <c r="ELD45" s="132"/>
      <c r="ELE45" s="132"/>
      <c r="ELF45" s="132"/>
      <c r="ELG45" s="132"/>
      <c r="ELH45" s="132"/>
      <c r="ELI45" s="132"/>
      <c r="ELJ45" s="132"/>
      <c r="ELK45" s="132"/>
      <c r="ELL45" s="132"/>
      <c r="ELM45" s="132"/>
      <c r="ELN45" s="132"/>
      <c r="ELO45" s="132"/>
      <c r="ELP45" s="132"/>
      <c r="ELQ45" s="132"/>
      <c r="ELR45" s="130"/>
      <c r="ELS45" s="132"/>
      <c r="ELT45" s="132"/>
      <c r="ELU45" s="132"/>
      <c r="ELV45" s="132"/>
      <c r="ELW45" s="132"/>
      <c r="ELX45" s="132"/>
      <c r="ELY45" s="132"/>
      <c r="ELZ45" s="132"/>
      <c r="EMA45" s="132"/>
      <c r="EMB45" s="132"/>
      <c r="EMC45" s="132"/>
      <c r="EMD45" s="132"/>
      <c r="EME45" s="132"/>
      <c r="EMF45" s="132"/>
      <c r="EMG45" s="130"/>
      <c r="EMH45" s="132"/>
      <c r="EMI45" s="132"/>
      <c r="EMJ45" s="132"/>
      <c r="EMK45" s="132"/>
      <c r="EML45" s="132"/>
      <c r="EMM45" s="132"/>
      <c r="EMN45" s="132"/>
      <c r="EMO45" s="132"/>
      <c r="EMP45" s="132"/>
      <c r="EMQ45" s="132"/>
      <c r="EMR45" s="132"/>
      <c r="EMS45" s="132"/>
      <c r="EMT45" s="132"/>
      <c r="EMU45" s="132"/>
      <c r="EMV45" s="130"/>
      <c r="EMW45" s="132"/>
      <c r="EMX45" s="132"/>
      <c r="EMY45" s="132"/>
      <c r="EMZ45" s="132"/>
      <c r="ENA45" s="132"/>
      <c r="ENB45" s="132"/>
      <c r="ENC45" s="132"/>
      <c r="END45" s="132"/>
      <c r="ENE45" s="132"/>
      <c r="ENF45" s="132"/>
      <c r="ENG45" s="132"/>
      <c r="ENH45" s="132"/>
      <c r="ENI45" s="132"/>
      <c r="ENJ45" s="132"/>
      <c r="ENK45" s="130"/>
      <c r="ENL45" s="132"/>
      <c r="ENM45" s="132"/>
      <c r="ENN45" s="132"/>
      <c r="ENO45" s="132"/>
      <c r="ENP45" s="132"/>
      <c r="ENQ45" s="132"/>
      <c r="ENR45" s="132"/>
      <c r="ENS45" s="132"/>
      <c r="ENT45" s="132"/>
      <c r="ENU45" s="132"/>
      <c r="ENV45" s="132"/>
      <c r="ENW45" s="132"/>
      <c r="ENX45" s="132"/>
      <c r="ENY45" s="132"/>
      <c r="ENZ45" s="130"/>
      <c r="EOA45" s="132"/>
      <c r="EOB45" s="132"/>
      <c r="EOC45" s="132"/>
      <c r="EOD45" s="132"/>
      <c r="EOE45" s="132"/>
      <c r="EOF45" s="132"/>
      <c r="EOG45" s="132"/>
      <c r="EOH45" s="132"/>
      <c r="EOI45" s="132"/>
      <c r="EOJ45" s="132"/>
      <c r="EOK45" s="132"/>
      <c r="EOL45" s="132"/>
      <c r="EOM45" s="132"/>
      <c r="EON45" s="132"/>
      <c r="EOO45" s="130"/>
      <c r="EOP45" s="132"/>
      <c r="EOQ45" s="132"/>
      <c r="EOR45" s="132"/>
      <c r="EOS45" s="132"/>
      <c r="EOT45" s="132"/>
      <c r="EOU45" s="132"/>
      <c r="EOV45" s="132"/>
      <c r="EOW45" s="132"/>
      <c r="EOX45" s="132"/>
      <c r="EOY45" s="132"/>
      <c r="EOZ45" s="132"/>
      <c r="EPA45" s="132"/>
      <c r="EPB45" s="132"/>
      <c r="EPC45" s="132"/>
      <c r="EPD45" s="130"/>
      <c r="EPE45" s="132"/>
      <c r="EPF45" s="132"/>
      <c r="EPG45" s="132"/>
      <c r="EPH45" s="132"/>
      <c r="EPI45" s="132"/>
      <c r="EPJ45" s="132"/>
      <c r="EPK45" s="132"/>
      <c r="EPL45" s="132"/>
      <c r="EPM45" s="132"/>
      <c r="EPN45" s="132"/>
      <c r="EPO45" s="132"/>
      <c r="EPP45" s="132"/>
      <c r="EPQ45" s="132"/>
      <c r="EPR45" s="132"/>
      <c r="EPS45" s="130"/>
      <c r="EPT45" s="132"/>
      <c r="EPU45" s="132"/>
      <c r="EPV45" s="132"/>
      <c r="EPW45" s="132"/>
      <c r="EPX45" s="132"/>
      <c r="EPY45" s="132"/>
      <c r="EPZ45" s="132"/>
      <c r="EQA45" s="132"/>
      <c r="EQB45" s="132"/>
      <c r="EQC45" s="132"/>
      <c r="EQD45" s="132"/>
      <c r="EQE45" s="132"/>
      <c r="EQF45" s="132"/>
      <c r="EQG45" s="132"/>
      <c r="EQH45" s="130"/>
      <c r="EQI45" s="132"/>
      <c r="EQJ45" s="132"/>
      <c r="EQK45" s="132"/>
      <c r="EQL45" s="132"/>
      <c r="EQM45" s="132"/>
      <c r="EQN45" s="132"/>
      <c r="EQO45" s="132"/>
      <c r="EQP45" s="132"/>
      <c r="EQQ45" s="132"/>
      <c r="EQR45" s="132"/>
      <c r="EQS45" s="132"/>
      <c r="EQT45" s="132"/>
      <c r="EQU45" s="132"/>
      <c r="EQV45" s="132"/>
      <c r="EQW45" s="130"/>
      <c r="EQX45" s="132"/>
      <c r="EQY45" s="132"/>
      <c r="EQZ45" s="132"/>
      <c r="ERA45" s="132"/>
      <c r="ERB45" s="132"/>
      <c r="ERC45" s="132"/>
      <c r="ERD45" s="132"/>
      <c r="ERE45" s="132"/>
      <c r="ERF45" s="132"/>
      <c r="ERG45" s="132"/>
      <c r="ERH45" s="132"/>
      <c r="ERI45" s="132"/>
      <c r="ERJ45" s="132"/>
      <c r="ERK45" s="132"/>
      <c r="ERL45" s="130"/>
      <c r="ERM45" s="132"/>
      <c r="ERN45" s="132"/>
      <c r="ERO45" s="132"/>
      <c r="ERP45" s="132"/>
      <c r="ERQ45" s="132"/>
      <c r="ERR45" s="132"/>
      <c r="ERS45" s="132"/>
      <c r="ERT45" s="132"/>
      <c r="ERU45" s="132"/>
      <c r="ERV45" s="132"/>
      <c r="ERW45" s="132"/>
      <c r="ERX45" s="132"/>
      <c r="ERY45" s="132"/>
      <c r="ERZ45" s="132"/>
      <c r="ESA45" s="130"/>
      <c r="ESB45" s="132"/>
      <c r="ESC45" s="132"/>
      <c r="ESD45" s="132"/>
      <c r="ESE45" s="132"/>
      <c r="ESF45" s="132"/>
      <c r="ESG45" s="132"/>
      <c r="ESH45" s="132"/>
      <c r="ESI45" s="132"/>
      <c r="ESJ45" s="132"/>
      <c r="ESK45" s="132"/>
      <c r="ESL45" s="132"/>
      <c r="ESM45" s="132"/>
      <c r="ESN45" s="132"/>
      <c r="ESO45" s="132"/>
      <c r="ESP45" s="130"/>
      <c r="ESQ45" s="132"/>
      <c r="ESR45" s="132"/>
      <c r="ESS45" s="132"/>
      <c r="EST45" s="132"/>
      <c r="ESU45" s="132"/>
      <c r="ESV45" s="132"/>
      <c r="ESW45" s="132"/>
      <c r="ESX45" s="132"/>
      <c r="ESY45" s="132"/>
      <c r="ESZ45" s="132"/>
      <c r="ETA45" s="132"/>
      <c r="ETB45" s="132"/>
      <c r="ETC45" s="132"/>
      <c r="ETD45" s="132"/>
      <c r="ETE45" s="130"/>
      <c r="ETF45" s="132"/>
      <c r="ETG45" s="132"/>
      <c r="ETH45" s="132"/>
      <c r="ETI45" s="132"/>
      <c r="ETJ45" s="132"/>
      <c r="ETK45" s="132"/>
      <c r="ETL45" s="132"/>
      <c r="ETM45" s="132"/>
      <c r="ETN45" s="132"/>
      <c r="ETO45" s="132"/>
      <c r="ETP45" s="132"/>
      <c r="ETQ45" s="132"/>
      <c r="ETR45" s="132"/>
      <c r="ETS45" s="132"/>
      <c r="ETT45" s="130"/>
      <c r="ETU45" s="132"/>
      <c r="ETV45" s="132"/>
      <c r="ETW45" s="132"/>
      <c r="ETX45" s="132"/>
      <c r="ETY45" s="132"/>
      <c r="ETZ45" s="132"/>
      <c r="EUA45" s="132"/>
      <c r="EUB45" s="132"/>
      <c r="EUC45" s="132"/>
      <c r="EUD45" s="132"/>
      <c r="EUE45" s="132"/>
      <c r="EUF45" s="132"/>
      <c r="EUG45" s="132"/>
      <c r="EUH45" s="132"/>
      <c r="EUI45" s="130"/>
      <c r="EUJ45" s="132"/>
      <c r="EUK45" s="132"/>
      <c r="EUL45" s="132"/>
      <c r="EUM45" s="132"/>
      <c r="EUN45" s="132"/>
      <c r="EUO45" s="132"/>
      <c r="EUP45" s="132"/>
      <c r="EUQ45" s="132"/>
      <c r="EUR45" s="132"/>
      <c r="EUS45" s="132"/>
      <c r="EUT45" s="132"/>
      <c r="EUU45" s="132"/>
      <c r="EUV45" s="132"/>
      <c r="EUW45" s="132"/>
      <c r="EUX45" s="130"/>
      <c r="EUY45" s="132"/>
      <c r="EUZ45" s="132"/>
      <c r="EVA45" s="132"/>
      <c r="EVB45" s="132"/>
      <c r="EVC45" s="132"/>
      <c r="EVD45" s="132"/>
      <c r="EVE45" s="132"/>
      <c r="EVF45" s="132"/>
      <c r="EVG45" s="132"/>
      <c r="EVH45" s="132"/>
      <c r="EVI45" s="132"/>
      <c r="EVJ45" s="132"/>
      <c r="EVK45" s="132"/>
      <c r="EVL45" s="132"/>
      <c r="EVM45" s="130"/>
      <c r="EVN45" s="132"/>
      <c r="EVO45" s="132"/>
      <c r="EVP45" s="132"/>
      <c r="EVQ45" s="132"/>
      <c r="EVR45" s="132"/>
      <c r="EVS45" s="132"/>
      <c r="EVT45" s="132"/>
      <c r="EVU45" s="132"/>
      <c r="EVV45" s="132"/>
      <c r="EVW45" s="132"/>
      <c r="EVX45" s="132"/>
      <c r="EVY45" s="132"/>
      <c r="EVZ45" s="132"/>
      <c r="EWA45" s="132"/>
      <c r="EWB45" s="130"/>
      <c r="EWC45" s="132"/>
      <c r="EWD45" s="132"/>
      <c r="EWE45" s="132"/>
      <c r="EWF45" s="132"/>
      <c r="EWG45" s="132"/>
      <c r="EWH45" s="132"/>
      <c r="EWI45" s="132"/>
      <c r="EWJ45" s="132"/>
      <c r="EWK45" s="132"/>
      <c r="EWL45" s="132"/>
      <c r="EWM45" s="132"/>
      <c r="EWN45" s="132"/>
      <c r="EWO45" s="132"/>
      <c r="EWP45" s="132"/>
      <c r="EWQ45" s="130"/>
      <c r="EWR45" s="132"/>
      <c r="EWS45" s="132"/>
      <c r="EWT45" s="132"/>
      <c r="EWU45" s="132"/>
      <c r="EWV45" s="132"/>
      <c r="EWW45" s="132"/>
      <c r="EWX45" s="132"/>
      <c r="EWY45" s="132"/>
      <c r="EWZ45" s="132"/>
      <c r="EXA45" s="132"/>
      <c r="EXB45" s="132"/>
      <c r="EXC45" s="132"/>
      <c r="EXD45" s="132"/>
      <c r="EXE45" s="132"/>
      <c r="EXF45" s="130"/>
      <c r="EXG45" s="132"/>
      <c r="EXH45" s="132"/>
      <c r="EXI45" s="132"/>
      <c r="EXJ45" s="132"/>
      <c r="EXK45" s="132"/>
      <c r="EXL45" s="132"/>
      <c r="EXM45" s="132"/>
      <c r="EXN45" s="132"/>
      <c r="EXO45" s="132"/>
      <c r="EXP45" s="132"/>
      <c r="EXQ45" s="132"/>
      <c r="EXR45" s="132"/>
      <c r="EXS45" s="132"/>
      <c r="EXT45" s="132"/>
      <c r="EXU45" s="130"/>
      <c r="EXV45" s="132"/>
      <c r="EXW45" s="132"/>
      <c r="EXX45" s="132"/>
      <c r="EXY45" s="132"/>
      <c r="EXZ45" s="132"/>
      <c r="EYA45" s="132"/>
      <c r="EYB45" s="132"/>
      <c r="EYC45" s="132"/>
      <c r="EYD45" s="132"/>
      <c r="EYE45" s="132"/>
      <c r="EYF45" s="132"/>
      <c r="EYG45" s="132"/>
      <c r="EYH45" s="132"/>
      <c r="EYI45" s="132"/>
      <c r="EYJ45" s="130"/>
      <c r="EYK45" s="132"/>
      <c r="EYL45" s="132"/>
      <c r="EYM45" s="132"/>
      <c r="EYN45" s="132"/>
      <c r="EYO45" s="132"/>
      <c r="EYP45" s="132"/>
      <c r="EYQ45" s="132"/>
      <c r="EYR45" s="132"/>
      <c r="EYS45" s="132"/>
      <c r="EYT45" s="132"/>
      <c r="EYU45" s="132"/>
      <c r="EYV45" s="132"/>
      <c r="EYW45" s="132"/>
      <c r="EYX45" s="132"/>
      <c r="EYY45" s="130"/>
      <c r="EYZ45" s="132"/>
      <c r="EZA45" s="132"/>
      <c r="EZB45" s="132"/>
      <c r="EZC45" s="132"/>
      <c r="EZD45" s="132"/>
      <c r="EZE45" s="132"/>
      <c r="EZF45" s="132"/>
      <c r="EZG45" s="132"/>
      <c r="EZH45" s="132"/>
      <c r="EZI45" s="132"/>
      <c r="EZJ45" s="132"/>
      <c r="EZK45" s="132"/>
      <c r="EZL45" s="132"/>
      <c r="EZM45" s="132"/>
      <c r="EZN45" s="130"/>
      <c r="EZO45" s="132"/>
      <c r="EZP45" s="132"/>
      <c r="EZQ45" s="132"/>
      <c r="EZR45" s="132"/>
      <c r="EZS45" s="132"/>
      <c r="EZT45" s="132"/>
      <c r="EZU45" s="132"/>
      <c r="EZV45" s="132"/>
      <c r="EZW45" s="132"/>
      <c r="EZX45" s="132"/>
      <c r="EZY45" s="132"/>
      <c r="EZZ45" s="132"/>
      <c r="FAA45" s="132"/>
      <c r="FAB45" s="132"/>
      <c r="FAC45" s="130"/>
      <c r="FAD45" s="132"/>
      <c r="FAE45" s="132"/>
      <c r="FAF45" s="132"/>
      <c r="FAG45" s="132"/>
      <c r="FAH45" s="132"/>
      <c r="FAI45" s="132"/>
      <c r="FAJ45" s="132"/>
      <c r="FAK45" s="132"/>
      <c r="FAL45" s="132"/>
      <c r="FAM45" s="132"/>
      <c r="FAN45" s="132"/>
      <c r="FAO45" s="132"/>
      <c r="FAP45" s="132"/>
      <c r="FAQ45" s="132"/>
      <c r="FAR45" s="130"/>
      <c r="FAS45" s="132"/>
      <c r="FAT45" s="132"/>
      <c r="FAU45" s="132"/>
      <c r="FAV45" s="132"/>
      <c r="FAW45" s="132"/>
      <c r="FAX45" s="132"/>
      <c r="FAY45" s="132"/>
      <c r="FAZ45" s="132"/>
      <c r="FBA45" s="132"/>
      <c r="FBB45" s="132"/>
      <c r="FBC45" s="132"/>
      <c r="FBD45" s="132"/>
      <c r="FBE45" s="132"/>
      <c r="FBF45" s="132"/>
      <c r="FBG45" s="130"/>
      <c r="FBH45" s="132"/>
      <c r="FBI45" s="132"/>
      <c r="FBJ45" s="132"/>
      <c r="FBK45" s="132"/>
      <c r="FBL45" s="132"/>
      <c r="FBM45" s="132"/>
      <c r="FBN45" s="132"/>
      <c r="FBO45" s="132"/>
      <c r="FBP45" s="132"/>
      <c r="FBQ45" s="132"/>
      <c r="FBR45" s="132"/>
      <c r="FBS45" s="132"/>
      <c r="FBT45" s="132"/>
      <c r="FBU45" s="132"/>
      <c r="FBV45" s="130"/>
      <c r="FBW45" s="132"/>
      <c r="FBX45" s="132"/>
      <c r="FBY45" s="132"/>
      <c r="FBZ45" s="132"/>
      <c r="FCA45" s="132"/>
      <c r="FCB45" s="132"/>
      <c r="FCC45" s="132"/>
      <c r="FCD45" s="132"/>
      <c r="FCE45" s="132"/>
      <c r="FCF45" s="132"/>
      <c r="FCG45" s="132"/>
      <c r="FCH45" s="132"/>
      <c r="FCI45" s="132"/>
      <c r="FCJ45" s="132"/>
      <c r="FCK45" s="130"/>
      <c r="FCL45" s="132"/>
      <c r="FCM45" s="132"/>
      <c r="FCN45" s="132"/>
      <c r="FCO45" s="132"/>
      <c r="FCP45" s="132"/>
      <c r="FCQ45" s="132"/>
      <c r="FCR45" s="132"/>
      <c r="FCS45" s="132"/>
      <c r="FCT45" s="132"/>
      <c r="FCU45" s="132"/>
      <c r="FCV45" s="132"/>
      <c r="FCW45" s="132"/>
      <c r="FCX45" s="132"/>
      <c r="FCY45" s="132"/>
      <c r="FCZ45" s="130"/>
      <c r="FDA45" s="132"/>
      <c r="FDB45" s="132"/>
      <c r="FDC45" s="132"/>
      <c r="FDD45" s="132"/>
      <c r="FDE45" s="132"/>
      <c r="FDF45" s="132"/>
      <c r="FDG45" s="132"/>
      <c r="FDH45" s="132"/>
      <c r="FDI45" s="132"/>
      <c r="FDJ45" s="132"/>
      <c r="FDK45" s="132"/>
      <c r="FDL45" s="132"/>
      <c r="FDM45" s="132"/>
      <c r="FDN45" s="132"/>
      <c r="FDO45" s="130"/>
      <c r="FDP45" s="132"/>
      <c r="FDQ45" s="132"/>
      <c r="FDR45" s="132"/>
      <c r="FDS45" s="132"/>
      <c r="FDT45" s="132"/>
      <c r="FDU45" s="132"/>
      <c r="FDV45" s="132"/>
      <c r="FDW45" s="132"/>
      <c r="FDX45" s="132"/>
      <c r="FDY45" s="132"/>
      <c r="FDZ45" s="132"/>
      <c r="FEA45" s="132"/>
      <c r="FEB45" s="132"/>
      <c r="FEC45" s="132"/>
      <c r="FED45" s="130"/>
      <c r="FEE45" s="132"/>
      <c r="FEF45" s="132"/>
      <c r="FEG45" s="132"/>
      <c r="FEH45" s="132"/>
      <c r="FEI45" s="132"/>
      <c r="FEJ45" s="132"/>
      <c r="FEK45" s="132"/>
      <c r="FEL45" s="132"/>
      <c r="FEM45" s="132"/>
      <c r="FEN45" s="132"/>
      <c r="FEO45" s="132"/>
      <c r="FEP45" s="132"/>
      <c r="FEQ45" s="132"/>
      <c r="FER45" s="132"/>
      <c r="FES45" s="130"/>
      <c r="FET45" s="132"/>
      <c r="FEU45" s="132"/>
      <c r="FEV45" s="132"/>
      <c r="FEW45" s="132"/>
      <c r="FEX45" s="132"/>
      <c r="FEY45" s="132"/>
      <c r="FEZ45" s="132"/>
      <c r="FFA45" s="132"/>
      <c r="FFB45" s="132"/>
      <c r="FFC45" s="132"/>
      <c r="FFD45" s="132"/>
      <c r="FFE45" s="132"/>
      <c r="FFF45" s="132"/>
      <c r="FFG45" s="132"/>
      <c r="FFH45" s="130"/>
      <c r="FFI45" s="132"/>
      <c r="FFJ45" s="132"/>
      <c r="FFK45" s="132"/>
      <c r="FFL45" s="132"/>
      <c r="FFM45" s="132"/>
      <c r="FFN45" s="132"/>
      <c r="FFO45" s="132"/>
      <c r="FFP45" s="132"/>
      <c r="FFQ45" s="132"/>
      <c r="FFR45" s="132"/>
      <c r="FFS45" s="132"/>
      <c r="FFT45" s="132"/>
      <c r="FFU45" s="132"/>
      <c r="FFV45" s="132"/>
      <c r="FFW45" s="130"/>
      <c r="FFX45" s="132"/>
      <c r="FFY45" s="132"/>
      <c r="FFZ45" s="132"/>
      <c r="FGA45" s="132"/>
      <c r="FGB45" s="132"/>
      <c r="FGC45" s="132"/>
      <c r="FGD45" s="132"/>
      <c r="FGE45" s="132"/>
      <c r="FGF45" s="132"/>
      <c r="FGG45" s="132"/>
      <c r="FGH45" s="132"/>
      <c r="FGI45" s="132"/>
      <c r="FGJ45" s="132"/>
      <c r="FGK45" s="132"/>
      <c r="FGL45" s="130"/>
      <c r="FGM45" s="132"/>
      <c r="FGN45" s="132"/>
      <c r="FGO45" s="132"/>
      <c r="FGP45" s="132"/>
      <c r="FGQ45" s="132"/>
      <c r="FGR45" s="132"/>
      <c r="FGS45" s="132"/>
      <c r="FGT45" s="132"/>
      <c r="FGU45" s="132"/>
      <c r="FGV45" s="132"/>
      <c r="FGW45" s="132"/>
      <c r="FGX45" s="132"/>
      <c r="FGY45" s="132"/>
      <c r="FGZ45" s="132"/>
      <c r="FHA45" s="130"/>
      <c r="FHB45" s="132"/>
      <c r="FHC45" s="132"/>
      <c r="FHD45" s="132"/>
      <c r="FHE45" s="132"/>
      <c r="FHF45" s="132"/>
      <c r="FHG45" s="132"/>
      <c r="FHH45" s="132"/>
      <c r="FHI45" s="132"/>
      <c r="FHJ45" s="132"/>
      <c r="FHK45" s="132"/>
      <c r="FHL45" s="132"/>
      <c r="FHM45" s="132"/>
      <c r="FHN45" s="132"/>
      <c r="FHO45" s="132"/>
      <c r="FHP45" s="130"/>
      <c r="FHQ45" s="132"/>
      <c r="FHR45" s="132"/>
      <c r="FHS45" s="132"/>
      <c r="FHT45" s="132"/>
      <c r="FHU45" s="132"/>
      <c r="FHV45" s="132"/>
      <c r="FHW45" s="132"/>
      <c r="FHX45" s="132"/>
      <c r="FHY45" s="132"/>
      <c r="FHZ45" s="132"/>
      <c r="FIA45" s="132"/>
      <c r="FIB45" s="132"/>
      <c r="FIC45" s="132"/>
      <c r="FID45" s="132"/>
      <c r="FIE45" s="130"/>
      <c r="FIF45" s="132"/>
      <c r="FIG45" s="132"/>
      <c r="FIH45" s="132"/>
      <c r="FII45" s="132"/>
      <c r="FIJ45" s="132"/>
      <c r="FIK45" s="132"/>
      <c r="FIL45" s="132"/>
      <c r="FIM45" s="132"/>
      <c r="FIN45" s="132"/>
      <c r="FIO45" s="132"/>
      <c r="FIP45" s="132"/>
      <c r="FIQ45" s="132"/>
      <c r="FIR45" s="132"/>
      <c r="FIS45" s="132"/>
      <c r="FIT45" s="130"/>
      <c r="FIU45" s="132"/>
      <c r="FIV45" s="132"/>
      <c r="FIW45" s="132"/>
      <c r="FIX45" s="132"/>
      <c r="FIY45" s="132"/>
      <c r="FIZ45" s="132"/>
      <c r="FJA45" s="132"/>
      <c r="FJB45" s="132"/>
      <c r="FJC45" s="132"/>
      <c r="FJD45" s="132"/>
      <c r="FJE45" s="132"/>
      <c r="FJF45" s="132"/>
      <c r="FJG45" s="132"/>
      <c r="FJH45" s="132"/>
      <c r="FJI45" s="130"/>
      <c r="FJJ45" s="132"/>
      <c r="FJK45" s="132"/>
      <c r="FJL45" s="132"/>
      <c r="FJM45" s="132"/>
      <c r="FJN45" s="132"/>
      <c r="FJO45" s="132"/>
      <c r="FJP45" s="132"/>
      <c r="FJQ45" s="132"/>
      <c r="FJR45" s="132"/>
      <c r="FJS45" s="132"/>
      <c r="FJT45" s="132"/>
      <c r="FJU45" s="132"/>
      <c r="FJV45" s="132"/>
      <c r="FJW45" s="132"/>
      <c r="FJX45" s="130"/>
      <c r="FJY45" s="132"/>
      <c r="FJZ45" s="132"/>
      <c r="FKA45" s="132"/>
      <c r="FKB45" s="132"/>
      <c r="FKC45" s="132"/>
      <c r="FKD45" s="132"/>
      <c r="FKE45" s="132"/>
      <c r="FKF45" s="132"/>
      <c r="FKG45" s="132"/>
      <c r="FKH45" s="132"/>
      <c r="FKI45" s="132"/>
      <c r="FKJ45" s="132"/>
      <c r="FKK45" s="132"/>
      <c r="FKL45" s="132"/>
      <c r="FKM45" s="130"/>
      <c r="FKN45" s="132"/>
      <c r="FKO45" s="132"/>
      <c r="FKP45" s="132"/>
      <c r="FKQ45" s="132"/>
      <c r="FKR45" s="132"/>
      <c r="FKS45" s="132"/>
      <c r="FKT45" s="132"/>
      <c r="FKU45" s="132"/>
      <c r="FKV45" s="132"/>
      <c r="FKW45" s="132"/>
      <c r="FKX45" s="132"/>
      <c r="FKY45" s="132"/>
      <c r="FKZ45" s="132"/>
      <c r="FLA45" s="132"/>
      <c r="FLB45" s="130"/>
      <c r="FLC45" s="132"/>
      <c r="FLD45" s="132"/>
      <c r="FLE45" s="132"/>
      <c r="FLF45" s="132"/>
      <c r="FLG45" s="132"/>
      <c r="FLH45" s="132"/>
      <c r="FLI45" s="132"/>
      <c r="FLJ45" s="132"/>
      <c r="FLK45" s="132"/>
      <c r="FLL45" s="132"/>
      <c r="FLM45" s="132"/>
      <c r="FLN45" s="132"/>
      <c r="FLO45" s="132"/>
      <c r="FLP45" s="132"/>
      <c r="FLQ45" s="130"/>
      <c r="FLR45" s="132"/>
      <c r="FLS45" s="132"/>
      <c r="FLT45" s="132"/>
      <c r="FLU45" s="132"/>
      <c r="FLV45" s="132"/>
      <c r="FLW45" s="132"/>
      <c r="FLX45" s="132"/>
      <c r="FLY45" s="132"/>
      <c r="FLZ45" s="132"/>
      <c r="FMA45" s="132"/>
      <c r="FMB45" s="132"/>
      <c r="FMC45" s="132"/>
      <c r="FMD45" s="132"/>
      <c r="FME45" s="132"/>
      <c r="FMF45" s="130"/>
      <c r="FMG45" s="132"/>
      <c r="FMH45" s="132"/>
      <c r="FMI45" s="132"/>
      <c r="FMJ45" s="132"/>
      <c r="FMK45" s="132"/>
      <c r="FML45" s="132"/>
      <c r="FMM45" s="132"/>
      <c r="FMN45" s="132"/>
      <c r="FMO45" s="132"/>
      <c r="FMP45" s="132"/>
      <c r="FMQ45" s="132"/>
      <c r="FMR45" s="132"/>
      <c r="FMS45" s="132"/>
      <c r="FMT45" s="132"/>
      <c r="FMU45" s="130"/>
      <c r="FMV45" s="132"/>
      <c r="FMW45" s="132"/>
      <c r="FMX45" s="132"/>
      <c r="FMY45" s="132"/>
      <c r="FMZ45" s="132"/>
      <c r="FNA45" s="132"/>
      <c r="FNB45" s="132"/>
      <c r="FNC45" s="132"/>
      <c r="FND45" s="132"/>
      <c r="FNE45" s="132"/>
      <c r="FNF45" s="132"/>
      <c r="FNG45" s="132"/>
      <c r="FNH45" s="132"/>
      <c r="FNI45" s="132"/>
      <c r="FNJ45" s="130"/>
      <c r="FNK45" s="132"/>
      <c r="FNL45" s="132"/>
      <c r="FNM45" s="132"/>
      <c r="FNN45" s="132"/>
      <c r="FNO45" s="132"/>
      <c r="FNP45" s="132"/>
      <c r="FNQ45" s="132"/>
      <c r="FNR45" s="132"/>
      <c r="FNS45" s="132"/>
      <c r="FNT45" s="132"/>
      <c r="FNU45" s="132"/>
      <c r="FNV45" s="132"/>
      <c r="FNW45" s="132"/>
      <c r="FNX45" s="132"/>
      <c r="FNY45" s="130"/>
      <c r="FNZ45" s="132"/>
      <c r="FOA45" s="132"/>
      <c r="FOB45" s="132"/>
      <c r="FOC45" s="132"/>
      <c r="FOD45" s="132"/>
      <c r="FOE45" s="132"/>
      <c r="FOF45" s="132"/>
      <c r="FOG45" s="132"/>
      <c r="FOH45" s="132"/>
      <c r="FOI45" s="132"/>
      <c r="FOJ45" s="132"/>
      <c r="FOK45" s="132"/>
      <c r="FOL45" s="132"/>
      <c r="FOM45" s="132"/>
      <c r="FON45" s="130"/>
      <c r="FOO45" s="132"/>
      <c r="FOP45" s="132"/>
      <c r="FOQ45" s="132"/>
      <c r="FOR45" s="132"/>
      <c r="FOS45" s="132"/>
      <c r="FOT45" s="132"/>
      <c r="FOU45" s="132"/>
      <c r="FOV45" s="132"/>
      <c r="FOW45" s="132"/>
      <c r="FOX45" s="132"/>
      <c r="FOY45" s="132"/>
      <c r="FOZ45" s="132"/>
      <c r="FPA45" s="132"/>
      <c r="FPB45" s="132"/>
      <c r="FPC45" s="130"/>
      <c r="FPD45" s="132"/>
      <c r="FPE45" s="132"/>
      <c r="FPF45" s="132"/>
      <c r="FPG45" s="132"/>
      <c r="FPH45" s="132"/>
      <c r="FPI45" s="132"/>
      <c r="FPJ45" s="132"/>
      <c r="FPK45" s="132"/>
      <c r="FPL45" s="132"/>
      <c r="FPM45" s="132"/>
      <c r="FPN45" s="132"/>
      <c r="FPO45" s="132"/>
      <c r="FPP45" s="132"/>
      <c r="FPQ45" s="132"/>
      <c r="FPR45" s="130"/>
      <c r="FPS45" s="132"/>
      <c r="FPT45" s="132"/>
      <c r="FPU45" s="132"/>
      <c r="FPV45" s="132"/>
      <c r="FPW45" s="132"/>
      <c r="FPX45" s="132"/>
      <c r="FPY45" s="132"/>
      <c r="FPZ45" s="132"/>
      <c r="FQA45" s="132"/>
      <c r="FQB45" s="132"/>
      <c r="FQC45" s="132"/>
      <c r="FQD45" s="132"/>
      <c r="FQE45" s="132"/>
      <c r="FQF45" s="132"/>
      <c r="FQG45" s="130"/>
      <c r="FQH45" s="132"/>
      <c r="FQI45" s="132"/>
      <c r="FQJ45" s="132"/>
      <c r="FQK45" s="132"/>
      <c r="FQL45" s="132"/>
      <c r="FQM45" s="132"/>
      <c r="FQN45" s="132"/>
      <c r="FQO45" s="132"/>
      <c r="FQP45" s="132"/>
      <c r="FQQ45" s="132"/>
      <c r="FQR45" s="132"/>
      <c r="FQS45" s="132"/>
      <c r="FQT45" s="132"/>
      <c r="FQU45" s="132"/>
      <c r="FQV45" s="130"/>
      <c r="FQW45" s="132"/>
      <c r="FQX45" s="132"/>
      <c r="FQY45" s="132"/>
      <c r="FQZ45" s="132"/>
      <c r="FRA45" s="132"/>
      <c r="FRB45" s="132"/>
      <c r="FRC45" s="132"/>
      <c r="FRD45" s="132"/>
      <c r="FRE45" s="132"/>
      <c r="FRF45" s="132"/>
      <c r="FRG45" s="132"/>
      <c r="FRH45" s="132"/>
      <c r="FRI45" s="132"/>
      <c r="FRJ45" s="132"/>
      <c r="FRK45" s="130"/>
      <c r="FRL45" s="132"/>
      <c r="FRM45" s="132"/>
      <c r="FRN45" s="132"/>
      <c r="FRO45" s="132"/>
      <c r="FRP45" s="132"/>
      <c r="FRQ45" s="132"/>
      <c r="FRR45" s="132"/>
      <c r="FRS45" s="132"/>
      <c r="FRT45" s="132"/>
      <c r="FRU45" s="132"/>
      <c r="FRV45" s="132"/>
      <c r="FRW45" s="132"/>
      <c r="FRX45" s="132"/>
      <c r="FRY45" s="132"/>
      <c r="FRZ45" s="130"/>
      <c r="FSA45" s="132"/>
      <c r="FSB45" s="132"/>
      <c r="FSC45" s="132"/>
      <c r="FSD45" s="132"/>
      <c r="FSE45" s="132"/>
      <c r="FSF45" s="132"/>
      <c r="FSG45" s="132"/>
      <c r="FSH45" s="132"/>
      <c r="FSI45" s="132"/>
      <c r="FSJ45" s="132"/>
      <c r="FSK45" s="132"/>
      <c r="FSL45" s="132"/>
      <c r="FSM45" s="132"/>
      <c r="FSN45" s="132"/>
      <c r="FSO45" s="130"/>
      <c r="FSP45" s="132"/>
      <c r="FSQ45" s="132"/>
      <c r="FSR45" s="132"/>
      <c r="FSS45" s="132"/>
      <c r="FST45" s="132"/>
      <c r="FSU45" s="132"/>
      <c r="FSV45" s="132"/>
      <c r="FSW45" s="132"/>
      <c r="FSX45" s="132"/>
      <c r="FSY45" s="132"/>
      <c r="FSZ45" s="132"/>
      <c r="FTA45" s="132"/>
      <c r="FTB45" s="132"/>
      <c r="FTC45" s="132"/>
      <c r="FTD45" s="130"/>
      <c r="FTE45" s="132"/>
      <c r="FTF45" s="132"/>
      <c r="FTG45" s="132"/>
      <c r="FTH45" s="132"/>
      <c r="FTI45" s="132"/>
      <c r="FTJ45" s="132"/>
      <c r="FTK45" s="132"/>
      <c r="FTL45" s="132"/>
      <c r="FTM45" s="132"/>
      <c r="FTN45" s="132"/>
      <c r="FTO45" s="132"/>
      <c r="FTP45" s="132"/>
      <c r="FTQ45" s="132"/>
      <c r="FTR45" s="132"/>
      <c r="FTS45" s="130"/>
      <c r="FTT45" s="132"/>
      <c r="FTU45" s="132"/>
      <c r="FTV45" s="132"/>
      <c r="FTW45" s="132"/>
      <c r="FTX45" s="132"/>
      <c r="FTY45" s="132"/>
      <c r="FTZ45" s="132"/>
      <c r="FUA45" s="132"/>
      <c r="FUB45" s="132"/>
      <c r="FUC45" s="132"/>
      <c r="FUD45" s="132"/>
      <c r="FUE45" s="132"/>
      <c r="FUF45" s="132"/>
      <c r="FUG45" s="132"/>
      <c r="FUH45" s="130"/>
      <c r="FUI45" s="132"/>
      <c r="FUJ45" s="132"/>
      <c r="FUK45" s="132"/>
      <c r="FUL45" s="132"/>
      <c r="FUM45" s="132"/>
      <c r="FUN45" s="132"/>
      <c r="FUO45" s="132"/>
      <c r="FUP45" s="132"/>
      <c r="FUQ45" s="132"/>
      <c r="FUR45" s="132"/>
      <c r="FUS45" s="132"/>
      <c r="FUT45" s="132"/>
      <c r="FUU45" s="132"/>
      <c r="FUV45" s="132"/>
      <c r="FUW45" s="130"/>
      <c r="FUX45" s="132"/>
      <c r="FUY45" s="132"/>
      <c r="FUZ45" s="132"/>
      <c r="FVA45" s="132"/>
      <c r="FVB45" s="132"/>
      <c r="FVC45" s="132"/>
      <c r="FVD45" s="132"/>
      <c r="FVE45" s="132"/>
      <c r="FVF45" s="132"/>
      <c r="FVG45" s="132"/>
      <c r="FVH45" s="132"/>
      <c r="FVI45" s="132"/>
      <c r="FVJ45" s="132"/>
      <c r="FVK45" s="132"/>
      <c r="FVL45" s="130"/>
      <c r="FVM45" s="132"/>
      <c r="FVN45" s="132"/>
      <c r="FVO45" s="132"/>
      <c r="FVP45" s="132"/>
      <c r="FVQ45" s="132"/>
      <c r="FVR45" s="132"/>
      <c r="FVS45" s="132"/>
      <c r="FVT45" s="132"/>
      <c r="FVU45" s="132"/>
      <c r="FVV45" s="132"/>
      <c r="FVW45" s="132"/>
      <c r="FVX45" s="132"/>
      <c r="FVY45" s="132"/>
      <c r="FVZ45" s="132"/>
      <c r="FWA45" s="130"/>
      <c r="FWB45" s="132"/>
      <c r="FWC45" s="132"/>
      <c r="FWD45" s="132"/>
      <c r="FWE45" s="132"/>
      <c r="FWF45" s="132"/>
      <c r="FWG45" s="132"/>
      <c r="FWH45" s="132"/>
      <c r="FWI45" s="132"/>
      <c r="FWJ45" s="132"/>
      <c r="FWK45" s="132"/>
      <c r="FWL45" s="132"/>
      <c r="FWM45" s="132"/>
      <c r="FWN45" s="132"/>
      <c r="FWO45" s="132"/>
      <c r="FWP45" s="130"/>
      <c r="FWQ45" s="132"/>
      <c r="FWR45" s="132"/>
      <c r="FWS45" s="132"/>
      <c r="FWT45" s="132"/>
      <c r="FWU45" s="132"/>
      <c r="FWV45" s="132"/>
      <c r="FWW45" s="132"/>
      <c r="FWX45" s="132"/>
      <c r="FWY45" s="132"/>
      <c r="FWZ45" s="132"/>
      <c r="FXA45" s="132"/>
      <c r="FXB45" s="132"/>
      <c r="FXC45" s="132"/>
      <c r="FXD45" s="132"/>
      <c r="FXE45" s="130"/>
      <c r="FXF45" s="132"/>
      <c r="FXG45" s="132"/>
      <c r="FXH45" s="132"/>
      <c r="FXI45" s="132"/>
      <c r="FXJ45" s="132"/>
      <c r="FXK45" s="132"/>
      <c r="FXL45" s="132"/>
      <c r="FXM45" s="132"/>
      <c r="FXN45" s="132"/>
      <c r="FXO45" s="132"/>
      <c r="FXP45" s="132"/>
      <c r="FXQ45" s="132"/>
      <c r="FXR45" s="132"/>
      <c r="FXS45" s="132"/>
      <c r="FXT45" s="130"/>
      <c r="FXU45" s="132"/>
      <c r="FXV45" s="132"/>
      <c r="FXW45" s="132"/>
      <c r="FXX45" s="132"/>
      <c r="FXY45" s="132"/>
      <c r="FXZ45" s="132"/>
      <c r="FYA45" s="132"/>
      <c r="FYB45" s="132"/>
      <c r="FYC45" s="132"/>
      <c r="FYD45" s="132"/>
      <c r="FYE45" s="132"/>
      <c r="FYF45" s="132"/>
      <c r="FYG45" s="132"/>
      <c r="FYH45" s="132"/>
      <c r="FYI45" s="130"/>
      <c r="FYJ45" s="132"/>
      <c r="FYK45" s="132"/>
      <c r="FYL45" s="132"/>
      <c r="FYM45" s="132"/>
      <c r="FYN45" s="132"/>
      <c r="FYO45" s="132"/>
      <c r="FYP45" s="132"/>
      <c r="FYQ45" s="132"/>
      <c r="FYR45" s="132"/>
      <c r="FYS45" s="132"/>
      <c r="FYT45" s="132"/>
      <c r="FYU45" s="132"/>
      <c r="FYV45" s="132"/>
      <c r="FYW45" s="132"/>
      <c r="FYX45" s="130"/>
      <c r="FYY45" s="132"/>
      <c r="FYZ45" s="132"/>
      <c r="FZA45" s="132"/>
      <c r="FZB45" s="132"/>
      <c r="FZC45" s="132"/>
      <c r="FZD45" s="132"/>
      <c r="FZE45" s="132"/>
      <c r="FZF45" s="132"/>
      <c r="FZG45" s="132"/>
      <c r="FZH45" s="132"/>
      <c r="FZI45" s="132"/>
      <c r="FZJ45" s="132"/>
      <c r="FZK45" s="132"/>
      <c r="FZL45" s="132"/>
      <c r="FZM45" s="130"/>
      <c r="FZN45" s="132"/>
      <c r="FZO45" s="132"/>
      <c r="FZP45" s="132"/>
      <c r="FZQ45" s="132"/>
      <c r="FZR45" s="132"/>
      <c r="FZS45" s="132"/>
      <c r="FZT45" s="132"/>
      <c r="FZU45" s="132"/>
      <c r="FZV45" s="132"/>
      <c r="FZW45" s="132"/>
      <c r="FZX45" s="132"/>
      <c r="FZY45" s="132"/>
      <c r="FZZ45" s="132"/>
      <c r="GAA45" s="132"/>
      <c r="GAB45" s="130"/>
      <c r="GAC45" s="132"/>
      <c r="GAD45" s="132"/>
      <c r="GAE45" s="132"/>
      <c r="GAF45" s="132"/>
      <c r="GAG45" s="132"/>
      <c r="GAH45" s="132"/>
      <c r="GAI45" s="132"/>
      <c r="GAJ45" s="132"/>
      <c r="GAK45" s="132"/>
      <c r="GAL45" s="132"/>
      <c r="GAM45" s="132"/>
      <c r="GAN45" s="132"/>
      <c r="GAO45" s="132"/>
      <c r="GAP45" s="132"/>
      <c r="GAQ45" s="130"/>
      <c r="GAR45" s="132"/>
      <c r="GAS45" s="132"/>
      <c r="GAT45" s="132"/>
      <c r="GAU45" s="132"/>
      <c r="GAV45" s="132"/>
      <c r="GAW45" s="132"/>
      <c r="GAX45" s="132"/>
      <c r="GAY45" s="132"/>
      <c r="GAZ45" s="132"/>
      <c r="GBA45" s="132"/>
      <c r="GBB45" s="132"/>
      <c r="GBC45" s="132"/>
      <c r="GBD45" s="132"/>
      <c r="GBE45" s="132"/>
      <c r="GBF45" s="130"/>
      <c r="GBG45" s="132"/>
      <c r="GBH45" s="132"/>
      <c r="GBI45" s="132"/>
      <c r="GBJ45" s="132"/>
      <c r="GBK45" s="132"/>
      <c r="GBL45" s="132"/>
      <c r="GBM45" s="132"/>
      <c r="GBN45" s="132"/>
      <c r="GBO45" s="132"/>
      <c r="GBP45" s="132"/>
      <c r="GBQ45" s="132"/>
      <c r="GBR45" s="132"/>
      <c r="GBS45" s="132"/>
      <c r="GBT45" s="132"/>
      <c r="GBU45" s="130"/>
      <c r="GBV45" s="132"/>
      <c r="GBW45" s="132"/>
      <c r="GBX45" s="132"/>
      <c r="GBY45" s="132"/>
      <c r="GBZ45" s="132"/>
      <c r="GCA45" s="132"/>
      <c r="GCB45" s="132"/>
      <c r="GCC45" s="132"/>
      <c r="GCD45" s="132"/>
      <c r="GCE45" s="132"/>
      <c r="GCF45" s="132"/>
      <c r="GCG45" s="132"/>
      <c r="GCH45" s="132"/>
      <c r="GCI45" s="132"/>
      <c r="GCJ45" s="130"/>
      <c r="GCK45" s="132"/>
      <c r="GCL45" s="132"/>
      <c r="GCM45" s="132"/>
      <c r="GCN45" s="132"/>
      <c r="GCO45" s="132"/>
      <c r="GCP45" s="132"/>
      <c r="GCQ45" s="132"/>
      <c r="GCR45" s="132"/>
      <c r="GCS45" s="132"/>
      <c r="GCT45" s="132"/>
      <c r="GCU45" s="132"/>
      <c r="GCV45" s="132"/>
      <c r="GCW45" s="132"/>
      <c r="GCX45" s="132"/>
      <c r="GCY45" s="130"/>
      <c r="GCZ45" s="132"/>
      <c r="GDA45" s="132"/>
      <c r="GDB45" s="132"/>
      <c r="GDC45" s="132"/>
      <c r="GDD45" s="132"/>
      <c r="GDE45" s="132"/>
      <c r="GDF45" s="132"/>
      <c r="GDG45" s="132"/>
      <c r="GDH45" s="132"/>
      <c r="GDI45" s="132"/>
      <c r="GDJ45" s="132"/>
      <c r="GDK45" s="132"/>
      <c r="GDL45" s="132"/>
      <c r="GDM45" s="132"/>
      <c r="GDN45" s="130"/>
      <c r="GDO45" s="132"/>
      <c r="GDP45" s="132"/>
      <c r="GDQ45" s="132"/>
      <c r="GDR45" s="132"/>
      <c r="GDS45" s="132"/>
      <c r="GDT45" s="132"/>
      <c r="GDU45" s="132"/>
      <c r="GDV45" s="132"/>
      <c r="GDW45" s="132"/>
      <c r="GDX45" s="132"/>
      <c r="GDY45" s="132"/>
      <c r="GDZ45" s="132"/>
      <c r="GEA45" s="132"/>
      <c r="GEB45" s="132"/>
      <c r="GEC45" s="130"/>
      <c r="GED45" s="132"/>
      <c r="GEE45" s="132"/>
      <c r="GEF45" s="132"/>
      <c r="GEG45" s="132"/>
      <c r="GEH45" s="132"/>
      <c r="GEI45" s="132"/>
      <c r="GEJ45" s="132"/>
      <c r="GEK45" s="132"/>
      <c r="GEL45" s="132"/>
      <c r="GEM45" s="132"/>
      <c r="GEN45" s="132"/>
      <c r="GEO45" s="132"/>
      <c r="GEP45" s="132"/>
      <c r="GEQ45" s="132"/>
      <c r="GER45" s="130"/>
      <c r="GES45" s="132"/>
      <c r="GET45" s="132"/>
      <c r="GEU45" s="132"/>
      <c r="GEV45" s="132"/>
      <c r="GEW45" s="132"/>
      <c r="GEX45" s="132"/>
      <c r="GEY45" s="132"/>
      <c r="GEZ45" s="132"/>
      <c r="GFA45" s="132"/>
      <c r="GFB45" s="132"/>
      <c r="GFC45" s="132"/>
      <c r="GFD45" s="132"/>
      <c r="GFE45" s="132"/>
      <c r="GFF45" s="132"/>
      <c r="GFG45" s="130"/>
      <c r="GFH45" s="132"/>
      <c r="GFI45" s="132"/>
      <c r="GFJ45" s="132"/>
      <c r="GFK45" s="132"/>
      <c r="GFL45" s="132"/>
      <c r="GFM45" s="132"/>
      <c r="GFN45" s="132"/>
      <c r="GFO45" s="132"/>
      <c r="GFP45" s="132"/>
      <c r="GFQ45" s="132"/>
      <c r="GFR45" s="132"/>
      <c r="GFS45" s="132"/>
      <c r="GFT45" s="132"/>
      <c r="GFU45" s="132"/>
      <c r="GFV45" s="130"/>
      <c r="GFW45" s="132"/>
      <c r="GFX45" s="132"/>
      <c r="GFY45" s="132"/>
      <c r="GFZ45" s="132"/>
      <c r="GGA45" s="132"/>
      <c r="GGB45" s="132"/>
      <c r="GGC45" s="132"/>
      <c r="GGD45" s="132"/>
      <c r="GGE45" s="132"/>
      <c r="GGF45" s="132"/>
      <c r="GGG45" s="132"/>
      <c r="GGH45" s="132"/>
      <c r="GGI45" s="132"/>
      <c r="GGJ45" s="132"/>
      <c r="GGK45" s="130"/>
      <c r="GGL45" s="132"/>
      <c r="GGM45" s="132"/>
      <c r="GGN45" s="132"/>
      <c r="GGO45" s="132"/>
      <c r="GGP45" s="132"/>
      <c r="GGQ45" s="132"/>
      <c r="GGR45" s="132"/>
      <c r="GGS45" s="132"/>
      <c r="GGT45" s="132"/>
      <c r="GGU45" s="132"/>
      <c r="GGV45" s="132"/>
      <c r="GGW45" s="132"/>
      <c r="GGX45" s="132"/>
      <c r="GGY45" s="132"/>
      <c r="GGZ45" s="130"/>
      <c r="GHA45" s="132"/>
      <c r="GHB45" s="132"/>
      <c r="GHC45" s="132"/>
      <c r="GHD45" s="132"/>
      <c r="GHE45" s="132"/>
      <c r="GHF45" s="132"/>
      <c r="GHG45" s="132"/>
      <c r="GHH45" s="132"/>
      <c r="GHI45" s="132"/>
      <c r="GHJ45" s="132"/>
      <c r="GHK45" s="132"/>
      <c r="GHL45" s="132"/>
      <c r="GHM45" s="132"/>
      <c r="GHN45" s="132"/>
      <c r="GHO45" s="130"/>
      <c r="GHP45" s="132"/>
      <c r="GHQ45" s="132"/>
      <c r="GHR45" s="132"/>
      <c r="GHS45" s="132"/>
      <c r="GHT45" s="132"/>
      <c r="GHU45" s="132"/>
      <c r="GHV45" s="132"/>
      <c r="GHW45" s="132"/>
      <c r="GHX45" s="132"/>
      <c r="GHY45" s="132"/>
      <c r="GHZ45" s="132"/>
      <c r="GIA45" s="132"/>
      <c r="GIB45" s="132"/>
      <c r="GIC45" s="132"/>
      <c r="GID45" s="130"/>
      <c r="GIE45" s="132"/>
      <c r="GIF45" s="132"/>
      <c r="GIG45" s="132"/>
      <c r="GIH45" s="132"/>
      <c r="GII45" s="132"/>
      <c r="GIJ45" s="132"/>
      <c r="GIK45" s="132"/>
      <c r="GIL45" s="132"/>
      <c r="GIM45" s="132"/>
      <c r="GIN45" s="132"/>
      <c r="GIO45" s="132"/>
      <c r="GIP45" s="132"/>
      <c r="GIQ45" s="132"/>
      <c r="GIR45" s="132"/>
      <c r="GIS45" s="130"/>
      <c r="GIT45" s="132"/>
      <c r="GIU45" s="132"/>
      <c r="GIV45" s="132"/>
      <c r="GIW45" s="132"/>
      <c r="GIX45" s="132"/>
      <c r="GIY45" s="132"/>
      <c r="GIZ45" s="132"/>
      <c r="GJA45" s="132"/>
      <c r="GJB45" s="132"/>
      <c r="GJC45" s="132"/>
      <c r="GJD45" s="132"/>
      <c r="GJE45" s="132"/>
      <c r="GJF45" s="132"/>
      <c r="GJG45" s="132"/>
      <c r="GJH45" s="130"/>
      <c r="GJI45" s="132"/>
      <c r="GJJ45" s="132"/>
      <c r="GJK45" s="132"/>
      <c r="GJL45" s="132"/>
      <c r="GJM45" s="132"/>
      <c r="GJN45" s="132"/>
      <c r="GJO45" s="132"/>
      <c r="GJP45" s="132"/>
      <c r="GJQ45" s="132"/>
      <c r="GJR45" s="132"/>
      <c r="GJS45" s="132"/>
      <c r="GJT45" s="132"/>
      <c r="GJU45" s="132"/>
      <c r="GJV45" s="132"/>
      <c r="GJW45" s="130"/>
      <c r="GJX45" s="132"/>
      <c r="GJY45" s="132"/>
      <c r="GJZ45" s="132"/>
      <c r="GKA45" s="132"/>
      <c r="GKB45" s="132"/>
      <c r="GKC45" s="132"/>
      <c r="GKD45" s="132"/>
      <c r="GKE45" s="132"/>
      <c r="GKF45" s="132"/>
      <c r="GKG45" s="132"/>
      <c r="GKH45" s="132"/>
      <c r="GKI45" s="132"/>
      <c r="GKJ45" s="132"/>
      <c r="GKK45" s="132"/>
      <c r="GKL45" s="130"/>
      <c r="GKM45" s="132"/>
      <c r="GKN45" s="132"/>
      <c r="GKO45" s="132"/>
      <c r="GKP45" s="132"/>
      <c r="GKQ45" s="132"/>
      <c r="GKR45" s="132"/>
      <c r="GKS45" s="132"/>
      <c r="GKT45" s="132"/>
      <c r="GKU45" s="132"/>
      <c r="GKV45" s="132"/>
      <c r="GKW45" s="132"/>
      <c r="GKX45" s="132"/>
      <c r="GKY45" s="132"/>
      <c r="GKZ45" s="132"/>
      <c r="GLA45" s="130"/>
      <c r="GLB45" s="132"/>
      <c r="GLC45" s="132"/>
      <c r="GLD45" s="132"/>
      <c r="GLE45" s="132"/>
      <c r="GLF45" s="132"/>
      <c r="GLG45" s="132"/>
      <c r="GLH45" s="132"/>
      <c r="GLI45" s="132"/>
      <c r="GLJ45" s="132"/>
      <c r="GLK45" s="132"/>
      <c r="GLL45" s="132"/>
      <c r="GLM45" s="132"/>
      <c r="GLN45" s="132"/>
      <c r="GLO45" s="132"/>
      <c r="GLP45" s="130"/>
      <c r="GLQ45" s="132"/>
      <c r="GLR45" s="132"/>
      <c r="GLS45" s="132"/>
      <c r="GLT45" s="132"/>
      <c r="GLU45" s="132"/>
      <c r="GLV45" s="132"/>
      <c r="GLW45" s="132"/>
      <c r="GLX45" s="132"/>
      <c r="GLY45" s="132"/>
      <c r="GLZ45" s="132"/>
      <c r="GMA45" s="132"/>
      <c r="GMB45" s="132"/>
      <c r="GMC45" s="132"/>
      <c r="GMD45" s="132"/>
      <c r="GME45" s="130"/>
      <c r="GMF45" s="132"/>
      <c r="GMG45" s="132"/>
      <c r="GMH45" s="132"/>
      <c r="GMI45" s="132"/>
      <c r="GMJ45" s="132"/>
      <c r="GMK45" s="132"/>
      <c r="GML45" s="132"/>
      <c r="GMM45" s="132"/>
      <c r="GMN45" s="132"/>
      <c r="GMO45" s="132"/>
      <c r="GMP45" s="132"/>
      <c r="GMQ45" s="132"/>
      <c r="GMR45" s="132"/>
      <c r="GMS45" s="132"/>
      <c r="GMT45" s="130"/>
      <c r="GMU45" s="132"/>
      <c r="GMV45" s="132"/>
      <c r="GMW45" s="132"/>
      <c r="GMX45" s="132"/>
      <c r="GMY45" s="132"/>
      <c r="GMZ45" s="132"/>
      <c r="GNA45" s="132"/>
      <c r="GNB45" s="132"/>
      <c r="GNC45" s="132"/>
      <c r="GND45" s="132"/>
      <c r="GNE45" s="132"/>
      <c r="GNF45" s="132"/>
      <c r="GNG45" s="132"/>
      <c r="GNH45" s="132"/>
      <c r="GNI45" s="130"/>
      <c r="GNJ45" s="132"/>
      <c r="GNK45" s="132"/>
      <c r="GNL45" s="132"/>
      <c r="GNM45" s="132"/>
      <c r="GNN45" s="132"/>
      <c r="GNO45" s="132"/>
      <c r="GNP45" s="132"/>
      <c r="GNQ45" s="132"/>
      <c r="GNR45" s="132"/>
      <c r="GNS45" s="132"/>
      <c r="GNT45" s="132"/>
      <c r="GNU45" s="132"/>
      <c r="GNV45" s="132"/>
      <c r="GNW45" s="132"/>
      <c r="GNX45" s="130"/>
      <c r="GNY45" s="132"/>
      <c r="GNZ45" s="132"/>
      <c r="GOA45" s="132"/>
      <c r="GOB45" s="132"/>
      <c r="GOC45" s="132"/>
      <c r="GOD45" s="132"/>
      <c r="GOE45" s="132"/>
      <c r="GOF45" s="132"/>
      <c r="GOG45" s="132"/>
      <c r="GOH45" s="132"/>
      <c r="GOI45" s="132"/>
      <c r="GOJ45" s="132"/>
      <c r="GOK45" s="132"/>
      <c r="GOL45" s="132"/>
      <c r="GOM45" s="130"/>
      <c r="GON45" s="132"/>
      <c r="GOO45" s="132"/>
      <c r="GOP45" s="132"/>
      <c r="GOQ45" s="132"/>
      <c r="GOR45" s="132"/>
      <c r="GOS45" s="132"/>
      <c r="GOT45" s="132"/>
      <c r="GOU45" s="132"/>
      <c r="GOV45" s="132"/>
      <c r="GOW45" s="132"/>
      <c r="GOX45" s="132"/>
      <c r="GOY45" s="132"/>
      <c r="GOZ45" s="132"/>
      <c r="GPA45" s="132"/>
      <c r="GPB45" s="130"/>
      <c r="GPC45" s="132"/>
      <c r="GPD45" s="132"/>
      <c r="GPE45" s="132"/>
      <c r="GPF45" s="132"/>
      <c r="GPG45" s="132"/>
      <c r="GPH45" s="132"/>
      <c r="GPI45" s="132"/>
      <c r="GPJ45" s="132"/>
      <c r="GPK45" s="132"/>
      <c r="GPL45" s="132"/>
      <c r="GPM45" s="132"/>
      <c r="GPN45" s="132"/>
      <c r="GPO45" s="132"/>
      <c r="GPP45" s="132"/>
      <c r="GPQ45" s="130"/>
      <c r="GPR45" s="132"/>
      <c r="GPS45" s="132"/>
      <c r="GPT45" s="132"/>
      <c r="GPU45" s="132"/>
      <c r="GPV45" s="132"/>
      <c r="GPW45" s="132"/>
      <c r="GPX45" s="132"/>
      <c r="GPY45" s="132"/>
      <c r="GPZ45" s="132"/>
      <c r="GQA45" s="132"/>
      <c r="GQB45" s="132"/>
      <c r="GQC45" s="132"/>
      <c r="GQD45" s="132"/>
      <c r="GQE45" s="132"/>
      <c r="GQF45" s="130"/>
      <c r="GQG45" s="132"/>
      <c r="GQH45" s="132"/>
      <c r="GQI45" s="132"/>
      <c r="GQJ45" s="132"/>
      <c r="GQK45" s="132"/>
      <c r="GQL45" s="132"/>
      <c r="GQM45" s="132"/>
      <c r="GQN45" s="132"/>
      <c r="GQO45" s="132"/>
      <c r="GQP45" s="132"/>
      <c r="GQQ45" s="132"/>
      <c r="GQR45" s="132"/>
      <c r="GQS45" s="132"/>
      <c r="GQT45" s="132"/>
      <c r="GQU45" s="130"/>
      <c r="GQV45" s="132"/>
      <c r="GQW45" s="132"/>
      <c r="GQX45" s="132"/>
      <c r="GQY45" s="132"/>
      <c r="GQZ45" s="132"/>
      <c r="GRA45" s="132"/>
      <c r="GRB45" s="132"/>
      <c r="GRC45" s="132"/>
      <c r="GRD45" s="132"/>
      <c r="GRE45" s="132"/>
      <c r="GRF45" s="132"/>
      <c r="GRG45" s="132"/>
      <c r="GRH45" s="132"/>
      <c r="GRI45" s="132"/>
      <c r="GRJ45" s="130"/>
      <c r="GRK45" s="132"/>
      <c r="GRL45" s="132"/>
      <c r="GRM45" s="132"/>
      <c r="GRN45" s="132"/>
      <c r="GRO45" s="132"/>
      <c r="GRP45" s="132"/>
      <c r="GRQ45" s="132"/>
      <c r="GRR45" s="132"/>
      <c r="GRS45" s="132"/>
      <c r="GRT45" s="132"/>
      <c r="GRU45" s="132"/>
      <c r="GRV45" s="132"/>
      <c r="GRW45" s="132"/>
      <c r="GRX45" s="132"/>
      <c r="GRY45" s="130"/>
      <c r="GRZ45" s="132"/>
      <c r="GSA45" s="132"/>
      <c r="GSB45" s="132"/>
      <c r="GSC45" s="132"/>
      <c r="GSD45" s="132"/>
      <c r="GSE45" s="132"/>
      <c r="GSF45" s="132"/>
      <c r="GSG45" s="132"/>
      <c r="GSH45" s="132"/>
      <c r="GSI45" s="132"/>
      <c r="GSJ45" s="132"/>
      <c r="GSK45" s="132"/>
      <c r="GSL45" s="132"/>
      <c r="GSM45" s="132"/>
      <c r="GSN45" s="130"/>
      <c r="GSO45" s="132"/>
      <c r="GSP45" s="132"/>
      <c r="GSQ45" s="132"/>
      <c r="GSR45" s="132"/>
      <c r="GSS45" s="132"/>
      <c r="GST45" s="132"/>
      <c r="GSU45" s="132"/>
      <c r="GSV45" s="132"/>
      <c r="GSW45" s="132"/>
      <c r="GSX45" s="132"/>
      <c r="GSY45" s="132"/>
      <c r="GSZ45" s="132"/>
      <c r="GTA45" s="132"/>
      <c r="GTB45" s="132"/>
      <c r="GTC45" s="130"/>
      <c r="GTD45" s="132"/>
      <c r="GTE45" s="132"/>
      <c r="GTF45" s="132"/>
      <c r="GTG45" s="132"/>
      <c r="GTH45" s="132"/>
      <c r="GTI45" s="132"/>
      <c r="GTJ45" s="132"/>
      <c r="GTK45" s="132"/>
      <c r="GTL45" s="132"/>
      <c r="GTM45" s="132"/>
      <c r="GTN45" s="132"/>
      <c r="GTO45" s="132"/>
      <c r="GTP45" s="132"/>
      <c r="GTQ45" s="132"/>
      <c r="GTR45" s="130"/>
      <c r="GTS45" s="132"/>
      <c r="GTT45" s="132"/>
      <c r="GTU45" s="132"/>
      <c r="GTV45" s="132"/>
      <c r="GTW45" s="132"/>
      <c r="GTX45" s="132"/>
      <c r="GTY45" s="132"/>
      <c r="GTZ45" s="132"/>
      <c r="GUA45" s="132"/>
      <c r="GUB45" s="132"/>
      <c r="GUC45" s="132"/>
      <c r="GUD45" s="132"/>
      <c r="GUE45" s="132"/>
      <c r="GUF45" s="132"/>
      <c r="GUG45" s="130"/>
      <c r="GUH45" s="132"/>
      <c r="GUI45" s="132"/>
      <c r="GUJ45" s="132"/>
      <c r="GUK45" s="132"/>
      <c r="GUL45" s="132"/>
      <c r="GUM45" s="132"/>
      <c r="GUN45" s="132"/>
      <c r="GUO45" s="132"/>
      <c r="GUP45" s="132"/>
      <c r="GUQ45" s="132"/>
      <c r="GUR45" s="132"/>
      <c r="GUS45" s="132"/>
      <c r="GUT45" s="132"/>
      <c r="GUU45" s="132"/>
      <c r="GUV45" s="130"/>
      <c r="GUW45" s="132"/>
      <c r="GUX45" s="132"/>
      <c r="GUY45" s="132"/>
      <c r="GUZ45" s="132"/>
      <c r="GVA45" s="132"/>
      <c r="GVB45" s="132"/>
      <c r="GVC45" s="132"/>
      <c r="GVD45" s="132"/>
      <c r="GVE45" s="132"/>
      <c r="GVF45" s="132"/>
      <c r="GVG45" s="132"/>
      <c r="GVH45" s="132"/>
      <c r="GVI45" s="132"/>
      <c r="GVJ45" s="132"/>
      <c r="GVK45" s="130"/>
      <c r="GVL45" s="132"/>
      <c r="GVM45" s="132"/>
      <c r="GVN45" s="132"/>
      <c r="GVO45" s="132"/>
      <c r="GVP45" s="132"/>
      <c r="GVQ45" s="132"/>
      <c r="GVR45" s="132"/>
      <c r="GVS45" s="132"/>
      <c r="GVT45" s="132"/>
      <c r="GVU45" s="132"/>
      <c r="GVV45" s="132"/>
      <c r="GVW45" s="132"/>
      <c r="GVX45" s="132"/>
      <c r="GVY45" s="132"/>
      <c r="GVZ45" s="130"/>
      <c r="GWA45" s="132"/>
      <c r="GWB45" s="132"/>
      <c r="GWC45" s="132"/>
      <c r="GWD45" s="132"/>
      <c r="GWE45" s="132"/>
      <c r="GWF45" s="132"/>
      <c r="GWG45" s="132"/>
      <c r="GWH45" s="132"/>
      <c r="GWI45" s="132"/>
      <c r="GWJ45" s="132"/>
      <c r="GWK45" s="132"/>
      <c r="GWL45" s="132"/>
      <c r="GWM45" s="132"/>
      <c r="GWN45" s="132"/>
      <c r="GWO45" s="130"/>
      <c r="GWP45" s="132"/>
      <c r="GWQ45" s="132"/>
      <c r="GWR45" s="132"/>
      <c r="GWS45" s="132"/>
      <c r="GWT45" s="132"/>
      <c r="GWU45" s="132"/>
      <c r="GWV45" s="132"/>
      <c r="GWW45" s="132"/>
      <c r="GWX45" s="132"/>
      <c r="GWY45" s="132"/>
      <c r="GWZ45" s="132"/>
      <c r="GXA45" s="132"/>
      <c r="GXB45" s="132"/>
      <c r="GXC45" s="132"/>
      <c r="GXD45" s="130"/>
      <c r="GXE45" s="132"/>
      <c r="GXF45" s="132"/>
      <c r="GXG45" s="132"/>
      <c r="GXH45" s="132"/>
      <c r="GXI45" s="132"/>
      <c r="GXJ45" s="132"/>
      <c r="GXK45" s="132"/>
      <c r="GXL45" s="132"/>
      <c r="GXM45" s="132"/>
      <c r="GXN45" s="132"/>
      <c r="GXO45" s="132"/>
      <c r="GXP45" s="132"/>
      <c r="GXQ45" s="132"/>
      <c r="GXR45" s="132"/>
      <c r="GXS45" s="130"/>
      <c r="GXT45" s="132"/>
      <c r="GXU45" s="132"/>
      <c r="GXV45" s="132"/>
      <c r="GXW45" s="132"/>
      <c r="GXX45" s="132"/>
      <c r="GXY45" s="132"/>
      <c r="GXZ45" s="132"/>
      <c r="GYA45" s="132"/>
      <c r="GYB45" s="132"/>
      <c r="GYC45" s="132"/>
      <c r="GYD45" s="132"/>
      <c r="GYE45" s="132"/>
      <c r="GYF45" s="132"/>
      <c r="GYG45" s="132"/>
      <c r="GYH45" s="130"/>
      <c r="GYI45" s="132"/>
      <c r="GYJ45" s="132"/>
      <c r="GYK45" s="132"/>
      <c r="GYL45" s="132"/>
      <c r="GYM45" s="132"/>
      <c r="GYN45" s="132"/>
      <c r="GYO45" s="132"/>
      <c r="GYP45" s="132"/>
      <c r="GYQ45" s="132"/>
      <c r="GYR45" s="132"/>
      <c r="GYS45" s="132"/>
      <c r="GYT45" s="132"/>
      <c r="GYU45" s="132"/>
      <c r="GYV45" s="132"/>
      <c r="GYW45" s="130"/>
      <c r="GYX45" s="132"/>
      <c r="GYY45" s="132"/>
      <c r="GYZ45" s="132"/>
      <c r="GZA45" s="132"/>
      <c r="GZB45" s="132"/>
      <c r="GZC45" s="132"/>
      <c r="GZD45" s="132"/>
      <c r="GZE45" s="132"/>
      <c r="GZF45" s="132"/>
      <c r="GZG45" s="132"/>
      <c r="GZH45" s="132"/>
      <c r="GZI45" s="132"/>
      <c r="GZJ45" s="132"/>
      <c r="GZK45" s="132"/>
      <c r="GZL45" s="130"/>
      <c r="GZM45" s="132"/>
      <c r="GZN45" s="132"/>
      <c r="GZO45" s="132"/>
      <c r="GZP45" s="132"/>
      <c r="GZQ45" s="132"/>
      <c r="GZR45" s="132"/>
      <c r="GZS45" s="132"/>
      <c r="GZT45" s="132"/>
      <c r="GZU45" s="132"/>
      <c r="GZV45" s="132"/>
      <c r="GZW45" s="132"/>
      <c r="GZX45" s="132"/>
      <c r="GZY45" s="132"/>
      <c r="GZZ45" s="132"/>
      <c r="HAA45" s="130"/>
      <c r="HAB45" s="132"/>
      <c r="HAC45" s="132"/>
      <c r="HAD45" s="132"/>
      <c r="HAE45" s="132"/>
      <c r="HAF45" s="132"/>
      <c r="HAG45" s="132"/>
      <c r="HAH45" s="132"/>
      <c r="HAI45" s="132"/>
      <c r="HAJ45" s="132"/>
      <c r="HAK45" s="132"/>
      <c r="HAL45" s="132"/>
      <c r="HAM45" s="132"/>
      <c r="HAN45" s="132"/>
      <c r="HAO45" s="132"/>
      <c r="HAP45" s="130"/>
      <c r="HAQ45" s="132"/>
      <c r="HAR45" s="132"/>
      <c r="HAS45" s="132"/>
      <c r="HAT45" s="132"/>
      <c r="HAU45" s="132"/>
      <c r="HAV45" s="132"/>
      <c r="HAW45" s="132"/>
      <c r="HAX45" s="132"/>
      <c r="HAY45" s="132"/>
      <c r="HAZ45" s="132"/>
      <c r="HBA45" s="132"/>
      <c r="HBB45" s="132"/>
      <c r="HBC45" s="132"/>
      <c r="HBD45" s="132"/>
      <c r="HBE45" s="130"/>
      <c r="HBF45" s="132"/>
      <c r="HBG45" s="132"/>
      <c r="HBH45" s="132"/>
      <c r="HBI45" s="132"/>
      <c r="HBJ45" s="132"/>
      <c r="HBK45" s="132"/>
      <c r="HBL45" s="132"/>
      <c r="HBM45" s="132"/>
      <c r="HBN45" s="132"/>
      <c r="HBO45" s="132"/>
      <c r="HBP45" s="132"/>
      <c r="HBQ45" s="132"/>
      <c r="HBR45" s="132"/>
      <c r="HBS45" s="132"/>
      <c r="HBT45" s="130"/>
      <c r="HBU45" s="132"/>
      <c r="HBV45" s="132"/>
      <c r="HBW45" s="132"/>
      <c r="HBX45" s="132"/>
      <c r="HBY45" s="132"/>
      <c r="HBZ45" s="132"/>
      <c r="HCA45" s="132"/>
      <c r="HCB45" s="132"/>
      <c r="HCC45" s="132"/>
      <c r="HCD45" s="132"/>
      <c r="HCE45" s="132"/>
      <c r="HCF45" s="132"/>
      <c r="HCG45" s="132"/>
      <c r="HCH45" s="132"/>
      <c r="HCI45" s="130"/>
      <c r="HCJ45" s="132"/>
      <c r="HCK45" s="132"/>
      <c r="HCL45" s="132"/>
      <c r="HCM45" s="132"/>
      <c r="HCN45" s="132"/>
      <c r="HCO45" s="132"/>
      <c r="HCP45" s="132"/>
      <c r="HCQ45" s="132"/>
      <c r="HCR45" s="132"/>
      <c r="HCS45" s="132"/>
      <c r="HCT45" s="132"/>
      <c r="HCU45" s="132"/>
      <c r="HCV45" s="132"/>
      <c r="HCW45" s="132"/>
      <c r="HCX45" s="130"/>
      <c r="HCY45" s="132"/>
      <c r="HCZ45" s="132"/>
      <c r="HDA45" s="132"/>
      <c r="HDB45" s="132"/>
      <c r="HDC45" s="132"/>
      <c r="HDD45" s="132"/>
      <c r="HDE45" s="132"/>
      <c r="HDF45" s="132"/>
      <c r="HDG45" s="132"/>
      <c r="HDH45" s="132"/>
      <c r="HDI45" s="132"/>
      <c r="HDJ45" s="132"/>
      <c r="HDK45" s="132"/>
      <c r="HDL45" s="132"/>
      <c r="HDM45" s="130"/>
      <c r="HDN45" s="132"/>
      <c r="HDO45" s="132"/>
      <c r="HDP45" s="132"/>
      <c r="HDQ45" s="132"/>
      <c r="HDR45" s="132"/>
      <c r="HDS45" s="132"/>
      <c r="HDT45" s="132"/>
      <c r="HDU45" s="132"/>
      <c r="HDV45" s="132"/>
      <c r="HDW45" s="132"/>
      <c r="HDX45" s="132"/>
      <c r="HDY45" s="132"/>
      <c r="HDZ45" s="132"/>
      <c r="HEA45" s="132"/>
      <c r="HEB45" s="130"/>
      <c r="HEC45" s="132"/>
      <c r="HED45" s="132"/>
      <c r="HEE45" s="132"/>
      <c r="HEF45" s="132"/>
      <c r="HEG45" s="132"/>
      <c r="HEH45" s="132"/>
      <c r="HEI45" s="132"/>
      <c r="HEJ45" s="132"/>
      <c r="HEK45" s="132"/>
      <c r="HEL45" s="132"/>
      <c r="HEM45" s="132"/>
      <c r="HEN45" s="132"/>
      <c r="HEO45" s="132"/>
      <c r="HEP45" s="132"/>
      <c r="HEQ45" s="130"/>
      <c r="HER45" s="132"/>
      <c r="HES45" s="132"/>
      <c r="HET45" s="132"/>
      <c r="HEU45" s="132"/>
      <c r="HEV45" s="132"/>
      <c r="HEW45" s="132"/>
      <c r="HEX45" s="132"/>
      <c r="HEY45" s="132"/>
      <c r="HEZ45" s="132"/>
      <c r="HFA45" s="132"/>
      <c r="HFB45" s="132"/>
      <c r="HFC45" s="132"/>
      <c r="HFD45" s="132"/>
      <c r="HFE45" s="132"/>
      <c r="HFF45" s="130"/>
      <c r="HFG45" s="132"/>
      <c r="HFH45" s="132"/>
      <c r="HFI45" s="132"/>
      <c r="HFJ45" s="132"/>
      <c r="HFK45" s="132"/>
      <c r="HFL45" s="132"/>
      <c r="HFM45" s="132"/>
      <c r="HFN45" s="132"/>
      <c r="HFO45" s="132"/>
      <c r="HFP45" s="132"/>
      <c r="HFQ45" s="132"/>
      <c r="HFR45" s="132"/>
      <c r="HFS45" s="132"/>
      <c r="HFT45" s="132"/>
      <c r="HFU45" s="130"/>
      <c r="HFV45" s="132"/>
      <c r="HFW45" s="132"/>
      <c r="HFX45" s="132"/>
      <c r="HFY45" s="132"/>
      <c r="HFZ45" s="132"/>
      <c r="HGA45" s="132"/>
      <c r="HGB45" s="132"/>
      <c r="HGC45" s="132"/>
      <c r="HGD45" s="132"/>
      <c r="HGE45" s="132"/>
      <c r="HGF45" s="132"/>
      <c r="HGG45" s="132"/>
      <c r="HGH45" s="132"/>
      <c r="HGI45" s="132"/>
      <c r="HGJ45" s="130"/>
      <c r="HGK45" s="132"/>
      <c r="HGL45" s="132"/>
      <c r="HGM45" s="132"/>
      <c r="HGN45" s="132"/>
      <c r="HGO45" s="132"/>
      <c r="HGP45" s="132"/>
      <c r="HGQ45" s="132"/>
      <c r="HGR45" s="132"/>
      <c r="HGS45" s="132"/>
      <c r="HGT45" s="132"/>
      <c r="HGU45" s="132"/>
      <c r="HGV45" s="132"/>
      <c r="HGW45" s="132"/>
      <c r="HGX45" s="132"/>
      <c r="HGY45" s="130"/>
      <c r="HGZ45" s="132"/>
      <c r="HHA45" s="132"/>
      <c r="HHB45" s="132"/>
      <c r="HHC45" s="132"/>
      <c r="HHD45" s="132"/>
      <c r="HHE45" s="132"/>
      <c r="HHF45" s="132"/>
      <c r="HHG45" s="132"/>
      <c r="HHH45" s="132"/>
      <c r="HHI45" s="132"/>
      <c r="HHJ45" s="132"/>
      <c r="HHK45" s="132"/>
      <c r="HHL45" s="132"/>
      <c r="HHM45" s="132"/>
      <c r="HHN45" s="130"/>
      <c r="HHO45" s="132"/>
      <c r="HHP45" s="132"/>
      <c r="HHQ45" s="132"/>
      <c r="HHR45" s="132"/>
      <c r="HHS45" s="132"/>
      <c r="HHT45" s="132"/>
      <c r="HHU45" s="132"/>
      <c r="HHV45" s="132"/>
      <c r="HHW45" s="132"/>
      <c r="HHX45" s="132"/>
      <c r="HHY45" s="132"/>
      <c r="HHZ45" s="132"/>
      <c r="HIA45" s="132"/>
      <c r="HIB45" s="132"/>
      <c r="HIC45" s="130"/>
      <c r="HID45" s="132"/>
      <c r="HIE45" s="132"/>
      <c r="HIF45" s="132"/>
      <c r="HIG45" s="132"/>
      <c r="HIH45" s="132"/>
      <c r="HII45" s="132"/>
      <c r="HIJ45" s="132"/>
      <c r="HIK45" s="132"/>
      <c r="HIL45" s="132"/>
      <c r="HIM45" s="132"/>
      <c r="HIN45" s="132"/>
      <c r="HIO45" s="132"/>
      <c r="HIP45" s="132"/>
      <c r="HIQ45" s="132"/>
      <c r="HIR45" s="130"/>
      <c r="HIS45" s="132"/>
      <c r="HIT45" s="132"/>
      <c r="HIU45" s="132"/>
      <c r="HIV45" s="132"/>
      <c r="HIW45" s="132"/>
      <c r="HIX45" s="132"/>
      <c r="HIY45" s="132"/>
      <c r="HIZ45" s="132"/>
      <c r="HJA45" s="132"/>
      <c r="HJB45" s="132"/>
      <c r="HJC45" s="132"/>
      <c r="HJD45" s="132"/>
      <c r="HJE45" s="132"/>
      <c r="HJF45" s="132"/>
      <c r="HJG45" s="130"/>
      <c r="HJH45" s="132"/>
      <c r="HJI45" s="132"/>
      <c r="HJJ45" s="132"/>
      <c r="HJK45" s="132"/>
      <c r="HJL45" s="132"/>
      <c r="HJM45" s="132"/>
      <c r="HJN45" s="132"/>
      <c r="HJO45" s="132"/>
      <c r="HJP45" s="132"/>
      <c r="HJQ45" s="132"/>
      <c r="HJR45" s="132"/>
      <c r="HJS45" s="132"/>
      <c r="HJT45" s="132"/>
      <c r="HJU45" s="132"/>
      <c r="HJV45" s="130"/>
      <c r="HJW45" s="132"/>
      <c r="HJX45" s="132"/>
      <c r="HJY45" s="132"/>
      <c r="HJZ45" s="132"/>
      <c r="HKA45" s="132"/>
      <c r="HKB45" s="132"/>
      <c r="HKC45" s="132"/>
      <c r="HKD45" s="132"/>
      <c r="HKE45" s="132"/>
      <c r="HKF45" s="132"/>
      <c r="HKG45" s="132"/>
      <c r="HKH45" s="132"/>
      <c r="HKI45" s="132"/>
      <c r="HKJ45" s="132"/>
      <c r="HKK45" s="130"/>
      <c r="HKL45" s="132"/>
      <c r="HKM45" s="132"/>
      <c r="HKN45" s="132"/>
      <c r="HKO45" s="132"/>
      <c r="HKP45" s="132"/>
      <c r="HKQ45" s="132"/>
      <c r="HKR45" s="132"/>
      <c r="HKS45" s="132"/>
      <c r="HKT45" s="132"/>
      <c r="HKU45" s="132"/>
      <c r="HKV45" s="132"/>
      <c r="HKW45" s="132"/>
      <c r="HKX45" s="132"/>
      <c r="HKY45" s="132"/>
      <c r="HKZ45" s="130"/>
      <c r="HLA45" s="132"/>
      <c r="HLB45" s="132"/>
      <c r="HLC45" s="132"/>
      <c r="HLD45" s="132"/>
      <c r="HLE45" s="132"/>
      <c r="HLF45" s="132"/>
      <c r="HLG45" s="132"/>
      <c r="HLH45" s="132"/>
      <c r="HLI45" s="132"/>
      <c r="HLJ45" s="132"/>
      <c r="HLK45" s="132"/>
      <c r="HLL45" s="132"/>
      <c r="HLM45" s="132"/>
      <c r="HLN45" s="132"/>
      <c r="HLO45" s="130"/>
      <c r="HLP45" s="132"/>
      <c r="HLQ45" s="132"/>
      <c r="HLR45" s="132"/>
      <c r="HLS45" s="132"/>
      <c r="HLT45" s="132"/>
      <c r="HLU45" s="132"/>
      <c r="HLV45" s="132"/>
      <c r="HLW45" s="132"/>
      <c r="HLX45" s="132"/>
      <c r="HLY45" s="132"/>
      <c r="HLZ45" s="132"/>
      <c r="HMA45" s="132"/>
      <c r="HMB45" s="132"/>
      <c r="HMC45" s="132"/>
      <c r="HMD45" s="130"/>
      <c r="HME45" s="132"/>
      <c r="HMF45" s="132"/>
      <c r="HMG45" s="132"/>
      <c r="HMH45" s="132"/>
      <c r="HMI45" s="132"/>
      <c r="HMJ45" s="132"/>
      <c r="HMK45" s="132"/>
      <c r="HML45" s="132"/>
      <c r="HMM45" s="132"/>
      <c r="HMN45" s="132"/>
      <c r="HMO45" s="132"/>
      <c r="HMP45" s="132"/>
      <c r="HMQ45" s="132"/>
      <c r="HMR45" s="132"/>
      <c r="HMS45" s="130"/>
      <c r="HMT45" s="132"/>
      <c r="HMU45" s="132"/>
      <c r="HMV45" s="132"/>
      <c r="HMW45" s="132"/>
      <c r="HMX45" s="132"/>
      <c r="HMY45" s="132"/>
      <c r="HMZ45" s="132"/>
      <c r="HNA45" s="132"/>
      <c r="HNB45" s="132"/>
      <c r="HNC45" s="132"/>
      <c r="HND45" s="132"/>
      <c r="HNE45" s="132"/>
      <c r="HNF45" s="132"/>
      <c r="HNG45" s="132"/>
      <c r="HNH45" s="130"/>
      <c r="HNI45" s="132"/>
      <c r="HNJ45" s="132"/>
      <c r="HNK45" s="132"/>
      <c r="HNL45" s="132"/>
      <c r="HNM45" s="132"/>
      <c r="HNN45" s="132"/>
      <c r="HNO45" s="132"/>
      <c r="HNP45" s="132"/>
      <c r="HNQ45" s="132"/>
      <c r="HNR45" s="132"/>
      <c r="HNS45" s="132"/>
      <c r="HNT45" s="132"/>
      <c r="HNU45" s="132"/>
      <c r="HNV45" s="132"/>
      <c r="HNW45" s="130"/>
      <c r="HNX45" s="132"/>
      <c r="HNY45" s="132"/>
      <c r="HNZ45" s="132"/>
      <c r="HOA45" s="132"/>
      <c r="HOB45" s="132"/>
      <c r="HOC45" s="132"/>
      <c r="HOD45" s="132"/>
      <c r="HOE45" s="132"/>
      <c r="HOF45" s="132"/>
      <c r="HOG45" s="132"/>
      <c r="HOH45" s="132"/>
      <c r="HOI45" s="132"/>
      <c r="HOJ45" s="132"/>
      <c r="HOK45" s="132"/>
      <c r="HOL45" s="130"/>
      <c r="HOM45" s="132"/>
      <c r="HON45" s="132"/>
      <c r="HOO45" s="132"/>
      <c r="HOP45" s="132"/>
      <c r="HOQ45" s="132"/>
      <c r="HOR45" s="132"/>
      <c r="HOS45" s="132"/>
      <c r="HOT45" s="132"/>
      <c r="HOU45" s="132"/>
      <c r="HOV45" s="132"/>
      <c r="HOW45" s="132"/>
      <c r="HOX45" s="132"/>
      <c r="HOY45" s="132"/>
      <c r="HOZ45" s="132"/>
      <c r="HPA45" s="130"/>
      <c r="HPB45" s="132"/>
      <c r="HPC45" s="132"/>
      <c r="HPD45" s="132"/>
      <c r="HPE45" s="132"/>
      <c r="HPF45" s="132"/>
      <c r="HPG45" s="132"/>
      <c r="HPH45" s="132"/>
      <c r="HPI45" s="132"/>
      <c r="HPJ45" s="132"/>
      <c r="HPK45" s="132"/>
      <c r="HPL45" s="132"/>
      <c r="HPM45" s="132"/>
      <c r="HPN45" s="132"/>
      <c r="HPO45" s="132"/>
      <c r="HPP45" s="130"/>
      <c r="HPQ45" s="132"/>
      <c r="HPR45" s="132"/>
      <c r="HPS45" s="132"/>
      <c r="HPT45" s="132"/>
      <c r="HPU45" s="132"/>
      <c r="HPV45" s="132"/>
      <c r="HPW45" s="132"/>
      <c r="HPX45" s="132"/>
      <c r="HPY45" s="132"/>
      <c r="HPZ45" s="132"/>
      <c r="HQA45" s="132"/>
      <c r="HQB45" s="132"/>
      <c r="HQC45" s="132"/>
      <c r="HQD45" s="132"/>
      <c r="HQE45" s="130"/>
      <c r="HQF45" s="132"/>
      <c r="HQG45" s="132"/>
      <c r="HQH45" s="132"/>
      <c r="HQI45" s="132"/>
      <c r="HQJ45" s="132"/>
      <c r="HQK45" s="132"/>
      <c r="HQL45" s="132"/>
      <c r="HQM45" s="132"/>
      <c r="HQN45" s="132"/>
      <c r="HQO45" s="132"/>
      <c r="HQP45" s="132"/>
      <c r="HQQ45" s="132"/>
      <c r="HQR45" s="132"/>
      <c r="HQS45" s="132"/>
      <c r="HQT45" s="130"/>
      <c r="HQU45" s="132"/>
      <c r="HQV45" s="132"/>
      <c r="HQW45" s="132"/>
      <c r="HQX45" s="132"/>
      <c r="HQY45" s="132"/>
      <c r="HQZ45" s="132"/>
      <c r="HRA45" s="132"/>
      <c r="HRB45" s="132"/>
      <c r="HRC45" s="132"/>
      <c r="HRD45" s="132"/>
      <c r="HRE45" s="132"/>
      <c r="HRF45" s="132"/>
      <c r="HRG45" s="132"/>
      <c r="HRH45" s="132"/>
      <c r="HRI45" s="130"/>
      <c r="HRJ45" s="132"/>
      <c r="HRK45" s="132"/>
      <c r="HRL45" s="132"/>
      <c r="HRM45" s="132"/>
      <c r="HRN45" s="132"/>
      <c r="HRO45" s="132"/>
      <c r="HRP45" s="132"/>
      <c r="HRQ45" s="132"/>
      <c r="HRR45" s="132"/>
      <c r="HRS45" s="132"/>
      <c r="HRT45" s="132"/>
      <c r="HRU45" s="132"/>
      <c r="HRV45" s="132"/>
      <c r="HRW45" s="132"/>
      <c r="HRX45" s="130"/>
      <c r="HRY45" s="132"/>
      <c r="HRZ45" s="132"/>
      <c r="HSA45" s="132"/>
      <c r="HSB45" s="132"/>
      <c r="HSC45" s="132"/>
      <c r="HSD45" s="132"/>
      <c r="HSE45" s="132"/>
      <c r="HSF45" s="132"/>
      <c r="HSG45" s="132"/>
      <c r="HSH45" s="132"/>
      <c r="HSI45" s="132"/>
      <c r="HSJ45" s="132"/>
      <c r="HSK45" s="132"/>
      <c r="HSL45" s="132"/>
      <c r="HSM45" s="130"/>
      <c r="HSN45" s="132"/>
      <c r="HSO45" s="132"/>
      <c r="HSP45" s="132"/>
      <c r="HSQ45" s="132"/>
      <c r="HSR45" s="132"/>
      <c r="HSS45" s="132"/>
      <c r="HST45" s="132"/>
      <c r="HSU45" s="132"/>
      <c r="HSV45" s="132"/>
      <c r="HSW45" s="132"/>
      <c r="HSX45" s="132"/>
      <c r="HSY45" s="132"/>
      <c r="HSZ45" s="132"/>
      <c r="HTA45" s="132"/>
      <c r="HTB45" s="130"/>
      <c r="HTC45" s="132"/>
      <c r="HTD45" s="132"/>
      <c r="HTE45" s="132"/>
      <c r="HTF45" s="132"/>
      <c r="HTG45" s="132"/>
      <c r="HTH45" s="132"/>
      <c r="HTI45" s="132"/>
      <c r="HTJ45" s="132"/>
      <c r="HTK45" s="132"/>
      <c r="HTL45" s="132"/>
      <c r="HTM45" s="132"/>
      <c r="HTN45" s="132"/>
      <c r="HTO45" s="132"/>
      <c r="HTP45" s="132"/>
      <c r="HTQ45" s="130"/>
      <c r="HTR45" s="132"/>
      <c r="HTS45" s="132"/>
      <c r="HTT45" s="132"/>
      <c r="HTU45" s="132"/>
      <c r="HTV45" s="132"/>
      <c r="HTW45" s="132"/>
      <c r="HTX45" s="132"/>
      <c r="HTY45" s="132"/>
      <c r="HTZ45" s="132"/>
      <c r="HUA45" s="132"/>
      <c r="HUB45" s="132"/>
      <c r="HUC45" s="132"/>
      <c r="HUD45" s="132"/>
      <c r="HUE45" s="132"/>
      <c r="HUF45" s="130"/>
      <c r="HUG45" s="132"/>
      <c r="HUH45" s="132"/>
      <c r="HUI45" s="132"/>
      <c r="HUJ45" s="132"/>
      <c r="HUK45" s="132"/>
      <c r="HUL45" s="132"/>
      <c r="HUM45" s="132"/>
      <c r="HUN45" s="132"/>
      <c r="HUO45" s="132"/>
      <c r="HUP45" s="132"/>
      <c r="HUQ45" s="132"/>
      <c r="HUR45" s="132"/>
      <c r="HUS45" s="132"/>
      <c r="HUT45" s="132"/>
      <c r="HUU45" s="130"/>
      <c r="HUV45" s="132"/>
      <c r="HUW45" s="132"/>
      <c r="HUX45" s="132"/>
      <c r="HUY45" s="132"/>
      <c r="HUZ45" s="132"/>
      <c r="HVA45" s="132"/>
      <c r="HVB45" s="132"/>
      <c r="HVC45" s="132"/>
      <c r="HVD45" s="132"/>
      <c r="HVE45" s="132"/>
      <c r="HVF45" s="132"/>
      <c r="HVG45" s="132"/>
      <c r="HVH45" s="132"/>
      <c r="HVI45" s="132"/>
      <c r="HVJ45" s="130"/>
      <c r="HVK45" s="132"/>
      <c r="HVL45" s="132"/>
      <c r="HVM45" s="132"/>
      <c r="HVN45" s="132"/>
      <c r="HVO45" s="132"/>
      <c r="HVP45" s="132"/>
      <c r="HVQ45" s="132"/>
      <c r="HVR45" s="132"/>
      <c r="HVS45" s="132"/>
      <c r="HVT45" s="132"/>
      <c r="HVU45" s="132"/>
      <c r="HVV45" s="132"/>
      <c r="HVW45" s="132"/>
      <c r="HVX45" s="132"/>
      <c r="HVY45" s="130"/>
      <c r="HVZ45" s="132"/>
      <c r="HWA45" s="132"/>
      <c r="HWB45" s="132"/>
      <c r="HWC45" s="132"/>
      <c r="HWD45" s="132"/>
      <c r="HWE45" s="132"/>
      <c r="HWF45" s="132"/>
      <c r="HWG45" s="132"/>
      <c r="HWH45" s="132"/>
      <c r="HWI45" s="132"/>
      <c r="HWJ45" s="132"/>
      <c r="HWK45" s="132"/>
      <c r="HWL45" s="132"/>
      <c r="HWM45" s="132"/>
      <c r="HWN45" s="130"/>
      <c r="HWO45" s="132"/>
      <c r="HWP45" s="132"/>
      <c r="HWQ45" s="132"/>
      <c r="HWR45" s="132"/>
      <c r="HWS45" s="132"/>
      <c r="HWT45" s="132"/>
      <c r="HWU45" s="132"/>
      <c r="HWV45" s="132"/>
      <c r="HWW45" s="132"/>
      <c r="HWX45" s="132"/>
      <c r="HWY45" s="132"/>
      <c r="HWZ45" s="132"/>
      <c r="HXA45" s="132"/>
      <c r="HXB45" s="132"/>
      <c r="HXC45" s="130"/>
      <c r="HXD45" s="132"/>
      <c r="HXE45" s="132"/>
      <c r="HXF45" s="132"/>
      <c r="HXG45" s="132"/>
      <c r="HXH45" s="132"/>
      <c r="HXI45" s="132"/>
      <c r="HXJ45" s="132"/>
      <c r="HXK45" s="132"/>
      <c r="HXL45" s="132"/>
      <c r="HXM45" s="132"/>
      <c r="HXN45" s="132"/>
      <c r="HXO45" s="132"/>
      <c r="HXP45" s="132"/>
      <c r="HXQ45" s="132"/>
      <c r="HXR45" s="130"/>
      <c r="HXS45" s="132"/>
      <c r="HXT45" s="132"/>
      <c r="HXU45" s="132"/>
      <c r="HXV45" s="132"/>
      <c r="HXW45" s="132"/>
      <c r="HXX45" s="132"/>
      <c r="HXY45" s="132"/>
      <c r="HXZ45" s="132"/>
      <c r="HYA45" s="132"/>
      <c r="HYB45" s="132"/>
      <c r="HYC45" s="132"/>
      <c r="HYD45" s="132"/>
      <c r="HYE45" s="132"/>
      <c r="HYF45" s="132"/>
      <c r="HYG45" s="130"/>
      <c r="HYH45" s="132"/>
      <c r="HYI45" s="132"/>
      <c r="HYJ45" s="132"/>
      <c r="HYK45" s="132"/>
      <c r="HYL45" s="132"/>
      <c r="HYM45" s="132"/>
      <c r="HYN45" s="132"/>
      <c r="HYO45" s="132"/>
      <c r="HYP45" s="132"/>
      <c r="HYQ45" s="132"/>
      <c r="HYR45" s="132"/>
      <c r="HYS45" s="132"/>
      <c r="HYT45" s="132"/>
      <c r="HYU45" s="132"/>
      <c r="HYV45" s="130"/>
      <c r="HYW45" s="132"/>
      <c r="HYX45" s="132"/>
      <c r="HYY45" s="132"/>
      <c r="HYZ45" s="132"/>
      <c r="HZA45" s="132"/>
      <c r="HZB45" s="132"/>
      <c r="HZC45" s="132"/>
      <c r="HZD45" s="132"/>
      <c r="HZE45" s="132"/>
      <c r="HZF45" s="132"/>
      <c r="HZG45" s="132"/>
      <c r="HZH45" s="132"/>
      <c r="HZI45" s="132"/>
      <c r="HZJ45" s="132"/>
      <c r="HZK45" s="130"/>
      <c r="HZL45" s="132"/>
      <c r="HZM45" s="132"/>
      <c r="HZN45" s="132"/>
      <c r="HZO45" s="132"/>
      <c r="HZP45" s="132"/>
      <c r="HZQ45" s="132"/>
      <c r="HZR45" s="132"/>
      <c r="HZS45" s="132"/>
      <c r="HZT45" s="132"/>
      <c r="HZU45" s="132"/>
      <c r="HZV45" s="132"/>
      <c r="HZW45" s="132"/>
      <c r="HZX45" s="132"/>
      <c r="HZY45" s="132"/>
      <c r="HZZ45" s="130"/>
      <c r="IAA45" s="132"/>
      <c r="IAB45" s="132"/>
      <c r="IAC45" s="132"/>
      <c r="IAD45" s="132"/>
      <c r="IAE45" s="132"/>
      <c r="IAF45" s="132"/>
      <c r="IAG45" s="132"/>
      <c r="IAH45" s="132"/>
      <c r="IAI45" s="132"/>
      <c r="IAJ45" s="132"/>
      <c r="IAK45" s="132"/>
      <c r="IAL45" s="132"/>
      <c r="IAM45" s="132"/>
      <c r="IAN45" s="132"/>
      <c r="IAO45" s="130"/>
      <c r="IAP45" s="132"/>
      <c r="IAQ45" s="132"/>
      <c r="IAR45" s="132"/>
      <c r="IAS45" s="132"/>
      <c r="IAT45" s="132"/>
      <c r="IAU45" s="132"/>
      <c r="IAV45" s="132"/>
      <c r="IAW45" s="132"/>
      <c r="IAX45" s="132"/>
      <c r="IAY45" s="132"/>
      <c r="IAZ45" s="132"/>
      <c r="IBA45" s="132"/>
      <c r="IBB45" s="132"/>
      <c r="IBC45" s="132"/>
      <c r="IBD45" s="130"/>
      <c r="IBE45" s="132"/>
      <c r="IBF45" s="132"/>
      <c r="IBG45" s="132"/>
      <c r="IBH45" s="132"/>
      <c r="IBI45" s="132"/>
      <c r="IBJ45" s="132"/>
      <c r="IBK45" s="132"/>
      <c r="IBL45" s="132"/>
      <c r="IBM45" s="132"/>
      <c r="IBN45" s="132"/>
      <c r="IBO45" s="132"/>
      <c r="IBP45" s="132"/>
      <c r="IBQ45" s="132"/>
      <c r="IBR45" s="132"/>
      <c r="IBS45" s="130"/>
      <c r="IBT45" s="132"/>
      <c r="IBU45" s="132"/>
      <c r="IBV45" s="132"/>
      <c r="IBW45" s="132"/>
      <c r="IBX45" s="132"/>
      <c r="IBY45" s="132"/>
      <c r="IBZ45" s="132"/>
      <c r="ICA45" s="132"/>
      <c r="ICB45" s="132"/>
      <c r="ICC45" s="132"/>
      <c r="ICD45" s="132"/>
      <c r="ICE45" s="132"/>
      <c r="ICF45" s="132"/>
      <c r="ICG45" s="132"/>
      <c r="ICH45" s="130"/>
      <c r="ICI45" s="132"/>
      <c r="ICJ45" s="132"/>
      <c r="ICK45" s="132"/>
      <c r="ICL45" s="132"/>
      <c r="ICM45" s="132"/>
      <c r="ICN45" s="132"/>
      <c r="ICO45" s="132"/>
      <c r="ICP45" s="132"/>
      <c r="ICQ45" s="132"/>
      <c r="ICR45" s="132"/>
      <c r="ICS45" s="132"/>
      <c r="ICT45" s="132"/>
      <c r="ICU45" s="132"/>
      <c r="ICV45" s="132"/>
      <c r="ICW45" s="130"/>
      <c r="ICX45" s="132"/>
      <c r="ICY45" s="132"/>
      <c r="ICZ45" s="132"/>
      <c r="IDA45" s="132"/>
      <c r="IDB45" s="132"/>
      <c r="IDC45" s="132"/>
      <c r="IDD45" s="132"/>
      <c r="IDE45" s="132"/>
      <c r="IDF45" s="132"/>
      <c r="IDG45" s="132"/>
      <c r="IDH45" s="132"/>
      <c r="IDI45" s="132"/>
      <c r="IDJ45" s="132"/>
      <c r="IDK45" s="132"/>
      <c r="IDL45" s="130"/>
      <c r="IDM45" s="132"/>
      <c r="IDN45" s="132"/>
      <c r="IDO45" s="132"/>
      <c r="IDP45" s="132"/>
      <c r="IDQ45" s="132"/>
      <c r="IDR45" s="132"/>
      <c r="IDS45" s="132"/>
      <c r="IDT45" s="132"/>
      <c r="IDU45" s="132"/>
      <c r="IDV45" s="132"/>
      <c r="IDW45" s="132"/>
      <c r="IDX45" s="132"/>
      <c r="IDY45" s="132"/>
      <c r="IDZ45" s="132"/>
      <c r="IEA45" s="130"/>
      <c r="IEB45" s="132"/>
      <c r="IEC45" s="132"/>
      <c r="IED45" s="132"/>
      <c r="IEE45" s="132"/>
      <c r="IEF45" s="132"/>
      <c r="IEG45" s="132"/>
      <c r="IEH45" s="132"/>
      <c r="IEI45" s="132"/>
      <c r="IEJ45" s="132"/>
      <c r="IEK45" s="132"/>
      <c r="IEL45" s="132"/>
      <c r="IEM45" s="132"/>
      <c r="IEN45" s="132"/>
      <c r="IEO45" s="132"/>
      <c r="IEP45" s="130"/>
      <c r="IEQ45" s="132"/>
      <c r="IER45" s="132"/>
      <c r="IES45" s="132"/>
      <c r="IET45" s="132"/>
      <c r="IEU45" s="132"/>
      <c r="IEV45" s="132"/>
      <c r="IEW45" s="132"/>
      <c r="IEX45" s="132"/>
      <c r="IEY45" s="132"/>
      <c r="IEZ45" s="132"/>
      <c r="IFA45" s="132"/>
      <c r="IFB45" s="132"/>
      <c r="IFC45" s="132"/>
      <c r="IFD45" s="132"/>
      <c r="IFE45" s="130"/>
      <c r="IFF45" s="132"/>
      <c r="IFG45" s="132"/>
      <c r="IFH45" s="132"/>
      <c r="IFI45" s="132"/>
      <c r="IFJ45" s="132"/>
      <c r="IFK45" s="132"/>
      <c r="IFL45" s="132"/>
      <c r="IFM45" s="132"/>
      <c r="IFN45" s="132"/>
      <c r="IFO45" s="132"/>
      <c r="IFP45" s="132"/>
      <c r="IFQ45" s="132"/>
      <c r="IFR45" s="132"/>
      <c r="IFS45" s="132"/>
      <c r="IFT45" s="130"/>
      <c r="IFU45" s="132"/>
      <c r="IFV45" s="132"/>
      <c r="IFW45" s="132"/>
      <c r="IFX45" s="132"/>
      <c r="IFY45" s="132"/>
      <c r="IFZ45" s="132"/>
      <c r="IGA45" s="132"/>
      <c r="IGB45" s="132"/>
      <c r="IGC45" s="132"/>
      <c r="IGD45" s="132"/>
      <c r="IGE45" s="132"/>
      <c r="IGF45" s="132"/>
      <c r="IGG45" s="132"/>
      <c r="IGH45" s="132"/>
      <c r="IGI45" s="130"/>
      <c r="IGJ45" s="132"/>
      <c r="IGK45" s="132"/>
      <c r="IGL45" s="132"/>
      <c r="IGM45" s="132"/>
      <c r="IGN45" s="132"/>
      <c r="IGO45" s="132"/>
      <c r="IGP45" s="132"/>
      <c r="IGQ45" s="132"/>
      <c r="IGR45" s="132"/>
      <c r="IGS45" s="132"/>
      <c r="IGT45" s="132"/>
      <c r="IGU45" s="132"/>
      <c r="IGV45" s="132"/>
      <c r="IGW45" s="132"/>
      <c r="IGX45" s="130"/>
      <c r="IGY45" s="132"/>
      <c r="IGZ45" s="132"/>
      <c r="IHA45" s="132"/>
      <c r="IHB45" s="132"/>
      <c r="IHC45" s="132"/>
      <c r="IHD45" s="132"/>
      <c r="IHE45" s="132"/>
      <c r="IHF45" s="132"/>
      <c r="IHG45" s="132"/>
      <c r="IHH45" s="132"/>
      <c r="IHI45" s="132"/>
      <c r="IHJ45" s="132"/>
      <c r="IHK45" s="132"/>
      <c r="IHL45" s="132"/>
      <c r="IHM45" s="130"/>
      <c r="IHN45" s="132"/>
      <c r="IHO45" s="132"/>
      <c r="IHP45" s="132"/>
      <c r="IHQ45" s="132"/>
      <c r="IHR45" s="132"/>
      <c r="IHS45" s="132"/>
      <c r="IHT45" s="132"/>
      <c r="IHU45" s="132"/>
      <c r="IHV45" s="132"/>
      <c r="IHW45" s="132"/>
      <c r="IHX45" s="132"/>
      <c r="IHY45" s="132"/>
      <c r="IHZ45" s="132"/>
      <c r="IIA45" s="132"/>
      <c r="IIB45" s="130"/>
      <c r="IIC45" s="132"/>
      <c r="IID45" s="132"/>
      <c r="IIE45" s="132"/>
      <c r="IIF45" s="132"/>
      <c r="IIG45" s="132"/>
      <c r="IIH45" s="132"/>
      <c r="III45" s="132"/>
      <c r="IIJ45" s="132"/>
      <c r="IIK45" s="132"/>
      <c r="IIL45" s="132"/>
      <c r="IIM45" s="132"/>
      <c r="IIN45" s="132"/>
      <c r="IIO45" s="132"/>
      <c r="IIP45" s="132"/>
      <c r="IIQ45" s="130"/>
      <c r="IIR45" s="132"/>
      <c r="IIS45" s="132"/>
      <c r="IIT45" s="132"/>
      <c r="IIU45" s="132"/>
      <c r="IIV45" s="132"/>
      <c r="IIW45" s="132"/>
      <c r="IIX45" s="132"/>
      <c r="IIY45" s="132"/>
      <c r="IIZ45" s="132"/>
      <c r="IJA45" s="132"/>
      <c r="IJB45" s="132"/>
      <c r="IJC45" s="132"/>
      <c r="IJD45" s="132"/>
      <c r="IJE45" s="132"/>
      <c r="IJF45" s="130"/>
      <c r="IJG45" s="132"/>
      <c r="IJH45" s="132"/>
      <c r="IJI45" s="132"/>
      <c r="IJJ45" s="132"/>
      <c r="IJK45" s="132"/>
      <c r="IJL45" s="132"/>
      <c r="IJM45" s="132"/>
      <c r="IJN45" s="132"/>
      <c r="IJO45" s="132"/>
      <c r="IJP45" s="132"/>
      <c r="IJQ45" s="132"/>
      <c r="IJR45" s="132"/>
      <c r="IJS45" s="132"/>
      <c r="IJT45" s="132"/>
      <c r="IJU45" s="130"/>
      <c r="IJV45" s="132"/>
      <c r="IJW45" s="132"/>
      <c r="IJX45" s="132"/>
      <c r="IJY45" s="132"/>
      <c r="IJZ45" s="132"/>
      <c r="IKA45" s="132"/>
      <c r="IKB45" s="132"/>
      <c r="IKC45" s="132"/>
      <c r="IKD45" s="132"/>
      <c r="IKE45" s="132"/>
      <c r="IKF45" s="132"/>
      <c r="IKG45" s="132"/>
      <c r="IKH45" s="132"/>
      <c r="IKI45" s="132"/>
      <c r="IKJ45" s="130"/>
      <c r="IKK45" s="132"/>
      <c r="IKL45" s="132"/>
      <c r="IKM45" s="132"/>
      <c r="IKN45" s="132"/>
      <c r="IKO45" s="132"/>
      <c r="IKP45" s="132"/>
      <c r="IKQ45" s="132"/>
      <c r="IKR45" s="132"/>
      <c r="IKS45" s="132"/>
      <c r="IKT45" s="132"/>
      <c r="IKU45" s="132"/>
      <c r="IKV45" s="132"/>
      <c r="IKW45" s="132"/>
      <c r="IKX45" s="132"/>
      <c r="IKY45" s="130"/>
      <c r="IKZ45" s="132"/>
      <c r="ILA45" s="132"/>
      <c r="ILB45" s="132"/>
      <c r="ILC45" s="132"/>
      <c r="ILD45" s="132"/>
      <c r="ILE45" s="132"/>
      <c r="ILF45" s="132"/>
      <c r="ILG45" s="132"/>
      <c r="ILH45" s="132"/>
      <c r="ILI45" s="132"/>
      <c r="ILJ45" s="132"/>
      <c r="ILK45" s="132"/>
      <c r="ILL45" s="132"/>
      <c r="ILM45" s="132"/>
      <c r="ILN45" s="130"/>
      <c r="ILO45" s="132"/>
      <c r="ILP45" s="132"/>
      <c r="ILQ45" s="132"/>
      <c r="ILR45" s="132"/>
      <c r="ILS45" s="132"/>
      <c r="ILT45" s="132"/>
      <c r="ILU45" s="132"/>
      <c r="ILV45" s="132"/>
      <c r="ILW45" s="132"/>
      <c r="ILX45" s="132"/>
      <c r="ILY45" s="132"/>
      <c r="ILZ45" s="132"/>
      <c r="IMA45" s="132"/>
      <c r="IMB45" s="132"/>
      <c r="IMC45" s="130"/>
      <c r="IMD45" s="132"/>
      <c r="IME45" s="132"/>
      <c r="IMF45" s="132"/>
      <c r="IMG45" s="132"/>
      <c r="IMH45" s="132"/>
      <c r="IMI45" s="132"/>
      <c r="IMJ45" s="132"/>
      <c r="IMK45" s="132"/>
      <c r="IML45" s="132"/>
      <c r="IMM45" s="132"/>
      <c r="IMN45" s="132"/>
      <c r="IMO45" s="132"/>
      <c r="IMP45" s="132"/>
      <c r="IMQ45" s="132"/>
      <c r="IMR45" s="130"/>
      <c r="IMS45" s="132"/>
      <c r="IMT45" s="132"/>
      <c r="IMU45" s="132"/>
      <c r="IMV45" s="132"/>
      <c r="IMW45" s="132"/>
      <c r="IMX45" s="132"/>
      <c r="IMY45" s="132"/>
      <c r="IMZ45" s="132"/>
      <c r="INA45" s="132"/>
      <c r="INB45" s="132"/>
      <c r="INC45" s="132"/>
      <c r="IND45" s="132"/>
      <c r="INE45" s="132"/>
      <c r="INF45" s="132"/>
      <c r="ING45" s="130"/>
      <c r="INH45" s="132"/>
      <c r="INI45" s="132"/>
      <c r="INJ45" s="132"/>
      <c r="INK45" s="132"/>
      <c r="INL45" s="132"/>
      <c r="INM45" s="132"/>
      <c r="INN45" s="132"/>
      <c r="INO45" s="132"/>
      <c r="INP45" s="132"/>
      <c r="INQ45" s="132"/>
      <c r="INR45" s="132"/>
      <c r="INS45" s="132"/>
      <c r="INT45" s="132"/>
      <c r="INU45" s="132"/>
      <c r="INV45" s="130"/>
      <c r="INW45" s="132"/>
      <c r="INX45" s="132"/>
      <c r="INY45" s="132"/>
      <c r="INZ45" s="132"/>
      <c r="IOA45" s="132"/>
      <c r="IOB45" s="132"/>
      <c r="IOC45" s="132"/>
      <c r="IOD45" s="132"/>
      <c r="IOE45" s="132"/>
      <c r="IOF45" s="132"/>
      <c r="IOG45" s="132"/>
      <c r="IOH45" s="132"/>
      <c r="IOI45" s="132"/>
      <c r="IOJ45" s="132"/>
      <c r="IOK45" s="130"/>
      <c r="IOL45" s="132"/>
      <c r="IOM45" s="132"/>
      <c r="ION45" s="132"/>
      <c r="IOO45" s="132"/>
      <c r="IOP45" s="132"/>
      <c r="IOQ45" s="132"/>
      <c r="IOR45" s="132"/>
      <c r="IOS45" s="132"/>
      <c r="IOT45" s="132"/>
      <c r="IOU45" s="132"/>
      <c r="IOV45" s="132"/>
      <c r="IOW45" s="132"/>
      <c r="IOX45" s="132"/>
      <c r="IOY45" s="132"/>
      <c r="IOZ45" s="130"/>
      <c r="IPA45" s="132"/>
      <c r="IPB45" s="132"/>
      <c r="IPC45" s="132"/>
      <c r="IPD45" s="132"/>
      <c r="IPE45" s="132"/>
      <c r="IPF45" s="132"/>
      <c r="IPG45" s="132"/>
      <c r="IPH45" s="132"/>
      <c r="IPI45" s="132"/>
      <c r="IPJ45" s="132"/>
      <c r="IPK45" s="132"/>
      <c r="IPL45" s="132"/>
      <c r="IPM45" s="132"/>
      <c r="IPN45" s="132"/>
      <c r="IPO45" s="130"/>
      <c r="IPP45" s="132"/>
      <c r="IPQ45" s="132"/>
      <c r="IPR45" s="132"/>
      <c r="IPS45" s="132"/>
      <c r="IPT45" s="132"/>
      <c r="IPU45" s="132"/>
      <c r="IPV45" s="132"/>
      <c r="IPW45" s="132"/>
      <c r="IPX45" s="132"/>
      <c r="IPY45" s="132"/>
      <c r="IPZ45" s="132"/>
      <c r="IQA45" s="132"/>
      <c r="IQB45" s="132"/>
      <c r="IQC45" s="132"/>
      <c r="IQD45" s="130"/>
      <c r="IQE45" s="132"/>
      <c r="IQF45" s="132"/>
      <c r="IQG45" s="132"/>
      <c r="IQH45" s="132"/>
      <c r="IQI45" s="132"/>
      <c r="IQJ45" s="132"/>
      <c r="IQK45" s="132"/>
      <c r="IQL45" s="132"/>
      <c r="IQM45" s="132"/>
      <c r="IQN45" s="132"/>
      <c r="IQO45" s="132"/>
      <c r="IQP45" s="132"/>
      <c r="IQQ45" s="132"/>
      <c r="IQR45" s="132"/>
      <c r="IQS45" s="130"/>
      <c r="IQT45" s="132"/>
      <c r="IQU45" s="132"/>
      <c r="IQV45" s="132"/>
      <c r="IQW45" s="132"/>
      <c r="IQX45" s="132"/>
      <c r="IQY45" s="132"/>
      <c r="IQZ45" s="132"/>
      <c r="IRA45" s="132"/>
      <c r="IRB45" s="132"/>
      <c r="IRC45" s="132"/>
      <c r="IRD45" s="132"/>
      <c r="IRE45" s="132"/>
      <c r="IRF45" s="132"/>
      <c r="IRG45" s="132"/>
      <c r="IRH45" s="130"/>
      <c r="IRI45" s="132"/>
      <c r="IRJ45" s="132"/>
      <c r="IRK45" s="132"/>
      <c r="IRL45" s="132"/>
      <c r="IRM45" s="132"/>
      <c r="IRN45" s="132"/>
      <c r="IRO45" s="132"/>
      <c r="IRP45" s="132"/>
      <c r="IRQ45" s="132"/>
      <c r="IRR45" s="132"/>
      <c r="IRS45" s="132"/>
      <c r="IRT45" s="132"/>
      <c r="IRU45" s="132"/>
      <c r="IRV45" s="132"/>
      <c r="IRW45" s="130"/>
      <c r="IRX45" s="132"/>
      <c r="IRY45" s="132"/>
      <c r="IRZ45" s="132"/>
      <c r="ISA45" s="132"/>
      <c r="ISB45" s="132"/>
      <c r="ISC45" s="132"/>
      <c r="ISD45" s="132"/>
      <c r="ISE45" s="132"/>
      <c r="ISF45" s="132"/>
      <c r="ISG45" s="132"/>
      <c r="ISH45" s="132"/>
      <c r="ISI45" s="132"/>
      <c r="ISJ45" s="132"/>
      <c r="ISK45" s="132"/>
      <c r="ISL45" s="130"/>
      <c r="ISM45" s="132"/>
      <c r="ISN45" s="132"/>
      <c r="ISO45" s="132"/>
      <c r="ISP45" s="132"/>
      <c r="ISQ45" s="132"/>
      <c r="ISR45" s="132"/>
      <c r="ISS45" s="132"/>
      <c r="IST45" s="132"/>
      <c r="ISU45" s="132"/>
      <c r="ISV45" s="132"/>
      <c r="ISW45" s="132"/>
      <c r="ISX45" s="132"/>
      <c r="ISY45" s="132"/>
      <c r="ISZ45" s="132"/>
      <c r="ITA45" s="130"/>
      <c r="ITB45" s="132"/>
      <c r="ITC45" s="132"/>
      <c r="ITD45" s="132"/>
      <c r="ITE45" s="132"/>
      <c r="ITF45" s="132"/>
      <c r="ITG45" s="132"/>
      <c r="ITH45" s="132"/>
      <c r="ITI45" s="132"/>
      <c r="ITJ45" s="132"/>
      <c r="ITK45" s="132"/>
      <c r="ITL45" s="132"/>
      <c r="ITM45" s="132"/>
      <c r="ITN45" s="132"/>
      <c r="ITO45" s="132"/>
      <c r="ITP45" s="130"/>
      <c r="ITQ45" s="132"/>
      <c r="ITR45" s="132"/>
      <c r="ITS45" s="132"/>
      <c r="ITT45" s="132"/>
      <c r="ITU45" s="132"/>
      <c r="ITV45" s="132"/>
      <c r="ITW45" s="132"/>
      <c r="ITX45" s="132"/>
      <c r="ITY45" s="132"/>
      <c r="ITZ45" s="132"/>
      <c r="IUA45" s="132"/>
      <c r="IUB45" s="132"/>
      <c r="IUC45" s="132"/>
      <c r="IUD45" s="132"/>
      <c r="IUE45" s="130"/>
      <c r="IUF45" s="132"/>
      <c r="IUG45" s="132"/>
      <c r="IUH45" s="132"/>
      <c r="IUI45" s="132"/>
      <c r="IUJ45" s="132"/>
      <c r="IUK45" s="132"/>
      <c r="IUL45" s="132"/>
      <c r="IUM45" s="132"/>
      <c r="IUN45" s="132"/>
      <c r="IUO45" s="132"/>
      <c r="IUP45" s="132"/>
      <c r="IUQ45" s="132"/>
      <c r="IUR45" s="132"/>
      <c r="IUS45" s="132"/>
      <c r="IUT45" s="130"/>
      <c r="IUU45" s="132"/>
      <c r="IUV45" s="132"/>
      <c r="IUW45" s="132"/>
      <c r="IUX45" s="132"/>
      <c r="IUY45" s="132"/>
      <c r="IUZ45" s="132"/>
      <c r="IVA45" s="132"/>
      <c r="IVB45" s="132"/>
      <c r="IVC45" s="132"/>
      <c r="IVD45" s="132"/>
      <c r="IVE45" s="132"/>
      <c r="IVF45" s="132"/>
      <c r="IVG45" s="132"/>
      <c r="IVH45" s="132"/>
      <c r="IVI45" s="130"/>
      <c r="IVJ45" s="132"/>
      <c r="IVK45" s="132"/>
      <c r="IVL45" s="132"/>
      <c r="IVM45" s="132"/>
      <c r="IVN45" s="132"/>
      <c r="IVO45" s="132"/>
      <c r="IVP45" s="132"/>
      <c r="IVQ45" s="132"/>
      <c r="IVR45" s="132"/>
      <c r="IVS45" s="132"/>
      <c r="IVT45" s="132"/>
      <c r="IVU45" s="132"/>
      <c r="IVV45" s="132"/>
      <c r="IVW45" s="132"/>
      <c r="IVX45" s="130"/>
      <c r="IVY45" s="132"/>
      <c r="IVZ45" s="132"/>
      <c r="IWA45" s="132"/>
      <c r="IWB45" s="132"/>
      <c r="IWC45" s="132"/>
      <c r="IWD45" s="132"/>
      <c r="IWE45" s="132"/>
      <c r="IWF45" s="132"/>
      <c r="IWG45" s="132"/>
      <c r="IWH45" s="132"/>
      <c r="IWI45" s="132"/>
      <c r="IWJ45" s="132"/>
      <c r="IWK45" s="132"/>
      <c r="IWL45" s="132"/>
      <c r="IWM45" s="130"/>
      <c r="IWN45" s="132"/>
      <c r="IWO45" s="132"/>
      <c r="IWP45" s="132"/>
      <c r="IWQ45" s="132"/>
      <c r="IWR45" s="132"/>
      <c r="IWS45" s="132"/>
      <c r="IWT45" s="132"/>
      <c r="IWU45" s="132"/>
      <c r="IWV45" s="132"/>
      <c r="IWW45" s="132"/>
      <c r="IWX45" s="132"/>
      <c r="IWY45" s="132"/>
      <c r="IWZ45" s="132"/>
      <c r="IXA45" s="132"/>
      <c r="IXB45" s="130"/>
      <c r="IXC45" s="132"/>
      <c r="IXD45" s="132"/>
      <c r="IXE45" s="132"/>
      <c r="IXF45" s="132"/>
      <c r="IXG45" s="132"/>
      <c r="IXH45" s="132"/>
      <c r="IXI45" s="132"/>
      <c r="IXJ45" s="132"/>
      <c r="IXK45" s="132"/>
      <c r="IXL45" s="132"/>
      <c r="IXM45" s="132"/>
      <c r="IXN45" s="132"/>
      <c r="IXO45" s="132"/>
      <c r="IXP45" s="132"/>
      <c r="IXQ45" s="130"/>
      <c r="IXR45" s="132"/>
      <c r="IXS45" s="132"/>
      <c r="IXT45" s="132"/>
      <c r="IXU45" s="132"/>
      <c r="IXV45" s="132"/>
      <c r="IXW45" s="132"/>
      <c r="IXX45" s="132"/>
      <c r="IXY45" s="132"/>
      <c r="IXZ45" s="132"/>
      <c r="IYA45" s="132"/>
      <c r="IYB45" s="132"/>
      <c r="IYC45" s="132"/>
      <c r="IYD45" s="132"/>
      <c r="IYE45" s="132"/>
      <c r="IYF45" s="130"/>
      <c r="IYG45" s="132"/>
      <c r="IYH45" s="132"/>
      <c r="IYI45" s="132"/>
      <c r="IYJ45" s="132"/>
      <c r="IYK45" s="132"/>
      <c r="IYL45" s="132"/>
      <c r="IYM45" s="132"/>
      <c r="IYN45" s="132"/>
      <c r="IYO45" s="132"/>
      <c r="IYP45" s="132"/>
      <c r="IYQ45" s="132"/>
      <c r="IYR45" s="132"/>
      <c r="IYS45" s="132"/>
      <c r="IYT45" s="132"/>
      <c r="IYU45" s="130"/>
      <c r="IYV45" s="132"/>
      <c r="IYW45" s="132"/>
      <c r="IYX45" s="132"/>
      <c r="IYY45" s="132"/>
      <c r="IYZ45" s="132"/>
      <c r="IZA45" s="132"/>
      <c r="IZB45" s="132"/>
      <c r="IZC45" s="132"/>
      <c r="IZD45" s="132"/>
      <c r="IZE45" s="132"/>
      <c r="IZF45" s="132"/>
      <c r="IZG45" s="132"/>
      <c r="IZH45" s="132"/>
      <c r="IZI45" s="132"/>
      <c r="IZJ45" s="130"/>
      <c r="IZK45" s="132"/>
      <c r="IZL45" s="132"/>
      <c r="IZM45" s="132"/>
      <c r="IZN45" s="132"/>
      <c r="IZO45" s="132"/>
      <c r="IZP45" s="132"/>
      <c r="IZQ45" s="132"/>
      <c r="IZR45" s="132"/>
      <c r="IZS45" s="132"/>
      <c r="IZT45" s="132"/>
      <c r="IZU45" s="132"/>
      <c r="IZV45" s="132"/>
      <c r="IZW45" s="132"/>
      <c r="IZX45" s="132"/>
      <c r="IZY45" s="130"/>
      <c r="IZZ45" s="132"/>
      <c r="JAA45" s="132"/>
      <c r="JAB45" s="132"/>
      <c r="JAC45" s="132"/>
      <c r="JAD45" s="132"/>
      <c r="JAE45" s="132"/>
      <c r="JAF45" s="132"/>
      <c r="JAG45" s="132"/>
      <c r="JAH45" s="132"/>
      <c r="JAI45" s="132"/>
      <c r="JAJ45" s="132"/>
      <c r="JAK45" s="132"/>
      <c r="JAL45" s="132"/>
      <c r="JAM45" s="132"/>
      <c r="JAN45" s="130"/>
      <c r="JAO45" s="132"/>
      <c r="JAP45" s="132"/>
      <c r="JAQ45" s="132"/>
      <c r="JAR45" s="132"/>
      <c r="JAS45" s="132"/>
      <c r="JAT45" s="132"/>
      <c r="JAU45" s="132"/>
      <c r="JAV45" s="132"/>
      <c r="JAW45" s="132"/>
      <c r="JAX45" s="132"/>
      <c r="JAY45" s="132"/>
      <c r="JAZ45" s="132"/>
      <c r="JBA45" s="132"/>
      <c r="JBB45" s="132"/>
      <c r="JBC45" s="130"/>
      <c r="JBD45" s="132"/>
      <c r="JBE45" s="132"/>
      <c r="JBF45" s="132"/>
      <c r="JBG45" s="132"/>
      <c r="JBH45" s="132"/>
      <c r="JBI45" s="132"/>
      <c r="JBJ45" s="132"/>
      <c r="JBK45" s="132"/>
      <c r="JBL45" s="132"/>
      <c r="JBM45" s="132"/>
      <c r="JBN45" s="132"/>
      <c r="JBO45" s="132"/>
      <c r="JBP45" s="132"/>
      <c r="JBQ45" s="132"/>
      <c r="JBR45" s="130"/>
      <c r="JBS45" s="132"/>
      <c r="JBT45" s="132"/>
      <c r="JBU45" s="132"/>
      <c r="JBV45" s="132"/>
      <c r="JBW45" s="132"/>
      <c r="JBX45" s="132"/>
      <c r="JBY45" s="132"/>
      <c r="JBZ45" s="132"/>
      <c r="JCA45" s="132"/>
      <c r="JCB45" s="132"/>
      <c r="JCC45" s="132"/>
      <c r="JCD45" s="132"/>
      <c r="JCE45" s="132"/>
      <c r="JCF45" s="132"/>
      <c r="JCG45" s="130"/>
      <c r="JCH45" s="132"/>
      <c r="JCI45" s="132"/>
      <c r="JCJ45" s="132"/>
      <c r="JCK45" s="132"/>
      <c r="JCL45" s="132"/>
      <c r="JCM45" s="132"/>
      <c r="JCN45" s="132"/>
      <c r="JCO45" s="132"/>
      <c r="JCP45" s="132"/>
      <c r="JCQ45" s="132"/>
      <c r="JCR45" s="132"/>
      <c r="JCS45" s="132"/>
      <c r="JCT45" s="132"/>
      <c r="JCU45" s="132"/>
      <c r="JCV45" s="130"/>
      <c r="JCW45" s="132"/>
      <c r="JCX45" s="132"/>
      <c r="JCY45" s="132"/>
      <c r="JCZ45" s="132"/>
      <c r="JDA45" s="132"/>
      <c r="JDB45" s="132"/>
      <c r="JDC45" s="132"/>
      <c r="JDD45" s="132"/>
      <c r="JDE45" s="132"/>
      <c r="JDF45" s="132"/>
      <c r="JDG45" s="132"/>
      <c r="JDH45" s="132"/>
      <c r="JDI45" s="132"/>
      <c r="JDJ45" s="132"/>
      <c r="JDK45" s="130"/>
      <c r="JDL45" s="132"/>
      <c r="JDM45" s="132"/>
      <c r="JDN45" s="132"/>
      <c r="JDO45" s="132"/>
      <c r="JDP45" s="132"/>
      <c r="JDQ45" s="132"/>
      <c r="JDR45" s="132"/>
      <c r="JDS45" s="132"/>
      <c r="JDT45" s="132"/>
      <c r="JDU45" s="132"/>
      <c r="JDV45" s="132"/>
      <c r="JDW45" s="132"/>
      <c r="JDX45" s="132"/>
      <c r="JDY45" s="132"/>
      <c r="JDZ45" s="130"/>
      <c r="JEA45" s="132"/>
      <c r="JEB45" s="132"/>
      <c r="JEC45" s="132"/>
      <c r="JED45" s="132"/>
      <c r="JEE45" s="132"/>
      <c r="JEF45" s="132"/>
      <c r="JEG45" s="132"/>
      <c r="JEH45" s="132"/>
      <c r="JEI45" s="132"/>
      <c r="JEJ45" s="132"/>
      <c r="JEK45" s="132"/>
      <c r="JEL45" s="132"/>
      <c r="JEM45" s="132"/>
      <c r="JEN45" s="132"/>
      <c r="JEO45" s="130"/>
      <c r="JEP45" s="132"/>
      <c r="JEQ45" s="132"/>
      <c r="JER45" s="132"/>
      <c r="JES45" s="132"/>
      <c r="JET45" s="132"/>
      <c r="JEU45" s="132"/>
      <c r="JEV45" s="132"/>
      <c r="JEW45" s="132"/>
      <c r="JEX45" s="132"/>
      <c r="JEY45" s="132"/>
      <c r="JEZ45" s="132"/>
      <c r="JFA45" s="132"/>
      <c r="JFB45" s="132"/>
      <c r="JFC45" s="132"/>
      <c r="JFD45" s="130"/>
      <c r="JFE45" s="132"/>
      <c r="JFF45" s="132"/>
      <c r="JFG45" s="132"/>
      <c r="JFH45" s="132"/>
      <c r="JFI45" s="132"/>
      <c r="JFJ45" s="132"/>
      <c r="JFK45" s="132"/>
      <c r="JFL45" s="132"/>
      <c r="JFM45" s="132"/>
      <c r="JFN45" s="132"/>
      <c r="JFO45" s="132"/>
      <c r="JFP45" s="132"/>
      <c r="JFQ45" s="132"/>
      <c r="JFR45" s="132"/>
      <c r="JFS45" s="130"/>
      <c r="JFT45" s="132"/>
      <c r="JFU45" s="132"/>
      <c r="JFV45" s="132"/>
      <c r="JFW45" s="132"/>
      <c r="JFX45" s="132"/>
      <c r="JFY45" s="132"/>
      <c r="JFZ45" s="132"/>
      <c r="JGA45" s="132"/>
      <c r="JGB45" s="132"/>
      <c r="JGC45" s="132"/>
      <c r="JGD45" s="132"/>
      <c r="JGE45" s="132"/>
      <c r="JGF45" s="132"/>
      <c r="JGG45" s="132"/>
      <c r="JGH45" s="130"/>
      <c r="JGI45" s="132"/>
      <c r="JGJ45" s="132"/>
      <c r="JGK45" s="132"/>
      <c r="JGL45" s="132"/>
      <c r="JGM45" s="132"/>
      <c r="JGN45" s="132"/>
      <c r="JGO45" s="132"/>
      <c r="JGP45" s="132"/>
      <c r="JGQ45" s="132"/>
      <c r="JGR45" s="132"/>
      <c r="JGS45" s="132"/>
      <c r="JGT45" s="132"/>
      <c r="JGU45" s="132"/>
      <c r="JGV45" s="132"/>
      <c r="JGW45" s="130"/>
      <c r="JGX45" s="132"/>
      <c r="JGY45" s="132"/>
      <c r="JGZ45" s="132"/>
      <c r="JHA45" s="132"/>
      <c r="JHB45" s="132"/>
      <c r="JHC45" s="132"/>
      <c r="JHD45" s="132"/>
      <c r="JHE45" s="132"/>
      <c r="JHF45" s="132"/>
      <c r="JHG45" s="132"/>
      <c r="JHH45" s="132"/>
      <c r="JHI45" s="132"/>
      <c r="JHJ45" s="132"/>
      <c r="JHK45" s="132"/>
      <c r="JHL45" s="130"/>
      <c r="JHM45" s="132"/>
      <c r="JHN45" s="132"/>
      <c r="JHO45" s="132"/>
      <c r="JHP45" s="132"/>
      <c r="JHQ45" s="132"/>
      <c r="JHR45" s="132"/>
      <c r="JHS45" s="132"/>
      <c r="JHT45" s="132"/>
      <c r="JHU45" s="132"/>
      <c r="JHV45" s="132"/>
      <c r="JHW45" s="132"/>
      <c r="JHX45" s="132"/>
      <c r="JHY45" s="132"/>
      <c r="JHZ45" s="132"/>
      <c r="JIA45" s="130"/>
      <c r="JIB45" s="132"/>
      <c r="JIC45" s="132"/>
      <c r="JID45" s="132"/>
      <c r="JIE45" s="132"/>
      <c r="JIF45" s="132"/>
      <c r="JIG45" s="132"/>
      <c r="JIH45" s="132"/>
      <c r="JII45" s="132"/>
      <c r="JIJ45" s="132"/>
      <c r="JIK45" s="132"/>
      <c r="JIL45" s="132"/>
      <c r="JIM45" s="132"/>
      <c r="JIN45" s="132"/>
      <c r="JIO45" s="132"/>
      <c r="JIP45" s="130"/>
      <c r="JIQ45" s="132"/>
      <c r="JIR45" s="132"/>
      <c r="JIS45" s="132"/>
      <c r="JIT45" s="132"/>
      <c r="JIU45" s="132"/>
      <c r="JIV45" s="132"/>
      <c r="JIW45" s="132"/>
      <c r="JIX45" s="132"/>
      <c r="JIY45" s="132"/>
      <c r="JIZ45" s="132"/>
      <c r="JJA45" s="132"/>
      <c r="JJB45" s="132"/>
      <c r="JJC45" s="132"/>
      <c r="JJD45" s="132"/>
      <c r="JJE45" s="130"/>
      <c r="JJF45" s="132"/>
      <c r="JJG45" s="132"/>
      <c r="JJH45" s="132"/>
      <c r="JJI45" s="132"/>
      <c r="JJJ45" s="132"/>
      <c r="JJK45" s="132"/>
      <c r="JJL45" s="132"/>
      <c r="JJM45" s="132"/>
      <c r="JJN45" s="132"/>
      <c r="JJO45" s="132"/>
      <c r="JJP45" s="132"/>
      <c r="JJQ45" s="132"/>
      <c r="JJR45" s="132"/>
      <c r="JJS45" s="132"/>
      <c r="JJT45" s="130"/>
      <c r="JJU45" s="132"/>
      <c r="JJV45" s="132"/>
      <c r="JJW45" s="132"/>
      <c r="JJX45" s="132"/>
      <c r="JJY45" s="132"/>
      <c r="JJZ45" s="132"/>
      <c r="JKA45" s="132"/>
      <c r="JKB45" s="132"/>
      <c r="JKC45" s="132"/>
      <c r="JKD45" s="132"/>
      <c r="JKE45" s="132"/>
      <c r="JKF45" s="132"/>
      <c r="JKG45" s="132"/>
      <c r="JKH45" s="132"/>
      <c r="JKI45" s="130"/>
      <c r="JKJ45" s="132"/>
      <c r="JKK45" s="132"/>
      <c r="JKL45" s="132"/>
      <c r="JKM45" s="132"/>
      <c r="JKN45" s="132"/>
      <c r="JKO45" s="132"/>
      <c r="JKP45" s="132"/>
      <c r="JKQ45" s="132"/>
      <c r="JKR45" s="132"/>
      <c r="JKS45" s="132"/>
      <c r="JKT45" s="132"/>
      <c r="JKU45" s="132"/>
      <c r="JKV45" s="132"/>
      <c r="JKW45" s="132"/>
      <c r="JKX45" s="130"/>
      <c r="JKY45" s="132"/>
      <c r="JKZ45" s="132"/>
      <c r="JLA45" s="132"/>
      <c r="JLB45" s="132"/>
      <c r="JLC45" s="132"/>
      <c r="JLD45" s="132"/>
      <c r="JLE45" s="132"/>
      <c r="JLF45" s="132"/>
      <c r="JLG45" s="132"/>
      <c r="JLH45" s="132"/>
      <c r="JLI45" s="132"/>
      <c r="JLJ45" s="132"/>
      <c r="JLK45" s="132"/>
      <c r="JLL45" s="132"/>
      <c r="JLM45" s="130"/>
      <c r="JLN45" s="132"/>
      <c r="JLO45" s="132"/>
      <c r="JLP45" s="132"/>
      <c r="JLQ45" s="132"/>
      <c r="JLR45" s="132"/>
      <c r="JLS45" s="132"/>
      <c r="JLT45" s="132"/>
      <c r="JLU45" s="132"/>
      <c r="JLV45" s="132"/>
      <c r="JLW45" s="132"/>
      <c r="JLX45" s="132"/>
      <c r="JLY45" s="132"/>
      <c r="JLZ45" s="132"/>
      <c r="JMA45" s="132"/>
      <c r="JMB45" s="130"/>
      <c r="JMC45" s="132"/>
      <c r="JMD45" s="132"/>
      <c r="JME45" s="132"/>
      <c r="JMF45" s="132"/>
      <c r="JMG45" s="132"/>
      <c r="JMH45" s="132"/>
      <c r="JMI45" s="132"/>
      <c r="JMJ45" s="132"/>
      <c r="JMK45" s="132"/>
      <c r="JML45" s="132"/>
      <c r="JMM45" s="132"/>
      <c r="JMN45" s="132"/>
      <c r="JMO45" s="132"/>
      <c r="JMP45" s="132"/>
      <c r="JMQ45" s="130"/>
      <c r="JMR45" s="132"/>
      <c r="JMS45" s="132"/>
      <c r="JMT45" s="132"/>
      <c r="JMU45" s="132"/>
      <c r="JMV45" s="132"/>
      <c r="JMW45" s="132"/>
      <c r="JMX45" s="132"/>
      <c r="JMY45" s="132"/>
      <c r="JMZ45" s="132"/>
      <c r="JNA45" s="132"/>
      <c r="JNB45" s="132"/>
      <c r="JNC45" s="132"/>
      <c r="JND45" s="132"/>
      <c r="JNE45" s="132"/>
      <c r="JNF45" s="130"/>
      <c r="JNG45" s="132"/>
      <c r="JNH45" s="132"/>
      <c r="JNI45" s="132"/>
      <c r="JNJ45" s="132"/>
      <c r="JNK45" s="132"/>
      <c r="JNL45" s="132"/>
      <c r="JNM45" s="132"/>
      <c r="JNN45" s="132"/>
      <c r="JNO45" s="132"/>
      <c r="JNP45" s="132"/>
      <c r="JNQ45" s="132"/>
      <c r="JNR45" s="132"/>
      <c r="JNS45" s="132"/>
      <c r="JNT45" s="132"/>
      <c r="JNU45" s="130"/>
      <c r="JNV45" s="132"/>
      <c r="JNW45" s="132"/>
      <c r="JNX45" s="132"/>
      <c r="JNY45" s="132"/>
      <c r="JNZ45" s="132"/>
      <c r="JOA45" s="132"/>
      <c r="JOB45" s="132"/>
      <c r="JOC45" s="132"/>
      <c r="JOD45" s="132"/>
      <c r="JOE45" s="132"/>
      <c r="JOF45" s="132"/>
      <c r="JOG45" s="132"/>
      <c r="JOH45" s="132"/>
      <c r="JOI45" s="132"/>
      <c r="JOJ45" s="130"/>
      <c r="JOK45" s="132"/>
      <c r="JOL45" s="132"/>
      <c r="JOM45" s="132"/>
      <c r="JON45" s="132"/>
      <c r="JOO45" s="132"/>
      <c r="JOP45" s="132"/>
      <c r="JOQ45" s="132"/>
      <c r="JOR45" s="132"/>
      <c r="JOS45" s="132"/>
      <c r="JOT45" s="132"/>
      <c r="JOU45" s="132"/>
      <c r="JOV45" s="132"/>
      <c r="JOW45" s="132"/>
      <c r="JOX45" s="132"/>
      <c r="JOY45" s="130"/>
      <c r="JOZ45" s="132"/>
      <c r="JPA45" s="132"/>
      <c r="JPB45" s="132"/>
      <c r="JPC45" s="132"/>
      <c r="JPD45" s="132"/>
      <c r="JPE45" s="132"/>
      <c r="JPF45" s="132"/>
      <c r="JPG45" s="132"/>
      <c r="JPH45" s="132"/>
      <c r="JPI45" s="132"/>
      <c r="JPJ45" s="132"/>
      <c r="JPK45" s="132"/>
      <c r="JPL45" s="132"/>
      <c r="JPM45" s="132"/>
      <c r="JPN45" s="130"/>
      <c r="JPO45" s="132"/>
      <c r="JPP45" s="132"/>
      <c r="JPQ45" s="132"/>
      <c r="JPR45" s="132"/>
      <c r="JPS45" s="132"/>
      <c r="JPT45" s="132"/>
      <c r="JPU45" s="132"/>
      <c r="JPV45" s="132"/>
      <c r="JPW45" s="132"/>
      <c r="JPX45" s="132"/>
      <c r="JPY45" s="132"/>
      <c r="JPZ45" s="132"/>
      <c r="JQA45" s="132"/>
      <c r="JQB45" s="132"/>
      <c r="JQC45" s="130"/>
      <c r="JQD45" s="132"/>
      <c r="JQE45" s="132"/>
      <c r="JQF45" s="132"/>
      <c r="JQG45" s="132"/>
      <c r="JQH45" s="132"/>
      <c r="JQI45" s="132"/>
      <c r="JQJ45" s="132"/>
      <c r="JQK45" s="132"/>
      <c r="JQL45" s="132"/>
      <c r="JQM45" s="132"/>
      <c r="JQN45" s="132"/>
      <c r="JQO45" s="132"/>
      <c r="JQP45" s="132"/>
      <c r="JQQ45" s="132"/>
      <c r="JQR45" s="130"/>
      <c r="JQS45" s="132"/>
      <c r="JQT45" s="132"/>
      <c r="JQU45" s="132"/>
      <c r="JQV45" s="132"/>
      <c r="JQW45" s="132"/>
      <c r="JQX45" s="132"/>
      <c r="JQY45" s="132"/>
      <c r="JQZ45" s="132"/>
      <c r="JRA45" s="132"/>
      <c r="JRB45" s="132"/>
      <c r="JRC45" s="132"/>
      <c r="JRD45" s="132"/>
      <c r="JRE45" s="132"/>
      <c r="JRF45" s="132"/>
      <c r="JRG45" s="130"/>
      <c r="JRH45" s="132"/>
      <c r="JRI45" s="132"/>
      <c r="JRJ45" s="132"/>
      <c r="JRK45" s="132"/>
      <c r="JRL45" s="132"/>
      <c r="JRM45" s="132"/>
      <c r="JRN45" s="132"/>
      <c r="JRO45" s="132"/>
      <c r="JRP45" s="132"/>
      <c r="JRQ45" s="132"/>
      <c r="JRR45" s="132"/>
      <c r="JRS45" s="132"/>
      <c r="JRT45" s="132"/>
      <c r="JRU45" s="132"/>
      <c r="JRV45" s="130"/>
      <c r="JRW45" s="132"/>
      <c r="JRX45" s="132"/>
      <c r="JRY45" s="132"/>
      <c r="JRZ45" s="132"/>
      <c r="JSA45" s="132"/>
      <c r="JSB45" s="132"/>
      <c r="JSC45" s="132"/>
      <c r="JSD45" s="132"/>
      <c r="JSE45" s="132"/>
      <c r="JSF45" s="132"/>
      <c r="JSG45" s="132"/>
      <c r="JSH45" s="132"/>
      <c r="JSI45" s="132"/>
      <c r="JSJ45" s="132"/>
      <c r="JSK45" s="130"/>
      <c r="JSL45" s="132"/>
      <c r="JSM45" s="132"/>
      <c r="JSN45" s="132"/>
      <c r="JSO45" s="132"/>
      <c r="JSP45" s="132"/>
      <c r="JSQ45" s="132"/>
      <c r="JSR45" s="132"/>
      <c r="JSS45" s="132"/>
      <c r="JST45" s="132"/>
      <c r="JSU45" s="132"/>
      <c r="JSV45" s="132"/>
      <c r="JSW45" s="132"/>
      <c r="JSX45" s="132"/>
      <c r="JSY45" s="132"/>
      <c r="JSZ45" s="130"/>
      <c r="JTA45" s="132"/>
      <c r="JTB45" s="132"/>
      <c r="JTC45" s="132"/>
      <c r="JTD45" s="132"/>
      <c r="JTE45" s="132"/>
      <c r="JTF45" s="132"/>
      <c r="JTG45" s="132"/>
      <c r="JTH45" s="132"/>
      <c r="JTI45" s="132"/>
      <c r="JTJ45" s="132"/>
      <c r="JTK45" s="132"/>
      <c r="JTL45" s="132"/>
      <c r="JTM45" s="132"/>
      <c r="JTN45" s="132"/>
      <c r="JTO45" s="130"/>
      <c r="JTP45" s="132"/>
      <c r="JTQ45" s="132"/>
      <c r="JTR45" s="132"/>
      <c r="JTS45" s="132"/>
      <c r="JTT45" s="132"/>
      <c r="JTU45" s="132"/>
      <c r="JTV45" s="132"/>
      <c r="JTW45" s="132"/>
      <c r="JTX45" s="132"/>
      <c r="JTY45" s="132"/>
      <c r="JTZ45" s="132"/>
      <c r="JUA45" s="132"/>
      <c r="JUB45" s="132"/>
      <c r="JUC45" s="132"/>
      <c r="JUD45" s="130"/>
      <c r="JUE45" s="132"/>
      <c r="JUF45" s="132"/>
      <c r="JUG45" s="132"/>
      <c r="JUH45" s="132"/>
      <c r="JUI45" s="132"/>
      <c r="JUJ45" s="132"/>
      <c r="JUK45" s="132"/>
      <c r="JUL45" s="132"/>
      <c r="JUM45" s="132"/>
      <c r="JUN45" s="132"/>
      <c r="JUO45" s="132"/>
      <c r="JUP45" s="132"/>
      <c r="JUQ45" s="132"/>
      <c r="JUR45" s="132"/>
      <c r="JUS45" s="130"/>
      <c r="JUT45" s="132"/>
      <c r="JUU45" s="132"/>
      <c r="JUV45" s="132"/>
      <c r="JUW45" s="132"/>
      <c r="JUX45" s="132"/>
      <c r="JUY45" s="132"/>
      <c r="JUZ45" s="132"/>
      <c r="JVA45" s="132"/>
      <c r="JVB45" s="132"/>
      <c r="JVC45" s="132"/>
      <c r="JVD45" s="132"/>
      <c r="JVE45" s="132"/>
      <c r="JVF45" s="132"/>
      <c r="JVG45" s="132"/>
      <c r="JVH45" s="130"/>
      <c r="JVI45" s="132"/>
      <c r="JVJ45" s="132"/>
      <c r="JVK45" s="132"/>
      <c r="JVL45" s="132"/>
      <c r="JVM45" s="132"/>
      <c r="JVN45" s="132"/>
      <c r="JVO45" s="132"/>
      <c r="JVP45" s="132"/>
      <c r="JVQ45" s="132"/>
      <c r="JVR45" s="132"/>
      <c r="JVS45" s="132"/>
      <c r="JVT45" s="132"/>
      <c r="JVU45" s="132"/>
      <c r="JVV45" s="132"/>
      <c r="JVW45" s="130"/>
      <c r="JVX45" s="132"/>
      <c r="JVY45" s="132"/>
      <c r="JVZ45" s="132"/>
      <c r="JWA45" s="132"/>
      <c r="JWB45" s="132"/>
      <c r="JWC45" s="132"/>
      <c r="JWD45" s="132"/>
      <c r="JWE45" s="132"/>
      <c r="JWF45" s="132"/>
      <c r="JWG45" s="132"/>
      <c r="JWH45" s="132"/>
      <c r="JWI45" s="132"/>
      <c r="JWJ45" s="132"/>
      <c r="JWK45" s="132"/>
      <c r="JWL45" s="130"/>
      <c r="JWM45" s="132"/>
      <c r="JWN45" s="132"/>
      <c r="JWO45" s="132"/>
      <c r="JWP45" s="132"/>
      <c r="JWQ45" s="132"/>
      <c r="JWR45" s="132"/>
      <c r="JWS45" s="132"/>
      <c r="JWT45" s="132"/>
      <c r="JWU45" s="132"/>
      <c r="JWV45" s="132"/>
      <c r="JWW45" s="132"/>
      <c r="JWX45" s="132"/>
      <c r="JWY45" s="132"/>
      <c r="JWZ45" s="132"/>
      <c r="JXA45" s="130"/>
      <c r="JXB45" s="132"/>
      <c r="JXC45" s="132"/>
      <c r="JXD45" s="132"/>
      <c r="JXE45" s="132"/>
      <c r="JXF45" s="132"/>
      <c r="JXG45" s="132"/>
      <c r="JXH45" s="132"/>
      <c r="JXI45" s="132"/>
      <c r="JXJ45" s="132"/>
      <c r="JXK45" s="132"/>
      <c r="JXL45" s="132"/>
      <c r="JXM45" s="132"/>
      <c r="JXN45" s="132"/>
      <c r="JXO45" s="132"/>
      <c r="JXP45" s="130"/>
      <c r="JXQ45" s="132"/>
      <c r="JXR45" s="132"/>
      <c r="JXS45" s="132"/>
      <c r="JXT45" s="132"/>
      <c r="JXU45" s="132"/>
      <c r="JXV45" s="132"/>
      <c r="JXW45" s="132"/>
      <c r="JXX45" s="132"/>
      <c r="JXY45" s="132"/>
      <c r="JXZ45" s="132"/>
      <c r="JYA45" s="132"/>
      <c r="JYB45" s="132"/>
      <c r="JYC45" s="132"/>
      <c r="JYD45" s="132"/>
      <c r="JYE45" s="130"/>
      <c r="JYF45" s="132"/>
      <c r="JYG45" s="132"/>
      <c r="JYH45" s="132"/>
      <c r="JYI45" s="132"/>
      <c r="JYJ45" s="132"/>
      <c r="JYK45" s="132"/>
      <c r="JYL45" s="132"/>
      <c r="JYM45" s="132"/>
      <c r="JYN45" s="132"/>
      <c r="JYO45" s="132"/>
      <c r="JYP45" s="132"/>
      <c r="JYQ45" s="132"/>
      <c r="JYR45" s="132"/>
      <c r="JYS45" s="132"/>
      <c r="JYT45" s="130"/>
      <c r="JYU45" s="132"/>
      <c r="JYV45" s="132"/>
      <c r="JYW45" s="132"/>
      <c r="JYX45" s="132"/>
      <c r="JYY45" s="132"/>
      <c r="JYZ45" s="132"/>
      <c r="JZA45" s="132"/>
      <c r="JZB45" s="132"/>
      <c r="JZC45" s="132"/>
      <c r="JZD45" s="132"/>
      <c r="JZE45" s="132"/>
      <c r="JZF45" s="132"/>
      <c r="JZG45" s="132"/>
      <c r="JZH45" s="132"/>
      <c r="JZI45" s="130"/>
      <c r="JZJ45" s="132"/>
      <c r="JZK45" s="132"/>
      <c r="JZL45" s="132"/>
      <c r="JZM45" s="132"/>
      <c r="JZN45" s="132"/>
      <c r="JZO45" s="132"/>
      <c r="JZP45" s="132"/>
      <c r="JZQ45" s="132"/>
      <c r="JZR45" s="132"/>
      <c r="JZS45" s="132"/>
      <c r="JZT45" s="132"/>
      <c r="JZU45" s="132"/>
      <c r="JZV45" s="132"/>
      <c r="JZW45" s="132"/>
      <c r="JZX45" s="130"/>
      <c r="JZY45" s="132"/>
      <c r="JZZ45" s="132"/>
      <c r="KAA45" s="132"/>
      <c r="KAB45" s="132"/>
      <c r="KAC45" s="132"/>
      <c r="KAD45" s="132"/>
      <c r="KAE45" s="132"/>
      <c r="KAF45" s="132"/>
      <c r="KAG45" s="132"/>
      <c r="KAH45" s="132"/>
      <c r="KAI45" s="132"/>
      <c r="KAJ45" s="132"/>
      <c r="KAK45" s="132"/>
      <c r="KAL45" s="132"/>
      <c r="KAM45" s="130"/>
      <c r="KAN45" s="132"/>
      <c r="KAO45" s="132"/>
      <c r="KAP45" s="132"/>
      <c r="KAQ45" s="132"/>
      <c r="KAR45" s="132"/>
      <c r="KAS45" s="132"/>
      <c r="KAT45" s="132"/>
      <c r="KAU45" s="132"/>
      <c r="KAV45" s="132"/>
      <c r="KAW45" s="132"/>
      <c r="KAX45" s="132"/>
      <c r="KAY45" s="132"/>
      <c r="KAZ45" s="132"/>
      <c r="KBA45" s="132"/>
      <c r="KBB45" s="130"/>
      <c r="KBC45" s="132"/>
      <c r="KBD45" s="132"/>
      <c r="KBE45" s="132"/>
      <c r="KBF45" s="132"/>
      <c r="KBG45" s="132"/>
      <c r="KBH45" s="132"/>
      <c r="KBI45" s="132"/>
      <c r="KBJ45" s="132"/>
      <c r="KBK45" s="132"/>
      <c r="KBL45" s="132"/>
      <c r="KBM45" s="132"/>
      <c r="KBN45" s="132"/>
      <c r="KBO45" s="132"/>
      <c r="KBP45" s="132"/>
      <c r="KBQ45" s="130"/>
      <c r="KBR45" s="132"/>
      <c r="KBS45" s="132"/>
      <c r="KBT45" s="132"/>
      <c r="KBU45" s="132"/>
      <c r="KBV45" s="132"/>
      <c r="KBW45" s="132"/>
      <c r="KBX45" s="132"/>
      <c r="KBY45" s="132"/>
      <c r="KBZ45" s="132"/>
      <c r="KCA45" s="132"/>
      <c r="KCB45" s="132"/>
      <c r="KCC45" s="132"/>
      <c r="KCD45" s="132"/>
      <c r="KCE45" s="132"/>
      <c r="KCF45" s="130"/>
      <c r="KCG45" s="132"/>
      <c r="KCH45" s="132"/>
      <c r="KCI45" s="132"/>
      <c r="KCJ45" s="132"/>
      <c r="KCK45" s="132"/>
      <c r="KCL45" s="132"/>
      <c r="KCM45" s="132"/>
      <c r="KCN45" s="132"/>
      <c r="KCO45" s="132"/>
      <c r="KCP45" s="132"/>
      <c r="KCQ45" s="132"/>
      <c r="KCR45" s="132"/>
      <c r="KCS45" s="132"/>
      <c r="KCT45" s="132"/>
      <c r="KCU45" s="130"/>
      <c r="KCV45" s="132"/>
      <c r="KCW45" s="132"/>
      <c r="KCX45" s="132"/>
      <c r="KCY45" s="132"/>
      <c r="KCZ45" s="132"/>
      <c r="KDA45" s="132"/>
      <c r="KDB45" s="132"/>
      <c r="KDC45" s="132"/>
      <c r="KDD45" s="132"/>
      <c r="KDE45" s="132"/>
      <c r="KDF45" s="132"/>
      <c r="KDG45" s="132"/>
      <c r="KDH45" s="132"/>
      <c r="KDI45" s="132"/>
      <c r="KDJ45" s="130"/>
      <c r="KDK45" s="132"/>
      <c r="KDL45" s="132"/>
      <c r="KDM45" s="132"/>
      <c r="KDN45" s="132"/>
      <c r="KDO45" s="132"/>
      <c r="KDP45" s="132"/>
      <c r="KDQ45" s="132"/>
      <c r="KDR45" s="132"/>
      <c r="KDS45" s="132"/>
      <c r="KDT45" s="132"/>
      <c r="KDU45" s="132"/>
      <c r="KDV45" s="132"/>
      <c r="KDW45" s="132"/>
      <c r="KDX45" s="132"/>
      <c r="KDY45" s="130"/>
      <c r="KDZ45" s="132"/>
      <c r="KEA45" s="132"/>
      <c r="KEB45" s="132"/>
      <c r="KEC45" s="132"/>
      <c r="KED45" s="132"/>
      <c r="KEE45" s="132"/>
      <c r="KEF45" s="132"/>
      <c r="KEG45" s="132"/>
      <c r="KEH45" s="132"/>
      <c r="KEI45" s="132"/>
      <c r="KEJ45" s="132"/>
      <c r="KEK45" s="132"/>
      <c r="KEL45" s="132"/>
      <c r="KEM45" s="132"/>
      <c r="KEN45" s="130"/>
      <c r="KEO45" s="132"/>
      <c r="KEP45" s="132"/>
      <c r="KEQ45" s="132"/>
      <c r="KER45" s="132"/>
      <c r="KES45" s="132"/>
      <c r="KET45" s="132"/>
      <c r="KEU45" s="132"/>
      <c r="KEV45" s="132"/>
      <c r="KEW45" s="132"/>
      <c r="KEX45" s="132"/>
      <c r="KEY45" s="132"/>
      <c r="KEZ45" s="132"/>
      <c r="KFA45" s="132"/>
      <c r="KFB45" s="132"/>
      <c r="KFC45" s="130"/>
      <c r="KFD45" s="132"/>
      <c r="KFE45" s="132"/>
      <c r="KFF45" s="132"/>
      <c r="KFG45" s="132"/>
      <c r="KFH45" s="132"/>
      <c r="KFI45" s="132"/>
      <c r="KFJ45" s="132"/>
      <c r="KFK45" s="132"/>
      <c r="KFL45" s="132"/>
      <c r="KFM45" s="132"/>
      <c r="KFN45" s="132"/>
      <c r="KFO45" s="132"/>
      <c r="KFP45" s="132"/>
      <c r="KFQ45" s="132"/>
      <c r="KFR45" s="130"/>
      <c r="KFS45" s="132"/>
      <c r="KFT45" s="132"/>
      <c r="KFU45" s="132"/>
      <c r="KFV45" s="132"/>
      <c r="KFW45" s="132"/>
      <c r="KFX45" s="132"/>
      <c r="KFY45" s="132"/>
      <c r="KFZ45" s="132"/>
      <c r="KGA45" s="132"/>
      <c r="KGB45" s="132"/>
      <c r="KGC45" s="132"/>
      <c r="KGD45" s="132"/>
      <c r="KGE45" s="132"/>
      <c r="KGF45" s="132"/>
      <c r="KGG45" s="130"/>
      <c r="KGH45" s="132"/>
      <c r="KGI45" s="132"/>
      <c r="KGJ45" s="132"/>
      <c r="KGK45" s="132"/>
      <c r="KGL45" s="132"/>
      <c r="KGM45" s="132"/>
      <c r="KGN45" s="132"/>
      <c r="KGO45" s="132"/>
      <c r="KGP45" s="132"/>
      <c r="KGQ45" s="132"/>
      <c r="KGR45" s="132"/>
      <c r="KGS45" s="132"/>
      <c r="KGT45" s="132"/>
      <c r="KGU45" s="132"/>
      <c r="KGV45" s="130"/>
      <c r="KGW45" s="132"/>
      <c r="KGX45" s="132"/>
      <c r="KGY45" s="132"/>
      <c r="KGZ45" s="132"/>
      <c r="KHA45" s="132"/>
      <c r="KHB45" s="132"/>
      <c r="KHC45" s="132"/>
      <c r="KHD45" s="132"/>
      <c r="KHE45" s="132"/>
      <c r="KHF45" s="132"/>
      <c r="KHG45" s="132"/>
      <c r="KHH45" s="132"/>
      <c r="KHI45" s="132"/>
      <c r="KHJ45" s="132"/>
      <c r="KHK45" s="130"/>
      <c r="KHL45" s="132"/>
      <c r="KHM45" s="132"/>
      <c r="KHN45" s="132"/>
      <c r="KHO45" s="132"/>
      <c r="KHP45" s="132"/>
      <c r="KHQ45" s="132"/>
      <c r="KHR45" s="132"/>
      <c r="KHS45" s="132"/>
      <c r="KHT45" s="132"/>
      <c r="KHU45" s="132"/>
      <c r="KHV45" s="132"/>
      <c r="KHW45" s="132"/>
      <c r="KHX45" s="132"/>
      <c r="KHY45" s="132"/>
      <c r="KHZ45" s="130"/>
      <c r="KIA45" s="132"/>
      <c r="KIB45" s="132"/>
      <c r="KIC45" s="132"/>
      <c r="KID45" s="132"/>
      <c r="KIE45" s="132"/>
      <c r="KIF45" s="132"/>
      <c r="KIG45" s="132"/>
      <c r="KIH45" s="132"/>
      <c r="KII45" s="132"/>
      <c r="KIJ45" s="132"/>
      <c r="KIK45" s="132"/>
      <c r="KIL45" s="132"/>
      <c r="KIM45" s="132"/>
      <c r="KIN45" s="132"/>
      <c r="KIO45" s="130"/>
      <c r="KIP45" s="132"/>
      <c r="KIQ45" s="132"/>
      <c r="KIR45" s="132"/>
      <c r="KIS45" s="132"/>
      <c r="KIT45" s="132"/>
      <c r="KIU45" s="132"/>
      <c r="KIV45" s="132"/>
      <c r="KIW45" s="132"/>
      <c r="KIX45" s="132"/>
      <c r="KIY45" s="132"/>
      <c r="KIZ45" s="132"/>
      <c r="KJA45" s="132"/>
      <c r="KJB45" s="132"/>
      <c r="KJC45" s="132"/>
      <c r="KJD45" s="130"/>
      <c r="KJE45" s="132"/>
      <c r="KJF45" s="132"/>
      <c r="KJG45" s="132"/>
      <c r="KJH45" s="132"/>
      <c r="KJI45" s="132"/>
      <c r="KJJ45" s="132"/>
      <c r="KJK45" s="132"/>
      <c r="KJL45" s="132"/>
      <c r="KJM45" s="132"/>
      <c r="KJN45" s="132"/>
      <c r="KJO45" s="132"/>
      <c r="KJP45" s="132"/>
      <c r="KJQ45" s="132"/>
      <c r="KJR45" s="132"/>
      <c r="KJS45" s="130"/>
      <c r="KJT45" s="132"/>
      <c r="KJU45" s="132"/>
      <c r="KJV45" s="132"/>
      <c r="KJW45" s="132"/>
      <c r="KJX45" s="132"/>
      <c r="KJY45" s="132"/>
      <c r="KJZ45" s="132"/>
      <c r="KKA45" s="132"/>
      <c r="KKB45" s="132"/>
      <c r="KKC45" s="132"/>
      <c r="KKD45" s="132"/>
      <c r="KKE45" s="132"/>
      <c r="KKF45" s="132"/>
      <c r="KKG45" s="132"/>
      <c r="KKH45" s="130"/>
      <c r="KKI45" s="132"/>
      <c r="KKJ45" s="132"/>
      <c r="KKK45" s="132"/>
      <c r="KKL45" s="132"/>
      <c r="KKM45" s="132"/>
      <c r="KKN45" s="132"/>
      <c r="KKO45" s="132"/>
      <c r="KKP45" s="132"/>
      <c r="KKQ45" s="132"/>
      <c r="KKR45" s="132"/>
      <c r="KKS45" s="132"/>
      <c r="KKT45" s="132"/>
      <c r="KKU45" s="132"/>
      <c r="KKV45" s="132"/>
      <c r="KKW45" s="130"/>
      <c r="KKX45" s="132"/>
      <c r="KKY45" s="132"/>
      <c r="KKZ45" s="132"/>
      <c r="KLA45" s="132"/>
      <c r="KLB45" s="132"/>
      <c r="KLC45" s="132"/>
      <c r="KLD45" s="132"/>
      <c r="KLE45" s="132"/>
      <c r="KLF45" s="132"/>
      <c r="KLG45" s="132"/>
      <c r="KLH45" s="132"/>
      <c r="KLI45" s="132"/>
      <c r="KLJ45" s="132"/>
      <c r="KLK45" s="132"/>
      <c r="KLL45" s="130"/>
      <c r="KLM45" s="132"/>
      <c r="KLN45" s="132"/>
      <c r="KLO45" s="132"/>
      <c r="KLP45" s="132"/>
      <c r="KLQ45" s="132"/>
      <c r="KLR45" s="132"/>
      <c r="KLS45" s="132"/>
      <c r="KLT45" s="132"/>
      <c r="KLU45" s="132"/>
      <c r="KLV45" s="132"/>
      <c r="KLW45" s="132"/>
      <c r="KLX45" s="132"/>
      <c r="KLY45" s="132"/>
      <c r="KLZ45" s="132"/>
      <c r="KMA45" s="130"/>
      <c r="KMB45" s="132"/>
      <c r="KMC45" s="132"/>
      <c r="KMD45" s="132"/>
      <c r="KME45" s="132"/>
      <c r="KMF45" s="132"/>
      <c r="KMG45" s="132"/>
      <c r="KMH45" s="132"/>
      <c r="KMI45" s="132"/>
      <c r="KMJ45" s="132"/>
      <c r="KMK45" s="132"/>
      <c r="KML45" s="132"/>
      <c r="KMM45" s="132"/>
      <c r="KMN45" s="132"/>
      <c r="KMO45" s="132"/>
      <c r="KMP45" s="130"/>
      <c r="KMQ45" s="132"/>
      <c r="KMR45" s="132"/>
      <c r="KMS45" s="132"/>
      <c r="KMT45" s="132"/>
      <c r="KMU45" s="132"/>
      <c r="KMV45" s="132"/>
      <c r="KMW45" s="132"/>
      <c r="KMX45" s="132"/>
      <c r="KMY45" s="132"/>
      <c r="KMZ45" s="132"/>
      <c r="KNA45" s="132"/>
      <c r="KNB45" s="132"/>
      <c r="KNC45" s="132"/>
      <c r="KND45" s="132"/>
      <c r="KNE45" s="130"/>
      <c r="KNF45" s="132"/>
      <c r="KNG45" s="132"/>
      <c r="KNH45" s="132"/>
      <c r="KNI45" s="132"/>
      <c r="KNJ45" s="132"/>
      <c r="KNK45" s="132"/>
      <c r="KNL45" s="132"/>
      <c r="KNM45" s="132"/>
      <c r="KNN45" s="132"/>
      <c r="KNO45" s="132"/>
      <c r="KNP45" s="132"/>
      <c r="KNQ45" s="132"/>
      <c r="KNR45" s="132"/>
      <c r="KNS45" s="132"/>
      <c r="KNT45" s="130"/>
      <c r="KNU45" s="132"/>
      <c r="KNV45" s="132"/>
      <c r="KNW45" s="132"/>
      <c r="KNX45" s="132"/>
      <c r="KNY45" s="132"/>
      <c r="KNZ45" s="132"/>
      <c r="KOA45" s="132"/>
      <c r="KOB45" s="132"/>
      <c r="KOC45" s="132"/>
      <c r="KOD45" s="132"/>
      <c r="KOE45" s="132"/>
      <c r="KOF45" s="132"/>
      <c r="KOG45" s="132"/>
      <c r="KOH45" s="132"/>
      <c r="KOI45" s="130"/>
      <c r="KOJ45" s="132"/>
      <c r="KOK45" s="132"/>
      <c r="KOL45" s="132"/>
      <c r="KOM45" s="132"/>
      <c r="KON45" s="132"/>
      <c r="KOO45" s="132"/>
      <c r="KOP45" s="132"/>
      <c r="KOQ45" s="132"/>
      <c r="KOR45" s="132"/>
      <c r="KOS45" s="132"/>
      <c r="KOT45" s="132"/>
      <c r="KOU45" s="132"/>
      <c r="KOV45" s="132"/>
      <c r="KOW45" s="132"/>
      <c r="KOX45" s="130"/>
      <c r="KOY45" s="132"/>
      <c r="KOZ45" s="132"/>
      <c r="KPA45" s="132"/>
      <c r="KPB45" s="132"/>
      <c r="KPC45" s="132"/>
      <c r="KPD45" s="132"/>
      <c r="KPE45" s="132"/>
      <c r="KPF45" s="132"/>
      <c r="KPG45" s="132"/>
      <c r="KPH45" s="132"/>
      <c r="KPI45" s="132"/>
      <c r="KPJ45" s="132"/>
      <c r="KPK45" s="132"/>
      <c r="KPL45" s="132"/>
      <c r="KPM45" s="130"/>
      <c r="KPN45" s="132"/>
      <c r="KPO45" s="132"/>
      <c r="KPP45" s="132"/>
      <c r="KPQ45" s="132"/>
      <c r="KPR45" s="132"/>
      <c r="KPS45" s="132"/>
      <c r="KPT45" s="132"/>
      <c r="KPU45" s="132"/>
      <c r="KPV45" s="132"/>
      <c r="KPW45" s="132"/>
      <c r="KPX45" s="132"/>
      <c r="KPY45" s="132"/>
      <c r="KPZ45" s="132"/>
      <c r="KQA45" s="132"/>
      <c r="KQB45" s="130"/>
      <c r="KQC45" s="132"/>
      <c r="KQD45" s="132"/>
      <c r="KQE45" s="132"/>
      <c r="KQF45" s="132"/>
      <c r="KQG45" s="132"/>
      <c r="KQH45" s="132"/>
      <c r="KQI45" s="132"/>
      <c r="KQJ45" s="132"/>
      <c r="KQK45" s="132"/>
      <c r="KQL45" s="132"/>
      <c r="KQM45" s="132"/>
      <c r="KQN45" s="132"/>
      <c r="KQO45" s="132"/>
      <c r="KQP45" s="132"/>
      <c r="KQQ45" s="130"/>
      <c r="KQR45" s="132"/>
      <c r="KQS45" s="132"/>
      <c r="KQT45" s="132"/>
      <c r="KQU45" s="132"/>
      <c r="KQV45" s="132"/>
      <c r="KQW45" s="132"/>
      <c r="KQX45" s="132"/>
      <c r="KQY45" s="132"/>
      <c r="KQZ45" s="132"/>
      <c r="KRA45" s="132"/>
      <c r="KRB45" s="132"/>
      <c r="KRC45" s="132"/>
      <c r="KRD45" s="132"/>
      <c r="KRE45" s="132"/>
      <c r="KRF45" s="130"/>
      <c r="KRG45" s="132"/>
      <c r="KRH45" s="132"/>
      <c r="KRI45" s="132"/>
      <c r="KRJ45" s="132"/>
      <c r="KRK45" s="132"/>
      <c r="KRL45" s="132"/>
      <c r="KRM45" s="132"/>
      <c r="KRN45" s="132"/>
      <c r="KRO45" s="132"/>
      <c r="KRP45" s="132"/>
      <c r="KRQ45" s="132"/>
      <c r="KRR45" s="132"/>
      <c r="KRS45" s="132"/>
      <c r="KRT45" s="132"/>
      <c r="KRU45" s="130"/>
      <c r="KRV45" s="132"/>
      <c r="KRW45" s="132"/>
      <c r="KRX45" s="132"/>
      <c r="KRY45" s="132"/>
      <c r="KRZ45" s="132"/>
      <c r="KSA45" s="132"/>
      <c r="KSB45" s="132"/>
      <c r="KSC45" s="132"/>
      <c r="KSD45" s="132"/>
      <c r="KSE45" s="132"/>
      <c r="KSF45" s="132"/>
      <c r="KSG45" s="132"/>
      <c r="KSH45" s="132"/>
      <c r="KSI45" s="132"/>
      <c r="KSJ45" s="130"/>
      <c r="KSK45" s="132"/>
      <c r="KSL45" s="132"/>
      <c r="KSM45" s="132"/>
      <c r="KSN45" s="132"/>
      <c r="KSO45" s="132"/>
      <c r="KSP45" s="132"/>
      <c r="KSQ45" s="132"/>
      <c r="KSR45" s="132"/>
      <c r="KSS45" s="132"/>
      <c r="KST45" s="132"/>
      <c r="KSU45" s="132"/>
      <c r="KSV45" s="132"/>
      <c r="KSW45" s="132"/>
      <c r="KSX45" s="132"/>
      <c r="KSY45" s="130"/>
      <c r="KSZ45" s="132"/>
      <c r="KTA45" s="132"/>
      <c r="KTB45" s="132"/>
      <c r="KTC45" s="132"/>
      <c r="KTD45" s="132"/>
      <c r="KTE45" s="132"/>
      <c r="KTF45" s="132"/>
      <c r="KTG45" s="132"/>
      <c r="KTH45" s="132"/>
      <c r="KTI45" s="132"/>
      <c r="KTJ45" s="132"/>
      <c r="KTK45" s="132"/>
      <c r="KTL45" s="132"/>
      <c r="KTM45" s="132"/>
      <c r="KTN45" s="130"/>
      <c r="KTO45" s="132"/>
      <c r="KTP45" s="132"/>
      <c r="KTQ45" s="132"/>
      <c r="KTR45" s="132"/>
      <c r="KTS45" s="132"/>
      <c r="KTT45" s="132"/>
      <c r="KTU45" s="132"/>
      <c r="KTV45" s="132"/>
      <c r="KTW45" s="132"/>
      <c r="KTX45" s="132"/>
      <c r="KTY45" s="132"/>
      <c r="KTZ45" s="132"/>
      <c r="KUA45" s="132"/>
      <c r="KUB45" s="132"/>
      <c r="KUC45" s="130"/>
      <c r="KUD45" s="132"/>
      <c r="KUE45" s="132"/>
      <c r="KUF45" s="132"/>
      <c r="KUG45" s="132"/>
      <c r="KUH45" s="132"/>
      <c r="KUI45" s="132"/>
      <c r="KUJ45" s="132"/>
      <c r="KUK45" s="132"/>
      <c r="KUL45" s="132"/>
      <c r="KUM45" s="132"/>
      <c r="KUN45" s="132"/>
      <c r="KUO45" s="132"/>
      <c r="KUP45" s="132"/>
      <c r="KUQ45" s="132"/>
      <c r="KUR45" s="130"/>
      <c r="KUS45" s="132"/>
      <c r="KUT45" s="132"/>
      <c r="KUU45" s="132"/>
      <c r="KUV45" s="132"/>
      <c r="KUW45" s="132"/>
      <c r="KUX45" s="132"/>
      <c r="KUY45" s="132"/>
      <c r="KUZ45" s="132"/>
      <c r="KVA45" s="132"/>
      <c r="KVB45" s="132"/>
      <c r="KVC45" s="132"/>
      <c r="KVD45" s="132"/>
      <c r="KVE45" s="132"/>
      <c r="KVF45" s="132"/>
      <c r="KVG45" s="130"/>
      <c r="KVH45" s="132"/>
      <c r="KVI45" s="132"/>
      <c r="KVJ45" s="132"/>
      <c r="KVK45" s="132"/>
      <c r="KVL45" s="132"/>
      <c r="KVM45" s="132"/>
      <c r="KVN45" s="132"/>
      <c r="KVO45" s="132"/>
      <c r="KVP45" s="132"/>
      <c r="KVQ45" s="132"/>
      <c r="KVR45" s="132"/>
      <c r="KVS45" s="132"/>
      <c r="KVT45" s="132"/>
      <c r="KVU45" s="132"/>
      <c r="KVV45" s="130"/>
      <c r="KVW45" s="132"/>
      <c r="KVX45" s="132"/>
      <c r="KVY45" s="132"/>
      <c r="KVZ45" s="132"/>
      <c r="KWA45" s="132"/>
      <c r="KWB45" s="132"/>
      <c r="KWC45" s="132"/>
      <c r="KWD45" s="132"/>
      <c r="KWE45" s="132"/>
      <c r="KWF45" s="132"/>
      <c r="KWG45" s="132"/>
      <c r="KWH45" s="132"/>
      <c r="KWI45" s="132"/>
      <c r="KWJ45" s="132"/>
      <c r="KWK45" s="130"/>
      <c r="KWL45" s="132"/>
      <c r="KWM45" s="132"/>
      <c r="KWN45" s="132"/>
      <c r="KWO45" s="132"/>
      <c r="KWP45" s="132"/>
      <c r="KWQ45" s="132"/>
      <c r="KWR45" s="132"/>
      <c r="KWS45" s="132"/>
      <c r="KWT45" s="132"/>
      <c r="KWU45" s="132"/>
      <c r="KWV45" s="132"/>
      <c r="KWW45" s="132"/>
      <c r="KWX45" s="132"/>
      <c r="KWY45" s="132"/>
      <c r="KWZ45" s="130"/>
      <c r="KXA45" s="132"/>
      <c r="KXB45" s="132"/>
      <c r="KXC45" s="132"/>
      <c r="KXD45" s="132"/>
      <c r="KXE45" s="132"/>
      <c r="KXF45" s="132"/>
      <c r="KXG45" s="132"/>
      <c r="KXH45" s="132"/>
      <c r="KXI45" s="132"/>
      <c r="KXJ45" s="132"/>
      <c r="KXK45" s="132"/>
      <c r="KXL45" s="132"/>
      <c r="KXM45" s="132"/>
      <c r="KXN45" s="132"/>
      <c r="KXO45" s="130"/>
      <c r="KXP45" s="132"/>
      <c r="KXQ45" s="132"/>
      <c r="KXR45" s="132"/>
      <c r="KXS45" s="132"/>
      <c r="KXT45" s="132"/>
      <c r="KXU45" s="132"/>
      <c r="KXV45" s="132"/>
      <c r="KXW45" s="132"/>
      <c r="KXX45" s="132"/>
      <c r="KXY45" s="132"/>
      <c r="KXZ45" s="132"/>
      <c r="KYA45" s="132"/>
      <c r="KYB45" s="132"/>
      <c r="KYC45" s="132"/>
      <c r="KYD45" s="130"/>
      <c r="KYE45" s="132"/>
      <c r="KYF45" s="132"/>
      <c r="KYG45" s="132"/>
      <c r="KYH45" s="132"/>
      <c r="KYI45" s="132"/>
      <c r="KYJ45" s="132"/>
      <c r="KYK45" s="132"/>
      <c r="KYL45" s="132"/>
      <c r="KYM45" s="132"/>
      <c r="KYN45" s="132"/>
      <c r="KYO45" s="132"/>
      <c r="KYP45" s="132"/>
      <c r="KYQ45" s="132"/>
      <c r="KYR45" s="132"/>
      <c r="KYS45" s="130"/>
      <c r="KYT45" s="132"/>
      <c r="KYU45" s="132"/>
      <c r="KYV45" s="132"/>
      <c r="KYW45" s="132"/>
      <c r="KYX45" s="132"/>
      <c r="KYY45" s="132"/>
      <c r="KYZ45" s="132"/>
      <c r="KZA45" s="132"/>
      <c r="KZB45" s="132"/>
      <c r="KZC45" s="132"/>
      <c r="KZD45" s="132"/>
      <c r="KZE45" s="132"/>
      <c r="KZF45" s="132"/>
      <c r="KZG45" s="132"/>
      <c r="KZH45" s="130"/>
      <c r="KZI45" s="132"/>
      <c r="KZJ45" s="132"/>
      <c r="KZK45" s="132"/>
      <c r="KZL45" s="132"/>
      <c r="KZM45" s="132"/>
      <c r="KZN45" s="132"/>
      <c r="KZO45" s="132"/>
      <c r="KZP45" s="132"/>
      <c r="KZQ45" s="132"/>
      <c r="KZR45" s="132"/>
      <c r="KZS45" s="132"/>
      <c r="KZT45" s="132"/>
      <c r="KZU45" s="132"/>
      <c r="KZV45" s="132"/>
      <c r="KZW45" s="130"/>
      <c r="KZX45" s="132"/>
      <c r="KZY45" s="132"/>
      <c r="KZZ45" s="132"/>
      <c r="LAA45" s="132"/>
      <c r="LAB45" s="132"/>
      <c r="LAC45" s="132"/>
      <c r="LAD45" s="132"/>
      <c r="LAE45" s="132"/>
      <c r="LAF45" s="132"/>
      <c r="LAG45" s="132"/>
      <c r="LAH45" s="132"/>
      <c r="LAI45" s="132"/>
      <c r="LAJ45" s="132"/>
      <c r="LAK45" s="132"/>
      <c r="LAL45" s="130"/>
      <c r="LAM45" s="132"/>
      <c r="LAN45" s="132"/>
      <c r="LAO45" s="132"/>
      <c r="LAP45" s="132"/>
      <c r="LAQ45" s="132"/>
      <c r="LAR45" s="132"/>
      <c r="LAS45" s="132"/>
      <c r="LAT45" s="132"/>
      <c r="LAU45" s="132"/>
      <c r="LAV45" s="132"/>
      <c r="LAW45" s="132"/>
      <c r="LAX45" s="132"/>
      <c r="LAY45" s="132"/>
      <c r="LAZ45" s="132"/>
      <c r="LBA45" s="130"/>
      <c r="LBB45" s="132"/>
      <c r="LBC45" s="132"/>
      <c r="LBD45" s="132"/>
      <c r="LBE45" s="132"/>
      <c r="LBF45" s="132"/>
      <c r="LBG45" s="132"/>
      <c r="LBH45" s="132"/>
      <c r="LBI45" s="132"/>
      <c r="LBJ45" s="132"/>
      <c r="LBK45" s="132"/>
      <c r="LBL45" s="132"/>
      <c r="LBM45" s="132"/>
      <c r="LBN45" s="132"/>
      <c r="LBO45" s="132"/>
      <c r="LBP45" s="130"/>
      <c r="LBQ45" s="132"/>
      <c r="LBR45" s="132"/>
      <c r="LBS45" s="132"/>
      <c r="LBT45" s="132"/>
      <c r="LBU45" s="132"/>
      <c r="LBV45" s="132"/>
      <c r="LBW45" s="132"/>
      <c r="LBX45" s="132"/>
      <c r="LBY45" s="132"/>
      <c r="LBZ45" s="132"/>
      <c r="LCA45" s="132"/>
      <c r="LCB45" s="132"/>
      <c r="LCC45" s="132"/>
      <c r="LCD45" s="132"/>
      <c r="LCE45" s="130"/>
      <c r="LCF45" s="132"/>
      <c r="LCG45" s="132"/>
      <c r="LCH45" s="132"/>
      <c r="LCI45" s="132"/>
      <c r="LCJ45" s="132"/>
      <c r="LCK45" s="132"/>
      <c r="LCL45" s="132"/>
      <c r="LCM45" s="132"/>
      <c r="LCN45" s="132"/>
      <c r="LCO45" s="132"/>
      <c r="LCP45" s="132"/>
      <c r="LCQ45" s="132"/>
      <c r="LCR45" s="132"/>
      <c r="LCS45" s="132"/>
      <c r="LCT45" s="130"/>
      <c r="LCU45" s="132"/>
      <c r="LCV45" s="132"/>
      <c r="LCW45" s="132"/>
      <c r="LCX45" s="132"/>
      <c r="LCY45" s="132"/>
      <c r="LCZ45" s="132"/>
      <c r="LDA45" s="132"/>
      <c r="LDB45" s="132"/>
      <c r="LDC45" s="132"/>
      <c r="LDD45" s="132"/>
      <c r="LDE45" s="132"/>
      <c r="LDF45" s="132"/>
      <c r="LDG45" s="132"/>
      <c r="LDH45" s="132"/>
      <c r="LDI45" s="130"/>
      <c r="LDJ45" s="132"/>
      <c r="LDK45" s="132"/>
      <c r="LDL45" s="132"/>
      <c r="LDM45" s="132"/>
      <c r="LDN45" s="132"/>
      <c r="LDO45" s="132"/>
      <c r="LDP45" s="132"/>
      <c r="LDQ45" s="132"/>
      <c r="LDR45" s="132"/>
      <c r="LDS45" s="132"/>
      <c r="LDT45" s="132"/>
      <c r="LDU45" s="132"/>
      <c r="LDV45" s="132"/>
      <c r="LDW45" s="132"/>
      <c r="LDX45" s="130"/>
      <c r="LDY45" s="132"/>
      <c r="LDZ45" s="132"/>
      <c r="LEA45" s="132"/>
      <c r="LEB45" s="132"/>
      <c r="LEC45" s="132"/>
      <c r="LED45" s="132"/>
      <c r="LEE45" s="132"/>
      <c r="LEF45" s="132"/>
      <c r="LEG45" s="132"/>
      <c r="LEH45" s="132"/>
      <c r="LEI45" s="132"/>
      <c r="LEJ45" s="132"/>
      <c r="LEK45" s="132"/>
      <c r="LEL45" s="132"/>
      <c r="LEM45" s="130"/>
      <c r="LEN45" s="132"/>
      <c r="LEO45" s="132"/>
      <c r="LEP45" s="132"/>
      <c r="LEQ45" s="132"/>
      <c r="LER45" s="132"/>
      <c r="LES45" s="132"/>
      <c r="LET45" s="132"/>
      <c r="LEU45" s="132"/>
      <c r="LEV45" s="132"/>
      <c r="LEW45" s="132"/>
      <c r="LEX45" s="132"/>
      <c r="LEY45" s="132"/>
      <c r="LEZ45" s="132"/>
      <c r="LFA45" s="132"/>
      <c r="LFB45" s="130"/>
      <c r="LFC45" s="132"/>
      <c r="LFD45" s="132"/>
      <c r="LFE45" s="132"/>
      <c r="LFF45" s="132"/>
      <c r="LFG45" s="132"/>
      <c r="LFH45" s="132"/>
      <c r="LFI45" s="132"/>
      <c r="LFJ45" s="132"/>
      <c r="LFK45" s="132"/>
      <c r="LFL45" s="132"/>
      <c r="LFM45" s="132"/>
      <c r="LFN45" s="132"/>
      <c r="LFO45" s="132"/>
      <c r="LFP45" s="132"/>
      <c r="LFQ45" s="130"/>
      <c r="LFR45" s="132"/>
      <c r="LFS45" s="132"/>
      <c r="LFT45" s="132"/>
      <c r="LFU45" s="132"/>
      <c r="LFV45" s="132"/>
      <c r="LFW45" s="132"/>
      <c r="LFX45" s="132"/>
      <c r="LFY45" s="132"/>
      <c r="LFZ45" s="132"/>
      <c r="LGA45" s="132"/>
      <c r="LGB45" s="132"/>
      <c r="LGC45" s="132"/>
      <c r="LGD45" s="132"/>
      <c r="LGE45" s="132"/>
      <c r="LGF45" s="130"/>
      <c r="LGG45" s="132"/>
      <c r="LGH45" s="132"/>
      <c r="LGI45" s="132"/>
      <c r="LGJ45" s="132"/>
      <c r="LGK45" s="132"/>
      <c r="LGL45" s="132"/>
      <c r="LGM45" s="132"/>
      <c r="LGN45" s="132"/>
      <c r="LGO45" s="132"/>
      <c r="LGP45" s="132"/>
      <c r="LGQ45" s="132"/>
      <c r="LGR45" s="132"/>
      <c r="LGS45" s="132"/>
      <c r="LGT45" s="132"/>
      <c r="LGU45" s="130"/>
      <c r="LGV45" s="132"/>
      <c r="LGW45" s="132"/>
      <c r="LGX45" s="132"/>
      <c r="LGY45" s="132"/>
      <c r="LGZ45" s="132"/>
      <c r="LHA45" s="132"/>
      <c r="LHB45" s="132"/>
      <c r="LHC45" s="132"/>
      <c r="LHD45" s="132"/>
      <c r="LHE45" s="132"/>
      <c r="LHF45" s="132"/>
      <c r="LHG45" s="132"/>
      <c r="LHH45" s="132"/>
      <c r="LHI45" s="132"/>
      <c r="LHJ45" s="130"/>
      <c r="LHK45" s="132"/>
      <c r="LHL45" s="132"/>
      <c r="LHM45" s="132"/>
      <c r="LHN45" s="132"/>
      <c r="LHO45" s="132"/>
      <c r="LHP45" s="132"/>
      <c r="LHQ45" s="132"/>
      <c r="LHR45" s="132"/>
      <c r="LHS45" s="132"/>
      <c r="LHT45" s="132"/>
      <c r="LHU45" s="132"/>
      <c r="LHV45" s="132"/>
      <c r="LHW45" s="132"/>
      <c r="LHX45" s="132"/>
      <c r="LHY45" s="130"/>
      <c r="LHZ45" s="132"/>
      <c r="LIA45" s="132"/>
      <c r="LIB45" s="132"/>
      <c r="LIC45" s="132"/>
      <c r="LID45" s="132"/>
      <c r="LIE45" s="132"/>
      <c r="LIF45" s="132"/>
      <c r="LIG45" s="132"/>
      <c r="LIH45" s="132"/>
      <c r="LII45" s="132"/>
      <c r="LIJ45" s="132"/>
      <c r="LIK45" s="132"/>
      <c r="LIL45" s="132"/>
      <c r="LIM45" s="132"/>
      <c r="LIN45" s="130"/>
      <c r="LIO45" s="132"/>
      <c r="LIP45" s="132"/>
      <c r="LIQ45" s="132"/>
      <c r="LIR45" s="132"/>
      <c r="LIS45" s="132"/>
      <c r="LIT45" s="132"/>
      <c r="LIU45" s="132"/>
      <c r="LIV45" s="132"/>
      <c r="LIW45" s="132"/>
      <c r="LIX45" s="132"/>
      <c r="LIY45" s="132"/>
      <c r="LIZ45" s="132"/>
      <c r="LJA45" s="132"/>
      <c r="LJB45" s="132"/>
      <c r="LJC45" s="130"/>
      <c r="LJD45" s="132"/>
      <c r="LJE45" s="132"/>
      <c r="LJF45" s="132"/>
      <c r="LJG45" s="132"/>
      <c r="LJH45" s="132"/>
      <c r="LJI45" s="132"/>
      <c r="LJJ45" s="132"/>
      <c r="LJK45" s="132"/>
      <c r="LJL45" s="132"/>
      <c r="LJM45" s="132"/>
      <c r="LJN45" s="132"/>
      <c r="LJO45" s="132"/>
      <c r="LJP45" s="132"/>
      <c r="LJQ45" s="132"/>
      <c r="LJR45" s="130"/>
      <c r="LJS45" s="132"/>
      <c r="LJT45" s="132"/>
      <c r="LJU45" s="132"/>
      <c r="LJV45" s="132"/>
      <c r="LJW45" s="132"/>
      <c r="LJX45" s="132"/>
      <c r="LJY45" s="132"/>
      <c r="LJZ45" s="132"/>
      <c r="LKA45" s="132"/>
      <c r="LKB45" s="132"/>
      <c r="LKC45" s="132"/>
      <c r="LKD45" s="132"/>
      <c r="LKE45" s="132"/>
      <c r="LKF45" s="132"/>
      <c r="LKG45" s="130"/>
      <c r="LKH45" s="132"/>
      <c r="LKI45" s="132"/>
      <c r="LKJ45" s="132"/>
      <c r="LKK45" s="132"/>
      <c r="LKL45" s="132"/>
      <c r="LKM45" s="132"/>
      <c r="LKN45" s="132"/>
      <c r="LKO45" s="132"/>
      <c r="LKP45" s="132"/>
      <c r="LKQ45" s="132"/>
      <c r="LKR45" s="132"/>
      <c r="LKS45" s="132"/>
      <c r="LKT45" s="132"/>
      <c r="LKU45" s="132"/>
      <c r="LKV45" s="130"/>
      <c r="LKW45" s="132"/>
      <c r="LKX45" s="132"/>
      <c r="LKY45" s="132"/>
      <c r="LKZ45" s="132"/>
      <c r="LLA45" s="132"/>
      <c r="LLB45" s="132"/>
      <c r="LLC45" s="132"/>
      <c r="LLD45" s="132"/>
      <c r="LLE45" s="132"/>
      <c r="LLF45" s="132"/>
      <c r="LLG45" s="132"/>
      <c r="LLH45" s="132"/>
      <c r="LLI45" s="132"/>
      <c r="LLJ45" s="132"/>
      <c r="LLK45" s="130"/>
      <c r="LLL45" s="132"/>
      <c r="LLM45" s="132"/>
      <c r="LLN45" s="132"/>
      <c r="LLO45" s="132"/>
      <c r="LLP45" s="132"/>
      <c r="LLQ45" s="132"/>
      <c r="LLR45" s="132"/>
      <c r="LLS45" s="132"/>
      <c r="LLT45" s="132"/>
      <c r="LLU45" s="132"/>
      <c r="LLV45" s="132"/>
      <c r="LLW45" s="132"/>
      <c r="LLX45" s="132"/>
      <c r="LLY45" s="132"/>
      <c r="LLZ45" s="130"/>
      <c r="LMA45" s="132"/>
      <c r="LMB45" s="132"/>
      <c r="LMC45" s="132"/>
      <c r="LMD45" s="132"/>
      <c r="LME45" s="132"/>
      <c r="LMF45" s="132"/>
      <c r="LMG45" s="132"/>
      <c r="LMH45" s="132"/>
      <c r="LMI45" s="132"/>
      <c r="LMJ45" s="132"/>
      <c r="LMK45" s="132"/>
      <c r="LML45" s="132"/>
      <c r="LMM45" s="132"/>
      <c r="LMN45" s="132"/>
      <c r="LMO45" s="130"/>
      <c r="LMP45" s="132"/>
      <c r="LMQ45" s="132"/>
      <c r="LMR45" s="132"/>
      <c r="LMS45" s="132"/>
      <c r="LMT45" s="132"/>
      <c r="LMU45" s="132"/>
      <c r="LMV45" s="132"/>
      <c r="LMW45" s="132"/>
      <c r="LMX45" s="132"/>
      <c r="LMY45" s="132"/>
      <c r="LMZ45" s="132"/>
      <c r="LNA45" s="132"/>
      <c r="LNB45" s="132"/>
      <c r="LNC45" s="132"/>
      <c r="LND45" s="130"/>
      <c r="LNE45" s="132"/>
      <c r="LNF45" s="132"/>
      <c r="LNG45" s="132"/>
      <c r="LNH45" s="132"/>
      <c r="LNI45" s="132"/>
      <c r="LNJ45" s="132"/>
      <c r="LNK45" s="132"/>
      <c r="LNL45" s="132"/>
      <c r="LNM45" s="132"/>
      <c r="LNN45" s="132"/>
      <c r="LNO45" s="132"/>
      <c r="LNP45" s="132"/>
      <c r="LNQ45" s="132"/>
      <c r="LNR45" s="132"/>
      <c r="LNS45" s="130"/>
      <c r="LNT45" s="132"/>
      <c r="LNU45" s="132"/>
      <c r="LNV45" s="132"/>
      <c r="LNW45" s="132"/>
      <c r="LNX45" s="132"/>
      <c r="LNY45" s="132"/>
      <c r="LNZ45" s="132"/>
      <c r="LOA45" s="132"/>
      <c r="LOB45" s="132"/>
      <c r="LOC45" s="132"/>
      <c r="LOD45" s="132"/>
      <c r="LOE45" s="132"/>
      <c r="LOF45" s="132"/>
      <c r="LOG45" s="132"/>
      <c r="LOH45" s="130"/>
      <c r="LOI45" s="132"/>
      <c r="LOJ45" s="132"/>
      <c r="LOK45" s="132"/>
      <c r="LOL45" s="132"/>
      <c r="LOM45" s="132"/>
      <c r="LON45" s="132"/>
      <c r="LOO45" s="132"/>
      <c r="LOP45" s="132"/>
      <c r="LOQ45" s="132"/>
      <c r="LOR45" s="132"/>
      <c r="LOS45" s="132"/>
      <c r="LOT45" s="132"/>
      <c r="LOU45" s="132"/>
      <c r="LOV45" s="132"/>
      <c r="LOW45" s="130"/>
      <c r="LOX45" s="132"/>
      <c r="LOY45" s="132"/>
      <c r="LOZ45" s="132"/>
      <c r="LPA45" s="132"/>
      <c r="LPB45" s="132"/>
      <c r="LPC45" s="132"/>
      <c r="LPD45" s="132"/>
      <c r="LPE45" s="132"/>
      <c r="LPF45" s="132"/>
      <c r="LPG45" s="132"/>
      <c r="LPH45" s="132"/>
      <c r="LPI45" s="132"/>
      <c r="LPJ45" s="132"/>
      <c r="LPK45" s="132"/>
      <c r="LPL45" s="130"/>
      <c r="LPM45" s="132"/>
      <c r="LPN45" s="132"/>
      <c r="LPO45" s="132"/>
      <c r="LPP45" s="132"/>
      <c r="LPQ45" s="132"/>
      <c r="LPR45" s="132"/>
      <c r="LPS45" s="132"/>
      <c r="LPT45" s="132"/>
      <c r="LPU45" s="132"/>
      <c r="LPV45" s="132"/>
      <c r="LPW45" s="132"/>
      <c r="LPX45" s="132"/>
      <c r="LPY45" s="132"/>
      <c r="LPZ45" s="132"/>
      <c r="LQA45" s="130"/>
      <c r="LQB45" s="132"/>
      <c r="LQC45" s="132"/>
      <c r="LQD45" s="132"/>
      <c r="LQE45" s="132"/>
      <c r="LQF45" s="132"/>
      <c r="LQG45" s="132"/>
      <c r="LQH45" s="132"/>
      <c r="LQI45" s="132"/>
      <c r="LQJ45" s="132"/>
      <c r="LQK45" s="132"/>
      <c r="LQL45" s="132"/>
      <c r="LQM45" s="132"/>
      <c r="LQN45" s="132"/>
      <c r="LQO45" s="132"/>
      <c r="LQP45" s="130"/>
      <c r="LQQ45" s="132"/>
      <c r="LQR45" s="132"/>
      <c r="LQS45" s="132"/>
      <c r="LQT45" s="132"/>
      <c r="LQU45" s="132"/>
      <c r="LQV45" s="132"/>
      <c r="LQW45" s="132"/>
      <c r="LQX45" s="132"/>
      <c r="LQY45" s="132"/>
      <c r="LQZ45" s="132"/>
      <c r="LRA45" s="132"/>
      <c r="LRB45" s="132"/>
      <c r="LRC45" s="132"/>
      <c r="LRD45" s="132"/>
      <c r="LRE45" s="130"/>
      <c r="LRF45" s="132"/>
      <c r="LRG45" s="132"/>
      <c r="LRH45" s="132"/>
      <c r="LRI45" s="132"/>
      <c r="LRJ45" s="132"/>
      <c r="LRK45" s="132"/>
      <c r="LRL45" s="132"/>
      <c r="LRM45" s="132"/>
      <c r="LRN45" s="132"/>
      <c r="LRO45" s="132"/>
      <c r="LRP45" s="132"/>
      <c r="LRQ45" s="132"/>
      <c r="LRR45" s="132"/>
      <c r="LRS45" s="132"/>
      <c r="LRT45" s="130"/>
      <c r="LRU45" s="132"/>
      <c r="LRV45" s="132"/>
      <c r="LRW45" s="132"/>
      <c r="LRX45" s="132"/>
      <c r="LRY45" s="132"/>
      <c r="LRZ45" s="132"/>
      <c r="LSA45" s="132"/>
      <c r="LSB45" s="132"/>
      <c r="LSC45" s="132"/>
      <c r="LSD45" s="132"/>
      <c r="LSE45" s="132"/>
      <c r="LSF45" s="132"/>
      <c r="LSG45" s="132"/>
      <c r="LSH45" s="132"/>
      <c r="LSI45" s="130"/>
      <c r="LSJ45" s="132"/>
      <c r="LSK45" s="132"/>
      <c r="LSL45" s="132"/>
      <c r="LSM45" s="132"/>
      <c r="LSN45" s="132"/>
      <c r="LSO45" s="132"/>
      <c r="LSP45" s="132"/>
      <c r="LSQ45" s="132"/>
      <c r="LSR45" s="132"/>
      <c r="LSS45" s="132"/>
      <c r="LST45" s="132"/>
      <c r="LSU45" s="132"/>
      <c r="LSV45" s="132"/>
      <c r="LSW45" s="132"/>
      <c r="LSX45" s="130"/>
      <c r="LSY45" s="132"/>
      <c r="LSZ45" s="132"/>
      <c r="LTA45" s="132"/>
      <c r="LTB45" s="132"/>
      <c r="LTC45" s="132"/>
      <c r="LTD45" s="132"/>
      <c r="LTE45" s="132"/>
      <c r="LTF45" s="132"/>
      <c r="LTG45" s="132"/>
      <c r="LTH45" s="132"/>
      <c r="LTI45" s="132"/>
      <c r="LTJ45" s="132"/>
      <c r="LTK45" s="132"/>
      <c r="LTL45" s="132"/>
      <c r="LTM45" s="130"/>
      <c r="LTN45" s="132"/>
      <c r="LTO45" s="132"/>
      <c r="LTP45" s="132"/>
      <c r="LTQ45" s="132"/>
      <c r="LTR45" s="132"/>
      <c r="LTS45" s="132"/>
      <c r="LTT45" s="132"/>
      <c r="LTU45" s="132"/>
      <c r="LTV45" s="132"/>
      <c r="LTW45" s="132"/>
      <c r="LTX45" s="132"/>
      <c r="LTY45" s="132"/>
      <c r="LTZ45" s="132"/>
      <c r="LUA45" s="132"/>
      <c r="LUB45" s="130"/>
      <c r="LUC45" s="132"/>
      <c r="LUD45" s="132"/>
      <c r="LUE45" s="132"/>
      <c r="LUF45" s="132"/>
      <c r="LUG45" s="132"/>
      <c r="LUH45" s="132"/>
      <c r="LUI45" s="132"/>
      <c r="LUJ45" s="132"/>
      <c r="LUK45" s="132"/>
      <c r="LUL45" s="132"/>
      <c r="LUM45" s="132"/>
      <c r="LUN45" s="132"/>
      <c r="LUO45" s="132"/>
      <c r="LUP45" s="132"/>
      <c r="LUQ45" s="130"/>
      <c r="LUR45" s="132"/>
      <c r="LUS45" s="132"/>
      <c r="LUT45" s="132"/>
      <c r="LUU45" s="132"/>
      <c r="LUV45" s="132"/>
      <c r="LUW45" s="132"/>
      <c r="LUX45" s="132"/>
      <c r="LUY45" s="132"/>
      <c r="LUZ45" s="132"/>
      <c r="LVA45" s="132"/>
      <c r="LVB45" s="132"/>
      <c r="LVC45" s="132"/>
      <c r="LVD45" s="132"/>
      <c r="LVE45" s="132"/>
      <c r="LVF45" s="130"/>
      <c r="LVG45" s="132"/>
      <c r="LVH45" s="132"/>
      <c r="LVI45" s="132"/>
      <c r="LVJ45" s="132"/>
      <c r="LVK45" s="132"/>
      <c r="LVL45" s="132"/>
      <c r="LVM45" s="132"/>
      <c r="LVN45" s="132"/>
      <c r="LVO45" s="132"/>
      <c r="LVP45" s="132"/>
      <c r="LVQ45" s="132"/>
      <c r="LVR45" s="132"/>
      <c r="LVS45" s="132"/>
      <c r="LVT45" s="132"/>
      <c r="LVU45" s="130"/>
      <c r="LVV45" s="132"/>
      <c r="LVW45" s="132"/>
      <c r="LVX45" s="132"/>
      <c r="LVY45" s="132"/>
      <c r="LVZ45" s="132"/>
      <c r="LWA45" s="132"/>
      <c r="LWB45" s="132"/>
      <c r="LWC45" s="132"/>
      <c r="LWD45" s="132"/>
      <c r="LWE45" s="132"/>
      <c r="LWF45" s="132"/>
      <c r="LWG45" s="132"/>
      <c r="LWH45" s="132"/>
      <c r="LWI45" s="132"/>
      <c r="LWJ45" s="130"/>
      <c r="LWK45" s="132"/>
      <c r="LWL45" s="132"/>
      <c r="LWM45" s="132"/>
      <c r="LWN45" s="132"/>
      <c r="LWO45" s="132"/>
      <c r="LWP45" s="132"/>
      <c r="LWQ45" s="132"/>
      <c r="LWR45" s="132"/>
      <c r="LWS45" s="132"/>
      <c r="LWT45" s="132"/>
      <c r="LWU45" s="132"/>
      <c r="LWV45" s="132"/>
      <c r="LWW45" s="132"/>
      <c r="LWX45" s="132"/>
      <c r="LWY45" s="130"/>
      <c r="LWZ45" s="132"/>
      <c r="LXA45" s="132"/>
      <c r="LXB45" s="132"/>
      <c r="LXC45" s="132"/>
      <c r="LXD45" s="132"/>
      <c r="LXE45" s="132"/>
      <c r="LXF45" s="132"/>
      <c r="LXG45" s="132"/>
      <c r="LXH45" s="132"/>
      <c r="LXI45" s="132"/>
      <c r="LXJ45" s="132"/>
      <c r="LXK45" s="132"/>
      <c r="LXL45" s="132"/>
      <c r="LXM45" s="132"/>
      <c r="LXN45" s="130"/>
      <c r="LXO45" s="132"/>
      <c r="LXP45" s="132"/>
      <c r="LXQ45" s="132"/>
      <c r="LXR45" s="132"/>
      <c r="LXS45" s="132"/>
      <c r="LXT45" s="132"/>
      <c r="LXU45" s="132"/>
      <c r="LXV45" s="132"/>
      <c r="LXW45" s="132"/>
      <c r="LXX45" s="132"/>
      <c r="LXY45" s="132"/>
      <c r="LXZ45" s="132"/>
      <c r="LYA45" s="132"/>
      <c r="LYB45" s="132"/>
      <c r="LYC45" s="130"/>
      <c r="LYD45" s="132"/>
      <c r="LYE45" s="132"/>
      <c r="LYF45" s="132"/>
      <c r="LYG45" s="132"/>
      <c r="LYH45" s="132"/>
      <c r="LYI45" s="132"/>
      <c r="LYJ45" s="132"/>
      <c r="LYK45" s="132"/>
      <c r="LYL45" s="132"/>
      <c r="LYM45" s="132"/>
      <c r="LYN45" s="132"/>
      <c r="LYO45" s="132"/>
      <c r="LYP45" s="132"/>
      <c r="LYQ45" s="132"/>
      <c r="LYR45" s="130"/>
      <c r="LYS45" s="132"/>
      <c r="LYT45" s="132"/>
      <c r="LYU45" s="132"/>
      <c r="LYV45" s="132"/>
      <c r="LYW45" s="132"/>
      <c r="LYX45" s="132"/>
      <c r="LYY45" s="132"/>
      <c r="LYZ45" s="132"/>
      <c r="LZA45" s="132"/>
      <c r="LZB45" s="132"/>
      <c r="LZC45" s="132"/>
      <c r="LZD45" s="132"/>
      <c r="LZE45" s="132"/>
      <c r="LZF45" s="132"/>
      <c r="LZG45" s="130"/>
      <c r="LZH45" s="132"/>
      <c r="LZI45" s="132"/>
      <c r="LZJ45" s="132"/>
      <c r="LZK45" s="132"/>
      <c r="LZL45" s="132"/>
      <c r="LZM45" s="132"/>
      <c r="LZN45" s="132"/>
      <c r="LZO45" s="132"/>
      <c r="LZP45" s="132"/>
      <c r="LZQ45" s="132"/>
      <c r="LZR45" s="132"/>
      <c r="LZS45" s="132"/>
      <c r="LZT45" s="132"/>
      <c r="LZU45" s="132"/>
      <c r="LZV45" s="130"/>
      <c r="LZW45" s="132"/>
      <c r="LZX45" s="132"/>
      <c r="LZY45" s="132"/>
      <c r="LZZ45" s="132"/>
      <c r="MAA45" s="132"/>
      <c r="MAB45" s="132"/>
      <c r="MAC45" s="132"/>
      <c r="MAD45" s="132"/>
      <c r="MAE45" s="132"/>
      <c r="MAF45" s="132"/>
      <c r="MAG45" s="132"/>
      <c r="MAH45" s="132"/>
      <c r="MAI45" s="132"/>
      <c r="MAJ45" s="132"/>
      <c r="MAK45" s="130"/>
      <c r="MAL45" s="132"/>
      <c r="MAM45" s="132"/>
      <c r="MAN45" s="132"/>
      <c r="MAO45" s="132"/>
      <c r="MAP45" s="132"/>
      <c r="MAQ45" s="132"/>
      <c r="MAR45" s="132"/>
      <c r="MAS45" s="132"/>
      <c r="MAT45" s="132"/>
      <c r="MAU45" s="132"/>
      <c r="MAV45" s="132"/>
      <c r="MAW45" s="132"/>
      <c r="MAX45" s="132"/>
      <c r="MAY45" s="132"/>
      <c r="MAZ45" s="130"/>
      <c r="MBA45" s="132"/>
      <c r="MBB45" s="132"/>
      <c r="MBC45" s="132"/>
      <c r="MBD45" s="132"/>
      <c r="MBE45" s="132"/>
      <c r="MBF45" s="132"/>
      <c r="MBG45" s="132"/>
      <c r="MBH45" s="132"/>
      <c r="MBI45" s="132"/>
      <c r="MBJ45" s="132"/>
      <c r="MBK45" s="132"/>
      <c r="MBL45" s="132"/>
      <c r="MBM45" s="132"/>
      <c r="MBN45" s="132"/>
      <c r="MBO45" s="130"/>
      <c r="MBP45" s="132"/>
      <c r="MBQ45" s="132"/>
      <c r="MBR45" s="132"/>
      <c r="MBS45" s="132"/>
      <c r="MBT45" s="132"/>
      <c r="MBU45" s="132"/>
      <c r="MBV45" s="132"/>
      <c r="MBW45" s="132"/>
      <c r="MBX45" s="132"/>
      <c r="MBY45" s="132"/>
      <c r="MBZ45" s="132"/>
      <c r="MCA45" s="132"/>
      <c r="MCB45" s="132"/>
      <c r="MCC45" s="132"/>
      <c r="MCD45" s="130"/>
      <c r="MCE45" s="132"/>
      <c r="MCF45" s="132"/>
      <c r="MCG45" s="132"/>
      <c r="MCH45" s="132"/>
      <c r="MCI45" s="132"/>
      <c r="MCJ45" s="132"/>
      <c r="MCK45" s="132"/>
      <c r="MCL45" s="132"/>
      <c r="MCM45" s="132"/>
      <c r="MCN45" s="132"/>
      <c r="MCO45" s="132"/>
      <c r="MCP45" s="132"/>
      <c r="MCQ45" s="132"/>
      <c r="MCR45" s="132"/>
      <c r="MCS45" s="130"/>
      <c r="MCT45" s="132"/>
      <c r="MCU45" s="132"/>
      <c r="MCV45" s="132"/>
      <c r="MCW45" s="132"/>
      <c r="MCX45" s="132"/>
      <c r="MCY45" s="132"/>
      <c r="MCZ45" s="132"/>
      <c r="MDA45" s="132"/>
      <c r="MDB45" s="132"/>
      <c r="MDC45" s="132"/>
      <c r="MDD45" s="132"/>
      <c r="MDE45" s="132"/>
      <c r="MDF45" s="132"/>
      <c r="MDG45" s="132"/>
      <c r="MDH45" s="130"/>
      <c r="MDI45" s="132"/>
      <c r="MDJ45" s="132"/>
      <c r="MDK45" s="132"/>
      <c r="MDL45" s="132"/>
      <c r="MDM45" s="132"/>
      <c r="MDN45" s="132"/>
      <c r="MDO45" s="132"/>
      <c r="MDP45" s="132"/>
      <c r="MDQ45" s="132"/>
      <c r="MDR45" s="132"/>
      <c r="MDS45" s="132"/>
      <c r="MDT45" s="132"/>
      <c r="MDU45" s="132"/>
      <c r="MDV45" s="132"/>
      <c r="MDW45" s="130"/>
      <c r="MDX45" s="132"/>
      <c r="MDY45" s="132"/>
      <c r="MDZ45" s="132"/>
      <c r="MEA45" s="132"/>
      <c r="MEB45" s="132"/>
      <c r="MEC45" s="132"/>
      <c r="MED45" s="132"/>
      <c r="MEE45" s="132"/>
      <c r="MEF45" s="132"/>
      <c r="MEG45" s="132"/>
      <c r="MEH45" s="132"/>
      <c r="MEI45" s="132"/>
      <c r="MEJ45" s="132"/>
      <c r="MEK45" s="132"/>
      <c r="MEL45" s="130"/>
      <c r="MEM45" s="132"/>
      <c r="MEN45" s="132"/>
      <c r="MEO45" s="132"/>
      <c r="MEP45" s="132"/>
      <c r="MEQ45" s="132"/>
      <c r="MER45" s="132"/>
      <c r="MES45" s="132"/>
      <c r="MET45" s="132"/>
      <c r="MEU45" s="132"/>
      <c r="MEV45" s="132"/>
      <c r="MEW45" s="132"/>
      <c r="MEX45" s="132"/>
      <c r="MEY45" s="132"/>
      <c r="MEZ45" s="132"/>
      <c r="MFA45" s="130"/>
      <c r="MFB45" s="132"/>
      <c r="MFC45" s="132"/>
      <c r="MFD45" s="132"/>
      <c r="MFE45" s="132"/>
      <c r="MFF45" s="132"/>
      <c r="MFG45" s="132"/>
      <c r="MFH45" s="132"/>
      <c r="MFI45" s="132"/>
      <c r="MFJ45" s="132"/>
      <c r="MFK45" s="132"/>
      <c r="MFL45" s="132"/>
      <c r="MFM45" s="132"/>
      <c r="MFN45" s="132"/>
      <c r="MFO45" s="132"/>
      <c r="MFP45" s="130"/>
      <c r="MFQ45" s="132"/>
      <c r="MFR45" s="132"/>
      <c r="MFS45" s="132"/>
      <c r="MFT45" s="132"/>
      <c r="MFU45" s="132"/>
      <c r="MFV45" s="132"/>
      <c r="MFW45" s="132"/>
      <c r="MFX45" s="132"/>
      <c r="MFY45" s="132"/>
      <c r="MFZ45" s="132"/>
      <c r="MGA45" s="132"/>
      <c r="MGB45" s="132"/>
      <c r="MGC45" s="132"/>
      <c r="MGD45" s="132"/>
      <c r="MGE45" s="130"/>
      <c r="MGF45" s="132"/>
      <c r="MGG45" s="132"/>
      <c r="MGH45" s="132"/>
      <c r="MGI45" s="132"/>
      <c r="MGJ45" s="132"/>
      <c r="MGK45" s="132"/>
      <c r="MGL45" s="132"/>
      <c r="MGM45" s="132"/>
      <c r="MGN45" s="132"/>
      <c r="MGO45" s="132"/>
      <c r="MGP45" s="132"/>
      <c r="MGQ45" s="132"/>
      <c r="MGR45" s="132"/>
      <c r="MGS45" s="132"/>
      <c r="MGT45" s="130"/>
      <c r="MGU45" s="132"/>
      <c r="MGV45" s="132"/>
      <c r="MGW45" s="132"/>
      <c r="MGX45" s="132"/>
      <c r="MGY45" s="132"/>
      <c r="MGZ45" s="132"/>
      <c r="MHA45" s="132"/>
      <c r="MHB45" s="132"/>
      <c r="MHC45" s="132"/>
      <c r="MHD45" s="132"/>
      <c r="MHE45" s="132"/>
      <c r="MHF45" s="132"/>
      <c r="MHG45" s="132"/>
      <c r="MHH45" s="132"/>
      <c r="MHI45" s="130"/>
      <c r="MHJ45" s="132"/>
      <c r="MHK45" s="132"/>
      <c r="MHL45" s="132"/>
      <c r="MHM45" s="132"/>
      <c r="MHN45" s="132"/>
      <c r="MHO45" s="132"/>
      <c r="MHP45" s="132"/>
      <c r="MHQ45" s="132"/>
      <c r="MHR45" s="132"/>
      <c r="MHS45" s="132"/>
      <c r="MHT45" s="132"/>
      <c r="MHU45" s="132"/>
      <c r="MHV45" s="132"/>
      <c r="MHW45" s="132"/>
      <c r="MHX45" s="130"/>
      <c r="MHY45" s="132"/>
      <c r="MHZ45" s="132"/>
      <c r="MIA45" s="132"/>
      <c r="MIB45" s="132"/>
      <c r="MIC45" s="132"/>
      <c r="MID45" s="132"/>
      <c r="MIE45" s="132"/>
      <c r="MIF45" s="132"/>
      <c r="MIG45" s="132"/>
      <c r="MIH45" s="132"/>
      <c r="MII45" s="132"/>
      <c r="MIJ45" s="132"/>
      <c r="MIK45" s="132"/>
      <c r="MIL45" s="132"/>
      <c r="MIM45" s="130"/>
      <c r="MIN45" s="132"/>
      <c r="MIO45" s="132"/>
      <c r="MIP45" s="132"/>
      <c r="MIQ45" s="132"/>
      <c r="MIR45" s="132"/>
      <c r="MIS45" s="132"/>
      <c r="MIT45" s="132"/>
      <c r="MIU45" s="132"/>
      <c r="MIV45" s="132"/>
      <c r="MIW45" s="132"/>
      <c r="MIX45" s="132"/>
      <c r="MIY45" s="132"/>
      <c r="MIZ45" s="132"/>
      <c r="MJA45" s="132"/>
      <c r="MJB45" s="130"/>
      <c r="MJC45" s="132"/>
      <c r="MJD45" s="132"/>
      <c r="MJE45" s="132"/>
      <c r="MJF45" s="132"/>
      <c r="MJG45" s="132"/>
      <c r="MJH45" s="132"/>
      <c r="MJI45" s="132"/>
      <c r="MJJ45" s="132"/>
      <c r="MJK45" s="132"/>
      <c r="MJL45" s="132"/>
      <c r="MJM45" s="132"/>
      <c r="MJN45" s="132"/>
      <c r="MJO45" s="132"/>
      <c r="MJP45" s="132"/>
      <c r="MJQ45" s="130"/>
      <c r="MJR45" s="132"/>
      <c r="MJS45" s="132"/>
      <c r="MJT45" s="132"/>
      <c r="MJU45" s="132"/>
      <c r="MJV45" s="132"/>
      <c r="MJW45" s="132"/>
      <c r="MJX45" s="132"/>
      <c r="MJY45" s="132"/>
      <c r="MJZ45" s="132"/>
      <c r="MKA45" s="132"/>
      <c r="MKB45" s="132"/>
      <c r="MKC45" s="132"/>
      <c r="MKD45" s="132"/>
      <c r="MKE45" s="132"/>
      <c r="MKF45" s="130"/>
      <c r="MKG45" s="132"/>
      <c r="MKH45" s="132"/>
      <c r="MKI45" s="132"/>
      <c r="MKJ45" s="132"/>
      <c r="MKK45" s="132"/>
      <c r="MKL45" s="132"/>
      <c r="MKM45" s="132"/>
      <c r="MKN45" s="132"/>
      <c r="MKO45" s="132"/>
      <c r="MKP45" s="132"/>
      <c r="MKQ45" s="132"/>
      <c r="MKR45" s="132"/>
      <c r="MKS45" s="132"/>
      <c r="MKT45" s="132"/>
      <c r="MKU45" s="130"/>
      <c r="MKV45" s="132"/>
      <c r="MKW45" s="132"/>
      <c r="MKX45" s="132"/>
      <c r="MKY45" s="132"/>
      <c r="MKZ45" s="132"/>
      <c r="MLA45" s="132"/>
      <c r="MLB45" s="132"/>
      <c r="MLC45" s="132"/>
      <c r="MLD45" s="132"/>
      <c r="MLE45" s="132"/>
      <c r="MLF45" s="132"/>
      <c r="MLG45" s="132"/>
      <c r="MLH45" s="132"/>
      <c r="MLI45" s="132"/>
      <c r="MLJ45" s="130"/>
      <c r="MLK45" s="132"/>
      <c r="MLL45" s="132"/>
      <c r="MLM45" s="132"/>
      <c r="MLN45" s="132"/>
      <c r="MLO45" s="132"/>
      <c r="MLP45" s="132"/>
      <c r="MLQ45" s="132"/>
      <c r="MLR45" s="132"/>
      <c r="MLS45" s="132"/>
      <c r="MLT45" s="132"/>
      <c r="MLU45" s="132"/>
      <c r="MLV45" s="132"/>
      <c r="MLW45" s="132"/>
      <c r="MLX45" s="132"/>
      <c r="MLY45" s="130"/>
      <c r="MLZ45" s="132"/>
      <c r="MMA45" s="132"/>
      <c r="MMB45" s="132"/>
      <c r="MMC45" s="132"/>
      <c r="MMD45" s="132"/>
      <c r="MME45" s="132"/>
      <c r="MMF45" s="132"/>
      <c r="MMG45" s="132"/>
      <c r="MMH45" s="132"/>
      <c r="MMI45" s="132"/>
      <c r="MMJ45" s="132"/>
      <c r="MMK45" s="132"/>
      <c r="MML45" s="132"/>
      <c r="MMM45" s="132"/>
      <c r="MMN45" s="130"/>
      <c r="MMO45" s="132"/>
      <c r="MMP45" s="132"/>
      <c r="MMQ45" s="132"/>
      <c r="MMR45" s="132"/>
      <c r="MMS45" s="132"/>
      <c r="MMT45" s="132"/>
      <c r="MMU45" s="132"/>
      <c r="MMV45" s="132"/>
      <c r="MMW45" s="132"/>
      <c r="MMX45" s="132"/>
      <c r="MMY45" s="132"/>
      <c r="MMZ45" s="132"/>
      <c r="MNA45" s="132"/>
      <c r="MNB45" s="132"/>
      <c r="MNC45" s="130"/>
      <c r="MND45" s="132"/>
      <c r="MNE45" s="132"/>
      <c r="MNF45" s="132"/>
      <c r="MNG45" s="132"/>
      <c r="MNH45" s="132"/>
      <c r="MNI45" s="132"/>
      <c r="MNJ45" s="132"/>
      <c r="MNK45" s="132"/>
      <c r="MNL45" s="132"/>
      <c r="MNM45" s="132"/>
      <c r="MNN45" s="132"/>
      <c r="MNO45" s="132"/>
      <c r="MNP45" s="132"/>
      <c r="MNQ45" s="132"/>
      <c r="MNR45" s="130"/>
      <c r="MNS45" s="132"/>
      <c r="MNT45" s="132"/>
      <c r="MNU45" s="132"/>
      <c r="MNV45" s="132"/>
      <c r="MNW45" s="132"/>
      <c r="MNX45" s="132"/>
      <c r="MNY45" s="132"/>
      <c r="MNZ45" s="132"/>
      <c r="MOA45" s="132"/>
      <c r="MOB45" s="132"/>
      <c r="MOC45" s="132"/>
      <c r="MOD45" s="132"/>
      <c r="MOE45" s="132"/>
      <c r="MOF45" s="132"/>
      <c r="MOG45" s="130"/>
      <c r="MOH45" s="132"/>
      <c r="MOI45" s="132"/>
      <c r="MOJ45" s="132"/>
      <c r="MOK45" s="132"/>
      <c r="MOL45" s="132"/>
      <c r="MOM45" s="132"/>
      <c r="MON45" s="132"/>
      <c r="MOO45" s="132"/>
      <c r="MOP45" s="132"/>
      <c r="MOQ45" s="132"/>
      <c r="MOR45" s="132"/>
      <c r="MOS45" s="132"/>
      <c r="MOT45" s="132"/>
      <c r="MOU45" s="132"/>
      <c r="MOV45" s="130"/>
      <c r="MOW45" s="132"/>
      <c r="MOX45" s="132"/>
      <c r="MOY45" s="132"/>
      <c r="MOZ45" s="132"/>
      <c r="MPA45" s="132"/>
      <c r="MPB45" s="132"/>
      <c r="MPC45" s="132"/>
      <c r="MPD45" s="132"/>
      <c r="MPE45" s="132"/>
      <c r="MPF45" s="132"/>
      <c r="MPG45" s="132"/>
      <c r="MPH45" s="132"/>
      <c r="MPI45" s="132"/>
      <c r="MPJ45" s="132"/>
      <c r="MPK45" s="130"/>
      <c r="MPL45" s="132"/>
      <c r="MPM45" s="132"/>
      <c r="MPN45" s="132"/>
      <c r="MPO45" s="132"/>
      <c r="MPP45" s="132"/>
      <c r="MPQ45" s="132"/>
      <c r="MPR45" s="132"/>
      <c r="MPS45" s="132"/>
      <c r="MPT45" s="132"/>
      <c r="MPU45" s="132"/>
      <c r="MPV45" s="132"/>
      <c r="MPW45" s="132"/>
      <c r="MPX45" s="132"/>
      <c r="MPY45" s="132"/>
      <c r="MPZ45" s="130"/>
      <c r="MQA45" s="132"/>
      <c r="MQB45" s="132"/>
      <c r="MQC45" s="132"/>
      <c r="MQD45" s="132"/>
      <c r="MQE45" s="132"/>
      <c r="MQF45" s="132"/>
      <c r="MQG45" s="132"/>
      <c r="MQH45" s="132"/>
      <c r="MQI45" s="132"/>
      <c r="MQJ45" s="132"/>
      <c r="MQK45" s="132"/>
      <c r="MQL45" s="132"/>
      <c r="MQM45" s="132"/>
      <c r="MQN45" s="132"/>
      <c r="MQO45" s="130"/>
      <c r="MQP45" s="132"/>
      <c r="MQQ45" s="132"/>
      <c r="MQR45" s="132"/>
      <c r="MQS45" s="132"/>
      <c r="MQT45" s="132"/>
      <c r="MQU45" s="132"/>
      <c r="MQV45" s="132"/>
      <c r="MQW45" s="132"/>
      <c r="MQX45" s="132"/>
      <c r="MQY45" s="132"/>
      <c r="MQZ45" s="132"/>
      <c r="MRA45" s="132"/>
      <c r="MRB45" s="132"/>
      <c r="MRC45" s="132"/>
      <c r="MRD45" s="130"/>
      <c r="MRE45" s="132"/>
      <c r="MRF45" s="132"/>
      <c r="MRG45" s="132"/>
      <c r="MRH45" s="132"/>
      <c r="MRI45" s="132"/>
      <c r="MRJ45" s="132"/>
      <c r="MRK45" s="132"/>
      <c r="MRL45" s="132"/>
      <c r="MRM45" s="132"/>
      <c r="MRN45" s="132"/>
      <c r="MRO45" s="132"/>
      <c r="MRP45" s="132"/>
      <c r="MRQ45" s="132"/>
      <c r="MRR45" s="132"/>
      <c r="MRS45" s="130"/>
      <c r="MRT45" s="132"/>
      <c r="MRU45" s="132"/>
      <c r="MRV45" s="132"/>
      <c r="MRW45" s="132"/>
      <c r="MRX45" s="132"/>
      <c r="MRY45" s="132"/>
      <c r="MRZ45" s="132"/>
      <c r="MSA45" s="132"/>
      <c r="MSB45" s="132"/>
      <c r="MSC45" s="132"/>
      <c r="MSD45" s="132"/>
      <c r="MSE45" s="132"/>
      <c r="MSF45" s="132"/>
      <c r="MSG45" s="132"/>
      <c r="MSH45" s="130"/>
      <c r="MSI45" s="132"/>
      <c r="MSJ45" s="132"/>
      <c r="MSK45" s="132"/>
      <c r="MSL45" s="132"/>
      <c r="MSM45" s="132"/>
      <c r="MSN45" s="132"/>
      <c r="MSO45" s="132"/>
      <c r="MSP45" s="132"/>
      <c r="MSQ45" s="132"/>
      <c r="MSR45" s="132"/>
      <c r="MSS45" s="132"/>
      <c r="MST45" s="132"/>
      <c r="MSU45" s="132"/>
      <c r="MSV45" s="132"/>
      <c r="MSW45" s="130"/>
      <c r="MSX45" s="132"/>
      <c r="MSY45" s="132"/>
      <c r="MSZ45" s="132"/>
      <c r="MTA45" s="132"/>
      <c r="MTB45" s="132"/>
      <c r="MTC45" s="132"/>
      <c r="MTD45" s="132"/>
      <c r="MTE45" s="132"/>
      <c r="MTF45" s="132"/>
      <c r="MTG45" s="132"/>
      <c r="MTH45" s="132"/>
      <c r="MTI45" s="132"/>
      <c r="MTJ45" s="132"/>
      <c r="MTK45" s="132"/>
      <c r="MTL45" s="130"/>
      <c r="MTM45" s="132"/>
      <c r="MTN45" s="132"/>
      <c r="MTO45" s="132"/>
      <c r="MTP45" s="132"/>
      <c r="MTQ45" s="132"/>
      <c r="MTR45" s="132"/>
      <c r="MTS45" s="132"/>
      <c r="MTT45" s="132"/>
      <c r="MTU45" s="132"/>
      <c r="MTV45" s="132"/>
      <c r="MTW45" s="132"/>
      <c r="MTX45" s="132"/>
      <c r="MTY45" s="132"/>
      <c r="MTZ45" s="132"/>
      <c r="MUA45" s="130"/>
      <c r="MUB45" s="132"/>
      <c r="MUC45" s="132"/>
      <c r="MUD45" s="132"/>
      <c r="MUE45" s="132"/>
      <c r="MUF45" s="132"/>
      <c r="MUG45" s="132"/>
      <c r="MUH45" s="132"/>
      <c r="MUI45" s="132"/>
      <c r="MUJ45" s="132"/>
      <c r="MUK45" s="132"/>
      <c r="MUL45" s="132"/>
      <c r="MUM45" s="132"/>
      <c r="MUN45" s="132"/>
      <c r="MUO45" s="132"/>
      <c r="MUP45" s="130"/>
      <c r="MUQ45" s="132"/>
      <c r="MUR45" s="132"/>
      <c r="MUS45" s="132"/>
      <c r="MUT45" s="132"/>
      <c r="MUU45" s="132"/>
      <c r="MUV45" s="132"/>
      <c r="MUW45" s="132"/>
      <c r="MUX45" s="132"/>
      <c r="MUY45" s="132"/>
      <c r="MUZ45" s="132"/>
      <c r="MVA45" s="132"/>
      <c r="MVB45" s="132"/>
      <c r="MVC45" s="132"/>
      <c r="MVD45" s="132"/>
      <c r="MVE45" s="130"/>
      <c r="MVF45" s="132"/>
      <c r="MVG45" s="132"/>
      <c r="MVH45" s="132"/>
      <c r="MVI45" s="132"/>
      <c r="MVJ45" s="132"/>
      <c r="MVK45" s="132"/>
      <c r="MVL45" s="132"/>
      <c r="MVM45" s="132"/>
      <c r="MVN45" s="132"/>
      <c r="MVO45" s="132"/>
      <c r="MVP45" s="132"/>
      <c r="MVQ45" s="132"/>
      <c r="MVR45" s="132"/>
      <c r="MVS45" s="132"/>
      <c r="MVT45" s="130"/>
      <c r="MVU45" s="132"/>
      <c r="MVV45" s="132"/>
      <c r="MVW45" s="132"/>
      <c r="MVX45" s="132"/>
      <c r="MVY45" s="132"/>
      <c r="MVZ45" s="132"/>
      <c r="MWA45" s="132"/>
      <c r="MWB45" s="132"/>
      <c r="MWC45" s="132"/>
      <c r="MWD45" s="132"/>
      <c r="MWE45" s="132"/>
      <c r="MWF45" s="132"/>
      <c r="MWG45" s="132"/>
      <c r="MWH45" s="132"/>
      <c r="MWI45" s="130"/>
      <c r="MWJ45" s="132"/>
      <c r="MWK45" s="132"/>
      <c r="MWL45" s="132"/>
      <c r="MWM45" s="132"/>
      <c r="MWN45" s="132"/>
      <c r="MWO45" s="132"/>
      <c r="MWP45" s="132"/>
      <c r="MWQ45" s="132"/>
      <c r="MWR45" s="132"/>
      <c r="MWS45" s="132"/>
      <c r="MWT45" s="132"/>
      <c r="MWU45" s="132"/>
      <c r="MWV45" s="132"/>
      <c r="MWW45" s="132"/>
      <c r="MWX45" s="130"/>
      <c r="MWY45" s="132"/>
      <c r="MWZ45" s="132"/>
      <c r="MXA45" s="132"/>
      <c r="MXB45" s="132"/>
      <c r="MXC45" s="132"/>
      <c r="MXD45" s="132"/>
      <c r="MXE45" s="132"/>
      <c r="MXF45" s="132"/>
      <c r="MXG45" s="132"/>
      <c r="MXH45" s="132"/>
      <c r="MXI45" s="132"/>
      <c r="MXJ45" s="132"/>
      <c r="MXK45" s="132"/>
      <c r="MXL45" s="132"/>
      <c r="MXM45" s="130"/>
      <c r="MXN45" s="132"/>
      <c r="MXO45" s="132"/>
      <c r="MXP45" s="132"/>
      <c r="MXQ45" s="132"/>
      <c r="MXR45" s="132"/>
      <c r="MXS45" s="132"/>
      <c r="MXT45" s="132"/>
      <c r="MXU45" s="132"/>
      <c r="MXV45" s="132"/>
      <c r="MXW45" s="132"/>
      <c r="MXX45" s="132"/>
      <c r="MXY45" s="132"/>
      <c r="MXZ45" s="132"/>
      <c r="MYA45" s="132"/>
      <c r="MYB45" s="130"/>
      <c r="MYC45" s="132"/>
      <c r="MYD45" s="132"/>
      <c r="MYE45" s="132"/>
      <c r="MYF45" s="132"/>
      <c r="MYG45" s="132"/>
      <c r="MYH45" s="132"/>
      <c r="MYI45" s="132"/>
      <c r="MYJ45" s="132"/>
      <c r="MYK45" s="132"/>
      <c r="MYL45" s="132"/>
      <c r="MYM45" s="132"/>
      <c r="MYN45" s="132"/>
      <c r="MYO45" s="132"/>
      <c r="MYP45" s="132"/>
      <c r="MYQ45" s="130"/>
      <c r="MYR45" s="132"/>
      <c r="MYS45" s="132"/>
      <c r="MYT45" s="132"/>
      <c r="MYU45" s="132"/>
      <c r="MYV45" s="132"/>
      <c r="MYW45" s="132"/>
      <c r="MYX45" s="132"/>
      <c r="MYY45" s="132"/>
      <c r="MYZ45" s="132"/>
      <c r="MZA45" s="132"/>
      <c r="MZB45" s="132"/>
      <c r="MZC45" s="132"/>
      <c r="MZD45" s="132"/>
      <c r="MZE45" s="132"/>
      <c r="MZF45" s="130"/>
      <c r="MZG45" s="132"/>
      <c r="MZH45" s="132"/>
      <c r="MZI45" s="132"/>
      <c r="MZJ45" s="132"/>
      <c r="MZK45" s="132"/>
      <c r="MZL45" s="132"/>
      <c r="MZM45" s="132"/>
      <c r="MZN45" s="132"/>
      <c r="MZO45" s="132"/>
      <c r="MZP45" s="132"/>
      <c r="MZQ45" s="132"/>
      <c r="MZR45" s="132"/>
      <c r="MZS45" s="132"/>
      <c r="MZT45" s="132"/>
      <c r="MZU45" s="130"/>
      <c r="MZV45" s="132"/>
      <c r="MZW45" s="132"/>
      <c r="MZX45" s="132"/>
      <c r="MZY45" s="132"/>
      <c r="MZZ45" s="132"/>
      <c r="NAA45" s="132"/>
      <c r="NAB45" s="132"/>
      <c r="NAC45" s="132"/>
      <c r="NAD45" s="132"/>
      <c r="NAE45" s="132"/>
      <c r="NAF45" s="132"/>
      <c r="NAG45" s="132"/>
      <c r="NAH45" s="132"/>
      <c r="NAI45" s="132"/>
      <c r="NAJ45" s="130"/>
      <c r="NAK45" s="132"/>
      <c r="NAL45" s="132"/>
      <c r="NAM45" s="132"/>
      <c r="NAN45" s="132"/>
      <c r="NAO45" s="132"/>
      <c r="NAP45" s="132"/>
      <c r="NAQ45" s="132"/>
      <c r="NAR45" s="132"/>
      <c r="NAS45" s="132"/>
      <c r="NAT45" s="132"/>
      <c r="NAU45" s="132"/>
      <c r="NAV45" s="132"/>
      <c r="NAW45" s="132"/>
      <c r="NAX45" s="132"/>
      <c r="NAY45" s="130"/>
      <c r="NAZ45" s="132"/>
      <c r="NBA45" s="132"/>
      <c r="NBB45" s="132"/>
      <c r="NBC45" s="132"/>
      <c r="NBD45" s="132"/>
      <c r="NBE45" s="132"/>
      <c r="NBF45" s="132"/>
      <c r="NBG45" s="132"/>
      <c r="NBH45" s="132"/>
      <c r="NBI45" s="132"/>
      <c r="NBJ45" s="132"/>
      <c r="NBK45" s="132"/>
      <c r="NBL45" s="132"/>
      <c r="NBM45" s="132"/>
      <c r="NBN45" s="130"/>
      <c r="NBO45" s="132"/>
      <c r="NBP45" s="132"/>
      <c r="NBQ45" s="132"/>
      <c r="NBR45" s="132"/>
      <c r="NBS45" s="132"/>
      <c r="NBT45" s="132"/>
      <c r="NBU45" s="132"/>
      <c r="NBV45" s="132"/>
      <c r="NBW45" s="132"/>
      <c r="NBX45" s="132"/>
      <c r="NBY45" s="132"/>
      <c r="NBZ45" s="132"/>
      <c r="NCA45" s="132"/>
      <c r="NCB45" s="132"/>
      <c r="NCC45" s="130"/>
      <c r="NCD45" s="132"/>
      <c r="NCE45" s="132"/>
      <c r="NCF45" s="132"/>
      <c r="NCG45" s="132"/>
      <c r="NCH45" s="132"/>
      <c r="NCI45" s="132"/>
      <c r="NCJ45" s="132"/>
      <c r="NCK45" s="132"/>
      <c r="NCL45" s="132"/>
      <c r="NCM45" s="132"/>
      <c r="NCN45" s="132"/>
      <c r="NCO45" s="132"/>
      <c r="NCP45" s="132"/>
      <c r="NCQ45" s="132"/>
      <c r="NCR45" s="130"/>
      <c r="NCS45" s="132"/>
      <c r="NCT45" s="132"/>
      <c r="NCU45" s="132"/>
      <c r="NCV45" s="132"/>
      <c r="NCW45" s="132"/>
      <c r="NCX45" s="132"/>
      <c r="NCY45" s="132"/>
      <c r="NCZ45" s="132"/>
      <c r="NDA45" s="132"/>
      <c r="NDB45" s="132"/>
      <c r="NDC45" s="132"/>
      <c r="NDD45" s="132"/>
      <c r="NDE45" s="132"/>
      <c r="NDF45" s="132"/>
      <c r="NDG45" s="130"/>
      <c r="NDH45" s="132"/>
      <c r="NDI45" s="132"/>
      <c r="NDJ45" s="132"/>
      <c r="NDK45" s="132"/>
      <c r="NDL45" s="132"/>
      <c r="NDM45" s="132"/>
      <c r="NDN45" s="132"/>
      <c r="NDO45" s="132"/>
      <c r="NDP45" s="132"/>
      <c r="NDQ45" s="132"/>
      <c r="NDR45" s="132"/>
      <c r="NDS45" s="132"/>
      <c r="NDT45" s="132"/>
      <c r="NDU45" s="132"/>
      <c r="NDV45" s="130"/>
      <c r="NDW45" s="132"/>
      <c r="NDX45" s="132"/>
      <c r="NDY45" s="132"/>
      <c r="NDZ45" s="132"/>
      <c r="NEA45" s="132"/>
      <c r="NEB45" s="132"/>
      <c r="NEC45" s="132"/>
      <c r="NED45" s="132"/>
      <c r="NEE45" s="132"/>
      <c r="NEF45" s="132"/>
      <c r="NEG45" s="132"/>
      <c r="NEH45" s="132"/>
      <c r="NEI45" s="132"/>
      <c r="NEJ45" s="132"/>
      <c r="NEK45" s="130"/>
      <c r="NEL45" s="132"/>
      <c r="NEM45" s="132"/>
      <c r="NEN45" s="132"/>
      <c r="NEO45" s="132"/>
      <c r="NEP45" s="132"/>
      <c r="NEQ45" s="132"/>
      <c r="NER45" s="132"/>
      <c r="NES45" s="132"/>
      <c r="NET45" s="132"/>
      <c r="NEU45" s="132"/>
      <c r="NEV45" s="132"/>
      <c r="NEW45" s="132"/>
      <c r="NEX45" s="132"/>
      <c r="NEY45" s="132"/>
      <c r="NEZ45" s="130"/>
      <c r="NFA45" s="132"/>
      <c r="NFB45" s="132"/>
      <c r="NFC45" s="132"/>
      <c r="NFD45" s="132"/>
      <c r="NFE45" s="132"/>
      <c r="NFF45" s="132"/>
      <c r="NFG45" s="132"/>
      <c r="NFH45" s="132"/>
      <c r="NFI45" s="132"/>
      <c r="NFJ45" s="132"/>
      <c r="NFK45" s="132"/>
      <c r="NFL45" s="132"/>
      <c r="NFM45" s="132"/>
      <c r="NFN45" s="132"/>
      <c r="NFO45" s="130"/>
      <c r="NFP45" s="132"/>
      <c r="NFQ45" s="132"/>
      <c r="NFR45" s="132"/>
      <c r="NFS45" s="132"/>
      <c r="NFT45" s="132"/>
      <c r="NFU45" s="132"/>
      <c r="NFV45" s="132"/>
      <c r="NFW45" s="132"/>
      <c r="NFX45" s="132"/>
      <c r="NFY45" s="132"/>
      <c r="NFZ45" s="132"/>
      <c r="NGA45" s="132"/>
      <c r="NGB45" s="132"/>
      <c r="NGC45" s="132"/>
      <c r="NGD45" s="130"/>
      <c r="NGE45" s="132"/>
      <c r="NGF45" s="132"/>
      <c r="NGG45" s="132"/>
      <c r="NGH45" s="132"/>
      <c r="NGI45" s="132"/>
      <c r="NGJ45" s="132"/>
      <c r="NGK45" s="132"/>
      <c r="NGL45" s="132"/>
      <c r="NGM45" s="132"/>
      <c r="NGN45" s="132"/>
      <c r="NGO45" s="132"/>
      <c r="NGP45" s="132"/>
      <c r="NGQ45" s="132"/>
      <c r="NGR45" s="132"/>
      <c r="NGS45" s="130"/>
      <c r="NGT45" s="132"/>
      <c r="NGU45" s="132"/>
      <c r="NGV45" s="132"/>
      <c r="NGW45" s="132"/>
      <c r="NGX45" s="132"/>
      <c r="NGY45" s="132"/>
      <c r="NGZ45" s="132"/>
      <c r="NHA45" s="132"/>
      <c r="NHB45" s="132"/>
      <c r="NHC45" s="132"/>
      <c r="NHD45" s="132"/>
      <c r="NHE45" s="132"/>
      <c r="NHF45" s="132"/>
      <c r="NHG45" s="132"/>
      <c r="NHH45" s="130"/>
      <c r="NHI45" s="132"/>
      <c r="NHJ45" s="132"/>
      <c r="NHK45" s="132"/>
      <c r="NHL45" s="132"/>
      <c r="NHM45" s="132"/>
      <c r="NHN45" s="132"/>
      <c r="NHO45" s="132"/>
      <c r="NHP45" s="132"/>
      <c r="NHQ45" s="132"/>
      <c r="NHR45" s="132"/>
      <c r="NHS45" s="132"/>
      <c r="NHT45" s="132"/>
      <c r="NHU45" s="132"/>
      <c r="NHV45" s="132"/>
      <c r="NHW45" s="130"/>
      <c r="NHX45" s="132"/>
      <c r="NHY45" s="132"/>
      <c r="NHZ45" s="132"/>
      <c r="NIA45" s="132"/>
      <c r="NIB45" s="132"/>
      <c r="NIC45" s="132"/>
      <c r="NID45" s="132"/>
      <c r="NIE45" s="132"/>
      <c r="NIF45" s="132"/>
      <c r="NIG45" s="132"/>
      <c r="NIH45" s="132"/>
      <c r="NII45" s="132"/>
      <c r="NIJ45" s="132"/>
      <c r="NIK45" s="132"/>
      <c r="NIL45" s="130"/>
      <c r="NIM45" s="132"/>
      <c r="NIN45" s="132"/>
      <c r="NIO45" s="132"/>
      <c r="NIP45" s="132"/>
      <c r="NIQ45" s="132"/>
      <c r="NIR45" s="132"/>
      <c r="NIS45" s="132"/>
      <c r="NIT45" s="132"/>
      <c r="NIU45" s="132"/>
      <c r="NIV45" s="132"/>
      <c r="NIW45" s="132"/>
      <c r="NIX45" s="132"/>
      <c r="NIY45" s="132"/>
      <c r="NIZ45" s="132"/>
      <c r="NJA45" s="130"/>
      <c r="NJB45" s="132"/>
      <c r="NJC45" s="132"/>
      <c r="NJD45" s="132"/>
      <c r="NJE45" s="132"/>
      <c r="NJF45" s="132"/>
      <c r="NJG45" s="132"/>
      <c r="NJH45" s="132"/>
      <c r="NJI45" s="132"/>
      <c r="NJJ45" s="132"/>
      <c r="NJK45" s="132"/>
      <c r="NJL45" s="132"/>
      <c r="NJM45" s="132"/>
      <c r="NJN45" s="132"/>
      <c r="NJO45" s="132"/>
      <c r="NJP45" s="130"/>
      <c r="NJQ45" s="132"/>
      <c r="NJR45" s="132"/>
      <c r="NJS45" s="132"/>
      <c r="NJT45" s="132"/>
      <c r="NJU45" s="132"/>
      <c r="NJV45" s="132"/>
      <c r="NJW45" s="132"/>
      <c r="NJX45" s="132"/>
      <c r="NJY45" s="132"/>
      <c r="NJZ45" s="132"/>
      <c r="NKA45" s="132"/>
      <c r="NKB45" s="132"/>
      <c r="NKC45" s="132"/>
      <c r="NKD45" s="132"/>
      <c r="NKE45" s="130"/>
      <c r="NKF45" s="132"/>
      <c r="NKG45" s="132"/>
      <c r="NKH45" s="132"/>
      <c r="NKI45" s="132"/>
      <c r="NKJ45" s="132"/>
      <c r="NKK45" s="132"/>
      <c r="NKL45" s="132"/>
      <c r="NKM45" s="132"/>
      <c r="NKN45" s="132"/>
      <c r="NKO45" s="132"/>
      <c r="NKP45" s="132"/>
      <c r="NKQ45" s="132"/>
      <c r="NKR45" s="132"/>
      <c r="NKS45" s="132"/>
      <c r="NKT45" s="130"/>
      <c r="NKU45" s="132"/>
      <c r="NKV45" s="132"/>
      <c r="NKW45" s="132"/>
      <c r="NKX45" s="132"/>
      <c r="NKY45" s="132"/>
      <c r="NKZ45" s="132"/>
      <c r="NLA45" s="132"/>
      <c r="NLB45" s="132"/>
      <c r="NLC45" s="132"/>
      <c r="NLD45" s="132"/>
      <c r="NLE45" s="132"/>
      <c r="NLF45" s="132"/>
      <c r="NLG45" s="132"/>
      <c r="NLH45" s="132"/>
      <c r="NLI45" s="130"/>
      <c r="NLJ45" s="132"/>
      <c r="NLK45" s="132"/>
      <c r="NLL45" s="132"/>
      <c r="NLM45" s="132"/>
      <c r="NLN45" s="132"/>
      <c r="NLO45" s="132"/>
      <c r="NLP45" s="132"/>
      <c r="NLQ45" s="132"/>
      <c r="NLR45" s="132"/>
      <c r="NLS45" s="132"/>
      <c r="NLT45" s="132"/>
      <c r="NLU45" s="132"/>
      <c r="NLV45" s="132"/>
      <c r="NLW45" s="132"/>
      <c r="NLX45" s="130"/>
      <c r="NLY45" s="132"/>
      <c r="NLZ45" s="132"/>
      <c r="NMA45" s="132"/>
      <c r="NMB45" s="132"/>
      <c r="NMC45" s="132"/>
      <c r="NMD45" s="132"/>
      <c r="NME45" s="132"/>
      <c r="NMF45" s="132"/>
      <c r="NMG45" s="132"/>
      <c r="NMH45" s="132"/>
      <c r="NMI45" s="132"/>
      <c r="NMJ45" s="132"/>
      <c r="NMK45" s="132"/>
      <c r="NML45" s="132"/>
      <c r="NMM45" s="130"/>
      <c r="NMN45" s="132"/>
      <c r="NMO45" s="132"/>
      <c r="NMP45" s="132"/>
      <c r="NMQ45" s="132"/>
      <c r="NMR45" s="132"/>
      <c r="NMS45" s="132"/>
      <c r="NMT45" s="132"/>
      <c r="NMU45" s="132"/>
      <c r="NMV45" s="132"/>
      <c r="NMW45" s="132"/>
      <c r="NMX45" s="132"/>
      <c r="NMY45" s="132"/>
      <c r="NMZ45" s="132"/>
      <c r="NNA45" s="132"/>
      <c r="NNB45" s="130"/>
      <c r="NNC45" s="132"/>
      <c r="NND45" s="132"/>
      <c r="NNE45" s="132"/>
      <c r="NNF45" s="132"/>
      <c r="NNG45" s="132"/>
      <c r="NNH45" s="132"/>
      <c r="NNI45" s="132"/>
      <c r="NNJ45" s="132"/>
      <c r="NNK45" s="132"/>
      <c r="NNL45" s="132"/>
      <c r="NNM45" s="132"/>
      <c r="NNN45" s="132"/>
      <c r="NNO45" s="132"/>
      <c r="NNP45" s="132"/>
      <c r="NNQ45" s="130"/>
      <c r="NNR45" s="132"/>
      <c r="NNS45" s="132"/>
      <c r="NNT45" s="132"/>
      <c r="NNU45" s="132"/>
      <c r="NNV45" s="132"/>
      <c r="NNW45" s="132"/>
      <c r="NNX45" s="132"/>
      <c r="NNY45" s="132"/>
      <c r="NNZ45" s="132"/>
      <c r="NOA45" s="132"/>
      <c r="NOB45" s="132"/>
      <c r="NOC45" s="132"/>
      <c r="NOD45" s="132"/>
      <c r="NOE45" s="132"/>
      <c r="NOF45" s="130"/>
      <c r="NOG45" s="132"/>
      <c r="NOH45" s="132"/>
      <c r="NOI45" s="132"/>
      <c r="NOJ45" s="132"/>
      <c r="NOK45" s="132"/>
      <c r="NOL45" s="132"/>
      <c r="NOM45" s="132"/>
      <c r="NON45" s="132"/>
      <c r="NOO45" s="132"/>
      <c r="NOP45" s="132"/>
      <c r="NOQ45" s="132"/>
      <c r="NOR45" s="132"/>
      <c r="NOS45" s="132"/>
      <c r="NOT45" s="132"/>
      <c r="NOU45" s="130"/>
      <c r="NOV45" s="132"/>
      <c r="NOW45" s="132"/>
      <c r="NOX45" s="132"/>
      <c r="NOY45" s="132"/>
      <c r="NOZ45" s="132"/>
      <c r="NPA45" s="132"/>
      <c r="NPB45" s="132"/>
      <c r="NPC45" s="132"/>
      <c r="NPD45" s="132"/>
      <c r="NPE45" s="132"/>
      <c r="NPF45" s="132"/>
      <c r="NPG45" s="132"/>
      <c r="NPH45" s="132"/>
      <c r="NPI45" s="132"/>
      <c r="NPJ45" s="130"/>
      <c r="NPK45" s="132"/>
      <c r="NPL45" s="132"/>
      <c r="NPM45" s="132"/>
      <c r="NPN45" s="132"/>
      <c r="NPO45" s="132"/>
      <c r="NPP45" s="132"/>
      <c r="NPQ45" s="132"/>
      <c r="NPR45" s="132"/>
      <c r="NPS45" s="132"/>
      <c r="NPT45" s="132"/>
      <c r="NPU45" s="132"/>
      <c r="NPV45" s="132"/>
      <c r="NPW45" s="132"/>
      <c r="NPX45" s="132"/>
      <c r="NPY45" s="130"/>
      <c r="NPZ45" s="132"/>
      <c r="NQA45" s="132"/>
      <c r="NQB45" s="132"/>
      <c r="NQC45" s="132"/>
      <c r="NQD45" s="132"/>
      <c r="NQE45" s="132"/>
      <c r="NQF45" s="132"/>
      <c r="NQG45" s="132"/>
      <c r="NQH45" s="132"/>
      <c r="NQI45" s="132"/>
      <c r="NQJ45" s="132"/>
      <c r="NQK45" s="132"/>
      <c r="NQL45" s="132"/>
      <c r="NQM45" s="132"/>
      <c r="NQN45" s="130"/>
      <c r="NQO45" s="132"/>
      <c r="NQP45" s="132"/>
      <c r="NQQ45" s="132"/>
      <c r="NQR45" s="132"/>
      <c r="NQS45" s="132"/>
      <c r="NQT45" s="132"/>
      <c r="NQU45" s="132"/>
      <c r="NQV45" s="132"/>
      <c r="NQW45" s="132"/>
      <c r="NQX45" s="132"/>
      <c r="NQY45" s="132"/>
      <c r="NQZ45" s="132"/>
      <c r="NRA45" s="132"/>
      <c r="NRB45" s="132"/>
      <c r="NRC45" s="130"/>
      <c r="NRD45" s="132"/>
      <c r="NRE45" s="132"/>
      <c r="NRF45" s="132"/>
      <c r="NRG45" s="132"/>
      <c r="NRH45" s="132"/>
      <c r="NRI45" s="132"/>
      <c r="NRJ45" s="132"/>
      <c r="NRK45" s="132"/>
      <c r="NRL45" s="132"/>
      <c r="NRM45" s="132"/>
      <c r="NRN45" s="132"/>
      <c r="NRO45" s="132"/>
      <c r="NRP45" s="132"/>
      <c r="NRQ45" s="132"/>
      <c r="NRR45" s="130"/>
      <c r="NRS45" s="132"/>
      <c r="NRT45" s="132"/>
      <c r="NRU45" s="132"/>
      <c r="NRV45" s="132"/>
      <c r="NRW45" s="132"/>
      <c r="NRX45" s="132"/>
      <c r="NRY45" s="132"/>
      <c r="NRZ45" s="132"/>
      <c r="NSA45" s="132"/>
      <c r="NSB45" s="132"/>
      <c r="NSC45" s="132"/>
      <c r="NSD45" s="132"/>
      <c r="NSE45" s="132"/>
      <c r="NSF45" s="132"/>
      <c r="NSG45" s="130"/>
      <c r="NSH45" s="132"/>
      <c r="NSI45" s="132"/>
      <c r="NSJ45" s="132"/>
      <c r="NSK45" s="132"/>
      <c r="NSL45" s="132"/>
      <c r="NSM45" s="132"/>
      <c r="NSN45" s="132"/>
      <c r="NSO45" s="132"/>
      <c r="NSP45" s="132"/>
      <c r="NSQ45" s="132"/>
      <c r="NSR45" s="132"/>
      <c r="NSS45" s="132"/>
      <c r="NST45" s="132"/>
      <c r="NSU45" s="132"/>
      <c r="NSV45" s="130"/>
      <c r="NSW45" s="132"/>
      <c r="NSX45" s="132"/>
      <c r="NSY45" s="132"/>
      <c r="NSZ45" s="132"/>
      <c r="NTA45" s="132"/>
      <c r="NTB45" s="132"/>
      <c r="NTC45" s="132"/>
      <c r="NTD45" s="132"/>
      <c r="NTE45" s="132"/>
      <c r="NTF45" s="132"/>
      <c r="NTG45" s="132"/>
      <c r="NTH45" s="132"/>
      <c r="NTI45" s="132"/>
      <c r="NTJ45" s="132"/>
      <c r="NTK45" s="130"/>
      <c r="NTL45" s="132"/>
      <c r="NTM45" s="132"/>
      <c r="NTN45" s="132"/>
      <c r="NTO45" s="132"/>
      <c r="NTP45" s="132"/>
      <c r="NTQ45" s="132"/>
      <c r="NTR45" s="132"/>
      <c r="NTS45" s="132"/>
      <c r="NTT45" s="132"/>
      <c r="NTU45" s="132"/>
      <c r="NTV45" s="132"/>
      <c r="NTW45" s="132"/>
      <c r="NTX45" s="132"/>
      <c r="NTY45" s="132"/>
      <c r="NTZ45" s="130"/>
      <c r="NUA45" s="132"/>
      <c r="NUB45" s="132"/>
      <c r="NUC45" s="132"/>
      <c r="NUD45" s="132"/>
      <c r="NUE45" s="132"/>
      <c r="NUF45" s="132"/>
      <c r="NUG45" s="132"/>
      <c r="NUH45" s="132"/>
      <c r="NUI45" s="132"/>
      <c r="NUJ45" s="132"/>
      <c r="NUK45" s="132"/>
      <c r="NUL45" s="132"/>
      <c r="NUM45" s="132"/>
      <c r="NUN45" s="132"/>
      <c r="NUO45" s="130"/>
      <c r="NUP45" s="132"/>
      <c r="NUQ45" s="132"/>
      <c r="NUR45" s="132"/>
      <c r="NUS45" s="132"/>
      <c r="NUT45" s="132"/>
      <c r="NUU45" s="132"/>
      <c r="NUV45" s="132"/>
      <c r="NUW45" s="132"/>
      <c r="NUX45" s="132"/>
      <c r="NUY45" s="132"/>
      <c r="NUZ45" s="132"/>
      <c r="NVA45" s="132"/>
      <c r="NVB45" s="132"/>
      <c r="NVC45" s="132"/>
      <c r="NVD45" s="130"/>
      <c r="NVE45" s="132"/>
      <c r="NVF45" s="132"/>
      <c r="NVG45" s="132"/>
      <c r="NVH45" s="132"/>
      <c r="NVI45" s="132"/>
      <c r="NVJ45" s="132"/>
      <c r="NVK45" s="132"/>
      <c r="NVL45" s="132"/>
      <c r="NVM45" s="132"/>
      <c r="NVN45" s="132"/>
      <c r="NVO45" s="132"/>
      <c r="NVP45" s="132"/>
      <c r="NVQ45" s="132"/>
      <c r="NVR45" s="132"/>
      <c r="NVS45" s="130"/>
      <c r="NVT45" s="132"/>
      <c r="NVU45" s="132"/>
      <c r="NVV45" s="132"/>
      <c r="NVW45" s="132"/>
      <c r="NVX45" s="132"/>
      <c r="NVY45" s="132"/>
      <c r="NVZ45" s="132"/>
      <c r="NWA45" s="132"/>
      <c r="NWB45" s="132"/>
      <c r="NWC45" s="132"/>
      <c r="NWD45" s="132"/>
      <c r="NWE45" s="132"/>
      <c r="NWF45" s="132"/>
      <c r="NWG45" s="132"/>
      <c r="NWH45" s="130"/>
      <c r="NWI45" s="132"/>
      <c r="NWJ45" s="132"/>
      <c r="NWK45" s="132"/>
      <c r="NWL45" s="132"/>
      <c r="NWM45" s="132"/>
      <c r="NWN45" s="132"/>
      <c r="NWO45" s="132"/>
      <c r="NWP45" s="132"/>
      <c r="NWQ45" s="132"/>
      <c r="NWR45" s="132"/>
      <c r="NWS45" s="132"/>
      <c r="NWT45" s="132"/>
      <c r="NWU45" s="132"/>
      <c r="NWV45" s="132"/>
      <c r="NWW45" s="130"/>
      <c r="NWX45" s="132"/>
      <c r="NWY45" s="132"/>
      <c r="NWZ45" s="132"/>
      <c r="NXA45" s="132"/>
      <c r="NXB45" s="132"/>
      <c r="NXC45" s="132"/>
      <c r="NXD45" s="132"/>
      <c r="NXE45" s="132"/>
      <c r="NXF45" s="132"/>
      <c r="NXG45" s="132"/>
      <c r="NXH45" s="132"/>
      <c r="NXI45" s="132"/>
      <c r="NXJ45" s="132"/>
      <c r="NXK45" s="132"/>
      <c r="NXL45" s="130"/>
      <c r="NXM45" s="132"/>
      <c r="NXN45" s="132"/>
      <c r="NXO45" s="132"/>
      <c r="NXP45" s="132"/>
      <c r="NXQ45" s="132"/>
      <c r="NXR45" s="132"/>
      <c r="NXS45" s="132"/>
      <c r="NXT45" s="132"/>
      <c r="NXU45" s="132"/>
      <c r="NXV45" s="132"/>
      <c r="NXW45" s="132"/>
      <c r="NXX45" s="132"/>
      <c r="NXY45" s="132"/>
      <c r="NXZ45" s="132"/>
      <c r="NYA45" s="130"/>
      <c r="NYB45" s="132"/>
      <c r="NYC45" s="132"/>
      <c r="NYD45" s="132"/>
      <c r="NYE45" s="132"/>
      <c r="NYF45" s="132"/>
      <c r="NYG45" s="132"/>
      <c r="NYH45" s="132"/>
      <c r="NYI45" s="132"/>
      <c r="NYJ45" s="132"/>
      <c r="NYK45" s="132"/>
      <c r="NYL45" s="132"/>
      <c r="NYM45" s="132"/>
      <c r="NYN45" s="132"/>
      <c r="NYO45" s="132"/>
      <c r="NYP45" s="130"/>
      <c r="NYQ45" s="132"/>
      <c r="NYR45" s="132"/>
      <c r="NYS45" s="132"/>
      <c r="NYT45" s="132"/>
      <c r="NYU45" s="132"/>
      <c r="NYV45" s="132"/>
      <c r="NYW45" s="132"/>
      <c r="NYX45" s="132"/>
      <c r="NYY45" s="132"/>
      <c r="NYZ45" s="132"/>
      <c r="NZA45" s="132"/>
      <c r="NZB45" s="132"/>
      <c r="NZC45" s="132"/>
      <c r="NZD45" s="132"/>
      <c r="NZE45" s="130"/>
      <c r="NZF45" s="132"/>
      <c r="NZG45" s="132"/>
      <c r="NZH45" s="132"/>
      <c r="NZI45" s="132"/>
      <c r="NZJ45" s="132"/>
      <c r="NZK45" s="132"/>
      <c r="NZL45" s="132"/>
      <c r="NZM45" s="132"/>
      <c r="NZN45" s="132"/>
      <c r="NZO45" s="132"/>
      <c r="NZP45" s="132"/>
      <c r="NZQ45" s="132"/>
      <c r="NZR45" s="132"/>
      <c r="NZS45" s="132"/>
      <c r="NZT45" s="130"/>
      <c r="NZU45" s="132"/>
      <c r="NZV45" s="132"/>
      <c r="NZW45" s="132"/>
      <c r="NZX45" s="132"/>
      <c r="NZY45" s="132"/>
      <c r="NZZ45" s="132"/>
      <c r="OAA45" s="132"/>
      <c r="OAB45" s="132"/>
      <c r="OAC45" s="132"/>
      <c r="OAD45" s="132"/>
      <c r="OAE45" s="132"/>
      <c r="OAF45" s="132"/>
      <c r="OAG45" s="132"/>
      <c r="OAH45" s="132"/>
      <c r="OAI45" s="130"/>
      <c r="OAJ45" s="132"/>
      <c r="OAK45" s="132"/>
      <c r="OAL45" s="132"/>
      <c r="OAM45" s="132"/>
      <c r="OAN45" s="132"/>
      <c r="OAO45" s="132"/>
      <c r="OAP45" s="132"/>
      <c r="OAQ45" s="132"/>
      <c r="OAR45" s="132"/>
      <c r="OAS45" s="132"/>
      <c r="OAT45" s="132"/>
      <c r="OAU45" s="132"/>
      <c r="OAV45" s="132"/>
      <c r="OAW45" s="132"/>
      <c r="OAX45" s="130"/>
      <c r="OAY45" s="132"/>
      <c r="OAZ45" s="132"/>
      <c r="OBA45" s="132"/>
      <c r="OBB45" s="132"/>
      <c r="OBC45" s="132"/>
      <c r="OBD45" s="132"/>
      <c r="OBE45" s="132"/>
      <c r="OBF45" s="132"/>
      <c r="OBG45" s="132"/>
      <c r="OBH45" s="132"/>
      <c r="OBI45" s="132"/>
      <c r="OBJ45" s="132"/>
      <c r="OBK45" s="132"/>
      <c r="OBL45" s="132"/>
      <c r="OBM45" s="130"/>
      <c r="OBN45" s="132"/>
      <c r="OBO45" s="132"/>
      <c r="OBP45" s="132"/>
      <c r="OBQ45" s="132"/>
      <c r="OBR45" s="132"/>
      <c r="OBS45" s="132"/>
      <c r="OBT45" s="132"/>
      <c r="OBU45" s="132"/>
      <c r="OBV45" s="132"/>
      <c r="OBW45" s="132"/>
      <c r="OBX45" s="132"/>
      <c r="OBY45" s="132"/>
      <c r="OBZ45" s="132"/>
      <c r="OCA45" s="132"/>
      <c r="OCB45" s="130"/>
      <c r="OCC45" s="132"/>
      <c r="OCD45" s="132"/>
      <c r="OCE45" s="132"/>
      <c r="OCF45" s="132"/>
      <c r="OCG45" s="132"/>
      <c r="OCH45" s="132"/>
      <c r="OCI45" s="132"/>
      <c r="OCJ45" s="132"/>
      <c r="OCK45" s="132"/>
      <c r="OCL45" s="132"/>
      <c r="OCM45" s="132"/>
      <c r="OCN45" s="132"/>
      <c r="OCO45" s="132"/>
      <c r="OCP45" s="132"/>
      <c r="OCQ45" s="130"/>
      <c r="OCR45" s="132"/>
      <c r="OCS45" s="132"/>
      <c r="OCT45" s="132"/>
      <c r="OCU45" s="132"/>
      <c r="OCV45" s="132"/>
      <c r="OCW45" s="132"/>
      <c r="OCX45" s="132"/>
      <c r="OCY45" s="132"/>
      <c r="OCZ45" s="132"/>
      <c r="ODA45" s="132"/>
      <c r="ODB45" s="132"/>
      <c r="ODC45" s="132"/>
      <c r="ODD45" s="132"/>
      <c r="ODE45" s="132"/>
      <c r="ODF45" s="130"/>
      <c r="ODG45" s="132"/>
      <c r="ODH45" s="132"/>
      <c r="ODI45" s="132"/>
      <c r="ODJ45" s="132"/>
      <c r="ODK45" s="132"/>
      <c r="ODL45" s="132"/>
      <c r="ODM45" s="132"/>
      <c r="ODN45" s="132"/>
      <c r="ODO45" s="132"/>
      <c r="ODP45" s="132"/>
      <c r="ODQ45" s="132"/>
      <c r="ODR45" s="132"/>
      <c r="ODS45" s="132"/>
      <c r="ODT45" s="132"/>
      <c r="ODU45" s="130"/>
      <c r="ODV45" s="132"/>
      <c r="ODW45" s="132"/>
      <c r="ODX45" s="132"/>
      <c r="ODY45" s="132"/>
      <c r="ODZ45" s="132"/>
      <c r="OEA45" s="132"/>
      <c r="OEB45" s="132"/>
      <c r="OEC45" s="132"/>
      <c r="OED45" s="132"/>
      <c r="OEE45" s="132"/>
      <c r="OEF45" s="132"/>
      <c r="OEG45" s="132"/>
      <c r="OEH45" s="132"/>
      <c r="OEI45" s="132"/>
      <c r="OEJ45" s="130"/>
      <c r="OEK45" s="132"/>
      <c r="OEL45" s="132"/>
      <c r="OEM45" s="132"/>
      <c r="OEN45" s="132"/>
      <c r="OEO45" s="132"/>
      <c r="OEP45" s="132"/>
      <c r="OEQ45" s="132"/>
      <c r="OER45" s="132"/>
      <c r="OES45" s="132"/>
      <c r="OET45" s="132"/>
      <c r="OEU45" s="132"/>
      <c r="OEV45" s="132"/>
      <c r="OEW45" s="132"/>
      <c r="OEX45" s="132"/>
      <c r="OEY45" s="130"/>
      <c r="OEZ45" s="132"/>
      <c r="OFA45" s="132"/>
      <c r="OFB45" s="132"/>
      <c r="OFC45" s="132"/>
      <c r="OFD45" s="132"/>
      <c r="OFE45" s="132"/>
      <c r="OFF45" s="132"/>
      <c r="OFG45" s="132"/>
      <c r="OFH45" s="132"/>
      <c r="OFI45" s="132"/>
      <c r="OFJ45" s="132"/>
      <c r="OFK45" s="132"/>
      <c r="OFL45" s="132"/>
      <c r="OFM45" s="132"/>
      <c r="OFN45" s="130"/>
      <c r="OFO45" s="132"/>
      <c r="OFP45" s="132"/>
      <c r="OFQ45" s="132"/>
      <c r="OFR45" s="132"/>
      <c r="OFS45" s="132"/>
      <c r="OFT45" s="132"/>
      <c r="OFU45" s="132"/>
      <c r="OFV45" s="132"/>
      <c r="OFW45" s="132"/>
      <c r="OFX45" s="132"/>
      <c r="OFY45" s="132"/>
      <c r="OFZ45" s="132"/>
      <c r="OGA45" s="132"/>
      <c r="OGB45" s="132"/>
      <c r="OGC45" s="130"/>
      <c r="OGD45" s="132"/>
      <c r="OGE45" s="132"/>
      <c r="OGF45" s="132"/>
      <c r="OGG45" s="132"/>
      <c r="OGH45" s="132"/>
      <c r="OGI45" s="132"/>
      <c r="OGJ45" s="132"/>
      <c r="OGK45" s="132"/>
      <c r="OGL45" s="132"/>
      <c r="OGM45" s="132"/>
      <c r="OGN45" s="132"/>
      <c r="OGO45" s="132"/>
      <c r="OGP45" s="132"/>
      <c r="OGQ45" s="132"/>
      <c r="OGR45" s="130"/>
      <c r="OGS45" s="132"/>
      <c r="OGT45" s="132"/>
      <c r="OGU45" s="132"/>
      <c r="OGV45" s="132"/>
      <c r="OGW45" s="132"/>
      <c r="OGX45" s="132"/>
      <c r="OGY45" s="132"/>
      <c r="OGZ45" s="132"/>
      <c r="OHA45" s="132"/>
      <c r="OHB45" s="132"/>
      <c r="OHC45" s="132"/>
      <c r="OHD45" s="132"/>
      <c r="OHE45" s="132"/>
      <c r="OHF45" s="132"/>
      <c r="OHG45" s="130"/>
      <c r="OHH45" s="132"/>
      <c r="OHI45" s="132"/>
      <c r="OHJ45" s="132"/>
      <c r="OHK45" s="132"/>
      <c r="OHL45" s="132"/>
      <c r="OHM45" s="132"/>
      <c r="OHN45" s="132"/>
      <c r="OHO45" s="132"/>
      <c r="OHP45" s="132"/>
      <c r="OHQ45" s="132"/>
      <c r="OHR45" s="132"/>
      <c r="OHS45" s="132"/>
      <c r="OHT45" s="132"/>
      <c r="OHU45" s="132"/>
      <c r="OHV45" s="130"/>
      <c r="OHW45" s="132"/>
      <c r="OHX45" s="132"/>
      <c r="OHY45" s="132"/>
      <c r="OHZ45" s="132"/>
      <c r="OIA45" s="132"/>
      <c r="OIB45" s="132"/>
      <c r="OIC45" s="132"/>
      <c r="OID45" s="132"/>
      <c r="OIE45" s="132"/>
      <c r="OIF45" s="132"/>
      <c r="OIG45" s="132"/>
      <c r="OIH45" s="132"/>
      <c r="OII45" s="132"/>
      <c r="OIJ45" s="132"/>
      <c r="OIK45" s="130"/>
      <c r="OIL45" s="132"/>
      <c r="OIM45" s="132"/>
      <c r="OIN45" s="132"/>
      <c r="OIO45" s="132"/>
      <c r="OIP45" s="132"/>
      <c r="OIQ45" s="132"/>
      <c r="OIR45" s="132"/>
      <c r="OIS45" s="132"/>
      <c r="OIT45" s="132"/>
      <c r="OIU45" s="132"/>
      <c r="OIV45" s="132"/>
      <c r="OIW45" s="132"/>
      <c r="OIX45" s="132"/>
      <c r="OIY45" s="132"/>
      <c r="OIZ45" s="130"/>
      <c r="OJA45" s="132"/>
      <c r="OJB45" s="132"/>
      <c r="OJC45" s="132"/>
      <c r="OJD45" s="132"/>
      <c r="OJE45" s="132"/>
      <c r="OJF45" s="132"/>
      <c r="OJG45" s="132"/>
      <c r="OJH45" s="132"/>
      <c r="OJI45" s="132"/>
      <c r="OJJ45" s="132"/>
      <c r="OJK45" s="132"/>
      <c r="OJL45" s="132"/>
      <c r="OJM45" s="132"/>
      <c r="OJN45" s="132"/>
      <c r="OJO45" s="130"/>
      <c r="OJP45" s="132"/>
      <c r="OJQ45" s="132"/>
      <c r="OJR45" s="132"/>
      <c r="OJS45" s="132"/>
      <c r="OJT45" s="132"/>
      <c r="OJU45" s="132"/>
      <c r="OJV45" s="132"/>
      <c r="OJW45" s="132"/>
      <c r="OJX45" s="132"/>
      <c r="OJY45" s="132"/>
      <c r="OJZ45" s="132"/>
      <c r="OKA45" s="132"/>
      <c r="OKB45" s="132"/>
      <c r="OKC45" s="132"/>
      <c r="OKD45" s="130"/>
      <c r="OKE45" s="132"/>
      <c r="OKF45" s="132"/>
      <c r="OKG45" s="132"/>
      <c r="OKH45" s="132"/>
      <c r="OKI45" s="132"/>
      <c r="OKJ45" s="132"/>
      <c r="OKK45" s="132"/>
      <c r="OKL45" s="132"/>
      <c r="OKM45" s="132"/>
      <c r="OKN45" s="132"/>
      <c r="OKO45" s="132"/>
      <c r="OKP45" s="132"/>
      <c r="OKQ45" s="132"/>
      <c r="OKR45" s="132"/>
      <c r="OKS45" s="130"/>
      <c r="OKT45" s="132"/>
      <c r="OKU45" s="132"/>
      <c r="OKV45" s="132"/>
      <c r="OKW45" s="132"/>
      <c r="OKX45" s="132"/>
      <c r="OKY45" s="132"/>
      <c r="OKZ45" s="132"/>
      <c r="OLA45" s="132"/>
      <c r="OLB45" s="132"/>
      <c r="OLC45" s="132"/>
      <c r="OLD45" s="132"/>
      <c r="OLE45" s="132"/>
      <c r="OLF45" s="132"/>
      <c r="OLG45" s="132"/>
      <c r="OLH45" s="130"/>
      <c r="OLI45" s="132"/>
      <c r="OLJ45" s="132"/>
      <c r="OLK45" s="132"/>
      <c r="OLL45" s="132"/>
      <c r="OLM45" s="132"/>
      <c r="OLN45" s="132"/>
      <c r="OLO45" s="132"/>
      <c r="OLP45" s="132"/>
      <c r="OLQ45" s="132"/>
      <c r="OLR45" s="132"/>
      <c r="OLS45" s="132"/>
      <c r="OLT45" s="132"/>
      <c r="OLU45" s="132"/>
      <c r="OLV45" s="132"/>
      <c r="OLW45" s="130"/>
      <c r="OLX45" s="132"/>
      <c r="OLY45" s="132"/>
      <c r="OLZ45" s="132"/>
      <c r="OMA45" s="132"/>
      <c r="OMB45" s="132"/>
      <c r="OMC45" s="132"/>
      <c r="OMD45" s="132"/>
      <c r="OME45" s="132"/>
      <c r="OMF45" s="132"/>
      <c r="OMG45" s="132"/>
      <c r="OMH45" s="132"/>
      <c r="OMI45" s="132"/>
      <c r="OMJ45" s="132"/>
      <c r="OMK45" s="132"/>
      <c r="OML45" s="130"/>
      <c r="OMM45" s="132"/>
      <c r="OMN45" s="132"/>
      <c r="OMO45" s="132"/>
      <c r="OMP45" s="132"/>
      <c r="OMQ45" s="132"/>
      <c r="OMR45" s="132"/>
      <c r="OMS45" s="132"/>
      <c r="OMT45" s="132"/>
      <c r="OMU45" s="132"/>
      <c r="OMV45" s="132"/>
      <c r="OMW45" s="132"/>
      <c r="OMX45" s="132"/>
      <c r="OMY45" s="132"/>
      <c r="OMZ45" s="132"/>
      <c r="ONA45" s="130"/>
      <c r="ONB45" s="132"/>
      <c r="ONC45" s="132"/>
      <c r="OND45" s="132"/>
      <c r="ONE45" s="132"/>
      <c r="ONF45" s="132"/>
      <c r="ONG45" s="132"/>
      <c r="ONH45" s="132"/>
      <c r="ONI45" s="132"/>
      <c r="ONJ45" s="132"/>
      <c r="ONK45" s="132"/>
      <c r="ONL45" s="132"/>
      <c r="ONM45" s="132"/>
      <c r="ONN45" s="132"/>
      <c r="ONO45" s="132"/>
      <c r="ONP45" s="130"/>
      <c r="ONQ45" s="132"/>
      <c r="ONR45" s="132"/>
      <c r="ONS45" s="132"/>
      <c r="ONT45" s="132"/>
      <c r="ONU45" s="132"/>
      <c r="ONV45" s="132"/>
      <c r="ONW45" s="132"/>
      <c r="ONX45" s="132"/>
      <c r="ONY45" s="132"/>
      <c r="ONZ45" s="132"/>
      <c r="OOA45" s="132"/>
      <c r="OOB45" s="132"/>
      <c r="OOC45" s="132"/>
      <c r="OOD45" s="132"/>
      <c r="OOE45" s="130"/>
      <c r="OOF45" s="132"/>
      <c r="OOG45" s="132"/>
      <c r="OOH45" s="132"/>
      <c r="OOI45" s="132"/>
      <c r="OOJ45" s="132"/>
      <c r="OOK45" s="132"/>
      <c r="OOL45" s="132"/>
      <c r="OOM45" s="132"/>
      <c r="OON45" s="132"/>
      <c r="OOO45" s="132"/>
      <c r="OOP45" s="132"/>
      <c r="OOQ45" s="132"/>
      <c r="OOR45" s="132"/>
      <c r="OOS45" s="132"/>
      <c r="OOT45" s="130"/>
      <c r="OOU45" s="132"/>
      <c r="OOV45" s="132"/>
      <c r="OOW45" s="132"/>
      <c r="OOX45" s="132"/>
      <c r="OOY45" s="132"/>
      <c r="OOZ45" s="132"/>
      <c r="OPA45" s="132"/>
      <c r="OPB45" s="132"/>
      <c r="OPC45" s="132"/>
      <c r="OPD45" s="132"/>
      <c r="OPE45" s="132"/>
      <c r="OPF45" s="132"/>
      <c r="OPG45" s="132"/>
      <c r="OPH45" s="132"/>
      <c r="OPI45" s="130"/>
      <c r="OPJ45" s="132"/>
      <c r="OPK45" s="132"/>
      <c r="OPL45" s="132"/>
      <c r="OPM45" s="132"/>
      <c r="OPN45" s="132"/>
      <c r="OPO45" s="132"/>
      <c r="OPP45" s="132"/>
      <c r="OPQ45" s="132"/>
      <c r="OPR45" s="132"/>
      <c r="OPS45" s="132"/>
      <c r="OPT45" s="132"/>
      <c r="OPU45" s="132"/>
      <c r="OPV45" s="132"/>
      <c r="OPW45" s="132"/>
      <c r="OPX45" s="130"/>
      <c r="OPY45" s="132"/>
      <c r="OPZ45" s="132"/>
      <c r="OQA45" s="132"/>
      <c r="OQB45" s="132"/>
      <c r="OQC45" s="132"/>
      <c r="OQD45" s="132"/>
      <c r="OQE45" s="132"/>
      <c r="OQF45" s="132"/>
      <c r="OQG45" s="132"/>
      <c r="OQH45" s="132"/>
      <c r="OQI45" s="132"/>
      <c r="OQJ45" s="132"/>
      <c r="OQK45" s="132"/>
      <c r="OQL45" s="132"/>
      <c r="OQM45" s="130"/>
      <c r="OQN45" s="132"/>
      <c r="OQO45" s="132"/>
      <c r="OQP45" s="132"/>
      <c r="OQQ45" s="132"/>
      <c r="OQR45" s="132"/>
      <c r="OQS45" s="132"/>
      <c r="OQT45" s="132"/>
      <c r="OQU45" s="132"/>
      <c r="OQV45" s="132"/>
      <c r="OQW45" s="132"/>
      <c r="OQX45" s="132"/>
      <c r="OQY45" s="132"/>
      <c r="OQZ45" s="132"/>
      <c r="ORA45" s="132"/>
      <c r="ORB45" s="130"/>
      <c r="ORC45" s="132"/>
      <c r="ORD45" s="132"/>
      <c r="ORE45" s="132"/>
      <c r="ORF45" s="132"/>
      <c r="ORG45" s="132"/>
      <c r="ORH45" s="132"/>
      <c r="ORI45" s="132"/>
      <c r="ORJ45" s="132"/>
      <c r="ORK45" s="132"/>
      <c r="ORL45" s="132"/>
      <c r="ORM45" s="132"/>
      <c r="ORN45" s="132"/>
      <c r="ORO45" s="132"/>
      <c r="ORP45" s="132"/>
      <c r="ORQ45" s="130"/>
      <c r="ORR45" s="132"/>
      <c r="ORS45" s="132"/>
      <c r="ORT45" s="132"/>
      <c r="ORU45" s="132"/>
      <c r="ORV45" s="132"/>
      <c r="ORW45" s="132"/>
      <c r="ORX45" s="132"/>
      <c r="ORY45" s="132"/>
      <c r="ORZ45" s="132"/>
      <c r="OSA45" s="132"/>
      <c r="OSB45" s="132"/>
      <c r="OSC45" s="132"/>
      <c r="OSD45" s="132"/>
      <c r="OSE45" s="132"/>
      <c r="OSF45" s="130"/>
      <c r="OSG45" s="132"/>
      <c r="OSH45" s="132"/>
      <c r="OSI45" s="132"/>
      <c r="OSJ45" s="132"/>
      <c r="OSK45" s="132"/>
      <c r="OSL45" s="132"/>
      <c r="OSM45" s="132"/>
      <c r="OSN45" s="132"/>
      <c r="OSO45" s="132"/>
      <c r="OSP45" s="132"/>
      <c r="OSQ45" s="132"/>
      <c r="OSR45" s="132"/>
      <c r="OSS45" s="132"/>
      <c r="OST45" s="132"/>
      <c r="OSU45" s="130"/>
      <c r="OSV45" s="132"/>
      <c r="OSW45" s="132"/>
      <c r="OSX45" s="132"/>
      <c r="OSY45" s="132"/>
      <c r="OSZ45" s="132"/>
      <c r="OTA45" s="132"/>
      <c r="OTB45" s="132"/>
      <c r="OTC45" s="132"/>
      <c r="OTD45" s="132"/>
      <c r="OTE45" s="132"/>
      <c r="OTF45" s="132"/>
      <c r="OTG45" s="132"/>
      <c r="OTH45" s="132"/>
      <c r="OTI45" s="132"/>
      <c r="OTJ45" s="130"/>
      <c r="OTK45" s="132"/>
      <c r="OTL45" s="132"/>
      <c r="OTM45" s="132"/>
      <c r="OTN45" s="132"/>
      <c r="OTO45" s="132"/>
      <c r="OTP45" s="132"/>
      <c r="OTQ45" s="132"/>
      <c r="OTR45" s="132"/>
      <c r="OTS45" s="132"/>
      <c r="OTT45" s="132"/>
      <c r="OTU45" s="132"/>
      <c r="OTV45" s="132"/>
      <c r="OTW45" s="132"/>
      <c r="OTX45" s="132"/>
      <c r="OTY45" s="130"/>
      <c r="OTZ45" s="132"/>
      <c r="OUA45" s="132"/>
      <c r="OUB45" s="132"/>
      <c r="OUC45" s="132"/>
      <c r="OUD45" s="132"/>
      <c r="OUE45" s="132"/>
      <c r="OUF45" s="132"/>
      <c r="OUG45" s="132"/>
      <c r="OUH45" s="132"/>
      <c r="OUI45" s="132"/>
      <c r="OUJ45" s="132"/>
      <c r="OUK45" s="132"/>
      <c r="OUL45" s="132"/>
      <c r="OUM45" s="132"/>
      <c r="OUN45" s="130"/>
      <c r="OUO45" s="132"/>
      <c r="OUP45" s="132"/>
      <c r="OUQ45" s="132"/>
      <c r="OUR45" s="132"/>
      <c r="OUS45" s="132"/>
      <c r="OUT45" s="132"/>
      <c r="OUU45" s="132"/>
      <c r="OUV45" s="132"/>
      <c r="OUW45" s="132"/>
      <c r="OUX45" s="132"/>
      <c r="OUY45" s="132"/>
      <c r="OUZ45" s="132"/>
      <c r="OVA45" s="132"/>
      <c r="OVB45" s="132"/>
      <c r="OVC45" s="130"/>
      <c r="OVD45" s="132"/>
      <c r="OVE45" s="132"/>
      <c r="OVF45" s="132"/>
      <c r="OVG45" s="132"/>
      <c r="OVH45" s="132"/>
      <c r="OVI45" s="132"/>
      <c r="OVJ45" s="132"/>
      <c r="OVK45" s="132"/>
      <c r="OVL45" s="132"/>
      <c r="OVM45" s="132"/>
      <c r="OVN45" s="132"/>
      <c r="OVO45" s="132"/>
      <c r="OVP45" s="132"/>
      <c r="OVQ45" s="132"/>
      <c r="OVR45" s="130"/>
      <c r="OVS45" s="132"/>
      <c r="OVT45" s="132"/>
      <c r="OVU45" s="132"/>
      <c r="OVV45" s="132"/>
      <c r="OVW45" s="132"/>
      <c r="OVX45" s="132"/>
      <c r="OVY45" s="132"/>
      <c r="OVZ45" s="132"/>
      <c r="OWA45" s="132"/>
      <c r="OWB45" s="132"/>
      <c r="OWC45" s="132"/>
      <c r="OWD45" s="132"/>
      <c r="OWE45" s="132"/>
      <c r="OWF45" s="132"/>
      <c r="OWG45" s="130"/>
      <c r="OWH45" s="132"/>
      <c r="OWI45" s="132"/>
      <c r="OWJ45" s="132"/>
      <c r="OWK45" s="132"/>
      <c r="OWL45" s="132"/>
      <c r="OWM45" s="132"/>
      <c r="OWN45" s="132"/>
      <c r="OWO45" s="132"/>
      <c r="OWP45" s="132"/>
      <c r="OWQ45" s="132"/>
      <c r="OWR45" s="132"/>
      <c r="OWS45" s="132"/>
      <c r="OWT45" s="132"/>
      <c r="OWU45" s="132"/>
      <c r="OWV45" s="130"/>
      <c r="OWW45" s="132"/>
      <c r="OWX45" s="132"/>
      <c r="OWY45" s="132"/>
      <c r="OWZ45" s="132"/>
      <c r="OXA45" s="132"/>
      <c r="OXB45" s="132"/>
      <c r="OXC45" s="132"/>
      <c r="OXD45" s="132"/>
      <c r="OXE45" s="132"/>
      <c r="OXF45" s="132"/>
      <c r="OXG45" s="132"/>
      <c r="OXH45" s="132"/>
      <c r="OXI45" s="132"/>
      <c r="OXJ45" s="132"/>
      <c r="OXK45" s="130"/>
      <c r="OXL45" s="132"/>
      <c r="OXM45" s="132"/>
      <c r="OXN45" s="132"/>
      <c r="OXO45" s="132"/>
      <c r="OXP45" s="132"/>
      <c r="OXQ45" s="132"/>
      <c r="OXR45" s="132"/>
      <c r="OXS45" s="132"/>
      <c r="OXT45" s="132"/>
      <c r="OXU45" s="132"/>
      <c r="OXV45" s="132"/>
      <c r="OXW45" s="132"/>
      <c r="OXX45" s="132"/>
      <c r="OXY45" s="132"/>
      <c r="OXZ45" s="130"/>
      <c r="OYA45" s="132"/>
      <c r="OYB45" s="132"/>
      <c r="OYC45" s="132"/>
      <c r="OYD45" s="132"/>
      <c r="OYE45" s="132"/>
      <c r="OYF45" s="132"/>
      <c r="OYG45" s="132"/>
      <c r="OYH45" s="132"/>
      <c r="OYI45" s="132"/>
      <c r="OYJ45" s="132"/>
      <c r="OYK45" s="132"/>
      <c r="OYL45" s="132"/>
      <c r="OYM45" s="132"/>
      <c r="OYN45" s="132"/>
      <c r="OYO45" s="130"/>
      <c r="OYP45" s="132"/>
      <c r="OYQ45" s="132"/>
      <c r="OYR45" s="132"/>
      <c r="OYS45" s="132"/>
      <c r="OYT45" s="132"/>
      <c r="OYU45" s="132"/>
      <c r="OYV45" s="132"/>
      <c r="OYW45" s="132"/>
      <c r="OYX45" s="132"/>
      <c r="OYY45" s="132"/>
      <c r="OYZ45" s="132"/>
      <c r="OZA45" s="132"/>
      <c r="OZB45" s="132"/>
      <c r="OZC45" s="132"/>
      <c r="OZD45" s="130"/>
      <c r="OZE45" s="132"/>
      <c r="OZF45" s="132"/>
      <c r="OZG45" s="132"/>
      <c r="OZH45" s="132"/>
      <c r="OZI45" s="132"/>
      <c r="OZJ45" s="132"/>
      <c r="OZK45" s="132"/>
      <c r="OZL45" s="132"/>
      <c r="OZM45" s="132"/>
      <c r="OZN45" s="132"/>
      <c r="OZO45" s="132"/>
      <c r="OZP45" s="132"/>
      <c r="OZQ45" s="132"/>
      <c r="OZR45" s="132"/>
      <c r="OZS45" s="130"/>
      <c r="OZT45" s="132"/>
      <c r="OZU45" s="132"/>
      <c r="OZV45" s="132"/>
      <c r="OZW45" s="132"/>
      <c r="OZX45" s="132"/>
      <c r="OZY45" s="132"/>
      <c r="OZZ45" s="132"/>
      <c r="PAA45" s="132"/>
      <c r="PAB45" s="132"/>
      <c r="PAC45" s="132"/>
      <c r="PAD45" s="132"/>
      <c r="PAE45" s="132"/>
      <c r="PAF45" s="132"/>
      <c r="PAG45" s="132"/>
      <c r="PAH45" s="130"/>
      <c r="PAI45" s="132"/>
      <c r="PAJ45" s="132"/>
      <c r="PAK45" s="132"/>
      <c r="PAL45" s="132"/>
      <c r="PAM45" s="132"/>
      <c r="PAN45" s="132"/>
      <c r="PAO45" s="132"/>
      <c r="PAP45" s="132"/>
      <c r="PAQ45" s="132"/>
      <c r="PAR45" s="132"/>
      <c r="PAS45" s="132"/>
      <c r="PAT45" s="132"/>
      <c r="PAU45" s="132"/>
      <c r="PAV45" s="132"/>
      <c r="PAW45" s="130"/>
      <c r="PAX45" s="132"/>
      <c r="PAY45" s="132"/>
      <c r="PAZ45" s="132"/>
      <c r="PBA45" s="132"/>
      <c r="PBB45" s="132"/>
      <c r="PBC45" s="132"/>
      <c r="PBD45" s="132"/>
      <c r="PBE45" s="132"/>
      <c r="PBF45" s="132"/>
      <c r="PBG45" s="132"/>
      <c r="PBH45" s="132"/>
      <c r="PBI45" s="132"/>
      <c r="PBJ45" s="132"/>
      <c r="PBK45" s="132"/>
      <c r="PBL45" s="130"/>
      <c r="PBM45" s="132"/>
      <c r="PBN45" s="132"/>
      <c r="PBO45" s="132"/>
      <c r="PBP45" s="132"/>
      <c r="PBQ45" s="132"/>
      <c r="PBR45" s="132"/>
      <c r="PBS45" s="132"/>
      <c r="PBT45" s="132"/>
      <c r="PBU45" s="132"/>
      <c r="PBV45" s="132"/>
      <c r="PBW45" s="132"/>
      <c r="PBX45" s="132"/>
      <c r="PBY45" s="132"/>
      <c r="PBZ45" s="132"/>
      <c r="PCA45" s="130"/>
      <c r="PCB45" s="132"/>
      <c r="PCC45" s="132"/>
      <c r="PCD45" s="132"/>
      <c r="PCE45" s="132"/>
      <c r="PCF45" s="132"/>
      <c r="PCG45" s="132"/>
      <c r="PCH45" s="132"/>
      <c r="PCI45" s="132"/>
      <c r="PCJ45" s="132"/>
      <c r="PCK45" s="132"/>
      <c r="PCL45" s="132"/>
      <c r="PCM45" s="132"/>
      <c r="PCN45" s="132"/>
      <c r="PCO45" s="132"/>
      <c r="PCP45" s="130"/>
      <c r="PCQ45" s="132"/>
      <c r="PCR45" s="132"/>
      <c r="PCS45" s="132"/>
      <c r="PCT45" s="132"/>
      <c r="PCU45" s="132"/>
      <c r="PCV45" s="132"/>
      <c r="PCW45" s="132"/>
      <c r="PCX45" s="132"/>
      <c r="PCY45" s="132"/>
      <c r="PCZ45" s="132"/>
      <c r="PDA45" s="132"/>
      <c r="PDB45" s="132"/>
      <c r="PDC45" s="132"/>
      <c r="PDD45" s="132"/>
      <c r="PDE45" s="130"/>
      <c r="PDF45" s="132"/>
      <c r="PDG45" s="132"/>
      <c r="PDH45" s="132"/>
      <c r="PDI45" s="132"/>
      <c r="PDJ45" s="132"/>
      <c r="PDK45" s="132"/>
      <c r="PDL45" s="132"/>
      <c r="PDM45" s="132"/>
      <c r="PDN45" s="132"/>
      <c r="PDO45" s="132"/>
      <c r="PDP45" s="132"/>
      <c r="PDQ45" s="132"/>
      <c r="PDR45" s="132"/>
      <c r="PDS45" s="132"/>
      <c r="PDT45" s="130"/>
      <c r="PDU45" s="132"/>
      <c r="PDV45" s="132"/>
      <c r="PDW45" s="132"/>
      <c r="PDX45" s="132"/>
      <c r="PDY45" s="132"/>
      <c r="PDZ45" s="132"/>
      <c r="PEA45" s="132"/>
      <c r="PEB45" s="132"/>
      <c r="PEC45" s="132"/>
      <c r="PED45" s="132"/>
      <c r="PEE45" s="132"/>
      <c r="PEF45" s="132"/>
      <c r="PEG45" s="132"/>
      <c r="PEH45" s="132"/>
      <c r="PEI45" s="130"/>
      <c r="PEJ45" s="132"/>
      <c r="PEK45" s="132"/>
      <c r="PEL45" s="132"/>
      <c r="PEM45" s="132"/>
      <c r="PEN45" s="132"/>
      <c r="PEO45" s="132"/>
      <c r="PEP45" s="132"/>
      <c r="PEQ45" s="132"/>
      <c r="PER45" s="132"/>
      <c r="PES45" s="132"/>
      <c r="PET45" s="132"/>
      <c r="PEU45" s="132"/>
      <c r="PEV45" s="132"/>
      <c r="PEW45" s="132"/>
      <c r="PEX45" s="130"/>
      <c r="PEY45" s="132"/>
      <c r="PEZ45" s="132"/>
      <c r="PFA45" s="132"/>
      <c r="PFB45" s="132"/>
      <c r="PFC45" s="132"/>
      <c r="PFD45" s="132"/>
      <c r="PFE45" s="132"/>
      <c r="PFF45" s="132"/>
      <c r="PFG45" s="132"/>
      <c r="PFH45" s="132"/>
      <c r="PFI45" s="132"/>
      <c r="PFJ45" s="132"/>
      <c r="PFK45" s="132"/>
      <c r="PFL45" s="132"/>
      <c r="PFM45" s="130"/>
      <c r="PFN45" s="132"/>
      <c r="PFO45" s="132"/>
      <c r="PFP45" s="132"/>
      <c r="PFQ45" s="132"/>
      <c r="PFR45" s="132"/>
      <c r="PFS45" s="132"/>
      <c r="PFT45" s="132"/>
      <c r="PFU45" s="132"/>
      <c r="PFV45" s="132"/>
      <c r="PFW45" s="132"/>
      <c r="PFX45" s="132"/>
      <c r="PFY45" s="132"/>
      <c r="PFZ45" s="132"/>
      <c r="PGA45" s="132"/>
      <c r="PGB45" s="130"/>
      <c r="PGC45" s="132"/>
      <c r="PGD45" s="132"/>
      <c r="PGE45" s="132"/>
      <c r="PGF45" s="132"/>
      <c r="PGG45" s="132"/>
      <c r="PGH45" s="132"/>
      <c r="PGI45" s="132"/>
      <c r="PGJ45" s="132"/>
      <c r="PGK45" s="132"/>
      <c r="PGL45" s="132"/>
      <c r="PGM45" s="132"/>
      <c r="PGN45" s="132"/>
      <c r="PGO45" s="132"/>
      <c r="PGP45" s="132"/>
      <c r="PGQ45" s="130"/>
      <c r="PGR45" s="132"/>
      <c r="PGS45" s="132"/>
      <c r="PGT45" s="132"/>
      <c r="PGU45" s="132"/>
      <c r="PGV45" s="132"/>
      <c r="PGW45" s="132"/>
      <c r="PGX45" s="132"/>
      <c r="PGY45" s="132"/>
      <c r="PGZ45" s="132"/>
      <c r="PHA45" s="132"/>
      <c r="PHB45" s="132"/>
      <c r="PHC45" s="132"/>
      <c r="PHD45" s="132"/>
      <c r="PHE45" s="132"/>
      <c r="PHF45" s="130"/>
      <c r="PHG45" s="132"/>
      <c r="PHH45" s="132"/>
      <c r="PHI45" s="132"/>
      <c r="PHJ45" s="132"/>
      <c r="PHK45" s="132"/>
      <c r="PHL45" s="132"/>
      <c r="PHM45" s="132"/>
      <c r="PHN45" s="132"/>
      <c r="PHO45" s="132"/>
      <c r="PHP45" s="132"/>
      <c r="PHQ45" s="132"/>
      <c r="PHR45" s="132"/>
      <c r="PHS45" s="132"/>
      <c r="PHT45" s="132"/>
      <c r="PHU45" s="130"/>
      <c r="PHV45" s="132"/>
      <c r="PHW45" s="132"/>
      <c r="PHX45" s="132"/>
      <c r="PHY45" s="132"/>
      <c r="PHZ45" s="132"/>
      <c r="PIA45" s="132"/>
      <c r="PIB45" s="132"/>
      <c r="PIC45" s="132"/>
      <c r="PID45" s="132"/>
      <c r="PIE45" s="132"/>
      <c r="PIF45" s="132"/>
      <c r="PIG45" s="132"/>
      <c r="PIH45" s="132"/>
      <c r="PII45" s="132"/>
      <c r="PIJ45" s="130"/>
      <c r="PIK45" s="132"/>
      <c r="PIL45" s="132"/>
      <c r="PIM45" s="132"/>
      <c r="PIN45" s="132"/>
      <c r="PIO45" s="132"/>
      <c r="PIP45" s="132"/>
      <c r="PIQ45" s="132"/>
      <c r="PIR45" s="132"/>
      <c r="PIS45" s="132"/>
      <c r="PIT45" s="132"/>
      <c r="PIU45" s="132"/>
      <c r="PIV45" s="132"/>
      <c r="PIW45" s="132"/>
      <c r="PIX45" s="132"/>
      <c r="PIY45" s="130"/>
      <c r="PIZ45" s="132"/>
      <c r="PJA45" s="132"/>
      <c r="PJB45" s="132"/>
      <c r="PJC45" s="132"/>
      <c r="PJD45" s="132"/>
      <c r="PJE45" s="132"/>
      <c r="PJF45" s="132"/>
      <c r="PJG45" s="132"/>
      <c r="PJH45" s="132"/>
      <c r="PJI45" s="132"/>
      <c r="PJJ45" s="132"/>
      <c r="PJK45" s="132"/>
      <c r="PJL45" s="132"/>
      <c r="PJM45" s="132"/>
      <c r="PJN45" s="130"/>
      <c r="PJO45" s="132"/>
      <c r="PJP45" s="132"/>
      <c r="PJQ45" s="132"/>
      <c r="PJR45" s="132"/>
      <c r="PJS45" s="132"/>
      <c r="PJT45" s="132"/>
      <c r="PJU45" s="132"/>
      <c r="PJV45" s="132"/>
      <c r="PJW45" s="132"/>
      <c r="PJX45" s="132"/>
      <c r="PJY45" s="132"/>
      <c r="PJZ45" s="132"/>
      <c r="PKA45" s="132"/>
      <c r="PKB45" s="132"/>
      <c r="PKC45" s="130"/>
      <c r="PKD45" s="132"/>
      <c r="PKE45" s="132"/>
      <c r="PKF45" s="132"/>
      <c r="PKG45" s="132"/>
      <c r="PKH45" s="132"/>
      <c r="PKI45" s="132"/>
      <c r="PKJ45" s="132"/>
      <c r="PKK45" s="132"/>
      <c r="PKL45" s="132"/>
      <c r="PKM45" s="132"/>
      <c r="PKN45" s="132"/>
      <c r="PKO45" s="132"/>
      <c r="PKP45" s="132"/>
      <c r="PKQ45" s="132"/>
      <c r="PKR45" s="130"/>
      <c r="PKS45" s="132"/>
      <c r="PKT45" s="132"/>
      <c r="PKU45" s="132"/>
      <c r="PKV45" s="132"/>
      <c r="PKW45" s="132"/>
      <c r="PKX45" s="132"/>
      <c r="PKY45" s="132"/>
      <c r="PKZ45" s="132"/>
      <c r="PLA45" s="132"/>
      <c r="PLB45" s="132"/>
      <c r="PLC45" s="132"/>
      <c r="PLD45" s="132"/>
      <c r="PLE45" s="132"/>
      <c r="PLF45" s="132"/>
      <c r="PLG45" s="130"/>
      <c r="PLH45" s="132"/>
      <c r="PLI45" s="132"/>
      <c r="PLJ45" s="132"/>
      <c r="PLK45" s="132"/>
      <c r="PLL45" s="132"/>
      <c r="PLM45" s="132"/>
      <c r="PLN45" s="132"/>
      <c r="PLO45" s="132"/>
      <c r="PLP45" s="132"/>
      <c r="PLQ45" s="132"/>
      <c r="PLR45" s="132"/>
      <c r="PLS45" s="132"/>
      <c r="PLT45" s="132"/>
      <c r="PLU45" s="132"/>
      <c r="PLV45" s="130"/>
      <c r="PLW45" s="132"/>
      <c r="PLX45" s="132"/>
      <c r="PLY45" s="132"/>
      <c r="PLZ45" s="132"/>
      <c r="PMA45" s="132"/>
      <c r="PMB45" s="132"/>
      <c r="PMC45" s="132"/>
      <c r="PMD45" s="132"/>
      <c r="PME45" s="132"/>
      <c r="PMF45" s="132"/>
      <c r="PMG45" s="132"/>
      <c r="PMH45" s="132"/>
      <c r="PMI45" s="132"/>
      <c r="PMJ45" s="132"/>
      <c r="PMK45" s="130"/>
      <c r="PML45" s="132"/>
      <c r="PMM45" s="132"/>
      <c r="PMN45" s="132"/>
      <c r="PMO45" s="132"/>
      <c r="PMP45" s="132"/>
      <c r="PMQ45" s="132"/>
      <c r="PMR45" s="132"/>
      <c r="PMS45" s="132"/>
      <c r="PMT45" s="132"/>
      <c r="PMU45" s="132"/>
      <c r="PMV45" s="132"/>
      <c r="PMW45" s="132"/>
      <c r="PMX45" s="132"/>
      <c r="PMY45" s="132"/>
      <c r="PMZ45" s="130"/>
      <c r="PNA45" s="132"/>
      <c r="PNB45" s="132"/>
      <c r="PNC45" s="132"/>
      <c r="PND45" s="132"/>
      <c r="PNE45" s="132"/>
      <c r="PNF45" s="132"/>
      <c r="PNG45" s="132"/>
      <c r="PNH45" s="132"/>
      <c r="PNI45" s="132"/>
      <c r="PNJ45" s="132"/>
      <c r="PNK45" s="132"/>
      <c r="PNL45" s="132"/>
      <c r="PNM45" s="132"/>
      <c r="PNN45" s="132"/>
      <c r="PNO45" s="130"/>
      <c r="PNP45" s="132"/>
      <c r="PNQ45" s="132"/>
      <c r="PNR45" s="132"/>
      <c r="PNS45" s="132"/>
      <c r="PNT45" s="132"/>
      <c r="PNU45" s="132"/>
      <c r="PNV45" s="132"/>
      <c r="PNW45" s="132"/>
      <c r="PNX45" s="132"/>
      <c r="PNY45" s="132"/>
      <c r="PNZ45" s="132"/>
      <c r="POA45" s="132"/>
      <c r="POB45" s="132"/>
      <c r="POC45" s="132"/>
      <c r="POD45" s="130"/>
      <c r="POE45" s="132"/>
      <c r="POF45" s="132"/>
      <c r="POG45" s="132"/>
      <c r="POH45" s="132"/>
      <c r="POI45" s="132"/>
      <c r="POJ45" s="132"/>
      <c r="POK45" s="132"/>
      <c r="POL45" s="132"/>
      <c r="POM45" s="132"/>
      <c r="PON45" s="132"/>
      <c r="POO45" s="132"/>
      <c r="POP45" s="132"/>
      <c r="POQ45" s="132"/>
      <c r="POR45" s="132"/>
      <c r="POS45" s="130"/>
      <c r="POT45" s="132"/>
      <c r="POU45" s="132"/>
      <c r="POV45" s="132"/>
      <c r="POW45" s="132"/>
      <c r="POX45" s="132"/>
      <c r="POY45" s="132"/>
      <c r="POZ45" s="132"/>
      <c r="PPA45" s="132"/>
      <c r="PPB45" s="132"/>
      <c r="PPC45" s="132"/>
      <c r="PPD45" s="132"/>
      <c r="PPE45" s="132"/>
      <c r="PPF45" s="132"/>
      <c r="PPG45" s="132"/>
      <c r="PPH45" s="130"/>
      <c r="PPI45" s="132"/>
      <c r="PPJ45" s="132"/>
      <c r="PPK45" s="132"/>
      <c r="PPL45" s="132"/>
      <c r="PPM45" s="132"/>
      <c r="PPN45" s="132"/>
      <c r="PPO45" s="132"/>
      <c r="PPP45" s="132"/>
      <c r="PPQ45" s="132"/>
      <c r="PPR45" s="132"/>
      <c r="PPS45" s="132"/>
      <c r="PPT45" s="132"/>
      <c r="PPU45" s="132"/>
      <c r="PPV45" s="132"/>
      <c r="PPW45" s="130"/>
      <c r="PPX45" s="132"/>
      <c r="PPY45" s="132"/>
      <c r="PPZ45" s="132"/>
      <c r="PQA45" s="132"/>
      <c r="PQB45" s="132"/>
      <c r="PQC45" s="132"/>
      <c r="PQD45" s="132"/>
      <c r="PQE45" s="132"/>
      <c r="PQF45" s="132"/>
      <c r="PQG45" s="132"/>
      <c r="PQH45" s="132"/>
      <c r="PQI45" s="132"/>
      <c r="PQJ45" s="132"/>
      <c r="PQK45" s="132"/>
      <c r="PQL45" s="130"/>
      <c r="PQM45" s="132"/>
      <c r="PQN45" s="132"/>
      <c r="PQO45" s="132"/>
      <c r="PQP45" s="132"/>
      <c r="PQQ45" s="132"/>
      <c r="PQR45" s="132"/>
      <c r="PQS45" s="132"/>
      <c r="PQT45" s="132"/>
      <c r="PQU45" s="132"/>
      <c r="PQV45" s="132"/>
      <c r="PQW45" s="132"/>
      <c r="PQX45" s="132"/>
      <c r="PQY45" s="132"/>
      <c r="PQZ45" s="132"/>
      <c r="PRA45" s="130"/>
      <c r="PRB45" s="132"/>
      <c r="PRC45" s="132"/>
      <c r="PRD45" s="132"/>
      <c r="PRE45" s="132"/>
      <c r="PRF45" s="132"/>
      <c r="PRG45" s="132"/>
      <c r="PRH45" s="132"/>
      <c r="PRI45" s="132"/>
      <c r="PRJ45" s="132"/>
      <c r="PRK45" s="132"/>
      <c r="PRL45" s="132"/>
      <c r="PRM45" s="132"/>
      <c r="PRN45" s="132"/>
      <c r="PRO45" s="132"/>
      <c r="PRP45" s="130"/>
      <c r="PRQ45" s="132"/>
      <c r="PRR45" s="132"/>
      <c r="PRS45" s="132"/>
      <c r="PRT45" s="132"/>
      <c r="PRU45" s="132"/>
      <c r="PRV45" s="132"/>
      <c r="PRW45" s="132"/>
      <c r="PRX45" s="132"/>
      <c r="PRY45" s="132"/>
      <c r="PRZ45" s="132"/>
      <c r="PSA45" s="132"/>
      <c r="PSB45" s="132"/>
      <c r="PSC45" s="132"/>
      <c r="PSD45" s="132"/>
      <c r="PSE45" s="130"/>
      <c r="PSF45" s="132"/>
      <c r="PSG45" s="132"/>
      <c r="PSH45" s="132"/>
      <c r="PSI45" s="132"/>
      <c r="PSJ45" s="132"/>
      <c r="PSK45" s="132"/>
      <c r="PSL45" s="132"/>
      <c r="PSM45" s="132"/>
      <c r="PSN45" s="132"/>
      <c r="PSO45" s="132"/>
      <c r="PSP45" s="132"/>
      <c r="PSQ45" s="132"/>
      <c r="PSR45" s="132"/>
      <c r="PSS45" s="132"/>
      <c r="PST45" s="130"/>
      <c r="PSU45" s="132"/>
      <c r="PSV45" s="132"/>
      <c r="PSW45" s="132"/>
      <c r="PSX45" s="132"/>
      <c r="PSY45" s="132"/>
      <c r="PSZ45" s="132"/>
      <c r="PTA45" s="132"/>
      <c r="PTB45" s="132"/>
      <c r="PTC45" s="132"/>
      <c r="PTD45" s="132"/>
      <c r="PTE45" s="132"/>
      <c r="PTF45" s="132"/>
      <c r="PTG45" s="132"/>
      <c r="PTH45" s="132"/>
      <c r="PTI45" s="130"/>
      <c r="PTJ45" s="132"/>
      <c r="PTK45" s="132"/>
      <c r="PTL45" s="132"/>
      <c r="PTM45" s="132"/>
      <c r="PTN45" s="132"/>
      <c r="PTO45" s="132"/>
      <c r="PTP45" s="132"/>
      <c r="PTQ45" s="132"/>
      <c r="PTR45" s="132"/>
      <c r="PTS45" s="132"/>
      <c r="PTT45" s="132"/>
      <c r="PTU45" s="132"/>
      <c r="PTV45" s="132"/>
      <c r="PTW45" s="132"/>
      <c r="PTX45" s="130"/>
      <c r="PTY45" s="132"/>
      <c r="PTZ45" s="132"/>
      <c r="PUA45" s="132"/>
      <c r="PUB45" s="132"/>
      <c r="PUC45" s="132"/>
      <c r="PUD45" s="132"/>
      <c r="PUE45" s="132"/>
      <c r="PUF45" s="132"/>
      <c r="PUG45" s="132"/>
      <c r="PUH45" s="132"/>
      <c r="PUI45" s="132"/>
      <c r="PUJ45" s="132"/>
      <c r="PUK45" s="132"/>
      <c r="PUL45" s="132"/>
      <c r="PUM45" s="130"/>
      <c r="PUN45" s="132"/>
      <c r="PUO45" s="132"/>
      <c r="PUP45" s="132"/>
      <c r="PUQ45" s="132"/>
      <c r="PUR45" s="132"/>
      <c r="PUS45" s="132"/>
      <c r="PUT45" s="132"/>
      <c r="PUU45" s="132"/>
      <c r="PUV45" s="132"/>
      <c r="PUW45" s="132"/>
      <c r="PUX45" s="132"/>
      <c r="PUY45" s="132"/>
      <c r="PUZ45" s="132"/>
      <c r="PVA45" s="132"/>
      <c r="PVB45" s="130"/>
      <c r="PVC45" s="132"/>
      <c r="PVD45" s="132"/>
      <c r="PVE45" s="132"/>
      <c r="PVF45" s="132"/>
      <c r="PVG45" s="132"/>
      <c r="PVH45" s="132"/>
      <c r="PVI45" s="132"/>
      <c r="PVJ45" s="132"/>
      <c r="PVK45" s="132"/>
      <c r="PVL45" s="132"/>
      <c r="PVM45" s="132"/>
      <c r="PVN45" s="132"/>
      <c r="PVO45" s="132"/>
      <c r="PVP45" s="132"/>
      <c r="PVQ45" s="130"/>
      <c r="PVR45" s="132"/>
      <c r="PVS45" s="132"/>
      <c r="PVT45" s="132"/>
      <c r="PVU45" s="132"/>
      <c r="PVV45" s="132"/>
      <c r="PVW45" s="132"/>
      <c r="PVX45" s="132"/>
      <c r="PVY45" s="132"/>
      <c r="PVZ45" s="132"/>
      <c r="PWA45" s="132"/>
      <c r="PWB45" s="132"/>
      <c r="PWC45" s="132"/>
      <c r="PWD45" s="132"/>
      <c r="PWE45" s="132"/>
      <c r="PWF45" s="130"/>
      <c r="PWG45" s="132"/>
      <c r="PWH45" s="132"/>
      <c r="PWI45" s="132"/>
      <c r="PWJ45" s="132"/>
      <c r="PWK45" s="132"/>
      <c r="PWL45" s="132"/>
      <c r="PWM45" s="132"/>
      <c r="PWN45" s="132"/>
      <c r="PWO45" s="132"/>
      <c r="PWP45" s="132"/>
      <c r="PWQ45" s="132"/>
      <c r="PWR45" s="132"/>
      <c r="PWS45" s="132"/>
      <c r="PWT45" s="132"/>
      <c r="PWU45" s="130"/>
      <c r="PWV45" s="132"/>
      <c r="PWW45" s="132"/>
      <c r="PWX45" s="132"/>
      <c r="PWY45" s="132"/>
      <c r="PWZ45" s="132"/>
      <c r="PXA45" s="132"/>
      <c r="PXB45" s="132"/>
      <c r="PXC45" s="132"/>
      <c r="PXD45" s="132"/>
      <c r="PXE45" s="132"/>
      <c r="PXF45" s="132"/>
      <c r="PXG45" s="132"/>
      <c r="PXH45" s="132"/>
      <c r="PXI45" s="132"/>
      <c r="PXJ45" s="130"/>
      <c r="PXK45" s="132"/>
      <c r="PXL45" s="132"/>
      <c r="PXM45" s="132"/>
      <c r="PXN45" s="132"/>
      <c r="PXO45" s="132"/>
      <c r="PXP45" s="132"/>
      <c r="PXQ45" s="132"/>
      <c r="PXR45" s="132"/>
      <c r="PXS45" s="132"/>
      <c r="PXT45" s="132"/>
      <c r="PXU45" s="132"/>
      <c r="PXV45" s="132"/>
      <c r="PXW45" s="132"/>
      <c r="PXX45" s="132"/>
      <c r="PXY45" s="130"/>
      <c r="PXZ45" s="132"/>
      <c r="PYA45" s="132"/>
      <c r="PYB45" s="132"/>
      <c r="PYC45" s="132"/>
      <c r="PYD45" s="132"/>
      <c r="PYE45" s="132"/>
      <c r="PYF45" s="132"/>
      <c r="PYG45" s="132"/>
      <c r="PYH45" s="132"/>
      <c r="PYI45" s="132"/>
      <c r="PYJ45" s="132"/>
      <c r="PYK45" s="132"/>
      <c r="PYL45" s="132"/>
      <c r="PYM45" s="132"/>
      <c r="PYN45" s="130"/>
      <c r="PYO45" s="132"/>
      <c r="PYP45" s="132"/>
      <c r="PYQ45" s="132"/>
      <c r="PYR45" s="132"/>
      <c r="PYS45" s="132"/>
      <c r="PYT45" s="132"/>
      <c r="PYU45" s="132"/>
      <c r="PYV45" s="132"/>
      <c r="PYW45" s="132"/>
      <c r="PYX45" s="132"/>
      <c r="PYY45" s="132"/>
      <c r="PYZ45" s="132"/>
      <c r="PZA45" s="132"/>
      <c r="PZB45" s="132"/>
      <c r="PZC45" s="130"/>
      <c r="PZD45" s="132"/>
      <c r="PZE45" s="132"/>
      <c r="PZF45" s="132"/>
      <c r="PZG45" s="132"/>
      <c r="PZH45" s="132"/>
      <c r="PZI45" s="132"/>
      <c r="PZJ45" s="132"/>
      <c r="PZK45" s="132"/>
      <c r="PZL45" s="132"/>
      <c r="PZM45" s="132"/>
      <c r="PZN45" s="132"/>
      <c r="PZO45" s="132"/>
      <c r="PZP45" s="132"/>
      <c r="PZQ45" s="132"/>
      <c r="PZR45" s="130"/>
      <c r="PZS45" s="132"/>
      <c r="PZT45" s="132"/>
      <c r="PZU45" s="132"/>
      <c r="PZV45" s="132"/>
      <c r="PZW45" s="132"/>
      <c r="PZX45" s="132"/>
      <c r="PZY45" s="132"/>
      <c r="PZZ45" s="132"/>
      <c r="QAA45" s="132"/>
      <c r="QAB45" s="132"/>
      <c r="QAC45" s="132"/>
      <c r="QAD45" s="132"/>
      <c r="QAE45" s="132"/>
      <c r="QAF45" s="132"/>
      <c r="QAG45" s="130"/>
      <c r="QAH45" s="132"/>
      <c r="QAI45" s="132"/>
      <c r="QAJ45" s="132"/>
      <c r="QAK45" s="132"/>
      <c r="QAL45" s="132"/>
      <c r="QAM45" s="132"/>
      <c r="QAN45" s="132"/>
      <c r="QAO45" s="132"/>
      <c r="QAP45" s="132"/>
      <c r="QAQ45" s="132"/>
      <c r="QAR45" s="132"/>
      <c r="QAS45" s="132"/>
      <c r="QAT45" s="132"/>
      <c r="QAU45" s="132"/>
      <c r="QAV45" s="130"/>
      <c r="QAW45" s="132"/>
      <c r="QAX45" s="132"/>
      <c r="QAY45" s="132"/>
      <c r="QAZ45" s="132"/>
      <c r="QBA45" s="132"/>
      <c r="QBB45" s="132"/>
      <c r="QBC45" s="132"/>
      <c r="QBD45" s="132"/>
      <c r="QBE45" s="132"/>
      <c r="QBF45" s="132"/>
      <c r="QBG45" s="132"/>
      <c r="QBH45" s="132"/>
      <c r="QBI45" s="132"/>
      <c r="QBJ45" s="132"/>
      <c r="QBK45" s="130"/>
      <c r="QBL45" s="132"/>
      <c r="QBM45" s="132"/>
      <c r="QBN45" s="132"/>
      <c r="QBO45" s="132"/>
      <c r="QBP45" s="132"/>
      <c r="QBQ45" s="132"/>
      <c r="QBR45" s="132"/>
      <c r="QBS45" s="132"/>
      <c r="QBT45" s="132"/>
      <c r="QBU45" s="132"/>
      <c r="QBV45" s="132"/>
      <c r="QBW45" s="132"/>
      <c r="QBX45" s="132"/>
      <c r="QBY45" s="132"/>
      <c r="QBZ45" s="130"/>
      <c r="QCA45" s="132"/>
      <c r="QCB45" s="132"/>
      <c r="QCC45" s="132"/>
      <c r="QCD45" s="132"/>
      <c r="QCE45" s="132"/>
      <c r="QCF45" s="132"/>
      <c r="QCG45" s="132"/>
      <c r="QCH45" s="132"/>
      <c r="QCI45" s="132"/>
      <c r="QCJ45" s="132"/>
      <c r="QCK45" s="132"/>
      <c r="QCL45" s="132"/>
      <c r="QCM45" s="132"/>
      <c r="QCN45" s="132"/>
      <c r="QCO45" s="130"/>
      <c r="QCP45" s="132"/>
      <c r="QCQ45" s="132"/>
      <c r="QCR45" s="132"/>
      <c r="QCS45" s="132"/>
      <c r="QCT45" s="132"/>
      <c r="QCU45" s="132"/>
      <c r="QCV45" s="132"/>
      <c r="QCW45" s="132"/>
      <c r="QCX45" s="132"/>
      <c r="QCY45" s="132"/>
      <c r="QCZ45" s="132"/>
      <c r="QDA45" s="132"/>
      <c r="QDB45" s="132"/>
      <c r="QDC45" s="132"/>
      <c r="QDD45" s="130"/>
      <c r="QDE45" s="132"/>
      <c r="QDF45" s="132"/>
      <c r="QDG45" s="132"/>
      <c r="QDH45" s="132"/>
      <c r="QDI45" s="132"/>
      <c r="QDJ45" s="132"/>
      <c r="QDK45" s="132"/>
      <c r="QDL45" s="132"/>
      <c r="QDM45" s="132"/>
      <c r="QDN45" s="132"/>
      <c r="QDO45" s="132"/>
      <c r="QDP45" s="132"/>
      <c r="QDQ45" s="132"/>
      <c r="QDR45" s="132"/>
      <c r="QDS45" s="130"/>
      <c r="QDT45" s="132"/>
      <c r="QDU45" s="132"/>
      <c r="QDV45" s="132"/>
      <c r="QDW45" s="132"/>
      <c r="QDX45" s="132"/>
      <c r="QDY45" s="132"/>
      <c r="QDZ45" s="132"/>
      <c r="QEA45" s="132"/>
      <c r="QEB45" s="132"/>
      <c r="QEC45" s="132"/>
      <c r="QED45" s="132"/>
      <c r="QEE45" s="132"/>
      <c r="QEF45" s="132"/>
      <c r="QEG45" s="132"/>
      <c r="QEH45" s="130"/>
      <c r="QEI45" s="132"/>
      <c r="QEJ45" s="132"/>
      <c r="QEK45" s="132"/>
      <c r="QEL45" s="132"/>
      <c r="QEM45" s="132"/>
      <c r="QEN45" s="132"/>
      <c r="QEO45" s="132"/>
      <c r="QEP45" s="132"/>
      <c r="QEQ45" s="132"/>
      <c r="QER45" s="132"/>
      <c r="QES45" s="132"/>
      <c r="QET45" s="132"/>
      <c r="QEU45" s="132"/>
      <c r="QEV45" s="132"/>
      <c r="QEW45" s="130"/>
      <c r="QEX45" s="132"/>
      <c r="QEY45" s="132"/>
      <c r="QEZ45" s="132"/>
      <c r="QFA45" s="132"/>
      <c r="QFB45" s="132"/>
      <c r="QFC45" s="132"/>
      <c r="QFD45" s="132"/>
      <c r="QFE45" s="132"/>
      <c r="QFF45" s="132"/>
      <c r="QFG45" s="132"/>
      <c r="QFH45" s="132"/>
      <c r="QFI45" s="132"/>
      <c r="QFJ45" s="132"/>
      <c r="QFK45" s="132"/>
      <c r="QFL45" s="130"/>
      <c r="QFM45" s="132"/>
      <c r="QFN45" s="132"/>
      <c r="QFO45" s="132"/>
      <c r="QFP45" s="132"/>
      <c r="QFQ45" s="132"/>
      <c r="QFR45" s="132"/>
      <c r="QFS45" s="132"/>
      <c r="QFT45" s="132"/>
      <c r="QFU45" s="132"/>
      <c r="QFV45" s="132"/>
      <c r="QFW45" s="132"/>
      <c r="QFX45" s="132"/>
      <c r="QFY45" s="132"/>
      <c r="QFZ45" s="132"/>
      <c r="QGA45" s="130"/>
      <c r="QGB45" s="132"/>
      <c r="QGC45" s="132"/>
      <c r="QGD45" s="132"/>
      <c r="QGE45" s="132"/>
      <c r="QGF45" s="132"/>
      <c r="QGG45" s="132"/>
      <c r="QGH45" s="132"/>
      <c r="QGI45" s="132"/>
      <c r="QGJ45" s="132"/>
      <c r="QGK45" s="132"/>
      <c r="QGL45" s="132"/>
      <c r="QGM45" s="132"/>
      <c r="QGN45" s="132"/>
      <c r="QGO45" s="132"/>
      <c r="QGP45" s="130"/>
      <c r="QGQ45" s="132"/>
      <c r="QGR45" s="132"/>
      <c r="QGS45" s="132"/>
      <c r="QGT45" s="132"/>
      <c r="QGU45" s="132"/>
      <c r="QGV45" s="132"/>
      <c r="QGW45" s="132"/>
      <c r="QGX45" s="132"/>
      <c r="QGY45" s="132"/>
      <c r="QGZ45" s="132"/>
      <c r="QHA45" s="132"/>
      <c r="QHB45" s="132"/>
      <c r="QHC45" s="132"/>
      <c r="QHD45" s="132"/>
      <c r="QHE45" s="130"/>
      <c r="QHF45" s="132"/>
      <c r="QHG45" s="132"/>
      <c r="QHH45" s="132"/>
      <c r="QHI45" s="132"/>
      <c r="QHJ45" s="132"/>
      <c r="QHK45" s="132"/>
      <c r="QHL45" s="132"/>
      <c r="QHM45" s="132"/>
      <c r="QHN45" s="132"/>
      <c r="QHO45" s="132"/>
      <c r="QHP45" s="132"/>
      <c r="QHQ45" s="132"/>
      <c r="QHR45" s="132"/>
      <c r="QHS45" s="132"/>
      <c r="QHT45" s="130"/>
      <c r="QHU45" s="132"/>
      <c r="QHV45" s="132"/>
      <c r="QHW45" s="132"/>
      <c r="QHX45" s="132"/>
      <c r="QHY45" s="132"/>
      <c r="QHZ45" s="132"/>
      <c r="QIA45" s="132"/>
      <c r="QIB45" s="132"/>
      <c r="QIC45" s="132"/>
      <c r="QID45" s="132"/>
      <c r="QIE45" s="132"/>
      <c r="QIF45" s="132"/>
      <c r="QIG45" s="132"/>
      <c r="QIH45" s="132"/>
      <c r="QII45" s="130"/>
      <c r="QIJ45" s="132"/>
      <c r="QIK45" s="132"/>
      <c r="QIL45" s="132"/>
      <c r="QIM45" s="132"/>
      <c r="QIN45" s="132"/>
      <c r="QIO45" s="132"/>
      <c r="QIP45" s="132"/>
      <c r="QIQ45" s="132"/>
      <c r="QIR45" s="132"/>
      <c r="QIS45" s="132"/>
      <c r="QIT45" s="132"/>
      <c r="QIU45" s="132"/>
      <c r="QIV45" s="132"/>
      <c r="QIW45" s="132"/>
      <c r="QIX45" s="130"/>
      <c r="QIY45" s="132"/>
      <c r="QIZ45" s="132"/>
      <c r="QJA45" s="132"/>
      <c r="QJB45" s="132"/>
      <c r="QJC45" s="132"/>
      <c r="QJD45" s="132"/>
      <c r="QJE45" s="132"/>
      <c r="QJF45" s="132"/>
      <c r="QJG45" s="132"/>
      <c r="QJH45" s="132"/>
      <c r="QJI45" s="132"/>
      <c r="QJJ45" s="132"/>
      <c r="QJK45" s="132"/>
      <c r="QJL45" s="132"/>
      <c r="QJM45" s="130"/>
      <c r="QJN45" s="132"/>
      <c r="QJO45" s="132"/>
      <c r="QJP45" s="132"/>
      <c r="QJQ45" s="132"/>
      <c r="QJR45" s="132"/>
      <c r="QJS45" s="132"/>
      <c r="QJT45" s="132"/>
      <c r="QJU45" s="132"/>
      <c r="QJV45" s="132"/>
      <c r="QJW45" s="132"/>
      <c r="QJX45" s="132"/>
      <c r="QJY45" s="132"/>
      <c r="QJZ45" s="132"/>
      <c r="QKA45" s="132"/>
      <c r="QKB45" s="130"/>
      <c r="QKC45" s="132"/>
      <c r="QKD45" s="132"/>
      <c r="QKE45" s="132"/>
      <c r="QKF45" s="132"/>
      <c r="QKG45" s="132"/>
      <c r="QKH45" s="132"/>
      <c r="QKI45" s="132"/>
      <c r="QKJ45" s="132"/>
      <c r="QKK45" s="132"/>
      <c r="QKL45" s="132"/>
      <c r="QKM45" s="132"/>
      <c r="QKN45" s="132"/>
      <c r="QKO45" s="132"/>
      <c r="QKP45" s="132"/>
      <c r="QKQ45" s="130"/>
      <c r="QKR45" s="132"/>
      <c r="QKS45" s="132"/>
      <c r="QKT45" s="132"/>
      <c r="QKU45" s="132"/>
      <c r="QKV45" s="132"/>
      <c r="QKW45" s="132"/>
      <c r="QKX45" s="132"/>
      <c r="QKY45" s="132"/>
      <c r="QKZ45" s="132"/>
      <c r="QLA45" s="132"/>
      <c r="QLB45" s="132"/>
      <c r="QLC45" s="132"/>
      <c r="QLD45" s="132"/>
      <c r="QLE45" s="132"/>
      <c r="QLF45" s="130"/>
      <c r="QLG45" s="132"/>
      <c r="QLH45" s="132"/>
      <c r="QLI45" s="132"/>
      <c r="QLJ45" s="132"/>
      <c r="QLK45" s="132"/>
      <c r="QLL45" s="132"/>
      <c r="QLM45" s="132"/>
      <c r="QLN45" s="132"/>
      <c r="QLO45" s="132"/>
      <c r="QLP45" s="132"/>
      <c r="QLQ45" s="132"/>
      <c r="QLR45" s="132"/>
      <c r="QLS45" s="132"/>
      <c r="QLT45" s="132"/>
      <c r="QLU45" s="130"/>
      <c r="QLV45" s="132"/>
      <c r="QLW45" s="132"/>
      <c r="QLX45" s="132"/>
      <c r="QLY45" s="132"/>
      <c r="QLZ45" s="132"/>
      <c r="QMA45" s="132"/>
      <c r="QMB45" s="132"/>
      <c r="QMC45" s="132"/>
      <c r="QMD45" s="132"/>
      <c r="QME45" s="132"/>
      <c r="QMF45" s="132"/>
      <c r="QMG45" s="132"/>
      <c r="QMH45" s="132"/>
      <c r="QMI45" s="132"/>
      <c r="QMJ45" s="130"/>
      <c r="QMK45" s="132"/>
      <c r="QML45" s="132"/>
      <c r="QMM45" s="132"/>
      <c r="QMN45" s="132"/>
      <c r="QMO45" s="132"/>
      <c r="QMP45" s="132"/>
      <c r="QMQ45" s="132"/>
      <c r="QMR45" s="132"/>
      <c r="QMS45" s="132"/>
      <c r="QMT45" s="132"/>
      <c r="QMU45" s="132"/>
      <c r="QMV45" s="132"/>
      <c r="QMW45" s="132"/>
      <c r="QMX45" s="132"/>
      <c r="QMY45" s="130"/>
      <c r="QMZ45" s="132"/>
      <c r="QNA45" s="132"/>
      <c r="QNB45" s="132"/>
      <c r="QNC45" s="132"/>
      <c r="QND45" s="132"/>
      <c r="QNE45" s="132"/>
      <c r="QNF45" s="132"/>
      <c r="QNG45" s="132"/>
      <c r="QNH45" s="132"/>
      <c r="QNI45" s="132"/>
      <c r="QNJ45" s="132"/>
      <c r="QNK45" s="132"/>
      <c r="QNL45" s="132"/>
      <c r="QNM45" s="132"/>
      <c r="QNN45" s="130"/>
      <c r="QNO45" s="132"/>
      <c r="QNP45" s="132"/>
      <c r="QNQ45" s="132"/>
      <c r="QNR45" s="132"/>
      <c r="QNS45" s="132"/>
      <c r="QNT45" s="132"/>
      <c r="QNU45" s="132"/>
      <c r="QNV45" s="132"/>
      <c r="QNW45" s="132"/>
      <c r="QNX45" s="132"/>
      <c r="QNY45" s="132"/>
      <c r="QNZ45" s="132"/>
      <c r="QOA45" s="132"/>
      <c r="QOB45" s="132"/>
      <c r="QOC45" s="130"/>
      <c r="QOD45" s="132"/>
      <c r="QOE45" s="132"/>
      <c r="QOF45" s="132"/>
      <c r="QOG45" s="132"/>
      <c r="QOH45" s="132"/>
      <c r="QOI45" s="132"/>
      <c r="QOJ45" s="132"/>
      <c r="QOK45" s="132"/>
      <c r="QOL45" s="132"/>
      <c r="QOM45" s="132"/>
      <c r="QON45" s="132"/>
      <c r="QOO45" s="132"/>
      <c r="QOP45" s="132"/>
      <c r="QOQ45" s="132"/>
      <c r="QOR45" s="130"/>
      <c r="QOS45" s="132"/>
      <c r="QOT45" s="132"/>
      <c r="QOU45" s="132"/>
      <c r="QOV45" s="132"/>
      <c r="QOW45" s="132"/>
      <c r="QOX45" s="132"/>
      <c r="QOY45" s="132"/>
      <c r="QOZ45" s="132"/>
      <c r="QPA45" s="132"/>
      <c r="QPB45" s="132"/>
      <c r="QPC45" s="132"/>
      <c r="QPD45" s="132"/>
      <c r="QPE45" s="132"/>
      <c r="QPF45" s="132"/>
      <c r="QPG45" s="130"/>
      <c r="QPH45" s="132"/>
      <c r="QPI45" s="132"/>
      <c r="QPJ45" s="132"/>
      <c r="QPK45" s="132"/>
      <c r="QPL45" s="132"/>
      <c r="QPM45" s="132"/>
      <c r="QPN45" s="132"/>
      <c r="QPO45" s="132"/>
      <c r="QPP45" s="132"/>
      <c r="QPQ45" s="132"/>
      <c r="QPR45" s="132"/>
      <c r="QPS45" s="132"/>
      <c r="QPT45" s="132"/>
      <c r="QPU45" s="132"/>
      <c r="QPV45" s="130"/>
      <c r="QPW45" s="132"/>
      <c r="QPX45" s="132"/>
      <c r="QPY45" s="132"/>
      <c r="QPZ45" s="132"/>
      <c r="QQA45" s="132"/>
      <c r="QQB45" s="132"/>
      <c r="QQC45" s="132"/>
      <c r="QQD45" s="132"/>
      <c r="QQE45" s="132"/>
      <c r="QQF45" s="132"/>
      <c r="QQG45" s="132"/>
      <c r="QQH45" s="132"/>
      <c r="QQI45" s="132"/>
      <c r="QQJ45" s="132"/>
      <c r="QQK45" s="130"/>
      <c r="QQL45" s="132"/>
      <c r="QQM45" s="132"/>
      <c r="QQN45" s="132"/>
      <c r="QQO45" s="132"/>
      <c r="QQP45" s="132"/>
      <c r="QQQ45" s="132"/>
      <c r="QQR45" s="132"/>
      <c r="QQS45" s="132"/>
      <c r="QQT45" s="132"/>
      <c r="QQU45" s="132"/>
      <c r="QQV45" s="132"/>
      <c r="QQW45" s="132"/>
      <c r="QQX45" s="132"/>
      <c r="QQY45" s="132"/>
      <c r="QQZ45" s="130"/>
      <c r="QRA45" s="132"/>
      <c r="QRB45" s="132"/>
      <c r="QRC45" s="132"/>
      <c r="QRD45" s="132"/>
      <c r="QRE45" s="132"/>
      <c r="QRF45" s="132"/>
      <c r="QRG45" s="132"/>
      <c r="QRH45" s="132"/>
      <c r="QRI45" s="132"/>
      <c r="QRJ45" s="132"/>
      <c r="QRK45" s="132"/>
      <c r="QRL45" s="132"/>
      <c r="QRM45" s="132"/>
      <c r="QRN45" s="132"/>
      <c r="QRO45" s="130"/>
      <c r="QRP45" s="132"/>
      <c r="QRQ45" s="132"/>
      <c r="QRR45" s="132"/>
      <c r="QRS45" s="132"/>
      <c r="QRT45" s="132"/>
      <c r="QRU45" s="132"/>
      <c r="QRV45" s="132"/>
      <c r="QRW45" s="132"/>
      <c r="QRX45" s="132"/>
      <c r="QRY45" s="132"/>
      <c r="QRZ45" s="132"/>
      <c r="QSA45" s="132"/>
      <c r="QSB45" s="132"/>
      <c r="QSC45" s="132"/>
      <c r="QSD45" s="130"/>
      <c r="QSE45" s="132"/>
      <c r="QSF45" s="132"/>
      <c r="QSG45" s="132"/>
      <c r="QSH45" s="132"/>
      <c r="QSI45" s="132"/>
      <c r="QSJ45" s="132"/>
      <c r="QSK45" s="132"/>
      <c r="QSL45" s="132"/>
      <c r="QSM45" s="132"/>
      <c r="QSN45" s="132"/>
      <c r="QSO45" s="132"/>
      <c r="QSP45" s="132"/>
      <c r="QSQ45" s="132"/>
      <c r="QSR45" s="132"/>
      <c r="QSS45" s="130"/>
      <c r="QST45" s="132"/>
      <c r="QSU45" s="132"/>
      <c r="QSV45" s="132"/>
      <c r="QSW45" s="132"/>
      <c r="QSX45" s="132"/>
      <c r="QSY45" s="132"/>
      <c r="QSZ45" s="132"/>
      <c r="QTA45" s="132"/>
      <c r="QTB45" s="132"/>
      <c r="QTC45" s="132"/>
      <c r="QTD45" s="132"/>
      <c r="QTE45" s="132"/>
      <c r="QTF45" s="132"/>
      <c r="QTG45" s="132"/>
      <c r="QTH45" s="130"/>
      <c r="QTI45" s="132"/>
      <c r="QTJ45" s="132"/>
      <c r="QTK45" s="132"/>
      <c r="QTL45" s="132"/>
      <c r="QTM45" s="132"/>
      <c r="QTN45" s="132"/>
      <c r="QTO45" s="132"/>
      <c r="QTP45" s="132"/>
      <c r="QTQ45" s="132"/>
      <c r="QTR45" s="132"/>
      <c r="QTS45" s="132"/>
      <c r="QTT45" s="132"/>
      <c r="QTU45" s="132"/>
      <c r="QTV45" s="132"/>
      <c r="QTW45" s="130"/>
      <c r="QTX45" s="132"/>
      <c r="QTY45" s="132"/>
      <c r="QTZ45" s="132"/>
      <c r="QUA45" s="132"/>
      <c r="QUB45" s="132"/>
      <c r="QUC45" s="132"/>
      <c r="QUD45" s="132"/>
      <c r="QUE45" s="132"/>
      <c r="QUF45" s="132"/>
      <c r="QUG45" s="132"/>
      <c r="QUH45" s="132"/>
      <c r="QUI45" s="132"/>
      <c r="QUJ45" s="132"/>
      <c r="QUK45" s="132"/>
      <c r="QUL45" s="130"/>
      <c r="QUM45" s="132"/>
      <c r="QUN45" s="132"/>
      <c r="QUO45" s="132"/>
      <c r="QUP45" s="132"/>
      <c r="QUQ45" s="132"/>
      <c r="QUR45" s="132"/>
      <c r="QUS45" s="132"/>
      <c r="QUT45" s="132"/>
      <c r="QUU45" s="132"/>
      <c r="QUV45" s="132"/>
      <c r="QUW45" s="132"/>
      <c r="QUX45" s="132"/>
      <c r="QUY45" s="132"/>
      <c r="QUZ45" s="132"/>
      <c r="QVA45" s="130"/>
      <c r="QVB45" s="132"/>
      <c r="QVC45" s="132"/>
      <c r="QVD45" s="132"/>
      <c r="QVE45" s="132"/>
      <c r="QVF45" s="132"/>
      <c r="QVG45" s="132"/>
      <c r="QVH45" s="132"/>
      <c r="QVI45" s="132"/>
      <c r="QVJ45" s="132"/>
      <c r="QVK45" s="132"/>
      <c r="QVL45" s="132"/>
      <c r="QVM45" s="132"/>
      <c r="QVN45" s="132"/>
      <c r="QVO45" s="132"/>
      <c r="QVP45" s="130"/>
      <c r="QVQ45" s="132"/>
      <c r="QVR45" s="132"/>
      <c r="QVS45" s="132"/>
      <c r="QVT45" s="132"/>
      <c r="QVU45" s="132"/>
      <c r="QVV45" s="132"/>
      <c r="QVW45" s="132"/>
      <c r="QVX45" s="132"/>
      <c r="QVY45" s="132"/>
      <c r="QVZ45" s="132"/>
      <c r="QWA45" s="132"/>
      <c r="QWB45" s="132"/>
      <c r="QWC45" s="132"/>
      <c r="QWD45" s="132"/>
      <c r="QWE45" s="130"/>
      <c r="QWF45" s="132"/>
      <c r="QWG45" s="132"/>
      <c r="QWH45" s="132"/>
      <c r="QWI45" s="132"/>
      <c r="QWJ45" s="132"/>
      <c r="QWK45" s="132"/>
      <c r="QWL45" s="132"/>
      <c r="QWM45" s="132"/>
      <c r="QWN45" s="132"/>
      <c r="QWO45" s="132"/>
      <c r="QWP45" s="132"/>
      <c r="QWQ45" s="132"/>
      <c r="QWR45" s="132"/>
      <c r="QWS45" s="132"/>
      <c r="QWT45" s="130"/>
      <c r="QWU45" s="132"/>
      <c r="QWV45" s="132"/>
      <c r="QWW45" s="132"/>
      <c r="QWX45" s="132"/>
      <c r="QWY45" s="132"/>
      <c r="QWZ45" s="132"/>
      <c r="QXA45" s="132"/>
      <c r="QXB45" s="132"/>
      <c r="QXC45" s="132"/>
      <c r="QXD45" s="132"/>
      <c r="QXE45" s="132"/>
      <c r="QXF45" s="132"/>
      <c r="QXG45" s="132"/>
      <c r="QXH45" s="132"/>
      <c r="QXI45" s="130"/>
      <c r="QXJ45" s="132"/>
      <c r="QXK45" s="132"/>
      <c r="QXL45" s="132"/>
      <c r="QXM45" s="132"/>
      <c r="QXN45" s="132"/>
      <c r="QXO45" s="132"/>
      <c r="QXP45" s="132"/>
      <c r="QXQ45" s="132"/>
      <c r="QXR45" s="132"/>
      <c r="QXS45" s="132"/>
      <c r="QXT45" s="132"/>
      <c r="QXU45" s="132"/>
      <c r="QXV45" s="132"/>
      <c r="QXW45" s="132"/>
      <c r="QXX45" s="130"/>
      <c r="QXY45" s="132"/>
      <c r="QXZ45" s="132"/>
      <c r="QYA45" s="132"/>
      <c r="QYB45" s="132"/>
      <c r="QYC45" s="132"/>
      <c r="QYD45" s="132"/>
      <c r="QYE45" s="132"/>
      <c r="QYF45" s="132"/>
      <c r="QYG45" s="132"/>
      <c r="QYH45" s="132"/>
      <c r="QYI45" s="132"/>
      <c r="QYJ45" s="132"/>
      <c r="QYK45" s="132"/>
      <c r="QYL45" s="132"/>
      <c r="QYM45" s="130"/>
      <c r="QYN45" s="132"/>
      <c r="QYO45" s="132"/>
      <c r="QYP45" s="132"/>
      <c r="QYQ45" s="132"/>
      <c r="QYR45" s="132"/>
      <c r="QYS45" s="132"/>
      <c r="QYT45" s="132"/>
      <c r="QYU45" s="132"/>
      <c r="QYV45" s="132"/>
      <c r="QYW45" s="132"/>
      <c r="QYX45" s="132"/>
      <c r="QYY45" s="132"/>
      <c r="QYZ45" s="132"/>
      <c r="QZA45" s="132"/>
      <c r="QZB45" s="130"/>
      <c r="QZC45" s="132"/>
      <c r="QZD45" s="132"/>
      <c r="QZE45" s="132"/>
      <c r="QZF45" s="132"/>
      <c r="QZG45" s="132"/>
      <c r="QZH45" s="132"/>
      <c r="QZI45" s="132"/>
      <c r="QZJ45" s="132"/>
      <c r="QZK45" s="132"/>
      <c r="QZL45" s="132"/>
      <c r="QZM45" s="132"/>
      <c r="QZN45" s="132"/>
      <c r="QZO45" s="132"/>
      <c r="QZP45" s="132"/>
      <c r="QZQ45" s="130"/>
      <c r="QZR45" s="132"/>
      <c r="QZS45" s="132"/>
      <c r="QZT45" s="132"/>
      <c r="QZU45" s="132"/>
      <c r="QZV45" s="132"/>
      <c r="QZW45" s="132"/>
      <c r="QZX45" s="132"/>
      <c r="QZY45" s="132"/>
      <c r="QZZ45" s="132"/>
      <c r="RAA45" s="132"/>
      <c r="RAB45" s="132"/>
      <c r="RAC45" s="132"/>
      <c r="RAD45" s="132"/>
      <c r="RAE45" s="132"/>
      <c r="RAF45" s="130"/>
      <c r="RAG45" s="132"/>
      <c r="RAH45" s="132"/>
      <c r="RAI45" s="132"/>
      <c r="RAJ45" s="132"/>
      <c r="RAK45" s="132"/>
      <c r="RAL45" s="132"/>
      <c r="RAM45" s="132"/>
      <c r="RAN45" s="132"/>
      <c r="RAO45" s="132"/>
      <c r="RAP45" s="132"/>
      <c r="RAQ45" s="132"/>
      <c r="RAR45" s="132"/>
      <c r="RAS45" s="132"/>
      <c r="RAT45" s="132"/>
      <c r="RAU45" s="130"/>
      <c r="RAV45" s="132"/>
      <c r="RAW45" s="132"/>
      <c r="RAX45" s="132"/>
      <c r="RAY45" s="132"/>
      <c r="RAZ45" s="132"/>
      <c r="RBA45" s="132"/>
      <c r="RBB45" s="132"/>
      <c r="RBC45" s="132"/>
      <c r="RBD45" s="132"/>
      <c r="RBE45" s="132"/>
      <c r="RBF45" s="132"/>
      <c r="RBG45" s="132"/>
      <c r="RBH45" s="132"/>
      <c r="RBI45" s="132"/>
      <c r="RBJ45" s="130"/>
      <c r="RBK45" s="132"/>
      <c r="RBL45" s="132"/>
      <c r="RBM45" s="132"/>
      <c r="RBN45" s="132"/>
      <c r="RBO45" s="132"/>
      <c r="RBP45" s="132"/>
      <c r="RBQ45" s="132"/>
      <c r="RBR45" s="132"/>
      <c r="RBS45" s="132"/>
      <c r="RBT45" s="132"/>
      <c r="RBU45" s="132"/>
      <c r="RBV45" s="132"/>
      <c r="RBW45" s="132"/>
      <c r="RBX45" s="132"/>
      <c r="RBY45" s="130"/>
      <c r="RBZ45" s="132"/>
      <c r="RCA45" s="132"/>
      <c r="RCB45" s="132"/>
      <c r="RCC45" s="132"/>
      <c r="RCD45" s="132"/>
      <c r="RCE45" s="132"/>
      <c r="RCF45" s="132"/>
      <c r="RCG45" s="132"/>
      <c r="RCH45" s="132"/>
      <c r="RCI45" s="132"/>
      <c r="RCJ45" s="132"/>
      <c r="RCK45" s="132"/>
      <c r="RCL45" s="132"/>
      <c r="RCM45" s="132"/>
      <c r="RCN45" s="130"/>
      <c r="RCO45" s="132"/>
      <c r="RCP45" s="132"/>
      <c r="RCQ45" s="132"/>
      <c r="RCR45" s="132"/>
      <c r="RCS45" s="132"/>
      <c r="RCT45" s="132"/>
      <c r="RCU45" s="132"/>
      <c r="RCV45" s="132"/>
      <c r="RCW45" s="132"/>
      <c r="RCX45" s="132"/>
      <c r="RCY45" s="132"/>
      <c r="RCZ45" s="132"/>
      <c r="RDA45" s="132"/>
      <c r="RDB45" s="132"/>
      <c r="RDC45" s="130"/>
      <c r="RDD45" s="132"/>
      <c r="RDE45" s="132"/>
      <c r="RDF45" s="132"/>
      <c r="RDG45" s="132"/>
      <c r="RDH45" s="132"/>
      <c r="RDI45" s="132"/>
      <c r="RDJ45" s="132"/>
      <c r="RDK45" s="132"/>
      <c r="RDL45" s="132"/>
      <c r="RDM45" s="132"/>
      <c r="RDN45" s="132"/>
      <c r="RDO45" s="132"/>
      <c r="RDP45" s="132"/>
      <c r="RDQ45" s="132"/>
      <c r="RDR45" s="130"/>
      <c r="RDS45" s="132"/>
      <c r="RDT45" s="132"/>
      <c r="RDU45" s="132"/>
      <c r="RDV45" s="132"/>
      <c r="RDW45" s="132"/>
      <c r="RDX45" s="132"/>
      <c r="RDY45" s="132"/>
      <c r="RDZ45" s="132"/>
      <c r="REA45" s="132"/>
      <c r="REB45" s="132"/>
      <c r="REC45" s="132"/>
      <c r="RED45" s="132"/>
      <c r="REE45" s="132"/>
      <c r="REF45" s="132"/>
      <c r="REG45" s="130"/>
      <c r="REH45" s="132"/>
      <c r="REI45" s="132"/>
      <c r="REJ45" s="132"/>
      <c r="REK45" s="132"/>
      <c r="REL45" s="132"/>
      <c r="REM45" s="132"/>
      <c r="REN45" s="132"/>
      <c r="REO45" s="132"/>
      <c r="REP45" s="132"/>
      <c r="REQ45" s="132"/>
      <c r="RER45" s="132"/>
      <c r="RES45" s="132"/>
      <c r="RET45" s="132"/>
      <c r="REU45" s="132"/>
      <c r="REV45" s="130"/>
      <c r="REW45" s="132"/>
      <c r="REX45" s="132"/>
      <c r="REY45" s="132"/>
      <c r="REZ45" s="132"/>
      <c r="RFA45" s="132"/>
      <c r="RFB45" s="132"/>
      <c r="RFC45" s="132"/>
      <c r="RFD45" s="132"/>
      <c r="RFE45" s="132"/>
      <c r="RFF45" s="132"/>
      <c r="RFG45" s="132"/>
      <c r="RFH45" s="132"/>
      <c r="RFI45" s="132"/>
      <c r="RFJ45" s="132"/>
      <c r="RFK45" s="130"/>
      <c r="RFL45" s="132"/>
      <c r="RFM45" s="132"/>
      <c r="RFN45" s="132"/>
      <c r="RFO45" s="132"/>
      <c r="RFP45" s="132"/>
      <c r="RFQ45" s="132"/>
      <c r="RFR45" s="132"/>
      <c r="RFS45" s="132"/>
      <c r="RFT45" s="132"/>
      <c r="RFU45" s="132"/>
      <c r="RFV45" s="132"/>
      <c r="RFW45" s="132"/>
      <c r="RFX45" s="132"/>
      <c r="RFY45" s="132"/>
      <c r="RFZ45" s="130"/>
      <c r="RGA45" s="132"/>
      <c r="RGB45" s="132"/>
      <c r="RGC45" s="132"/>
      <c r="RGD45" s="132"/>
      <c r="RGE45" s="132"/>
      <c r="RGF45" s="132"/>
      <c r="RGG45" s="132"/>
      <c r="RGH45" s="132"/>
      <c r="RGI45" s="132"/>
      <c r="RGJ45" s="132"/>
      <c r="RGK45" s="132"/>
      <c r="RGL45" s="132"/>
      <c r="RGM45" s="132"/>
      <c r="RGN45" s="132"/>
      <c r="RGO45" s="130"/>
      <c r="RGP45" s="132"/>
      <c r="RGQ45" s="132"/>
      <c r="RGR45" s="132"/>
      <c r="RGS45" s="132"/>
      <c r="RGT45" s="132"/>
      <c r="RGU45" s="132"/>
      <c r="RGV45" s="132"/>
      <c r="RGW45" s="132"/>
      <c r="RGX45" s="132"/>
      <c r="RGY45" s="132"/>
      <c r="RGZ45" s="132"/>
      <c r="RHA45" s="132"/>
      <c r="RHB45" s="132"/>
      <c r="RHC45" s="132"/>
      <c r="RHD45" s="130"/>
      <c r="RHE45" s="132"/>
      <c r="RHF45" s="132"/>
      <c r="RHG45" s="132"/>
      <c r="RHH45" s="132"/>
      <c r="RHI45" s="132"/>
      <c r="RHJ45" s="132"/>
      <c r="RHK45" s="132"/>
      <c r="RHL45" s="132"/>
      <c r="RHM45" s="132"/>
      <c r="RHN45" s="132"/>
      <c r="RHO45" s="132"/>
      <c r="RHP45" s="132"/>
      <c r="RHQ45" s="132"/>
      <c r="RHR45" s="132"/>
      <c r="RHS45" s="130"/>
      <c r="RHT45" s="132"/>
      <c r="RHU45" s="132"/>
      <c r="RHV45" s="132"/>
      <c r="RHW45" s="132"/>
      <c r="RHX45" s="132"/>
      <c r="RHY45" s="132"/>
      <c r="RHZ45" s="132"/>
      <c r="RIA45" s="132"/>
      <c r="RIB45" s="132"/>
      <c r="RIC45" s="132"/>
      <c r="RID45" s="132"/>
      <c r="RIE45" s="132"/>
      <c r="RIF45" s="132"/>
      <c r="RIG45" s="132"/>
      <c r="RIH45" s="130"/>
      <c r="RII45" s="132"/>
      <c r="RIJ45" s="132"/>
      <c r="RIK45" s="132"/>
      <c r="RIL45" s="132"/>
      <c r="RIM45" s="132"/>
      <c r="RIN45" s="132"/>
      <c r="RIO45" s="132"/>
      <c r="RIP45" s="132"/>
      <c r="RIQ45" s="132"/>
      <c r="RIR45" s="132"/>
      <c r="RIS45" s="132"/>
      <c r="RIT45" s="132"/>
      <c r="RIU45" s="132"/>
      <c r="RIV45" s="132"/>
      <c r="RIW45" s="130"/>
      <c r="RIX45" s="132"/>
      <c r="RIY45" s="132"/>
      <c r="RIZ45" s="132"/>
      <c r="RJA45" s="132"/>
      <c r="RJB45" s="132"/>
      <c r="RJC45" s="132"/>
      <c r="RJD45" s="132"/>
      <c r="RJE45" s="132"/>
      <c r="RJF45" s="132"/>
      <c r="RJG45" s="132"/>
      <c r="RJH45" s="132"/>
      <c r="RJI45" s="132"/>
      <c r="RJJ45" s="132"/>
      <c r="RJK45" s="132"/>
      <c r="RJL45" s="130"/>
      <c r="RJM45" s="132"/>
      <c r="RJN45" s="132"/>
      <c r="RJO45" s="132"/>
      <c r="RJP45" s="132"/>
      <c r="RJQ45" s="132"/>
      <c r="RJR45" s="132"/>
      <c r="RJS45" s="132"/>
      <c r="RJT45" s="132"/>
      <c r="RJU45" s="132"/>
      <c r="RJV45" s="132"/>
      <c r="RJW45" s="132"/>
      <c r="RJX45" s="132"/>
      <c r="RJY45" s="132"/>
      <c r="RJZ45" s="132"/>
      <c r="RKA45" s="130"/>
      <c r="RKB45" s="132"/>
      <c r="RKC45" s="132"/>
      <c r="RKD45" s="132"/>
      <c r="RKE45" s="132"/>
      <c r="RKF45" s="132"/>
      <c r="RKG45" s="132"/>
      <c r="RKH45" s="132"/>
      <c r="RKI45" s="132"/>
      <c r="RKJ45" s="132"/>
      <c r="RKK45" s="132"/>
      <c r="RKL45" s="132"/>
      <c r="RKM45" s="132"/>
      <c r="RKN45" s="132"/>
      <c r="RKO45" s="132"/>
      <c r="RKP45" s="130"/>
      <c r="RKQ45" s="132"/>
      <c r="RKR45" s="132"/>
      <c r="RKS45" s="132"/>
      <c r="RKT45" s="132"/>
      <c r="RKU45" s="132"/>
      <c r="RKV45" s="132"/>
      <c r="RKW45" s="132"/>
      <c r="RKX45" s="132"/>
      <c r="RKY45" s="132"/>
      <c r="RKZ45" s="132"/>
      <c r="RLA45" s="132"/>
      <c r="RLB45" s="132"/>
      <c r="RLC45" s="132"/>
      <c r="RLD45" s="132"/>
      <c r="RLE45" s="130"/>
      <c r="RLF45" s="132"/>
      <c r="RLG45" s="132"/>
      <c r="RLH45" s="132"/>
      <c r="RLI45" s="132"/>
      <c r="RLJ45" s="132"/>
      <c r="RLK45" s="132"/>
      <c r="RLL45" s="132"/>
      <c r="RLM45" s="132"/>
      <c r="RLN45" s="132"/>
      <c r="RLO45" s="132"/>
      <c r="RLP45" s="132"/>
      <c r="RLQ45" s="132"/>
      <c r="RLR45" s="132"/>
      <c r="RLS45" s="132"/>
      <c r="RLT45" s="130"/>
      <c r="RLU45" s="132"/>
      <c r="RLV45" s="132"/>
      <c r="RLW45" s="132"/>
      <c r="RLX45" s="132"/>
      <c r="RLY45" s="132"/>
      <c r="RLZ45" s="132"/>
      <c r="RMA45" s="132"/>
      <c r="RMB45" s="132"/>
      <c r="RMC45" s="132"/>
      <c r="RMD45" s="132"/>
      <c r="RME45" s="132"/>
      <c r="RMF45" s="132"/>
      <c r="RMG45" s="132"/>
      <c r="RMH45" s="132"/>
      <c r="RMI45" s="130"/>
      <c r="RMJ45" s="132"/>
      <c r="RMK45" s="132"/>
      <c r="RML45" s="132"/>
      <c r="RMM45" s="132"/>
      <c r="RMN45" s="132"/>
      <c r="RMO45" s="132"/>
      <c r="RMP45" s="132"/>
      <c r="RMQ45" s="132"/>
      <c r="RMR45" s="132"/>
      <c r="RMS45" s="132"/>
      <c r="RMT45" s="132"/>
      <c r="RMU45" s="132"/>
      <c r="RMV45" s="132"/>
      <c r="RMW45" s="132"/>
      <c r="RMX45" s="130"/>
      <c r="RMY45" s="132"/>
      <c r="RMZ45" s="132"/>
      <c r="RNA45" s="132"/>
      <c r="RNB45" s="132"/>
      <c r="RNC45" s="132"/>
      <c r="RND45" s="132"/>
      <c r="RNE45" s="132"/>
      <c r="RNF45" s="132"/>
      <c r="RNG45" s="132"/>
      <c r="RNH45" s="132"/>
      <c r="RNI45" s="132"/>
      <c r="RNJ45" s="132"/>
      <c r="RNK45" s="132"/>
      <c r="RNL45" s="132"/>
      <c r="RNM45" s="130"/>
      <c r="RNN45" s="132"/>
      <c r="RNO45" s="132"/>
      <c r="RNP45" s="132"/>
      <c r="RNQ45" s="132"/>
      <c r="RNR45" s="132"/>
      <c r="RNS45" s="132"/>
      <c r="RNT45" s="132"/>
      <c r="RNU45" s="132"/>
      <c r="RNV45" s="132"/>
      <c r="RNW45" s="132"/>
      <c r="RNX45" s="132"/>
      <c r="RNY45" s="132"/>
      <c r="RNZ45" s="132"/>
      <c r="ROA45" s="132"/>
      <c r="ROB45" s="130"/>
      <c r="ROC45" s="132"/>
      <c r="ROD45" s="132"/>
      <c r="ROE45" s="132"/>
      <c r="ROF45" s="132"/>
      <c r="ROG45" s="132"/>
      <c r="ROH45" s="132"/>
      <c r="ROI45" s="132"/>
      <c r="ROJ45" s="132"/>
      <c r="ROK45" s="132"/>
      <c r="ROL45" s="132"/>
      <c r="ROM45" s="132"/>
      <c r="RON45" s="132"/>
      <c r="ROO45" s="132"/>
      <c r="ROP45" s="132"/>
      <c r="ROQ45" s="130"/>
      <c r="ROR45" s="132"/>
      <c r="ROS45" s="132"/>
      <c r="ROT45" s="132"/>
      <c r="ROU45" s="132"/>
      <c r="ROV45" s="132"/>
      <c r="ROW45" s="132"/>
      <c r="ROX45" s="132"/>
      <c r="ROY45" s="132"/>
      <c r="ROZ45" s="132"/>
      <c r="RPA45" s="132"/>
      <c r="RPB45" s="132"/>
      <c r="RPC45" s="132"/>
      <c r="RPD45" s="132"/>
      <c r="RPE45" s="132"/>
      <c r="RPF45" s="130"/>
      <c r="RPG45" s="132"/>
      <c r="RPH45" s="132"/>
      <c r="RPI45" s="132"/>
      <c r="RPJ45" s="132"/>
      <c r="RPK45" s="132"/>
      <c r="RPL45" s="132"/>
      <c r="RPM45" s="132"/>
      <c r="RPN45" s="132"/>
      <c r="RPO45" s="132"/>
      <c r="RPP45" s="132"/>
      <c r="RPQ45" s="132"/>
      <c r="RPR45" s="132"/>
      <c r="RPS45" s="132"/>
      <c r="RPT45" s="132"/>
      <c r="RPU45" s="130"/>
      <c r="RPV45" s="132"/>
      <c r="RPW45" s="132"/>
      <c r="RPX45" s="132"/>
      <c r="RPY45" s="132"/>
      <c r="RPZ45" s="132"/>
      <c r="RQA45" s="132"/>
      <c r="RQB45" s="132"/>
      <c r="RQC45" s="132"/>
      <c r="RQD45" s="132"/>
      <c r="RQE45" s="132"/>
      <c r="RQF45" s="132"/>
      <c r="RQG45" s="132"/>
      <c r="RQH45" s="132"/>
      <c r="RQI45" s="132"/>
      <c r="RQJ45" s="130"/>
      <c r="RQK45" s="132"/>
      <c r="RQL45" s="132"/>
      <c r="RQM45" s="132"/>
      <c r="RQN45" s="132"/>
      <c r="RQO45" s="132"/>
      <c r="RQP45" s="132"/>
      <c r="RQQ45" s="132"/>
      <c r="RQR45" s="132"/>
      <c r="RQS45" s="132"/>
      <c r="RQT45" s="132"/>
      <c r="RQU45" s="132"/>
      <c r="RQV45" s="132"/>
      <c r="RQW45" s="132"/>
      <c r="RQX45" s="132"/>
      <c r="RQY45" s="130"/>
      <c r="RQZ45" s="132"/>
      <c r="RRA45" s="132"/>
      <c r="RRB45" s="132"/>
      <c r="RRC45" s="132"/>
      <c r="RRD45" s="132"/>
      <c r="RRE45" s="132"/>
      <c r="RRF45" s="132"/>
      <c r="RRG45" s="132"/>
      <c r="RRH45" s="132"/>
      <c r="RRI45" s="132"/>
      <c r="RRJ45" s="132"/>
      <c r="RRK45" s="132"/>
      <c r="RRL45" s="132"/>
      <c r="RRM45" s="132"/>
      <c r="RRN45" s="130"/>
      <c r="RRO45" s="132"/>
      <c r="RRP45" s="132"/>
      <c r="RRQ45" s="132"/>
      <c r="RRR45" s="132"/>
      <c r="RRS45" s="132"/>
      <c r="RRT45" s="132"/>
      <c r="RRU45" s="132"/>
      <c r="RRV45" s="132"/>
      <c r="RRW45" s="132"/>
      <c r="RRX45" s="132"/>
      <c r="RRY45" s="132"/>
      <c r="RRZ45" s="132"/>
      <c r="RSA45" s="132"/>
      <c r="RSB45" s="132"/>
      <c r="RSC45" s="130"/>
      <c r="RSD45" s="132"/>
      <c r="RSE45" s="132"/>
      <c r="RSF45" s="132"/>
      <c r="RSG45" s="132"/>
      <c r="RSH45" s="132"/>
      <c r="RSI45" s="132"/>
      <c r="RSJ45" s="132"/>
      <c r="RSK45" s="132"/>
      <c r="RSL45" s="132"/>
      <c r="RSM45" s="132"/>
      <c r="RSN45" s="132"/>
      <c r="RSO45" s="132"/>
      <c r="RSP45" s="132"/>
      <c r="RSQ45" s="132"/>
      <c r="RSR45" s="130"/>
      <c r="RSS45" s="132"/>
      <c r="RST45" s="132"/>
      <c r="RSU45" s="132"/>
      <c r="RSV45" s="132"/>
      <c r="RSW45" s="132"/>
      <c r="RSX45" s="132"/>
      <c r="RSY45" s="132"/>
      <c r="RSZ45" s="132"/>
      <c r="RTA45" s="132"/>
      <c r="RTB45" s="132"/>
      <c r="RTC45" s="132"/>
      <c r="RTD45" s="132"/>
      <c r="RTE45" s="132"/>
      <c r="RTF45" s="132"/>
      <c r="RTG45" s="130"/>
      <c r="RTH45" s="132"/>
      <c r="RTI45" s="132"/>
      <c r="RTJ45" s="132"/>
      <c r="RTK45" s="132"/>
      <c r="RTL45" s="132"/>
      <c r="RTM45" s="132"/>
      <c r="RTN45" s="132"/>
      <c r="RTO45" s="132"/>
      <c r="RTP45" s="132"/>
      <c r="RTQ45" s="132"/>
      <c r="RTR45" s="132"/>
      <c r="RTS45" s="132"/>
      <c r="RTT45" s="132"/>
      <c r="RTU45" s="132"/>
      <c r="RTV45" s="130"/>
      <c r="RTW45" s="132"/>
      <c r="RTX45" s="132"/>
      <c r="RTY45" s="132"/>
      <c r="RTZ45" s="132"/>
      <c r="RUA45" s="132"/>
      <c r="RUB45" s="132"/>
      <c r="RUC45" s="132"/>
      <c r="RUD45" s="132"/>
      <c r="RUE45" s="132"/>
      <c r="RUF45" s="132"/>
      <c r="RUG45" s="132"/>
      <c r="RUH45" s="132"/>
      <c r="RUI45" s="132"/>
      <c r="RUJ45" s="132"/>
      <c r="RUK45" s="130"/>
      <c r="RUL45" s="132"/>
      <c r="RUM45" s="132"/>
      <c r="RUN45" s="132"/>
      <c r="RUO45" s="132"/>
      <c r="RUP45" s="132"/>
      <c r="RUQ45" s="132"/>
      <c r="RUR45" s="132"/>
      <c r="RUS45" s="132"/>
      <c r="RUT45" s="132"/>
      <c r="RUU45" s="132"/>
      <c r="RUV45" s="132"/>
      <c r="RUW45" s="132"/>
      <c r="RUX45" s="132"/>
      <c r="RUY45" s="132"/>
      <c r="RUZ45" s="130"/>
      <c r="RVA45" s="132"/>
      <c r="RVB45" s="132"/>
      <c r="RVC45" s="132"/>
      <c r="RVD45" s="132"/>
      <c r="RVE45" s="132"/>
      <c r="RVF45" s="132"/>
      <c r="RVG45" s="132"/>
      <c r="RVH45" s="132"/>
      <c r="RVI45" s="132"/>
      <c r="RVJ45" s="132"/>
      <c r="RVK45" s="132"/>
      <c r="RVL45" s="132"/>
      <c r="RVM45" s="132"/>
      <c r="RVN45" s="132"/>
      <c r="RVO45" s="130"/>
      <c r="RVP45" s="132"/>
      <c r="RVQ45" s="132"/>
      <c r="RVR45" s="132"/>
      <c r="RVS45" s="132"/>
      <c r="RVT45" s="132"/>
      <c r="RVU45" s="132"/>
      <c r="RVV45" s="132"/>
      <c r="RVW45" s="132"/>
      <c r="RVX45" s="132"/>
      <c r="RVY45" s="132"/>
      <c r="RVZ45" s="132"/>
      <c r="RWA45" s="132"/>
      <c r="RWB45" s="132"/>
      <c r="RWC45" s="132"/>
      <c r="RWD45" s="130"/>
      <c r="RWE45" s="132"/>
      <c r="RWF45" s="132"/>
      <c r="RWG45" s="132"/>
      <c r="RWH45" s="132"/>
      <c r="RWI45" s="132"/>
      <c r="RWJ45" s="132"/>
      <c r="RWK45" s="132"/>
      <c r="RWL45" s="132"/>
      <c r="RWM45" s="132"/>
      <c r="RWN45" s="132"/>
      <c r="RWO45" s="132"/>
      <c r="RWP45" s="132"/>
      <c r="RWQ45" s="132"/>
      <c r="RWR45" s="132"/>
      <c r="RWS45" s="130"/>
      <c r="RWT45" s="132"/>
      <c r="RWU45" s="132"/>
      <c r="RWV45" s="132"/>
      <c r="RWW45" s="132"/>
      <c r="RWX45" s="132"/>
      <c r="RWY45" s="132"/>
      <c r="RWZ45" s="132"/>
      <c r="RXA45" s="132"/>
      <c r="RXB45" s="132"/>
      <c r="RXC45" s="132"/>
      <c r="RXD45" s="132"/>
      <c r="RXE45" s="132"/>
      <c r="RXF45" s="132"/>
      <c r="RXG45" s="132"/>
      <c r="RXH45" s="130"/>
      <c r="RXI45" s="132"/>
      <c r="RXJ45" s="132"/>
      <c r="RXK45" s="132"/>
      <c r="RXL45" s="132"/>
      <c r="RXM45" s="132"/>
      <c r="RXN45" s="132"/>
      <c r="RXO45" s="132"/>
      <c r="RXP45" s="132"/>
      <c r="RXQ45" s="132"/>
      <c r="RXR45" s="132"/>
      <c r="RXS45" s="132"/>
      <c r="RXT45" s="132"/>
      <c r="RXU45" s="132"/>
      <c r="RXV45" s="132"/>
      <c r="RXW45" s="130"/>
      <c r="RXX45" s="132"/>
      <c r="RXY45" s="132"/>
      <c r="RXZ45" s="132"/>
      <c r="RYA45" s="132"/>
      <c r="RYB45" s="132"/>
      <c r="RYC45" s="132"/>
      <c r="RYD45" s="132"/>
      <c r="RYE45" s="132"/>
      <c r="RYF45" s="132"/>
      <c r="RYG45" s="132"/>
      <c r="RYH45" s="132"/>
      <c r="RYI45" s="132"/>
      <c r="RYJ45" s="132"/>
      <c r="RYK45" s="132"/>
      <c r="RYL45" s="130"/>
      <c r="RYM45" s="132"/>
      <c r="RYN45" s="132"/>
      <c r="RYO45" s="132"/>
      <c r="RYP45" s="132"/>
      <c r="RYQ45" s="132"/>
      <c r="RYR45" s="132"/>
      <c r="RYS45" s="132"/>
      <c r="RYT45" s="132"/>
      <c r="RYU45" s="132"/>
      <c r="RYV45" s="132"/>
      <c r="RYW45" s="132"/>
      <c r="RYX45" s="132"/>
      <c r="RYY45" s="132"/>
      <c r="RYZ45" s="132"/>
      <c r="RZA45" s="130"/>
      <c r="RZB45" s="132"/>
      <c r="RZC45" s="132"/>
      <c r="RZD45" s="132"/>
      <c r="RZE45" s="132"/>
      <c r="RZF45" s="132"/>
      <c r="RZG45" s="132"/>
      <c r="RZH45" s="132"/>
      <c r="RZI45" s="132"/>
      <c r="RZJ45" s="132"/>
      <c r="RZK45" s="132"/>
      <c r="RZL45" s="132"/>
      <c r="RZM45" s="132"/>
      <c r="RZN45" s="132"/>
      <c r="RZO45" s="132"/>
      <c r="RZP45" s="130"/>
      <c r="RZQ45" s="132"/>
      <c r="RZR45" s="132"/>
      <c r="RZS45" s="132"/>
      <c r="RZT45" s="132"/>
      <c r="RZU45" s="132"/>
      <c r="RZV45" s="132"/>
      <c r="RZW45" s="132"/>
      <c r="RZX45" s="132"/>
      <c r="RZY45" s="132"/>
      <c r="RZZ45" s="132"/>
      <c r="SAA45" s="132"/>
      <c r="SAB45" s="132"/>
      <c r="SAC45" s="132"/>
      <c r="SAD45" s="132"/>
      <c r="SAE45" s="130"/>
      <c r="SAF45" s="132"/>
      <c r="SAG45" s="132"/>
      <c r="SAH45" s="132"/>
      <c r="SAI45" s="132"/>
      <c r="SAJ45" s="132"/>
      <c r="SAK45" s="132"/>
      <c r="SAL45" s="132"/>
      <c r="SAM45" s="132"/>
      <c r="SAN45" s="132"/>
      <c r="SAO45" s="132"/>
      <c r="SAP45" s="132"/>
      <c r="SAQ45" s="132"/>
      <c r="SAR45" s="132"/>
      <c r="SAS45" s="132"/>
      <c r="SAT45" s="130"/>
      <c r="SAU45" s="132"/>
      <c r="SAV45" s="132"/>
      <c r="SAW45" s="132"/>
      <c r="SAX45" s="132"/>
      <c r="SAY45" s="132"/>
      <c r="SAZ45" s="132"/>
      <c r="SBA45" s="132"/>
      <c r="SBB45" s="132"/>
      <c r="SBC45" s="132"/>
      <c r="SBD45" s="132"/>
      <c r="SBE45" s="132"/>
      <c r="SBF45" s="132"/>
      <c r="SBG45" s="132"/>
      <c r="SBH45" s="132"/>
      <c r="SBI45" s="130"/>
      <c r="SBJ45" s="132"/>
      <c r="SBK45" s="132"/>
      <c r="SBL45" s="132"/>
      <c r="SBM45" s="132"/>
      <c r="SBN45" s="132"/>
      <c r="SBO45" s="132"/>
      <c r="SBP45" s="132"/>
      <c r="SBQ45" s="132"/>
      <c r="SBR45" s="132"/>
      <c r="SBS45" s="132"/>
      <c r="SBT45" s="132"/>
      <c r="SBU45" s="132"/>
      <c r="SBV45" s="132"/>
      <c r="SBW45" s="132"/>
      <c r="SBX45" s="130"/>
      <c r="SBY45" s="132"/>
      <c r="SBZ45" s="132"/>
      <c r="SCA45" s="132"/>
      <c r="SCB45" s="132"/>
      <c r="SCC45" s="132"/>
      <c r="SCD45" s="132"/>
      <c r="SCE45" s="132"/>
      <c r="SCF45" s="132"/>
      <c r="SCG45" s="132"/>
      <c r="SCH45" s="132"/>
      <c r="SCI45" s="132"/>
      <c r="SCJ45" s="132"/>
      <c r="SCK45" s="132"/>
      <c r="SCL45" s="132"/>
      <c r="SCM45" s="130"/>
      <c r="SCN45" s="132"/>
      <c r="SCO45" s="132"/>
      <c r="SCP45" s="132"/>
      <c r="SCQ45" s="132"/>
      <c r="SCR45" s="132"/>
      <c r="SCS45" s="132"/>
      <c r="SCT45" s="132"/>
      <c r="SCU45" s="132"/>
      <c r="SCV45" s="132"/>
      <c r="SCW45" s="132"/>
      <c r="SCX45" s="132"/>
      <c r="SCY45" s="132"/>
      <c r="SCZ45" s="132"/>
      <c r="SDA45" s="132"/>
      <c r="SDB45" s="130"/>
      <c r="SDC45" s="132"/>
      <c r="SDD45" s="132"/>
      <c r="SDE45" s="132"/>
      <c r="SDF45" s="132"/>
      <c r="SDG45" s="132"/>
      <c r="SDH45" s="132"/>
      <c r="SDI45" s="132"/>
      <c r="SDJ45" s="132"/>
      <c r="SDK45" s="132"/>
      <c r="SDL45" s="132"/>
      <c r="SDM45" s="132"/>
      <c r="SDN45" s="132"/>
      <c r="SDO45" s="132"/>
      <c r="SDP45" s="132"/>
      <c r="SDQ45" s="130"/>
      <c r="SDR45" s="132"/>
      <c r="SDS45" s="132"/>
      <c r="SDT45" s="132"/>
      <c r="SDU45" s="132"/>
      <c r="SDV45" s="132"/>
      <c r="SDW45" s="132"/>
      <c r="SDX45" s="132"/>
      <c r="SDY45" s="132"/>
      <c r="SDZ45" s="132"/>
      <c r="SEA45" s="132"/>
      <c r="SEB45" s="132"/>
      <c r="SEC45" s="132"/>
      <c r="SED45" s="132"/>
      <c r="SEE45" s="132"/>
      <c r="SEF45" s="130"/>
      <c r="SEG45" s="132"/>
      <c r="SEH45" s="132"/>
      <c r="SEI45" s="132"/>
      <c r="SEJ45" s="132"/>
      <c r="SEK45" s="132"/>
      <c r="SEL45" s="132"/>
      <c r="SEM45" s="132"/>
      <c r="SEN45" s="132"/>
      <c r="SEO45" s="132"/>
      <c r="SEP45" s="132"/>
      <c r="SEQ45" s="132"/>
      <c r="SER45" s="132"/>
      <c r="SES45" s="132"/>
      <c r="SET45" s="132"/>
      <c r="SEU45" s="130"/>
      <c r="SEV45" s="132"/>
      <c r="SEW45" s="132"/>
      <c r="SEX45" s="132"/>
      <c r="SEY45" s="132"/>
      <c r="SEZ45" s="132"/>
      <c r="SFA45" s="132"/>
      <c r="SFB45" s="132"/>
      <c r="SFC45" s="132"/>
      <c r="SFD45" s="132"/>
      <c r="SFE45" s="132"/>
      <c r="SFF45" s="132"/>
      <c r="SFG45" s="132"/>
      <c r="SFH45" s="132"/>
      <c r="SFI45" s="132"/>
      <c r="SFJ45" s="130"/>
      <c r="SFK45" s="132"/>
      <c r="SFL45" s="132"/>
      <c r="SFM45" s="132"/>
      <c r="SFN45" s="132"/>
      <c r="SFO45" s="132"/>
      <c r="SFP45" s="132"/>
      <c r="SFQ45" s="132"/>
      <c r="SFR45" s="132"/>
      <c r="SFS45" s="132"/>
      <c r="SFT45" s="132"/>
      <c r="SFU45" s="132"/>
      <c r="SFV45" s="132"/>
      <c r="SFW45" s="132"/>
      <c r="SFX45" s="132"/>
      <c r="SFY45" s="130"/>
      <c r="SFZ45" s="132"/>
      <c r="SGA45" s="132"/>
      <c r="SGB45" s="132"/>
      <c r="SGC45" s="132"/>
      <c r="SGD45" s="132"/>
      <c r="SGE45" s="132"/>
      <c r="SGF45" s="132"/>
      <c r="SGG45" s="132"/>
      <c r="SGH45" s="132"/>
      <c r="SGI45" s="132"/>
      <c r="SGJ45" s="132"/>
      <c r="SGK45" s="132"/>
      <c r="SGL45" s="132"/>
      <c r="SGM45" s="132"/>
      <c r="SGN45" s="130"/>
      <c r="SGO45" s="132"/>
      <c r="SGP45" s="132"/>
      <c r="SGQ45" s="132"/>
      <c r="SGR45" s="132"/>
      <c r="SGS45" s="132"/>
      <c r="SGT45" s="132"/>
      <c r="SGU45" s="132"/>
      <c r="SGV45" s="132"/>
      <c r="SGW45" s="132"/>
      <c r="SGX45" s="132"/>
      <c r="SGY45" s="132"/>
      <c r="SGZ45" s="132"/>
      <c r="SHA45" s="132"/>
      <c r="SHB45" s="132"/>
      <c r="SHC45" s="130"/>
      <c r="SHD45" s="132"/>
      <c r="SHE45" s="132"/>
      <c r="SHF45" s="132"/>
      <c r="SHG45" s="132"/>
      <c r="SHH45" s="132"/>
      <c r="SHI45" s="132"/>
      <c r="SHJ45" s="132"/>
      <c r="SHK45" s="132"/>
      <c r="SHL45" s="132"/>
      <c r="SHM45" s="132"/>
      <c r="SHN45" s="132"/>
      <c r="SHO45" s="132"/>
      <c r="SHP45" s="132"/>
      <c r="SHQ45" s="132"/>
      <c r="SHR45" s="130"/>
      <c r="SHS45" s="132"/>
      <c r="SHT45" s="132"/>
      <c r="SHU45" s="132"/>
      <c r="SHV45" s="132"/>
      <c r="SHW45" s="132"/>
      <c r="SHX45" s="132"/>
      <c r="SHY45" s="132"/>
      <c r="SHZ45" s="132"/>
      <c r="SIA45" s="132"/>
      <c r="SIB45" s="132"/>
      <c r="SIC45" s="132"/>
      <c r="SID45" s="132"/>
      <c r="SIE45" s="132"/>
      <c r="SIF45" s="132"/>
      <c r="SIG45" s="130"/>
      <c r="SIH45" s="132"/>
      <c r="SII45" s="132"/>
      <c r="SIJ45" s="132"/>
      <c r="SIK45" s="132"/>
      <c r="SIL45" s="132"/>
      <c r="SIM45" s="132"/>
      <c r="SIN45" s="132"/>
      <c r="SIO45" s="132"/>
      <c r="SIP45" s="132"/>
      <c r="SIQ45" s="132"/>
      <c r="SIR45" s="132"/>
      <c r="SIS45" s="132"/>
      <c r="SIT45" s="132"/>
      <c r="SIU45" s="132"/>
      <c r="SIV45" s="130"/>
      <c r="SIW45" s="132"/>
      <c r="SIX45" s="132"/>
      <c r="SIY45" s="132"/>
      <c r="SIZ45" s="132"/>
      <c r="SJA45" s="132"/>
      <c r="SJB45" s="132"/>
      <c r="SJC45" s="132"/>
      <c r="SJD45" s="132"/>
      <c r="SJE45" s="132"/>
      <c r="SJF45" s="132"/>
      <c r="SJG45" s="132"/>
      <c r="SJH45" s="132"/>
      <c r="SJI45" s="132"/>
      <c r="SJJ45" s="132"/>
      <c r="SJK45" s="130"/>
      <c r="SJL45" s="132"/>
      <c r="SJM45" s="132"/>
      <c r="SJN45" s="132"/>
      <c r="SJO45" s="132"/>
      <c r="SJP45" s="132"/>
      <c r="SJQ45" s="132"/>
      <c r="SJR45" s="132"/>
      <c r="SJS45" s="132"/>
      <c r="SJT45" s="132"/>
      <c r="SJU45" s="132"/>
      <c r="SJV45" s="132"/>
      <c r="SJW45" s="132"/>
      <c r="SJX45" s="132"/>
      <c r="SJY45" s="132"/>
      <c r="SJZ45" s="130"/>
      <c r="SKA45" s="132"/>
      <c r="SKB45" s="132"/>
      <c r="SKC45" s="132"/>
      <c r="SKD45" s="132"/>
      <c r="SKE45" s="132"/>
      <c r="SKF45" s="132"/>
      <c r="SKG45" s="132"/>
      <c r="SKH45" s="132"/>
      <c r="SKI45" s="132"/>
      <c r="SKJ45" s="132"/>
      <c r="SKK45" s="132"/>
      <c r="SKL45" s="132"/>
      <c r="SKM45" s="132"/>
      <c r="SKN45" s="132"/>
      <c r="SKO45" s="130"/>
      <c r="SKP45" s="132"/>
      <c r="SKQ45" s="132"/>
      <c r="SKR45" s="132"/>
      <c r="SKS45" s="132"/>
      <c r="SKT45" s="132"/>
      <c r="SKU45" s="132"/>
      <c r="SKV45" s="132"/>
      <c r="SKW45" s="132"/>
      <c r="SKX45" s="132"/>
      <c r="SKY45" s="132"/>
      <c r="SKZ45" s="132"/>
      <c r="SLA45" s="132"/>
      <c r="SLB45" s="132"/>
      <c r="SLC45" s="132"/>
      <c r="SLD45" s="130"/>
      <c r="SLE45" s="132"/>
      <c r="SLF45" s="132"/>
      <c r="SLG45" s="132"/>
      <c r="SLH45" s="132"/>
      <c r="SLI45" s="132"/>
      <c r="SLJ45" s="132"/>
      <c r="SLK45" s="132"/>
      <c r="SLL45" s="132"/>
      <c r="SLM45" s="132"/>
      <c r="SLN45" s="132"/>
      <c r="SLO45" s="132"/>
      <c r="SLP45" s="132"/>
      <c r="SLQ45" s="132"/>
      <c r="SLR45" s="132"/>
      <c r="SLS45" s="130"/>
      <c r="SLT45" s="132"/>
      <c r="SLU45" s="132"/>
      <c r="SLV45" s="132"/>
      <c r="SLW45" s="132"/>
      <c r="SLX45" s="132"/>
      <c r="SLY45" s="132"/>
      <c r="SLZ45" s="132"/>
      <c r="SMA45" s="132"/>
      <c r="SMB45" s="132"/>
      <c r="SMC45" s="132"/>
      <c r="SMD45" s="132"/>
      <c r="SME45" s="132"/>
      <c r="SMF45" s="132"/>
      <c r="SMG45" s="132"/>
      <c r="SMH45" s="130"/>
      <c r="SMI45" s="132"/>
      <c r="SMJ45" s="132"/>
      <c r="SMK45" s="132"/>
      <c r="SML45" s="132"/>
      <c r="SMM45" s="132"/>
      <c r="SMN45" s="132"/>
      <c r="SMO45" s="132"/>
      <c r="SMP45" s="132"/>
      <c r="SMQ45" s="132"/>
      <c r="SMR45" s="132"/>
      <c r="SMS45" s="132"/>
      <c r="SMT45" s="132"/>
      <c r="SMU45" s="132"/>
      <c r="SMV45" s="132"/>
      <c r="SMW45" s="130"/>
      <c r="SMX45" s="132"/>
      <c r="SMY45" s="132"/>
      <c r="SMZ45" s="132"/>
      <c r="SNA45" s="132"/>
      <c r="SNB45" s="132"/>
      <c r="SNC45" s="132"/>
      <c r="SND45" s="132"/>
      <c r="SNE45" s="132"/>
      <c r="SNF45" s="132"/>
      <c r="SNG45" s="132"/>
      <c r="SNH45" s="132"/>
      <c r="SNI45" s="132"/>
      <c r="SNJ45" s="132"/>
      <c r="SNK45" s="132"/>
      <c r="SNL45" s="130"/>
      <c r="SNM45" s="132"/>
      <c r="SNN45" s="132"/>
      <c r="SNO45" s="132"/>
      <c r="SNP45" s="132"/>
      <c r="SNQ45" s="132"/>
      <c r="SNR45" s="132"/>
      <c r="SNS45" s="132"/>
      <c r="SNT45" s="132"/>
      <c r="SNU45" s="132"/>
      <c r="SNV45" s="132"/>
      <c r="SNW45" s="132"/>
      <c r="SNX45" s="132"/>
      <c r="SNY45" s="132"/>
      <c r="SNZ45" s="132"/>
      <c r="SOA45" s="130"/>
      <c r="SOB45" s="132"/>
      <c r="SOC45" s="132"/>
      <c r="SOD45" s="132"/>
      <c r="SOE45" s="132"/>
      <c r="SOF45" s="132"/>
      <c r="SOG45" s="132"/>
      <c r="SOH45" s="132"/>
      <c r="SOI45" s="132"/>
      <c r="SOJ45" s="132"/>
      <c r="SOK45" s="132"/>
      <c r="SOL45" s="132"/>
      <c r="SOM45" s="132"/>
      <c r="SON45" s="132"/>
      <c r="SOO45" s="132"/>
      <c r="SOP45" s="130"/>
      <c r="SOQ45" s="132"/>
      <c r="SOR45" s="132"/>
      <c r="SOS45" s="132"/>
      <c r="SOT45" s="132"/>
      <c r="SOU45" s="132"/>
      <c r="SOV45" s="132"/>
      <c r="SOW45" s="132"/>
      <c r="SOX45" s="132"/>
      <c r="SOY45" s="132"/>
      <c r="SOZ45" s="132"/>
      <c r="SPA45" s="132"/>
      <c r="SPB45" s="132"/>
      <c r="SPC45" s="132"/>
      <c r="SPD45" s="132"/>
      <c r="SPE45" s="130"/>
      <c r="SPF45" s="132"/>
      <c r="SPG45" s="132"/>
      <c r="SPH45" s="132"/>
      <c r="SPI45" s="132"/>
      <c r="SPJ45" s="132"/>
      <c r="SPK45" s="132"/>
      <c r="SPL45" s="132"/>
      <c r="SPM45" s="132"/>
      <c r="SPN45" s="132"/>
      <c r="SPO45" s="132"/>
      <c r="SPP45" s="132"/>
      <c r="SPQ45" s="132"/>
      <c r="SPR45" s="132"/>
      <c r="SPS45" s="132"/>
      <c r="SPT45" s="130"/>
      <c r="SPU45" s="132"/>
      <c r="SPV45" s="132"/>
      <c r="SPW45" s="132"/>
      <c r="SPX45" s="132"/>
      <c r="SPY45" s="132"/>
      <c r="SPZ45" s="132"/>
      <c r="SQA45" s="132"/>
      <c r="SQB45" s="132"/>
      <c r="SQC45" s="132"/>
      <c r="SQD45" s="132"/>
      <c r="SQE45" s="132"/>
      <c r="SQF45" s="132"/>
      <c r="SQG45" s="132"/>
      <c r="SQH45" s="132"/>
      <c r="SQI45" s="130"/>
      <c r="SQJ45" s="132"/>
      <c r="SQK45" s="132"/>
      <c r="SQL45" s="132"/>
      <c r="SQM45" s="132"/>
      <c r="SQN45" s="132"/>
      <c r="SQO45" s="132"/>
      <c r="SQP45" s="132"/>
      <c r="SQQ45" s="132"/>
      <c r="SQR45" s="132"/>
      <c r="SQS45" s="132"/>
      <c r="SQT45" s="132"/>
      <c r="SQU45" s="132"/>
      <c r="SQV45" s="132"/>
      <c r="SQW45" s="132"/>
      <c r="SQX45" s="130"/>
      <c r="SQY45" s="132"/>
      <c r="SQZ45" s="132"/>
      <c r="SRA45" s="132"/>
      <c r="SRB45" s="132"/>
      <c r="SRC45" s="132"/>
      <c r="SRD45" s="132"/>
      <c r="SRE45" s="132"/>
      <c r="SRF45" s="132"/>
      <c r="SRG45" s="132"/>
      <c r="SRH45" s="132"/>
      <c r="SRI45" s="132"/>
      <c r="SRJ45" s="132"/>
      <c r="SRK45" s="132"/>
      <c r="SRL45" s="132"/>
      <c r="SRM45" s="130"/>
      <c r="SRN45" s="132"/>
      <c r="SRO45" s="132"/>
      <c r="SRP45" s="132"/>
      <c r="SRQ45" s="132"/>
      <c r="SRR45" s="132"/>
      <c r="SRS45" s="132"/>
      <c r="SRT45" s="132"/>
      <c r="SRU45" s="132"/>
      <c r="SRV45" s="132"/>
      <c r="SRW45" s="132"/>
      <c r="SRX45" s="132"/>
      <c r="SRY45" s="132"/>
      <c r="SRZ45" s="132"/>
      <c r="SSA45" s="132"/>
      <c r="SSB45" s="130"/>
      <c r="SSC45" s="132"/>
      <c r="SSD45" s="132"/>
      <c r="SSE45" s="132"/>
      <c r="SSF45" s="132"/>
      <c r="SSG45" s="132"/>
      <c r="SSH45" s="132"/>
      <c r="SSI45" s="132"/>
      <c r="SSJ45" s="132"/>
      <c r="SSK45" s="132"/>
      <c r="SSL45" s="132"/>
      <c r="SSM45" s="132"/>
      <c r="SSN45" s="132"/>
      <c r="SSO45" s="132"/>
      <c r="SSP45" s="132"/>
      <c r="SSQ45" s="130"/>
      <c r="SSR45" s="132"/>
      <c r="SSS45" s="132"/>
      <c r="SST45" s="132"/>
      <c r="SSU45" s="132"/>
      <c r="SSV45" s="132"/>
      <c r="SSW45" s="132"/>
      <c r="SSX45" s="132"/>
      <c r="SSY45" s="132"/>
      <c r="SSZ45" s="132"/>
      <c r="STA45" s="132"/>
      <c r="STB45" s="132"/>
      <c r="STC45" s="132"/>
      <c r="STD45" s="132"/>
      <c r="STE45" s="132"/>
      <c r="STF45" s="130"/>
      <c r="STG45" s="132"/>
      <c r="STH45" s="132"/>
      <c r="STI45" s="132"/>
      <c r="STJ45" s="132"/>
      <c r="STK45" s="132"/>
      <c r="STL45" s="132"/>
      <c r="STM45" s="132"/>
      <c r="STN45" s="132"/>
      <c r="STO45" s="132"/>
      <c r="STP45" s="132"/>
      <c r="STQ45" s="132"/>
      <c r="STR45" s="132"/>
      <c r="STS45" s="132"/>
      <c r="STT45" s="132"/>
      <c r="STU45" s="130"/>
      <c r="STV45" s="132"/>
      <c r="STW45" s="132"/>
      <c r="STX45" s="132"/>
      <c r="STY45" s="132"/>
      <c r="STZ45" s="132"/>
      <c r="SUA45" s="132"/>
      <c r="SUB45" s="132"/>
      <c r="SUC45" s="132"/>
      <c r="SUD45" s="132"/>
      <c r="SUE45" s="132"/>
      <c r="SUF45" s="132"/>
      <c r="SUG45" s="132"/>
      <c r="SUH45" s="132"/>
      <c r="SUI45" s="132"/>
      <c r="SUJ45" s="130"/>
      <c r="SUK45" s="132"/>
      <c r="SUL45" s="132"/>
      <c r="SUM45" s="132"/>
      <c r="SUN45" s="132"/>
      <c r="SUO45" s="132"/>
      <c r="SUP45" s="132"/>
      <c r="SUQ45" s="132"/>
      <c r="SUR45" s="132"/>
      <c r="SUS45" s="132"/>
      <c r="SUT45" s="132"/>
      <c r="SUU45" s="132"/>
      <c r="SUV45" s="132"/>
      <c r="SUW45" s="132"/>
      <c r="SUX45" s="132"/>
      <c r="SUY45" s="130"/>
      <c r="SUZ45" s="132"/>
      <c r="SVA45" s="132"/>
      <c r="SVB45" s="132"/>
      <c r="SVC45" s="132"/>
      <c r="SVD45" s="132"/>
      <c r="SVE45" s="132"/>
      <c r="SVF45" s="132"/>
      <c r="SVG45" s="132"/>
      <c r="SVH45" s="132"/>
      <c r="SVI45" s="132"/>
      <c r="SVJ45" s="132"/>
      <c r="SVK45" s="132"/>
      <c r="SVL45" s="132"/>
      <c r="SVM45" s="132"/>
      <c r="SVN45" s="130"/>
      <c r="SVO45" s="132"/>
      <c r="SVP45" s="132"/>
      <c r="SVQ45" s="132"/>
      <c r="SVR45" s="132"/>
      <c r="SVS45" s="132"/>
      <c r="SVT45" s="132"/>
      <c r="SVU45" s="132"/>
      <c r="SVV45" s="132"/>
      <c r="SVW45" s="132"/>
      <c r="SVX45" s="132"/>
      <c r="SVY45" s="132"/>
      <c r="SVZ45" s="132"/>
      <c r="SWA45" s="132"/>
      <c r="SWB45" s="132"/>
      <c r="SWC45" s="130"/>
      <c r="SWD45" s="132"/>
      <c r="SWE45" s="132"/>
      <c r="SWF45" s="132"/>
      <c r="SWG45" s="132"/>
      <c r="SWH45" s="132"/>
      <c r="SWI45" s="132"/>
      <c r="SWJ45" s="132"/>
      <c r="SWK45" s="132"/>
      <c r="SWL45" s="132"/>
      <c r="SWM45" s="132"/>
      <c r="SWN45" s="132"/>
      <c r="SWO45" s="132"/>
      <c r="SWP45" s="132"/>
      <c r="SWQ45" s="132"/>
      <c r="SWR45" s="130"/>
      <c r="SWS45" s="132"/>
      <c r="SWT45" s="132"/>
      <c r="SWU45" s="132"/>
      <c r="SWV45" s="132"/>
      <c r="SWW45" s="132"/>
      <c r="SWX45" s="132"/>
      <c r="SWY45" s="132"/>
      <c r="SWZ45" s="132"/>
      <c r="SXA45" s="132"/>
      <c r="SXB45" s="132"/>
      <c r="SXC45" s="132"/>
      <c r="SXD45" s="132"/>
      <c r="SXE45" s="132"/>
      <c r="SXF45" s="132"/>
      <c r="SXG45" s="130"/>
      <c r="SXH45" s="132"/>
      <c r="SXI45" s="132"/>
      <c r="SXJ45" s="132"/>
      <c r="SXK45" s="132"/>
      <c r="SXL45" s="132"/>
      <c r="SXM45" s="132"/>
      <c r="SXN45" s="132"/>
      <c r="SXO45" s="132"/>
      <c r="SXP45" s="132"/>
      <c r="SXQ45" s="132"/>
      <c r="SXR45" s="132"/>
      <c r="SXS45" s="132"/>
      <c r="SXT45" s="132"/>
      <c r="SXU45" s="132"/>
      <c r="SXV45" s="130"/>
      <c r="SXW45" s="132"/>
      <c r="SXX45" s="132"/>
      <c r="SXY45" s="132"/>
      <c r="SXZ45" s="132"/>
      <c r="SYA45" s="132"/>
      <c r="SYB45" s="132"/>
      <c r="SYC45" s="132"/>
      <c r="SYD45" s="132"/>
      <c r="SYE45" s="132"/>
      <c r="SYF45" s="132"/>
      <c r="SYG45" s="132"/>
      <c r="SYH45" s="132"/>
      <c r="SYI45" s="132"/>
      <c r="SYJ45" s="132"/>
      <c r="SYK45" s="130"/>
      <c r="SYL45" s="132"/>
      <c r="SYM45" s="132"/>
      <c r="SYN45" s="132"/>
      <c r="SYO45" s="132"/>
      <c r="SYP45" s="132"/>
      <c r="SYQ45" s="132"/>
      <c r="SYR45" s="132"/>
      <c r="SYS45" s="132"/>
      <c r="SYT45" s="132"/>
      <c r="SYU45" s="132"/>
      <c r="SYV45" s="132"/>
      <c r="SYW45" s="132"/>
      <c r="SYX45" s="132"/>
      <c r="SYY45" s="132"/>
      <c r="SYZ45" s="130"/>
      <c r="SZA45" s="132"/>
      <c r="SZB45" s="132"/>
      <c r="SZC45" s="132"/>
      <c r="SZD45" s="132"/>
      <c r="SZE45" s="132"/>
      <c r="SZF45" s="132"/>
      <c r="SZG45" s="132"/>
      <c r="SZH45" s="132"/>
      <c r="SZI45" s="132"/>
      <c r="SZJ45" s="132"/>
      <c r="SZK45" s="132"/>
      <c r="SZL45" s="132"/>
      <c r="SZM45" s="132"/>
      <c r="SZN45" s="132"/>
      <c r="SZO45" s="130"/>
      <c r="SZP45" s="132"/>
      <c r="SZQ45" s="132"/>
      <c r="SZR45" s="132"/>
      <c r="SZS45" s="132"/>
      <c r="SZT45" s="132"/>
      <c r="SZU45" s="132"/>
      <c r="SZV45" s="132"/>
      <c r="SZW45" s="132"/>
      <c r="SZX45" s="132"/>
      <c r="SZY45" s="132"/>
      <c r="SZZ45" s="132"/>
      <c r="TAA45" s="132"/>
      <c r="TAB45" s="132"/>
      <c r="TAC45" s="132"/>
      <c r="TAD45" s="130"/>
      <c r="TAE45" s="132"/>
      <c r="TAF45" s="132"/>
      <c r="TAG45" s="132"/>
      <c r="TAH45" s="132"/>
      <c r="TAI45" s="132"/>
      <c r="TAJ45" s="132"/>
      <c r="TAK45" s="132"/>
      <c r="TAL45" s="132"/>
      <c r="TAM45" s="132"/>
      <c r="TAN45" s="132"/>
      <c r="TAO45" s="132"/>
      <c r="TAP45" s="132"/>
      <c r="TAQ45" s="132"/>
      <c r="TAR45" s="132"/>
      <c r="TAS45" s="130"/>
      <c r="TAT45" s="132"/>
      <c r="TAU45" s="132"/>
      <c r="TAV45" s="132"/>
      <c r="TAW45" s="132"/>
      <c r="TAX45" s="132"/>
      <c r="TAY45" s="132"/>
      <c r="TAZ45" s="132"/>
      <c r="TBA45" s="132"/>
      <c r="TBB45" s="132"/>
      <c r="TBC45" s="132"/>
      <c r="TBD45" s="132"/>
      <c r="TBE45" s="132"/>
      <c r="TBF45" s="132"/>
      <c r="TBG45" s="132"/>
      <c r="TBH45" s="130"/>
      <c r="TBI45" s="132"/>
      <c r="TBJ45" s="132"/>
      <c r="TBK45" s="132"/>
      <c r="TBL45" s="132"/>
      <c r="TBM45" s="132"/>
      <c r="TBN45" s="132"/>
      <c r="TBO45" s="132"/>
      <c r="TBP45" s="132"/>
      <c r="TBQ45" s="132"/>
      <c r="TBR45" s="132"/>
      <c r="TBS45" s="132"/>
      <c r="TBT45" s="132"/>
      <c r="TBU45" s="132"/>
      <c r="TBV45" s="132"/>
      <c r="TBW45" s="130"/>
      <c r="TBX45" s="132"/>
      <c r="TBY45" s="132"/>
      <c r="TBZ45" s="132"/>
      <c r="TCA45" s="132"/>
      <c r="TCB45" s="132"/>
      <c r="TCC45" s="132"/>
      <c r="TCD45" s="132"/>
      <c r="TCE45" s="132"/>
      <c r="TCF45" s="132"/>
      <c r="TCG45" s="132"/>
      <c r="TCH45" s="132"/>
      <c r="TCI45" s="132"/>
      <c r="TCJ45" s="132"/>
      <c r="TCK45" s="132"/>
      <c r="TCL45" s="130"/>
      <c r="TCM45" s="132"/>
      <c r="TCN45" s="132"/>
      <c r="TCO45" s="132"/>
      <c r="TCP45" s="132"/>
      <c r="TCQ45" s="132"/>
      <c r="TCR45" s="132"/>
      <c r="TCS45" s="132"/>
      <c r="TCT45" s="132"/>
      <c r="TCU45" s="132"/>
      <c r="TCV45" s="132"/>
      <c r="TCW45" s="132"/>
      <c r="TCX45" s="132"/>
      <c r="TCY45" s="132"/>
      <c r="TCZ45" s="132"/>
      <c r="TDA45" s="130"/>
      <c r="TDB45" s="132"/>
      <c r="TDC45" s="132"/>
      <c r="TDD45" s="132"/>
      <c r="TDE45" s="132"/>
      <c r="TDF45" s="132"/>
      <c r="TDG45" s="132"/>
      <c r="TDH45" s="132"/>
      <c r="TDI45" s="132"/>
      <c r="TDJ45" s="132"/>
      <c r="TDK45" s="132"/>
      <c r="TDL45" s="132"/>
      <c r="TDM45" s="132"/>
      <c r="TDN45" s="132"/>
      <c r="TDO45" s="132"/>
      <c r="TDP45" s="130"/>
      <c r="TDQ45" s="132"/>
      <c r="TDR45" s="132"/>
      <c r="TDS45" s="132"/>
      <c r="TDT45" s="132"/>
      <c r="TDU45" s="132"/>
      <c r="TDV45" s="132"/>
      <c r="TDW45" s="132"/>
      <c r="TDX45" s="132"/>
      <c r="TDY45" s="132"/>
      <c r="TDZ45" s="132"/>
      <c r="TEA45" s="132"/>
      <c r="TEB45" s="132"/>
      <c r="TEC45" s="132"/>
      <c r="TED45" s="132"/>
      <c r="TEE45" s="130"/>
      <c r="TEF45" s="132"/>
      <c r="TEG45" s="132"/>
      <c r="TEH45" s="132"/>
      <c r="TEI45" s="132"/>
      <c r="TEJ45" s="132"/>
      <c r="TEK45" s="132"/>
      <c r="TEL45" s="132"/>
      <c r="TEM45" s="132"/>
      <c r="TEN45" s="132"/>
      <c r="TEO45" s="132"/>
      <c r="TEP45" s="132"/>
      <c r="TEQ45" s="132"/>
      <c r="TER45" s="132"/>
      <c r="TES45" s="132"/>
      <c r="TET45" s="130"/>
      <c r="TEU45" s="132"/>
      <c r="TEV45" s="132"/>
      <c r="TEW45" s="132"/>
      <c r="TEX45" s="132"/>
      <c r="TEY45" s="132"/>
      <c r="TEZ45" s="132"/>
      <c r="TFA45" s="132"/>
      <c r="TFB45" s="132"/>
      <c r="TFC45" s="132"/>
      <c r="TFD45" s="132"/>
      <c r="TFE45" s="132"/>
      <c r="TFF45" s="132"/>
      <c r="TFG45" s="132"/>
      <c r="TFH45" s="132"/>
      <c r="TFI45" s="130"/>
      <c r="TFJ45" s="132"/>
      <c r="TFK45" s="132"/>
      <c r="TFL45" s="132"/>
      <c r="TFM45" s="132"/>
      <c r="TFN45" s="132"/>
      <c r="TFO45" s="132"/>
      <c r="TFP45" s="132"/>
      <c r="TFQ45" s="132"/>
      <c r="TFR45" s="132"/>
      <c r="TFS45" s="132"/>
      <c r="TFT45" s="132"/>
      <c r="TFU45" s="132"/>
      <c r="TFV45" s="132"/>
      <c r="TFW45" s="132"/>
      <c r="TFX45" s="130"/>
      <c r="TFY45" s="132"/>
      <c r="TFZ45" s="132"/>
      <c r="TGA45" s="132"/>
      <c r="TGB45" s="132"/>
      <c r="TGC45" s="132"/>
      <c r="TGD45" s="132"/>
      <c r="TGE45" s="132"/>
      <c r="TGF45" s="132"/>
      <c r="TGG45" s="132"/>
      <c r="TGH45" s="132"/>
      <c r="TGI45" s="132"/>
      <c r="TGJ45" s="132"/>
      <c r="TGK45" s="132"/>
      <c r="TGL45" s="132"/>
      <c r="TGM45" s="130"/>
      <c r="TGN45" s="132"/>
      <c r="TGO45" s="132"/>
      <c r="TGP45" s="132"/>
      <c r="TGQ45" s="132"/>
      <c r="TGR45" s="132"/>
      <c r="TGS45" s="132"/>
      <c r="TGT45" s="132"/>
      <c r="TGU45" s="132"/>
      <c r="TGV45" s="132"/>
      <c r="TGW45" s="132"/>
      <c r="TGX45" s="132"/>
      <c r="TGY45" s="132"/>
      <c r="TGZ45" s="132"/>
      <c r="THA45" s="132"/>
      <c r="THB45" s="130"/>
      <c r="THC45" s="132"/>
      <c r="THD45" s="132"/>
      <c r="THE45" s="132"/>
      <c r="THF45" s="132"/>
      <c r="THG45" s="132"/>
      <c r="THH45" s="132"/>
      <c r="THI45" s="132"/>
      <c r="THJ45" s="132"/>
      <c r="THK45" s="132"/>
      <c r="THL45" s="132"/>
      <c r="THM45" s="132"/>
      <c r="THN45" s="132"/>
      <c r="THO45" s="132"/>
      <c r="THP45" s="132"/>
      <c r="THQ45" s="130"/>
      <c r="THR45" s="132"/>
      <c r="THS45" s="132"/>
      <c r="THT45" s="132"/>
      <c r="THU45" s="132"/>
      <c r="THV45" s="132"/>
      <c r="THW45" s="132"/>
      <c r="THX45" s="132"/>
      <c r="THY45" s="132"/>
      <c r="THZ45" s="132"/>
      <c r="TIA45" s="132"/>
      <c r="TIB45" s="132"/>
      <c r="TIC45" s="132"/>
      <c r="TID45" s="132"/>
      <c r="TIE45" s="132"/>
      <c r="TIF45" s="130"/>
      <c r="TIG45" s="132"/>
      <c r="TIH45" s="132"/>
      <c r="TII45" s="132"/>
      <c r="TIJ45" s="132"/>
      <c r="TIK45" s="132"/>
      <c r="TIL45" s="132"/>
      <c r="TIM45" s="132"/>
      <c r="TIN45" s="132"/>
      <c r="TIO45" s="132"/>
      <c r="TIP45" s="132"/>
      <c r="TIQ45" s="132"/>
      <c r="TIR45" s="132"/>
      <c r="TIS45" s="132"/>
      <c r="TIT45" s="132"/>
      <c r="TIU45" s="130"/>
      <c r="TIV45" s="132"/>
      <c r="TIW45" s="132"/>
      <c r="TIX45" s="132"/>
      <c r="TIY45" s="132"/>
      <c r="TIZ45" s="132"/>
      <c r="TJA45" s="132"/>
      <c r="TJB45" s="132"/>
      <c r="TJC45" s="132"/>
      <c r="TJD45" s="132"/>
      <c r="TJE45" s="132"/>
      <c r="TJF45" s="132"/>
      <c r="TJG45" s="132"/>
      <c r="TJH45" s="132"/>
      <c r="TJI45" s="132"/>
      <c r="TJJ45" s="130"/>
      <c r="TJK45" s="132"/>
      <c r="TJL45" s="132"/>
      <c r="TJM45" s="132"/>
      <c r="TJN45" s="132"/>
      <c r="TJO45" s="132"/>
      <c r="TJP45" s="132"/>
      <c r="TJQ45" s="132"/>
      <c r="TJR45" s="132"/>
      <c r="TJS45" s="132"/>
      <c r="TJT45" s="132"/>
      <c r="TJU45" s="132"/>
      <c r="TJV45" s="132"/>
      <c r="TJW45" s="132"/>
      <c r="TJX45" s="132"/>
      <c r="TJY45" s="130"/>
      <c r="TJZ45" s="132"/>
      <c r="TKA45" s="132"/>
      <c r="TKB45" s="132"/>
      <c r="TKC45" s="132"/>
      <c r="TKD45" s="132"/>
      <c r="TKE45" s="132"/>
      <c r="TKF45" s="132"/>
      <c r="TKG45" s="132"/>
      <c r="TKH45" s="132"/>
      <c r="TKI45" s="132"/>
      <c r="TKJ45" s="132"/>
      <c r="TKK45" s="132"/>
      <c r="TKL45" s="132"/>
      <c r="TKM45" s="132"/>
      <c r="TKN45" s="130"/>
      <c r="TKO45" s="132"/>
      <c r="TKP45" s="132"/>
      <c r="TKQ45" s="132"/>
      <c r="TKR45" s="132"/>
      <c r="TKS45" s="132"/>
      <c r="TKT45" s="132"/>
      <c r="TKU45" s="132"/>
      <c r="TKV45" s="132"/>
      <c r="TKW45" s="132"/>
      <c r="TKX45" s="132"/>
      <c r="TKY45" s="132"/>
      <c r="TKZ45" s="132"/>
      <c r="TLA45" s="132"/>
      <c r="TLB45" s="132"/>
      <c r="TLC45" s="130"/>
      <c r="TLD45" s="132"/>
      <c r="TLE45" s="132"/>
      <c r="TLF45" s="132"/>
      <c r="TLG45" s="132"/>
      <c r="TLH45" s="132"/>
      <c r="TLI45" s="132"/>
      <c r="TLJ45" s="132"/>
      <c r="TLK45" s="132"/>
      <c r="TLL45" s="132"/>
      <c r="TLM45" s="132"/>
      <c r="TLN45" s="132"/>
      <c r="TLO45" s="132"/>
      <c r="TLP45" s="132"/>
      <c r="TLQ45" s="132"/>
      <c r="TLR45" s="130"/>
      <c r="TLS45" s="132"/>
      <c r="TLT45" s="132"/>
      <c r="TLU45" s="132"/>
      <c r="TLV45" s="132"/>
      <c r="TLW45" s="132"/>
      <c r="TLX45" s="132"/>
      <c r="TLY45" s="132"/>
      <c r="TLZ45" s="132"/>
      <c r="TMA45" s="132"/>
      <c r="TMB45" s="132"/>
      <c r="TMC45" s="132"/>
      <c r="TMD45" s="132"/>
      <c r="TME45" s="132"/>
      <c r="TMF45" s="132"/>
      <c r="TMG45" s="130"/>
      <c r="TMH45" s="132"/>
      <c r="TMI45" s="132"/>
      <c r="TMJ45" s="132"/>
      <c r="TMK45" s="132"/>
      <c r="TML45" s="132"/>
      <c r="TMM45" s="132"/>
      <c r="TMN45" s="132"/>
      <c r="TMO45" s="132"/>
      <c r="TMP45" s="132"/>
      <c r="TMQ45" s="132"/>
      <c r="TMR45" s="132"/>
      <c r="TMS45" s="132"/>
      <c r="TMT45" s="132"/>
      <c r="TMU45" s="132"/>
      <c r="TMV45" s="130"/>
      <c r="TMW45" s="132"/>
      <c r="TMX45" s="132"/>
      <c r="TMY45" s="132"/>
      <c r="TMZ45" s="132"/>
      <c r="TNA45" s="132"/>
      <c r="TNB45" s="132"/>
      <c r="TNC45" s="132"/>
      <c r="TND45" s="132"/>
      <c r="TNE45" s="132"/>
      <c r="TNF45" s="132"/>
      <c r="TNG45" s="132"/>
      <c r="TNH45" s="132"/>
      <c r="TNI45" s="132"/>
      <c r="TNJ45" s="132"/>
      <c r="TNK45" s="130"/>
      <c r="TNL45" s="132"/>
      <c r="TNM45" s="132"/>
      <c r="TNN45" s="132"/>
      <c r="TNO45" s="132"/>
      <c r="TNP45" s="132"/>
      <c r="TNQ45" s="132"/>
      <c r="TNR45" s="132"/>
      <c r="TNS45" s="132"/>
      <c r="TNT45" s="132"/>
      <c r="TNU45" s="132"/>
      <c r="TNV45" s="132"/>
      <c r="TNW45" s="132"/>
      <c r="TNX45" s="132"/>
      <c r="TNY45" s="132"/>
      <c r="TNZ45" s="130"/>
      <c r="TOA45" s="132"/>
      <c r="TOB45" s="132"/>
      <c r="TOC45" s="132"/>
      <c r="TOD45" s="132"/>
      <c r="TOE45" s="132"/>
      <c r="TOF45" s="132"/>
      <c r="TOG45" s="132"/>
      <c r="TOH45" s="132"/>
      <c r="TOI45" s="132"/>
      <c r="TOJ45" s="132"/>
      <c r="TOK45" s="132"/>
      <c r="TOL45" s="132"/>
      <c r="TOM45" s="132"/>
      <c r="TON45" s="132"/>
      <c r="TOO45" s="130"/>
      <c r="TOP45" s="132"/>
      <c r="TOQ45" s="132"/>
      <c r="TOR45" s="132"/>
      <c r="TOS45" s="132"/>
      <c r="TOT45" s="132"/>
      <c r="TOU45" s="132"/>
      <c r="TOV45" s="132"/>
      <c r="TOW45" s="132"/>
      <c r="TOX45" s="132"/>
      <c r="TOY45" s="132"/>
      <c r="TOZ45" s="132"/>
      <c r="TPA45" s="132"/>
      <c r="TPB45" s="132"/>
      <c r="TPC45" s="132"/>
      <c r="TPD45" s="130"/>
      <c r="TPE45" s="132"/>
      <c r="TPF45" s="132"/>
      <c r="TPG45" s="132"/>
      <c r="TPH45" s="132"/>
      <c r="TPI45" s="132"/>
      <c r="TPJ45" s="132"/>
      <c r="TPK45" s="132"/>
      <c r="TPL45" s="132"/>
      <c r="TPM45" s="132"/>
      <c r="TPN45" s="132"/>
      <c r="TPO45" s="132"/>
      <c r="TPP45" s="132"/>
      <c r="TPQ45" s="132"/>
      <c r="TPR45" s="132"/>
      <c r="TPS45" s="130"/>
      <c r="TPT45" s="132"/>
      <c r="TPU45" s="132"/>
      <c r="TPV45" s="132"/>
      <c r="TPW45" s="132"/>
      <c r="TPX45" s="132"/>
      <c r="TPY45" s="132"/>
      <c r="TPZ45" s="132"/>
      <c r="TQA45" s="132"/>
      <c r="TQB45" s="132"/>
      <c r="TQC45" s="132"/>
      <c r="TQD45" s="132"/>
      <c r="TQE45" s="132"/>
      <c r="TQF45" s="132"/>
      <c r="TQG45" s="132"/>
      <c r="TQH45" s="130"/>
      <c r="TQI45" s="132"/>
      <c r="TQJ45" s="132"/>
      <c r="TQK45" s="132"/>
      <c r="TQL45" s="132"/>
      <c r="TQM45" s="132"/>
      <c r="TQN45" s="132"/>
      <c r="TQO45" s="132"/>
      <c r="TQP45" s="132"/>
      <c r="TQQ45" s="132"/>
      <c r="TQR45" s="132"/>
      <c r="TQS45" s="132"/>
      <c r="TQT45" s="132"/>
      <c r="TQU45" s="132"/>
      <c r="TQV45" s="132"/>
      <c r="TQW45" s="130"/>
      <c r="TQX45" s="132"/>
      <c r="TQY45" s="132"/>
      <c r="TQZ45" s="132"/>
      <c r="TRA45" s="132"/>
      <c r="TRB45" s="132"/>
      <c r="TRC45" s="132"/>
      <c r="TRD45" s="132"/>
      <c r="TRE45" s="132"/>
      <c r="TRF45" s="132"/>
      <c r="TRG45" s="132"/>
      <c r="TRH45" s="132"/>
      <c r="TRI45" s="132"/>
      <c r="TRJ45" s="132"/>
      <c r="TRK45" s="132"/>
      <c r="TRL45" s="130"/>
      <c r="TRM45" s="132"/>
      <c r="TRN45" s="132"/>
      <c r="TRO45" s="132"/>
      <c r="TRP45" s="132"/>
      <c r="TRQ45" s="132"/>
      <c r="TRR45" s="132"/>
      <c r="TRS45" s="132"/>
      <c r="TRT45" s="132"/>
      <c r="TRU45" s="132"/>
      <c r="TRV45" s="132"/>
      <c r="TRW45" s="132"/>
      <c r="TRX45" s="132"/>
      <c r="TRY45" s="132"/>
      <c r="TRZ45" s="132"/>
      <c r="TSA45" s="130"/>
      <c r="TSB45" s="132"/>
      <c r="TSC45" s="132"/>
      <c r="TSD45" s="132"/>
      <c r="TSE45" s="132"/>
      <c r="TSF45" s="132"/>
      <c r="TSG45" s="132"/>
      <c r="TSH45" s="132"/>
      <c r="TSI45" s="132"/>
      <c r="TSJ45" s="132"/>
      <c r="TSK45" s="132"/>
      <c r="TSL45" s="132"/>
      <c r="TSM45" s="132"/>
      <c r="TSN45" s="132"/>
      <c r="TSO45" s="132"/>
      <c r="TSP45" s="130"/>
      <c r="TSQ45" s="132"/>
      <c r="TSR45" s="132"/>
      <c r="TSS45" s="132"/>
      <c r="TST45" s="132"/>
      <c r="TSU45" s="132"/>
      <c r="TSV45" s="132"/>
      <c r="TSW45" s="132"/>
      <c r="TSX45" s="132"/>
      <c r="TSY45" s="132"/>
      <c r="TSZ45" s="132"/>
      <c r="TTA45" s="132"/>
      <c r="TTB45" s="132"/>
      <c r="TTC45" s="132"/>
      <c r="TTD45" s="132"/>
      <c r="TTE45" s="130"/>
      <c r="TTF45" s="132"/>
      <c r="TTG45" s="132"/>
      <c r="TTH45" s="132"/>
      <c r="TTI45" s="132"/>
      <c r="TTJ45" s="132"/>
      <c r="TTK45" s="132"/>
      <c r="TTL45" s="132"/>
      <c r="TTM45" s="132"/>
      <c r="TTN45" s="132"/>
      <c r="TTO45" s="132"/>
      <c r="TTP45" s="132"/>
      <c r="TTQ45" s="132"/>
      <c r="TTR45" s="132"/>
      <c r="TTS45" s="132"/>
      <c r="TTT45" s="130"/>
      <c r="TTU45" s="132"/>
      <c r="TTV45" s="132"/>
      <c r="TTW45" s="132"/>
      <c r="TTX45" s="132"/>
      <c r="TTY45" s="132"/>
      <c r="TTZ45" s="132"/>
      <c r="TUA45" s="132"/>
      <c r="TUB45" s="132"/>
      <c r="TUC45" s="132"/>
      <c r="TUD45" s="132"/>
      <c r="TUE45" s="132"/>
      <c r="TUF45" s="132"/>
      <c r="TUG45" s="132"/>
      <c r="TUH45" s="132"/>
      <c r="TUI45" s="130"/>
      <c r="TUJ45" s="132"/>
      <c r="TUK45" s="132"/>
      <c r="TUL45" s="132"/>
      <c r="TUM45" s="132"/>
      <c r="TUN45" s="132"/>
      <c r="TUO45" s="132"/>
      <c r="TUP45" s="132"/>
      <c r="TUQ45" s="132"/>
      <c r="TUR45" s="132"/>
      <c r="TUS45" s="132"/>
      <c r="TUT45" s="132"/>
      <c r="TUU45" s="132"/>
      <c r="TUV45" s="132"/>
      <c r="TUW45" s="132"/>
      <c r="TUX45" s="130"/>
      <c r="TUY45" s="132"/>
      <c r="TUZ45" s="132"/>
      <c r="TVA45" s="132"/>
      <c r="TVB45" s="132"/>
      <c r="TVC45" s="132"/>
      <c r="TVD45" s="132"/>
      <c r="TVE45" s="132"/>
      <c r="TVF45" s="132"/>
      <c r="TVG45" s="132"/>
      <c r="TVH45" s="132"/>
      <c r="TVI45" s="132"/>
      <c r="TVJ45" s="132"/>
      <c r="TVK45" s="132"/>
      <c r="TVL45" s="132"/>
      <c r="TVM45" s="130"/>
      <c r="TVN45" s="132"/>
      <c r="TVO45" s="132"/>
      <c r="TVP45" s="132"/>
      <c r="TVQ45" s="132"/>
      <c r="TVR45" s="132"/>
      <c r="TVS45" s="132"/>
      <c r="TVT45" s="132"/>
      <c r="TVU45" s="132"/>
      <c r="TVV45" s="132"/>
      <c r="TVW45" s="132"/>
      <c r="TVX45" s="132"/>
      <c r="TVY45" s="132"/>
      <c r="TVZ45" s="132"/>
      <c r="TWA45" s="132"/>
      <c r="TWB45" s="130"/>
      <c r="TWC45" s="132"/>
      <c r="TWD45" s="132"/>
      <c r="TWE45" s="132"/>
      <c r="TWF45" s="132"/>
      <c r="TWG45" s="132"/>
      <c r="TWH45" s="132"/>
      <c r="TWI45" s="132"/>
      <c r="TWJ45" s="132"/>
      <c r="TWK45" s="132"/>
      <c r="TWL45" s="132"/>
      <c r="TWM45" s="132"/>
      <c r="TWN45" s="132"/>
      <c r="TWO45" s="132"/>
      <c r="TWP45" s="132"/>
      <c r="TWQ45" s="130"/>
      <c r="TWR45" s="132"/>
      <c r="TWS45" s="132"/>
      <c r="TWT45" s="132"/>
      <c r="TWU45" s="132"/>
      <c r="TWV45" s="132"/>
      <c r="TWW45" s="132"/>
      <c r="TWX45" s="132"/>
      <c r="TWY45" s="132"/>
      <c r="TWZ45" s="132"/>
      <c r="TXA45" s="132"/>
      <c r="TXB45" s="132"/>
      <c r="TXC45" s="132"/>
      <c r="TXD45" s="132"/>
      <c r="TXE45" s="132"/>
      <c r="TXF45" s="130"/>
      <c r="TXG45" s="132"/>
      <c r="TXH45" s="132"/>
      <c r="TXI45" s="132"/>
      <c r="TXJ45" s="132"/>
      <c r="TXK45" s="132"/>
      <c r="TXL45" s="132"/>
      <c r="TXM45" s="132"/>
      <c r="TXN45" s="132"/>
      <c r="TXO45" s="132"/>
      <c r="TXP45" s="132"/>
      <c r="TXQ45" s="132"/>
      <c r="TXR45" s="132"/>
      <c r="TXS45" s="132"/>
      <c r="TXT45" s="132"/>
      <c r="TXU45" s="130"/>
      <c r="TXV45" s="132"/>
      <c r="TXW45" s="132"/>
      <c r="TXX45" s="132"/>
      <c r="TXY45" s="132"/>
      <c r="TXZ45" s="132"/>
      <c r="TYA45" s="132"/>
      <c r="TYB45" s="132"/>
      <c r="TYC45" s="132"/>
      <c r="TYD45" s="132"/>
      <c r="TYE45" s="132"/>
      <c r="TYF45" s="132"/>
      <c r="TYG45" s="132"/>
      <c r="TYH45" s="132"/>
      <c r="TYI45" s="132"/>
      <c r="TYJ45" s="130"/>
      <c r="TYK45" s="132"/>
      <c r="TYL45" s="132"/>
      <c r="TYM45" s="132"/>
      <c r="TYN45" s="132"/>
      <c r="TYO45" s="132"/>
      <c r="TYP45" s="132"/>
      <c r="TYQ45" s="132"/>
      <c r="TYR45" s="132"/>
      <c r="TYS45" s="132"/>
      <c r="TYT45" s="132"/>
      <c r="TYU45" s="132"/>
      <c r="TYV45" s="132"/>
      <c r="TYW45" s="132"/>
      <c r="TYX45" s="132"/>
      <c r="TYY45" s="130"/>
      <c r="TYZ45" s="132"/>
      <c r="TZA45" s="132"/>
      <c r="TZB45" s="132"/>
      <c r="TZC45" s="132"/>
      <c r="TZD45" s="132"/>
      <c r="TZE45" s="132"/>
      <c r="TZF45" s="132"/>
      <c r="TZG45" s="132"/>
      <c r="TZH45" s="132"/>
      <c r="TZI45" s="132"/>
      <c r="TZJ45" s="132"/>
      <c r="TZK45" s="132"/>
      <c r="TZL45" s="132"/>
      <c r="TZM45" s="132"/>
      <c r="TZN45" s="130"/>
      <c r="TZO45" s="132"/>
      <c r="TZP45" s="132"/>
      <c r="TZQ45" s="132"/>
      <c r="TZR45" s="132"/>
      <c r="TZS45" s="132"/>
      <c r="TZT45" s="132"/>
      <c r="TZU45" s="132"/>
      <c r="TZV45" s="132"/>
      <c r="TZW45" s="132"/>
      <c r="TZX45" s="132"/>
      <c r="TZY45" s="132"/>
      <c r="TZZ45" s="132"/>
      <c r="UAA45" s="132"/>
      <c r="UAB45" s="132"/>
      <c r="UAC45" s="130"/>
      <c r="UAD45" s="132"/>
      <c r="UAE45" s="132"/>
      <c r="UAF45" s="132"/>
      <c r="UAG45" s="132"/>
      <c r="UAH45" s="132"/>
      <c r="UAI45" s="132"/>
      <c r="UAJ45" s="132"/>
      <c r="UAK45" s="132"/>
      <c r="UAL45" s="132"/>
      <c r="UAM45" s="132"/>
      <c r="UAN45" s="132"/>
      <c r="UAO45" s="132"/>
      <c r="UAP45" s="132"/>
      <c r="UAQ45" s="132"/>
      <c r="UAR45" s="130"/>
      <c r="UAS45" s="132"/>
      <c r="UAT45" s="132"/>
      <c r="UAU45" s="132"/>
      <c r="UAV45" s="132"/>
      <c r="UAW45" s="132"/>
      <c r="UAX45" s="132"/>
      <c r="UAY45" s="132"/>
      <c r="UAZ45" s="132"/>
      <c r="UBA45" s="132"/>
      <c r="UBB45" s="132"/>
      <c r="UBC45" s="132"/>
      <c r="UBD45" s="132"/>
      <c r="UBE45" s="132"/>
      <c r="UBF45" s="132"/>
      <c r="UBG45" s="130"/>
      <c r="UBH45" s="132"/>
      <c r="UBI45" s="132"/>
      <c r="UBJ45" s="132"/>
      <c r="UBK45" s="132"/>
      <c r="UBL45" s="132"/>
      <c r="UBM45" s="132"/>
      <c r="UBN45" s="132"/>
      <c r="UBO45" s="132"/>
      <c r="UBP45" s="132"/>
      <c r="UBQ45" s="132"/>
      <c r="UBR45" s="132"/>
      <c r="UBS45" s="132"/>
      <c r="UBT45" s="132"/>
      <c r="UBU45" s="132"/>
      <c r="UBV45" s="130"/>
      <c r="UBW45" s="132"/>
      <c r="UBX45" s="132"/>
      <c r="UBY45" s="132"/>
      <c r="UBZ45" s="132"/>
      <c r="UCA45" s="132"/>
      <c r="UCB45" s="132"/>
      <c r="UCC45" s="132"/>
      <c r="UCD45" s="132"/>
      <c r="UCE45" s="132"/>
      <c r="UCF45" s="132"/>
      <c r="UCG45" s="132"/>
      <c r="UCH45" s="132"/>
      <c r="UCI45" s="132"/>
      <c r="UCJ45" s="132"/>
      <c r="UCK45" s="130"/>
      <c r="UCL45" s="132"/>
      <c r="UCM45" s="132"/>
      <c r="UCN45" s="132"/>
      <c r="UCO45" s="132"/>
      <c r="UCP45" s="132"/>
      <c r="UCQ45" s="132"/>
      <c r="UCR45" s="132"/>
      <c r="UCS45" s="132"/>
      <c r="UCT45" s="132"/>
      <c r="UCU45" s="132"/>
      <c r="UCV45" s="132"/>
      <c r="UCW45" s="132"/>
      <c r="UCX45" s="132"/>
      <c r="UCY45" s="132"/>
      <c r="UCZ45" s="130"/>
      <c r="UDA45" s="132"/>
      <c r="UDB45" s="132"/>
      <c r="UDC45" s="132"/>
      <c r="UDD45" s="132"/>
      <c r="UDE45" s="132"/>
      <c r="UDF45" s="132"/>
      <c r="UDG45" s="132"/>
      <c r="UDH45" s="132"/>
      <c r="UDI45" s="132"/>
      <c r="UDJ45" s="132"/>
      <c r="UDK45" s="132"/>
      <c r="UDL45" s="132"/>
      <c r="UDM45" s="132"/>
      <c r="UDN45" s="132"/>
      <c r="UDO45" s="130"/>
      <c r="UDP45" s="132"/>
      <c r="UDQ45" s="132"/>
      <c r="UDR45" s="132"/>
      <c r="UDS45" s="132"/>
      <c r="UDT45" s="132"/>
      <c r="UDU45" s="132"/>
      <c r="UDV45" s="132"/>
      <c r="UDW45" s="132"/>
      <c r="UDX45" s="132"/>
      <c r="UDY45" s="132"/>
      <c r="UDZ45" s="132"/>
      <c r="UEA45" s="132"/>
      <c r="UEB45" s="132"/>
      <c r="UEC45" s="132"/>
      <c r="UED45" s="130"/>
      <c r="UEE45" s="132"/>
      <c r="UEF45" s="132"/>
      <c r="UEG45" s="132"/>
      <c r="UEH45" s="132"/>
      <c r="UEI45" s="132"/>
      <c r="UEJ45" s="132"/>
      <c r="UEK45" s="132"/>
      <c r="UEL45" s="132"/>
      <c r="UEM45" s="132"/>
      <c r="UEN45" s="132"/>
      <c r="UEO45" s="132"/>
      <c r="UEP45" s="132"/>
      <c r="UEQ45" s="132"/>
      <c r="UER45" s="132"/>
      <c r="UES45" s="130"/>
      <c r="UET45" s="132"/>
      <c r="UEU45" s="132"/>
      <c r="UEV45" s="132"/>
      <c r="UEW45" s="132"/>
      <c r="UEX45" s="132"/>
      <c r="UEY45" s="132"/>
      <c r="UEZ45" s="132"/>
      <c r="UFA45" s="132"/>
      <c r="UFB45" s="132"/>
      <c r="UFC45" s="132"/>
      <c r="UFD45" s="132"/>
      <c r="UFE45" s="132"/>
      <c r="UFF45" s="132"/>
      <c r="UFG45" s="132"/>
      <c r="UFH45" s="130"/>
      <c r="UFI45" s="132"/>
      <c r="UFJ45" s="132"/>
      <c r="UFK45" s="132"/>
      <c r="UFL45" s="132"/>
      <c r="UFM45" s="132"/>
      <c r="UFN45" s="132"/>
      <c r="UFO45" s="132"/>
      <c r="UFP45" s="132"/>
      <c r="UFQ45" s="132"/>
      <c r="UFR45" s="132"/>
      <c r="UFS45" s="132"/>
      <c r="UFT45" s="132"/>
      <c r="UFU45" s="132"/>
      <c r="UFV45" s="132"/>
      <c r="UFW45" s="130"/>
      <c r="UFX45" s="132"/>
      <c r="UFY45" s="132"/>
      <c r="UFZ45" s="132"/>
      <c r="UGA45" s="132"/>
      <c r="UGB45" s="132"/>
      <c r="UGC45" s="132"/>
      <c r="UGD45" s="132"/>
      <c r="UGE45" s="132"/>
      <c r="UGF45" s="132"/>
      <c r="UGG45" s="132"/>
      <c r="UGH45" s="132"/>
      <c r="UGI45" s="132"/>
      <c r="UGJ45" s="132"/>
      <c r="UGK45" s="132"/>
      <c r="UGL45" s="130"/>
      <c r="UGM45" s="132"/>
      <c r="UGN45" s="132"/>
      <c r="UGO45" s="132"/>
      <c r="UGP45" s="132"/>
      <c r="UGQ45" s="132"/>
      <c r="UGR45" s="132"/>
      <c r="UGS45" s="132"/>
      <c r="UGT45" s="132"/>
      <c r="UGU45" s="132"/>
      <c r="UGV45" s="132"/>
      <c r="UGW45" s="132"/>
      <c r="UGX45" s="132"/>
      <c r="UGY45" s="132"/>
      <c r="UGZ45" s="132"/>
      <c r="UHA45" s="130"/>
      <c r="UHB45" s="132"/>
      <c r="UHC45" s="132"/>
      <c r="UHD45" s="132"/>
      <c r="UHE45" s="132"/>
      <c r="UHF45" s="132"/>
      <c r="UHG45" s="132"/>
      <c r="UHH45" s="132"/>
      <c r="UHI45" s="132"/>
      <c r="UHJ45" s="132"/>
      <c r="UHK45" s="132"/>
      <c r="UHL45" s="132"/>
      <c r="UHM45" s="132"/>
      <c r="UHN45" s="132"/>
      <c r="UHO45" s="132"/>
      <c r="UHP45" s="130"/>
      <c r="UHQ45" s="132"/>
      <c r="UHR45" s="132"/>
      <c r="UHS45" s="132"/>
      <c r="UHT45" s="132"/>
      <c r="UHU45" s="132"/>
      <c r="UHV45" s="132"/>
      <c r="UHW45" s="132"/>
      <c r="UHX45" s="132"/>
      <c r="UHY45" s="132"/>
      <c r="UHZ45" s="132"/>
      <c r="UIA45" s="132"/>
      <c r="UIB45" s="132"/>
      <c r="UIC45" s="132"/>
      <c r="UID45" s="132"/>
      <c r="UIE45" s="130"/>
      <c r="UIF45" s="132"/>
      <c r="UIG45" s="132"/>
      <c r="UIH45" s="132"/>
      <c r="UII45" s="132"/>
      <c r="UIJ45" s="132"/>
      <c r="UIK45" s="132"/>
      <c r="UIL45" s="132"/>
      <c r="UIM45" s="132"/>
      <c r="UIN45" s="132"/>
      <c r="UIO45" s="132"/>
      <c r="UIP45" s="132"/>
      <c r="UIQ45" s="132"/>
      <c r="UIR45" s="132"/>
      <c r="UIS45" s="132"/>
      <c r="UIT45" s="130"/>
      <c r="UIU45" s="132"/>
      <c r="UIV45" s="132"/>
      <c r="UIW45" s="132"/>
      <c r="UIX45" s="132"/>
      <c r="UIY45" s="132"/>
      <c r="UIZ45" s="132"/>
      <c r="UJA45" s="132"/>
      <c r="UJB45" s="132"/>
      <c r="UJC45" s="132"/>
      <c r="UJD45" s="132"/>
      <c r="UJE45" s="132"/>
      <c r="UJF45" s="132"/>
      <c r="UJG45" s="132"/>
      <c r="UJH45" s="132"/>
      <c r="UJI45" s="130"/>
      <c r="UJJ45" s="132"/>
      <c r="UJK45" s="132"/>
      <c r="UJL45" s="132"/>
      <c r="UJM45" s="132"/>
      <c r="UJN45" s="132"/>
      <c r="UJO45" s="132"/>
      <c r="UJP45" s="132"/>
      <c r="UJQ45" s="132"/>
      <c r="UJR45" s="132"/>
      <c r="UJS45" s="132"/>
      <c r="UJT45" s="132"/>
      <c r="UJU45" s="132"/>
      <c r="UJV45" s="132"/>
      <c r="UJW45" s="132"/>
      <c r="UJX45" s="130"/>
      <c r="UJY45" s="132"/>
      <c r="UJZ45" s="132"/>
      <c r="UKA45" s="132"/>
      <c r="UKB45" s="132"/>
      <c r="UKC45" s="132"/>
      <c r="UKD45" s="132"/>
      <c r="UKE45" s="132"/>
      <c r="UKF45" s="132"/>
      <c r="UKG45" s="132"/>
      <c r="UKH45" s="132"/>
      <c r="UKI45" s="132"/>
      <c r="UKJ45" s="132"/>
      <c r="UKK45" s="132"/>
      <c r="UKL45" s="132"/>
      <c r="UKM45" s="130"/>
      <c r="UKN45" s="132"/>
      <c r="UKO45" s="132"/>
      <c r="UKP45" s="132"/>
      <c r="UKQ45" s="132"/>
      <c r="UKR45" s="132"/>
      <c r="UKS45" s="132"/>
      <c r="UKT45" s="132"/>
      <c r="UKU45" s="132"/>
      <c r="UKV45" s="132"/>
      <c r="UKW45" s="132"/>
      <c r="UKX45" s="132"/>
      <c r="UKY45" s="132"/>
      <c r="UKZ45" s="132"/>
      <c r="ULA45" s="132"/>
      <c r="ULB45" s="130"/>
      <c r="ULC45" s="132"/>
      <c r="ULD45" s="132"/>
      <c r="ULE45" s="132"/>
      <c r="ULF45" s="132"/>
      <c r="ULG45" s="132"/>
      <c r="ULH45" s="132"/>
      <c r="ULI45" s="132"/>
      <c r="ULJ45" s="132"/>
      <c r="ULK45" s="132"/>
      <c r="ULL45" s="132"/>
      <c r="ULM45" s="132"/>
      <c r="ULN45" s="132"/>
      <c r="ULO45" s="132"/>
      <c r="ULP45" s="132"/>
      <c r="ULQ45" s="130"/>
      <c r="ULR45" s="132"/>
      <c r="ULS45" s="132"/>
      <c r="ULT45" s="132"/>
      <c r="ULU45" s="132"/>
      <c r="ULV45" s="132"/>
      <c r="ULW45" s="132"/>
      <c r="ULX45" s="132"/>
      <c r="ULY45" s="132"/>
      <c r="ULZ45" s="132"/>
      <c r="UMA45" s="132"/>
      <c r="UMB45" s="132"/>
      <c r="UMC45" s="132"/>
      <c r="UMD45" s="132"/>
      <c r="UME45" s="132"/>
      <c r="UMF45" s="130"/>
      <c r="UMG45" s="132"/>
      <c r="UMH45" s="132"/>
      <c r="UMI45" s="132"/>
      <c r="UMJ45" s="132"/>
      <c r="UMK45" s="132"/>
      <c r="UML45" s="132"/>
      <c r="UMM45" s="132"/>
      <c r="UMN45" s="132"/>
      <c r="UMO45" s="132"/>
      <c r="UMP45" s="132"/>
      <c r="UMQ45" s="132"/>
      <c r="UMR45" s="132"/>
      <c r="UMS45" s="132"/>
      <c r="UMT45" s="132"/>
      <c r="UMU45" s="130"/>
      <c r="UMV45" s="132"/>
      <c r="UMW45" s="132"/>
      <c r="UMX45" s="132"/>
      <c r="UMY45" s="132"/>
      <c r="UMZ45" s="132"/>
      <c r="UNA45" s="132"/>
      <c r="UNB45" s="132"/>
      <c r="UNC45" s="132"/>
      <c r="UND45" s="132"/>
      <c r="UNE45" s="132"/>
      <c r="UNF45" s="132"/>
      <c r="UNG45" s="132"/>
      <c r="UNH45" s="132"/>
      <c r="UNI45" s="132"/>
      <c r="UNJ45" s="130"/>
      <c r="UNK45" s="132"/>
      <c r="UNL45" s="132"/>
      <c r="UNM45" s="132"/>
      <c r="UNN45" s="132"/>
      <c r="UNO45" s="132"/>
      <c r="UNP45" s="132"/>
      <c r="UNQ45" s="132"/>
      <c r="UNR45" s="132"/>
      <c r="UNS45" s="132"/>
      <c r="UNT45" s="132"/>
      <c r="UNU45" s="132"/>
      <c r="UNV45" s="132"/>
      <c r="UNW45" s="132"/>
      <c r="UNX45" s="132"/>
      <c r="UNY45" s="130"/>
      <c r="UNZ45" s="132"/>
      <c r="UOA45" s="132"/>
      <c r="UOB45" s="132"/>
      <c r="UOC45" s="132"/>
      <c r="UOD45" s="132"/>
      <c r="UOE45" s="132"/>
      <c r="UOF45" s="132"/>
      <c r="UOG45" s="132"/>
      <c r="UOH45" s="132"/>
      <c r="UOI45" s="132"/>
      <c r="UOJ45" s="132"/>
      <c r="UOK45" s="132"/>
      <c r="UOL45" s="132"/>
      <c r="UOM45" s="132"/>
      <c r="UON45" s="130"/>
      <c r="UOO45" s="132"/>
      <c r="UOP45" s="132"/>
      <c r="UOQ45" s="132"/>
      <c r="UOR45" s="132"/>
      <c r="UOS45" s="132"/>
      <c r="UOT45" s="132"/>
      <c r="UOU45" s="132"/>
      <c r="UOV45" s="132"/>
      <c r="UOW45" s="132"/>
      <c r="UOX45" s="132"/>
      <c r="UOY45" s="132"/>
      <c r="UOZ45" s="132"/>
      <c r="UPA45" s="132"/>
      <c r="UPB45" s="132"/>
      <c r="UPC45" s="130"/>
      <c r="UPD45" s="132"/>
      <c r="UPE45" s="132"/>
      <c r="UPF45" s="132"/>
      <c r="UPG45" s="132"/>
      <c r="UPH45" s="132"/>
      <c r="UPI45" s="132"/>
      <c r="UPJ45" s="132"/>
      <c r="UPK45" s="132"/>
      <c r="UPL45" s="132"/>
      <c r="UPM45" s="132"/>
      <c r="UPN45" s="132"/>
      <c r="UPO45" s="132"/>
      <c r="UPP45" s="132"/>
      <c r="UPQ45" s="132"/>
      <c r="UPR45" s="130"/>
      <c r="UPS45" s="132"/>
      <c r="UPT45" s="132"/>
      <c r="UPU45" s="132"/>
      <c r="UPV45" s="132"/>
      <c r="UPW45" s="132"/>
      <c r="UPX45" s="132"/>
      <c r="UPY45" s="132"/>
      <c r="UPZ45" s="132"/>
      <c r="UQA45" s="132"/>
      <c r="UQB45" s="132"/>
      <c r="UQC45" s="132"/>
      <c r="UQD45" s="132"/>
      <c r="UQE45" s="132"/>
      <c r="UQF45" s="132"/>
      <c r="UQG45" s="130"/>
      <c r="UQH45" s="132"/>
      <c r="UQI45" s="132"/>
      <c r="UQJ45" s="132"/>
      <c r="UQK45" s="132"/>
      <c r="UQL45" s="132"/>
      <c r="UQM45" s="132"/>
      <c r="UQN45" s="132"/>
      <c r="UQO45" s="132"/>
      <c r="UQP45" s="132"/>
      <c r="UQQ45" s="132"/>
      <c r="UQR45" s="132"/>
      <c r="UQS45" s="132"/>
      <c r="UQT45" s="132"/>
      <c r="UQU45" s="132"/>
      <c r="UQV45" s="130"/>
      <c r="UQW45" s="132"/>
      <c r="UQX45" s="132"/>
      <c r="UQY45" s="132"/>
      <c r="UQZ45" s="132"/>
      <c r="URA45" s="132"/>
      <c r="URB45" s="132"/>
      <c r="URC45" s="132"/>
      <c r="URD45" s="132"/>
      <c r="URE45" s="132"/>
      <c r="URF45" s="132"/>
      <c r="URG45" s="132"/>
      <c r="URH45" s="132"/>
      <c r="URI45" s="132"/>
      <c r="URJ45" s="132"/>
      <c r="URK45" s="130"/>
      <c r="URL45" s="132"/>
      <c r="URM45" s="132"/>
      <c r="URN45" s="132"/>
      <c r="URO45" s="132"/>
      <c r="URP45" s="132"/>
      <c r="URQ45" s="132"/>
      <c r="URR45" s="132"/>
      <c r="URS45" s="132"/>
      <c r="URT45" s="132"/>
      <c r="URU45" s="132"/>
      <c r="URV45" s="132"/>
      <c r="URW45" s="132"/>
      <c r="URX45" s="132"/>
      <c r="URY45" s="132"/>
      <c r="URZ45" s="130"/>
      <c r="USA45" s="132"/>
      <c r="USB45" s="132"/>
      <c r="USC45" s="132"/>
      <c r="USD45" s="132"/>
      <c r="USE45" s="132"/>
      <c r="USF45" s="132"/>
      <c r="USG45" s="132"/>
      <c r="USH45" s="132"/>
      <c r="USI45" s="132"/>
      <c r="USJ45" s="132"/>
      <c r="USK45" s="132"/>
      <c r="USL45" s="132"/>
      <c r="USM45" s="132"/>
      <c r="USN45" s="132"/>
      <c r="USO45" s="130"/>
      <c r="USP45" s="132"/>
      <c r="USQ45" s="132"/>
      <c r="USR45" s="132"/>
      <c r="USS45" s="132"/>
      <c r="UST45" s="132"/>
      <c r="USU45" s="132"/>
      <c r="USV45" s="132"/>
      <c r="USW45" s="132"/>
      <c r="USX45" s="132"/>
      <c r="USY45" s="132"/>
      <c r="USZ45" s="132"/>
      <c r="UTA45" s="132"/>
      <c r="UTB45" s="132"/>
      <c r="UTC45" s="132"/>
      <c r="UTD45" s="130"/>
      <c r="UTE45" s="132"/>
      <c r="UTF45" s="132"/>
      <c r="UTG45" s="132"/>
      <c r="UTH45" s="132"/>
      <c r="UTI45" s="132"/>
      <c r="UTJ45" s="132"/>
      <c r="UTK45" s="132"/>
      <c r="UTL45" s="132"/>
      <c r="UTM45" s="132"/>
      <c r="UTN45" s="132"/>
      <c r="UTO45" s="132"/>
      <c r="UTP45" s="132"/>
      <c r="UTQ45" s="132"/>
      <c r="UTR45" s="132"/>
      <c r="UTS45" s="130"/>
      <c r="UTT45" s="132"/>
      <c r="UTU45" s="132"/>
      <c r="UTV45" s="132"/>
      <c r="UTW45" s="132"/>
      <c r="UTX45" s="132"/>
      <c r="UTY45" s="132"/>
      <c r="UTZ45" s="132"/>
      <c r="UUA45" s="132"/>
      <c r="UUB45" s="132"/>
      <c r="UUC45" s="132"/>
      <c r="UUD45" s="132"/>
      <c r="UUE45" s="132"/>
      <c r="UUF45" s="132"/>
      <c r="UUG45" s="132"/>
      <c r="UUH45" s="130"/>
      <c r="UUI45" s="132"/>
      <c r="UUJ45" s="132"/>
      <c r="UUK45" s="132"/>
      <c r="UUL45" s="132"/>
      <c r="UUM45" s="132"/>
      <c r="UUN45" s="132"/>
      <c r="UUO45" s="132"/>
      <c r="UUP45" s="132"/>
      <c r="UUQ45" s="132"/>
      <c r="UUR45" s="132"/>
      <c r="UUS45" s="132"/>
      <c r="UUT45" s="132"/>
      <c r="UUU45" s="132"/>
      <c r="UUV45" s="132"/>
      <c r="UUW45" s="130"/>
      <c r="UUX45" s="132"/>
      <c r="UUY45" s="132"/>
      <c r="UUZ45" s="132"/>
      <c r="UVA45" s="132"/>
      <c r="UVB45" s="132"/>
      <c r="UVC45" s="132"/>
      <c r="UVD45" s="132"/>
      <c r="UVE45" s="132"/>
      <c r="UVF45" s="132"/>
      <c r="UVG45" s="132"/>
      <c r="UVH45" s="132"/>
      <c r="UVI45" s="132"/>
      <c r="UVJ45" s="132"/>
      <c r="UVK45" s="132"/>
      <c r="UVL45" s="130"/>
      <c r="UVM45" s="132"/>
      <c r="UVN45" s="132"/>
      <c r="UVO45" s="132"/>
      <c r="UVP45" s="132"/>
      <c r="UVQ45" s="132"/>
      <c r="UVR45" s="132"/>
      <c r="UVS45" s="132"/>
      <c r="UVT45" s="132"/>
      <c r="UVU45" s="132"/>
      <c r="UVV45" s="132"/>
      <c r="UVW45" s="132"/>
      <c r="UVX45" s="132"/>
      <c r="UVY45" s="132"/>
      <c r="UVZ45" s="132"/>
      <c r="UWA45" s="130"/>
      <c r="UWB45" s="132"/>
      <c r="UWC45" s="132"/>
      <c r="UWD45" s="132"/>
      <c r="UWE45" s="132"/>
      <c r="UWF45" s="132"/>
      <c r="UWG45" s="132"/>
      <c r="UWH45" s="132"/>
      <c r="UWI45" s="132"/>
      <c r="UWJ45" s="132"/>
      <c r="UWK45" s="132"/>
      <c r="UWL45" s="132"/>
      <c r="UWM45" s="132"/>
      <c r="UWN45" s="132"/>
      <c r="UWO45" s="132"/>
      <c r="UWP45" s="130"/>
      <c r="UWQ45" s="132"/>
      <c r="UWR45" s="132"/>
      <c r="UWS45" s="132"/>
      <c r="UWT45" s="132"/>
      <c r="UWU45" s="132"/>
      <c r="UWV45" s="132"/>
      <c r="UWW45" s="132"/>
      <c r="UWX45" s="132"/>
      <c r="UWY45" s="132"/>
      <c r="UWZ45" s="132"/>
      <c r="UXA45" s="132"/>
      <c r="UXB45" s="132"/>
      <c r="UXC45" s="132"/>
      <c r="UXD45" s="132"/>
      <c r="UXE45" s="130"/>
      <c r="UXF45" s="132"/>
      <c r="UXG45" s="132"/>
      <c r="UXH45" s="132"/>
      <c r="UXI45" s="132"/>
      <c r="UXJ45" s="132"/>
      <c r="UXK45" s="132"/>
      <c r="UXL45" s="132"/>
      <c r="UXM45" s="132"/>
      <c r="UXN45" s="132"/>
      <c r="UXO45" s="132"/>
      <c r="UXP45" s="132"/>
      <c r="UXQ45" s="132"/>
      <c r="UXR45" s="132"/>
      <c r="UXS45" s="132"/>
      <c r="UXT45" s="130"/>
      <c r="UXU45" s="132"/>
      <c r="UXV45" s="132"/>
      <c r="UXW45" s="132"/>
      <c r="UXX45" s="132"/>
      <c r="UXY45" s="132"/>
      <c r="UXZ45" s="132"/>
      <c r="UYA45" s="132"/>
      <c r="UYB45" s="132"/>
      <c r="UYC45" s="132"/>
      <c r="UYD45" s="132"/>
      <c r="UYE45" s="132"/>
      <c r="UYF45" s="132"/>
      <c r="UYG45" s="132"/>
      <c r="UYH45" s="132"/>
      <c r="UYI45" s="130"/>
      <c r="UYJ45" s="132"/>
      <c r="UYK45" s="132"/>
      <c r="UYL45" s="132"/>
      <c r="UYM45" s="132"/>
      <c r="UYN45" s="132"/>
      <c r="UYO45" s="132"/>
      <c r="UYP45" s="132"/>
      <c r="UYQ45" s="132"/>
      <c r="UYR45" s="132"/>
      <c r="UYS45" s="132"/>
      <c r="UYT45" s="132"/>
      <c r="UYU45" s="132"/>
      <c r="UYV45" s="132"/>
      <c r="UYW45" s="132"/>
      <c r="UYX45" s="130"/>
      <c r="UYY45" s="132"/>
      <c r="UYZ45" s="132"/>
      <c r="UZA45" s="132"/>
      <c r="UZB45" s="132"/>
      <c r="UZC45" s="132"/>
      <c r="UZD45" s="132"/>
      <c r="UZE45" s="132"/>
      <c r="UZF45" s="132"/>
      <c r="UZG45" s="132"/>
      <c r="UZH45" s="132"/>
      <c r="UZI45" s="132"/>
      <c r="UZJ45" s="132"/>
      <c r="UZK45" s="132"/>
      <c r="UZL45" s="132"/>
      <c r="UZM45" s="130"/>
      <c r="UZN45" s="132"/>
      <c r="UZO45" s="132"/>
      <c r="UZP45" s="132"/>
      <c r="UZQ45" s="132"/>
      <c r="UZR45" s="132"/>
      <c r="UZS45" s="132"/>
      <c r="UZT45" s="132"/>
      <c r="UZU45" s="132"/>
      <c r="UZV45" s="132"/>
      <c r="UZW45" s="132"/>
      <c r="UZX45" s="132"/>
      <c r="UZY45" s="132"/>
      <c r="UZZ45" s="132"/>
      <c r="VAA45" s="132"/>
      <c r="VAB45" s="130"/>
      <c r="VAC45" s="132"/>
      <c r="VAD45" s="132"/>
      <c r="VAE45" s="132"/>
      <c r="VAF45" s="132"/>
      <c r="VAG45" s="132"/>
      <c r="VAH45" s="132"/>
      <c r="VAI45" s="132"/>
      <c r="VAJ45" s="132"/>
      <c r="VAK45" s="132"/>
      <c r="VAL45" s="132"/>
      <c r="VAM45" s="132"/>
      <c r="VAN45" s="132"/>
      <c r="VAO45" s="132"/>
      <c r="VAP45" s="132"/>
      <c r="VAQ45" s="130"/>
      <c r="VAR45" s="132"/>
      <c r="VAS45" s="132"/>
      <c r="VAT45" s="132"/>
      <c r="VAU45" s="132"/>
      <c r="VAV45" s="132"/>
      <c r="VAW45" s="132"/>
      <c r="VAX45" s="132"/>
      <c r="VAY45" s="132"/>
      <c r="VAZ45" s="132"/>
      <c r="VBA45" s="132"/>
      <c r="VBB45" s="132"/>
      <c r="VBC45" s="132"/>
      <c r="VBD45" s="132"/>
      <c r="VBE45" s="132"/>
      <c r="VBF45" s="130"/>
      <c r="VBG45" s="132"/>
      <c r="VBH45" s="132"/>
      <c r="VBI45" s="132"/>
      <c r="VBJ45" s="132"/>
      <c r="VBK45" s="132"/>
      <c r="VBL45" s="132"/>
      <c r="VBM45" s="132"/>
      <c r="VBN45" s="132"/>
      <c r="VBO45" s="132"/>
      <c r="VBP45" s="132"/>
      <c r="VBQ45" s="132"/>
      <c r="VBR45" s="132"/>
      <c r="VBS45" s="132"/>
      <c r="VBT45" s="132"/>
      <c r="VBU45" s="130"/>
      <c r="VBV45" s="132"/>
      <c r="VBW45" s="132"/>
      <c r="VBX45" s="132"/>
      <c r="VBY45" s="132"/>
      <c r="VBZ45" s="132"/>
      <c r="VCA45" s="132"/>
      <c r="VCB45" s="132"/>
      <c r="VCC45" s="132"/>
      <c r="VCD45" s="132"/>
      <c r="VCE45" s="132"/>
      <c r="VCF45" s="132"/>
      <c r="VCG45" s="132"/>
      <c r="VCH45" s="132"/>
      <c r="VCI45" s="132"/>
      <c r="VCJ45" s="130"/>
      <c r="VCK45" s="132"/>
      <c r="VCL45" s="132"/>
      <c r="VCM45" s="132"/>
      <c r="VCN45" s="132"/>
      <c r="VCO45" s="132"/>
      <c r="VCP45" s="132"/>
      <c r="VCQ45" s="132"/>
      <c r="VCR45" s="132"/>
      <c r="VCS45" s="132"/>
      <c r="VCT45" s="132"/>
      <c r="VCU45" s="132"/>
      <c r="VCV45" s="132"/>
      <c r="VCW45" s="132"/>
      <c r="VCX45" s="132"/>
      <c r="VCY45" s="130"/>
      <c r="VCZ45" s="132"/>
      <c r="VDA45" s="132"/>
      <c r="VDB45" s="132"/>
      <c r="VDC45" s="132"/>
      <c r="VDD45" s="132"/>
      <c r="VDE45" s="132"/>
      <c r="VDF45" s="132"/>
      <c r="VDG45" s="132"/>
      <c r="VDH45" s="132"/>
      <c r="VDI45" s="132"/>
      <c r="VDJ45" s="132"/>
      <c r="VDK45" s="132"/>
      <c r="VDL45" s="132"/>
      <c r="VDM45" s="132"/>
      <c r="VDN45" s="130"/>
      <c r="VDO45" s="132"/>
      <c r="VDP45" s="132"/>
      <c r="VDQ45" s="132"/>
      <c r="VDR45" s="132"/>
      <c r="VDS45" s="132"/>
      <c r="VDT45" s="132"/>
      <c r="VDU45" s="132"/>
      <c r="VDV45" s="132"/>
      <c r="VDW45" s="132"/>
      <c r="VDX45" s="132"/>
      <c r="VDY45" s="132"/>
      <c r="VDZ45" s="132"/>
      <c r="VEA45" s="132"/>
      <c r="VEB45" s="132"/>
      <c r="VEC45" s="130"/>
      <c r="VED45" s="132"/>
      <c r="VEE45" s="132"/>
      <c r="VEF45" s="132"/>
      <c r="VEG45" s="132"/>
      <c r="VEH45" s="132"/>
      <c r="VEI45" s="132"/>
      <c r="VEJ45" s="132"/>
      <c r="VEK45" s="132"/>
      <c r="VEL45" s="132"/>
      <c r="VEM45" s="132"/>
      <c r="VEN45" s="132"/>
      <c r="VEO45" s="132"/>
      <c r="VEP45" s="132"/>
      <c r="VEQ45" s="132"/>
      <c r="VER45" s="130"/>
      <c r="VES45" s="132"/>
      <c r="VET45" s="132"/>
      <c r="VEU45" s="132"/>
      <c r="VEV45" s="132"/>
      <c r="VEW45" s="132"/>
      <c r="VEX45" s="132"/>
      <c r="VEY45" s="132"/>
      <c r="VEZ45" s="132"/>
      <c r="VFA45" s="132"/>
      <c r="VFB45" s="132"/>
      <c r="VFC45" s="132"/>
      <c r="VFD45" s="132"/>
      <c r="VFE45" s="132"/>
      <c r="VFF45" s="132"/>
      <c r="VFG45" s="130"/>
      <c r="VFH45" s="132"/>
      <c r="VFI45" s="132"/>
      <c r="VFJ45" s="132"/>
      <c r="VFK45" s="132"/>
      <c r="VFL45" s="132"/>
      <c r="VFM45" s="132"/>
      <c r="VFN45" s="132"/>
      <c r="VFO45" s="132"/>
      <c r="VFP45" s="132"/>
      <c r="VFQ45" s="132"/>
      <c r="VFR45" s="132"/>
      <c r="VFS45" s="132"/>
      <c r="VFT45" s="132"/>
      <c r="VFU45" s="132"/>
      <c r="VFV45" s="130"/>
      <c r="VFW45" s="132"/>
      <c r="VFX45" s="132"/>
      <c r="VFY45" s="132"/>
      <c r="VFZ45" s="132"/>
      <c r="VGA45" s="132"/>
      <c r="VGB45" s="132"/>
      <c r="VGC45" s="132"/>
      <c r="VGD45" s="132"/>
      <c r="VGE45" s="132"/>
      <c r="VGF45" s="132"/>
      <c r="VGG45" s="132"/>
      <c r="VGH45" s="132"/>
      <c r="VGI45" s="132"/>
      <c r="VGJ45" s="132"/>
      <c r="VGK45" s="130"/>
      <c r="VGL45" s="132"/>
      <c r="VGM45" s="132"/>
      <c r="VGN45" s="132"/>
      <c r="VGO45" s="132"/>
      <c r="VGP45" s="132"/>
      <c r="VGQ45" s="132"/>
      <c r="VGR45" s="132"/>
      <c r="VGS45" s="132"/>
      <c r="VGT45" s="132"/>
      <c r="VGU45" s="132"/>
      <c r="VGV45" s="132"/>
      <c r="VGW45" s="132"/>
      <c r="VGX45" s="132"/>
      <c r="VGY45" s="132"/>
      <c r="VGZ45" s="130"/>
      <c r="VHA45" s="132"/>
      <c r="VHB45" s="132"/>
      <c r="VHC45" s="132"/>
      <c r="VHD45" s="132"/>
      <c r="VHE45" s="132"/>
      <c r="VHF45" s="132"/>
      <c r="VHG45" s="132"/>
      <c r="VHH45" s="132"/>
      <c r="VHI45" s="132"/>
      <c r="VHJ45" s="132"/>
      <c r="VHK45" s="132"/>
      <c r="VHL45" s="132"/>
      <c r="VHM45" s="132"/>
      <c r="VHN45" s="132"/>
      <c r="VHO45" s="130"/>
      <c r="VHP45" s="132"/>
      <c r="VHQ45" s="132"/>
      <c r="VHR45" s="132"/>
      <c r="VHS45" s="132"/>
      <c r="VHT45" s="132"/>
      <c r="VHU45" s="132"/>
      <c r="VHV45" s="132"/>
      <c r="VHW45" s="132"/>
      <c r="VHX45" s="132"/>
      <c r="VHY45" s="132"/>
      <c r="VHZ45" s="132"/>
      <c r="VIA45" s="132"/>
      <c r="VIB45" s="132"/>
      <c r="VIC45" s="132"/>
      <c r="VID45" s="130"/>
      <c r="VIE45" s="132"/>
      <c r="VIF45" s="132"/>
      <c r="VIG45" s="132"/>
      <c r="VIH45" s="132"/>
      <c r="VII45" s="132"/>
      <c r="VIJ45" s="132"/>
      <c r="VIK45" s="132"/>
      <c r="VIL45" s="132"/>
      <c r="VIM45" s="132"/>
      <c r="VIN45" s="132"/>
      <c r="VIO45" s="132"/>
      <c r="VIP45" s="132"/>
      <c r="VIQ45" s="132"/>
      <c r="VIR45" s="132"/>
      <c r="VIS45" s="130"/>
      <c r="VIT45" s="132"/>
      <c r="VIU45" s="132"/>
      <c r="VIV45" s="132"/>
      <c r="VIW45" s="132"/>
      <c r="VIX45" s="132"/>
      <c r="VIY45" s="132"/>
      <c r="VIZ45" s="132"/>
      <c r="VJA45" s="132"/>
      <c r="VJB45" s="132"/>
      <c r="VJC45" s="132"/>
      <c r="VJD45" s="132"/>
      <c r="VJE45" s="132"/>
      <c r="VJF45" s="132"/>
      <c r="VJG45" s="132"/>
      <c r="VJH45" s="130"/>
      <c r="VJI45" s="132"/>
      <c r="VJJ45" s="132"/>
      <c r="VJK45" s="132"/>
      <c r="VJL45" s="132"/>
      <c r="VJM45" s="132"/>
      <c r="VJN45" s="132"/>
      <c r="VJO45" s="132"/>
      <c r="VJP45" s="132"/>
      <c r="VJQ45" s="132"/>
      <c r="VJR45" s="132"/>
      <c r="VJS45" s="132"/>
      <c r="VJT45" s="132"/>
      <c r="VJU45" s="132"/>
      <c r="VJV45" s="132"/>
      <c r="VJW45" s="130"/>
      <c r="VJX45" s="132"/>
      <c r="VJY45" s="132"/>
      <c r="VJZ45" s="132"/>
      <c r="VKA45" s="132"/>
      <c r="VKB45" s="132"/>
      <c r="VKC45" s="132"/>
      <c r="VKD45" s="132"/>
      <c r="VKE45" s="132"/>
      <c r="VKF45" s="132"/>
      <c r="VKG45" s="132"/>
      <c r="VKH45" s="132"/>
      <c r="VKI45" s="132"/>
      <c r="VKJ45" s="132"/>
      <c r="VKK45" s="132"/>
      <c r="VKL45" s="130"/>
      <c r="VKM45" s="132"/>
      <c r="VKN45" s="132"/>
      <c r="VKO45" s="132"/>
      <c r="VKP45" s="132"/>
      <c r="VKQ45" s="132"/>
      <c r="VKR45" s="132"/>
      <c r="VKS45" s="132"/>
      <c r="VKT45" s="132"/>
      <c r="VKU45" s="132"/>
      <c r="VKV45" s="132"/>
      <c r="VKW45" s="132"/>
      <c r="VKX45" s="132"/>
      <c r="VKY45" s="132"/>
      <c r="VKZ45" s="132"/>
      <c r="VLA45" s="130"/>
      <c r="VLB45" s="132"/>
      <c r="VLC45" s="132"/>
      <c r="VLD45" s="132"/>
      <c r="VLE45" s="132"/>
      <c r="VLF45" s="132"/>
      <c r="VLG45" s="132"/>
      <c r="VLH45" s="132"/>
      <c r="VLI45" s="132"/>
      <c r="VLJ45" s="132"/>
      <c r="VLK45" s="132"/>
      <c r="VLL45" s="132"/>
      <c r="VLM45" s="132"/>
      <c r="VLN45" s="132"/>
      <c r="VLO45" s="132"/>
      <c r="VLP45" s="130"/>
      <c r="VLQ45" s="132"/>
      <c r="VLR45" s="132"/>
      <c r="VLS45" s="132"/>
      <c r="VLT45" s="132"/>
      <c r="VLU45" s="132"/>
      <c r="VLV45" s="132"/>
      <c r="VLW45" s="132"/>
      <c r="VLX45" s="132"/>
      <c r="VLY45" s="132"/>
      <c r="VLZ45" s="132"/>
      <c r="VMA45" s="132"/>
      <c r="VMB45" s="132"/>
      <c r="VMC45" s="132"/>
      <c r="VMD45" s="132"/>
      <c r="VME45" s="130"/>
      <c r="VMF45" s="132"/>
      <c r="VMG45" s="132"/>
      <c r="VMH45" s="132"/>
      <c r="VMI45" s="132"/>
      <c r="VMJ45" s="132"/>
      <c r="VMK45" s="132"/>
      <c r="VML45" s="132"/>
      <c r="VMM45" s="132"/>
      <c r="VMN45" s="132"/>
      <c r="VMO45" s="132"/>
      <c r="VMP45" s="132"/>
      <c r="VMQ45" s="132"/>
      <c r="VMR45" s="132"/>
      <c r="VMS45" s="132"/>
      <c r="VMT45" s="130"/>
      <c r="VMU45" s="132"/>
      <c r="VMV45" s="132"/>
      <c r="VMW45" s="132"/>
      <c r="VMX45" s="132"/>
      <c r="VMY45" s="132"/>
      <c r="VMZ45" s="132"/>
      <c r="VNA45" s="132"/>
      <c r="VNB45" s="132"/>
      <c r="VNC45" s="132"/>
      <c r="VND45" s="132"/>
      <c r="VNE45" s="132"/>
      <c r="VNF45" s="132"/>
      <c r="VNG45" s="132"/>
      <c r="VNH45" s="132"/>
      <c r="VNI45" s="130"/>
      <c r="VNJ45" s="132"/>
      <c r="VNK45" s="132"/>
      <c r="VNL45" s="132"/>
      <c r="VNM45" s="132"/>
      <c r="VNN45" s="132"/>
      <c r="VNO45" s="132"/>
      <c r="VNP45" s="132"/>
      <c r="VNQ45" s="132"/>
      <c r="VNR45" s="132"/>
      <c r="VNS45" s="132"/>
      <c r="VNT45" s="132"/>
      <c r="VNU45" s="132"/>
      <c r="VNV45" s="132"/>
      <c r="VNW45" s="132"/>
      <c r="VNX45" s="130"/>
      <c r="VNY45" s="132"/>
      <c r="VNZ45" s="132"/>
      <c r="VOA45" s="132"/>
      <c r="VOB45" s="132"/>
      <c r="VOC45" s="132"/>
      <c r="VOD45" s="132"/>
      <c r="VOE45" s="132"/>
      <c r="VOF45" s="132"/>
      <c r="VOG45" s="132"/>
      <c r="VOH45" s="132"/>
      <c r="VOI45" s="132"/>
      <c r="VOJ45" s="132"/>
      <c r="VOK45" s="132"/>
      <c r="VOL45" s="132"/>
      <c r="VOM45" s="130"/>
      <c r="VON45" s="132"/>
      <c r="VOO45" s="132"/>
      <c r="VOP45" s="132"/>
      <c r="VOQ45" s="132"/>
      <c r="VOR45" s="132"/>
      <c r="VOS45" s="132"/>
      <c r="VOT45" s="132"/>
      <c r="VOU45" s="132"/>
      <c r="VOV45" s="132"/>
      <c r="VOW45" s="132"/>
      <c r="VOX45" s="132"/>
      <c r="VOY45" s="132"/>
      <c r="VOZ45" s="132"/>
      <c r="VPA45" s="132"/>
      <c r="VPB45" s="130"/>
      <c r="VPC45" s="132"/>
      <c r="VPD45" s="132"/>
      <c r="VPE45" s="132"/>
      <c r="VPF45" s="132"/>
      <c r="VPG45" s="132"/>
      <c r="VPH45" s="132"/>
      <c r="VPI45" s="132"/>
      <c r="VPJ45" s="132"/>
      <c r="VPK45" s="132"/>
      <c r="VPL45" s="132"/>
      <c r="VPM45" s="132"/>
      <c r="VPN45" s="132"/>
      <c r="VPO45" s="132"/>
      <c r="VPP45" s="132"/>
      <c r="VPQ45" s="130"/>
      <c r="VPR45" s="132"/>
      <c r="VPS45" s="132"/>
      <c r="VPT45" s="132"/>
      <c r="VPU45" s="132"/>
      <c r="VPV45" s="132"/>
      <c r="VPW45" s="132"/>
      <c r="VPX45" s="132"/>
      <c r="VPY45" s="132"/>
      <c r="VPZ45" s="132"/>
      <c r="VQA45" s="132"/>
      <c r="VQB45" s="132"/>
      <c r="VQC45" s="132"/>
      <c r="VQD45" s="132"/>
      <c r="VQE45" s="132"/>
      <c r="VQF45" s="130"/>
      <c r="VQG45" s="132"/>
      <c r="VQH45" s="132"/>
      <c r="VQI45" s="132"/>
      <c r="VQJ45" s="132"/>
      <c r="VQK45" s="132"/>
      <c r="VQL45" s="132"/>
      <c r="VQM45" s="132"/>
      <c r="VQN45" s="132"/>
      <c r="VQO45" s="132"/>
      <c r="VQP45" s="132"/>
      <c r="VQQ45" s="132"/>
      <c r="VQR45" s="132"/>
      <c r="VQS45" s="132"/>
      <c r="VQT45" s="132"/>
      <c r="VQU45" s="130"/>
      <c r="VQV45" s="132"/>
      <c r="VQW45" s="132"/>
      <c r="VQX45" s="132"/>
      <c r="VQY45" s="132"/>
      <c r="VQZ45" s="132"/>
      <c r="VRA45" s="132"/>
      <c r="VRB45" s="132"/>
      <c r="VRC45" s="132"/>
      <c r="VRD45" s="132"/>
      <c r="VRE45" s="132"/>
      <c r="VRF45" s="132"/>
      <c r="VRG45" s="132"/>
      <c r="VRH45" s="132"/>
      <c r="VRI45" s="132"/>
      <c r="VRJ45" s="130"/>
      <c r="VRK45" s="132"/>
      <c r="VRL45" s="132"/>
      <c r="VRM45" s="132"/>
      <c r="VRN45" s="132"/>
      <c r="VRO45" s="132"/>
      <c r="VRP45" s="132"/>
      <c r="VRQ45" s="132"/>
      <c r="VRR45" s="132"/>
      <c r="VRS45" s="132"/>
      <c r="VRT45" s="132"/>
      <c r="VRU45" s="132"/>
      <c r="VRV45" s="132"/>
      <c r="VRW45" s="132"/>
      <c r="VRX45" s="132"/>
      <c r="VRY45" s="130"/>
      <c r="VRZ45" s="132"/>
      <c r="VSA45" s="132"/>
      <c r="VSB45" s="132"/>
      <c r="VSC45" s="132"/>
      <c r="VSD45" s="132"/>
      <c r="VSE45" s="132"/>
      <c r="VSF45" s="132"/>
      <c r="VSG45" s="132"/>
      <c r="VSH45" s="132"/>
      <c r="VSI45" s="132"/>
      <c r="VSJ45" s="132"/>
      <c r="VSK45" s="132"/>
      <c r="VSL45" s="132"/>
      <c r="VSM45" s="132"/>
      <c r="VSN45" s="130"/>
      <c r="VSO45" s="132"/>
      <c r="VSP45" s="132"/>
      <c r="VSQ45" s="132"/>
      <c r="VSR45" s="132"/>
      <c r="VSS45" s="132"/>
      <c r="VST45" s="132"/>
      <c r="VSU45" s="132"/>
      <c r="VSV45" s="132"/>
      <c r="VSW45" s="132"/>
      <c r="VSX45" s="132"/>
      <c r="VSY45" s="132"/>
      <c r="VSZ45" s="132"/>
      <c r="VTA45" s="132"/>
      <c r="VTB45" s="132"/>
      <c r="VTC45" s="130"/>
      <c r="VTD45" s="132"/>
      <c r="VTE45" s="132"/>
      <c r="VTF45" s="132"/>
      <c r="VTG45" s="132"/>
      <c r="VTH45" s="132"/>
      <c r="VTI45" s="132"/>
      <c r="VTJ45" s="132"/>
      <c r="VTK45" s="132"/>
      <c r="VTL45" s="132"/>
      <c r="VTM45" s="132"/>
      <c r="VTN45" s="132"/>
      <c r="VTO45" s="132"/>
      <c r="VTP45" s="132"/>
      <c r="VTQ45" s="132"/>
      <c r="VTR45" s="130"/>
      <c r="VTS45" s="132"/>
      <c r="VTT45" s="132"/>
      <c r="VTU45" s="132"/>
      <c r="VTV45" s="132"/>
      <c r="VTW45" s="132"/>
      <c r="VTX45" s="132"/>
      <c r="VTY45" s="132"/>
      <c r="VTZ45" s="132"/>
      <c r="VUA45" s="132"/>
      <c r="VUB45" s="132"/>
      <c r="VUC45" s="132"/>
      <c r="VUD45" s="132"/>
      <c r="VUE45" s="132"/>
      <c r="VUF45" s="132"/>
      <c r="VUG45" s="130"/>
      <c r="VUH45" s="132"/>
      <c r="VUI45" s="132"/>
      <c r="VUJ45" s="132"/>
      <c r="VUK45" s="132"/>
      <c r="VUL45" s="132"/>
      <c r="VUM45" s="132"/>
      <c r="VUN45" s="132"/>
      <c r="VUO45" s="132"/>
      <c r="VUP45" s="132"/>
      <c r="VUQ45" s="132"/>
      <c r="VUR45" s="132"/>
      <c r="VUS45" s="132"/>
      <c r="VUT45" s="132"/>
      <c r="VUU45" s="132"/>
      <c r="VUV45" s="130"/>
      <c r="VUW45" s="132"/>
      <c r="VUX45" s="132"/>
      <c r="VUY45" s="132"/>
      <c r="VUZ45" s="132"/>
      <c r="VVA45" s="132"/>
      <c r="VVB45" s="132"/>
      <c r="VVC45" s="132"/>
      <c r="VVD45" s="132"/>
      <c r="VVE45" s="132"/>
      <c r="VVF45" s="132"/>
      <c r="VVG45" s="132"/>
      <c r="VVH45" s="132"/>
      <c r="VVI45" s="132"/>
      <c r="VVJ45" s="132"/>
      <c r="VVK45" s="130"/>
      <c r="VVL45" s="132"/>
      <c r="VVM45" s="132"/>
      <c r="VVN45" s="132"/>
      <c r="VVO45" s="132"/>
      <c r="VVP45" s="132"/>
      <c r="VVQ45" s="132"/>
      <c r="VVR45" s="132"/>
      <c r="VVS45" s="132"/>
      <c r="VVT45" s="132"/>
      <c r="VVU45" s="132"/>
      <c r="VVV45" s="132"/>
      <c r="VVW45" s="132"/>
      <c r="VVX45" s="132"/>
      <c r="VVY45" s="132"/>
      <c r="VVZ45" s="130"/>
      <c r="VWA45" s="132"/>
      <c r="VWB45" s="132"/>
      <c r="VWC45" s="132"/>
      <c r="VWD45" s="132"/>
      <c r="VWE45" s="132"/>
      <c r="VWF45" s="132"/>
      <c r="VWG45" s="132"/>
      <c r="VWH45" s="132"/>
      <c r="VWI45" s="132"/>
      <c r="VWJ45" s="132"/>
      <c r="VWK45" s="132"/>
      <c r="VWL45" s="132"/>
      <c r="VWM45" s="132"/>
      <c r="VWN45" s="132"/>
      <c r="VWO45" s="130"/>
      <c r="VWP45" s="132"/>
      <c r="VWQ45" s="132"/>
      <c r="VWR45" s="132"/>
      <c r="VWS45" s="132"/>
      <c r="VWT45" s="132"/>
      <c r="VWU45" s="132"/>
      <c r="VWV45" s="132"/>
      <c r="VWW45" s="132"/>
      <c r="VWX45" s="132"/>
      <c r="VWY45" s="132"/>
      <c r="VWZ45" s="132"/>
      <c r="VXA45" s="132"/>
      <c r="VXB45" s="132"/>
      <c r="VXC45" s="132"/>
      <c r="VXD45" s="130"/>
      <c r="VXE45" s="132"/>
      <c r="VXF45" s="132"/>
      <c r="VXG45" s="132"/>
      <c r="VXH45" s="132"/>
      <c r="VXI45" s="132"/>
      <c r="VXJ45" s="132"/>
      <c r="VXK45" s="132"/>
      <c r="VXL45" s="132"/>
      <c r="VXM45" s="132"/>
      <c r="VXN45" s="132"/>
      <c r="VXO45" s="132"/>
      <c r="VXP45" s="132"/>
      <c r="VXQ45" s="132"/>
      <c r="VXR45" s="132"/>
      <c r="VXS45" s="130"/>
      <c r="VXT45" s="132"/>
      <c r="VXU45" s="132"/>
      <c r="VXV45" s="132"/>
      <c r="VXW45" s="132"/>
      <c r="VXX45" s="132"/>
      <c r="VXY45" s="132"/>
      <c r="VXZ45" s="132"/>
      <c r="VYA45" s="132"/>
      <c r="VYB45" s="132"/>
      <c r="VYC45" s="132"/>
      <c r="VYD45" s="132"/>
      <c r="VYE45" s="132"/>
      <c r="VYF45" s="132"/>
      <c r="VYG45" s="132"/>
      <c r="VYH45" s="130"/>
      <c r="VYI45" s="132"/>
      <c r="VYJ45" s="132"/>
      <c r="VYK45" s="132"/>
      <c r="VYL45" s="132"/>
      <c r="VYM45" s="132"/>
      <c r="VYN45" s="132"/>
      <c r="VYO45" s="132"/>
      <c r="VYP45" s="132"/>
      <c r="VYQ45" s="132"/>
      <c r="VYR45" s="132"/>
      <c r="VYS45" s="132"/>
      <c r="VYT45" s="132"/>
      <c r="VYU45" s="132"/>
      <c r="VYV45" s="132"/>
      <c r="VYW45" s="130"/>
      <c r="VYX45" s="132"/>
      <c r="VYY45" s="132"/>
      <c r="VYZ45" s="132"/>
      <c r="VZA45" s="132"/>
      <c r="VZB45" s="132"/>
      <c r="VZC45" s="132"/>
      <c r="VZD45" s="132"/>
      <c r="VZE45" s="132"/>
      <c r="VZF45" s="132"/>
      <c r="VZG45" s="132"/>
      <c r="VZH45" s="132"/>
      <c r="VZI45" s="132"/>
      <c r="VZJ45" s="132"/>
      <c r="VZK45" s="132"/>
      <c r="VZL45" s="130"/>
      <c r="VZM45" s="132"/>
      <c r="VZN45" s="132"/>
      <c r="VZO45" s="132"/>
      <c r="VZP45" s="132"/>
      <c r="VZQ45" s="132"/>
      <c r="VZR45" s="132"/>
      <c r="VZS45" s="132"/>
      <c r="VZT45" s="132"/>
      <c r="VZU45" s="132"/>
      <c r="VZV45" s="132"/>
      <c r="VZW45" s="132"/>
      <c r="VZX45" s="132"/>
      <c r="VZY45" s="132"/>
      <c r="VZZ45" s="132"/>
      <c r="WAA45" s="130"/>
      <c r="WAB45" s="132"/>
      <c r="WAC45" s="132"/>
      <c r="WAD45" s="132"/>
      <c r="WAE45" s="132"/>
      <c r="WAF45" s="132"/>
      <c r="WAG45" s="132"/>
      <c r="WAH45" s="132"/>
      <c r="WAI45" s="132"/>
      <c r="WAJ45" s="132"/>
      <c r="WAK45" s="132"/>
      <c r="WAL45" s="132"/>
      <c r="WAM45" s="132"/>
      <c r="WAN45" s="132"/>
      <c r="WAO45" s="132"/>
      <c r="WAP45" s="130"/>
      <c r="WAQ45" s="132"/>
      <c r="WAR45" s="132"/>
      <c r="WAS45" s="132"/>
      <c r="WAT45" s="132"/>
      <c r="WAU45" s="132"/>
      <c r="WAV45" s="132"/>
      <c r="WAW45" s="132"/>
      <c r="WAX45" s="132"/>
      <c r="WAY45" s="132"/>
      <c r="WAZ45" s="132"/>
      <c r="WBA45" s="132"/>
      <c r="WBB45" s="132"/>
      <c r="WBC45" s="132"/>
      <c r="WBD45" s="132"/>
      <c r="WBE45" s="130"/>
      <c r="WBF45" s="132"/>
      <c r="WBG45" s="132"/>
      <c r="WBH45" s="132"/>
      <c r="WBI45" s="132"/>
      <c r="WBJ45" s="132"/>
      <c r="WBK45" s="132"/>
      <c r="WBL45" s="132"/>
      <c r="WBM45" s="132"/>
      <c r="WBN45" s="132"/>
      <c r="WBO45" s="132"/>
      <c r="WBP45" s="132"/>
      <c r="WBQ45" s="132"/>
      <c r="WBR45" s="132"/>
      <c r="WBS45" s="132"/>
      <c r="WBT45" s="130"/>
      <c r="WBU45" s="132"/>
      <c r="WBV45" s="132"/>
      <c r="WBW45" s="132"/>
      <c r="WBX45" s="132"/>
      <c r="WBY45" s="132"/>
      <c r="WBZ45" s="132"/>
      <c r="WCA45" s="132"/>
      <c r="WCB45" s="132"/>
      <c r="WCC45" s="132"/>
      <c r="WCD45" s="132"/>
      <c r="WCE45" s="132"/>
      <c r="WCF45" s="132"/>
      <c r="WCG45" s="132"/>
      <c r="WCH45" s="132"/>
      <c r="WCI45" s="130"/>
      <c r="WCJ45" s="132"/>
      <c r="WCK45" s="132"/>
      <c r="WCL45" s="132"/>
      <c r="WCM45" s="132"/>
      <c r="WCN45" s="132"/>
      <c r="WCO45" s="132"/>
      <c r="WCP45" s="132"/>
      <c r="WCQ45" s="132"/>
      <c r="WCR45" s="132"/>
      <c r="WCS45" s="132"/>
      <c r="WCT45" s="132"/>
      <c r="WCU45" s="132"/>
      <c r="WCV45" s="132"/>
      <c r="WCW45" s="132"/>
      <c r="WCX45" s="130"/>
      <c r="WCY45" s="132"/>
      <c r="WCZ45" s="132"/>
      <c r="WDA45" s="132"/>
      <c r="WDB45" s="132"/>
      <c r="WDC45" s="132"/>
      <c r="WDD45" s="132"/>
      <c r="WDE45" s="132"/>
      <c r="WDF45" s="132"/>
      <c r="WDG45" s="132"/>
      <c r="WDH45" s="132"/>
      <c r="WDI45" s="132"/>
      <c r="WDJ45" s="132"/>
      <c r="WDK45" s="132"/>
      <c r="WDL45" s="132"/>
      <c r="WDM45" s="130"/>
      <c r="WDN45" s="132"/>
      <c r="WDO45" s="132"/>
      <c r="WDP45" s="132"/>
      <c r="WDQ45" s="132"/>
      <c r="WDR45" s="132"/>
      <c r="WDS45" s="132"/>
      <c r="WDT45" s="132"/>
      <c r="WDU45" s="132"/>
      <c r="WDV45" s="132"/>
      <c r="WDW45" s="132"/>
      <c r="WDX45" s="132"/>
      <c r="WDY45" s="132"/>
      <c r="WDZ45" s="132"/>
      <c r="WEA45" s="132"/>
      <c r="WEB45" s="130"/>
      <c r="WEC45" s="132"/>
      <c r="WED45" s="132"/>
      <c r="WEE45" s="132"/>
      <c r="WEF45" s="132"/>
      <c r="WEG45" s="132"/>
      <c r="WEH45" s="132"/>
      <c r="WEI45" s="132"/>
      <c r="WEJ45" s="132"/>
      <c r="WEK45" s="132"/>
      <c r="WEL45" s="132"/>
      <c r="WEM45" s="132"/>
      <c r="WEN45" s="132"/>
      <c r="WEO45" s="132"/>
      <c r="WEP45" s="132"/>
      <c r="WEQ45" s="130"/>
      <c r="WER45" s="132"/>
      <c r="WES45" s="132"/>
      <c r="WET45" s="132"/>
      <c r="WEU45" s="132"/>
      <c r="WEV45" s="132"/>
      <c r="WEW45" s="132"/>
      <c r="WEX45" s="132"/>
      <c r="WEY45" s="132"/>
      <c r="WEZ45" s="132"/>
      <c r="WFA45" s="132"/>
      <c r="WFB45" s="132"/>
      <c r="WFC45" s="132"/>
      <c r="WFD45" s="132"/>
      <c r="WFE45" s="132"/>
      <c r="WFF45" s="130"/>
      <c r="WFG45" s="132"/>
      <c r="WFH45" s="132"/>
      <c r="WFI45" s="132"/>
      <c r="WFJ45" s="132"/>
      <c r="WFK45" s="132"/>
      <c r="WFL45" s="132"/>
      <c r="WFM45" s="132"/>
      <c r="WFN45" s="132"/>
      <c r="WFO45" s="132"/>
      <c r="WFP45" s="132"/>
      <c r="WFQ45" s="132"/>
      <c r="WFR45" s="132"/>
      <c r="WFS45" s="132"/>
      <c r="WFT45" s="132"/>
      <c r="WFU45" s="130"/>
      <c r="WFV45" s="132"/>
      <c r="WFW45" s="132"/>
      <c r="WFX45" s="132"/>
      <c r="WFY45" s="132"/>
      <c r="WFZ45" s="132"/>
      <c r="WGA45" s="132"/>
      <c r="WGB45" s="132"/>
      <c r="WGC45" s="132"/>
      <c r="WGD45" s="132"/>
      <c r="WGE45" s="132"/>
      <c r="WGF45" s="132"/>
      <c r="WGG45" s="132"/>
      <c r="WGH45" s="132"/>
      <c r="WGI45" s="132"/>
      <c r="WGJ45" s="130"/>
      <c r="WGK45" s="132"/>
      <c r="WGL45" s="132"/>
      <c r="WGM45" s="132"/>
      <c r="WGN45" s="132"/>
      <c r="WGO45" s="132"/>
      <c r="WGP45" s="132"/>
      <c r="WGQ45" s="132"/>
      <c r="WGR45" s="132"/>
      <c r="WGS45" s="132"/>
      <c r="WGT45" s="132"/>
      <c r="WGU45" s="132"/>
      <c r="WGV45" s="132"/>
      <c r="WGW45" s="132"/>
      <c r="WGX45" s="132"/>
      <c r="WGY45" s="130"/>
      <c r="WGZ45" s="132"/>
      <c r="WHA45" s="132"/>
      <c r="WHB45" s="132"/>
      <c r="WHC45" s="132"/>
      <c r="WHD45" s="132"/>
      <c r="WHE45" s="132"/>
      <c r="WHF45" s="132"/>
      <c r="WHG45" s="132"/>
      <c r="WHH45" s="132"/>
      <c r="WHI45" s="132"/>
      <c r="WHJ45" s="132"/>
      <c r="WHK45" s="132"/>
      <c r="WHL45" s="132"/>
      <c r="WHM45" s="132"/>
      <c r="WHN45" s="130"/>
      <c r="WHO45" s="132"/>
      <c r="WHP45" s="132"/>
      <c r="WHQ45" s="132"/>
      <c r="WHR45" s="132"/>
      <c r="WHS45" s="132"/>
      <c r="WHT45" s="132"/>
      <c r="WHU45" s="132"/>
      <c r="WHV45" s="132"/>
      <c r="WHW45" s="132"/>
      <c r="WHX45" s="132"/>
      <c r="WHY45" s="132"/>
      <c r="WHZ45" s="132"/>
      <c r="WIA45" s="132"/>
      <c r="WIB45" s="132"/>
      <c r="WIC45" s="130"/>
      <c r="WID45" s="132"/>
      <c r="WIE45" s="132"/>
      <c r="WIF45" s="132"/>
      <c r="WIG45" s="132"/>
      <c r="WIH45" s="132"/>
      <c r="WII45" s="132"/>
      <c r="WIJ45" s="132"/>
      <c r="WIK45" s="132"/>
      <c r="WIL45" s="132"/>
      <c r="WIM45" s="132"/>
      <c r="WIN45" s="132"/>
      <c r="WIO45" s="132"/>
      <c r="WIP45" s="132"/>
      <c r="WIQ45" s="132"/>
      <c r="WIR45" s="130"/>
      <c r="WIS45" s="132"/>
      <c r="WIT45" s="132"/>
      <c r="WIU45" s="132"/>
      <c r="WIV45" s="132"/>
      <c r="WIW45" s="132"/>
      <c r="WIX45" s="132"/>
      <c r="WIY45" s="132"/>
      <c r="WIZ45" s="132"/>
      <c r="WJA45" s="132"/>
      <c r="WJB45" s="132"/>
      <c r="WJC45" s="132"/>
      <c r="WJD45" s="132"/>
      <c r="WJE45" s="132"/>
      <c r="WJF45" s="132"/>
      <c r="WJG45" s="130"/>
      <c r="WJH45" s="132"/>
      <c r="WJI45" s="132"/>
      <c r="WJJ45" s="132"/>
      <c r="WJK45" s="132"/>
      <c r="WJL45" s="132"/>
      <c r="WJM45" s="132"/>
      <c r="WJN45" s="132"/>
      <c r="WJO45" s="132"/>
      <c r="WJP45" s="132"/>
      <c r="WJQ45" s="132"/>
      <c r="WJR45" s="132"/>
      <c r="WJS45" s="132"/>
      <c r="WJT45" s="132"/>
      <c r="WJU45" s="132"/>
      <c r="WJV45" s="130"/>
      <c r="WJW45" s="132"/>
      <c r="WJX45" s="132"/>
      <c r="WJY45" s="132"/>
      <c r="WJZ45" s="132"/>
      <c r="WKA45" s="132"/>
      <c r="WKB45" s="132"/>
      <c r="WKC45" s="132"/>
      <c r="WKD45" s="132"/>
      <c r="WKE45" s="132"/>
      <c r="WKF45" s="132"/>
      <c r="WKG45" s="132"/>
      <c r="WKH45" s="132"/>
      <c r="WKI45" s="132"/>
      <c r="WKJ45" s="132"/>
      <c r="WKK45" s="130"/>
      <c r="WKL45" s="132"/>
      <c r="WKM45" s="132"/>
      <c r="WKN45" s="132"/>
      <c r="WKO45" s="132"/>
      <c r="WKP45" s="132"/>
      <c r="WKQ45" s="132"/>
      <c r="WKR45" s="132"/>
      <c r="WKS45" s="132"/>
      <c r="WKT45" s="132"/>
      <c r="WKU45" s="132"/>
      <c r="WKV45" s="132"/>
      <c r="WKW45" s="132"/>
      <c r="WKX45" s="132"/>
      <c r="WKY45" s="132"/>
      <c r="WKZ45" s="130"/>
      <c r="WLA45" s="132"/>
      <c r="WLB45" s="132"/>
      <c r="WLC45" s="132"/>
      <c r="WLD45" s="132"/>
      <c r="WLE45" s="132"/>
      <c r="WLF45" s="132"/>
      <c r="WLG45" s="132"/>
      <c r="WLH45" s="132"/>
      <c r="WLI45" s="132"/>
      <c r="WLJ45" s="132"/>
      <c r="WLK45" s="132"/>
      <c r="WLL45" s="132"/>
      <c r="WLM45" s="132"/>
      <c r="WLN45" s="132"/>
      <c r="WLO45" s="130"/>
      <c r="WLP45" s="132"/>
      <c r="WLQ45" s="132"/>
      <c r="WLR45" s="132"/>
      <c r="WLS45" s="132"/>
      <c r="WLT45" s="132"/>
      <c r="WLU45" s="132"/>
      <c r="WLV45" s="132"/>
      <c r="WLW45" s="132"/>
      <c r="WLX45" s="132"/>
      <c r="WLY45" s="132"/>
      <c r="WLZ45" s="132"/>
      <c r="WMA45" s="132"/>
      <c r="WMB45" s="132"/>
      <c r="WMC45" s="132"/>
      <c r="WMD45" s="130"/>
      <c r="WME45" s="132"/>
      <c r="WMF45" s="132"/>
      <c r="WMG45" s="132"/>
      <c r="WMH45" s="132"/>
      <c r="WMI45" s="132"/>
      <c r="WMJ45" s="132"/>
      <c r="WMK45" s="132"/>
      <c r="WML45" s="132"/>
      <c r="WMM45" s="132"/>
      <c r="WMN45" s="132"/>
      <c r="WMO45" s="132"/>
      <c r="WMP45" s="132"/>
      <c r="WMQ45" s="132"/>
      <c r="WMR45" s="132"/>
      <c r="WMS45" s="130"/>
      <c r="WMT45" s="132"/>
      <c r="WMU45" s="132"/>
      <c r="WMV45" s="132"/>
      <c r="WMW45" s="132"/>
      <c r="WMX45" s="132"/>
      <c r="WMY45" s="132"/>
      <c r="WMZ45" s="132"/>
      <c r="WNA45" s="132"/>
      <c r="WNB45" s="132"/>
      <c r="WNC45" s="132"/>
      <c r="WND45" s="132"/>
      <c r="WNE45" s="132"/>
      <c r="WNF45" s="132"/>
      <c r="WNG45" s="132"/>
      <c r="WNH45" s="130"/>
      <c r="WNI45" s="132"/>
      <c r="WNJ45" s="132"/>
      <c r="WNK45" s="132"/>
      <c r="WNL45" s="132"/>
      <c r="WNM45" s="132"/>
      <c r="WNN45" s="132"/>
      <c r="WNO45" s="132"/>
      <c r="WNP45" s="132"/>
      <c r="WNQ45" s="132"/>
      <c r="WNR45" s="132"/>
      <c r="WNS45" s="132"/>
      <c r="WNT45" s="132"/>
      <c r="WNU45" s="132"/>
      <c r="WNV45" s="132"/>
      <c r="WNW45" s="130"/>
      <c r="WNX45" s="132"/>
      <c r="WNY45" s="132"/>
      <c r="WNZ45" s="132"/>
      <c r="WOA45" s="132"/>
      <c r="WOB45" s="132"/>
      <c r="WOC45" s="132"/>
      <c r="WOD45" s="132"/>
      <c r="WOE45" s="132"/>
      <c r="WOF45" s="132"/>
      <c r="WOG45" s="132"/>
      <c r="WOH45" s="132"/>
      <c r="WOI45" s="132"/>
      <c r="WOJ45" s="132"/>
      <c r="WOK45" s="132"/>
      <c r="WOL45" s="130"/>
      <c r="WOM45" s="132"/>
      <c r="WON45" s="132"/>
      <c r="WOO45" s="132"/>
      <c r="WOP45" s="132"/>
      <c r="WOQ45" s="132"/>
      <c r="WOR45" s="132"/>
      <c r="WOS45" s="132"/>
      <c r="WOT45" s="132"/>
      <c r="WOU45" s="132"/>
      <c r="WOV45" s="132"/>
      <c r="WOW45" s="132"/>
      <c r="WOX45" s="132"/>
      <c r="WOY45" s="132"/>
      <c r="WOZ45" s="132"/>
      <c r="WPA45" s="130"/>
      <c r="WPB45" s="132"/>
      <c r="WPC45" s="132"/>
      <c r="WPD45" s="132"/>
      <c r="WPE45" s="132"/>
      <c r="WPF45" s="132"/>
      <c r="WPG45" s="132"/>
      <c r="WPH45" s="132"/>
      <c r="WPI45" s="132"/>
      <c r="WPJ45" s="132"/>
      <c r="WPK45" s="132"/>
      <c r="WPL45" s="132"/>
      <c r="WPM45" s="132"/>
      <c r="WPN45" s="132"/>
      <c r="WPO45" s="132"/>
      <c r="WPP45" s="130"/>
      <c r="WPQ45" s="132"/>
      <c r="WPR45" s="132"/>
      <c r="WPS45" s="132"/>
      <c r="WPT45" s="132"/>
      <c r="WPU45" s="132"/>
      <c r="WPV45" s="132"/>
      <c r="WPW45" s="132"/>
      <c r="WPX45" s="132"/>
      <c r="WPY45" s="132"/>
      <c r="WPZ45" s="132"/>
      <c r="WQA45" s="132"/>
      <c r="WQB45" s="132"/>
      <c r="WQC45" s="132"/>
      <c r="WQD45" s="132"/>
      <c r="WQE45" s="130"/>
      <c r="WQF45" s="132"/>
      <c r="WQG45" s="132"/>
      <c r="WQH45" s="132"/>
      <c r="WQI45" s="132"/>
      <c r="WQJ45" s="132"/>
      <c r="WQK45" s="132"/>
      <c r="WQL45" s="132"/>
      <c r="WQM45" s="132"/>
      <c r="WQN45" s="132"/>
      <c r="WQO45" s="132"/>
      <c r="WQP45" s="132"/>
      <c r="WQQ45" s="132"/>
      <c r="WQR45" s="132"/>
      <c r="WQS45" s="132"/>
      <c r="WQT45" s="130"/>
      <c r="WQU45" s="132"/>
      <c r="WQV45" s="132"/>
      <c r="WQW45" s="132"/>
      <c r="WQX45" s="132"/>
      <c r="WQY45" s="132"/>
      <c r="WQZ45" s="132"/>
      <c r="WRA45" s="132"/>
      <c r="WRB45" s="132"/>
      <c r="WRC45" s="132"/>
      <c r="WRD45" s="132"/>
      <c r="WRE45" s="132"/>
      <c r="WRF45" s="132"/>
      <c r="WRG45" s="132"/>
      <c r="WRH45" s="132"/>
      <c r="WRI45" s="130"/>
      <c r="WRJ45" s="132"/>
      <c r="WRK45" s="132"/>
      <c r="WRL45" s="132"/>
      <c r="WRM45" s="132"/>
      <c r="WRN45" s="132"/>
      <c r="WRO45" s="132"/>
      <c r="WRP45" s="132"/>
      <c r="WRQ45" s="132"/>
      <c r="WRR45" s="132"/>
      <c r="WRS45" s="132"/>
      <c r="WRT45" s="132"/>
      <c r="WRU45" s="132"/>
      <c r="WRV45" s="132"/>
      <c r="WRW45" s="132"/>
      <c r="WRX45" s="130"/>
      <c r="WRY45" s="132"/>
      <c r="WRZ45" s="132"/>
      <c r="WSA45" s="132"/>
      <c r="WSB45" s="132"/>
      <c r="WSC45" s="132"/>
      <c r="WSD45" s="132"/>
      <c r="WSE45" s="132"/>
      <c r="WSF45" s="132"/>
      <c r="WSG45" s="132"/>
      <c r="WSH45" s="132"/>
      <c r="WSI45" s="132"/>
      <c r="WSJ45" s="132"/>
      <c r="WSK45" s="132"/>
      <c r="WSL45" s="132"/>
      <c r="WSM45" s="130"/>
      <c r="WSN45" s="132"/>
      <c r="WSO45" s="132"/>
      <c r="WSP45" s="132"/>
      <c r="WSQ45" s="132"/>
      <c r="WSR45" s="132"/>
      <c r="WSS45" s="132"/>
      <c r="WST45" s="132"/>
      <c r="WSU45" s="132"/>
      <c r="WSV45" s="132"/>
      <c r="WSW45" s="132"/>
      <c r="WSX45" s="132"/>
      <c r="WSY45" s="132"/>
      <c r="WSZ45" s="132"/>
      <c r="WTA45" s="132"/>
      <c r="WTB45" s="130"/>
      <c r="WTC45" s="132"/>
      <c r="WTD45" s="132"/>
      <c r="WTE45" s="132"/>
      <c r="WTF45" s="132"/>
      <c r="WTG45" s="132"/>
      <c r="WTH45" s="132"/>
      <c r="WTI45" s="132"/>
      <c r="WTJ45" s="132"/>
      <c r="WTK45" s="132"/>
      <c r="WTL45" s="132"/>
      <c r="WTM45" s="132"/>
      <c r="WTN45" s="132"/>
      <c r="WTO45" s="132"/>
      <c r="WTP45" s="132"/>
      <c r="WTQ45" s="130"/>
      <c r="WTR45" s="132"/>
      <c r="WTS45" s="132"/>
      <c r="WTT45" s="132"/>
      <c r="WTU45" s="132"/>
      <c r="WTV45" s="132"/>
      <c r="WTW45" s="132"/>
      <c r="WTX45" s="132"/>
      <c r="WTY45" s="132"/>
      <c r="WTZ45" s="132"/>
      <c r="WUA45" s="132"/>
      <c r="WUB45" s="132"/>
      <c r="WUC45" s="132"/>
      <c r="WUD45" s="132"/>
      <c r="WUE45" s="132"/>
      <c r="WUF45" s="130"/>
      <c r="WUG45" s="132"/>
      <c r="WUH45" s="132"/>
      <c r="WUI45" s="132"/>
      <c r="WUJ45" s="132"/>
      <c r="WUK45" s="132"/>
      <c r="WUL45" s="132"/>
      <c r="WUM45" s="132"/>
      <c r="WUN45" s="132"/>
      <c r="WUO45" s="132"/>
      <c r="WUP45" s="132"/>
      <c r="WUQ45" s="132"/>
      <c r="WUR45" s="132"/>
      <c r="WUS45" s="132"/>
      <c r="WUT45" s="132"/>
      <c r="WUU45" s="130"/>
      <c r="WUV45" s="132"/>
      <c r="WUW45" s="132"/>
      <c r="WUX45" s="132"/>
      <c r="WUY45" s="132"/>
      <c r="WUZ45" s="132"/>
      <c r="WVA45" s="132"/>
      <c r="WVB45" s="132"/>
      <c r="WVC45" s="132"/>
      <c r="WVD45" s="132"/>
      <c r="WVE45" s="132"/>
      <c r="WVF45" s="132"/>
      <c r="WVG45" s="132"/>
      <c r="WVH45" s="132"/>
      <c r="WVI45" s="132"/>
      <c r="WVJ45" s="130"/>
      <c r="WVK45" s="132"/>
      <c r="WVL45" s="132"/>
      <c r="WVM45" s="132"/>
      <c r="WVN45" s="132"/>
      <c r="WVO45" s="132"/>
      <c r="WVP45" s="132"/>
      <c r="WVQ45" s="132"/>
      <c r="WVR45" s="132"/>
      <c r="WVS45" s="132"/>
      <c r="WVT45" s="132"/>
      <c r="WVU45" s="132"/>
      <c r="WVV45" s="132"/>
      <c r="WVW45" s="132"/>
      <c r="WVX45" s="132"/>
      <c r="WVY45" s="130"/>
      <c r="WVZ45" s="132"/>
      <c r="WWA45" s="132"/>
      <c r="WWB45" s="132"/>
      <c r="WWC45" s="132"/>
      <c r="WWD45" s="132"/>
      <c r="WWE45" s="132"/>
      <c r="WWF45" s="132"/>
      <c r="WWG45" s="132"/>
      <c r="WWH45" s="132"/>
      <c r="WWI45" s="132"/>
      <c r="WWJ45" s="132"/>
      <c r="WWK45" s="132"/>
      <c r="WWL45" s="132"/>
      <c r="WWM45" s="132"/>
      <c r="WWN45" s="130"/>
      <c r="WWO45" s="132"/>
      <c r="WWP45" s="132"/>
      <c r="WWQ45" s="132"/>
      <c r="WWR45" s="132"/>
      <c r="WWS45" s="132"/>
      <c r="WWT45" s="132"/>
      <c r="WWU45" s="132"/>
      <c r="WWV45" s="132"/>
      <c r="WWW45" s="132"/>
      <c r="WWX45" s="132"/>
      <c r="WWY45" s="132"/>
      <c r="WWZ45" s="132"/>
      <c r="WXA45" s="132"/>
      <c r="WXB45" s="132"/>
      <c r="WXC45" s="130"/>
      <c r="WXD45" s="132"/>
      <c r="WXE45" s="132"/>
      <c r="WXF45" s="132"/>
      <c r="WXG45" s="132"/>
      <c r="WXH45" s="132"/>
      <c r="WXI45" s="132"/>
      <c r="WXJ45" s="132"/>
      <c r="WXK45" s="132"/>
      <c r="WXL45" s="132"/>
      <c r="WXM45" s="132"/>
      <c r="WXN45" s="132"/>
      <c r="WXO45" s="132"/>
      <c r="WXP45" s="132"/>
      <c r="WXQ45" s="132"/>
      <c r="WXR45" s="130"/>
      <c r="WXS45" s="132"/>
      <c r="WXT45" s="132"/>
      <c r="WXU45" s="132"/>
      <c r="WXV45" s="132"/>
      <c r="WXW45" s="132"/>
      <c r="WXX45" s="132"/>
      <c r="WXY45" s="132"/>
      <c r="WXZ45" s="132"/>
      <c r="WYA45" s="132"/>
      <c r="WYB45" s="132"/>
      <c r="WYC45" s="132"/>
      <c r="WYD45" s="132"/>
      <c r="WYE45" s="132"/>
      <c r="WYF45" s="132"/>
      <c r="WYG45" s="130"/>
      <c r="WYH45" s="132"/>
      <c r="WYI45" s="132"/>
      <c r="WYJ45" s="132"/>
      <c r="WYK45" s="132"/>
      <c r="WYL45" s="132"/>
      <c r="WYM45" s="132"/>
      <c r="WYN45" s="132"/>
      <c r="WYO45" s="132"/>
      <c r="WYP45" s="132"/>
      <c r="WYQ45" s="132"/>
      <c r="WYR45" s="132"/>
      <c r="WYS45" s="132"/>
      <c r="WYT45" s="132"/>
      <c r="WYU45" s="132"/>
      <c r="WYV45" s="130"/>
      <c r="WYW45" s="132"/>
      <c r="WYX45" s="132"/>
      <c r="WYY45" s="132"/>
      <c r="WYZ45" s="132"/>
      <c r="WZA45" s="132"/>
      <c r="WZB45" s="132"/>
      <c r="WZC45" s="132"/>
      <c r="WZD45" s="132"/>
      <c r="WZE45" s="132"/>
      <c r="WZF45" s="132"/>
      <c r="WZG45" s="132"/>
      <c r="WZH45" s="132"/>
      <c r="WZI45" s="132"/>
      <c r="WZJ45" s="132"/>
      <c r="WZK45" s="130"/>
      <c r="WZL45" s="132"/>
      <c r="WZM45" s="132"/>
      <c r="WZN45" s="132"/>
      <c r="WZO45" s="132"/>
      <c r="WZP45" s="132"/>
      <c r="WZQ45" s="132"/>
      <c r="WZR45" s="132"/>
      <c r="WZS45" s="132"/>
      <c r="WZT45" s="132"/>
      <c r="WZU45" s="132"/>
      <c r="WZV45" s="132"/>
      <c r="WZW45" s="132"/>
      <c r="WZX45" s="132"/>
      <c r="WZY45" s="132"/>
      <c r="WZZ45" s="130"/>
      <c r="XAA45" s="132"/>
      <c r="XAB45" s="132"/>
      <c r="XAC45" s="132"/>
      <c r="XAD45" s="132"/>
      <c r="XAE45" s="132"/>
      <c r="XAF45" s="132"/>
      <c r="XAG45" s="132"/>
      <c r="XAH45" s="132"/>
      <c r="XAI45" s="132"/>
      <c r="XAJ45" s="132"/>
      <c r="XAK45" s="132"/>
      <c r="XAL45" s="132"/>
      <c r="XAM45" s="132"/>
      <c r="XAN45" s="132"/>
      <c r="XAO45" s="130"/>
      <c r="XAP45" s="132"/>
      <c r="XAQ45" s="132"/>
      <c r="XAR45" s="132"/>
      <c r="XAS45" s="132"/>
      <c r="XAT45" s="132"/>
      <c r="XAU45" s="132"/>
      <c r="XAV45" s="132"/>
      <c r="XAW45" s="132"/>
      <c r="XAX45" s="132"/>
      <c r="XAY45" s="132"/>
      <c r="XAZ45" s="132"/>
      <c r="XBA45" s="132"/>
      <c r="XBB45" s="132"/>
      <c r="XBC45" s="132"/>
      <c r="XBD45" s="130"/>
      <c r="XBE45" s="132"/>
      <c r="XBF45" s="132"/>
      <c r="XBG45" s="132"/>
      <c r="XBH45" s="132"/>
      <c r="XBI45" s="132"/>
      <c r="XBJ45" s="132"/>
      <c r="XBK45" s="132"/>
      <c r="XBL45" s="132"/>
      <c r="XBM45" s="132"/>
      <c r="XBN45" s="132"/>
      <c r="XBO45" s="132"/>
      <c r="XBP45" s="132"/>
      <c r="XBQ45" s="132"/>
      <c r="XBR45" s="132"/>
      <c r="XBS45" s="130"/>
      <c r="XBT45" s="132"/>
      <c r="XBU45" s="132"/>
      <c r="XBV45" s="132"/>
      <c r="XBW45" s="132"/>
      <c r="XBX45" s="132"/>
      <c r="XBY45" s="132"/>
      <c r="XBZ45" s="132"/>
      <c r="XCA45" s="132"/>
      <c r="XCB45" s="132"/>
      <c r="XCC45" s="132"/>
      <c r="XCD45" s="132"/>
      <c r="XCE45" s="132"/>
      <c r="XCF45" s="132"/>
      <c r="XCG45" s="132"/>
      <c r="XCH45" s="130"/>
      <c r="XCI45" s="132"/>
      <c r="XCJ45" s="132"/>
      <c r="XCK45" s="132"/>
      <c r="XCL45" s="132"/>
      <c r="XCM45" s="132"/>
      <c r="XCN45" s="132"/>
      <c r="XCO45" s="132"/>
      <c r="XCP45" s="132"/>
      <c r="XCQ45" s="132"/>
      <c r="XCR45" s="132"/>
      <c r="XCS45" s="132"/>
      <c r="XCT45" s="132"/>
      <c r="XCU45" s="132"/>
      <c r="XCV45" s="132"/>
      <c r="XCW45" s="130"/>
      <c r="XCX45" s="132"/>
      <c r="XCY45" s="132"/>
      <c r="XCZ45" s="132"/>
      <c r="XDA45" s="132"/>
      <c r="XDB45" s="132"/>
      <c r="XDC45" s="132"/>
      <c r="XDD45" s="132"/>
      <c r="XDE45" s="132"/>
      <c r="XDF45" s="132"/>
      <c r="XDG45" s="132"/>
      <c r="XDH45" s="132"/>
      <c r="XDI45" s="132"/>
      <c r="XDJ45" s="132"/>
      <c r="XDK45" s="132"/>
      <c r="XDL45" s="130"/>
      <c r="XDM45" s="132"/>
      <c r="XDN45" s="132"/>
      <c r="XDO45" s="132"/>
      <c r="XDP45" s="132"/>
      <c r="XDQ45" s="132"/>
      <c r="XDR45" s="132"/>
      <c r="XDS45" s="132"/>
      <c r="XDT45" s="132"/>
      <c r="XDU45" s="132"/>
      <c r="XDV45" s="132"/>
      <c r="XDW45" s="132"/>
      <c r="XDX45" s="132"/>
      <c r="XDY45" s="132"/>
      <c r="XDZ45" s="132"/>
      <c r="XEA45" s="130"/>
      <c r="XEB45" s="132"/>
      <c r="XEC45" s="132"/>
      <c r="XED45" s="132"/>
      <c r="XEE45" s="132"/>
      <c r="XEF45" s="132"/>
      <c r="XEG45" s="132"/>
      <c r="XEH45" s="132"/>
      <c r="XEI45" s="132"/>
      <c r="XEJ45" s="132"/>
      <c r="XEK45" s="132"/>
      <c r="XEL45" s="132"/>
      <c r="XEM45" s="132"/>
      <c r="XEN45" s="132"/>
      <c r="XEO45" s="132"/>
      <c r="XEP45" s="130"/>
      <c r="XEQ45" s="132"/>
      <c r="XER45" s="132"/>
      <c r="XES45" s="132"/>
    </row>
    <row r="46" spans="2:16373" outlineLevel="1" x14ac:dyDescent="0.25">
      <c r="B46" s="134" t="s">
        <v>20</v>
      </c>
      <c r="C46" s="428">
        <v>0</v>
      </c>
      <c r="D46" s="258"/>
      <c r="E46" s="275">
        <f t="shared" si="1"/>
        <v>0</v>
      </c>
      <c r="F46" s="315"/>
      <c r="I46" s="220"/>
    </row>
    <row r="47" spans="2:16373" outlineLevel="1" x14ac:dyDescent="0.25">
      <c r="B47" s="134" t="s">
        <v>725</v>
      </c>
      <c r="C47" s="428">
        <f>66000*13%+66000</f>
        <v>74580</v>
      </c>
      <c r="D47" s="258"/>
      <c r="E47" s="275">
        <f t="shared" si="1"/>
        <v>139.51922177532506</v>
      </c>
      <c r="I47" s="220"/>
    </row>
    <row r="48" spans="2:16373" outlineLevel="1" x14ac:dyDescent="0.25">
      <c r="B48" s="134" t="s">
        <v>1198</v>
      </c>
      <c r="C48" s="428">
        <v>0</v>
      </c>
      <c r="D48" s="258"/>
      <c r="E48" s="275">
        <f t="shared" si="1"/>
        <v>0</v>
      </c>
      <c r="I48" s="220"/>
    </row>
    <row r="49" spans="2:16373" outlineLevel="1" x14ac:dyDescent="0.25">
      <c r="B49" s="134" t="s">
        <v>1197</v>
      </c>
      <c r="C49" s="428">
        <v>10700</v>
      </c>
      <c r="D49" s="258"/>
      <c r="E49" s="275">
        <f t="shared" si="1"/>
        <v>20.016836591525585</v>
      </c>
      <c r="I49" s="220"/>
    </row>
    <row r="50" spans="2:16373" outlineLevel="1" x14ac:dyDescent="0.25">
      <c r="B50" s="134" t="s">
        <v>1185</v>
      </c>
      <c r="C50" s="428">
        <v>27035.73</v>
      </c>
      <c r="D50" s="258"/>
      <c r="E50" s="275">
        <f t="shared" si="1"/>
        <v>50.576615845103362</v>
      </c>
      <c r="F50" s="315"/>
      <c r="I50" s="220"/>
    </row>
    <row r="51" spans="2:16373" outlineLevel="1" x14ac:dyDescent="0.25">
      <c r="B51" s="134" t="s">
        <v>733</v>
      </c>
      <c r="C51" s="428">
        <v>20000</v>
      </c>
      <c r="D51" s="258"/>
      <c r="E51" s="275">
        <f t="shared" si="1"/>
        <v>37.41464783462726</v>
      </c>
      <c r="F51" s="315"/>
      <c r="I51" s="220"/>
    </row>
    <row r="52" spans="2:16373" s="131" customFormat="1" ht="15.75" x14ac:dyDescent="0.25">
      <c r="B52" s="180" t="s">
        <v>1035</v>
      </c>
      <c r="C52" s="181">
        <f>+C10+C16+C24+C36+C42+C45</f>
        <v>1683816.7932429167</v>
      </c>
      <c r="D52" s="257"/>
      <c r="E52" s="274">
        <f t="shared" si="1"/>
        <v>3149.9706168607554</v>
      </c>
      <c r="F52" s="139"/>
      <c r="G52" s="139"/>
      <c r="H52" s="139"/>
      <c r="I52" s="220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8"/>
      <c r="U52" s="139"/>
      <c r="V52" s="139"/>
      <c r="W52" s="139"/>
      <c r="X52" s="139"/>
      <c r="Y52" s="139"/>
      <c r="Z52" s="139"/>
      <c r="AA52" s="139"/>
      <c r="AB52" s="139"/>
      <c r="AC52" s="139"/>
      <c r="AD52" s="139"/>
      <c r="AE52" s="139"/>
      <c r="AF52" s="139"/>
      <c r="AG52" s="139"/>
      <c r="AH52" s="139"/>
      <c r="AI52" s="138"/>
      <c r="AJ52" s="139"/>
      <c r="AK52" s="139"/>
      <c r="AL52" s="139"/>
      <c r="AM52" s="139"/>
      <c r="AN52" s="139"/>
      <c r="AO52" s="139"/>
      <c r="AP52" s="139"/>
      <c r="AQ52" s="139"/>
      <c r="AR52" s="139"/>
      <c r="AS52" s="139"/>
      <c r="AT52" s="139"/>
      <c r="AU52" s="139"/>
      <c r="AV52" s="139"/>
      <c r="AW52" s="139"/>
      <c r="AX52" s="138"/>
      <c r="AY52" s="139"/>
      <c r="AZ52" s="139"/>
      <c r="BA52" s="139"/>
      <c r="BB52" s="139"/>
      <c r="BC52" s="139"/>
      <c r="BD52" s="139"/>
      <c r="BE52" s="139"/>
      <c r="BF52" s="139"/>
      <c r="BG52" s="139"/>
      <c r="BH52" s="139"/>
      <c r="BI52" s="139"/>
      <c r="BJ52" s="139"/>
      <c r="BK52" s="139"/>
      <c r="BL52" s="139"/>
      <c r="BM52" s="138"/>
      <c r="BN52" s="139"/>
      <c r="BO52" s="139"/>
      <c r="BP52" s="139"/>
      <c r="BQ52" s="139"/>
      <c r="BR52" s="139"/>
      <c r="BS52" s="139"/>
      <c r="BT52" s="139"/>
      <c r="BU52" s="139"/>
      <c r="BV52" s="139"/>
      <c r="BW52" s="139"/>
      <c r="BX52" s="139"/>
      <c r="BY52" s="139"/>
      <c r="BZ52" s="139"/>
      <c r="CA52" s="139"/>
      <c r="CB52" s="138"/>
      <c r="CC52" s="139"/>
      <c r="CD52" s="139"/>
      <c r="CE52" s="139"/>
      <c r="CF52" s="139"/>
      <c r="CG52" s="139"/>
      <c r="CH52" s="139"/>
      <c r="CI52" s="139"/>
      <c r="CJ52" s="139"/>
      <c r="CK52" s="139"/>
      <c r="CL52" s="139"/>
      <c r="CM52" s="139"/>
      <c r="CN52" s="139"/>
      <c r="CO52" s="139"/>
      <c r="CP52" s="139"/>
      <c r="CQ52" s="138"/>
      <c r="CR52" s="139"/>
      <c r="CS52" s="139"/>
      <c r="CT52" s="139"/>
      <c r="CU52" s="139"/>
      <c r="CV52" s="139"/>
      <c r="CW52" s="139"/>
      <c r="CX52" s="139"/>
      <c r="CY52" s="139"/>
      <c r="CZ52" s="139"/>
      <c r="DA52" s="139"/>
      <c r="DB52" s="139"/>
      <c r="DC52" s="139"/>
      <c r="DD52" s="139"/>
      <c r="DE52" s="139"/>
      <c r="DF52" s="138"/>
      <c r="DG52" s="139"/>
      <c r="DH52" s="139"/>
      <c r="DI52" s="139"/>
      <c r="DJ52" s="139"/>
      <c r="DK52" s="139"/>
      <c r="DL52" s="139"/>
      <c r="DM52" s="139"/>
      <c r="DN52" s="139"/>
      <c r="DO52" s="139"/>
      <c r="DP52" s="139"/>
      <c r="DQ52" s="139"/>
      <c r="DR52" s="139"/>
      <c r="DS52" s="139"/>
      <c r="DT52" s="139"/>
      <c r="DU52" s="138"/>
      <c r="DV52" s="139"/>
      <c r="DW52" s="139"/>
      <c r="DX52" s="139"/>
      <c r="DY52" s="139"/>
      <c r="DZ52" s="139"/>
      <c r="EA52" s="139"/>
      <c r="EB52" s="139"/>
      <c r="EC52" s="139"/>
      <c r="ED52" s="139"/>
      <c r="EE52" s="139"/>
      <c r="EF52" s="139"/>
      <c r="EG52" s="139"/>
      <c r="EH52" s="139"/>
      <c r="EI52" s="135"/>
      <c r="EJ52" s="130"/>
      <c r="EK52" s="132"/>
      <c r="EL52" s="132"/>
      <c r="EM52" s="132"/>
      <c r="EN52" s="132"/>
      <c r="EO52" s="132"/>
      <c r="EP52" s="132"/>
      <c r="EQ52" s="132"/>
      <c r="ER52" s="132"/>
      <c r="ES52" s="132"/>
      <c r="ET52" s="132"/>
      <c r="EU52" s="132"/>
      <c r="EV52" s="132"/>
      <c r="EW52" s="132"/>
      <c r="EX52" s="132"/>
      <c r="EY52" s="130"/>
      <c r="EZ52" s="132"/>
      <c r="FA52" s="132"/>
      <c r="FB52" s="132"/>
      <c r="FC52" s="132"/>
      <c r="FD52" s="132"/>
      <c r="FE52" s="132"/>
      <c r="FF52" s="132"/>
      <c r="FG52" s="132"/>
      <c r="FH52" s="132"/>
      <c r="FI52" s="132"/>
      <c r="FJ52" s="132"/>
      <c r="FK52" s="132"/>
      <c r="FL52" s="132"/>
      <c r="FM52" s="132"/>
      <c r="FN52" s="130"/>
      <c r="FO52" s="132"/>
      <c r="FP52" s="132"/>
      <c r="FQ52" s="132"/>
      <c r="FR52" s="132"/>
      <c r="FS52" s="132"/>
      <c r="FT52" s="132"/>
      <c r="FU52" s="132"/>
      <c r="FV52" s="132"/>
      <c r="FW52" s="132"/>
      <c r="FX52" s="132"/>
      <c r="FY52" s="132"/>
      <c r="FZ52" s="132"/>
      <c r="GA52" s="132"/>
      <c r="GB52" s="132"/>
      <c r="GC52" s="130"/>
      <c r="GD52" s="132"/>
      <c r="GE52" s="132"/>
      <c r="GF52" s="132"/>
      <c r="GG52" s="132"/>
      <c r="GH52" s="132"/>
      <c r="GI52" s="132"/>
      <c r="GJ52" s="132"/>
      <c r="GK52" s="132"/>
      <c r="GL52" s="132"/>
      <c r="GM52" s="132"/>
      <c r="GN52" s="132"/>
      <c r="GO52" s="132"/>
      <c r="GP52" s="132"/>
      <c r="GQ52" s="132"/>
      <c r="GR52" s="130"/>
      <c r="GS52" s="132"/>
      <c r="GT52" s="132"/>
      <c r="GU52" s="132"/>
      <c r="GV52" s="132"/>
      <c r="GW52" s="132"/>
      <c r="GX52" s="132"/>
      <c r="GY52" s="132"/>
      <c r="GZ52" s="132"/>
      <c r="HA52" s="132"/>
      <c r="HB52" s="132"/>
      <c r="HC52" s="132"/>
      <c r="HD52" s="132"/>
      <c r="HE52" s="132"/>
      <c r="HF52" s="132"/>
      <c r="HG52" s="130"/>
      <c r="HH52" s="132"/>
      <c r="HI52" s="132"/>
      <c r="HJ52" s="132"/>
      <c r="HK52" s="132"/>
      <c r="HL52" s="132"/>
      <c r="HM52" s="132"/>
      <c r="HN52" s="132"/>
      <c r="HO52" s="132"/>
      <c r="HP52" s="132"/>
      <c r="HQ52" s="132"/>
      <c r="HR52" s="132"/>
      <c r="HS52" s="132"/>
      <c r="HT52" s="132"/>
      <c r="HU52" s="132"/>
      <c r="HV52" s="130"/>
      <c r="HW52" s="132"/>
      <c r="HX52" s="132"/>
      <c r="HY52" s="132"/>
      <c r="HZ52" s="132"/>
      <c r="IA52" s="132"/>
      <c r="IB52" s="132"/>
      <c r="IC52" s="132"/>
      <c r="ID52" s="132"/>
      <c r="IE52" s="132"/>
      <c r="IF52" s="132"/>
      <c r="IG52" s="132"/>
      <c r="IH52" s="132"/>
      <c r="II52" s="132"/>
      <c r="IJ52" s="132"/>
      <c r="IK52" s="130"/>
      <c r="IL52" s="132"/>
      <c r="IM52" s="132"/>
      <c r="IN52" s="132"/>
      <c r="IO52" s="132"/>
      <c r="IP52" s="132"/>
      <c r="IQ52" s="132"/>
      <c r="IR52" s="132"/>
      <c r="IS52" s="132"/>
      <c r="IT52" s="132"/>
      <c r="IU52" s="132"/>
      <c r="IV52" s="132"/>
      <c r="IW52" s="132"/>
      <c r="IX52" s="132"/>
      <c r="IY52" s="132"/>
      <c r="IZ52" s="130"/>
      <c r="JA52" s="132"/>
      <c r="JB52" s="132"/>
      <c r="JC52" s="132"/>
      <c r="JD52" s="132"/>
      <c r="JE52" s="132"/>
      <c r="JF52" s="132"/>
      <c r="JG52" s="132"/>
      <c r="JH52" s="132"/>
      <c r="JI52" s="132"/>
      <c r="JJ52" s="132"/>
      <c r="JK52" s="132"/>
      <c r="JL52" s="132"/>
      <c r="JM52" s="132"/>
      <c r="JN52" s="132"/>
      <c r="JO52" s="130"/>
      <c r="JP52" s="132"/>
      <c r="JQ52" s="132"/>
      <c r="JR52" s="132"/>
      <c r="JS52" s="132"/>
      <c r="JT52" s="132"/>
      <c r="JU52" s="132"/>
      <c r="JV52" s="132"/>
      <c r="JW52" s="132"/>
      <c r="JX52" s="132"/>
      <c r="JY52" s="132"/>
      <c r="JZ52" s="132"/>
      <c r="KA52" s="132"/>
      <c r="KB52" s="132"/>
      <c r="KC52" s="132"/>
      <c r="KD52" s="130"/>
      <c r="KE52" s="132"/>
      <c r="KF52" s="132"/>
      <c r="KG52" s="132"/>
      <c r="KH52" s="132"/>
      <c r="KI52" s="132"/>
      <c r="KJ52" s="132"/>
      <c r="KK52" s="132"/>
      <c r="KL52" s="132"/>
      <c r="KM52" s="132"/>
      <c r="KN52" s="132"/>
      <c r="KO52" s="132"/>
      <c r="KP52" s="132"/>
      <c r="KQ52" s="132"/>
      <c r="KR52" s="132"/>
      <c r="KS52" s="130"/>
      <c r="KT52" s="132"/>
      <c r="KU52" s="132"/>
      <c r="KV52" s="132"/>
      <c r="KW52" s="132"/>
      <c r="KX52" s="132"/>
      <c r="KY52" s="132"/>
      <c r="KZ52" s="132"/>
      <c r="LA52" s="132"/>
      <c r="LB52" s="132"/>
      <c r="LC52" s="132"/>
      <c r="LD52" s="132"/>
      <c r="LE52" s="132"/>
      <c r="LF52" s="132"/>
      <c r="LG52" s="132"/>
      <c r="LH52" s="130"/>
      <c r="LI52" s="132"/>
      <c r="LJ52" s="132"/>
      <c r="LK52" s="132"/>
      <c r="LL52" s="132"/>
      <c r="LM52" s="132"/>
      <c r="LN52" s="132"/>
      <c r="LO52" s="132"/>
      <c r="LP52" s="132"/>
      <c r="LQ52" s="132"/>
      <c r="LR52" s="132"/>
      <c r="LS52" s="132"/>
      <c r="LT52" s="132"/>
      <c r="LU52" s="132"/>
      <c r="LV52" s="132"/>
      <c r="LW52" s="130"/>
      <c r="LX52" s="132"/>
      <c r="LY52" s="132"/>
      <c r="LZ52" s="132"/>
      <c r="MA52" s="132"/>
      <c r="MB52" s="132"/>
      <c r="MC52" s="132"/>
      <c r="MD52" s="132"/>
      <c r="ME52" s="132"/>
      <c r="MF52" s="132"/>
      <c r="MG52" s="132"/>
      <c r="MH52" s="132"/>
      <c r="MI52" s="132"/>
      <c r="MJ52" s="132"/>
      <c r="MK52" s="132"/>
      <c r="ML52" s="130"/>
      <c r="MM52" s="132"/>
      <c r="MN52" s="132"/>
      <c r="MO52" s="132"/>
      <c r="MP52" s="132"/>
      <c r="MQ52" s="132"/>
      <c r="MR52" s="132"/>
      <c r="MS52" s="132"/>
      <c r="MT52" s="132"/>
      <c r="MU52" s="132"/>
      <c r="MV52" s="132"/>
      <c r="MW52" s="132"/>
      <c r="MX52" s="132"/>
      <c r="MY52" s="132"/>
      <c r="MZ52" s="132"/>
      <c r="NA52" s="130"/>
      <c r="NB52" s="132"/>
      <c r="NC52" s="132"/>
      <c r="ND52" s="132"/>
      <c r="NE52" s="132"/>
      <c r="NF52" s="132"/>
      <c r="NG52" s="132"/>
      <c r="NH52" s="132"/>
      <c r="NI52" s="132"/>
      <c r="NJ52" s="132"/>
      <c r="NK52" s="132"/>
      <c r="NL52" s="132"/>
      <c r="NM52" s="132"/>
      <c r="NN52" s="132"/>
      <c r="NO52" s="132"/>
      <c r="NP52" s="130"/>
      <c r="NQ52" s="132"/>
      <c r="NR52" s="132"/>
      <c r="NS52" s="132"/>
      <c r="NT52" s="132"/>
      <c r="NU52" s="132"/>
      <c r="NV52" s="132"/>
      <c r="NW52" s="132"/>
      <c r="NX52" s="132"/>
      <c r="NY52" s="132"/>
      <c r="NZ52" s="132"/>
      <c r="OA52" s="132"/>
      <c r="OB52" s="132"/>
      <c r="OC52" s="132"/>
      <c r="OD52" s="132"/>
      <c r="OE52" s="130"/>
      <c r="OF52" s="132"/>
      <c r="OG52" s="132"/>
      <c r="OH52" s="132"/>
      <c r="OI52" s="132"/>
      <c r="OJ52" s="132"/>
      <c r="OK52" s="132"/>
      <c r="OL52" s="132"/>
      <c r="OM52" s="132"/>
      <c r="ON52" s="132"/>
      <c r="OO52" s="132"/>
      <c r="OP52" s="132"/>
      <c r="OQ52" s="132"/>
      <c r="OR52" s="132"/>
      <c r="OS52" s="132"/>
      <c r="OT52" s="130"/>
      <c r="OU52" s="132"/>
      <c r="OV52" s="132"/>
      <c r="OW52" s="132"/>
      <c r="OX52" s="132"/>
      <c r="OY52" s="132"/>
      <c r="OZ52" s="132"/>
      <c r="PA52" s="132"/>
      <c r="PB52" s="132"/>
      <c r="PC52" s="132"/>
      <c r="PD52" s="132"/>
      <c r="PE52" s="132"/>
      <c r="PF52" s="132"/>
      <c r="PG52" s="132"/>
      <c r="PH52" s="132"/>
      <c r="PI52" s="130"/>
      <c r="PJ52" s="132"/>
      <c r="PK52" s="132"/>
      <c r="PL52" s="132"/>
      <c r="PM52" s="132"/>
      <c r="PN52" s="132"/>
      <c r="PO52" s="132"/>
      <c r="PP52" s="132"/>
      <c r="PQ52" s="132"/>
      <c r="PR52" s="132"/>
      <c r="PS52" s="132"/>
      <c r="PT52" s="132"/>
      <c r="PU52" s="132"/>
      <c r="PV52" s="132"/>
      <c r="PW52" s="132"/>
      <c r="PX52" s="130"/>
      <c r="PY52" s="132"/>
      <c r="PZ52" s="132"/>
      <c r="QA52" s="132"/>
      <c r="QB52" s="132"/>
      <c r="QC52" s="132"/>
      <c r="QD52" s="132"/>
      <c r="QE52" s="132"/>
      <c r="QF52" s="132"/>
      <c r="QG52" s="132"/>
      <c r="QH52" s="132"/>
      <c r="QI52" s="132"/>
      <c r="QJ52" s="132"/>
      <c r="QK52" s="132"/>
      <c r="QL52" s="132"/>
      <c r="QM52" s="130"/>
      <c r="QN52" s="132"/>
      <c r="QO52" s="132"/>
      <c r="QP52" s="132"/>
      <c r="QQ52" s="132"/>
      <c r="QR52" s="132"/>
      <c r="QS52" s="132"/>
      <c r="QT52" s="132"/>
      <c r="QU52" s="132"/>
      <c r="QV52" s="132"/>
      <c r="QW52" s="132"/>
      <c r="QX52" s="132"/>
      <c r="QY52" s="132"/>
      <c r="QZ52" s="132"/>
      <c r="RA52" s="132"/>
      <c r="RB52" s="130"/>
      <c r="RC52" s="132"/>
      <c r="RD52" s="132"/>
      <c r="RE52" s="132"/>
      <c r="RF52" s="132"/>
      <c r="RG52" s="132"/>
      <c r="RH52" s="132"/>
      <c r="RI52" s="132"/>
      <c r="RJ52" s="132"/>
      <c r="RK52" s="132"/>
      <c r="RL52" s="132"/>
      <c r="RM52" s="132"/>
      <c r="RN52" s="132"/>
      <c r="RO52" s="132"/>
      <c r="RP52" s="132"/>
      <c r="RQ52" s="130"/>
      <c r="RR52" s="132"/>
      <c r="RS52" s="132"/>
      <c r="RT52" s="132"/>
      <c r="RU52" s="132"/>
      <c r="RV52" s="132"/>
      <c r="RW52" s="132"/>
      <c r="RX52" s="132"/>
      <c r="RY52" s="132"/>
      <c r="RZ52" s="132"/>
      <c r="SA52" s="132"/>
      <c r="SB52" s="132"/>
      <c r="SC52" s="132"/>
      <c r="SD52" s="132"/>
      <c r="SE52" s="132"/>
      <c r="SF52" s="130"/>
      <c r="SG52" s="132"/>
      <c r="SH52" s="132"/>
      <c r="SI52" s="132"/>
      <c r="SJ52" s="132"/>
      <c r="SK52" s="132"/>
      <c r="SL52" s="132"/>
      <c r="SM52" s="132"/>
      <c r="SN52" s="132"/>
      <c r="SO52" s="132"/>
      <c r="SP52" s="132"/>
      <c r="SQ52" s="132"/>
      <c r="SR52" s="132"/>
      <c r="SS52" s="132"/>
      <c r="ST52" s="132"/>
      <c r="SU52" s="130"/>
      <c r="SV52" s="132"/>
      <c r="SW52" s="132"/>
      <c r="SX52" s="132"/>
      <c r="SY52" s="132"/>
      <c r="SZ52" s="132"/>
      <c r="TA52" s="132"/>
      <c r="TB52" s="132"/>
      <c r="TC52" s="132"/>
      <c r="TD52" s="132"/>
      <c r="TE52" s="132"/>
      <c r="TF52" s="132"/>
      <c r="TG52" s="132"/>
      <c r="TH52" s="132"/>
      <c r="TI52" s="132"/>
      <c r="TJ52" s="130"/>
      <c r="TK52" s="132"/>
      <c r="TL52" s="132"/>
      <c r="TM52" s="132"/>
      <c r="TN52" s="132"/>
      <c r="TO52" s="132"/>
      <c r="TP52" s="132"/>
      <c r="TQ52" s="132"/>
      <c r="TR52" s="132"/>
      <c r="TS52" s="132"/>
      <c r="TT52" s="132"/>
      <c r="TU52" s="132"/>
      <c r="TV52" s="132"/>
      <c r="TW52" s="132"/>
      <c r="TX52" s="132"/>
      <c r="TY52" s="130"/>
      <c r="TZ52" s="132"/>
      <c r="UA52" s="132"/>
      <c r="UB52" s="132"/>
      <c r="UC52" s="132"/>
      <c r="UD52" s="132"/>
      <c r="UE52" s="132"/>
      <c r="UF52" s="132"/>
      <c r="UG52" s="132"/>
      <c r="UH52" s="132"/>
      <c r="UI52" s="132"/>
      <c r="UJ52" s="132"/>
      <c r="UK52" s="132"/>
      <c r="UL52" s="132"/>
      <c r="UM52" s="132"/>
      <c r="UN52" s="130"/>
      <c r="UO52" s="132"/>
      <c r="UP52" s="132"/>
      <c r="UQ52" s="132"/>
      <c r="UR52" s="132"/>
      <c r="US52" s="132"/>
      <c r="UT52" s="132"/>
      <c r="UU52" s="132"/>
      <c r="UV52" s="132"/>
      <c r="UW52" s="132"/>
      <c r="UX52" s="132"/>
      <c r="UY52" s="132"/>
      <c r="UZ52" s="132"/>
      <c r="VA52" s="132"/>
      <c r="VB52" s="132"/>
      <c r="VC52" s="130"/>
      <c r="VD52" s="132"/>
      <c r="VE52" s="132"/>
      <c r="VF52" s="132"/>
      <c r="VG52" s="132"/>
      <c r="VH52" s="132"/>
      <c r="VI52" s="132"/>
      <c r="VJ52" s="132"/>
      <c r="VK52" s="132"/>
      <c r="VL52" s="132"/>
      <c r="VM52" s="132"/>
      <c r="VN52" s="132"/>
      <c r="VO52" s="132"/>
      <c r="VP52" s="132"/>
      <c r="VQ52" s="132"/>
      <c r="VR52" s="130"/>
      <c r="VS52" s="132"/>
      <c r="VT52" s="132"/>
      <c r="VU52" s="132"/>
      <c r="VV52" s="132"/>
      <c r="VW52" s="132"/>
      <c r="VX52" s="132"/>
      <c r="VY52" s="132"/>
      <c r="VZ52" s="132"/>
      <c r="WA52" s="132"/>
      <c r="WB52" s="132"/>
      <c r="WC52" s="132"/>
      <c r="WD52" s="132"/>
      <c r="WE52" s="132"/>
      <c r="WF52" s="132"/>
      <c r="WG52" s="130"/>
      <c r="WH52" s="132"/>
      <c r="WI52" s="132"/>
      <c r="WJ52" s="132"/>
      <c r="WK52" s="132"/>
      <c r="WL52" s="132"/>
      <c r="WM52" s="132"/>
      <c r="WN52" s="132"/>
      <c r="WO52" s="132"/>
      <c r="WP52" s="132"/>
      <c r="WQ52" s="132"/>
      <c r="WR52" s="132"/>
      <c r="WS52" s="132"/>
      <c r="WT52" s="132"/>
      <c r="WU52" s="132"/>
      <c r="WV52" s="130"/>
      <c r="WW52" s="132"/>
      <c r="WX52" s="132"/>
      <c r="WY52" s="132"/>
      <c r="WZ52" s="132"/>
      <c r="XA52" s="132"/>
      <c r="XB52" s="132"/>
      <c r="XC52" s="132"/>
      <c r="XD52" s="132"/>
      <c r="XE52" s="132"/>
      <c r="XF52" s="132"/>
      <c r="XG52" s="132"/>
      <c r="XH52" s="132"/>
      <c r="XI52" s="132"/>
      <c r="XJ52" s="132"/>
      <c r="XK52" s="130"/>
      <c r="XL52" s="132"/>
      <c r="XM52" s="132"/>
      <c r="XN52" s="132"/>
      <c r="XO52" s="132"/>
      <c r="XP52" s="132"/>
      <c r="XQ52" s="132"/>
      <c r="XR52" s="132"/>
      <c r="XS52" s="132"/>
      <c r="XT52" s="132"/>
      <c r="XU52" s="132"/>
      <c r="XV52" s="132"/>
      <c r="XW52" s="132"/>
      <c r="XX52" s="132"/>
      <c r="XY52" s="132"/>
      <c r="XZ52" s="130"/>
      <c r="YA52" s="132"/>
      <c r="YB52" s="132"/>
      <c r="YC52" s="132"/>
      <c r="YD52" s="132"/>
      <c r="YE52" s="132"/>
      <c r="YF52" s="132"/>
      <c r="YG52" s="132"/>
      <c r="YH52" s="132"/>
      <c r="YI52" s="132"/>
      <c r="YJ52" s="132"/>
      <c r="YK52" s="132"/>
      <c r="YL52" s="132"/>
      <c r="YM52" s="132"/>
      <c r="YN52" s="132"/>
      <c r="YO52" s="130"/>
      <c r="YP52" s="132"/>
      <c r="YQ52" s="132"/>
      <c r="YR52" s="132"/>
      <c r="YS52" s="132"/>
      <c r="YT52" s="132"/>
      <c r="YU52" s="132"/>
      <c r="YV52" s="132"/>
      <c r="YW52" s="132"/>
      <c r="YX52" s="132"/>
      <c r="YY52" s="132"/>
      <c r="YZ52" s="132"/>
      <c r="ZA52" s="132"/>
      <c r="ZB52" s="132"/>
      <c r="ZC52" s="132"/>
      <c r="ZD52" s="130"/>
      <c r="ZE52" s="132"/>
      <c r="ZF52" s="132"/>
      <c r="ZG52" s="132"/>
      <c r="ZH52" s="132"/>
      <c r="ZI52" s="132"/>
      <c r="ZJ52" s="132"/>
      <c r="ZK52" s="132"/>
      <c r="ZL52" s="132"/>
      <c r="ZM52" s="132"/>
      <c r="ZN52" s="132"/>
      <c r="ZO52" s="132"/>
      <c r="ZP52" s="132"/>
      <c r="ZQ52" s="132"/>
      <c r="ZR52" s="132"/>
      <c r="ZS52" s="130"/>
      <c r="ZT52" s="132"/>
      <c r="ZU52" s="132"/>
      <c r="ZV52" s="132"/>
      <c r="ZW52" s="132"/>
      <c r="ZX52" s="132"/>
      <c r="ZY52" s="132"/>
      <c r="ZZ52" s="132"/>
      <c r="AAA52" s="132"/>
      <c r="AAB52" s="132"/>
      <c r="AAC52" s="132"/>
      <c r="AAD52" s="132"/>
      <c r="AAE52" s="132"/>
      <c r="AAF52" s="132"/>
      <c r="AAG52" s="132"/>
      <c r="AAH52" s="130"/>
      <c r="AAI52" s="132"/>
      <c r="AAJ52" s="132"/>
      <c r="AAK52" s="132"/>
      <c r="AAL52" s="132"/>
      <c r="AAM52" s="132"/>
      <c r="AAN52" s="132"/>
      <c r="AAO52" s="132"/>
      <c r="AAP52" s="132"/>
      <c r="AAQ52" s="132"/>
      <c r="AAR52" s="132"/>
      <c r="AAS52" s="132"/>
      <c r="AAT52" s="132"/>
      <c r="AAU52" s="132"/>
      <c r="AAV52" s="132"/>
      <c r="AAW52" s="130"/>
      <c r="AAX52" s="132"/>
      <c r="AAY52" s="132"/>
      <c r="AAZ52" s="132"/>
      <c r="ABA52" s="132"/>
      <c r="ABB52" s="132"/>
      <c r="ABC52" s="132"/>
      <c r="ABD52" s="132"/>
      <c r="ABE52" s="132"/>
      <c r="ABF52" s="132"/>
      <c r="ABG52" s="132"/>
      <c r="ABH52" s="132"/>
      <c r="ABI52" s="132"/>
      <c r="ABJ52" s="132"/>
      <c r="ABK52" s="132"/>
      <c r="ABL52" s="130"/>
      <c r="ABM52" s="132"/>
      <c r="ABN52" s="132"/>
      <c r="ABO52" s="132"/>
      <c r="ABP52" s="132"/>
      <c r="ABQ52" s="132"/>
      <c r="ABR52" s="132"/>
      <c r="ABS52" s="132"/>
      <c r="ABT52" s="132"/>
      <c r="ABU52" s="132"/>
      <c r="ABV52" s="132"/>
      <c r="ABW52" s="132"/>
      <c r="ABX52" s="132"/>
      <c r="ABY52" s="132"/>
      <c r="ABZ52" s="132"/>
      <c r="ACA52" s="130"/>
      <c r="ACB52" s="132"/>
      <c r="ACC52" s="132"/>
      <c r="ACD52" s="132"/>
      <c r="ACE52" s="132"/>
      <c r="ACF52" s="132"/>
      <c r="ACG52" s="132"/>
      <c r="ACH52" s="132"/>
      <c r="ACI52" s="132"/>
      <c r="ACJ52" s="132"/>
      <c r="ACK52" s="132"/>
      <c r="ACL52" s="132"/>
      <c r="ACM52" s="132"/>
      <c r="ACN52" s="132"/>
      <c r="ACO52" s="132"/>
      <c r="ACP52" s="130"/>
      <c r="ACQ52" s="132"/>
      <c r="ACR52" s="132"/>
      <c r="ACS52" s="132"/>
      <c r="ACT52" s="132"/>
      <c r="ACU52" s="132"/>
      <c r="ACV52" s="132"/>
      <c r="ACW52" s="132"/>
      <c r="ACX52" s="132"/>
      <c r="ACY52" s="132"/>
      <c r="ACZ52" s="132"/>
      <c r="ADA52" s="132"/>
      <c r="ADB52" s="132"/>
      <c r="ADC52" s="132"/>
      <c r="ADD52" s="132"/>
      <c r="ADE52" s="130"/>
      <c r="ADF52" s="132"/>
      <c r="ADG52" s="132"/>
      <c r="ADH52" s="132"/>
      <c r="ADI52" s="132"/>
      <c r="ADJ52" s="132"/>
      <c r="ADK52" s="132"/>
      <c r="ADL52" s="132"/>
      <c r="ADM52" s="132"/>
      <c r="ADN52" s="132"/>
      <c r="ADO52" s="132"/>
      <c r="ADP52" s="132"/>
      <c r="ADQ52" s="132"/>
      <c r="ADR52" s="132"/>
      <c r="ADS52" s="132"/>
      <c r="ADT52" s="130"/>
      <c r="ADU52" s="132"/>
      <c r="ADV52" s="132"/>
      <c r="ADW52" s="132"/>
      <c r="ADX52" s="132"/>
      <c r="ADY52" s="132"/>
      <c r="ADZ52" s="132"/>
      <c r="AEA52" s="132"/>
      <c r="AEB52" s="132"/>
      <c r="AEC52" s="132"/>
      <c r="AED52" s="132"/>
      <c r="AEE52" s="132"/>
      <c r="AEF52" s="132"/>
      <c r="AEG52" s="132"/>
      <c r="AEH52" s="132"/>
      <c r="AEI52" s="130"/>
      <c r="AEJ52" s="132"/>
      <c r="AEK52" s="132"/>
      <c r="AEL52" s="132"/>
      <c r="AEM52" s="132"/>
      <c r="AEN52" s="132"/>
      <c r="AEO52" s="132"/>
      <c r="AEP52" s="132"/>
      <c r="AEQ52" s="132"/>
      <c r="AER52" s="132"/>
      <c r="AES52" s="132"/>
      <c r="AET52" s="132"/>
      <c r="AEU52" s="132"/>
      <c r="AEV52" s="132"/>
      <c r="AEW52" s="132"/>
      <c r="AEX52" s="130"/>
      <c r="AEY52" s="132"/>
      <c r="AEZ52" s="132"/>
      <c r="AFA52" s="132"/>
      <c r="AFB52" s="132"/>
      <c r="AFC52" s="132"/>
      <c r="AFD52" s="132"/>
      <c r="AFE52" s="132"/>
      <c r="AFF52" s="132"/>
      <c r="AFG52" s="132"/>
      <c r="AFH52" s="132"/>
      <c r="AFI52" s="132"/>
      <c r="AFJ52" s="132"/>
      <c r="AFK52" s="132"/>
      <c r="AFL52" s="132"/>
      <c r="AFM52" s="130"/>
      <c r="AFN52" s="132"/>
      <c r="AFO52" s="132"/>
      <c r="AFP52" s="132"/>
      <c r="AFQ52" s="132"/>
      <c r="AFR52" s="132"/>
      <c r="AFS52" s="132"/>
      <c r="AFT52" s="132"/>
      <c r="AFU52" s="132"/>
      <c r="AFV52" s="132"/>
      <c r="AFW52" s="132"/>
      <c r="AFX52" s="132"/>
      <c r="AFY52" s="132"/>
      <c r="AFZ52" s="132"/>
      <c r="AGA52" s="132"/>
      <c r="AGB52" s="130"/>
      <c r="AGC52" s="132"/>
      <c r="AGD52" s="132"/>
      <c r="AGE52" s="132"/>
      <c r="AGF52" s="132"/>
      <c r="AGG52" s="132"/>
      <c r="AGH52" s="132"/>
      <c r="AGI52" s="132"/>
      <c r="AGJ52" s="132"/>
      <c r="AGK52" s="132"/>
      <c r="AGL52" s="132"/>
      <c r="AGM52" s="132"/>
      <c r="AGN52" s="132"/>
      <c r="AGO52" s="132"/>
      <c r="AGP52" s="132"/>
      <c r="AGQ52" s="130"/>
      <c r="AGR52" s="132"/>
      <c r="AGS52" s="132"/>
      <c r="AGT52" s="132"/>
      <c r="AGU52" s="132"/>
      <c r="AGV52" s="132"/>
      <c r="AGW52" s="132"/>
      <c r="AGX52" s="132"/>
      <c r="AGY52" s="132"/>
      <c r="AGZ52" s="132"/>
      <c r="AHA52" s="132"/>
      <c r="AHB52" s="132"/>
      <c r="AHC52" s="132"/>
      <c r="AHD52" s="132"/>
      <c r="AHE52" s="132"/>
      <c r="AHF52" s="130"/>
      <c r="AHG52" s="132"/>
      <c r="AHH52" s="132"/>
      <c r="AHI52" s="132"/>
      <c r="AHJ52" s="132"/>
      <c r="AHK52" s="132"/>
      <c r="AHL52" s="132"/>
      <c r="AHM52" s="132"/>
      <c r="AHN52" s="132"/>
      <c r="AHO52" s="132"/>
      <c r="AHP52" s="132"/>
      <c r="AHQ52" s="132"/>
      <c r="AHR52" s="132"/>
      <c r="AHS52" s="132"/>
      <c r="AHT52" s="132"/>
      <c r="AHU52" s="130"/>
      <c r="AHV52" s="132"/>
      <c r="AHW52" s="132"/>
      <c r="AHX52" s="132"/>
      <c r="AHY52" s="132"/>
      <c r="AHZ52" s="132"/>
      <c r="AIA52" s="132"/>
      <c r="AIB52" s="132"/>
      <c r="AIC52" s="132"/>
      <c r="AID52" s="132"/>
      <c r="AIE52" s="132"/>
      <c r="AIF52" s="132"/>
      <c r="AIG52" s="132"/>
      <c r="AIH52" s="132"/>
      <c r="AII52" s="132"/>
      <c r="AIJ52" s="130"/>
      <c r="AIK52" s="132"/>
      <c r="AIL52" s="132"/>
      <c r="AIM52" s="132"/>
      <c r="AIN52" s="132"/>
      <c r="AIO52" s="132"/>
      <c r="AIP52" s="132"/>
      <c r="AIQ52" s="132"/>
      <c r="AIR52" s="132"/>
      <c r="AIS52" s="132"/>
      <c r="AIT52" s="132"/>
      <c r="AIU52" s="132"/>
      <c r="AIV52" s="132"/>
      <c r="AIW52" s="132"/>
      <c r="AIX52" s="132"/>
      <c r="AIY52" s="130"/>
      <c r="AIZ52" s="132"/>
      <c r="AJA52" s="132"/>
      <c r="AJB52" s="132"/>
      <c r="AJC52" s="132"/>
      <c r="AJD52" s="132"/>
      <c r="AJE52" s="132"/>
      <c r="AJF52" s="132"/>
      <c r="AJG52" s="132"/>
      <c r="AJH52" s="132"/>
      <c r="AJI52" s="132"/>
      <c r="AJJ52" s="132"/>
      <c r="AJK52" s="132"/>
      <c r="AJL52" s="132"/>
      <c r="AJM52" s="132"/>
      <c r="AJN52" s="130"/>
      <c r="AJO52" s="132"/>
      <c r="AJP52" s="132"/>
      <c r="AJQ52" s="132"/>
      <c r="AJR52" s="132"/>
      <c r="AJS52" s="132"/>
      <c r="AJT52" s="132"/>
      <c r="AJU52" s="132"/>
      <c r="AJV52" s="132"/>
      <c r="AJW52" s="132"/>
      <c r="AJX52" s="132"/>
      <c r="AJY52" s="132"/>
      <c r="AJZ52" s="132"/>
      <c r="AKA52" s="132"/>
      <c r="AKB52" s="132"/>
      <c r="AKC52" s="130"/>
      <c r="AKD52" s="132"/>
      <c r="AKE52" s="132"/>
      <c r="AKF52" s="132"/>
      <c r="AKG52" s="132"/>
      <c r="AKH52" s="132"/>
      <c r="AKI52" s="132"/>
      <c r="AKJ52" s="132"/>
      <c r="AKK52" s="132"/>
      <c r="AKL52" s="132"/>
      <c r="AKM52" s="132"/>
      <c r="AKN52" s="132"/>
      <c r="AKO52" s="132"/>
      <c r="AKP52" s="132"/>
      <c r="AKQ52" s="132"/>
      <c r="AKR52" s="130"/>
      <c r="AKS52" s="132"/>
      <c r="AKT52" s="132"/>
      <c r="AKU52" s="132"/>
      <c r="AKV52" s="132"/>
      <c r="AKW52" s="132"/>
      <c r="AKX52" s="132"/>
      <c r="AKY52" s="132"/>
      <c r="AKZ52" s="132"/>
      <c r="ALA52" s="132"/>
      <c r="ALB52" s="132"/>
      <c r="ALC52" s="132"/>
      <c r="ALD52" s="132"/>
      <c r="ALE52" s="132"/>
      <c r="ALF52" s="132"/>
      <c r="ALG52" s="130"/>
      <c r="ALH52" s="132"/>
      <c r="ALI52" s="132"/>
      <c r="ALJ52" s="132"/>
      <c r="ALK52" s="132"/>
      <c r="ALL52" s="132"/>
      <c r="ALM52" s="132"/>
      <c r="ALN52" s="132"/>
      <c r="ALO52" s="132"/>
      <c r="ALP52" s="132"/>
      <c r="ALQ52" s="132"/>
      <c r="ALR52" s="132"/>
      <c r="ALS52" s="132"/>
      <c r="ALT52" s="132"/>
      <c r="ALU52" s="132"/>
      <c r="ALV52" s="130"/>
      <c r="ALW52" s="132"/>
      <c r="ALX52" s="132"/>
      <c r="ALY52" s="132"/>
      <c r="ALZ52" s="132"/>
      <c r="AMA52" s="132"/>
      <c r="AMB52" s="132"/>
      <c r="AMC52" s="132"/>
      <c r="AMD52" s="132"/>
      <c r="AME52" s="132"/>
      <c r="AMF52" s="132"/>
      <c r="AMG52" s="132"/>
      <c r="AMH52" s="132"/>
      <c r="AMI52" s="132"/>
      <c r="AMJ52" s="132"/>
      <c r="AMK52" s="130"/>
      <c r="AML52" s="132"/>
      <c r="AMM52" s="132"/>
      <c r="AMN52" s="132"/>
      <c r="AMO52" s="132"/>
      <c r="AMP52" s="132"/>
      <c r="AMQ52" s="132"/>
      <c r="AMR52" s="132"/>
      <c r="AMS52" s="132"/>
      <c r="AMT52" s="132"/>
      <c r="AMU52" s="132"/>
      <c r="AMV52" s="132"/>
      <c r="AMW52" s="132"/>
      <c r="AMX52" s="132"/>
      <c r="AMY52" s="132"/>
      <c r="AMZ52" s="130"/>
      <c r="ANA52" s="132"/>
      <c r="ANB52" s="132"/>
      <c r="ANC52" s="132"/>
      <c r="AND52" s="132"/>
      <c r="ANE52" s="132"/>
      <c r="ANF52" s="132"/>
      <c r="ANG52" s="132"/>
      <c r="ANH52" s="132"/>
      <c r="ANI52" s="132"/>
      <c r="ANJ52" s="132"/>
      <c r="ANK52" s="132"/>
      <c r="ANL52" s="132"/>
      <c r="ANM52" s="132"/>
      <c r="ANN52" s="132"/>
      <c r="ANO52" s="130"/>
      <c r="ANP52" s="132"/>
      <c r="ANQ52" s="132"/>
      <c r="ANR52" s="132"/>
      <c r="ANS52" s="132"/>
      <c r="ANT52" s="132"/>
      <c r="ANU52" s="132"/>
      <c r="ANV52" s="132"/>
      <c r="ANW52" s="132"/>
      <c r="ANX52" s="132"/>
      <c r="ANY52" s="132"/>
      <c r="ANZ52" s="132"/>
      <c r="AOA52" s="132"/>
      <c r="AOB52" s="132"/>
      <c r="AOC52" s="132"/>
      <c r="AOD52" s="130"/>
      <c r="AOE52" s="132"/>
      <c r="AOF52" s="132"/>
      <c r="AOG52" s="132"/>
      <c r="AOH52" s="132"/>
      <c r="AOI52" s="132"/>
      <c r="AOJ52" s="132"/>
      <c r="AOK52" s="132"/>
      <c r="AOL52" s="132"/>
      <c r="AOM52" s="132"/>
      <c r="AON52" s="132"/>
      <c r="AOO52" s="132"/>
      <c r="AOP52" s="132"/>
      <c r="AOQ52" s="132"/>
      <c r="AOR52" s="132"/>
      <c r="AOS52" s="130"/>
      <c r="AOT52" s="132"/>
      <c r="AOU52" s="132"/>
      <c r="AOV52" s="132"/>
      <c r="AOW52" s="132"/>
      <c r="AOX52" s="132"/>
      <c r="AOY52" s="132"/>
      <c r="AOZ52" s="132"/>
      <c r="APA52" s="132"/>
      <c r="APB52" s="132"/>
      <c r="APC52" s="132"/>
      <c r="APD52" s="132"/>
      <c r="APE52" s="132"/>
      <c r="APF52" s="132"/>
      <c r="APG52" s="132"/>
      <c r="APH52" s="130"/>
      <c r="API52" s="132"/>
      <c r="APJ52" s="132"/>
      <c r="APK52" s="132"/>
      <c r="APL52" s="132"/>
      <c r="APM52" s="132"/>
      <c r="APN52" s="132"/>
      <c r="APO52" s="132"/>
      <c r="APP52" s="132"/>
      <c r="APQ52" s="132"/>
      <c r="APR52" s="132"/>
      <c r="APS52" s="132"/>
      <c r="APT52" s="132"/>
      <c r="APU52" s="132"/>
      <c r="APV52" s="132"/>
      <c r="APW52" s="130"/>
      <c r="APX52" s="132"/>
      <c r="APY52" s="132"/>
      <c r="APZ52" s="132"/>
      <c r="AQA52" s="132"/>
      <c r="AQB52" s="132"/>
      <c r="AQC52" s="132"/>
      <c r="AQD52" s="132"/>
      <c r="AQE52" s="132"/>
      <c r="AQF52" s="132"/>
      <c r="AQG52" s="132"/>
      <c r="AQH52" s="132"/>
      <c r="AQI52" s="132"/>
      <c r="AQJ52" s="132"/>
      <c r="AQK52" s="132"/>
      <c r="AQL52" s="130"/>
      <c r="AQM52" s="132"/>
      <c r="AQN52" s="132"/>
      <c r="AQO52" s="132"/>
      <c r="AQP52" s="132"/>
      <c r="AQQ52" s="132"/>
      <c r="AQR52" s="132"/>
      <c r="AQS52" s="132"/>
      <c r="AQT52" s="132"/>
      <c r="AQU52" s="132"/>
      <c r="AQV52" s="132"/>
      <c r="AQW52" s="132"/>
      <c r="AQX52" s="132"/>
      <c r="AQY52" s="132"/>
      <c r="AQZ52" s="132"/>
      <c r="ARA52" s="130"/>
      <c r="ARB52" s="132"/>
      <c r="ARC52" s="132"/>
      <c r="ARD52" s="132"/>
      <c r="ARE52" s="132"/>
      <c r="ARF52" s="132"/>
      <c r="ARG52" s="132"/>
      <c r="ARH52" s="132"/>
      <c r="ARI52" s="132"/>
      <c r="ARJ52" s="132"/>
      <c r="ARK52" s="132"/>
      <c r="ARL52" s="132"/>
      <c r="ARM52" s="132"/>
      <c r="ARN52" s="132"/>
      <c r="ARO52" s="132"/>
      <c r="ARP52" s="130"/>
      <c r="ARQ52" s="132"/>
      <c r="ARR52" s="132"/>
      <c r="ARS52" s="132"/>
      <c r="ART52" s="132"/>
      <c r="ARU52" s="132"/>
      <c r="ARV52" s="132"/>
      <c r="ARW52" s="132"/>
      <c r="ARX52" s="132"/>
      <c r="ARY52" s="132"/>
      <c r="ARZ52" s="132"/>
      <c r="ASA52" s="132"/>
      <c r="ASB52" s="132"/>
      <c r="ASC52" s="132"/>
      <c r="ASD52" s="132"/>
      <c r="ASE52" s="130"/>
      <c r="ASF52" s="132"/>
      <c r="ASG52" s="132"/>
      <c r="ASH52" s="132"/>
      <c r="ASI52" s="132"/>
      <c r="ASJ52" s="132"/>
      <c r="ASK52" s="132"/>
      <c r="ASL52" s="132"/>
      <c r="ASM52" s="132"/>
      <c r="ASN52" s="132"/>
      <c r="ASO52" s="132"/>
      <c r="ASP52" s="132"/>
      <c r="ASQ52" s="132"/>
      <c r="ASR52" s="132"/>
      <c r="ASS52" s="132"/>
      <c r="AST52" s="130"/>
      <c r="ASU52" s="132"/>
      <c r="ASV52" s="132"/>
      <c r="ASW52" s="132"/>
      <c r="ASX52" s="132"/>
      <c r="ASY52" s="132"/>
      <c r="ASZ52" s="132"/>
      <c r="ATA52" s="132"/>
      <c r="ATB52" s="132"/>
      <c r="ATC52" s="132"/>
      <c r="ATD52" s="132"/>
      <c r="ATE52" s="132"/>
      <c r="ATF52" s="132"/>
      <c r="ATG52" s="132"/>
      <c r="ATH52" s="132"/>
      <c r="ATI52" s="130"/>
      <c r="ATJ52" s="132"/>
      <c r="ATK52" s="132"/>
      <c r="ATL52" s="132"/>
      <c r="ATM52" s="132"/>
      <c r="ATN52" s="132"/>
      <c r="ATO52" s="132"/>
      <c r="ATP52" s="132"/>
      <c r="ATQ52" s="132"/>
      <c r="ATR52" s="132"/>
      <c r="ATS52" s="132"/>
      <c r="ATT52" s="132"/>
      <c r="ATU52" s="132"/>
      <c r="ATV52" s="132"/>
      <c r="ATW52" s="132"/>
      <c r="ATX52" s="130"/>
      <c r="ATY52" s="132"/>
      <c r="ATZ52" s="132"/>
      <c r="AUA52" s="132"/>
      <c r="AUB52" s="132"/>
      <c r="AUC52" s="132"/>
      <c r="AUD52" s="132"/>
      <c r="AUE52" s="132"/>
      <c r="AUF52" s="132"/>
      <c r="AUG52" s="132"/>
      <c r="AUH52" s="132"/>
      <c r="AUI52" s="132"/>
      <c r="AUJ52" s="132"/>
      <c r="AUK52" s="132"/>
      <c r="AUL52" s="132"/>
      <c r="AUM52" s="130"/>
      <c r="AUN52" s="132"/>
      <c r="AUO52" s="132"/>
      <c r="AUP52" s="132"/>
      <c r="AUQ52" s="132"/>
      <c r="AUR52" s="132"/>
      <c r="AUS52" s="132"/>
      <c r="AUT52" s="132"/>
      <c r="AUU52" s="132"/>
      <c r="AUV52" s="132"/>
      <c r="AUW52" s="132"/>
      <c r="AUX52" s="132"/>
      <c r="AUY52" s="132"/>
      <c r="AUZ52" s="132"/>
      <c r="AVA52" s="132"/>
      <c r="AVB52" s="130"/>
      <c r="AVC52" s="132"/>
      <c r="AVD52" s="132"/>
      <c r="AVE52" s="132"/>
      <c r="AVF52" s="132"/>
      <c r="AVG52" s="132"/>
      <c r="AVH52" s="132"/>
      <c r="AVI52" s="132"/>
      <c r="AVJ52" s="132"/>
      <c r="AVK52" s="132"/>
      <c r="AVL52" s="132"/>
      <c r="AVM52" s="132"/>
      <c r="AVN52" s="132"/>
      <c r="AVO52" s="132"/>
      <c r="AVP52" s="132"/>
      <c r="AVQ52" s="130"/>
      <c r="AVR52" s="132"/>
      <c r="AVS52" s="132"/>
      <c r="AVT52" s="132"/>
      <c r="AVU52" s="132"/>
      <c r="AVV52" s="132"/>
      <c r="AVW52" s="132"/>
      <c r="AVX52" s="132"/>
      <c r="AVY52" s="132"/>
      <c r="AVZ52" s="132"/>
      <c r="AWA52" s="132"/>
      <c r="AWB52" s="132"/>
      <c r="AWC52" s="132"/>
      <c r="AWD52" s="132"/>
      <c r="AWE52" s="132"/>
      <c r="AWF52" s="130"/>
      <c r="AWG52" s="132"/>
      <c r="AWH52" s="132"/>
      <c r="AWI52" s="132"/>
      <c r="AWJ52" s="132"/>
      <c r="AWK52" s="132"/>
      <c r="AWL52" s="132"/>
      <c r="AWM52" s="132"/>
      <c r="AWN52" s="132"/>
      <c r="AWO52" s="132"/>
      <c r="AWP52" s="132"/>
      <c r="AWQ52" s="132"/>
      <c r="AWR52" s="132"/>
      <c r="AWS52" s="132"/>
      <c r="AWT52" s="132"/>
      <c r="AWU52" s="130"/>
      <c r="AWV52" s="132"/>
      <c r="AWW52" s="132"/>
      <c r="AWX52" s="132"/>
      <c r="AWY52" s="132"/>
      <c r="AWZ52" s="132"/>
      <c r="AXA52" s="132"/>
      <c r="AXB52" s="132"/>
      <c r="AXC52" s="132"/>
      <c r="AXD52" s="132"/>
      <c r="AXE52" s="132"/>
      <c r="AXF52" s="132"/>
      <c r="AXG52" s="132"/>
      <c r="AXH52" s="132"/>
      <c r="AXI52" s="132"/>
      <c r="AXJ52" s="130"/>
      <c r="AXK52" s="132"/>
      <c r="AXL52" s="132"/>
      <c r="AXM52" s="132"/>
      <c r="AXN52" s="132"/>
      <c r="AXO52" s="132"/>
      <c r="AXP52" s="132"/>
      <c r="AXQ52" s="132"/>
      <c r="AXR52" s="132"/>
      <c r="AXS52" s="132"/>
      <c r="AXT52" s="132"/>
      <c r="AXU52" s="132"/>
      <c r="AXV52" s="132"/>
      <c r="AXW52" s="132"/>
      <c r="AXX52" s="132"/>
      <c r="AXY52" s="130"/>
      <c r="AXZ52" s="132"/>
      <c r="AYA52" s="132"/>
      <c r="AYB52" s="132"/>
      <c r="AYC52" s="132"/>
      <c r="AYD52" s="132"/>
      <c r="AYE52" s="132"/>
      <c r="AYF52" s="132"/>
      <c r="AYG52" s="132"/>
      <c r="AYH52" s="132"/>
      <c r="AYI52" s="132"/>
      <c r="AYJ52" s="132"/>
      <c r="AYK52" s="132"/>
      <c r="AYL52" s="132"/>
      <c r="AYM52" s="132"/>
      <c r="AYN52" s="130"/>
      <c r="AYO52" s="132"/>
      <c r="AYP52" s="132"/>
      <c r="AYQ52" s="132"/>
      <c r="AYR52" s="132"/>
      <c r="AYS52" s="132"/>
      <c r="AYT52" s="132"/>
      <c r="AYU52" s="132"/>
      <c r="AYV52" s="132"/>
      <c r="AYW52" s="132"/>
      <c r="AYX52" s="132"/>
      <c r="AYY52" s="132"/>
      <c r="AYZ52" s="132"/>
      <c r="AZA52" s="132"/>
      <c r="AZB52" s="132"/>
      <c r="AZC52" s="130"/>
      <c r="AZD52" s="132"/>
      <c r="AZE52" s="132"/>
      <c r="AZF52" s="132"/>
      <c r="AZG52" s="132"/>
      <c r="AZH52" s="132"/>
      <c r="AZI52" s="132"/>
      <c r="AZJ52" s="132"/>
      <c r="AZK52" s="132"/>
      <c r="AZL52" s="132"/>
      <c r="AZM52" s="132"/>
      <c r="AZN52" s="132"/>
      <c r="AZO52" s="132"/>
      <c r="AZP52" s="132"/>
      <c r="AZQ52" s="132"/>
      <c r="AZR52" s="130"/>
      <c r="AZS52" s="132"/>
      <c r="AZT52" s="132"/>
      <c r="AZU52" s="132"/>
      <c r="AZV52" s="132"/>
      <c r="AZW52" s="132"/>
      <c r="AZX52" s="132"/>
      <c r="AZY52" s="132"/>
      <c r="AZZ52" s="132"/>
      <c r="BAA52" s="132"/>
      <c r="BAB52" s="132"/>
      <c r="BAC52" s="132"/>
      <c r="BAD52" s="132"/>
      <c r="BAE52" s="132"/>
      <c r="BAF52" s="132"/>
      <c r="BAG52" s="130"/>
      <c r="BAH52" s="132"/>
      <c r="BAI52" s="132"/>
      <c r="BAJ52" s="132"/>
      <c r="BAK52" s="132"/>
      <c r="BAL52" s="132"/>
      <c r="BAM52" s="132"/>
      <c r="BAN52" s="132"/>
      <c r="BAO52" s="132"/>
      <c r="BAP52" s="132"/>
      <c r="BAQ52" s="132"/>
      <c r="BAR52" s="132"/>
      <c r="BAS52" s="132"/>
      <c r="BAT52" s="132"/>
      <c r="BAU52" s="132"/>
      <c r="BAV52" s="130"/>
      <c r="BAW52" s="132"/>
      <c r="BAX52" s="132"/>
      <c r="BAY52" s="132"/>
      <c r="BAZ52" s="132"/>
      <c r="BBA52" s="132"/>
      <c r="BBB52" s="132"/>
      <c r="BBC52" s="132"/>
      <c r="BBD52" s="132"/>
      <c r="BBE52" s="132"/>
      <c r="BBF52" s="132"/>
      <c r="BBG52" s="132"/>
      <c r="BBH52" s="132"/>
      <c r="BBI52" s="132"/>
      <c r="BBJ52" s="132"/>
      <c r="BBK52" s="130"/>
      <c r="BBL52" s="132"/>
      <c r="BBM52" s="132"/>
      <c r="BBN52" s="132"/>
      <c r="BBO52" s="132"/>
      <c r="BBP52" s="132"/>
      <c r="BBQ52" s="132"/>
      <c r="BBR52" s="132"/>
      <c r="BBS52" s="132"/>
      <c r="BBT52" s="132"/>
      <c r="BBU52" s="132"/>
      <c r="BBV52" s="132"/>
      <c r="BBW52" s="132"/>
      <c r="BBX52" s="132"/>
      <c r="BBY52" s="132"/>
      <c r="BBZ52" s="130"/>
      <c r="BCA52" s="132"/>
      <c r="BCB52" s="132"/>
      <c r="BCC52" s="132"/>
      <c r="BCD52" s="132"/>
      <c r="BCE52" s="132"/>
      <c r="BCF52" s="132"/>
      <c r="BCG52" s="132"/>
      <c r="BCH52" s="132"/>
      <c r="BCI52" s="132"/>
      <c r="BCJ52" s="132"/>
      <c r="BCK52" s="132"/>
      <c r="BCL52" s="132"/>
      <c r="BCM52" s="132"/>
      <c r="BCN52" s="132"/>
      <c r="BCO52" s="130"/>
      <c r="BCP52" s="132"/>
      <c r="BCQ52" s="132"/>
      <c r="BCR52" s="132"/>
      <c r="BCS52" s="132"/>
      <c r="BCT52" s="132"/>
      <c r="BCU52" s="132"/>
      <c r="BCV52" s="132"/>
      <c r="BCW52" s="132"/>
      <c r="BCX52" s="132"/>
      <c r="BCY52" s="132"/>
      <c r="BCZ52" s="132"/>
      <c r="BDA52" s="132"/>
      <c r="BDB52" s="132"/>
      <c r="BDC52" s="132"/>
      <c r="BDD52" s="130"/>
      <c r="BDE52" s="132"/>
      <c r="BDF52" s="132"/>
      <c r="BDG52" s="132"/>
      <c r="BDH52" s="132"/>
      <c r="BDI52" s="132"/>
      <c r="BDJ52" s="132"/>
      <c r="BDK52" s="132"/>
      <c r="BDL52" s="132"/>
      <c r="BDM52" s="132"/>
      <c r="BDN52" s="132"/>
      <c r="BDO52" s="132"/>
      <c r="BDP52" s="132"/>
      <c r="BDQ52" s="132"/>
      <c r="BDR52" s="132"/>
      <c r="BDS52" s="130"/>
      <c r="BDT52" s="132"/>
      <c r="BDU52" s="132"/>
      <c r="BDV52" s="132"/>
      <c r="BDW52" s="132"/>
      <c r="BDX52" s="132"/>
      <c r="BDY52" s="132"/>
      <c r="BDZ52" s="132"/>
      <c r="BEA52" s="132"/>
      <c r="BEB52" s="132"/>
      <c r="BEC52" s="132"/>
      <c r="BED52" s="132"/>
      <c r="BEE52" s="132"/>
      <c r="BEF52" s="132"/>
      <c r="BEG52" s="132"/>
      <c r="BEH52" s="130"/>
      <c r="BEI52" s="132"/>
      <c r="BEJ52" s="132"/>
      <c r="BEK52" s="132"/>
      <c r="BEL52" s="132"/>
      <c r="BEM52" s="132"/>
      <c r="BEN52" s="132"/>
      <c r="BEO52" s="132"/>
      <c r="BEP52" s="132"/>
      <c r="BEQ52" s="132"/>
      <c r="BER52" s="132"/>
      <c r="BES52" s="132"/>
      <c r="BET52" s="132"/>
      <c r="BEU52" s="132"/>
      <c r="BEV52" s="132"/>
      <c r="BEW52" s="130"/>
      <c r="BEX52" s="132"/>
      <c r="BEY52" s="132"/>
      <c r="BEZ52" s="132"/>
      <c r="BFA52" s="132"/>
      <c r="BFB52" s="132"/>
      <c r="BFC52" s="132"/>
      <c r="BFD52" s="132"/>
      <c r="BFE52" s="132"/>
      <c r="BFF52" s="132"/>
      <c r="BFG52" s="132"/>
      <c r="BFH52" s="132"/>
      <c r="BFI52" s="132"/>
      <c r="BFJ52" s="132"/>
      <c r="BFK52" s="132"/>
      <c r="BFL52" s="130"/>
      <c r="BFM52" s="132"/>
      <c r="BFN52" s="132"/>
      <c r="BFO52" s="132"/>
      <c r="BFP52" s="132"/>
      <c r="BFQ52" s="132"/>
      <c r="BFR52" s="132"/>
      <c r="BFS52" s="132"/>
      <c r="BFT52" s="132"/>
      <c r="BFU52" s="132"/>
      <c r="BFV52" s="132"/>
      <c r="BFW52" s="132"/>
      <c r="BFX52" s="132"/>
      <c r="BFY52" s="132"/>
      <c r="BFZ52" s="132"/>
      <c r="BGA52" s="130"/>
      <c r="BGB52" s="132"/>
      <c r="BGC52" s="132"/>
      <c r="BGD52" s="132"/>
      <c r="BGE52" s="132"/>
      <c r="BGF52" s="132"/>
      <c r="BGG52" s="132"/>
      <c r="BGH52" s="132"/>
      <c r="BGI52" s="132"/>
      <c r="BGJ52" s="132"/>
      <c r="BGK52" s="132"/>
      <c r="BGL52" s="132"/>
      <c r="BGM52" s="132"/>
      <c r="BGN52" s="132"/>
      <c r="BGO52" s="132"/>
      <c r="BGP52" s="130"/>
      <c r="BGQ52" s="132"/>
      <c r="BGR52" s="132"/>
      <c r="BGS52" s="132"/>
      <c r="BGT52" s="132"/>
      <c r="BGU52" s="132"/>
      <c r="BGV52" s="132"/>
      <c r="BGW52" s="132"/>
      <c r="BGX52" s="132"/>
      <c r="BGY52" s="132"/>
      <c r="BGZ52" s="132"/>
      <c r="BHA52" s="132"/>
      <c r="BHB52" s="132"/>
      <c r="BHC52" s="132"/>
      <c r="BHD52" s="132"/>
      <c r="BHE52" s="130"/>
      <c r="BHF52" s="132"/>
      <c r="BHG52" s="132"/>
      <c r="BHH52" s="132"/>
      <c r="BHI52" s="132"/>
      <c r="BHJ52" s="132"/>
      <c r="BHK52" s="132"/>
      <c r="BHL52" s="132"/>
      <c r="BHM52" s="132"/>
      <c r="BHN52" s="132"/>
      <c r="BHO52" s="132"/>
      <c r="BHP52" s="132"/>
      <c r="BHQ52" s="132"/>
      <c r="BHR52" s="132"/>
      <c r="BHS52" s="132"/>
      <c r="BHT52" s="130"/>
      <c r="BHU52" s="132"/>
      <c r="BHV52" s="132"/>
      <c r="BHW52" s="132"/>
      <c r="BHX52" s="132"/>
      <c r="BHY52" s="132"/>
      <c r="BHZ52" s="132"/>
      <c r="BIA52" s="132"/>
      <c r="BIB52" s="132"/>
      <c r="BIC52" s="132"/>
      <c r="BID52" s="132"/>
      <c r="BIE52" s="132"/>
      <c r="BIF52" s="132"/>
      <c r="BIG52" s="132"/>
      <c r="BIH52" s="132"/>
      <c r="BII52" s="130"/>
      <c r="BIJ52" s="132"/>
      <c r="BIK52" s="132"/>
      <c r="BIL52" s="132"/>
      <c r="BIM52" s="132"/>
      <c r="BIN52" s="132"/>
      <c r="BIO52" s="132"/>
      <c r="BIP52" s="132"/>
      <c r="BIQ52" s="132"/>
      <c r="BIR52" s="132"/>
      <c r="BIS52" s="132"/>
      <c r="BIT52" s="132"/>
      <c r="BIU52" s="132"/>
      <c r="BIV52" s="132"/>
      <c r="BIW52" s="132"/>
      <c r="BIX52" s="130"/>
      <c r="BIY52" s="132"/>
      <c r="BIZ52" s="132"/>
      <c r="BJA52" s="132"/>
      <c r="BJB52" s="132"/>
      <c r="BJC52" s="132"/>
      <c r="BJD52" s="132"/>
      <c r="BJE52" s="132"/>
      <c r="BJF52" s="132"/>
      <c r="BJG52" s="132"/>
      <c r="BJH52" s="132"/>
      <c r="BJI52" s="132"/>
      <c r="BJJ52" s="132"/>
      <c r="BJK52" s="132"/>
      <c r="BJL52" s="132"/>
      <c r="BJM52" s="130"/>
      <c r="BJN52" s="132"/>
      <c r="BJO52" s="132"/>
      <c r="BJP52" s="132"/>
      <c r="BJQ52" s="132"/>
      <c r="BJR52" s="132"/>
      <c r="BJS52" s="132"/>
      <c r="BJT52" s="132"/>
      <c r="BJU52" s="132"/>
      <c r="BJV52" s="132"/>
      <c r="BJW52" s="132"/>
      <c r="BJX52" s="132"/>
      <c r="BJY52" s="132"/>
      <c r="BJZ52" s="132"/>
      <c r="BKA52" s="132"/>
      <c r="BKB52" s="130"/>
      <c r="BKC52" s="132"/>
      <c r="BKD52" s="132"/>
      <c r="BKE52" s="132"/>
      <c r="BKF52" s="132"/>
      <c r="BKG52" s="132"/>
      <c r="BKH52" s="132"/>
      <c r="BKI52" s="132"/>
      <c r="BKJ52" s="132"/>
      <c r="BKK52" s="132"/>
      <c r="BKL52" s="132"/>
      <c r="BKM52" s="132"/>
      <c r="BKN52" s="132"/>
      <c r="BKO52" s="132"/>
      <c r="BKP52" s="132"/>
      <c r="BKQ52" s="130"/>
      <c r="BKR52" s="132"/>
      <c r="BKS52" s="132"/>
      <c r="BKT52" s="132"/>
      <c r="BKU52" s="132"/>
      <c r="BKV52" s="132"/>
      <c r="BKW52" s="132"/>
      <c r="BKX52" s="132"/>
      <c r="BKY52" s="132"/>
      <c r="BKZ52" s="132"/>
      <c r="BLA52" s="132"/>
      <c r="BLB52" s="132"/>
      <c r="BLC52" s="132"/>
      <c r="BLD52" s="132"/>
      <c r="BLE52" s="132"/>
      <c r="BLF52" s="130"/>
      <c r="BLG52" s="132"/>
      <c r="BLH52" s="132"/>
      <c r="BLI52" s="132"/>
      <c r="BLJ52" s="132"/>
      <c r="BLK52" s="132"/>
      <c r="BLL52" s="132"/>
      <c r="BLM52" s="132"/>
      <c r="BLN52" s="132"/>
      <c r="BLO52" s="132"/>
      <c r="BLP52" s="132"/>
      <c r="BLQ52" s="132"/>
      <c r="BLR52" s="132"/>
      <c r="BLS52" s="132"/>
      <c r="BLT52" s="132"/>
      <c r="BLU52" s="130"/>
      <c r="BLV52" s="132"/>
      <c r="BLW52" s="132"/>
      <c r="BLX52" s="132"/>
      <c r="BLY52" s="132"/>
      <c r="BLZ52" s="132"/>
      <c r="BMA52" s="132"/>
      <c r="BMB52" s="132"/>
      <c r="BMC52" s="132"/>
      <c r="BMD52" s="132"/>
      <c r="BME52" s="132"/>
      <c r="BMF52" s="132"/>
      <c r="BMG52" s="132"/>
      <c r="BMH52" s="132"/>
      <c r="BMI52" s="132"/>
      <c r="BMJ52" s="130"/>
      <c r="BMK52" s="132"/>
      <c r="BML52" s="132"/>
      <c r="BMM52" s="132"/>
      <c r="BMN52" s="132"/>
      <c r="BMO52" s="132"/>
      <c r="BMP52" s="132"/>
      <c r="BMQ52" s="132"/>
      <c r="BMR52" s="132"/>
      <c r="BMS52" s="132"/>
      <c r="BMT52" s="132"/>
      <c r="BMU52" s="132"/>
      <c r="BMV52" s="132"/>
      <c r="BMW52" s="132"/>
      <c r="BMX52" s="132"/>
      <c r="BMY52" s="130"/>
      <c r="BMZ52" s="132"/>
      <c r="BNA52" s="132"/>
      <c r="BNB52" s="132"/>
      <c r="BNC52" s="132"/>
      <c r="BND52" s="132"/>
      <c r="BNE52" s="132"/>
      <c r="BNF52" s="132"/>
      <c r="BNG52" s="132"/>
      <c r="BNH52" s="132"/>
      <c r="BNI52" s="132"/>
      <c r="BNJ52" s="132"/>
      <c r="BNK52" s="132"/>
      <c r="BNL52" s="132"/>
      <c r="BNM52" s="132"/>
      <c r="BNN52" s="130"/>
      <c r="BNO52" s="132"/>
      <c r="BNP52" s="132"/>
      <c r="BNQ52" s="132"/>
      <c r="BNR52" s="132"/>
      <c r="BNS52" s="132"/>
      <c r="BNT52" s="132"/>
      <c r="BNU52" s="132"/>
      <c r="BNV52" s="132"/>
      <c r="BNW52" s="132"/>
      <c r="BNX52" s="132"/>
      <c r="BNY52" s="132"/>
      <c r="BNZ52" s="132"/>
      <c r="BOA52" s="132"/>
      <c r="BOB52" s="132"/>
      <c r="BOC52" s="130"/>
      <c r="BOD52" s="132"/>
      <c r="BOE52" s="132"/>
      <c r="BOF52" s="132"/>
      <c r="BOG52" s="132"/>
      <c r="BOH52" s="132"/>
      <c r="BOI52" s="132"/>
      <c r="BOJ52" s="132"/>
      <c r="BOK52" s="132"/>
      <c r="BOL52" s="132"/>
      <c r="BOM52" s="132"/>
      <c r="BON52" s="132"/>
      <c r="BOO52" s="132"/>
      <c r="BOP52" s="132"/>
      <c r="BOQ52" s="132"/>
      <c r="BOR52" s="130"/>
      <c r="BOS52" s="132"/>
      <c r="BOT52" s="132"/>
      <c r="BOU52" s="132"/>
      <c r="BOV52" s="132"/>
      <c r="BOW52" s="132"/>
      <c r="BOX52" s="132"/>
      <c r="BOY52" s="132"/>
      <c r="BOZ52" s="132"/>
      <c r="BPA52" s="132"/>
      <c r="BPB52" s="132"/>
      <c r="BPC52" s="132"/>
      <c r="BPD52" s="132"/>
      <c r="BPE52" s="132"/>
      <c r="BPF52" s="132"/>
      <c r="BPG52" s="130"/>
      <c r="BPH52" s="132"/>
      <c r="BPI52" s="132"/>
      <c r="BPJ52" s="132"/>
      <c r="BPK52" s="132"/>
      <c r="BPL52" s="132"/>
      <c r="BPM52" s="132"/>
      <c r="BPN52" s="132"/>
      <c r="BPO52" s="132"/>
      <c r="BPP52" s="132"/>
      <c r="BPQ52" s="132"/>
      <c r="BPR52" s="132"/>
      <c r="BPS52" s="132"/>
      <c r="BPT52" s="132"/>
      <c r="BPU52" s="132"/>
      <c r="BPV52" s="130"/>
      <c r="BPW52" s="132"/>
      <c r="BPX52" s="132"/>
      <c r="BPY52" s="132"/>
      <c r="BPZ52" s="132"/>
      <c r="BQA52" s="132"/>
      <c r="BQB52" s="132"/>
      <c r="BQC52" s="132"/>
      <c r="BQD52" s="132"/>
      <c r="BQE52" s="132"/>
      <c r="BQF52" s="132"/>
      <c r="BQG52" s="132"/>
      <c r="BQH52" s="132"/>
      <c r="BQI52" s="132"/>
      <c r="BQJ52" s="132"/>
      <c r="BQK52" s="130"/>
      <c r="BQL52" s="132"/>
      <c r="BQM52" s="132"/>
      <c r="BQN52" s="132"/>
      <c r="BQO52" s="132"/>
      <c r="BQP52" s="132"/>
      <c r="BQQ52" s="132"/>
      <c r="BQR52" s="132"/>
      <c r="BQS52" s="132"/>
      <c r="BQT52" s="132"/>
      <c r="BQU52" s="132"/>
      <c r="BQV52" s="132"/>
      <c r="BQW52" s="132"/>
      <c r="BQX52" s="132"/>
      <c r="BQY52" s="132"/>
      <c r="BQZ52" s="130"/>
      <c r="BRA52" s="132"/>
      <c r="BRB52" s="132"/>
      <c r="BRC52" s="132"/>
      <c r="BRD52" s="132"/>
      <c r="BRE52" s="132"/>
      <c r="BRF52" s="132"/>
      <c r="BRG52" s="132"/>
      <c r="BRH52" s="132"/>
      <c r="BRI52" s="132"/>
      <c r="BRJ52" s="132"/>
      <c r="BRK52" s="132"/>
      <c r="BRL52" s="132"/>
      <c r="BRM52" s="132"/>
      <c r="BRN52" s="132"/>
      <c r="BRO52" s="130"/>
      <c r="BRP52" s="132"/>
      <c r="BRQ52" s="132"/>
      <c r="BRR52" s="132"/>
      <c r="BRS52" s="132"/>
      <c r="BRT52" s="132"/>
      <c r="BRU52" s="132"/>
      <c r="BRV52" s="132"/>
      <c r="BRW52" s="132"/>
      <c r="BRX52" s="132"/>
      <c r="BRY52" s="132"/>
      <c r="BRZ52" s="132"/>
      <c r="BSA52" s="132"/>
      <c r="BSB52" s="132"/>
      <c r="BSC52" s="132"/>
      <c r="BSD52" s="130"/>
      <c r="BSE52" s="132"/>
      <c r="BSF52" s="132"/>
      <c r="BSG52" s="132"/>
      <c r="BSH52" s="132"/>
      <c r="BSI52" s="132"/>
      <c r="BSJ52" s="132"/>
      <c r="BSK52" s="132"/>
      <c r="BSL52" s="132"/>
      <c r="BSM52" s="132"/>
      <c r="BSN52" s="132"/>
      <c r="BSO52" s="132"/>
      <c r="BSP52" s="132"/>
      <c r="BSQ52" s="132"/>
      <c r="BSR52" s="132"/>
      <c r="BSS52" s="130"/>
      <c r="BST52" s="132"/>
      <c r="BSU52" s="132"/>
      <c r="BSV52" s="132"/>
      <c r="BSW52" s="132"/>
      <c r="BSX52" s="132"/>
      <c r="BSY52" s="132"/>
      <c r="BSZ52" s="132"/>
      <c r="BTA52" s="132"/>
      <c r="BTB52" s="132"/>
      <c r="BTC52" s="132"/>
      <c r="BTD52" s="132"/>
      <c r="BTE52" s="132"/>
      <c r="BTF52" s="132"/>
      <c r="BTG52" s="132"/>
      <c r="BTH52" s="130"/>
      <c r="BTI52" s="132"/>
      <c r="BTJ52" s="132"/>
      <c r="BTK52" s="132"/>
      <c r="BTL52" s="132"/>
      <c r="BTM52" s="132"/>
      <c r="BTN52" s="132"/>
      <c r="BTO52" s="132"/>
      <c r="BTP52" s="132"/>
      <c r="BTQ52" s="132"/>
      <c r="BTR52" s="132"/>
      <c r="BTS52" s="132"/>
      <c r="BTT52" s="132"/>
      <c r="BTU52" s="132"/>
      <c r="BTV52" s="132"/>
      <c r="BTW52" s="130"/>
      <c r="BTX52" s="132"/>
      <c r="BTY52" s="132"/>
      <c r="BTZ52" s="132"/>
      <c r="BUA52" s="132"/>
      <c r="BUB52" s="132"/>
      <c r="BUC52" s="132"/>
      <c r="BUD52" s="132"/>
      <c r="BUE52" s="132"/>
      <c r="BUF52" s="132"/>
      <c r="BUG52" s="132"/>
      <c r="BUH52" s="132"/>
      <c r="BUI52" s="132"/>
      <c r="BUJ52" s="132"/>
      <c r="BUK52" s="132"/>
      <c r="BUL52" s="130"/>
      <c r="BUM52" s="132"/>
      <c r="BUN52" s="132"/>
      <c r="BUO52" s="132"/>
      <c r="BUP52" s="132"/>
      <c r="BUQ52" s="132"/>
      <c r="BUR52" s="132"/>
      <c r="BUS52" s="132"/>
      <c r="BUT52" s="132"/>
      <c r="BUU52" s="132"/>
      <c r="BUV52" s="132"/>
      <c r="BUW52" s="132"/>
      <c r="BUX52" s="132"/>
      <c r="BUY52" s="132"/>
      <c r="BUZ52" s="132"/>
      <c r="BVA52" s="130"/>
      <c r="BVB52" s="132"/>
      <c r="BVC52" s="132"/>
      <c r="BVD52" s="132"/>
      <c r="BVE52" s="132"/>
      <c r="BVF52" s="132"/>
      <c r="BVG52" s="132"/>
      <c r="BVH52" s="132"/>
      <c r="BVI52" s="132"/>
      <c r="BVJ52" s="132"/>
      <c r="BVK52" s="132"/>
      <c r="BVL52" s="132"/>
      <c r="BVM52" s="132"/>
      <c r="BVN52" s="132"/>
      <c r="BVO52" s="132"/>
      <c r="BVP52" s="130"/>
      <c r="BVQ52" s="132"/>
      <c r="BVR52" s="132"/>
      <c r="BVS52" s="132"/>
      <c r="BVT52" s="132"/>
      <c r="BVU52" s="132"/>
      <c r="BVV52" s="132"/>
      <c r="BVW52" s="132"/>
      <c r="BVX52" s="132"/>
      <c r="BVY52" s="132"/>
      <c r="BVZ52" s="132"/>
      <c r="BWA52" s="132"/>
      <c r="BWB52" s="132"/>
      <c r="BWC52" s="132"/>
      <c r="BWD52" s="132"/>
      <c r="BWE52" s="130"/>
      <c r="BWF52" s="132"/>
      <c r="BWG52" s="132"/>
      <c r="BWH52" s="132"/>
      <c r="BWI52" s="132"/>
      <c r="BWJ52" s="132"/>
      <c r="BWK52" s="132"/>
      <c r="BWL52" s="132"/>
      <c r="BWM52" s="132"/>
      <c r="BWN52" s="132"/>
      <c r="BWO52" s="132"/>
      <c r="BWP52" s="132"/>
      <c r="BWQ52" s="132"/>
      <c r="BWR52" s="132"/>
      <c r="BWS52" s="132"/>
      <c r="BWT52" s="130"/>
      <c r="BWU52" s="132"/>
      <c r="BWV52" s="132"/>
      <c r="BWW52" s="132"/>
      <c r="BWX52" s="132"/>
      <c r="BWY52" s="132"/>
      <c r="BWZ52" s="132"/>
      <c r="BXA52" s="132"/>
      <c r="BXB52" s="132"/>
      <c r="BXC52" s="132"/>
      <c r="BXD52" s="132"/>
      <c r="BXE52" s="132"/>
      <c r="BXF52" s="132"/>
      <c r="BXG52" s="132"/>
      <c r="BXH52" s="132"/>
      <c r="BXI52" s="130"/>
      <c r="BXJ52" s="132"/>
      <c r="BXK52" s="132"/>
      <c r="BXL52" s="132"/>
      <c r="BXM52" s="132"/>
      <c r="BXN52" s="132"/>
      <c r="BXO52" s="132"/>
      <c r="BXP52" s="132"/>
      <c r="BXQ52" s="132"/>
      <c r="BXR52" s="132"/>
      <c r="BXS52" s="132"/>
      <c r="BXT52" s="132"/>
      <c r="BXU52" s="132"/>
      <c r="BXV52" s="132"/>
      <c r="BXW52" s="132"/>
      <c r="BXX52" s="130"/>
      <c r="BXY52" s="132"/>
      <c r="BXZ52" s="132"/>
      <c r="BYA52" s="132"/>
      <c r="BYB52" s="132"/>
      <c r="BYC52" s="132"/>
      <c r="BYD52" s="132"/>
      <c r="BYE52" s="132"/>
      <c r="BYF52" s="132"/>
      <c r="BYG52" s="132"/>
      <c r="BYH52" s="132"/>
      <c r="BYI52" s="132"/>
      <c r="BYJ52" s="132"/>
      <c r="BYK52" s="132"/>
      <c r="BYL52" s="132"/>
      <c r="BYM52" s="130"/>
      <c r="BYN52" s="132"/>
      <c r="BYO52" s="132"/>
      <c r="BYP52" s="132"/>
      <c r="BYQ52" s="132"/>
      <c r="BYR52" s="132"/>
      <c r="BYS52" s="132"/>
      <c r="BYT52" s="132"/>
      <c r="BYU52" s="132"/>
      <c r="BYV52" s="132"/>
      <c r="BYW52" s="132"/>
      <c r="BYX52" s="132"/>
      <c r="BYY52" s="132"/>
      <c r="BYZ52" s="132"/>
      <c r="BZA52" s="132"/>
      <c r="BZB52" s="130"/>
      <c r="BZC52" s="132"/>
      <c r="BZD52" s="132"/>
      <c r="BZE52" s="132"/>
      <c r="BZF52" s="132"/>
      <c r="BZG52" s="132"/>
      <c r="BZH52" s="132"/>
      <c r="BZI52" s="132"/>
      <c r="BZJ52" s="132"/>
      <c r="BZK52" s="132"/>
      <c r="BZL52" s="132"/>
      <c r="BZM52" s="132"/>
      <c r="BZN52" s="132"/>
      <c r="BZO52" s="132"/>
      <c r="BZP52" s="132"/>
      <c r="BZQ52" s="130"/>
      <c r="BZR52" s="132"/>
      <c r="BZS52" s="132"/>
      <c r="BZT52" s="132"/>
      <c r="BZU52" s="132"/>
      <c r="BZV52" s="132"/>
      <c r="BZW52" s="132"/>
      <c r="BZX52" s="132"/>
      <c r="BZY52" s="132"/>
      <c r="BZZ52" s="132"/>
      <c r="CAA52" s="132"/>
      <c r="CAB52" s="132"/>
      <c r="CAC52" s="132"/>
      <c r="CAD52" s="132"/>
      <c r="CAE52" s="132"/>
      <c r="CAF52" s="130"/>
      <c r="CAG52" s="132"/>
      <c r="CAH52" s="132"/>
      <c r="CAI52" s="132"/>
      <c r="CAJ52" s="132"/>
      <c r="CAK52" s="132"/>
      <c r="CAL52" s="132"/>
      <c r="CAM52" s="132"/>
      <c r="CAN52" s="132"/>
      <c r="CAO52" s="132"/>
      <c r="CAP52" s="132"/>
      <c r="CAQ52" s="132"/>
      <c r="CAR52" s="132"/>
      <c r="CAS52" s="132"/>
      <c r="CAT52" s="132"/>
      <c r="CAU52" s="130"/>
      <c r="CAV52" s="132"/>
      <c r="CAW52" s="132"/>
      <c r="CAX52" s="132"/>
      <c r="CAY52" s="132"/>
      <c r="CAZ52" s="132"/>
      <c r="CBA52" s="132"/>
      <c r="CBB52" s="132"/>
      <c r="CBC52" s="132"/>
      <c r="CBD52" s="132"/>
      <c r="CBE52" s="132"/>
      <c r="CBF52" s="132"/>
      <c r="CBG52" s="132"/>
      <c r="CBH52" s="132"/>
      <c r="CBI52" s="132"/>
      <c r="CBJ52" s="130"/>
      <c r="CBK52" s="132"/>
      <c r="CBL52" s="132"/>
      <c r="CBM52" s="132"/>
      <c r="CBN52" s="132"/>
      <c r="CBO52" s="132"/>
      <c r="CBP52" s="132"/>
      <c r="CBQ52" s="132"/>
      <c r="CBR52" s="132"/>
      <c r="CBS52" s="132"/>
      <c r="CBT52" s="132"/>
      <c r="CBU52" s="132"/>
      <c r="CBV52" s="132"/>
      <c r="CBW52" s="132"/>
      <c r="CBX52" s="132"/>
      <c r="CBY52" s="130"/>
      <c r="CBZ52" s="132"/>
      <c r="CCA52" s="132"/>
      <c r="CCB52" s="132"/>
      <c r="CCC52" s="132"/>
      <c r="CCD52" s="132"/>
      <c r="CCE52" s="132"/>
      <c r="CCF52" s="132"/>
      <c r="CCG52" s="132"/>
      <c r="CCH52" s="132"/>
      <c r="CCI52" s="132"/>
      <c r="CCJ52" s="132"/>
      <c r="CCK52" s="132"/>
      <c r="CCL52" s="132"/>
      <c r="CCM52" s="132"/>
      <c r="CCN52" s="130"/>
      <c r="CCO52" s="132"/>
      <c r="CCP52" s="132"/>
      <c r="CCQ52" s="132"/>
      <c r="CCR52" s="132"/>
      <c r="CCS52" s="132"/>
      <c r="CCT52" s="132"/>
      <c r="CCU52" s="132"/>
      <c r="CCV52" s="132"/>
      <c r="CCW52" s="132"/>
      <c r="CCX52" s="132"/>
      <c r="CCY52" s="132"/>
      <c r="CCZ52" s="132"/>
      <c r="CDA52" s="132"/>
      <c r="CDB52" s="132"/>
      <c r="CDC52" s="130"/>
      <c r="CDD52" s="132"/>
      <c r="CDE52" s="132"/>
      <c r="CDF52" s="132"/>
      <c r="CDG52" s="132"/>
      <c r="CDH52" s="132"/>
      <c r="CDI52" s="132"/>
      <c r="CDJ52" s="132"/>
      <c r="CDK52" s="132"/>
      <c r="CDL52" s="132"/>
      <c r="CDM52" s="132"/>
      <c r="CDN52" s="132"/>
      <c r="CDO52" s="132"/>
      <c r="CDP52" s="132"/>
      <c r="CDQ52" s="132"/>
      <c r="CDR52" s="130"/>
      <c r="CDS52" s="132"/>
      <c r="CDT52" s="132"/>
      <c r="CDU52" s="132"/>
      <c r="CDV52" s="132"/>
      <c r="CDW52" s="132"/>
      <c r="CDX52" s="132"/>
      <c r="CDY52" s="132"/>
      <c r="CDZ52" s="132"/>
      <c r="CEA52" s="132"/>
      <c r="CEB52" s="132"/>
      <c r="CEC52" s="132"/>
      <c r="CED52" s="132"/>
      <c r="CEE52" s="132"/>
      <c r="CEF52" s="132"/>
      <c r="CEG52" s="130"/>
      <c r="CEH52" s="132"/>
      <c r="CEI52" s="132"/>
      <c r="CEJ52" s="132"/>
      <c r="CEK52" s="132"/>
      <c r="CEL52" s="132"/>
      <c r="CEM52" s="132"/>
      <c r="CEN52" s="132"/>
      <c r="CEO52" s="132"/>
      <c r="CEP52" s="132"/>
      <c r="CEQ52" s="132"/>
      <c r="CER52" s="132"/>
      <c r="CES52" s="132"/>
      <c r="CET52" s="132"/>
      <c r="CEU52" s="132"/>
      <c r="CEV52" s="130"/>
      <c r="CEW52" s="132"/>
      <c r="CEX52" s="132"/>
      <c r="CEY52" s="132"/>
      <c r="CEZ52" s="132"/>
      <c r="CFA52" s="132"/>
      <c r="CFB52" s="132"/>
      <c r="CFC52" s="132"/>
      <c r="CFD52" s="132"/>
      <c r="CFE52" s="132"/>
      <c r="CFF52" s="132"/>
      <c r="CFG52" s="132"/>
      <c r="CFH52" s="132"/>
      <c r="CFI52" s="132"/>
      <c r="CFJ52" s="132"/>
      <c r="CFK52" s="130"/>
      <c r="CFL52" s="132"/>
      <c r="CFM52" s="132"/>
      <c r="CFN52" s="132"/>
      <c r="CFO52" s="132"/>
      <c r="CFP52" s="132"/>
      <c r="CFQ52" s="132"/>
      <c r="CFR52" s="132"/>
      <c r="CFS52" s="132"/>
      <c r="CFT52" s="132"/>
      <c r="CFU52" s="132"/>
      <c r="CFV52" s="132"/>
      <c r="CFW52" s="132"/>
      <c r="CFX52" s="132"/>
      <c r="CFY52" s="132"/>
      <c r="CFZ52" s="130"/>
      <c r="CGA52" s="132"/>
      <c r="CGB52" s="132"/>
      <c r="CGC52" s="132"/>
      <c r="CGD52" s="132"/>
      <c r="CGE52" s="132"/>
      <c r="CGF52" s="132"/>
      <c r="CGG52" s="132"/>
      <c r="CGH52" s="132"/>
      <c r="CGI52" s="132"/>
      <c r="CGJ52" s="132"/>
      <c r="CGK52" s="132"/>
      <c r="CGL52" s="132"/>
      <c r="CGM52" s="132"/>
      <c r="CGN52" s="132"/>
      <c r="CGO52" s="130"/>
      <c r="CGP52" s="132"/>
      <c r="CGQ52" s="132"/>
      <c r="CGR52" s="132"/>
      <c r="CGS52" s="132"/>
      <c r="CGT52" s="132"/>
      <c r="CGU52" s="132"/>
      <c r="CGV52" s="132"/>
      <c r="CGW52" s="132"/>
      <c r="CGX52" s="132"/>
      <c r="CGY52" s="132"/>
      <c r="CGZ52" s="132"/>
      <c r="CHA52" s="132"/>
      <c r="CHB52" s="132"/>
      <c r="CHC52" s="132"/>
      <c r="CHD52" s="130"/>
      <c r="CHE52" s="132"/>
      <c r="CHF52" s="132"/>
      <c r="CHG52" s="132"/>
      <c r="CHH52" s="132"/>
      <c r="CHI52" s="132"/>
      <c r="CHJ52" s="132"/>
      <c r="CHK52" s="132"/>
      <c r="CHL52" s="132"/>
      <c r="CHM52" s="132"/>
      <c r="CHN52" s="132"/>
      <c r="CHO52" s="132"/>
      <c r="CHP52" s="132"/>
      <c r="CHQ52" s="132"/>
      <c r="CHR52" s="132"/>
      <c r="CHS52" s="130"/>
      <c r="CHT52" s="132"/>
      <c r="CHU52" s="132"/>
      <c r="CHV52" s="132"/>
      <c r="CHW52" s="132"/>
      <c r="CHX52" s="132"/>
      <c r="CHY52" s="132"/>
      <c r="CHZ52" s="132"/>
      <c r="CIA52" s="132"/>
      <c r="CIB52" s="132"/>
      <c r="CIC52" s="132"/>
      <c r="CID52" s="132"/>
      <c r="CIE52" s="132"/>
      <c r="CIF52" s="132"/>
      <c r="CIG52" s="132"/>
      <c r="CIH52" s="130"/>
      <c r="CII52" s="132"/>
      <c r="CIJ52" s="132"/>
      <c r="CIK52" s="132"/>
      <c r="CIL52" s="132"/>
      <c r="CIM52" s="132"/>
      <c r="CIN52" s="132"/>
      <c r="CIO52" s="132"/>
      <c r="CIP52" s="132"/>
      <c r="CIQ52" s="132"/>
      <c r="CIR52" s="132"/>
      <c r="CIS52" s="132"/>
      <c r="CIT52" s="132"/>
      <c r="CIU52" s="132"/>
      <c r="CIV52" s="132"/>
      <c r="CIW52" s="130"/>
      <c r="CIX52" s="132"/>
      <c r="CIY52" s="132"/>
      <c r="CIZ52" s="132"/>
      <c r="CJA52" s="132"/>
      <c r="CJB52" s="132"/>
      <c r="CJC52" s="132"/>
      <c r="CJD52" s="132"/>
      <c r="CJE52" s="132"/>
      <c r="CJF52" s="132"/>
      <c r="CJG52" s="132"/>
      <c r="CJH52" s="132"/>
      <c r="CJI52" s="132"/>
      <c r="CJJ52" s="132"/>
      <c r="CJK52" s="132"/>
      <c r="CJL52" s="130"/>
      <c r="CJM52" s="132"/>
      <c r="CJN52" s="132"/>
      <c r="CJO52" s="132"/>
      <c r="CJP52" s="132"/>
      <c r="CJQ52" s="132"/>
      <c r="CJR52" s="132"/>
      <c r="CJS52" s="132"/>
      <c r="CJT52" s="132"/>
      <c r="CJU52" s="132"/>
      <c r="CJV52" s="132"/>
      <c r="CJW52" s="132"/>
      <c r="CJX52" s="132"/>
      <c r="CJY52" s="132"/>
      <c r="CJZ52" s="132"/>
      <c r="CKA52" s="130"/>
      <c r="CKB52" s="132"/>
      <c r="CKC52" s="132"/>
      <c r="CKD52" s="132"/>
      <c r="CKE52" s="132"/>
      <c r="CKF52" s="132"/>
      <c r="CKG52" s="132"/>
      <c r="CKH52" s="132"/>
      <c r="CKI52" s="132"/>
      <c r="CKJ52" s="132"/>
      <c r="CKK52" s="132"/>
      <c r="CKL52" s="132"/>
      <c r="CKM52" s="132"/>
      <c r="CKN52" s="132"/>
      <c r="CKO52" s="132"/>
      <c r="CKP52" s="130"/>
      <c r="CKQ52" s="132"/>
      <c r="CKR52" s="132"/>
      <c r="CKS52" s="132"/>
      <c r="CKT52" s="132"/>
      <c r="CKU52" s="132"/>
      <c r="CKV52" s="132"/>
      <c r="CKW52" s="132"/>
      <c r="CKX52" s="132"/>
      <c r="CKY52" s="132"/>
      <c r="CKZ52" s="132"/>
      <c r="CLA52" s="132"/>
      <c r="CLB52" s="132"/>
      <c r="CLC52" s="132"/>
      <c r="CLD52" s="132"/>
      <c r="CLE52" s="130"/>
      <c r="CLF52" s="132"/>
      <c r="CLG52" s="132"/>
      <c r="CLH52" s="132"/>
      <c r="CLI52" s="132"/>
      <c r="CLJ52" s="132"/>
      <c r="CLK52" s="132"/>
      <c r="CLL52" s="132"/>
      <c r="CLM52" s="132"/>
      <c r="CLN52" s="132"/>
      <c r="CLO52" s="132"/>
      <c r="CLP52" s="132"/>
      <c r="CLQ52" s="132"/>
      <c r="CLR52" s="132"/>
      <c r="CLS52" s="132"/>
      <c r="CLT52" s="130"/>
      <c r="CLU52" s="132"/>
      <c r="CLV52" s="132"/>
      <c r="CLW52" s="132"/>
      <c r="CLX52" s="132"/>
      <c r="CLY52" s="132"/>
      <c r="CLZ52" s="132"/>
      <c r="CMA52" s="132"/>
      <c r="CMB52" s="132"/>
      <c r="CMC52" s="132"/>
      <c r="CMD52" s="132"/>
      <c r="CME52" s="132"/>
      <c r="CMF52" s="132"/>
      <c r="CMG52" s="132"/>
      <c r="CMH52" s="132"/>
      <c r="CMI52" s="130"/>
      <c r="CMJ52" s="132"/>
      <c r="CMK52" s="132"/>
      <c r="CML52" s="132"/>
      <c r="CMM52" s="132"/>
      <c r="CMN52" s="132"/>
      <c r="CMO52" s="132"/>
      <c r="CMP52" s="132"/>
      <c r="CMQ52" s="132"/>
      <c r="CMR52" s="132"/>
      <c r="CMS52" s="132"/>
      <c r="CMT52" s="132"/>
      <c r="CMU52" s="132"/>
      <c r="CMV52" s="132"/>
      <c r="CMW52" s="132"/>
      <c r="CMX52" s="130"/>
      <c r="CMY52" s="132"/>
      <c r="CMZ52" s="132"/>
      <c r="CNA52" s="132"/>
      <c r="CNB52" s="132"/>
      <c r="CNC52" s="132"/>
      <c r="CND52" s="132"/>
      <c r="CNE52" s="132"/>
      <c r="CNF52" s="132"/>
      <c r="CNG52" s="132"/>
      <c r="CNH52" s="132"/>
      <c r="CNI52" s="132"/>
      <c r="CNJ52" s="132"/>
      <c r="CNK52" s="132"/>
      <c r="CNL52" s="132"/>
      <c r="CNM52" s="130"/>
      <c r="CNN52" s="132"/>
      <c r="CNO52" s="132"/>
      <c r="CNP52" s="132"/>
      <c r="CNQ52" s="132"/>
      <c r="CNR52" s="132"/>
      <c r="CNS52" s="132"/>
      <c r="CNT52" s="132"/>
      <c r="CNU52" s="132"/>
      <c r="CNV52" s="132"/>
      <c r="CNW52" s="132"/>
      <c r="CNX52" s="132"/>
      <c r="CNY52" s="132"/>
      <c r="CNZ52" s="132"/>
      <c r="COA52" s="132"/>
      <c r="COB52" s="130"/>
      <c r="COC52" s="132"/>
      <c r="COD52" s="132"/>
      <c r="COE52" s="132"/>
      <c r="COF52" s="132"/>
      <c r="COG52" s="132"/>
      <c r="COH52" s="132"/>
      <c r="COI52" s="132"/>
      <c r="COJ52" s="132"/>
      <c r="COK52" s="132"/>
      <c r="COL52" s="132"/>
      <c r="COM52" s="132"/>
      <c r="CON52" s="132"/>
      <c r="COO52" s="132"/>
      <c r="COP52" s="132"/>
      <c r="COQ52" s="130"/>
      <c r="COR52" s="132"/>
      <c r="COS52" s="132"/>
      <c r="COT52" s="132"/>
      <c r="COU52" s="132"/>
      <c r="COV52" s="132"/>
      <c r="COW52" s="132"/>
      <c r="COX52" s="132"/>
      <c r="COY52" s="132"/>
      <c r="COZ52" s="132"/>
      <c r="CPA52" s="132"/>
      <c r="CPB52" s="132"/>
      <c r="CPC52" s="132"/>
      <c r="CPD52" s="132"/>
      <c r="CPE52" s="132"/>
      <c r="CPF52" s="130"/>
      <c r="CPG52" s="132"/>
      <c r="CPH52" s="132"/>
      <c r="CPI52" s="132"/>
      <c r="CPJ52" s="132"/>
      <c r="CPK52" s="132"/>
      <c r="CPL52" s="132"/>
      <c r="CPM52" s="132"/>
      <c r="CPN52" s="132"/>
      <c r="CPO52" s="132"/>
      <c r="CPP52" s="132"/>
      <c r="CPQ52" s="132"/>
      <c r="CPR52" s="132"/>
      <c r="CPS52" s="132"/>
      <c r="CPT52" s="132"/>
      <c r="CPU52" s="130"/>
      <c r="CPV52" s="132"/>
      <c r="CPW52" s="132"/>
      <c r="CPX52" s="132"/>
      <c r="CPY52" s="132"/>
      <c r="CPZ52" s="132"/>
      <c r="CQA52" s="132"/>
      <c r="CQB52" s="132"/>
      <c r="CQC52" s="132"/>
      <c r="CQD52" s="132"/>
      <c r="CQE52" s="132"/>
      <c r="CQF52" s="132"/>
      <c r="CQG52" s="132"/>
      <c r="CQH52" s="132"/>
      <c r="CQI52" s="132"/>
      <c r="CQJ52" s="130"/>
      <c r="CQK52" s="132"/>
      <c r="CQL52" s="132"/>
      <c r="CQM52" s="132"/>
      <c r="CQN52" s="132"/>
      <c r="CQO52" s="132"/>
      <c r="CQP52" s="132"/>
      <c r="CQQ52" s="132"/>
      <c r="CQR52" s="132"/>
      <c r="CQS52" s="132"/>
      <c r="CQT52" s="132"/>
      <c r="CQU52" s="132"/>
      <c r="CQV52" s="132"/>
      <c r="CQW52" s="132"/>
      <c r="CQX52" s="132"/>
      <c r="CQY52" s="130"/>
      <c r="CQZ52" s="132"/>
      <c r="CRA52" s="132"/>
      <c r="CRB52" s="132"/>
      <c r="CRC52" s="132"/>
      <c r="CRD52" s="132"/>
      <c r="CRE52" s="132"/>
      <c r="CRF52" s="132"/>
      <c r="CRG52" s="132"/>
      <c r="CRH52" s="132"/>
      <c r="CRI52" s="132"/>
      <c r="CRJ52" s="132"/>
      <c r="CRK52" s="132"/>
      <c r="CRL52" s="132"/>
      <c r="CRM52" s="132"/>
      <c r="CRN52" s="130"/>
      <c r="CRO52" s="132"/>
      <c r="CRP52" s="132"/>
      <c r="CRQ52" s="132"/>
      <c r="CRR52" s="132"/>
      <c r="CRS52" s="132"/>
      <c r="CRT52" s="132"/>
      <c r="CRU52" s="132"/>
      <c r="CRV52" s="132"/>
      <c r="CRW52" s="132"/>
      <c r="CRX52" s="132"/>
      <c r="CRY52" s="132"/>
      <c r="CRZ52" s="132"/>
      <c r="CSA52" s="132"/>
      <c r="CSB52" s="132"/>
      <c r="CSC52" s="130"/>
      <c r="CSD52" s="132"/>
      <c r="CSE52" s="132"/>
      <c r="CSF52" s="132"/>
      <c r="CSG52" s="132"/>
      <c r="CSH52" s="132"/>
      <c r="CSI52" s="132"/>
      <c r="CSJ52" s="132"/>
      <c r="CSK52" s="132"/>
      <c r="CSL52" s="132"/>
      <c r="CSM52" s="132"/>
      <c r="CSN52" s="132"/>
      <c r="CSO52" s="132"/>
      <c r="CSP52" s="132"/>
      <c r="CSQ52" s="132"/>
      <c r="CSR52" s="130"/>
      <c r="CSS52" s="132"/>
      <c r="CST52" s="132"/>
      <c r="CSU52" s="132"/>
      <c r="CSV52" s="132"/>
      <c r="CSW52" s="132"/>
      <c r="CSX52" s="132"/>
      <c r="CSY52" s="132"/>
      <c r="CSZ52" s="132"/>
      <c r="CTA52" s="132"/>
      <c r="CTB52" s="132"/>
      <c r="CTC52" s="132"/>
      <c r="CTD52" s="132"/>
      <c r="CTE52" s="132"/>
      <c r="CTF52" s="132"/>
      <c r="CTG52" s="130"/>
      <c r="CTH52" s="132"/>
      <c r="CTI52" s="132"/>
      <c r="CTJ52" s="132"/>
      <c r="CTK52" s="132"/>
      <c r="CTL52" s="132"/>
      <c r="CTM52" s="132"/>
      <c r="CTN52" s="132"/>
      <c r="CTO52" s="132"/>
      <c r="CTP52" s="132"/>
      <c r="CTQ52" s="132"/>
      <c r="CTR52" s="132"/>
      <c r="CTS52" s="132"/>
      <c r="CTT52" s="132"/>
      <c r="CTU52" s="132"/>
      <c r="CTV52" s="130"/>
      <c r="CTW52" s="132"/>
      <c r="CTX52" s="132"/>
      <c r="CTY52" s="132"/>
      <c r="CTZ52" s="132"/>
      <c r="CUA52" s="132"/>
      <c r="CUB52" s="132"/>
      <c r="CUC52" s="132"/>
      <c r="CUD52" s="132"/>
      <c r="CUE52" s="132"/>
      <c r="CUF52" s="132"/>
      <c r="CUG52" s="132"/>
      <c r="CUH52" s="132"/>
      <c r="CUI52" s="132"/>
      <c r="CUJ52" s="132"/>
      <c r="CUK52" s="130"/>
      <c r="CUL52" s="132"/>
      <c r="CUM52" s="132"/>
      <c r="CUN52" s="132"/>
      <c r="CUO52" s="132"/>
      <c r="CUP52" s="132"/>
      <c r="CUQ52" s="132"/>
      <c r="CUR52" s="132"/>
      <c r="CUS52" s="132"/>
      <c r="CUT52" s="132"/>
      <c r="CUU52" s="132"/>
      <c r="CUV52" s="132"/>
      <c r="CUW52" s="132"/>
      <c r="CUX52" s="132"/>
      <c r="CUY52" s="132"/>
      <c r="CUZ52" s="130"/>
      <c r="CVA52" s="132"/>
      <c r="CVB52" s="132"/>
      <c r="CVC52" s="132"/>
      <c r="CVD52" s="132"/>
      <c r="CVE52" s="132"/>
      <c r="CVF52" s="132"/>
      <c r="CVG52" s="132"/>
      <c r="CVH52" s="132"/>
      <c r="CVI52" s="132"/>
      <c r="CVJ52" s="132"/>
      <c r="CVK52" s="132"/>
      <c r="CVL52" s="132"/>
      <c r="CVM52" s="132"/>
      <c r="CVN52" s="132"/>
      <c r="CVO52" s="130"/>
      <c r="CVP52" s="132"/>
      <c r="CVQ52" s="132"/>
      <c r="CVR52" s="132"/>
      <c r="CVS52" s="132"/>
      <c r="CVT52" s="132"/>
      <c r="CVU52" s="132"/>
      <c r="CVV52" s="132"/>
      <c r="CVW52" s="132"/>
      <c r="CVX52" s="132"/>
      <c r="CVY52" s="132"/>
      <c r="CVZ52" s="132"/>
      <c r="CWA52" s="132"/>
      <c r="CWB52" s="132"/>
      <c r="CWC52" s="132"/>
      <c r="CWD52" s="130"/>
      <c r="CWE52" s="132"/>
      <c r="CWF52" s="132"/>
      <c r="CWG52" s="132"/>
      <c r="CWH52" s="132"/>
      <c r="CWI52" s="132"/>
      <c r="CWJ52" s="132"/>
      <c r="CWK52" s="132"/>
      <c r="CWL52" s="132"/>
      <c r="CWM52" s="132"/>
      <c r="CWN52" s="132"/>
      <c r="CWO52" s="132"/>
      <c r="CWP52" s="132"/>
      <c r="CWQ52" s="132"/>
      <c r="CWR52" s="132"/>
      <c r="CWS52" s="130"/>
      <c r="CWT52" s="132"/>
      <c r="CWU52" s="132"/>
      <c r="CWV52" s="132"/>
      <c r="CWW52" s="132"/>
      <c r="CWX52" s="132"/>
      <c r="CWY52" s="132"/>
      <c r="CWZ52" s="132"/>
      <c r="CXA52" s="132"/>
      <c r="CXB52" s="132"/>
      <c r="CXC52" s="132"/>
      <c r="CXD52" s="132"/>
      <c r="CXE52" s="132"/>
      <c r="CXF52" s="132"/>
      <c r="CXG52" s="132"/>
      <c r="CXH52" s="130"/>
      <c r="CXI52" s="132"/>
      <c r="CXJ52" s="132"/>
      <c r="CXK52" s="132"/>
      <c r="CXL52" s="132"/>
      <c r="CXM52" s="132"/>
      <c r="CXN52" s="132"/>
      <c r="CXO52" s="132"/>
      <c r="CXP52" s="132"/>
      <c r="CXQ52" s="132"/>
      <c r="CXR52" s="132"/>
      <c r="CXS52" s="132"/>
      <c r="CXT52" s="132"/>
      <c r="CXU52" s="132"/>
      <c r="CXV52" s="132"/>
      <c r="CXW52" s="130"/>
      <c r="CXX52" s="132"/>
      <c r="CXY52" s="132"/>
      <c r="CXZ52" s="132"/>
      <c r="CYA52" s="132"/>
      <c r="CYB52" s="132"/>
      <c r="CYC52" s="132"/>
      <c r="CYD52" s="132"/>
      <c r="CYE52" s="132"/>
      <c r="CYF52" s="132"/>
      <c r="CYG52" s="132"/>
      <c r="CYH52" s="132"/>
      <c r="CYI52" s="132"/>
      <c r="CYJ52" s="132"/>
      <c r="CYK52" s="132"/>
      <c r="CYL52" s="130"/>
      <c r="CYM52" s="132"/>
      <c r="CYN52" s="132"/>
      <c r="CYO52" s="132"/>
      <c r="CYP52" s="132"/>
      <c r="CYQ52" s="132"/>
      <c r="CYR52" s="132"/>
      <c r="CYS52" s="132"/>
      <c r="CYT52" s="132"/>
      <c r="CYU52" s="132"/>
      <c r="CYV52" s="132"/>
      <c r="CYW52" s="132"/>
      <c r="CYX52" s="132"/>
      <c r="CYY52" s="132"/>
      <c r="CYZ52" s="132"/>
      <c r="CZA52" s="130"/>
      <c r="CZB52" s="132"/>
      <c r="CZC52" s="132"/>
      <c r="CZD52" s="132"/>
      <c r="CZE52" s="132"/>
      <c r="CZF52" s="132"/>
      <c r="CZG52" s="132"/>
      <c r="CZH52" s="132"/>
      <c r="CZI52" s="132"/>
      <c r="CZJ52" s="132"/>
      <c r="CZK52" s="132"/>
      <c r="CZL52" s="132"/>
      <c r="CZM52" s="132"/>
      <c r="CZN52" s="132"/>
      <c r="CZO52" s="132"/>
      <c r="CZP52" s="130"/>
      <c r="CZQ52" s="132"/>
      <c r="CZR52" s="132"/>
      <c r="CZS52" s="132"/>
      <c r="CZT52" s="132"/>
      <c r="CZU52" s="132"/>
      <c r="CZV52" s="132"/>
      <c r="CZW52" s="132"/>
      <c r="CZX52" s="132"/>
      <c r="CZY52" s="132"/>
      <c r="CZZ52" s="132"/>
      <c r="DAA52" s="132"/>
      <c r="DAB52" s="132"/>
      <c r="DAC52" s="132"/>
      <c r="DAD52" s="132"/>
      <c r="DAE52" s="130"/>
      <c r="DAF52" s="132"/>
      <c r="DAG52" s="132"/>
      <c r="DAH52" s="132"/>
      <c r="DAI52" s="132"/>
      <c r="DAJ52" s="132"/>
      <c r="DAK52" s="132"/>
      <c r="DAL52" s="132"/>
      <c r="DAM52" s="132"/>
      <c r="DAN52" s="132"/>
      <c r="DAO52" s="132"/>
      <c r="DAP52" s="132"/>
      <c r="DAQ52" s="132"/>
      <c r="DAR52" s="132"/>
      <c r="DAS52" s="132"/>
      <c r="DAT52" s="130"/>
      <c r="DAU52" s="132"/>
      <c r="DAV52" s="132"/>
      <c r="DAW52" s="132"/>
      <c r="DAX52" s="132"/>
      <c r="DAY52" s="132"/>
      <c r="DAZ52" s="132"/>
      <c r="DBA52" s="132"/>
      <c r="DBB52" s="132"/>
      <c r="DBC52" s="132"/>
      <c r="DBD52" s="132"/>
      <c r="DBE52" s="132"/>
      <c r="DBF52" s="132"/>
      <c r="DBG52" s="132"/>
      <c r="DBH52" s="132"/>
      <c r="DBI52" s="130"/>
      <c r="DBJ52" s="132"/>
      <c r="DBK52" s="132"/>
      <c r="DBL52" s="132"/>
      <c r="DBM52" s="132"/>
      <c r="DBN52" s="132"/>
      <c r="DBO52" s="132"/>
      <c r="DBP52" s="132"/>
      <c r="DBQ52" s="132"/>
      <c r="DBR52" s="132"/>
      <c r="DBS52" s="132"/>
      <c r="DBT52" s="132"/>
      <c r="DBU52" s="132"/>
      <c r="DBV52" s="132"/>
      <c r="DBW52" s="132"/>
      <c r="DBX52" s="130"/>
      <c r="DBY52" s="132"/>
      <c r="DBZ52" s="132"/>
      <c r="DCA52" s="132"/>
      <c r="DCB52" s="132"/>
      <c r="DCC52" s="132"/>
      <c r="DCD52" s="132"/>
      <c r="DCE52" s="132"/>
      <c r="DCF52" s="132"/>
      <c r="DCG52" s="132"/>
      <c r="DCH52" s="132"/>
      <c r="DCI52" s="132"/>
      <c r="DCJ52" s="132"/>
      <c r="DCK52" s="132"/>
      <c r="DCL52" s="132"/>
      <c r="DCM52" s="130"/>
      <c r="DCN52" s="132"/>
      <c r="DCO52" s="132"/>
      <c r="DCP52" s="132"/>
      <c r="DCQ52" s="132"/>
      <c r="DCR52" s="132"/>
      <c r="DCS52" s="132"/>
      <c r="DCT52" s="132"/>
      <c r="DCU52" s="132"/>
      <c r="DCV52" s="132"/>
      <c r="DCW52" s="132"/>
      <c r="DCX52" s="132"/>
      <c r="DCY52" s="132"/>
      <c r="DCZ52" s="132"/>
      <c r="DDA52" s="132"/>
      <c r="DDB52" s="130"/>
      <c r="DDC52" s="132"/>
      <c r="DDD52" s="132"/>
      <c r="DDE52" s="132"/>
      <c r="DDF52" s="132"/>
      <c r="DDG52" s="132"/>
      <c r="DDH52" s="132"/>
      <c r="DDI52" s="132"/>
      <c r="DDJ52" s="132"/>
      <c r="DDK52" s="132"/>
      <c r="DDL52" s="132"/>
      <c r="DDM52" s="132"/>
      <c r="DDN52" s="132"/>
      <c r="DDO52" s="132"/>
      <c r="DDP52" s="132"/>
      <c r="DDQ52" s="130"/>
      <c r="DDR52" s="132"/>
      <c r="DDS52" s="132"/>
      <c r="DDT52" s="132"/>
      <c r="DDU52" s="132"/>
      <c r="DDV52" s="132"/>
      <c r="DDW52" s="132"/>
      <c r="DDX52" s="132"/>
      <c r="DDY52" s="132"/>
      <c r="DDZ52" s="132"/>
      <c r="DEA52" s="132"/>
      <c r="DEB52" s="132"/>
      <c r="DEC52" s="132"/>
      <c r="DED52" s="132"/>
      <c r="DEE52" s="132"/>
      <c r="DEF52" s="130"/>
      <c r="DEG52" s="132"/>
      <c r="DEH52" s="132"/>
      <c r="DEI52" s="132"/>
      <c r="DEJ52" s="132"/>
      <c r="DEK52" s="132"/>
      <c r="DEL52" s="132"/>
      <c r="DEM52" s="132"/>
      <c r="DEN52" s="132"/>
      <c r="DEO52" s="132"/>
      <c r="DEP52" s="132"/>
      <c r="DEQ52" s="132"/>
      <c r="DER52" s="132"/>
      <c r="DES52" s="132"/>
      <c r="DET52" s="132"/>
      <c r="DEU52" s="130"/>
      <c r="DEV52" s="132"/>
      <c r="DEW52" s="132"/>
      <c r="DEX52" s="132"/>
      <c r="DEY52" s="132"/>
      <c r="DEZ52" s="132"/>
      <c r="DFA52" s="132"/>
      <c r="DFB52" s="132"/>
      <c r="DFC52" s="132"/>
      <c r="DFD52" s="132"/>
      <c r="DFE52" s="132"/>
      <c r="DFF52" s="132"/>
      <c r="DFG52" s="132"/>
      <c r="DFH52" s="132"/>
      <c r="DFI52" s="132"/>
      <c r="DFJ52" s="130"/>
      <c r="DFK52" s="132"/>
      <c r="DFL52" s="132"/>
      <c r="DFM52" s="132"/>
      <c r="DFN52" s="132"/>
      <c r="DFO52" s="132"/>
      <c r="DFP52" s="132"/>
      <c r="DFQ52" s="132"/>
      <c r="DFR52" s="132"/>
      <c r="DFS52" s="132"/>
      <c r="DFT52" s="132"/>
      <c r="DFU52" s="132"/>
      <c r="DFV52" s="132"/>
      <c r="DFW52" s="132"/>
      <c r="DFX52" s="132"/>
      <c r="DFY52" s="130"/>
      <c r="DFZ52" s="132"/>
      <c r="DGA52" s="132"/>
      <c r="DGB52" s="132"/>
      <c r="DGC52" s="132"/>
      <c r="DGD52" s="132"/>
      <c r="DGE52" s="132"/>
      <c r="DGF52" s="132"/>
      <c r="DGG52" s="132"/>
      <c r="DGH52" s="132"/>
      <c r="DGI52" s="132"/>
      <c r="DGJ52" s="132"/>
      <c r="DGK52" s="132"/>
      <c r="DGL52" s="132"/>
      <c r="DGM52" s="132"/>
      <c r="DGN52" s="130"/>
      <c r="DGO52" s="132"/>
      <c r="DGP52" s="132"/>
      <c r="DGQ52" s="132"/>
      <c r="DGR52" s="132"/>
      <c r="DGS52" s="132"/>
      <c r="DGT52" s="132"/>
      <c r="DGU52" s="132"/>
      <c r="DGV52" s="132"/>
      <c r="DGW52" s="132"/>
      <c r="DGX52" s="132"/>
      <c r="DGY52" s="132"/>
      <c r="DGZ52" s="132"/>
      <c r="DHA52" s="132"/>
      <c r="DHB52" s="132"/>
      <c r="DHC52" s="130"/>
      <c r="DHD52" s="132"/>
      <c r="DHE52" s="132"/>
      <c r="DHF52" s="132"/>
      <c r="DHG52" s="132"/>
      <c r="DHH52" s="132"/>
      <c r="DHI52" s="132"/>
      <c r="DHJ52" s="132"/>
      <c r="DHK52" s="132"/>
      <c r="DHL52" s="132"/>
      <c r="DHM52" s="132"/>
      <c r="DHN52" s="132"/>
      <c r="DHO52" s="132"/>
      <c r="DHP52" s="132"/>
      <c r="DHQ52" s="132"/>
      <c r="DHR52" s="130"/>
      <c r="DHS52" s="132"/>
      <c r="DHT52" s="132"/>
      <c r="DHU52" s="132"/>
      <c r="DHV52" s="132"/>
      <c r="DHW52" s="132"/>
      <c r="DHX52" s="132"/>
      <c r="DHY52" s="132"/>
      <c r="DHZ52" s="132"/>
      <c r="DIA52" s="132"/>
      <c r="DIB52" s="132"/>
      <c r="DIC52" s="132"/>
      <c r="DID52" s="132"/>
      <c r="DIE52" s="132"/>
      <c r="DIF52" s="132"/>
      <c r="DIG52" s="130"/>
      <c r="DIH52" s="132"/>
      <c r="DII52" s="132"/>
      <c r="DIJ52" s="132"/>
      <c r="DIK52" s="132"/>
      <c r="DIL52" s="132"/>
      <c r="DIM52" s="132"/>
      <c r="DIN52" s="132"/>
      <c r="DIO52" s="132"/>
      <c r="DIP52" s="132"/>
      <c r="DIQ52" s="132"/>
      <c r="DIR52" s="132"/>
      <c r="DIS52" s="132"/>
      <c r="DIT52" s="132"/>
      <c r="DIU52" s="132"/>
      <c r="DIV52" s="130"/>
      <c r="DIW52" s="132"/>
      <c r="DIX52" s="132"/>
      <c r="DIY52" s="132"/>
      <c r="DIZ52" s="132"/>
      <c r="DJA52" s="132"/>
      <c r="DJB52" s="132"/>
      <c r="DJC52" s="132"/>
      <c r="DJD52" s="132"/>
      <c r="DJE52" s="132"/>
      <c r="DJF52" s="132"/>
      <c r="DJG52" s="132"/>
      <c r="DJH52" s="132"/>
      <c r="DJI52" s="132"/>
      <c r="DJJ52" s="132"/>
      <c r="DJK52" s="130"/>
      <c r="DJL52" s="132"/>
      <c r="DJM52" s="132"/>
      <c r="DJN52" s="132"/>
      <c r="DJO52" s="132"/>
      <c r="DJP52" s="132"/>
      <c r="DJQ52" s="132"/>
      <c r="DJR52" s="132"/>
      <c r="DJS52" s="132"/>
      <c r="DJT52" s="132"/>
      <c r="DJU52" s="132"/>
      <c r="DJV52" s="132"/>
      <c r="DJW52" s="132"/>
      <c r="DJX52" s="132"/>
      <c r="DJY52" s="132"/>
      <c r="DJZ52" s="130"/>
      <c r="DKA52" s="132"/>
      <c r="DKB52" s="132"/>
      <c r="DKC52" s="132"/>
      <c r="DKD52" s="132"/>
      <c r="DKE52" s="132"/>
      <c r="DKF52" s="132"/>
      <c r="DKG52" s="132"/>
      <c r="DKH52" s="132"/>
      <c r="DKI52" s="132"/>
      <c r="DKJ52" s="132"/>
      <c r="DKK52" s="132"/>
      <c r="DKL52" s="132"/>
      <c r="DKM52" s="132"/>
      <c r="DKN52" s="132"/>
      <c r="DKO52" s="130"/>
      <c r="DKP52" s="132"/>
      <c r="DKQ52" s="132"/>
      <c r="DKR52" s="132"/>
      <c r="DKS52" s="132"/>
      <c r="DKT52" s="132"/>
      <c r="DKU52" s="132"/>
      <c r="DKV52" s="132"/>
      <c r="DKW52" s="132"/>
      <c r="DKX52" s="132"/>
      <c r="DKY52" s="132"/>
      <c r="DKZ52" s="132"/>
      <c r="DLA52" s="132"/>
      <c r="DLB52" s="132"/>
      <c r="DLC52" s="132"/>
      <c r="DLD52" s="130"/>
      <c r="DLE52" s="132"/>
      <c r="DLF52" s="132"/>
      <c r="DLG52" s="132"/>
      <c r="DLH52" s="132"/>
      <c r="DLI52" s="132"/>
      <c r="DLJ52" s="132"/>
      <c r="DLK52" s="132"/>
      <c r="DLL52" s="132"/>
      <c r="DLM52" s="132"/>
      <c r="DLN52" s="132"/>
      <c r="DLO52" s="132"/>
      <c r="DLP52" s="132"/>
      <c r="DLQ52" s="132"/>
      <c r="DLR52" s="132"/>
      <c r="DLS52" s="130"/>
      <c r="DLT52" s="132"/>
      <c r="DLU52" s="132"/>
      <c r="DLV52" s="132"/>
      <c r="DLW52" s="132"/>
      <c r="DLX52" s="132"/>
      <c r="DLY52" s="132"/>
      <c r="DLZ52" s="132"/>
      <c r="DMA52" s="132"/>
      <c r="DMB52" s="132"/>
      <c r="DMC52" s="132"/>
      <c r="DMD52" s="132"/>
      <c r="DME52" s="132"/>
      <c r="DMF52" s="132"/>
      <c r="DMG52" s="132"/>
      <c r="DMH52" s="130"/>
      <c r="DMI52" s="132"/>
      <c r="DMJ52" s="132"/>
      <c r="DMK52" s="132"/>
      <c r="DML52" s="132"/>
      <c r="DMM52" s="132"/>
      <c r="DMN52" s="132"/>
      <c r="DMO52" s="132"/>
      <c r="DMP52" s="132"/>
      <c r="DMQ52" s="132"/>
      <c r="DMR52" s="132"/>
      <c r="DMS52" s="132"/>
      <c r="DMT52" s="132"/>
      <c r="DMU52" s="132"/>
      <c r="DMV52" s="132"/>
      <c r="DMW52" s="130"/>
      <c r="DMX52" s="132"/>
      <c r="DMY52" s="132"/>
      <c r="DMZ52" s="132"/>
      <c r="DNA52" s="132"/>
      <c r="DNB52" s="132"/>
      <c r="DNC52" s="132"/>
      <c r="DND52" s="132"/>
      <c r="DNE52" s="132"/>
      <c r="DNF52" s="132"/>
      <c r="DNG52" s="132"/>
      <c r="DNH52" s="132"/>
      <c r="DNI52" s="132"/>
      <c r="DNJ52" s="132"/>
      <c r="DNK52" s="132"/>
      <c r="DNL52" s="130"/>
      <c r="DNM52" s="132"/>
      <c r="DNN52" s="132"/>
      <c r="DNO52" s="132"/>
      <c r="DNP52" s="132"/>
      <c r="DNQ52" s="132"/>
      <c r="DNR52" s="132"/>
      <c r="DNS52" s="132"/>
      <c r="DNT52" s="132"/>
      <c r="DNU52" s="132"/>
      <c r="DNV52" s="132"/>
      <c r="DNW52" s="132"/>
      <c r="DNX52" s="132"/>
      <c r="DNY52" s="132"/>
      <c r="DNZ52" s="132"/>
      <c r="DOA52" s="130"/>
      <c r="DOB52" s="132"/>
      <c r="DOC52" s="132"/>
      <c r="DOD52" s="132"/>
      <c r="DOE52" s="132"/>
      <c r="DOF52" s="132"/>
      <c r="DOG52" s="132"/>
      <c r="DOH52" s="132"/>
      <c r="DOI52" s="132"/>
      <c r="DOJ52" s="132"/>
      <c r="DOK52" s="132"/>
      <c r="DOL52" s="132"/>
      <c r="DOM52" s="132"/>
      <c r="DON52" s="132"/>
      <c r="DOO52" s="132"/>
      <c r="DOP52" s="130"/>
      <c r="DOQ52" s="132"/>
      <c r="DOR52" s="132"/>
      <c r="DOS52" s="132"/>
      <c r="DOT52" s="132"/>
      <c r="DOU52" s="132"/>
      <c r="DOV52" s="132"/>
      <c r="DOW52" s="132"/>
      <c r="DOX52" s="132"/>
      <c r="DOY52" s="132"/>
      <c r="DOZ52" s="132"/>
      <c r="DPA52" s="132"/>
      <c r="DPB52" s="132"/>
      <c r="DPC52" s="132"/>
      <c r="DPD52" s="132"/>
      <c r="DPE52" s="130"/>
      <c r="DPF52" s="132"/>
      <c r="DPG52" s="132"/>
      <c r="DPH52" s="132"/>
      <c r="DPI52" s="132"/>
      <c r="DPJ52" s="132"/>
      <c r="DPK52" s="132"/>
      <c r="DPL52" s="132"/>
      <c r="DPM52" s="132"/>
      <c r="DPN52" s="132"/>
      <c r="DPO52" s="132"/>
      <c r="DPP52" s="132"/>
      <c r="DPQ52" s="132"/>
      <c r="DPR52" s="132"/>
      <c r="DPS52" s="132"/>
      <c r="DPT52" s="130"/>
      <c r="DPU52" s="132"/>
      <c r="DPV52" s="132"/>
      <c r="DPW52" s="132"/>
      <c r="DPX52" s="132"/>
      <c r="DPY52" s="132"/>
      <c r="DPZ52" s="132"/>
      <c r="DQA52" s="132"/>
      <c r="DQB52" s="132"/>
      <c r="DQC52" s="132"/>
      <c r="DQD52" s="132"/>
      <c r="DQE52" s="132"/>
      <c r="DQF52" s="132"/>
      <c r="DQG52" s="132"/>
      <c r="DQH52" s="132"/>
      <c r="DQI52" s="130"/>
      <c r="DQJ52" s="132"/>
      <c r="DQK52" s="132"/>
      <c r="DQL52" s="132"/>
      <c r="DQM52" s="132"/>
      <c r="DQN52" s="132"/>
      <c r="DQO52" s="132"/>
      <c r="DQP52" s="132"/>
      <c r="DQQ52" s="132"/>
      <c r="DQR52" s="132"/>
      <c r="DQS52" s="132"/>
      <c r="DQT52" s="132"/>
      <c r="DQU52" s="132"/>
      <c r="DQV52" s="132"/>
      <c r="DQW52" s="132"/>
      <c r="DQX52" s="130"/>
      <c r="DQY52" s="132"/>
      <c r="DQZ52" s="132"/>
      <c r="DRA52" s="132"/>
      <c r="DRB52" s="132"/>
      <c r="DRC52" s="132"/>
      <c r="DRD52" s="132"/>
      <c r="DRE52" s="132"/>
      <c r="DRF52" s="132"/>
      <c r="DRG52" s="132"/>
      <c r="DRH52" s="132"/>
      <c r="DRI52" s="132"/>
      <c r="DRJ52" s="132"/>
      <c r="DRK52" s="132"/>
      <c r="DRL52" s="132"/>
      <c r="DRM52" s="130"/>
      <c r="DRN52" s="132"/>
      <c r="DRO52" s="132"/>
      <c r="DRP52" s="132"/>
      <c r="DRQ52" s="132"/>
      <c r="DRR52" s="132"/>
      <c r="DRS52" s="132"/>
      <c r="DRT52" s="132"/>
      <c r="DRU52" s="132"/>
      <c r="DRV52" s="132"/>
      <c r="DRW52" s="132"/>
      <c r="DRX52" s="132"/>
      <c r="DRY52" s="132"/>
      <c r="DRZ52" s="132"/>
      <c r="DSA52" s="132"/>
      <c r="DSB52" s="130"/>
      <c r="DSC52" s="132"/>
      <c r="DSD52" s="132"/>
      <c r="DSE52" s="132"/>
      <c r="DSF52" s="132"/>
      <c r="DSG52" s="132"/>
      <c r="DSH52" s="132"/>
      <c r="DSI52" s="132"/>
      <c r="DSJ52" s="132"/>
      <c r="DSK52" s="132"/>
      <c r="DSL52" s="132"/>
      <c r="DSM52" s="132"/>
      <c r="DSN52" s="132"/>
      <c r="DSO52" s="132"/>
      <c r="DSP52" s="132"/>
      <c r="DSQ52" s="130"/>
      <c r="DSR52" s="132"/>
      <c r="DSS52" s="132"/>
      <c r="DST52" s="132"/>
      <c r="DSU52" s="132"/>
      <c r="DSV52" s="132"/>
      <c r="DSW52" s="132"/>
      <c r="DSX52" s="132"/>
      <c r="DSY52" s="132"/>
      <c r="DSZ52" s="132"/>
      <c r="DTA52" s="132"/>
      <c r="DTB52" s="132"/>
      <c r="DTC52" s="132"/>
      <c r="DTD52" s="132"/>
      <c r="DTE52" s="132"/>
      <c r="DTF52" s="130"/>
      <c r="DTG52" s="132"/>
      <c r="DTH52" s="132"/>
      <c r="DTI52" s="132"/>
      <c r="DTJ52" s="132"/>
      <c r="DTK52" s="132"/>
      <c r="DTL52" s="132"/>
      <c r="DTM52" s="132"/>
      <c r="DTN52" s="132"/>
      <c r="DTO52" s="132"/>
      <c r="DTP52" s="132"/>
      <c r="DTQ52" s="132"/>
      <c r="DTR52" s="132"/>
      <c r="DTS52" s="132"/>
      <c r="DTT52" s="132"/>
      <c r="DTU52" s="130"/>
      <c r="DTV52" s="132"/>
      <c r="DTW52" s="132"/>
      <c r="DTX52" s="132"/>
      <c r="DTY52" s="132"/>
      <c r="DTZ52" s="132"/>
      <c r="DUA52" s="132"/>
      <c r="DUB52" s="132"/>
      <c r="DUC52" s="132"/>
      <c r="DUD52" s="132"/>
      <c r="DUE52" s="132"/>
      <c r="DUF52" s="132"/>
      <c r="DUG52" s="132"/>
      <c r="DUH52" s="132"/>
      <c r="DUI52" s="132"/>
      <c r="DUJ52" s="130"/>
      <c r="DUK52" s="132"/>
      <c r="DUL52" s="132"/>
      <c r="DUM52" s="132"/>
      <c r="DUN52" s="132"/>
      <c r="DUO52" s="132"/>
      <c r="DUP52" s="132"/>
      <c r="DUQ52" s="132"/>
      <c r="DUR52" s="132"/>
      <c r="DUS52" s="132"/>
      <c r="DUT52" s="132"/>
      <c r="DUU52" s="132"/>
      <c r="DUV52" s="132"/>
      <c r="DUW52" s="132"/>
      <c r="DUX52" s="132"/>
      <c r="DUY52" s="130"/>
      <c r="DUZ52" s="132"/>
      <c r="DVA52" s="132"/>
      <c r="DVB52" s="132"/>
      <c r="DVC52" s="132"/>
      <c r="DVD52" s="132"/>
      <c r="DVE52" s="132"/>
      <c r="DVF52" s="132"/>
      <c r="DVG52" s="132"/>
      <c r="DVH52" s="132"/>
      <c r="DVI52" s="132"/>
      <c r="DVJ52" s="132"/>
      <c r="DVK52" s="132"/>
      <c r="DVL52" s="132"/>
      <c r="DVM52" s="132"/>
      <c r="DVN52" s="130"/>
      <c r="DVO52" s="132"/>
      <c r="DVP52" s="132"/>
      <c r="DVQ52" s="132"/>
      <c r="DVR52" s="132"/>
      <c r="DVS52" s="132"/>
      <c r="DVT52" s="132"/>
      <c r="DVU52" s="132"/>
      <c r="DVV52" s="132"/>
      <c r="DVW52" s="132"/>
      <c r="DVX52" s="132"/>
      <c r="DVY52" s="132"/>
      <c r="DVZ52" s="132"/>
      <c r="DWA52" s="132"/>
      <c r="DWB52" s="132"/>
      <c r="DWC52" s="130"/>
      <c r="DWD52" s="132"/>
      <c r="DWE52" s="132"/>
      <c r="DWF52" s="132"/>
      <c r="DWG52" s="132"/>
      <c r="DWH52" s="132"/>
      <c r="DWI52" s="132"/>
      <c r="DWJ52" s="132"/>
      <c r="DWK52" s="132"/>
      <c r="DWL52" s="132"/>
      <c r="DWM52" s="132"/>
      <c r="DWN52" s="132"/>
      <c r="DWO52" s="132"/>
      <c r="DWP52" s="132"/>
      <c r="DWQ52" s="132"/>
      <c r="DWR52" s="130"/>
      <c r="DWS52" s="132"/>
      <c r="DWT52" s="132"/>
      <c r="DWU52" s="132"/>
      <c r="DWV52" s="132"/>
      <c r="DWW52" s="132"/>
      <c r="DWX52" s="132"/>
      <c r="DWY52" s="132"/>
      <c r="DWZ52" s="132"/>
      <c r="DXA52" s="132"/>
      <c r="DXB52" s="132"/>
      <c r="DXC52" s="132"/>
      <c r="DXD52" s="132"/>
      <c r="DXE52" s="132"/>
      <c r="DXF52" s="132"/>
      <c r="DXG52" s="130"/>
      <c r="DXH52" s="132"/>
      <c r="DXI52" s="132"/>
      <c r="DXJ52" s="132"/>
      <c r="DXK52" s="132"/>
      <c r="DXL52" s="132"/>
      <c r="DXM52" s="132"/>
      <c r="DXN52" s="132"/>
      <c r="DXO52" s="132"/>
      <c r="DXP52" s="132"/>
      <c r="DXQ52" s="132"/>
      <c r="DXR52" s="132"/>
      <c r="DXS52" s="132"/>
      <c r="DXT52" s="132"/>
      <c r="DXU52" s="132"/>
      <c r="DXV52" s="130"/>
      <c r="DXW52" s="132"/>
      <c r="DXX52" s="132"/>
      <c r="DXY52" s="132"/>
      <c r="DXZ52" s="132"/>
      <c r="DYA52" s="132"/>
      <c r="DYB52" s="132"/>
      <c r="DYC52" s="132"/>
      <c r="DYD52" s="132"/>
      <c r="DYE52" s="132"/>
      <c r="DYF52" s="132"/>
      <c r="DYG52" s="132"/>
      <c r="DYH52" s="132"/>
      <c r="DYI52" s="132"/>
      <c r="DYJ52" s="132"/>
      <c r="DYK52" s="130"/>
      <c r="DYL52" s="132"/>
      <c r="DYM52" s="132"/>
      <c r="DYN52" s="132"/>
      <c r="DYO52" s="132"/>
      <c r="DYP52" s="132"/>
      <c r="DYQ52" s="132"/>
      <c r="DYR52" s="132"/>
      <c r="DYS52" s="132"/>
      <c r="DYT52" s="132"/>
      <c r="DYU52" s="132"/>
      <c r="DYV52" s="132"/>
      <c r="DYW52" s="132"/>
      <c r="DYX52" s="132"/>
      <c r="DYY52" s="132"/>
      <c r="DYZ52" s="130"/>
      <c r="DZA52" s="132"/>
      <c r="DZB52" s="132"/>
      <c r="DZC52" s="132"/>
      <c r="DZD52" s="132"/>
      <c r="DZE52" s="132"/>
      <c r="DZF52" s="132"/>
      <c r="DZG52" s="132"/>
      <c r="DZH52" s="132"/>
      <c r="DZI52" s="132"/>
      <c r="DZJ52" s="132"/>
      <c r="DZK52" s="132"/>
      <c r="DZL52" s="132"/>
      <c r="DZM52" s="132"/>
      <c r="DZN52" s="132"/>
      <c r="DZO52" s="130"/>
      <c r="DZP52" s="132"/>
      <c r="DZQ52" s="132"/>
      <c r="DZR52" s="132"/>
      <c r="DZS52" s="132"/>
      <c r="DZT52" s="132"/>
      <c r="DZU52" s="132"/>
      <c r="DZV52" s="132"/>
      <c r="DZW52" s="132"/>
      <c r="DZX52" s="132"/>
      <c r="DZY52" s="132"/>
      <c r="DZZ52" s="132"/>
      <c r="EAA52" s="132"/>
      <c r="EAB52" s="132"/>
      <c r="EAC52" s="132"/>
      <c r="EAD52" s="130"/>
      <c r="EAE52" s="132"/>
      <c r="EAF52" s="132"/>
      <c r="EAG52" s="132"/>
      <c r="EAH52" s="132"/>
      <c r="EAI52" s="132"/>
      <c r="EAJ52" s="132"/>
      <c r="EAK52" s="132"/>
      <c r="EAL52" s="132"/>
      <c r="EAM52" s="132"/>
      <c r="EAN52" s="132"/>
      <c r="EAO52" s="132"/>
      <c r="EAP52" s="132"/>
      <c r="EAQ52" s="132"/>
      <c r="EAR52" s="132"/>
      <c r="EAS52" s="130"/>
      <c r="EAT52" s="132"/>
      <c r="EAU52" s="132"/>
      <c r="EAV52" s="132"/>
      <c r="EAW52" s="132"/>
      <c r="EAX52" s="132"/>
      <c r="EAY52" s="132"/>
      <c r="EAZ52" s="132"/>
      <c r="EBA52" s="132"/>
      <c r="EBB52" s="132"/>
      <c r="EBC52" s="132"/>
      <c r="EBD52" s="132"/>
      <c r="EBE52" s="132"/>
      <c r="EBF52" s="132"/>
      <c r="EBG52" s="132"/>
      <c r="EBH52" s="130"/>
      <c r="EBI52" s="132"/>
      <c r="EBJ52" s="132"/>
      <c r="EBK52" s="132"/>
      <c r="EBL52" s="132"/>
      <c r="EBM52" s="132"/>
      <c r="EBN52" s="132"/>
      <c r="EBO52" s="132"/>
      <c r="EBP52" s="132"/>
      <c r="EBQ52" s="132"/>
      <c r="EBR52" s="132"/>
      <c r="EBS52" s="132"/>
      <c r="EBT52" s="132"/>
      <c r="EBU52" s="132"/>
      <c r="EBV52" s="132"/>
      <c r="EBW52" s="130"/>
      <c r="EBX52" s="132"/>
      <c r="EBY52" s="132"/>
      <c r="EBZ52" s="132"/>
      <c r="ECA52" s="132"/>
      <c r="ECB52" s="132"/>
      <c r="ECC52" s="132"/>
      <c r="ECD52" s="132"/>
      <c r="ECE52" s="132"/>
      <c r="ECF52" s="132"/>
      <c r="ECG52" s="132"/>
      <c r="ECH52" s="132"/>
      <c r="ECI52" s="132"/>
      <c r="ECJ52" s="132"/>
      <c r="ECK52" s="132"/>
      <c r="ECL52" s="130"/>
      <c r="ECM52" s="132"/>
      <c r="ECN52" s="132"/>
      <c r="ECO52" s="132"/>
      <c r="ECP52" s="132"/>
      <c r="ECQ52" s="132"/>
      <c r="ECR52" s="132"/>
      <c r="ECS52" s="132"/>
      <c r="ECT52" s="132"/>
      <c r="ECU52" s="132"/>
      <c r="ECV52" s="132"/>
      <c r="ECW52" s="132"/>
      <c r="ECX52" s="132"/>
      <c r="ECY52" s="132"/>
      <c r="ECZ52" s="132"/>
      <c r="EDA52" s="130"/>
      <c r="EDB52" s="132"/>
      <c r="EDC52" s="132"/>
      <c r="EDD52" s="132"/>
      <c r="EDE52" s="132"/>
      <c r="EDF52" s="132"/>
      <c r="EDG52" s="132"/>
      <c r="EDH52" s="132"/>
      <c r="EDI52" s="132"/>
      <c r="EDJ52" s="132"/>
      <c r="EDK52" s="132"/>
      <c r="EDL52" s="132"/>
      <c r="EDM52" s="132"/>
      <c r="EDN52" s="132"/>
      <c r="EDO52" s="132"/>
      <c r="EDP52" s="130"/>
      <c r="EDQ52" s="132"/>
      <c r="EDR52" s="132"/>
      <c r="EDS52" s="132"/>
      <c r="EDT52" s="132"/>
      <c r="EDU52" s="132"/>
      <c r="EDV52" s="132"/>
      <c r="EDW52" s="132"/>
      <c r="EDX52" s="132"/>
      <c r="EDY52" s="132"/>
      <c r="EDZ52" s="132"/>
      <c r="EEA52" s="132"/>
      <c r="EEB52" s="132"/>
      <c r="EEC52" s="132"/>
      <c r="EED52" s="132"/>
      <c r="EEE52" s="130"/>
      <c r="EEF52" s="132"/>
      <c r="EEG52" s="132"/>
      <c r="EEH52" s="132"/>
      <c r="EEI52" s="132"/>
      <c r="EEJ52" s="132"/>
      <c r="EEK52" s="132"/>
      <c r="EEL52" s="132"/>
      <c r="EEM52" s="132"/>
      <c r="EEN52" s="132"/>
      <c r="EEO52" s="132"/>
      <c r="EEP52" s="132"/>
      <c r="EEQ52" s="132"/>
      <c r="EER52" s="132"/>
      <c r="EES52" s="132"/>
      <c r="EET52" s="130"/>
      <c r="EEU52" s="132"/>
      <c r="EEV52" s="132"/>
      <c r="EEW52" s="132"/>
      <c r="EEX52" s="132"/>
      <c r="EEY52" s="132"/>
      <c r="EEZ52" s="132"/>
      <c r="EFA52" s="132"/>
      <c r="EFB52" s="132"/>
      <c r="EFC52" s="132"/>
      <c r="EFD52" s="132"/>
      <c r="EFE52" s="132"/>
      <c r="EFF52" s="132"/>
      <c r="EFG52" s="132"/>
      <c r="EFH52" s="132"/>
      <c r="EFI52" s="130"/>
      <c r="EFJ52" s="132"/>
      <c r="EFK52" s="132"/>
      <c r="EFL52" s="132"/>
      <c r="EFM52" s="132"/>
      <c r="EFN52" s="132"/>
      <c r="EFO52" s="132"/>
      <c r="EFP52" s="132"/>
      <c r="EFQ52" s="132"/>
      <c r="EFR52" s="132"/>
      <c r="EFS52" s="132"/>
      <c r="EFT52" s="132"/>
      <c r="EFU52" s="132"/>
      <c r="EFV52" s="132"/>
      <c r="EFW52" s="132"/>
      <c r="EFX52" s="130"/>
      <c r="EFY52" s="132"/>
      <c r="EFZ52" s="132"/>
      <c r="EGA52" s="132"/>
      <c r="EGB52" s="132"/>
      <c r="EGC52" s="132"/>
      <c r="EGD52" s="132"/>
      <c r="EGE52" s="132"/>
      <c r="EGF52" s="132"/>
      <c r="EGG52" s="132"/>
      <c r="EGH52" s="132"/>
      <c r="EGI52" s="132"/>
      <c r="EGJ52" s="132"/>
      <c r="EGK52" s="132"/>
      <c r="EGL52" s="132"/>
      <c r="EGM52" s="130"/>
      <c r="EGN52" s="132"/>
      <c r="EGO52" s="132"/>
      <c r="EGP52" s="132"/>
      <c r="EGQ52" s="132"/>
      <c r="EGR52" s="132"/>
      <c r="EGS52" s="132"/>
      <c r="EGT52" s="132"/>
      <c r="EGU52" s="132"/>
      <c r="EGV52" s="132"/>
      <c r="EGW52" s="132"/>
      <c r="EGX52" s="132"/>
      <c r="EGY52" s="132"/>
      <c r="EGZ52" s="132"/>
      <c r="EHA52" s="132"/>
      <c r="EHB52" s="130"/>
      <c r="EHC52" s="132"/>
      <c r="EHD52" s="132"/>
      <c r="EHE52" s="132"/>
      <c r="EHF52" s="132"/>
      <c r="EHG52" s="132"/>
      <c r="EHH52" s="132"/>
      <c r="EHI52" s="132"/>
      <c r="EHJ52" s="132"/>
      <c r="EHK52" s="132"/>
      <c r="EHL52" s="132"/>
      <c r="EHM52" s="132"/>
      <c r="EHN52" s="132"/>
      <c r="EHO52" s="132"/>
      <c r="EHP52" s="132"/>
      <c r="EHQ52" s="130"/>
      <c r="EHR52" s="132"/>
      <c r="EHS52" s="132"/>
      <c r="EHT52" s="132"/>
      <c r="EHU52" s="132"/>
      <c r="EHV52" s="132"/>
      <c r="EHW52" s="132"/>
      <c r="EHX52" s="132"/>
      <c r="EHY52" s="132"/>
      <c r="EHZ52" s="132"/>
      <c r="EIA52" s="132"/>
      <c r="EIB52" s="132"/>
      <c r="EIC52" s="132"/>
      <c r="EID52" s="132"/>
      <c r="EIE52" s="132"/>
      <c r="EIF52" s="130"/>
      <c r="EIG52" s="132"/>
      <c r="EIH52" s="132"/>
      <c r="EII52" s="132"/>
      <c r="EIJ52" s="132"/>
      <c r="EIK52" s="132"/>
      <c r="EIL52" s="132"/>
      <c r="EIM52" s="132"/>
      <c r="EIN52" s="132"/>
      <c r="EIO52" s="132"/>
      <c r="EIP52" s="132"/>
      <c r="EIQ52" s="132"/>
      <c r="EIR52" s="132"/>
      <c r="EIS52" s="132"/>
      <c r="EIT52" s="132"/>
      <c r="EIU52" s="130"/>
      <c r="EIV52" s="132"/>
      <c r="EIW52" s="132"/>
      <c r="EIX52" s="132"/>
      <c r="EIY52" s="132"/>
      <c r="EIZ52" s="132"/>
      <c r="EJA52" s="132"/>
      <c r="EJB52" s="132"/>
      <c r="EJC52" s="132"/>
      <c r="EJD52" s="132"/>
      <c r="EJE52" s="132"/>
      <c r="EJF52" s="132"/>
      <c r="EJG52" s="132"/>
      <c r="EJH52" s="132"/>
      <c r="EJI52" s="132"/>
      <c r="EJJ52" s="130"/>
      <c r="EJK52" s="132"/>
      <c r="EJL52" s="132"/>
      <c r="EJM52" s="132"/>
      <c r="EJN52" s="132"/>
      <c r="EJO52" s="132"/>
      <c r="EJP52" s="132"/>
      <c r="EJQ52" s="132"/>
      <c r="EJR52" s="132"/>
      <c r="EJS52" s="132"/>
      <c r="EJT52" s="132"/>
      <c r="EJU52" s="132"/>
      <c r="EJV52" s="132"/>
      <c r="EJW52" s="132"/>
      <c r="EJX52" s="132"/>
      <c r="EJY52" s="130"/>
      <c r="EJZ52" s="132"/>
      <c r="EKA52" s="132"/>
      <c r="EKB52" s="132"/>
      <c r="EKC52" s="132"/>
      <c r="EKD52" s="132"/>
      <c r="EKE52" s="132"/>
      <c r="EKF52" s="132"/>
      <c r="EKG52" s="132"/>
      <c r="EKH52" s="132"/>
      <c r="EKI52" s="132"/>
      <c r="EKJ52" s="132"/>
      <c r="EKK52" s="132"/>
      <c r="EKL52" s="132"/>
      <c r="EKM52" s="132"/>
      <c r="EKN52" s="130"/>
      <c r="EKO52" s="132"/>
      <c r="EKP52" s="132"/>
      <c r="EKQ52" s="132"/>
      <c r="EKR52" s="132"/>
      <c r="EKS52" s="132"/>
      <c r="EKT52" s="132"/>
      <c r="EKU52" s="132"/>
      <c r="EKV52" s="132"/>
      <c r="EKW52" s="132"/>
      <c r="EKX52" s="132"/>
      <c r="EKY52" s="132"/>
      <c r="EKZ52" s="132"/>
      <c r="ELA52" s="132"/>
      <c r="ELB52" s="132"/>
      <c r="ELC52" s="130"/>
      <c r="ELD52" s="132"/>
      <c r="ELE52" s="132"/>
      <c r="ELF52" s="132"/>
      <c r="ELG52" s="132"/>
      <c r="ELH52" s="132"/>
      <c r="ELI52" s="132"/>
      <c r="ELJ52" s="132"/>
      <c r="ELK52" s="132"/>
      <c r="ELL52" s="132"/>
      <c r="ELM52" s="132"/>
      <c r="ELN52" s="132"/>
      <c r="ELO52" s="132"/>
      <c r="ELP52" s="132"/>
      <c r="ELQ52" s="132"/>
      <c r="ELR52" s="130"/>
      <c r="ELS52" s="132"/>
      <c r="ELT52" s="132"/>
      <c r="ELU52" s="132"/>
      <c r="ELV52" s="132"/>
      <c r="ELW52" s="132"/>
      <c r="ELX52" s="132"/>
      <c r="ELY52" s="132"/>
      <c r="ELZ52" s="132"/>
      <c r="EMA52" s="132"/>
      <c r="EMB52" s="132"/>
      <c r="EMC52" s="132"/>
      <c r="EMD52" s="132"/>
      <c r="EME52" s="132"/>
      <c r="EMF52" s="132"/>
      <c r="EMG52" s="130"/>
      <c r="EMH52" s="132"/>
      <c r="EMI52" s="132"/>
      <c r="EMJ52" s="132"/>
      <c r="EMK52" s="132"/>
      <c r="EML52" s="132"/>
      <c r="EMM52" s="132"/>
      <c r="EMN52" s="132"/>
      <c r="EMO52" s="132"/>
      <c r="EMP52" s="132"/>
      <c r="EMQ52" s="132"/>
      <c r="EMR52" s="132"/>
      <c r="EMS52" s="132"/>
      <c r="EMT52" s="132"/>
      <c r="EMU52" s="132"/>
      <c r="EMV52" s="130"/>
      <c r="EMW52" s="132"/>
      <c r="EMX52" s="132"/>
      <c r="EMY52" s="132"/>
      <c r="EMZ52" s="132"/>
      <c r="ENA52" s="132"/>
      <c r="ENB52" s="132"/>
      <c r="ENC52" s="132"/>
      <c r="END52" s="132"/>
      <c r="ENE52" s="132"/>
      <c r="ENF52" s="132"/>
      <c r="ENG52" s="132"/>
      <c r="ENH52" s="132"/>
      <c r="ENI52" s="132"/>
      <c r="ENJ52" s="132"/>
      <c r="ENK52" s="130"/>
      <c r="ENL52" s="132"/>
      <c r="ENM52" s="132"/>
      <c r="ENN52" s="132"/>
      <c r="ENO52" s="132"/>
      <c r="ENP52" s="132"/>
      <c r="ENQ52" s="132"/>
      <c r="ENR52" s="132"/>
      <c r="ENS52" s="132"/>
      <c r="ENT52" s="132"/>
      <c r="ENU52" s="132"/>
      <c r="ENV52" s="132"/>
      <c r="ENW52" s="132"/>
      <c r="ENX52" s="132"/>
      <c r="ENY52" s="132"/>
      <c r="ENZ52" s="130"/>
      <c r="EOA52" s="132"/>
      <c r="EOB52" s="132"/>
      <c r="EOC52" s="132"/>
      <c r="EOD52" s="132"/>
      <c r="EOE52" s="132"/>
      <c r="EOF52" s="132"/>
      <c r="EOG52" s="132"/>
      <c r="EOH52" s="132"/>
      <c r="EOI52" s="132"/>
      <c r="EOJ52" s="132"/>
      <c r="EOK52" s="132"/>
      <c r="EOL52" s="132"/>
      <c r="EOM52" s="132"/>
      <c r="EON52" s="132"/>
      <c r="EOO52" s="130"/>
      <c r="EOP52" s="132"/>
      <c r="EOQ52" s="132"/>
      <c r="EOR52" s="132"/>
      <c r="EOS52" s="132"/>
      <c r="EOT52" s="132"/>
      <c r="EOU52" s="132"/>
      <c r="EOV52" s="132"/>
      <c r="EOW52" s="132"/>
      <c r="EOX52" s="132"/>
      <c r="EOY52" s="132"/>
      <c r="EOZ52" s="132"/>
      <c r="EPA52" s="132"/>
      <c r="EPB52" s="132"/>
      <c r="EPC52" s="132"/>
      <c r="EPD52" s="130"/>
      <c r="EPE52" s="132"/>
      <c r="EPF52" s="132"/>
      <c r="EPG52" s="132"/>
      <c r="EPH52" s="132"/>
      <c r="EPI52" s="132"/>
      <c r="EPJ52" s="132"/>
      <c r="EPK52" s="132"/>
      <c r="EPL52" s="132"/>
      <c r="EPM52" s="132"/>
      <c r="EPN52" s="132"/>
      <c r="EPO52" s="132"/>
      <c r="EPP52" s="132"/>
      <c r="EPQ52" s="132"/>
      <c r="EPR52" s="132"/>
      <c r="EPS52" s="130"/>
      <c r="EPT52" s="132"/>
      <c r="EPU52" s="132"/>
      <c r="EPV52" s="132"/>
      <c r="EPW52" s="132"/>
      <c r="EPX52" s="132"/>
      <c r="EPY52" s="132"/>
      <c r="EPZ52" s="132"/>
      <c r="EQA52" s="132"/>
      <c r="EQB52" s="132"/>
      <c r="EQC52" s="132"/>
      <c r="EQD52" s="132"/>
      <c r="EQE52" s="132"/>
      <c r="EQF52" s="132"/>
      <c r="EQG52" s="132"/>
      <c r="EQH52" s="130"/>
      <c r="EQI52" s="132"/>
      <c r="EQJ52" s="132"/>
      <c r="EQK52" s="132"/>
      <c r="EQL52" s="132"/>
      <c r="EQM52" s="132"/>
      <c r="EQN52" s="132"/>
      <c r="EQO52" s="132"/>
      <c r="EQP52" s="132"/>
      <c r="EQQ52" s="132"/>
      <c r="EQR52" s="132"/>
      <c r="EQS52" s="132"/>
      <c r="EQT52" s="132"/>
      <c r="EQU52" s="132"/>
      <c r="EQV52" s="132"/>
      <c r="EQW52" s="130"/>
      <c r="EQX52" s="132"/>
      <c r="EQY52" s="132"/>
      <c r="EQZ52" s="132"/>
      <c r="ERA52" s="132"/>
      <c r="ERB52" s="132"/>
      <c r="ERC52" s="132"/>
      <c r="ERD52" s="132"/>
      <c r="ERE52" s="132"/>
      <c r="ERF52" s="132"/>
      <c r="ERG52" s="132"/>
      <c r="ERH52" s="132"/>
      <c r="ERI52" s="132"/>
      <c r="ERJ52" s="132"/>
      <c r="ERK52" s="132"/>
      <c r="ERL52" s="130"/>
      <c r="ERM52" s="132"/>
      <c r="ERN52" s="132"/>
      <c r="ERO52" s="132"/>
      <c r="ERP52" s="132"/>
      <c r="ERQ52" s="132"/>
      <c r="ERR52" s="132"/>
      <c r="ERS52" s="132"/>
      <c r="ERT52" s="132"/>
      <c r="ERU52" s="132"/>
      <c r="ERV52" s="132"/>
      <c r="ERW52" s="132"/>
      <c r="ERX52" s="132"/>
      <c r="ERY52" s="132"/>
      <c r="ERZ52" s="132"/>
      <c r="ESA52" s="130"/>
      <c r="ESB52" s="132"/>
      <c r="ESC52" s="132"/>
      <c r="ESD52" s="132"/>
      <c r="ESE52" s="132"/>
      <c r="ESF52" s="132"/>
      <c r="ESG52" s="132"/>
      <c r="ESH52" s="132"/>
      <c r="ESI52" s="132"/>
      <c r="ESJ52" s="132"/>
      <c r="ESK52" s="132"/>
      <c r="ESL52" s="132"/>
      <c r="ESM52" s="132"/>
      <c r="ESN52" s="132"/>
      <c r="ESO52" s="132"/>
      <c r="ESP52" s="130"/>
      <c r="ESQ52" s="132"/>
      <c r="ESR52" s="132"/>
      <c r="ESS52" s="132"/>
      <c r="EST52" s="132"/>
      <c r="ESU52" s="132"/>
      <c r="ESV52" s="132"/>
      <c r="ESW52" s="132"/>
      <c r="ESX52" s="132"/>
      <c r="ESY52" s="132"/>
      <c r="ESZ52" s="132"/>
      <c r="ETA52" s="132"/>
      <c r="ETB52" s="132"/>
      <c r="ETC52" s="132"/>
      <c r="ETD52" s="132"/>
      <c r="ETE52" s="130"/>
      <c r="ETF52" s="132"/>
      <c r="ETG52" s="132"/>
      <c r="ETH52" s="132"/>
      <c r="ETI52" s="132"/>
      <c r="ETJ52" s="132"/>
      <c r="ETK52" s="132"/>
      <c r="ETL52" s="132"/>
      <c r="ETM52" s="132"/>
      <c r="ETN52" s="132"/>
      <c r="ETO52" s="132"/>
      <c r="ETP52" s="132"/>
      <c r="ETQ52" s="132"/>
      <c r="ETR52" s="132"/>
      <c r="ETS52" s="132"/>
      <c r="ETT52" s="130"/>
      <c r="ETU52" s="132"/>
      <c r="ETV52" s="132"/>
      <c r="ETW52" s="132"/>
      <c r="ETX52" s="132"/>
      <c r="ETY52" s="132"/>
      <c r="ETZ52" s="132"/>
      <c r="EUA52" s="132"/>
      <c r="EUB52" s="132"/>
      <c r="EUC52" s="132"/>
      <c r="EUD52" s="132"/>
      <c r="EUE52" s="132"/>
      <c r="EUF52" s="132"/>
      <c r="EUG52" s="132"/>
      <c r="EUH52" s="132"/>
      <c r="EUI52" s="130"/>
      <c r="EUJ52" s="132"/>
      <c r="EUK52" s="132"/>
      <c r="EUL52" s="132"/>
      <c r="EUM52" s="132"/>
      <c r="EUN52" s="132"/>
      <c r="EUO52" s="132"/>
      <c r="EUP52" s="132"/>
      <c r="EUQ52" s="132"/>
      <c r="EUR52" s="132"/>
      <c r="EUS52" s="132"/>
      <c r="EUT52" s="132"/>
      <c r="EUU52" s="132"/>
      <c r="EUV52" s="132"/>
      <c r="EUW52" s="132"/>
      <c r="EUX52" s="130"/>
      <c r="EUY52" s="132"/>
      <c r="EUZ52" s="132"/>
      <c r="EVA52" s="132"/>
      <c r="EVB52" s="132"/>
      <c r="EVC52" s="132"/>
      <c r="EVD52" s="132"/>
      <c r="EVE52" s="132"/>
      <c r="EVF52" s="132"/>
      <c r="EVG52" s="132"/>
      <c r="EVH52" s="132"/>
      <c r="EVI52" s="132"/>
      <c r="EVJ52" s="132"/>
      <c r="EVK52" s="132"/>
      <c r="EVL52" s="132"/>
      <c r="EVM52" s="130"/>
      <c r="EVN52" s="132"/>
      <c r="EVO52" s="132"/>
      <c r="EVP52" s="132"/>
      <c r="EVQ52" s="132"/>
      <c r="EVR52" s="132"/>
      <c r="EVS52" s="132"/>
      <c r="EVT52" s="132"/>
      <c r="EVU52" s="132"/>
      <c r="EVV52" s="132"/>
      <c r="EVW52" s="132"/>
      <c r="EVX52" s="132"/>
      <c r="EVY52" s="132"/>
      <c r="EVZ52" s="132"/>
      <c r="EWA52" s="132"/>
      <c r="EWB52" s="130"/>
      <c r="EWC52" s="132"/>
      <c r="EWD52" s="132"/>
      <c r="EWE52" s="132"/>
      <c r="EWF52" s="132"/>
      <c r="EWG52" s="132"/>
      <c r="EWH52" s="132"/>
      <c r="EWI52" s="132"/>
      <c r="EWJ52" s="132"/>
      <c r="EWK52" s="132"/>
      <c r="EWL52" s="132"/>
      <c r="EWM52" s="132"/>
      <c r="EWN52" s="132"/>
      <c r="EWO52" s="132"/>
      <c r="EWP52" s="132"/>
      <c r="EWQ52" s="130"/>
      <c r="EWR52" s="132"/>
      <c r="EWS52" s="132"/>
      <c r="EWT52" s="132"/>
      <c r="EWU52" s="132"/>
      <c r="EWV52" s="132"/>
      <c r="EWW52" s="132"/>
      <c r="EWX52" s="132"/>
      <c r="EWY52" s="132"/>
      <c r="EWZ52" s="132"/>
      <c r="EXA52" s="132"/>
      <c r="EXB52" s="132"/>
      <c r="EXC52" s="132"/>
      <c r="EXD52" s="132"/>
      <c r="EXE52" s="132"/>
      <c r="EXF52" s="130"/>
      <c r="EXG52" s="132"/>
      <c r="EXH52" s="132"/>
      <c r="EXI52" s="132"/>
      <c r="EXJ52" s="132"/>
      <c r="EXK52" s="132"/>
      <c r="EXL52" s="132"/>
      <c r="EXM52" s="132"/>
      <c r="EXN52" s="132"/>
      <c r="EXO52" s="132"/>
      <c r="EXP52" s="132"/>
      <c r="EXQ52" s="132"/>
      <c r="EXR52" s="132"/>
      <c r="EXS52" s="132"/>
      <c r="EXT52" s="132"/>
      <c r="EXU52" s="130"/>
      <c r="EXV52" s="132"/>
      <c r="EXW52" s="132"/>
      <c r="EXX52" s="132"/>
      <c r="EXY52" s="132"/>
      <c r="EXZ52" s="132"/>
      <c r="EYA52" s="132"/>
      <c r="EYB52" s="132"/>
      <c r="EYC52" s="132"/>
      <c r="EYD52" s="132"/>
      <c r="EYE52" s="132"/>
      <c r="EYF52" s="132"/>
      <c r="EYG52" s="132"/>
      <c r="EYH52" s="132"/>
      <c r="EYI52" s="132"/>
      <c r="EYJ52" s="130"/>
      <c r="EYK52" s="132"/>
      <c r="EYL52" s="132"/>
      <c r="EYM52" s="132"/>
      <c r="EYN52" s="132"/>
      <c r="EYO52" s="132"/>
      <c r="EYP52" s="132"/>
      <c r="EYQ52" s="132"/>
      <c r="EYR52" s="132"/>
      <c r="EYS52" s="132"/>
      <c r="EYT52" s="132"/>
      <c r="EYU52" s="132"/>
      <c r="EYV52" s="132"/>
      <c r="EYW52" s="132"/>
      <c r="EYX52" s="132"/>
      <c r="EYY52" s="130"/>
      <c r="EYZ52" s="132"/>
      <c r="EZA52" s="132"/>
      <c r="EZB52" s="132"/>
      <c r="EZC52" s="132"/>
      <c r="EZD52" s="132"/>
      <c r="EZE52" s="132"/>
      <c r="EZF52" s="132"/>
      <c r="EZG52" s="132"/>
      <c r="EZH52" s="132"/>
      <c r="EZI52" s="132"/>
      <c r="EZJ52" s="132"/>
      <c r="EZK52" s="132"/>
      <c r="EZL52" s="132"/>
      <c r="EZM52" s="132"/>
      <c r="EZN52" s="130"/>
      <c r="EZO52" s="132"/>
      <c r="EZP52" s="132"/>
      <c r="EZQ52" s="132"/>
      <c r="EZR52" s="132"/>
      <c r="EZS52" s="132"/>
      <c r="EZT52" s="132"/>
      <c r="EZU52" s="132"/>
      <c r="EZV52" s="132"/>
      <c r="EZW52" s="132"/>
      <c r="EZX52" s="132"/>
      <c r="EZY52" s="132"/>
      <c r="EZZ52" s="132"/>
      <c r="FAA52" s="132"/>
      <c r="FAB52" s="132"/>
      <c r="FAC52" s="130"/>
      <c r="FAD52" s="132"/>
      <c r="FAE52" s="132"/>
      <c r="FAF52" s="132"/>
      <c r="FAG52" s="132"/>
      <c r="FAH52" s="132"/>
      <c r="FAI52" s="132"/>
      <c r="FAJ52" s="132"/>
      <c r="FAK52" s="132"/>
      <c r="FAL52" s="132"/>
      <c r="FAM52" s="132"/>
      <c r="FAN52" s="132"/>
      <c r="FAO52" s="132"/>
      <c r="FAP52" s="132"/>
      <c r="FAQ52" s="132"/>
      <c r="FAR52" s="130"/>
      <c r="FAS52" s="132"/>
      <c r="FAT52" s="132"/>
      <c r="FAU52" s="132"/>
      <c r="FAV52" s="132"/>
      <c r="FAW52" s="132"/>
      <c r="FAX52" s="132"/>
      <c r="FAY52" s="132"/>
      <c r="FAZ52" s="132"/>
      <c r="FBA52" s="132"/>
      <c r="FBB52" s="132"/>
      <c r="FBC52" s="132"/>
      <c r="FBD52" s="132"/>
      <c r="FBE52" s="132"/>
      <c r="FBF52" s="132"/>
      <c r="FBG52" s="130"/>
      <c r="FBH52" s="132"/>
      <c r="FBI52" s="132"/>
      <c r="FBJ52" s="132"/>
      <c r="FBK52" s="132"/>
      <c r="FBL52" s="132"/>
      <c r="FBM52" s="132"/>
      <c r="FBN52" s="132"/>
      <c r="FBO52" s="132"/>
      <c r="FBP52" s="132"/>
      <c r="FBQ52" s="132"/>
      <c r="FBR52" s="132"/>
      <c r="FBS52" s="132"/>
      <c r="FBT52" s="132"/>
      <c r="FBU52" s="132"/>
      <c r="FBV52" s="130"/>
      <c r="FBW52" s="132"/>
      <c r="FBX52" s="132"/>
      <c r="FBY52" s="132"/>
      <c r="FBZ52" s="132"/>
      <c r="FCA52" s="132"/>
      <c r="FCB52" s="132"/>
      <c r="FCC52" s="132"/>
      <c r="FCD52" s="132"/>
      <c r="FCE52" s="132"/>
      <c r="FCF52" s="132"/>
      <c r="FCG52" s="132"/>
      <c r="FCH52" s="132"/>
      <c r="FCI52" s="132"/>
      <c r="FCJ52" s="132"/>
      <c r="FCK52" s="130"/>
      <c r="FCL52" s="132"/>
      <c r="FCM52" s="132"/>
      <c r="FCN52" s="132"/>
      <c r="FCO52" s="132"/>
      <c r="FCP52" s="132"/>
      <c r="FCQ52" s="132"/>
      <c r="FCR52" s="132"/>
      <c r="FCS52" s="132"/>
      <c r="FCT52" s="132"/>
      <c r="FCU52" s="132"/>
      <c r="FCV52" s="132"/>
      <c r="FCW52" s="132"/>
      <c r="FCX52" s="132"/>
      <c r="FCY52" s="132"/>
      <c r="FCZ52" s="130"/>
      <c r="FDA52" s="132"/>
      <c r="FDB52" s="132"/>
      <c r="FDC52" s="132"/>
      <c r="FDD52" s="132"/>
      <c r="FDE52" s="132"/>
      <c r="FDF52" s="132"/>
      <c r="FDG52" s="132"/>
      <c r="FDH52" s="132"/>
      <c r="FDI52" s="132"/>
      <c r="FDJ52" s="132"/>
      <c r="FDK52" s="132"/>
      <c r="FDL52" s="132"/>
      <c r="FDM52" s="132"/>
      <c r="FDN52" s="132"/>
      <c r="FDO52" s="130"/>
      <c r="FDP52" s="132"/>
      <c r="FDQ52" s="132"/>
      <c r="FDR52" s="132"/>
      <c r="FDS52" s="132"/>
      <c r="FDT52" s="132"/>
      <c r="FDU52" s="132"/>
      <c r="FDV52" s="132"/>
      <c r="FDW52" s="132"/>
      <c r="FDX52" s="132"/>
      <c r="FDY52" s="132"/>
      <c r="FDZ52" s="132"/>
      <c r="FEA52" s="132"/>
      <c r="FEB52" s="132"/>
      <c r="FEC52" s="132"/>
      <c r="FED52" s="130"/>
      <c r="FEE52" s="132"/>
      <c r="FEF52" s="132"/>
      <c r="FEG52" s="132"/>
      <c r="FEH52" s="132"/>
      <c r="FEI52" s="132"/>
      <c r="FEJ52" s="132"/>
      <c r="FEK52" s="132"/>
      <c r="FEL52" s="132"/>
      <c r="FEM52" s="132"/>
      <c r="FEN52" s="132"/>
      <c r="FEO52" s="132"/>
      <c r="FEP52" s="132"/>
      <c r="FEQ52" s="132"/>
      <c r="FER52" s="132"/>
      <c r="FES52" s="130"/>
      <c r="FET52" s="132"/>
      <c r="FEU52" s="132"/>
      <c r="FEV52" s="132"/>
      <c r="FEW52" s="132"/>
      <c r="FEX52" s="132"/>
      <c r="FEY52" s="132"/>
      <c r="FEZ52" s="132"/>
      <c r="FFA52" s="132"/>
      <c r="FFB52" s="132"/>
      <c r="FFC52" s="132"/>
      <c r="FFD52" s="132"/>
      <c r="FFE52" s="132"/>
      <c r="FFF52" s="132"/>
      <c r="FFG52" s="132"/>
      <c r="FFH52" s="130"/>
      <c r="FFI52" s="132"/>
      <c r="FFJ52" s="132"/>
      <c r="FFK52" s="132"/>
      <c r="FFL52" s="132"/>
      <c r="FFM52" s="132"/>
      <c r="FFN52" s="132"/>
      <c r="FFO52" s="132"/>
      <c r="FFP52" s="132"/>
      <c r="FFQ52" s="132"/>
      <c r="FFR52" s="132"/>
      <c r="FFS52" s="132"/>
      <c r="FFT52" s="132"/>
      <c r="FFU52" s="132"/>
      <c r="FFV52" s="132"/>
      <c r="FFW52" s="130"/>
      <c r="FFX52" s="132"/>
      <c r="FFY52" s="132"/>
      <c r="FFZ52" s="132"/>
      <c r="FGA52" s="132"/>
      <c r="FGB52" s="132"/>
      <c r="FGC52" s="132"/>
      <c r="FGD52" s="132"/>
      <c r="FGE52" s="132"/>
      <c r="FGF52" s="132"/>
      <c r="FGG52" s="132"/>
      <c r="FGH52" s="132"/>
      <c r="FGI52" s="132"/>
      <c r="FGJ52" s="132"/>
      <c r="FGK52" s="132"/>
      <c r="FGL52" s="130"/>
      <c r="FGM52" s="132"/>
      <c r="FGN52" s="132"/>
      <c r="FGO52" s="132"/>
      <c r="FGP52" s="132"/>
      <c r="FGQ52" s="132"/>
      <c r="FGR52" s="132"/>
      <c r="FGS52" s="132"/>
      <c r="FGT52" s="132"/>
      <c r="FGU52" s="132"/>
      <c r="FGV52" s="132"/>
      <c r="FGW52" s="132"/>
      <c r="FGX52" s="132"/>
      <c r="FGY52" s="132"/>
      <c r="FGZ52" s="132"/>
      <c r="FHA52" s="130"/>
      <c r="FHB52" s="132"/>
      <c r="FHC52" s="132"/>
      <c r="FHD52" s="132"/>
      <c r="FHE52" s="132"/>
      <c r="FHF52" s="132"/>
      <c r="FHG52" s="132"/>
      <c r="FHH52" s="132"/>
      <c r="FHI52" s="132"/>
      <c r="FHJ52" s="132"/>
      <c r="FHK52" s="132"/>
      <c r="FHL52" s="132"/>
      <c r="FHM52" s="132"/>
      <c r="FHN52" s="132"/>
      <c r="FHO52" s="132"/>
      <c r="FHP52" s="130"/>
      <c r="FHQ52" s="132"/>
      <c r="FHR52" s="132"/>
      <c r="FHS52" s="132"/>
      <c r="FHT52" s="132"/>
      <c r="FHU52" s="132"/>
      <c r="FHV52" s="132"/>
      <c r="FHW52" s="132"/>
      <c r="FHX52" s="132"/>
      <c r="FHY52" s="132"/>
      <c r="FHZ52" s="132"/>
      <c r="FIA52" s="132"/>
      <c r="FIB52" s="132"/>
      <c r="FIC52" s="132"/>
      <c r="FID52" s="132"/>
      <c r="FIE52" s="130"/>
      <c r="FIF52" s="132"/>
      <c r="FIG52" s="132"/>
      <c r="FIH52" s="132"/>
      <c r="FII52" s="132"/>
      <c r="FIJ52" s="132"/>
      <c r="FIK52" s="132"/>
      <c r="FIL52" s="132"/>
      <c r="FIM52" s="132"/>
      <c r="FIN52" s="132"/>
      <c r="FIO52" s="132"/>
      <c r="FIP52" s="132"/>
      <c r="FIQ52" s="132"/>
      <c r="FIR52" s="132"/>
      <c r="FIS52" s="132"/>
      <c r="FIT52" s="130"/>
      <c r="FIU52" s="132"/>
      <c r="FIV52" s="132"/>
      <c r="FIW52" s="132"/>
      <c r="FIX52" s="132"/>
      <c r="FIY52" s="132"/>
      <c r="FIZ52" s="132"/>
      <c r="FJA52" s="132"/>
      <c r="FJB52" s="132"/>
      <c r="FJC52" s="132"/>
      <c r="FJD52" s="132"/>
      <c r="FJE52" s="132"/>
      <c r="FJF52" s="132"/>
      <c r="FJG52" s="132"/>
      <c r="FJH52" s="132"/>
      <c r="FJI52" s="130"/>
      <c r="FJJ52" s="132"/>
      <c r="FJK52" s="132"/>
      <c r="FJL52" s="132"/>
      <c r="FJM52" s="132"/>
      <c r="FJN52" s="132"/>
      <c r="FJO52" s="132"/>
      <c r="FJP52" s="132"/>
      <c r="FJQ52" s="132"/>
      <c r="FJR52" s="132"/>
      <c r="FJS52" s="132"/>
      <c r="FJT52" s="132"/>
      <c r="FJU52" s="132"/>
      <c r="FJV52" s="132"/>
      <c r="FJW52" s="132"/>
      <c r="FJX52" s="130"/>
      <c r="FJY52" s="132"/>
      <c r="FJZ52" s="132"/>
      <c r="FKA52" s="132"/>
      <c r="FKB52" s="132"/>
      <c r="FKC52" s="132"/>
      <c r="FKD52" s="132"/>
      <c r="FKE52" s="132"/>
      <c r="FKF52" s="132"/>
      <c r="FKG52" s="132"/>
      <c r="FKH52" s="132"/>
      <c r="FKI52" s="132"/>
      <c r="FKJ52" s="132"/>
      <c r="FKK52" s="132"/>
      <c r="FKL52" s="132"/>
      <c r="FKM52" s="130"/>
      <c r="FKN52" s="132"/>
      <c r="FKO52" s="132"/>
      <c r="FKP52" s="132"/>
      <c r="FKQ52" s="132"/>
      <c r="FKR52" s="132"/>
      <c r="FKS52" s="132"/>
      <c r="FKT52" s="132"/>
      <c r="FKU52" s="132"/>
      <c r="FKV52" s="132"/>
      <c r="FKW52" s="132"/>
      <c r="FKX52" s="132"/>
      <c r="FKY52" s="132"/>
      <c r="FKZ52" s="132"/>
      <c r="FLA52" s="132"/>
      <c r="FLB52" s="130"/>
      <c r="FLC52" s="132"/>
      <c r="FLD52" s="132"/>
      <c r="FLE52" s="132"/>
      <c r="FLF52" s="132"/>
      <c r="FLG52" s="132"/>
      <c r="FLH52" s="132"/>
      <c r="FLI52" s="132"/>
      <c r="FLJ52" s="132"/>
      <c r="FLK52" s="132"/>
      <c r="FLL52" s="132"/>
      <c r="FLM52" s="132"/>
      <c r="FLN52" s="132"/>
      <c r="FLO52" s="132"/>
      <c r="FLP52" s="132"/>
      <c r="FLQ52" s="130"/>
      <c r="FLR52" s="132"/>
      <c r="FLS52" s="132"/>
      <c r="FLT52" s="132"/>
      <c r="FLU52" s="132"/>
      <c r="FLV52" s="132"/>
      <c r="FLW52" s="132"/>
      <c r="FLX52" s="132"/>
      <c r="FLY52" s="132"/>
      <c r="FLZ52" s="132"/>
      <c r="FMA52" s="132"/>
      <c r="FMB52" s="132"/>
      <c r="FMC52" s="132"/>
      <c r="FMD52" s="132"/>
      <c r="FME52" s="132"/>
      <c r="FMF52" s="130"/>
      <c r="FMG52" s="132"/>
      <c r="FMH52" s="132"/>
      <c r="FMI52" s="132"/>
      <c r="FMJ52" s="132"/>
      <c r="FMK52" s="132"/>
      <c r="FML52" s="132"/>
      <c r="FMM52" s="132"/>
      <c r="FMN52" s="132"/>
      <c r="FMO52" s="132"/>
      <c r="FMP52" s="132"/>
      <c r="FMQ52" s="132"/>
      <c r="FMR52" s="132"/>
      <c r="FMS52" s="132"/>
      <c r="FMT52" s="132"/>
      <c r="FMU52" s="130"/>
      <c r="FMV52" s="132"/>
      <c r="FMW52" s="132"/>
      <c r="FMX52" s="132"/>
      <c r="FMY52" s="132"/>
      <c r="FMZ52" s="132"/>
      <c r="FNA52" s="132"/>
      <c r="FNB52" s="132"/>
      <c r="FNC52" s="132"/>
      <c r="FND52" s="132"/>
      <c r="FNE52" s="132"/>
      <c r="FNF52" s="132"/>
      <c r="FNG52" s="132"/>
      <c r="FNH52" s="132"/>
      <c r="FNI52" s="132"/>
      <c r="FNJ52" s="130"/>
      <c r="FNK52" s="132"/>
      <c r="FNL52" s="132"/>
      <c r="FNM52" s="132"/>
      <c r="FNN52" s="132"/>
      <c r="FNO52" s="132"/>
      <c r="FNP52" s="132"/>
      <c r="FNQ52" s="132"/>
      <c r="FNR52" s="132"/>
      <c r="FNS52" s="132"/>
      <c r="FNT52" s="132"/>
      <c r="FNU52" s="132"/>
      <c r="FNV52" s="132"/>
      <c r="FNW52" s="132"/>
      <c r="FNX52" s="132"/>
      <c r="FNY52" s="130"/>
      <c r="FNZ52" s="132"/>
      <c r="FOA52" s="132"/>
      <c r="FOB52" s="132"/>
      <c r="FOC52" s="132"/>
      <c r="FOD52" s="132"/>
      <c r="FOE52" s="132"/>
      <c r="FOF52" s="132"/>
      <c r="FOG52" s="132"/>
      <c r="FOH52" s="132"/>
      <c r="FOI52" s="132"/>
      <c r="FOJ52" s="132"/>
      <c r="FOK52" s="132"/>
      <c r="FOL52" s="132"/>
      <c r="FOM52" s="132"/>
      <c r="FON52" s="130"/>
      <c r="FOO52" s="132"/>
      <c r="FOP52" s="132"/>
      <c r="FOQ52" s="132"/>
      <c r="FOR52" s="132"/>
      <c r="FOS52" s="132"/>
      <c r="FOT52" s="132"/>
      <c r="FOU52" s="132"/>
      <c r="FOV52" s="132"/>
      <c r="FOW52" s="132"/>
      <c r="FOX52" s="132"/>
      <c r="FOY52" s="132"/>
      <c r="FOZ52" s="132"/>
      <c r="FPA52" s="132"/>
      <c r="FPB52" s="132"/>
      <c r="FPC52" s="130"/>
      <c r="FPD52" s="132"/>
      <c r="FPE52" s="132"/>
      <c r="FPF52" s="132"/>
      <c r="FPG52" s="132"/>
      <c r="FPH52" s="132"/>
      <c r="FPI52" s="132"/>
      <c r="FPJ52" s="132"/>
      <c r="FPK52" s="132"/>
      <c r="FPL52" s="132"/>
      <c r="FPM52" s="132"/>
      <c r="FPN52" s="132"/>
      <c r="FPO52" s="132"/>
      <c r="FPP52" s="132"/>
      <c r="FPQ52" s="132"/>
      <c r="FPR52" s="130"/>
      <c r="FPS52" s="132"/>
      <c r="FPT52" s="132"/>
      <c r="FPU52" s="132"/>
      <c r="FPV52" s="132"/>
      <c r="FPW52" s="132"/>
      <c r="FPX52" s="132"/>
      <c r="FPY52" s="132"/>
      <c r="FPZ52" s="132"/>
      <c r="FQA52" s="132"/>
      <c r="FQB52" s="132"/>
      <c r="FQC52" s="132"/>
      <c r="FQD52" s="132"/>
      <c r="FQE52" s="132"/>
      <c r="FQF52" s="132"/>
      <c r="FQG52" s="130"/>
      <c r="FQH52" s="132"/>
      <c r="FQI52" s="132"/>
      <c r="FQJ52" s="132"/>
      <c r="FQK52" s="132"/>
      <c r="FQL52" s="132"/>
      <c r="FQM52" s="132"/>
      <c r="FQN52" s="132"/>
      <c r="FQO52" s="132"/>
      <c r="FQP52" s="132"/>
      <c r="FQQ52" s="132"/>
      <c r="FQR52" s="132"/>
      <c r="FQS52" s="132"/>
      <c r="FQT52" s="132"/>
      <c r="FQU52" s="132"/>
      <c r="FQV52" s="130"/>
      <c r="FQW52" s="132"/>
      <c r="FQX52" s="132"/>
      <c r="FQY52" s="132"/>
      <c r="FQZ52" s="132"/>
      <c r="FRA52" s="132"/>
      <c r="FRB52" s="132"/>
      <c r="FRC52" s="132"/>
      <c r="FRD52" s="132"/>
      <c r="FRE52" s="132"/>
      <c r="FRF52" s="132"/>
      <c r="FRG52" s="132"/>
      <c r="FRH52" s="132"/>
      <c r="FRI52" s="132"/>
      <c r="FRJ52" s="132"/>
      <c r="FRK52" s="130"/>
      <c r="FRL52" s="132"/>
      <c r="FRM52" s="132"/>
      <c r="FRN52" s="132"/>
      <c r="FRO52" s="132"/>
      <c r="FRP52" s="132"/>
      <c r="FRQ52" s="132"/>
      <c r="FRR52" s="132"/>
      <c r="FRS52" s="132"/>
      <c r="FRT52" s="132"/>
      <c r="FRU52" s="132"/>
      <c r="FRV52" s="132"/>
      <c r="FRW52" s="132"/>
      <c r="FRX52" s="132"/>
      <c r="FRY52" s="132"/>
      <c r="FRZ52" s="130"/>
      <c r="FSA52" s="132"/>
      <c r="FSB52" s="132"/>
      <c r="FSC52" s="132"/>
      <c r="FSD52" s="132"/>
      <c r="FSE52" s="132"/>
      <c r="FSF52" s="132"/>
      <c r="FSG52" s="132"/>
      <c r="FSH52" s="132"/>
      <c r="FSI52" s="132"/>
      <c r="FSJ52" s="132"/>
      <c r="FSK52" s="132"/>
      <c r="FSL52" s="132"/>
      <c r="FSM52" s="132"/>
      <c r="FSN52" s="132"/>
      <c r="FSO52" s="130"/>
      <c r="FSP52" s="132"/>
      <c r="FSQ52" s="132"/>
      <c r="FSR52" s="132"/>
      <c r="FSS52" s="132"/>
      <c r="FST52" s="132"/>
      <c r="FSU52" s="132"/>
      <c r="FSV52" s="132"/>
      <c r="FSW52" s="132"/>
      <c r="FSX52" s="132"/>
      <c r="FSY52" s="132"/>
      <c r="FSZ52" s="132"/>
      <c r="FTA52" s="132"/>
      <c r="FTB52" s="132"/>
      <c r="FTC52" s="132"/>
      <c r="FTD52" s="130"/>
      <c r="FTE52" s="132"/>
      <c r="FTF52" s="132"/>
      <c r="FTG52" s="132"/>
      <c r="FTH52" s="132"/>
      <c r="FTI52" s="132"/>
      <c r="FTJ52" s="132"/>
      <c r="FTK52" s="132"/>
      <c r="FTL52" s="132"/>
      <c r="FTM52" s="132"/>
      <c r="FTN52" s="132"/>
      <c r="FTO52" s="132"/>
      <c r="FTP52" s="132"/>
      <c r="FTQ52" s="132"/>
      <c r="FTR52" s="132"/>
      <c r="FTS52" s="130"/>
      <c r="FTT52" s="132"/>
      <c r="FTU52" s="132"/>
      <c r="FTV52" s="132"/>
      <c r="FTW52" s="132"/>
      <c r="FTX52" s="132"/>
      <c r="FTY52" s="132"/>
      <c r="FTZ52" s="132"/>
      <c r="FUA52" s="132"/>
      <c r="FUB52" s="132"/>
      <c r="FUC52" s="132"/>
      <c r="FUD52" s="132"/>
      <c r="FUE52" s="132"/>
      <c r="FUF52" s="132"/>
      <c r="FUG52" s="132"/>
      <c r="FUH52" s="130"/>
      <c r="FUI52" s="132"/>
      <c r="FUJ52" s="132"/>
      <c r="FUK52" s="132"/>
      <c r="FUL52" s="132"/>
      <c r="FUM52" s="132"/>
      <c r="FUN52" s="132"/>
      <c r="FUO52" s="132"/>
      <c r="FUP52" s="132"/>
      <c r="FUQ52" s="132"/>
      <c r="FUR52" s="132"/>
      <c r="FUS52" s="132"/>
      <c r="FUT52" s="132"/>
      <c r="FUU52" s="132"/>
      <c r="FUV52" s="132"/>
      <c r="FUW52" s="130"/>
      <c r="FUX52" s="132"/>
      <c r="FUY52" s="132"/>
      <c r="FUZ52" s="132"/>
      <c r="FVA52" s="132"/>
      <c r="FVB52" s="132"/>
      <c r="FVC52" s="132"/>
      <c r="FVD52" s="132"/>
      <c r="FVE52" s="132"/>
      <c r="FVF52" s="132"/>
      <c r="FVG52" s="132"/>
      <c r="FVH52" s="132"/>
      <c r="FVI52" s="132"/>
      <c r="FVJ52" s="132"/>
      <c r="FVK52" s="132"/>
      <c r="FVL52" s="130"/>
      <c r="FVM52" s="132"/>
      <c r="FVN52" s="132"/>
      <c r="FVO52" s="132"/>
      <c r="FVP52" s="132"/>
      <c r="FVQ52" s="132"/>
      <c r="FVR52" s="132"/>
      <c r="FVS52" s="132"/>
      <c r="FVT52" s="132"/>
      <c r="FVU52" s="132"/>
      <c r="FVV52" s="132"/>
      <c r="FVW52" s="132"/>
      <c r="FVX52" s="132"/>
      <c r="FVY52" s="132"/>
      <c r="FVZ52" s="132"/>
      <c r="FWA52" s="130"/>
      <c r="FWB52" s="132"/>
      <c r="FWC52" s="132"/>
      <c r="FWD52" s="132"/>
      <c r="FWE52" s="132"/>
      <c r="FWF52" s="132"/>
      <c r="FWG52" s="132"/>
      <c r="FWH52" s="132"/>
      <c r="FWI52" s="132"/>
      <c r="FWJ52" s="132"/>
      <c r="FWK52" s="132"/>
      <c r="FWL52" s="132"/>
      <c r="FWM52" s="132"/>
      <c r="FWN52" s="132"/>
      <c r="FWO52" s="132"/>
      <c r="FWP52" s="130"/>
      <c r="FWQ52" s="132"/>
      <c r="FWR52" s="132"/>
      <c r="FWS52" s="132"/>
      <c r="FWT52" s="132"/>
      <c r="FWU52" s="132"/>
      <c r="FWV52" s="132"/>
      <c r="FWW52" s="132"/>
      <c r="FWX52" s="132"/>
      <c r="FWY52" s="132"/>
      <c r="FWZ52" s="132"/>
      <c r="FXA52" s="132"/>
      <c r="FXB52" s="132"/>
      <c r="FXC52" s="132"/>
      <c r="FXD52" s="132"/>
      <c r="FXE52" s="130"/>
      <c r="FXF52" s="132"/>
      <c r="FXG52" s="132"/>
      <c r="FXH52" s="132"/>
      <c r="FXI52" s="132"/>
      <c r="FXJ52" s="132"/>
      <c r="FXK52" s="132"/>
      <c r="FXL52" s="132"/>
      <c r="FXM52" s="132"/>
      <c r="FXN52" s="132"/>
      <c r="FXO52" s="132"/>
      <c r="FXP52" s="132"/>
      <c r="FXQ52" s="132"/>
      <c r="FXR52" s="132"/>
      <c r="FXS52" s="132"/>
      <c r="FXT52" s="130"/>
      <c r="FXU52" s="132"/>
      <c r="FXV52" s="132"/>
      <c r="FXW52" s="132"/>
      <c r="FXX52" s="132"/>
      <c r="FXY52" s="132"/>
      <c r="FXZ52" s="132"/>
      <c r="FYA52" s="132"/>
      <c r="FYB52" s="132"/>
      <c r="FYC52" s="132"/>
      <c r="FYD52" s="132"/>
      <c r="FYE52" s="132"/>
      <c r="FYF52" s="132"/>
      <c r="FYG52" s="132"/>
      <c r="FYH52" s="132"/>
      <c r="FYI52" s="130"/>
      <c r="FYJ52" s="132"/>
      <c r="FYK52" s="132"/>
      <c r="FYL52" s="132"/>
      <c r="FYM52" s="132"/>
      <c r="FYN52" s="132"/>
      <c r="FYO52" s="132"/>
      <c r="FYP52" s="132"/>
      <c r="FYQ52" s="132"/>
      <c r="FYR52" s="132"/>
      <c r="FYS52" s="132"/>
      <c r="FYT52" s="132"/>
      <c r="FYU52" s="132"/>
      <c r="FYV52" s="132"/>
      <c r="FYW52" s="132"/>
      <c r="FYX52" s="130"/>
      <c r="FYY52" s="132"/>
      <c r="FYZ52" s="132"/>
      <c r="FZA52" s="132"/>
      <c r="FZB52" s="132"/>
      <c r="FZC52" s="132"/>
      <c r="FZD52" s="132"/>
      <c r="FZE52" s="132"/>
      <c r="FZF52" s="132"/>
      <c r="FZG52" s="132"/>
      <c r="FZH52" s="132"/>
      <c r="FZI52" s="132"/>
      <c r="FZJ52" s="132"/>
      <c r="FZK52" s="132"/>
      <c r="FZL52" s="132"/>
      <c r="FZM52" s="130"/>
      <c r="FZN52" s="132"/>
      <c r="FZO52" s="132"/>
      <c r="FZP52" s="132"/>
      <c r="FZQ52" s="132"/>
      <c r="FZR52" s="132"/>
      <c r="FZS52" s="132"/>
      <c r="FZT52" s="132"/>
      <c r="FZU52" s="132"/>
      <c r="FZV52" s="132"/>
      <c r="FZW52" s="132"/>
      <c r="FZX52" s="132"/>
      <c r="FZY52" s="132"/>
      <c r="FZZ52" s="132"/>
      <c r="GAA52" s="132"/>
      <c r="GAB52" s="130"/>
      <c r="GAC52" s="132"/>
      <c r="GAD52" s="132"/>
      <c r="GAE52" s="132"/>
      <c r="GAF52" s="132"/>
      <c r="GAG52" s="132"/>
      <c r="GAH52" s="132"/>
      <c r="GAI52" s="132"/>
      <c r="GAJ52" s="132"/>
      <c r="GAK52" s="132"/>
      <c r="GAL52" s="132"/>
      <c r="GAM52" s="132"/>
      <c r="GAN52" s="132"/>
      <c r="GAO52" s="132"/>
      <c r="GAP52" s="132"/>
      <c r="GAQ52" s="130"/>
      <c r="GAR52" s="132"/>
      <c r="GAS52" s="132"/>
      <c r="GAT52" s="132"/>
      <c r="GAU52" s="132"/>
      <c r="GAV52" s="132"/>
      <c r="GAW52" s="132"/>
      <c r="GAX52" s="132"/>
      <c r="GAY52" s="132"/>
      <c r="GAZ52" s="132"/>
      <c r="GBA52" s="132"/>
      <c r="GBB52" s="132"/>
      <c r="GBC52" s="132"/>
      <c r="GBD52" s="132"/>
      <c r="GBE52" s="132"/>
      <c r="GBF52" s="130"/>
      <c r="GBG52" s="132"/>
      <c r="GBH52" s="132"/>
      <c r="GBI52" s="132"/>
      <c r="GBJ52" s="132"/>
      <c r="GBK52" s="132"/>
      <c r="GBL52" s="132"/>
      <c r="GBM52" s="132"/>
      <c r="GBN52" s="132"/>
      <c r="GBO52" s="132"/>
      <c r="GBP52" s="132"/>
      <c r="GBQ52" s="132"/>
      <c r="GBR52" s="132"/>
      <c r="GBS52" s="132"/>
      <c r="GBT52" s="132"/>
      <c r="GBU52" s="130"/>
      <c r="GBV52" s="132"/>
      <c r="GBW52" s="132"/>
      <c r="GBX52" s="132"/>
      <c r="GBY52" s="132"/>
      <c r="GBZ52" s="132"/>
      <c r="GCA52" s="132"/>
      <c r="GCB52" s="132"/>
      <c r="GCC52" s="132"/>
      <c r="GCD52" s="132"/>
      <c r="GCE52" s="132"/>
      <c r="GCF52" s="132"/>
      <c r="GCG52" s="132"/>
      <c r="GCH52" s="132"/>
      <c r="GCI52" s="132"/>
      <c r="GCJ52" s="130"/>
      <c r="GCK52" s="132"/>
      <c r="GCL52" s="132"/>
      <c r="GCM52" s="132"/>
      <c r="GCN52" s="132"/>
      <c r="GCO52" s="132"/>
      <c r="GCP52" s="132"/>
      <c r="GCQ52" s="132"/>
      <c r="GCR52" s="132"/>
      <c r="GCS52" s="132"/>
      <c r="GCT52" s="132"/>
      <c r="GCU52" s="132"/>
      <c r="GCV52" s="132"/>
      <c r="GCW52" s="132"/>
      <c r="GCX52" s="132"/>
      <c r="GCY52" s="130"/>
      <c r="GCZ52" s="132"/>
      <c r="GDA52" s="132"/>
      <c r="GDB52" s="132"/>
      <c r="GDC52" s="132"/>
      <c r="GDD52" s="132"/>
      <c r="GDE52" s="132"/>
      <c r="GDF52" s="132"/>
      <c r="GDG52" s="132"/>
      <c r="GDH52" s="132"/>
      <c r="GDI52" s="132"/>
      <c r="GDJ52" s="132"/>
      <c r="GDK52" s="132"/>
      <c r="GDL52" s="132"/>
      <c r="GDM52" s="132"/>
      <c r="GDN52" s="130"/>
      <c r="GDO52" s="132"/>
      <c r="GDP52" s="132"/>
      <c r="GDQ52" s="132"/>
      <c r="GDR52" s="132"/>
      <c r="GDS52" s="132"/>
      <c r="GDT52" s="132"/>
      <c r="GDU52" s="132"/>
      <c r="GDV52" s="132"/>
      <c r="GDW52" s="132"/>
      <c r="GDX52" s="132"/>
      <c r="GDY52" s="132"/>
      <c r="GDZ52" s="132"/>
      <c r="GEA52" s="132"/>
      <c r="GEB52" s="132"/>
      <c r="GEC52" s="130"/>
      <c r="GED52" s="132"/>
      <c r="GEE52" s="132"/>
      <c r="GEF52" s="132"/>
      <c r="GEG52" s="132"/>
      <c r="GEH52" s="132"/>
      <c r="GEI52" s="132"/>
      <c r="GEJ52" s="132"/>
      <c r="GEK52" s="132"/>
      <c r="GEL52" s="132"/>
      <c r="GEM52" s="132"/>
      <c r="GEN52" s="132"/>
      <c r="GEO52" s="132"/>
      <c r="GEP52" s="132"/>
      <c r="GEQ52" s="132"/>
      <c r="GER52" s="130"/>
      <c r="GES52" s="132"/>
      <c r="GET52" s="132"/>
      <c r="GEU52" s="132"/>
      <c r="GEV52" s="132"/>
      <c r="GEW52" s="132"/>
      <c r="GEX52" s="132"/>
      <c r="GEY52" s="132"/>
      <c r="GEZ52" s="132"/>
      <c r="GFA52" s="132"/>
      <c r="GFB52" s="132"/>
      <c r="GFC52" s="132"/>
      <c r="GFD52" s="132"/>
      <c r="GFE52" s="132"/>
      <c r="GFF52" s="132"/>
      <c r="GFG52" s="130"/>
      <c r="GFH52" s="132"/>
      <c r="GFI52" s="132"/>
      <c r="GFJ52" s="132"/>
      <c r="GFK52" s="132"/>
      <c r="GFL52" s="132"/>
      <c r="GFM52" s="132"/>
      <c r="GFN52" s="132"/>
      <c r="GFO52" s="132"/>
      <c r="GFP52" s="132"/>
      <c r="GFQ52" s="132"/>
      <c r="GFR52" s="132"/>
      <c r="GFS52" s="132"/>
      <c r="GFT52" s="132"/>
      <c r="GFU52" s="132"/>
      <c r="GFV52" s="130"/>
      <c r="GFW52" s="132"/>
      <c r="GFX52" s="132"/>
      <c r="GFY52" s="132"/>
      <c r="GFZ52" s="132"/>
      <c r="GGA52" s="132"/>
      <c r="GGB52" s="132"/>
      <c r="GGC52" s="132"/>
      <c r="GGD52" s="132"/>
      <c r="GGE52" s="132"/>
      <c r="GGF52" s="132"/>
      <c r="GGG52" s="132"/>
      <c r="GGH52" s="132"/>
      <c r="GGI52" s="132"/>
      <c r="GGJ52" s="132"/>
      <c r="GGK52" s="130"/>
      <c r="GGL52" s="132"/>
      <c r="GGM52" s="132"/>
      <c r="GGN52" s="132"/>
      <c r="GGO52" s="132"/>
      <c r="GGP52" s="132"/>
      <c r="GGQ52" s="132"/>
      <c r="GGR52" s="132"/>
      <c r="GGS52" s="132"/>
      <c r="GGT52" s="132"/>
      <c r="GGU52" s="132"/>
      <c r="GGV52" s="132"/>
      <c r="GGW52" s="132"/>
      <c r="GGX52" s="132"/>
      <c r="GGY52" s="132"/>
      <c r="GGZ52" s="130"/>
      <c r="GHA52" s="132"/>
      <c r="GHB52" s="132"/>
      <c r="GHC52" s="132"/>
      <c r="GHD52" s="132"/>
      <c r="GHE52" s="132"/>
      <c r="GHF52" s="132"/>
      <c r="GHG52" s="132"/>
      <c r="GHH52" s="132"/>
      <c r="GHI52" s="132"/>
      <c r="GHJ52" s="132"/>
      <c r="GHK52" s="132"/>
      <c r="GHL52" s="132"/>
      <c r="GHM52" s="132"/>
      <c r="GHN52" s="132"/>
      <c r="GHO52" s="130"/>
      <c r="GHP52" s="132"/>
      <c r="GHQ52" s="132"/>
      <c r="GHR52" s="132"/>
      <c r="GHS52" s="132"/>
      <c r="GHT52" s="132"/>
      <c r="GHU52" s="132"/>
      <c r="GHV52" s="132"/>
      <c r="GHW52" s="132"/>
      <c r="GHX52" s="132"/>
      <c r="GHY52" s="132"/>
      <c r="GHZ52" s="132"/>
      <c r="GIA52" s="132"/>
      <c r="GIB52" s="132"/>
      <c r="GIC52" s="132"/>
      <c r="GID52" s="130"/>
      <c r="GIE52" s="132"/>
      <c r="GIF52" s="132"/>
      <c r="GIG52" s="132"/>
      <c r="GIH52" s="132"/>
      <c r="GII52" s="132"/>
      <c r="GIJ52" s="132"/>
      <c r="GIK52" s="132"/>
      <c r="GIL52" s="132"/>
      <c r="GIM52" s="132"/>
      <c r="GIN52" s="132"/>
      <c r="GIO52" s="132"/>
      <c r="GIP52" s="132"/>
      <c r="GIQ52" s="132"/>
      <c r="GIR52" s="132"/>
      <c r="GIS52" s="130"/>
      <c r="GIT52" s="132"/>
      <c r="GIU52" s="132"/>
      <c r="GIV52" s="132"/>
      <c r="GIW52" s="132"/>
      <c r="GIX52" s="132"/>
      <c r="GIY52" s="132"/>
      <c r="GIZ52" s="132"/>
      <c r="GJA52" s="132"/>
      <c r="GJB52" s="132"/>
      <c r="GJC52" s="132"/>
      <c r="GJD52" s="132"/>
      <c r="GJE52" s="132"/>
      <c r="GJF52" s="132"/>
      <c r="GJG52" s="132"/>
      <c r="GJH52" s="130"/>
      <c r="GJI52" s="132"/>
      <c r="GJJ52" s="132"/>
      <c r="GJK52" s="132"/>
      <c r="GJL52" s="132"/>
      <c r="GJM52" s="132"/>
      <c r="GJN52" s="132"/>
      <c r="GJO52" s="132"/>
      <c r="GJP52" s="132"/>
      <c r="GJQ52" s="132"/>
      <c r="GJR52" s="132"/>
      <c r="GJS52" s="132"/>
      <c r="GJT52" s="132"/>
      <c r="GJU52" s="132"/>
      <c r="GJV52" s="132"/>
      <c r="GJW52" s="130"/>
      <c r="GJX52" s="132"/>
      <c r="GJY52" s="132"/>
      <c r="GJZ52" s="132"/>
      <c r="GKA52" s="132"/>
      <c r="GKB52" s="132"/>
      <c r="GKC52" s="132"/>
      <c r="GKD52" s="132"/>
      <c r="GKE52" s="132"/>
      <c r="GKF52" s="132"/>
      <c r="GKG52" s="132"/>
      <c r="GKH52" s="132"/>
      <c r="GKI52" s="132"/>
      <c r="GKJ52" s="132"/>
      <c r="GKK52" s="132"/>
      <c r="GKL52" s="130"/>
      <c r="GKM52" s="132"/>
      <c r="GKN52" s="132"/>
      <c r="GKO52" s="132"/>
      <c r="GKP52" s="132"/>
      <c r="GKQ52" s="132"/>
      <c r="GKR52" s="132"/>
      <c r="GKS52" s="132"/>
      <c r="GKT52" s="132"/>
      <c r="GKU52" s="132"/>
      <c r="GKV52" s="132"/>
      <c r="GKW52" s="132"/>
      <c r="GKX52" s="132"/>
      <c r="GKY52" s="132"/>
      <c r="GKZ52" s="132"/>
      <c r="GLA52" s="130"/>
      <c r="GLB52" s="132"/>
      <c r="GLC52" s="132"/>
      <c r="GLD52" s="132"/>
      <c r="GLE52" s="132"/>
      <c r="GLF52" s="132"/>
      <c r="GLG52" s="132"/>
      <c r="GLH52" s="132"/>
      <c r="GLI52" s="132"/>
      <c r="GLJ52" s="132"/>
      <c r="GLK52" s="132"/>
      <c r="GLL52" s="132"/>
      <c r="GLM52" s="132"/>
      <c r="GLN52" s="132"/>
      <c r="GLO52" s="132"/>
      <c r="GLP52" s="130"/>
      <c r="GLQ52" s="132"/>
      <c r="GLR52" s="132"/>
      <c r="GLS52" s="132"/>
      <c r="GLT52" s="132"/>
      <c r="GLU52" s="132"/>
      <c r="GLV52" s="132"/>
      <c r="GLW52" s="132"/>
      <c r="GLX52" s="132"/>
      <c r="GLY52" s="132"/>
      <c r="GLZ52" s="132"/>
      <c r="GMA52" s="132"/>
      <c r="GMB52" s="132"/>
      <c r="GMC52" s="132"/>
      <c r="GMD52" s="132"/>
      <c r="GME52" s="130"/>
      <c r="GMF52" s="132"/>
      <c r="GMG52" s="132"/>
      <c r="GMH52" s="132"/>
      <c r="GMI52" s="132"/>
      <c r="GMJ52" s="132"/>
      <c r="GMK52" s="132"/>
      <c r="GML52" s="132"/>
      <c r="GMM52" s="132"/>
      <c r="GMN52" s="132"/>
      <c r="GMO52" s="132"/>
      <c r="GMP52" s="132"/>
      <c r="GMQ52" s="132"/>
      <c r="GMR52" s="132"/>
      <c r="GMS52" s="132"/>
      <c r="GMT52" s="130"/>
      <c r="GMU52" s="132"/>
      <c r="GMV52" s="132"/>
      <c r="GMW52" s="132"/>
      <c r="GMX52" s="132"/>
      <c r="GMY52" s="132"/>
      <c r="GMZ52" s="132"/>
      <c r="GNA52" s="132"/>
      <c r="GNB52" s="132"/>
      <c r="GNC52" s="132"/>
      <c r="GND52" s="132"/>
      <c r="GNE52" s="132"/>
      <c r="GNF52" s="132"/>
      <c r="GNG52" s="132"/>
      <c r="GNH52" s="132"/>
      <c r="GNI52" s="130"/>
      <c r="GNJ52" s="132"/>
      <c r="GNK52" s="132"/>
      <c r="GNL52" s="132"/>
      <c r="GNM52" s="132"/>
      <c r="GNN52" s="132"/>
      <c r="GNO52" s="132"/>
      <c r="GNP52" s="132"/>
      <c r="GNQ52" s="132"/>
      <c r="GNR52" s="132"/>
      <c r="GNS52" s="132"/>
      <c r="GNT52" s="132"/>
      <c r="GNU52" s="132"/>
      <c r="GNV52" s="132"/>
      <c r="GNW52" s="132"/>
      <c r="GNX52" s="130"/>
      <c r="GNY52" s="132"/>
      <c r="GNZ52" s="132"/>
      <c r="GOA52" s="132"/>
      <c r="GOB52" s="132"/>
      <c r="GOC52" s="132"/>
      <c r="GOD52" s="132"/>
      <c r="GOE52" s="132"/>
      <c r="GOF52" s="132"/>
      <c r="GOG52" s="132"/>
      <c r="GOH52" s="132"/>
      <c r="GOI52" s="132"/>
      <c r="GOJ52" s="132"/>
      <c r="GOK52" s="132"/>
      <c r="GOL52" s="132"/>
      <c r="GOM52" s="130"/>
      <c r="GON52" s="132"/>
      <c r="GOO52" s="132"/>
      <c r="GOP52" s="132"/>
      <c r="GOQ52" s="132"/>
      <c r="GOR52" s="132"/>
      <c r="GOS52" s="132"/>
      <c r="GOT52" s="132"/>
      <c r="GOU52" s="132"/>
      <c r="GOV52" s="132"/>
      <c r="GOW52" s="132"/>
      <c r="GOX52" s="132"/>
      <c r="GOY52" s="132"/>
      <c r="GOZ52" s="132"/>
      <c r="GPA52" s="132"/>
      <c r="GPB52" s="130"/>
      <c r="GPC52" s="132"/>
      <c r="GPD52" s="132"/>
      <c r="GPE52" s="132"/>
      <c r="GPF52" s="132"/>
      <c r="GPG52" s="132"/>
      <c r="GPH52" s="132"/>
      <c r="GPI52" s="132"/>
      <c r="GPJ52" s="132"/>
      <c r="GPK52" s="132"/>
      <c r="GPL52" s="132"/>
      <c r="GPM52" s="132"/>
      <c r="GPN52" s="132"/>
      <c r="GPO52" s="132"/>
      <c r="GPP52" s="132"/>
      <c r="GPQ52" s="130"/>
      <c r="GPR52" s="132"/>
      <c r="GPS52" s="132"/>
      <c r="GPT52" s="132"/>
      <c r="GPU52" s="132"/>
      <c r="GPV52" s="132"/>
      <c r="GPW52" s="132"/>
      <c r="GPX52" s="132"/>
      <c r="GPY52" s="132"/>
      <c r="GPZ52" s="132"/>
      <c r="GQA52" s="132"/>
      <c r="GQB52" s="132"/>
      <c r="GQC52" s="132"/>
      <c r="GQD52" s="132"/>
      <c r="GQE52" s="132"/>
      <c r="GQF52" s="130"/>
      <c r="GQG52" s="132"/>
      <c r="GQH52" s="132"/>
      <c r="GQI52" s="132"/>
      <c r="GQJ52" s="132"/>
      <c r="GQK52" s="132"/>
      <c r="GQL52" s="132"/>
      <c r="GQM52" s="132"/>
      <c r="GQN52" s="132"/>
      <c r="GQO52" s="132"/>
      <c r="GQP52" s="132"/>
      <c r="GQQ52" s="132"/>
      <c r="GQR52" s="132"/>
      <c r="GQS52" s="132"/>
      <c r="GQT52" s="132"/>
      <c r="GQU52" s="130"/>
      <c r="GQV52" s="132"/>
      <c r="GQW52" s="132"/>
      <c r="GQX52" s="132"/>
      <c r="GQY52" s="132"/>
      <c r="GQZ52" s="132"/>
      <c r="GRA52" s="132"/>
      <c r="GRB52" s="132"/>
      <c r="GRC52" s="132"/>
      <c r="GRD52" s="132"/>
      <c r="GRE52" s="132"/>
      <c r="GRF52" s="132"/>
      <c r="GRG52" s="132"/>
      <c r="GRH52" s="132"/>
      <c r="GRI52" s="132"/>
      <c r="GRJ52" s="130"/>
      <c r="GRK52" s="132"/>
      <c r="GRL52" s="132"/>
      <c r="GRM52" s="132"/>
      <c r="GRN52" s="132"/>
      <c r="GRO52" s="132"/>
      <c r="GRP52" s="132"/>
      <c r="GRQ52" s="132"/>
      <c r="GRR52" s="132"/>
      <c r="GRS52" s="132"/>
      <c r="GRT52" s="132"/>
      <c r="GRU52" s="132"/>
      <c r="GRV52" s="132"/>
      <c r="GRW52" s="132"/>
      <c r="GRX52" s="132"/>
      <c r="GRY52" s="130"/>
      <c r="GRZ52" s="132"/>
      <c r="GSA52" s="132"/>
      <c r="GSB52" s="132"/>
      <c r="GSC52" s="132"/>
      <c r="GSD52" s="132"/>
      <c r="GSE52" s="132"/>
      <c r="GSF52" s="132"/>
      <c r="GSG52" s="132"/>
      <c r="GSH52" s="132"/>
      <c r="GSI52" s="132"/>
      <c r="GSJ52" s="132"/>
      <c r="GSK52" s="132"/>
      <c r="GSL52" s="132"/>
      <c r="GSM52" s="132"/>
      <c r="GSN52" s="130"/>
      <c r="GSO52" s="132"/>
      <c r="GSP52" s="132"/>
      <c r="GSQ52" s="132"/>
      <c r="GSR52" s="132"/>
      <c r="GSS52" s="132"/>
      <c r="GST52" s="132"/>
      <c r="GSU52" s="132"/>
      <c r="GSV52" s="132"/>
      <c r="GSW52" s="132"/>
      <c r="GSX52" s="132"/>
      <c r="GSY52" s="132"/>
      <c r="GSZ52" s="132"/>
      <c r="GTA52" s="132"/>
      <c r="GTB52" s="132"/>
      <c r="GTC52" s="130"/>
      <c r="GTD52" s="132"/>
      <c r="GTE52" s="132"/>
      <c r="GTF52" s="132"/>
      <c r="GTG52" s="132"/>
      <c r="GTH52" s="132"/>
      <c r="GTI52" s="132"/>
      <c r="GTJ52" s="132"/>
      <c r="GTK52" s="132"/>
      <c r="GTL52" s="132"/>
      <c r="GTM52" s="132"/>
      <c r="GTN52" s="132"/>
      <c r="GTO52" s="132"/>
      <c r="GTP52" s="132"/>
      <c r="GTQ52" s="132"/>
      <c r="GTR52" s="130"/>
      <c r="GTS52" s="132"/>
      <c r="GTT52" s="132"/>
      <c r="GTU52" s="132"/>
      <c r="GTV52" s="132"/>
      <c r="GTW52" s="132"/>
      <c r="GTX52" s="132"/>
      <c r="GTY52" s="132"/>
      <c r="GTZ52" s="132"/>
      <c r="GUA52" s="132"/>
      <c r="GUB52" s="132"/>
      <c r="GUC52" s="132"/>
      <c r="GUD52" s="132"/>
      <c r="GUE52" s="132"/>
      <c r="GUF52" s="132"/>
      <c r="GUG52" s="130"/>
      <c r="GUH52" s="132"/>
      <c r="GUI52" s="132"/>
      <c r="GUJ52" s="132"/>
      <c r="GUK52" s="132"/>
      <c r="GUL52" s="132"/>
      <c r="GUM52" s="132"/>
      <c r="GUN52" s="132"/>
      <c r="GUO52" s="132"/>
      <c r="GUP52" s="132"/>
      <c r="GUQ52" s="132"/>
      <c r="GUR52" s="132"/>
      <c r="GUS52" s="132"/>
      <c r="GUT52" s="132"/>
      <c r="GUU52" s="132"/>
      <c r="GUV52" s="130"/>
      <c r="GUW52" s="132"/>
      <c r="GUX52" s="132"/>
      <c r="GUY52" s="132"/>
      <c r="GUZ52" s="132"/>
      <c r="GVA52" s="132"/>
      <c r="GVB52" s="132"/>
      <c r="GVC52" s="132"/>
      <c r="GVD52" s="132"/>
      <c r="GVE52" s="132"/>
      <c r="GVF52" s="132"/>
      <c r="GVG52" s="132"/>
      <c r="GVH52" s="132"/>
      <c r="GVI52" s="132"/>
      <c r="GVJ52" s="132"/>
      <c r="GVK52" s="130"/>
      <c r="GVL52" s="132"/>
      <c r="GVM52" s="132"/>
      <c r="GVN52" s="132"/>
      <c r="GVO52" s="132"/>
      <c r="GVP52" s="132"/>
      <c r="GVQ52" s="132"/>
      <c r="GVR52" s="132"/>
      <c r="GVS52" s="132"/>
      <c r="GVT52" s="132"/>
      <c r="GVU52" s="132"/>
      <c r="GVV52" s="132"/>
      <c r="GVW52" s="132"/>
      <c r="GVX52" s="132"/>
      <c r="GVY52" s="132"/>
      <c r="GVZ52" s="130"/>
      <c r="GWA52" s="132"/>
      <c r="GWB52" s="132"/>
      <c r="GWC52" s="132"/>
      <c r="GWD52" s="132"/>
      <c r="GWE52" s="132"/>
      <c r="GWF52" s="132"/>
      <c r="GWG52" s="132"/>
      <c r="GWH52" s="132"/>
      <c r="GWI52" s="132"/>
      <c r="GWJ52" s="132"/>
      <c r="GWK52" s="132"/>
      <c r="GWL52" s="132"/>
      <c r="GWM52" s="132"/>
      <c r="GWN52" s="132"/>
      <c r="GWO52" s="130"/>
      <c r="GWP52" s="132"/>
      <c r="GWQ52" s="132"/>
      <c r="GWR52" s="132"/>
      <c r="GWS52" s="132"/>
      <c r="GWT52" s="132"/>
      <c r="GWU52" s="132"/>
      <c r="GWV52" s="132"/>
      <c r="GWW52" s="132"/>
      <c r="GWX52" s="132"/>
      <c r="GWY52" s="132"/>
      <c r="GWZ52" s="132"/>
      <c r="GXA52" s="132"/>
      <c r="GXB52" s="132"/>
      <c r="GXC52" s="132"/>
      <c r="GXD52" s="130"/>
      <c r="GXE52" s="132"/>
      <c r="GXF52" s="132"/>
      <c r="GXG52" s="132"/>
      <c r="GXH52" s="132"/>
      <c r="GXI52" s="132"/>
      <c r="GXJ52" s="132"/>
      <c r="GXK52" s="132"/>
      <c r="GXL52" s="132"/>
      <c r="GXM52" s="132"/>
      <c r="GXN52" s="132"/>
      <c r="GXO52" s="132"/>
      <c r="GXP52" s="132"/>
      <c r="GXQ52" s="132"/>
      <c r="GXR52" s="132"/>
      <c r="GXS52" s="130"/>
      <c r="GXT52" s="132"/>
      <c r="GXU52" s="132"/>
      <c r="GXV52" s="132"/>
      <c r="GXW52" s="132"/>
      <c r="GXX52" s="132"/>
      <c r="GXY52" s="132"/>
      <c r="GXZ52" s="132"/>
      <c r="GYA52" s="132"/>
      <c r="GYB52" s="132"/>
      <c r="GYC52" s="132"/>
      <c r="GYD52" s="132"/>
      <c r="GYE52" s="132"/>
      <c r="GYF52" s="132"/>
      <c r="GYG52" s="132"/>
      <c r="GYH52" s="130"/>
      <c r="GYI52" s="132"/>
      <c r="GYJ52" s="132"/>
      <c r="GYK52" s="132"/>
      <c r="GYL52" s="132"/>
      <c r="GYM52" s="132"/>
      <c r="GYN52" s="132"/>
      <c r="GYO52" s="132"/>
      <c r="GYP52" s="132"/>
      <c r="GYQ52" s="132"/>
      <c r="GYR52" s="132"/>
      <c r="GYS52" s="132"/>
      <c r="GYT52" s="132"/>
      <c r="GYU52" s="132"/>
      <c r="GYV52" s="132"/>
      <c r="GYW52" s="130"/>
      <c r="GYX52" s="132"/>
      <c r="GYY52" s="132"/>
      <c r="GYZ52" s="132"/>
      <c r="GZA52" s="132"/>
      <c r="GZB52" s="132"/>
      <c r="GZC52" s="132"/>
      <c r="GZD52" s="132"/>
      <c r="GZE52" s="132"/>
      <c r="GZF52" s="132"/>
      <c r="GZG52" s="132"/>
      <c r="GZH52" s="132"/>
      <c r="GZI52" s="132"/>
      <c r="GZJ52" s="132"/>
      <c r="GZK52" s="132"/>
      <c r="GZL52" s="130"/>
      <c r="GZM52" s="132"/>
      <c r="GZN52" s="132"/>
      <c r="GZO52" s="132"/>
      <c r="GZP52" s="132"/>
      <c r="GZQ52" s="132"/>
      <c r="GZR52" s="132"/>
      <c r="GZS52" s="132"/>
      <c r="GZT52" s="132"/>
      <c r="GZU52" s="132"/>
      <c r="GZV52" s="132"/>
      <c r="GZW52" s="132"/>
      <c r="GZX52" s="132"/>
      <c r="GZY52" s="132"/>
      <c r="GZZ52" s="132"/>
      <c r="HAA52" s="130"/>
      <c r="HAB52" s="132"/>
      <c r="HAC52" s="132"/>
      <c r="HAD52" s="132"/>
      <c r="HAE52" s="132"/>
      <c r="HAF52" s="132"/>
      <c r="HAG52" s="132"/>
      <c r="HAH52" s="132"/>
      <c r="HAI52" s="132"/>
      <c r="HAJ52" s="132"/>
      <c r="HAK52" s="132"/>
      <c r="HAL52" s="132"/>
      <c r="HAM52" s="132"/>
      <c r="HAN52" s="132"/>
      <c r="HAO52" s="132"/>
      <c r="HAP52" s="130"/>
      <c r="HAQ52" s="132"/>
      <c r="HAR52" s="132"/>
      <c r="HAS52" s="132"/>
      <c r="HAT52" s="132"/>
      <c r="HAU52" s="132"/>
      <c r="HAV52" s="132"/>
      <c r="HAW52" s="132"/>
      <c r="HAX52" s="132"/>
      <c r="HAY52" s="132"/>
      <c r="HAZ52" s="132"/>
      <c r="HBA52" s="132"/>
      <c r="HBB52" s="132"/>
      <c r="HBC52" s="132"/>
      <c r="HBD52" s="132"/>
      <c r="HBE52" s="130"/>
      <c r="HBF52" s="132"/>
      <c r="HBG52" s="132"/>
      <c r="HBH52" s="132"/>
      <c r="HBI52" s="132"/>
      <c r="HBJ52" s="132"/>
      <c r="HBK52" s="132"/>
      <c r="HBL52" s="132"/>
      <c r="HBM52" s="132"/>
      <c r="HBN52" s="132"/>
      <c r="HBO52" s="132"/>
      <c r="HBP52" s="132"/>
      <c r="HBQ52" s="132"/>
      <c r="HBR52" s="132"/>
      <c r="HBS52" s="132"/>
      <c r="HBT52" s="130"/>
      <c r="HBU52" s="132"/>
      <c r="HBV52" s="132"/>
      <c r="HBW52" s="132"/>
      <c r="HBX52" s="132"/>
      <c r="HBY52" s="132"/>
      <c r="HBZ52" s="132"/>
      <c r="HCA52" s="132"/>
      <c r="HCB52" s="132"/>
      <c r="HCC52" s="132"/>
      <c r="HCD52" s="132"/>
      <c r="HCE52" s="132"/>
      <c r="HCF52" s="132"/>
      <c r="HCG52" s="132"/>
      <c r="HCH52" s="132"/>
      <c r="HCI52" s="130"/>
      <c r="HCJ52" s="132"/>
      <c r="HCK52" s="132"/>
      <c r="HCL52" s="132"/>
      <c r="HCM52" s="132"/>
      <c r="HCN52" s="132"/>
      <c r="HCO52" s="132"/>
      <c r="HCP52" s="132"/>
      <c r="HCQ52" s="132"/>
      <c r="HCR52" s="132"/>
      <c r="HCS52" s="132"/>
      <c r="HCT52" s="132"/>
      <c r="HCU52" s="132"/>
      <c r="HCV52" s="132"/>
      <c r="HCW52" s="132"/>
      <c r="HCX52" s="130"/>
      <c r="HCY52" s="132"/>
      <c r="HCZ52" s="132"/>
      <c r="HDA52" s="132"/>
      <c r="HDB52" s="132"/>
      <c r="HDC52" s="132"/>
      <c r="HDD52" s="132"/>
      <c r="HDE52" s="132"/>
      <c r="HDF52" s="132"/>
      <c r="HDG52" s="132"/>
      <c r="HDH52" s="132"/>
      <c r="HDI52" s="132"/>
      <c r="HDJ52" s="132"/>
      <c r="HDK52" s="132"/>
      <c r="HDL52" s="132"/>
      <c r="HDM52" s="130"/>
      <c r="HDN52" s="132"/>
      <c r="HDO52" s="132"/>
      <c r="HDP52" s="132"/>
      <c r="HDQ52" s="132"/>
      <c r="HDR52" s="132"/>
      <c r="HDS52" s="132"/>
      <c r="HDT52" s="132"/>
      <c r="HDU52" s="132"/>
      <c r="HDV52" s="132"/>
      <c r="HDW52" s="132"/>
      <c r="HDX52" s="132"/>
      <c r="HDY52" s="132"/>
      <c r="HDZ52" s="132"/>
      <c r="HEA52" s="132"/>
      <c r="HEB52" s="130"/>
      <c r="HEC52" s="132"/>
      <c r="HED52" s="132"/>
      <c r="HEE52" s="132"/>
      <c r="HEF52" s="132"/>
      <c r="HEG52" s="132"/>
      <c r="HEH52" s="132"/>
      <c r="HEI52" s="132"/>
      <c r="HEJ52" s="132"/>
      <c r="HEK52" s="132"/>
      <c r="HEL52" s="132"/>
      <c r="HEM52" s="132"/>
      <c r="HEN52" s="132"/>
      <c r="HEO52" s="132"/>
      <c r="HEP52" s="132"/>
      <c r="HEQ52" s="130"/>
      <c r="HER52" s="132"/>
      <c r="HES52" s="132"/>
      <c r="HET52" s="132"/>
      <c r="HEU52" s="132"/>
      <c r="HEV52" s="132"/>
      <c r="HEW52" s="132"/>
      <c r="HEX52" s="132"/>
      <c r="HEY52" s="132"/>
      <c r="HEZ52" s="132"/>
      <c r="HFA52" s="132"/>
      <c r="HFB52" s="132"/>
      <c r="HFC52" s="132"/>
      <c r="HFD52" s="132"/>
      <c r="HFE52" s="132"/>
      <c r="HFF52" s="130"/>
      <c r="HFG52" s="132"/>
      <c r="HFH52" s="132"/>
      <c r="HFI52" s="132"/>
      <c r="HFJ52" s="132"/>
      <c r="HFK52" s="132"/>
      <c r="HFL52" s="132"/>
      <c r="HFM52" s="132"/>
      <c r="HFN52" s="132"/>
      <c r="HFO52" s="132"/>
      <c r="HFP52" s="132"/>
      <c r="HFQ52" s="132"/>
      <c r="HFR52" s="132"/>
      <c r="HFS52" s="132"/>
      <c r="HFT52" s="132"/>
      <c r="HFU52" s="130"/>
      <c r="HFV52" s="132"/>
      <c r="HFW52" s="132"/>
      <c r="HFX52" s="132"/>
      <c r="HFY52" s="132"/>
      <c r="HFZ52" s="132"/>
      <c r="HGA52" s="132"/>
      <c r="HGB52" s="132"/>
      <c r="HGC52" s="132"/>
      <c r="HGD52" s="132"/>
      <c r="HGE52" s="132"/>
      <c r="HGF52" s="132"/>
      <c r="HGG52" s="132"/>
      <c r="HGH52" s="132"/>
      <c r="HGI52" s="132"/>
      <c r="HGJ52" s="130"/>
      <c r="HGK52" s="132"/>
      <c r="HGL52" s="132"/>
      <c r="HGM52" s="132"/>
      <c r="HGN52" s="132"/>
      <c r="HGO52" s="132"/>
      <c r="HGP52" s="132"/>
      <c r="HGQ52" s="132"/>
      <c r="HGR52" s="132"/>
      <c r="HGS52" s="132"/>
      <c r="HGT52" s="132"/>
      <c r="HGU52" s="132"/>
      <c r="HGV52" s="132"/>
      <c r="HGW52" s="132"/>
      <c r="HGX52" s="132"/>
      <c r="HGY52" s="130"/>
      <c r="HGZ52" s="132"/>
      <c r="HHA52" s="132"/>
      <c r="HHB52" s="132"/>
      <c r="HHC52" s="132"/>
      <c r="HHD52" s="132"/>
      <c r="HHE52" s="132"/>
      <c r="HHF52" s="132"/>
      <c r="HHG52" s="132"/>
      <c r="HHH52" s="132"/>
      <c r="HHI52" s="132"/>
      <c r="HHJ52" s="132"/>
      <c r="HHK52" s="132"/>
      <c r="HHL52" s="132"/>
      <c r="HHM52" s="132"/>
      <c r="HHN52" s="130"/>
      <c r="HHO52" s="132"/>
      <c r="HHP52" s="132"/>
      <c r="HHQ52" s="132"/>
      <c r="HHR52" s="132"/>
      <c r="HHS52" s="132"/>
      <c r="HHT52" s="132"/>
      <c r="HHU52" s="132"/>
      <c r="HHV52" s="132"/>
      <c r="HHW52" s="132"/>
      <c r="HHX52" s="132"/>
      <c r="HHY52" s="132"/>
      <c r="HHZ52" s="132"/>
      <c r="HIA52" s="132"/>
      <c r="HIB52" s="132"/>
      <c r="HIC52" s="130"/>
      <c r="HID52" s="132"/>
      <c r="HIE52" s="132"/>
      <c r="HIF52" s="132"/>
      <c r="HIG52" s="132"/>
      <c r="HIH52" s="132"/>
      <c r="HII52" s="132"/>
      <c r="HIJ52" s="132"/>
      <c r="HIK52" s="132"/>
      <c r="HIL52" s="132"/>
      <c r="HIM52" s="132"/>
      <c r="HIN52" s="132"/>
      <c r="HIO52" s="132"/>
      <c r="HIP52" s="132"/>
      <c r="HIQ52" s="132"/>
      <c r="HIR52" s="130"/>
      <c r="HIS52" s="132"/>
      <c r="HIT52" s="132"/>
      <c r="HIU52" s="132"/>
      <c r="HIV52" s="132"/>
      <c r="HIW52" s="132"/>
      <c r="HIX52" s="132"/>
      <c r="HIY52" s="132"/>
      <c r="HIZ52" s="132"/>
      <c r="HJA52" s="132"/>
      <c r="HJB52" s="132"/>
      <c r="HJC52" s="132"/>
      <c r="HJD52" s="132"/>
      <c r="HJE52" s="132"/>
      <c r="HJF52" s="132"/>
      <c r="HJG52" s="130"/>
      <c r="HJH52" s="132"/>
      <c r="HJI52" s="132"/>
      <c r="HJJ52" s="132"/>
      <c r="HJK52" s="132"/>
      <c r="HJL52" s="132"/>
      <c r="HJM52" s="132"/>
      <c r="HJN52" s="132"/>
      <c r="HJO52" s="132"/>
      <c r="HJP52" s="132"/>
      <c r="HJQ52" s="132"/>
      <c r="HJR52" s="132"/>
      <c r="HJS52" s="132"/>
      <c r="HJT52" s="132"/>
      <c r="HJU52" s="132"/>
      <c r="HJV52" s="130"/>
      <c r="HJW52" s="132"/>
      <c r="HJX52" s="132"/>
      <c r="HJY52" s="132"/>
      <c r="HJZ52" s="132"/>
      <c r="HKA52" s="132"/>
      <c r="HKB52" s="132"/>
      <c r="HKC52" s="132"/>
      <c r="HKD52" s="132"/>
      <c r="HKE52" s="132"/>
      <c r="HKF52" s="132"/>
      <c r="HKG52" s="132"/>
      <c r="HKH52" s="132"/>
      <c r="HKI52" s="132"/>
      <c r="HKJ52" s="132"/>
      <c r="HKK52" s="130"/>
      <c r="HKL52" s="132"/>
      <c r="HKM52" s="132"/>
      <c r="HKN52" s="132"/>
      <c r="HKO52" s="132"/>
      <c r="HKP52" s="132"/>
      <c r="HKQ52" s="132"/>
      <c r="HKR52" s="132"/>
      <c r="HKS52" s="132"/>
      <c r="HKT52" s="132"/>
      <c r="HKU52" s="132"/>
      <c r="HKV52" s="132"/>
      <c r="HKW52" s="132"/>
      <c r="HKX52" s="132"/>
      <c r="HKY52" s="132"/>
      <c r="HKZ52" s="130"/>
      <c r="HLA52" s="132"/>
      <c r="HLB52" s="132"/>
      <c r="HLC52" s="132"/>
      <c r="HLD52" s="132"/>
      <c r="HLE52" s="132"/>
      <c r="HLF52" s="132"/>
      <c r="HLG52" s="132"/>
      <c r="HLH52" s="132"/>
      <c r="HLI52" s="132"/>
      <c r="HLJ52" s="132"/>
      <c r="HLK52" s="132"/>
      <c r="HLL52" s="132"/>
      <c r="HLM52" s="132"/>
      <c r="HLN52" s="132"/>
      <c r="HLO52" s="130"/>
      <c r="HLP52" s="132"/>
      <c r="HLQ52" s="132"/>
      <c r="HLR52" s="132"/>
      <c r="HLS52" s="132"/>
      <c r="HLT52" s="132"/>
      <c r="HLU52" s="132"/>
      <c r="HLV52" s="132"/>
      <c r="HLW52" s="132"/>
      <c r="HLX52" s="132"/>
      <c r="HLY52" s="132"/>
      <c r="HLZ52" s="132"/>
      <c r="HMA52" s="132"/>
      <c r="HMB52" s="132"/>
      <c r="HMC52" s="132"/>
      <c r="HMD52" s="130"/>
      <c r="HME52" s="132"/>
      <c r="HMF52" s="132"/>
      <c r="HMG52" s="132"/>
      <c r="HMH52" s="132"/>
      <c r="HMI52" s="132"/>
      <c r="HMJ52" s="132"/>
      <c r="HMK52" s="132"/>
      <c r="HML52" s="132"/>
      <c r="HMM52" s="132"/>
      <c r="HMN52" s="132"/>
      <c r="HMO52" s="132"/>
      <c r="HMP52" s="132"/>
      <c r="HMQ52" s="132"/>
      <c r="HMR52" s="132"/>
      <c r="HMS52" s="130"/>
      <c r="HMT52" s="132"/>
      <c r="HMU52" s="132"/>
      <c r="HMV52" s="132"/>
      <c r="HMW52" s="132"/>
      <c r="HMX52" s="132"/>
      <c r="HMY52" s="132"/>
      <c r="HMZ52" s="132"/>
      <c r="HNA52" s="132"/>
      <c r="HNB52" s="132"/>
      <c r="HNC52" s="132"/>
      <c r="HND52" s="132"/>
      <c r="HNE52" s="132"/>
      <c r="HNF52" s="132"/>
      <c r="HNG52" s="132"/>
      <c r="HNH52" s="130"/>
      <c r="HNI52" s="132"/>
      <c r="HNJ52" s="132"/>
      <c r="HNK52" s="132"/>
      <c r="HNL52" s="132"/>
      <c r="HNM52" s="132"/>
      <c r="HNN52" s="132"/>
      <c r="HNO52" s="132"/>
      <c r="HNP52" s="132"/>
      <c r="HNQ52" s="132"/>
      <c r="HNR52" s="132"/>
      <c r="HNS52" s="132"/>
      <c r="HNT52" s="132"/>
      <c r="HNU52" s="132"/>
      <c r="HNV52" s="132"/>
      <c r="HNW52" s="130"/>
      <c r="HNX52" s="132"/>
      <c r="HNY52" s="132"/>
      <c r="HNZ52" s="132"/>
      <c r="HOA52" s="132"/>
      <c r="HOB52" s="132"/>
      <c r="HOC52" s="132"/>
      <c r="HOD52" s="132"/>
      <c r="HOE52" s="132"/>
      <c r="HOF52" s="132"/>
      <c r="HOG52" s="132"/>
      <c r="HOH52" s="132"/>
      <c r="HOI52" s="132"/>
      <c r="HOJ52" s="132"/>
      <c r="HOK52" s="132"/>
      <c r="HOL52" s="130"/>
      <c r="HOM52" s="132"/>
      <c r="HON52" s="132"/>
      <c r="HOO52" s="132"/>
      <c r="HOP52" s="132"/>
      <c r="HOQ52" s="132"/>
      <c r="HOR52" s="132"/>
      <c r="HOS52" s="132"/>
      <c r="HOT52" s="132"/>
      <c r="HOU52" s="132"/>
      <c r="HOV52" s="132"/>
      <c r="HOW52" s="132"/>
      <c r="HOX52" s="132"/>
      <c r="HOY52" s="132"/>
      <c r="HOZ52" s="132"/>
      <c r="HPA52" s="130"/>
      <c r="HPB52" s="132"/>
      <c r="HPC52" s="132"/>
      <c r="HPD52" s="132"/>
      <c r="HPE52" s="132"/>
      <c r="HPF52" s="132"/>
      <c r="HPG52" s="132"/>
      <c r="HPH52" s="132"/>
      <c r="HPI52" s="132"/>
      <c r="HPJ52" s="132"/>
      <c r="HPK52" s="132"/>
      <c r="HPL52" s="132"/>
      <c r="HPM52" s="132"/>
      <c r="HPN52" s="132"/>
      <c r="HPO52" s="132"/>
      <c r="HPP52" s="130"/>
      <c r="HPQ52" s="132"/>
      <c r="HPR52" s="132"/>
      <c r="HPS52" s="132"/>
      <c r="HPT52" s="132"/>
      <c r="HPU52" s="132"/>
      <c r="HPV52" s="132"/>
      <c r="HPW52" s="132"/>
      <c r="HPX52" s="132"/>
      <c r="HPY52" s="132"/>
      <c r="HPZ52" s="132"/>
      <c r="HQA52" s="132"/>
      <c r="HQB52" s="132"/>
      <c r="HQC52" s="132"/>
      <c r="HQD52" s="132"/>
      <c r="HQE52" s="130"/>
      <c r="HQF52" s="132"/>
      <c r="HQG52" s="132"/>
      <c r="HQH52" s="132"/>
      <c r="HQI52" s="132"/>
      <c r="HQJ52" s="132"/>
      <c r="HQK52" s="132"/>
      <c r="HQL52" s="132"/>
      <c r="HQM52" s="132"/>
      <c r="HQN52" s="132"/>
      <c r="HQO52" s="132"/>
      <c r="HQP52" s="132"/>
      <c r="HQQ52" s="132"/>
      <c r="HQR52" s="132"/>
      <c r="HQS52" s="132"/>
      <c r="HQT52" s="130"/>
      <c r="HQU52" s="132"/>
      <c r="HQV52" s="132"/>
      <c r="HQW52" s="132"/>
      <c r="HQX52" s="132"/>
      <c r="HQY52" s="132"/>
      <c r="HQZ52" s="132"/>
      <c r="HRA52" s="132"/>
      <c r="HRB52" s="132"/>
      <c r="HRC52" s="132"/>
      <c r="HRD52" s="132"/>
      <c r="HRE52" s="132"/>
      <c r="HRF52" s="132"/>
      <c r="HRG52" s="132"/>
      <c r="HRH52" s="132"/>
      <c r="HRI52" s="130"/>
      <c r="HRJ52" s="132"/>
      <c r="HRK52" s="132"/>
      <c r="HRL52" s="132"/>
      <c r="HRM52" s="132"/>
      <c r="HRN52" s="132"/>
      <c r="HRO52" s="132"/>
      <c r="HRP52" s="132"/>
      <c r="HRQ52" s="132"/>
      <c r="HRR52" s="132"/>
      <c r="HRS52" s="132"/>
      <c r="HRT52" s="132"/>
      <c r="HRU52" s="132"/>
      <c r="HRV52" s="132"/>
      <c r="HRW52" s="132"/>
      <c r="HRX52" s="130"/>
      <c r="HRY52" s="132"/>
      <c r="HRZ52" s="132"/>
      <c r="HSA52" s="132"/>
      <c r="HSB52" s="132"/>
      <c r="HSC52" s="132"/>
      <c r="HSD52" s="132"/>
      <c r="HSE52" s="132"/>
      <c r="HSF52" s="132"/>
      <c r="HSG52" s="132"/>
      <c r="HSH52" s="132"/>
      <c r="HSI52" s="132"/>
      <c r="HSJ52" s="132"/>
      <c r="HSK52" s="132"/>
      <c r="HSL52" s="132"/>
      <c r="HSM52" s="130"/>
      <c r="HSN52" s="132"/>
      <c r="HSO52" s="132"/>
      <c r="HSP52" s="132"/>
      <c r="HSQ52" s="132"/>
      <c r="HSR52" s="132"/>
      <c r="HSS52" s="132"/>
      <c r="HST52" s="132"/>
      <c r="HSU52" s="132"/>
      <c r="HSV52" s="132"/>
      <c r="HSW52" s="132"/>
      <c r="HSX52" s="132"/>
      <c r="HSY52" s="132"/>
      <c r="HSZ52" s="132"/>
      <c r="HTA52" s="132"/>
      <c r="HTB52" s="130"/>
      <c r="HTC52" s="132"/>
      <c r="HTD52" s="132"/>
      <c r="HTE52" s="132"/>
      <c r="HTF52" s="132"/>
      <c r="HTG52" s="132"/>
      <c r="HTH52" s="132"/>
      <c r="HTI52" s="132"/>
      <c r="HTJ52" s="132"/>
      <c r="HTK52" s="132"/>
      <c r="HTL52" s="132"/>
      <c r="HTM52" s="132"/>
      <c r="HTN52" s="132"/>
      <c r="HTO52" s="132"/>
      <c r="HTP52" s="132"/>
      <c r="HTQ52" s="130"/>
      <c r="HTR52" s="132"/>
      <c r="HTS52" s="132"/>
      <c r="HTT52" s="132"/>
      <c r="HTU52" s="132"/>
      <c r="HTV52" s="132"/>
      <c r="HTW52" s="132"/>
      <c r="HTX52" s="132"/>
      <c r="HTY52" s="132"/>
      <c r="HTZ52" s="132"/>
      <c r="HUA52" s="132"/>
      <c r="HUB52" s="132"/>
      <c r="HUC52" s="132"/>
      <c r="HUD52" s="132"/>
      <c r="HUE52" s="132"/>
      <c r="HUF52" s="130"/>
      <c r="HUG52" s="132"/>
      <c r="HUH52" s="132"/>
      <c r="HUI52" s="132"/>
      <c r="HUJ52" s="132"/>
      <c r="HUK52" s="132"/>
      <c r="HUL52" s="132"/>
      <c r="HUM52" s="132"/>
      <c r="HUN52" s="132"/>
      <c r="HUO52" s="132"/>
      <c r="HUP52" s="132"/>
      <c r="HUQ52" s="132"/>
      <c r="HUR52" s="132"/>
      <c r="HUS52" s="132"/>
      <c r="HUT52" s="132"/>
      <c r="HUU52" s="130"/>
      <c r="HUV52" s="132"/>
      <c r="HUW52" s="132"/>
      <c r="HUX52" s="132"/>
      <c r="HUY52" s="132"/>
      <c r="HUZ52" s="132"/>
      <c r="HVA52" s="132"/>
      <c r="HVB52" s="132"/>
      <c r="HVC52" s="132"/>
      <c r="HVD52" s="132"/>
      <c r="HVE52" s="132"/>
      <c r="HVF52" s="132"/>
      <c r="HVG52" s="132"/>
      <c r="HVH52" s="132"/>
      <c r="HVI52" s="132"/>
      <c r="HVJ52" s="130"/>
      <c r="HVK52" s="132"/>
      <c r="HVL52" s="132"/>
      <c r="HVM52" s="132"/>
      <c r="HVN52" s="132"/>
      <c r="HVO52" s="132"/>
      <c r="HVP52" s="132"/>
      <c r="HVQ52" s="132"/>
      <c r="HVR52" s="132"/>
      <c r="HVS52" s="132"/>
      <c r="HVT52" s="132"/>
      <c r="HVU52" s="132"/>
      <c r="HVV52" s="132"/>
      <c r="HVW52" s="132"/>
      <c r="HVX52" s="132"/>
      <c r="HVY52" s="130"/>
      <c r="HVZ52" s="132"/>
      <c r="HWA52" s="132"/>
      <c r="HWB52" s="132"/>
      <c r="HWC52" s="132"/>
      <c r="HWD52" s="132"/>
      <c r="HWE52" s="132"/>
      <c r="HWF52" s="132"/>
      <c r="HWG52" s="132"/>
      <c r="HWH52" s="132"/>
      <c r="HWI52" s="132"/>
      <c r="HWJ52" s="132"/>
      <c r="HWK52" s="132"/>
      <c r="HWL52" s="132"/>
      <c r="HWM52" s="132"/>
      <c r="HWN52" s="130"/>
      <c r="HWO52" s="132"/>
      <c r="HWP52" s="132"/>
      <c r="HWQ52" s="132"/>
      <c r="HWR52" s="132"/>
      <c r="HWS52" s="132"/>
      <c r="HWT52" s="132"/>
      <c r="HWU52" s="132"/>
      <c r="HWV52" s="132"/>
      <c r="HWW52" s="132"/>
      <c r="HWX52" s="132"/>
      <c r="HWY52" s="132"/>
      <c r="HWZ52" s="132"/>
      <c r="HXA52" s="132"/>
      <c r="HXB52" s="132"/>
      <c r="HXC52" s="130"/>
      <c r="HXD52" s="132"/>
      <c r="HXE52" s="132"/>
      <c r="HXF52" s="132"/>
      <c r="HXG52" s="132"/>
      <c r="HXH52" s="132"/>
      <c r="HXI52" s="132"/>
      <c r="HXJ52" s="132"/>
      <c r="HXK52" s="132"/>
      <c r="HXL52" s="132"/>
      <c r="HXM52" s="132"/>
      <c r="HXN52" s="132"/>
      <c r="HXO52" s="132"/>
      <c r="HXP52" s="132"/>
      <c r="HXQ52" s="132"/>
      <c r="HXR52" s="130"/>
      <c r="HXS52" s="132"/>
      <c r="HXT52" s="132"/>
      <c r="HXU52" s="132"/>
      <c r="HXV52" s="132"/>
      <c r="HXW52" s="132"/>
      <c r="HXX52" s="132"/>
      <c r="HXY52" s="132"/>
      <c r="HXZ52" s="132"/>
      <c r="HYA52" s="132"/>
      <c r="HYB52" s="132"/>
      <c r="HYC52" s="132"/>
      <c r="HYD52" s="132"/>
      <c r="HYE52" s="132"/>
      <c r="HYF52" s="132"/>
      <c r="HYG52" s="130"/>
      <c r="HYH52" s="132"/>
      <c r="HYI52" s="132"/>
      <c r="HYJ52" s="132"/>
      <c r="HYK52" s="132"/>
      <c r="HYL52" s="132"/>
      <c r="HYM52" s="132"/>
      <c r="HYN52" s="132"/>
      <c r="HYO52" s="132"/>
      <c r="HYP52" s="132"/>
      <c r="HYQ52" s="132"/>
      <c r="HYR52" s="132"/>
      <c r="HYS52" s="132"/>
      <c r="HYT52" s="132"/>
      <c r="HYU52" s="132"/>
      <c r="HYV52" s="130"/>
      <c r="HYW52" s="132"/>
      <c r="HYX52" s="132"/>
      <c r="HYY52" s="132"/>
      <c r="HYZ52" s="132"/>
      <c r="HZA52" s="132"/>
      <c r="HZB52" s="132"/>
      <c r="HZC52" s="132"/>
      <c r="HZD52" s="132"/>
      <c r="HZE52" s="132"/>
      <c r="HZF52" s="132"/>
      <c r="HZG52" s="132"/>
      <c r="HZH52" s="132"/>
      <c r="HZI52" s="132"/>
      <c r="HZJ52" s="132"/>
      <c r="HZK52" s="130"/>
      <c r="HZL52" s="132"/>
      <c r="HZM52" s="132"/>
      <c r="HZN52" s="132"/>
      <c r="HZO52" s="132"/>
      <c r="HZP52" s="132"/>
      <c r="HZQ52" s="132"/>
      <c r="HZR52" s="132"/>
      <c r="HZS52" s="132"/>
      <c r="HZT52" s="132"/>
      <c r="HZU52" s="132"/>
      <c r="HZV52" s="132"/>
      <c r="HZW52" s="132"/>
      <c r="HZX52" s="132"/>
      <c r="HZY52" s="132"/>
      <c r="HZZ52" s="130"/>
      <c r="IAA52" s="132"/>
      <c r="IAB52" s="132"/>
      <c r="IAC52" s="132"/>
      <c r="IAD52" s="132"/>
      <c r="IAE52" s="132"/>
      <c r="IAF52" s="132"/>
      <c r="IAG52" s="132"/>
      <c r="IAH52" s="132"/>
      <c r="IAI52" s="132"/>
      <c r="IAJ52" s="132"/>
      <c r="IAK52" s="132"/>
      <c r="IAL52" s="132"/>
      <c r="IAM52" s="132"/>
      <c r="IAN52" s="132"/>
      <c r="IAO52" s="130"/>
      <c r="IAP52" s="132"/>
      <c r="IAQ52" s="132"/>
      <c r="IAR52" s="132"/>
      <c r="IAS52" s="132"/>
      <c r="IAT52" s="132"/>
      <c r="IAU52" s="132"/>
      <c r="IAV52" s="132"/>
      <c r="IAW52" s="132"/>
      <c r="IAX52" s="132"/>
      <c r="IAY52" s="132"/>
      <c r="IAZ52" s="132"/>
      <c r="IBA52" s="132"/>
      <c r="IBB52" s="132"/>
      <c r="IBC52" s="132"/>
      <c r="IBD52" s="130"/>
      <c r="IBE52" s="132"/>
      <c r="IBF52" s="132"/>
      <c r="IBG52" s="132"/>
      <c r="IBH52" s="132"/>
      <c r="IBI52" s="132"/>
      <c r="IBJ52" s="132"/>
      <c r="IBK52" s="132"/>
      <c r="IBL52" s="132"/>
      <c r="IBM52" s="132"/>
      <c r="IBN52" s="132"/>
      <c r="IBO52" s="132"/>
      <c r="IBP52" s="132"/>
      <c r="IBQ52" s="132"/>
      <c r="IBR52" s="132"/>
      <c r="IBS52" s="130"/>
      <c r="IBT52" s="132"/>
      <c r="IBU52" s="132"/>
      <c r="IBV52" s="132"/>
      <c r="IBW52" s="132"/>
      <c r="IBX52" s="132"/>
      <c r="IBY52" s="132"/>
      <c r="IBZ52" s="132"/>
      <c r="ICA52" s="132"/>
      <c r="ICB52" s="132"/>
      <c r="ICC52" s="132"/>
      <c r="ICD52" s="132"/>
      <c r="ICE52" s="132"/>
      <c r="ICF52" s="132"/>
      <c r="ICG52" s="132"/>
      <c r="ICH52" s="130"/>
      <c r="ICI52" s="132"/>
      <c r="ICJ52" s="132"/>
      <c r="ICK52" s="132"/>
      <c r="ICL52" s="132"/>
      <c r="ICM52" s="132"/>
      <c r="ICN52" s="132"/>
      <c r="ICO52" s="132"/>
      <c r="ICP52" s="132"/>
      <c r="ICQ52" s="132"/>
      <c r="ICR52" s="132"/>
      <c r="ICS52" s="132"/>
      <c r="ICT52" s="132"/>
      <c r="ICU52" s="132"/>
      <c r="ICV52" s="132"/>
      <c r="ICW52" s="130"/>
      <c r="ICX52" s="132"/>
      <c r="ICY52" s="132"/>
      <c r="ICZ52" s="132"/>
      <c r="IDA52" s="132"/>
      <c r="IDB52" s="132"/>
      <c r="IDC52" s="132"/>
      <c r="IDD52" s="132"/>
      <c r="IDE52" s="132"/>
      <c r="IDF52" s="132"/>
      <c r="IDG52" s="132"/>
      <c r="IDH52" s="132"/>
      <c r="IDI52" s="132"/>
      <c r="IDJ52" s="132"/>
      <c r="IDK52" s="132"/>
      <c r="IDL52" s="130"/>
      <c r="IDM52" s="132"/>
      <c r="IDN52" s="132"/>
      <c r="IDO52" s="132"/>
      <c r="IDP52" s="132"/>
      <c r="IDQ52" s="132"/>
      <c r="IDR52" s="132"/>
      <c r="IDS52" s="132"/>
      <c r="IDT52" s="132"/>
      <c r="IDU52" s="132"/>
      <c r="IDV52" s="132"/>
      <c r="IDW52" s="132"/>
      <c r="IDX52" s="132"/>
      <c r="IDY52" s="132"/>
      <c r="IDZ52" s="132"/>
      <c r="IEA52" s="130"/>
      <c r="IEB52" s="132"/>
      <c r="IEC52" s="132"/>
      <c r="IED52" s="132"/>
      <c r="IEE52" s="132"/>
      <c r="IEF52" s="132"/>
      <c r="IEG52" s="132"/>
      <c r="IEH52" s="132"/>
      <c r="IEI52" s="132"/>
      <c r="IEJ52" s="132"/>
      <c r="IEK52" s="132"/>
      <c r="IEL52" s="132"/>
      <c r="IEM52" s="132"/>
      <c r="IEN52" s="132"/>
      <c r="IEO52" s="132"/>
      <c r="IEP52" s="130"/>
      <c r="IEQ52" s="132"/>
      <c r="IER52" s="132"/>
      <c r="IES52" s="132"/>
      <c r="IET52" s="132"/>
      <c r="IEU52" s="132"/>
      <c r="IEV52" s="132"/>
      <c r="IEW52" s="132"/>
      <c r="IEX52" s="132"/>
      <c r="IEY52" s="132"/>
      <c r="IEZ52" s="132"/>
      <c r="IFA52" s="132"/>
      <c r="IFB52" s="132"/>
      <c r="IFC52" s="132"/>
      <c r="IFD52" s="132"/>
      <c r="IFE52" s="130"/>
      <c r="IFF52" s="132"/>
      <c r="IFG52" s="132"/>
      <c r="IFH52" s="132"/>
      <c r="IFI52" s="132"/>
      <c r="IFJ52" s="132"/>
      <c r="IFK52" s="132"/>
      <c r="IFL52" s="132"/>
      <c r="IFM52" s="132"/>
      <c r="IFN52" s="132"/>
      <c r="IFO52" s="132"/>
      <c r="IFP52" s="132"/>
      <c r="IFQ52" s="132"/>
      <c r="IFR52" s="132"/>
      <c r="IFS52" s="132"/>
      <c r="IFT52" s="130"/>
      <c r="IFU52" s="132"/>
      <c r="IFV52" s="132"/>
      <c r="IFW52" s="132"/>
      <c r="IFX52" s="132"/>
      <c r="IFY52" s="132"/>
      <c r="IFZ52" s="132"/>
      <c r="IGA52" s="132"/>
      <c r="IGB52" s="132"/>
      <c r="IGC52" s="132"/>
      <c r="IGD52" s="132"/>
      <c r="IGE52" s="132"/>
      <c r="IGF52" s="132"/>
      <c r="IGG52" s="132"/>
      <c r="IGH52" s="132"/>
      <c r="IGI52" s="130"/>
      <c r="IGJ52" s="132"/>
      <c r="IGK52" s="132"/>
      <c r="IGL52" s="132"/>
      <c r="IGM52" s="132"/>
      <c r="IGN52" s="132"/>
      <c r="IGO52" s="132"/>
      <c r="IGP52" s="132"/>
      <c r="IGQ52" s="132"/>
      <c r="IGR52" s="132"/>
      <c r="IGS52" s="132"/>
      <c r="IGT52" s="132"/>
      <c r="IGU52" s="132"/>
      <c r="IGV52" s="132"/>
      <c r="IGW52" s="132"/>
      <c r="IGX52" s="130"/>
      <c r="IGY52" s="132"/>
      <c r="IGZ52" s="132"/>
      <c r="IHA52" s="132"/>
      <c r="IHB52" s="132"/>
      <c r="IHC52" s="132"/>
      <c r="IHD52" s="132"/>
      <c r="IHE52" s="132"/>
      <c r="IHF52" s="132"/>
      <c r="IHG52" s="132"/>
      <c r="IHH52" s="132"/>
      <c r="IHI52" s="132"/>
      <c r="IHJ52" s="132"/>
      <c r="IHK52" s="132"/>
      <c r="IHL52" s="132"/>
      <c r="IHM52" s="130"/>
      <c r="IHN52" s="132"/>
      <c r="IHO52" s="132"/>
      <c r="IHP52" s="132"/>
      <c r="IHQ52" s="132"/>
      <c r="IHR52" s="132"/>
      <c r="IHS52" s="132"/>
      <c r="IHT52" s="132"/>
      <c r="IHU52" s="132"/>
      <c r="IHV52" s="132"/>
      <c r="IHW52" s="132"/>
      <c r="IHX52" s="132"/>
      <c r="IHY52" s="132"/>
      <c r="IHZ52" s="132"/>
      <c r="IIA52" s="132"/>
      <c r="IIB52" s="130"/>
      <c r="IIC52" s="132"/>
      <c r="IID52" s="132"/>
      <c r="IIE52" s="132"/>
      <c r="IIF52" s="132"/>
      <c r="IIG52" s="132"/>
      <c r="IIH52" s="132"/>
      <c r="III52" s="132"/>
      <c r="IIJ52" s="132"/>
      <c r="IIK52" s="132"/>
      <c r="IIL52" s="132"/>
      <c r="IIM52" s="132"/>
      <c r="IIN52" s="132"/>
      <c r="IIO52" s="132"/>
      <c r="IIP52" s="132"/>
      <c r="IIQ52" s="130"/>
      <c r="IIR52" s="132"/>
      <c r="IIS52" s="132"/>
      <c r="IIT52" s="132"/>
      <c r="IIU52" s="132"/>
      <c r="IIV52" s="132"/>
      <c r="IIW52" s="132"/>
      <c r="IIX52" s="132"/>
      <c r="IIY52" s="132"/>
      <c r="IIZ52" s="132"/>
      <c r="IJA52" s="132"/>
      <c r="IJB52" s="132"/>
      <c r="IJC52" s="132"/>
      <c r="IJD52" s="132"/>
      <c r="IJE52" s="132"/>
      <c r="IJF52" s="130"/>
      <c r="IJG52" s="132"/>
      <c r="IJH52" s="132"/>
      <c r="IJI52" s="132"/>
      <c r="IJJ52" s="132"/>
      <c r="IJK52" s="132"/>
      <c r="IJL52" s="132"/>
      <c r="IJM52" s="132"/>
      <c r="IJN52" s="132"/>
      <c r="IJO52" s="132"/>
      <c r="IJP52" s="132"/>
      <c r="IJQ52" s="132"/>
      <c r="IJR52" s="132"/>
      <c r="IJS52" s="132"/>
      <c r="IJT52" s="132"/>
      <c r="IJU52" s="130"/>
      <c r="IJV52" s="132"/>
      <c r="IJW52" s="132"/>
      <c r="IJX52" s="132"/>
      <c r="IJY52" s="132"/>
      <c r="IJZ52" s="132"/>
      <c r="IKA52" s="132"/>
      <c r="IKB52" s="132"/>
      <c r="IKC52" s="132"/>
      <c r="IKD52" s="132"/>
      <c r="IKE52" s="132"/>
      <c r="IKF52" s="132"/>
      <c r="IKG52" s="132"/>
      <c r="IKH52" s="132"/>
      <c r="IKI52" s="132"/>
      <c r="IKJ52" s="130"/>
      <c r="IKK52" s="132"/>
      <c r="IKL52" s="132"/>
      <c r="IKM52" s="132"/>
      <c r="IKN52" s="132"/>
      <c r="IKO52" s="132"/>
      <c r="IKP52" s="132"/>
      <c r="IKQ52" s="132"/>
      <c r="IKR52" s="132"/>
      <c r="IKS52" s="132"/>
      <c r="IKT52" s="132"/>
      <c r="IKU52" s="132"/>
      <c r="IKV52" s="132"/>
      <c r="IKW52" s="132"/>
      <c r="IKX52" s="132"/>
      <c r="IKY52" s="130"/>
      <c r="IKZ52" s="132"/>
      <c r="ILA52" s="132"/>
      <c r="ILB52" s="132"/>
      <c r="ILC52" s="132"/>
      <c r="ILD52" s="132"/>
      <c r="ILE52" s="132"/>
      <c r="ILF52" s="132"/>
      <c r="ILG52" s="132"/>
      <c r="ILH52" s="132"/>
      <c r="ILI52" s="132"/>
      <c r="ILJ52" s="132"/>
      <c r="ILK52" s="132"/>
      <c r="ILL52" s="132"/>
      <c r="ILM52" s="132"/>
      <c r="ILN52" s="130"/>
      <c r="ILO52" s="132"/>
      <c r="ILP52" s="132"/>
      <c r="ILQ52" s="132"/>
      <c r="ILR52" s="132"/>
      <c r="ILS52" s="132"/>
      <c r="ILT52" s="132"/>
      <c r="ILU52" s="132"/>
      <c r="ILV52" s="132"/>
      <c r="ILW52" s="132"/>
      <c r="ILX52" s="132"/>
      <c r="ILY52" s="132"/>
      <c r="ILZ52" s="132"/>
      <c r="IMA52" s="132"/>
      <c r="IMB52" s="132"/>
      <c r="IMC52" s="130"/>
      <c r="IMD52" s="132"/>
      <c r="IME52" s="132"/>
      <c r="IMF52" s="132"/>
      <c r="IMG52" s="132"/>
      <c r="IMH52" s="132"/>
      <c r="IMI52" s="132"/>
      <c r="IMJ52" s="132"/>
      <c r="IMK52" s="132"/>
      <c r="IML52" s="132"/>
      <c r="IMM52" s="132"/>
      <c r="IMN52" s="132"/>
      <c r="IMO52" s="132"/>
      <c r="IMP52" s="132"/>
      <c r="IMQ52" s="132"/>
      <c r="IMR52" s="130"/>
      <c r="IMS52" s="132"/>
      <c r="IMT52" s="132"/>
      <c r="IMU52" s="132"/>
      <c r="IMV52" s="132"/>
      <c r="IMW52" s="132"/>
      <c r="IMX52" s="132"/>
      <c r="IMY52" s="132"/>
      <c r="IMZ52" s="132"/>
      <c r="INA52" s="132"/>
      <c r="INB52" s="132"/>
      <c r="INC52" s="132"/>
      <c r="IND52" s="132"/>
      <c r="INE52" s="132"/>
      <c r="INF52" s="132"/>
      <c r="ING52" s="130"/>
      <c r="INH52" s="132"/>
      <c r="INI52" s="132"/>
      <c r="INJ52" s="132"/>
      <c r="INK52" s="132"/>
      <c r="INL52" s="132"/>
      <c r="INM52" s="132"/>
      <c r="INN52" s="132"/>
      <c r="INO52" s="132"/>
      <c r="INP52" s="132"/>
      <c r="INQ52" s="132"/>
      <c r="INR52" s="132"/>
      <c r="INS52" s="132"/>
      <c r="INT52" s="132"/>
      <c r="INU52" s="132"/>
      <c r="INV52" s="130"/>
      <c r="INW52" s="132"/>
      <c r="INX52" s="132"/>
      <c r="INY52" s="132"/>
      <c r="INZ52" s="132"/>
      <c r="IOA52" s="132"/>
      <c r="IOB52" s="132"/>
      <c r="IOC52" s="132"/>
      <c r="IOD52" s="132"/>
      <c r="IOE52" s="132"/>
      <c r="IOF52" s="132"/>
      <c r="IOG52" s="132"/>
      <c r="IOH52" s="132"/>
      <c r="IOI52" s="132"/>
      <c r="IOJ52" s="132"/>
      <c r="IOK52" s="130"/>
      <c r="IOL52" s="132"/>
      <c r="IOM52" s="132"/>
      <c r="ION52" s="132"/>
      <c r="IOO52" s="132"/>
      <c r="IOP52" s="132"/>
      <c r="IOQ52" s="132"/>
      <c r="IOR52" s="132"/>
      <c r="IOS52" s="132"/>
      <c r="IOT52" s="132"/>
      <c r="IOU52" s="132"/>
      <c r="IOV52" s="132"/>
      <c r="IOW52" s="132"/>
      <c r="IOX52" s="132"/>
      <c r="IOY52" s="132"/>
      <c r="IOZ52" s="130"/>
      <c r="IPA52" s="132"/>
      <c r="IPB52" s="132"/>
      <c r="IPC52" s="132"/>
      <c r="IPD52" s="132"/>
      <c r="IPE52" s="132"/>
      <c r="IPF52" s="132"/>
      <c r="IPG52" s="132"/>
      <c r="IPH52" s="132"/>
      <c r="IPI52" s="132"/>
      <c r="IPJ52" s="132"/>
      <c r="IPK52" s="132"/>
      <c r="IPL52" s="132"/>
      <c r="IPM52" s="132"/>
      <c r="IPN52" s="132"/>
      <c r="IPO52" s="130"/>
      <c r="IPP52" s="132"/>
      <c r="IPQ52" s="132"/>
      <c r="IPR52" s="132"/>
      <c r="IPS52" s="132"/>
      <c r="IPT52" s="132"/>
      <c r="IPU52" s="132"/>
      <c r="IPV52" s="132"/>
      <c r="IPW52" s="132"/>
      <c r="IPX52" s="132"/>
      <c r="IPY52" s="132"/>
      <c r="IPZ52" s="132"/>
      <c r="IQA52" s="132"/>
      <c r="IQB52" s="132"/>
      <c r="IQC52" s="132"/>
      <c r="IQD52" s="130"/>
      <c r="IQE52" s="132"/>
      <c r="IQF52" s="132"/>
      <c r="IQG52" s="132"/>
      <c r="IQH52" s="132"/>
      <c r="IQI52" s="132"/>
      <c r="IQJ52" s="132"/>
      <c r="IQK52" s="132"/>
      <c r="IQL52" s="132"/>
      <c r="IQM52" s="132"/>
      <c r="IQN52" s="132"/>
      <c r="IQO52" s="132"/>
      <c r="IQP52" s="132"/>
      <c r="IQQ52" s="132"/>
      <c r="IQR52" s="132"/>
      <c r="IQS52" s="130"/>
      <c r="IQT52" s="132"/>
      <c r="IQU52" s="132"/>
      <c r="IQV52" s="132"/>
      <c r="IQW52" s="132"/>
      <c r="IQX52" s="132"/>
      <c r="IQY52" s="132"/>
      <c r="IQZ52" s="132"/>
      <c r="IRA52" s="132"/>
      <c r="IRB52" s="132"/>
      <c r="IRC52" s="132"/>
      <c r="IRD52" s="132"/>
      <c r="IRE52" s="132"/>
      <c r="IRF52" s="132"/>
      <c r="IRG52" s="132"/>
      <c r="IRH52" s="130"/>
      <c r="IRI52" s="132"/>
      <c r="IRJ52" s="132"/>
      <c r="IRK52" s="132"/>
      <c r="IRL52" s="132"/>
      <c r="IRM52" s="132"/>
      <c r="IRN52" s="132"/>
      <c r="IRO52" s="132"/>
      <c r="IRP52" s="132"/>
      <c r="IRQ52" s="132"/>
      <c r="IRR52" s="132"/>
      <c r="IRS52" s="132"/>
      <c r="IRT52" s="132"/>
      <c r="IRU52" s="132"/>
      <c r="IRV52" s="132"/>
      <c r="IRW52" s="130"/>
      <c r="IRX52" s="132"/>
      <c r="IRY52" s="132"/>
      <c r="IRZ52" s="132"/>
      <c r="ISA52" s="132"/>
      <c r="ISB52" s="132"/>
      <c r="ISC52" s="132"/>
      <c r="ISD52" s="132"/>
      <c r="ISE52" s="132"/>
      <c r="ISF52" s="132"/>
      <c r="ISG52" s="132"/>
      <c r="ISH52" s="132"/>
      <c r="ISI52" s="132"/>
      <c r="ISJ52" s="132"/>
      <c r="ISK52" s="132"/>
      <c r="ISL52" s="130"/>
      <c r="ISM52" s="132"/>
      <c r="ISN52" s="132"/>
      <c r="ISO52" s="132"/>
      <c r="ISP52" s="132"/>
      <c r="ISQ52" s="132"/>
      <c r="ISR52" s="132"/>
      <c r="ISS52" s="132"/>
      <c r="IST52" s="132"/>
      <c r="ISU52" s="132"/>
      <c r="ISV52" s="132"/>
      <c r="ISW52" s="132"/>
      <c r="ISX52" s="132"/>
      <c r="ISY52" s="132"/>
      <c r="ISZ52" s="132"/>
      <c r="ITA52" s="130"/>
      <c r="ITB52" s="132"/>
      <c r="ITC52" s="132"/>
      <c r="ITD52" s="132"/>
      <c r="ITE52" s="132"/>
      <c r="ITF52" s="132"/>
      <c r="ITG52" s="132"/>
      <c r="ITH52" s="132"/>
      <c r="ITI52" s="132"/>
      <c r="ITJ52" s="132"/>
      <c r="ITK52" s="132"/>
      <c r="ITL52" s="132"/>
      <c r="ITM52" s="132"/>
      <c r="ITN52" s="132"/>
      <c r="ITO52" s="132"/>
      <c r="ITP52" s="130"/>
      <c r="ITQ52" s="132"/>
      <c r="ITR52" s="132"/>
      <c r="ITS52" s="132"/>
      <c r="ITT52" s="132"/>
      <c r="ITU52" s="132"/>
      <c r="ITV52" s="132"/>
      <c r="ITW52" s="132"/>
      <c r="ITX52" s="132"/>
      <c r="ITY52" s="132"/>
      <c r="ITZ52" s="132"/>
      <c r="IUA52" s="132"/>
      <c r="IUB52" s="132"/>
      <c r="IUC52" s="132"/>
      <c r="IUD52" s="132"/>
      <c r="IUE52" s="130"/>
      <c r="IUF52" s="132"/>
      <c r="IUG52" s="132"/>
      <c r="IUH52" s="132"/>
      <c r="IUI52" s="132"/>
      <c r="IUJ52" s="132"/>
      <c r="IUK52" s="132"/>
      <c r="IUL52" s="132"/>
      <c r="IUM52" s="132"/>
      <c r="IUN52" s="132"/>
      <c r="IUO52" s="132"/>
      <c r="IUP52" s="132"/>
      <c r="IUQ52" s="132"/>
      <c r="IUR52" s="132"/>
      <c r="IUS52" s="132"/>
      <c r="IUT52" s="130"/>
      <c r="IUU52" s="132"/>
      <c r="IUV52" s="132"/>
      <c r="IUW52" s="132"/>
      <c r="IUX52" s="132"/>
      <c r="IUY52" s="132"/>
      <c r="IUZ52" s="132"/>
      <c r="IVA52" s="132"/>
      <c r="IVB52" s="132"/>
      <c r="IVC52" s="132"/>
      <c r="IVD52" s="132"/>
      <c r="IVE52" s="132"/>
      <c r="IVF52" s="132"/>
      <c r="IVG52" s="132"/>
      <c r="IVH52" s="132"/>
      <c r="IVI52" s="130"/>
      <c r="IVJ52" s="132"/>
      <c r="IVK52" s="132"/>
      <c r="IVL52" s="132"/>
      <c r="IVM52" s="132"/>
      <c r="IVN52" s="132"/>
      <c r="IVO52" s="132"/>
      <c r="IVP52" s="132"/>
      <c r="IVQ52" s="132"/>
      <c r="IVR52" s="132"/>
      <c r="IVS52" s="132"/>
      <c r="IVT52" s="132"/>
      <c r="IVU52" s="132"/>
      <c r="IVV52" s="132"/>
      <c r="IVW52" s="132"/>
      <c r="IVX52" s="130"/>
      <c r="IVY52" s="132"/>
      <c r="IVZ52" s="132"/>
      <c r="IWA52" s="132"/>
      <c r="IWB52" s="132"/>
      <c r="IWC52" s="132"/>
      <c r="IWD52" s="132"/>
      <c r="IWE52" s="132"/>
      <c r="IWF52" s="132"/>
      <c r="IWG52" s="132"/>
      <c r="IWH52" s="132"/>
      <c r="IWI52" s="132"/>
      <c r="IWJ52" s="132"/>
      <c r="IWK52" s="132"/>
      <c r="IWL52" s="132"/>
      <c r="IWM52" s="130"/>
      <c r="IWN52" s="132"/>
      <c r="IWO52" s="132"/>
      <c r="IWP52" s="132"/>
      <c r="IWQ52" s="132"/>
      <c r="IWR52" s="132"/>
      <c r="IWS52" s="132"/>
      <c r="IWT52" s="132"/>
      <c r="IWU52" s="132"/>
      <c r="IWV52" s="132"/>
      <c r="IWW52" s="132"/>
      <c r="IWX52" s="132"/>
      <c r="IWY52" s="132"/>
      <c r="IWZ52" s="132"/>
      <c r="IXA52" s="132"/>
      <c r="IXB52" s="130"/>
      <c r="IXC52" s="132"/>
      <c r="IXD52" s="132"/>
      <c r="IXE52" s="132"/>
      <c r="IXF52" s="132"/>
      <c r="IXG52" s="132"/>
      <c r="IXH52" s="132"/>
      <c r="IXI52" s="132"/>
      <c r="IXJ52" s="132"/>
      <c r="IXK52" s="132"/>
      <c r="IXL52" s="132"/>
      <c r="IXM52" s="132"/>
      <c r="IXN52" s="132"/>
      <c r="IXO52" s="132"/>
      <c r="IXP52" s="132"/>
      <c r="IXQ52" s="130"/>
      <c r="IXR52" s="132"/>
      <c r="IXS52" s="132"/>
      <c r="IXT52" s="132"/>
      <c r="IXU52" s="132"/>
      <c r="IXV52" s="132"/>
      <c r="IXW52" s="132"/>
      <c r="IXX52" s="132"/>
      <c r="IXY52" s="132"/>
      <c r="IXZ52" s="132"/>
      <c r="IYA52" s="132"/>
      <c r="IYB52" s="132"/>
      <c r="IYC52" s="132"/>
      <c r="IYD52" s="132"/>
      <c r="IYE52" s="132"/>
      <c r="IYF52" s="130"/>
      <c r="IYG52" s="132"/>
      <c r="IYH52" s="132"/>
      <c r="IYI52" s="132"/>
      <c r="IYJ52" s="132"/>
      <c r="IYK52" s="132"/>
      <c r="IYL52" s="132"/>
      <c r="IYM52" s="132"/>
      <c r="IYN52" s="132"/>
      <c r="IYO52" s="132"/>
      <c r="IYP52" s="132"/>
      <c r="IYQ52" s="132"/>
      <c r="IYR52" s="132"/>
      <c r="IYS52" s="132"/>
      <c r="IYT52" s="132"/>
      <c r="IYU52" s="130"/>
      <c r="IYV52" s="132"/>
      <c r="IYW52" s="132"/>
      <c r="IYX52" s="132"/>
      <c r="IYY52" s="132"/>
      <c r="IYZ52" s="132"/>
      <c r="IZA52" s="132"/>
      <c r="IZB52" s="132"/>
      <c r="IZC52" s="132"/>
      <c r="IZD52" s="132"/>
      <c r="IZE52" s="132"/>
      <c r="IZF52" s="132"/>
      <c r="IZG52" s="132"/>
      <c r="IZH52" s="132"/>
      <c r="IZI52" s="132"/>
      <c r="IZJ52" s="130"/>
      <c r="IZK52" s="132"/>
      <c r="IZL52" s="132"/>
      <c r="IZM52" s="132"/>
      <c r="IZN52" s="132"/>
      <c r="IZO52" s="132"/>
      <c r="IZP52" s="132"/>
      <c r="IZQ52" s="132"/>
      <c r="IZR52" s="132"/>
      <c r="IZS52" s="132"/>
      <c r="IZT52" s="132"/>
      <c r="IZU52" s="132"/>
      <c r="IZV52" s="132"/>
      <c r="IZW52" s="132"/>
      <c r="IZX52" s="132"/>
      <c r="IZY52" s="130"/>
      <c r="IZZ52" s="132"/>
      <c r="JAA52" s="132"/>
      <c r="JAB52" s="132"/>
      <c r="JAC52" s="132"/>
      <c r="JAD52" s="132"/>
      <c r="JAE52" s="132"/>
      <c r="JAF52" s="132"/>
      <c r="JAG52" s="132"/>
      <c r="JAH52" s="132"/>
      <c r="JAI52" s="132"/>
      <c r="JAJ52" s="132"/>
      <c r="JAK52" s="132"/>
      <c r="JAL52" s="132"/>
      <c r="JAM52" s="132"/>
      <c r="JAN52" s="130"/>
      <c r="JAO52" s="132"/>
      <c r="JAP52" s="132"/>
      <c r="JAQ52" s="132"/>
      <c r="JAR52" s="132"/>
      <c r="JAS52" s="132"/>
      <c r="JAT52" s="132"/>
      <c r="JAU52" s="132"/>
      <c r="JAV52" s="132"/>
      <c r="JAW52" s="132"/>
      <c r="JAX52" s="132"/>
      <c r="JAY52" s="132"/>
      <c r="JAZ52" s="132"/>
      <c r="JBA52" s="132"/>
      <c r="JBB52" s="132"/>
      <c r="JBC52" s="130"/>
      <c r="JBD52" s="132"/>
      <c r="JBE52" s="132"/>
      <c r="JBF52" s="132"/>
      <c r="JBG52" s="132"/>
      <c r="JBH52" s="132"/>
      <c r="JBI52" s="132"/>
      <c r="JBJ52" s="132"/>
      <c r="JBK52" s="132"/>
      <c r="JBL52" s="132"/>
      <c r="JBM52" s="132"/>
      <c r="JBN52" s="132"/>
      <c r="JBO52" s="132"/>
      <c r="JBP52" s="132"/>
      <c r="JBQ52" s="132"/>
      <c r="JBR52" s="130"/>
      <c r="JBS52" s="132"/>
      <c r="JBT52" s="132"/>
      <c r="JBU52" s="132"/>
      <c r="JBV52" s="132"/>
      <c r="JBW52" s="132"/>
      <c r="JBX52" s="132"/>
      <c r="JBY52" s="132"/>
      <c r="JBZ52" s="132"/>
      <c r="JCA52" s="132"/>
      <c r="JCB52" s="132"/>
      <c r="JCC52" s="132"/>
      <c r="JCD52" s="132"/>
      <c r="JCE52" s="132"/>
      <c r="JCF52" s="132"/>
      <c r="JCG52" s="130"/>
      <c r="JCH52" s="132"/>
      <c r="JCI52" s="132"/>
      <c r="JCJ52" s="132"/>
      <c r="JCK52" s="132"/>
      <c r="JCL52" s="132"/>
      <c r="JCM52" s="132"/>
      <c r="JCN52" s="132"/>
      <c r="JCO52" s="132"/>
      <c r="JCP52" s="132"/>
      <c r="JCQ52" s="132"/>
      <c r="JCR52" s="132"/>
      <c r="JCS52" s="132"/>
      <c r="JCT52" s="132"/>
      <c r="JCU52" s="132"/>
      <c r="JCV52" s="130"/>
      <c r="JCW52" s="132"/>
      <c r="JCX52" s="132"/>
      <c r="JCY52" s="132"/>
      <c r="JCZ52" s="132"/>
      <c r="JDA52" s="132"/>
      <c r="JDB52" s="132"/>
      <c r="JDC52" s="132"/>
      <c r="JDD52" s="132"/>
      <c r="JDE52" s="132"/>
      <c r="JDF52" s="132"/>
      <c r="JDG52" s="132"/>
      <c r="JDH52" s="132"/>
      <c r="JDI52" s="132"/>
      <c r="JDJ52" s="132"/>
      <c r="JDK52" s="130"/>
      <c r="JDL52" s="132"/>
      <c r="JDM52" s="132"/>
      <c r="JDN52" s="132"/>
      <c r="JDO52" s="132"/>
      <c r="JDP52" s="132"/>
      <c r="JDQ52" s="132"/>
      <c r="JDR52" s="132"/>
      <c r="JDS52" s="132"/>
      <c r="JDT52" s="132"/>
      <c r="JDU52" s="132"/>
      <c r="JDV52" s="132"/>
      <c r="JDW52" s="132"/>
      <c r="JDX52" s="132"/>
      <c r="JDY52" s="132"/>
      <c r="JDZ52" s="130"/>
      <c r="JEA52" s="132"/>
      <c r="JEB52" s="132"/>
      <c r="JEC52" s="132"/>
      <c r="JED52" s="132"/>
      <c r="JEE52" s="132"/>
      <c r="JEF52" s="132"/>
      <c r="JEG52" s="132"/>
      <c r="JEH52" s="132"/>
      <c r="JEI52" s="132"/>
      <c r="JEJ52" s="132"/>
      <c r="JEK52" s="132"/>
      <c r="JEL52" s="132"/>
      <c r="JEM52" s="132"/>
      <c r="JEN52" s="132"/>
      <c r="JEO52" s="130"/>
      <c r="JEP52" s="132"/>
      <c r="JEQ52" s="132"/>
      <c r="JER52" s="132"/>
      <c r="JES52" s="132"/>
      <c r="JET52" s="132"/>
      <c r="JEU52" s="132"/>
      <c r="JEV52" s="132"/>
      <c r="JEW52" s="132"/>
      <c r="JEX52" s="132"/>
      <c r="JEY52" s="132"/>
      <c r="JEZ52" s="132"/>
      <c r="JFA52" s="132"/>
      <c r="JFB52" s="132"/>
      <c r="JFC52" s="132"/>
      <c r="JFD52" s="130"/>
      <c r="JFE52" s="132"/>
      <c r="JFF52" s="132"/>
      <c r="JFG52" s="132"/>
      <c r="JFH52" s="132"/>
      <c r="JFI52" s="132"/>
      <c r="JFJ52" s="132"/>
      <c r="JFK52" s="132"/>
      <c r="JFL52" s="132"/>
      <c r="JFM52" s="132"/>
      <c r="JFN52" s="132"/>
      <c r="JFO52" s="132"/>
      <c r="JFP52" s="132"/>
      <c r="JFQ52" s="132"/>
      <c r="JFR52" s="132"/>
      <c r="JFS52" s="130"/>
      <c r="JFT52" s="132"/>
      <c r="JFU52" s="132"/>
      <c r="JFV52" s="132"/>
      <c r="JFW52" s="132"/>
      <c r="JFX52" s="132"/>
      <c r="JFY52" s="132"/>
      <c r="JFZ52" s="132"/>
      <c r="JGA52" s="132"/>
      <c r="JGB52" s="132"/>
      <c r="JGC52" s="132"/>
      <c r="JGD52" s="132"/>
      <c r="JGE52" s="132"/>
      <c r="JGF52" s="132"/>
      <c r="JGG52" s="132"/>
      <c r="JGH52" s="130"/>
      <c r="JGI52" s="132"/>
      <c r="JGJ52" s="132"/>
      <c r="JGK52" s="132"/>
      <c r="JGL52" s="132"/>
      <c r="JGM52" s="132"/>
      <c r="JGN52" s="132"/>
      <c r="JGO52" s="132"/>
      <c r="JGP52" s="132"/>
      <c r="JGQ52" s="132"/>
      <c r="JGR52" s="132"/>
      <c r="JGS52" s="132"/>
      <c r="JGT52" s="132"/>
      <c r="JGU52" s="132"/>
      <c r="JGV52" s="132"/>
      <c r="JGW52" s="130"/>
      <c r="JGX52" s="132"/>
      <c r="JGY52" s="132"/>
      <c r="JGZ52" s="132"/>
      <c r="JHA52" s="132"/>
      <c r="JHB52" s="132"/>
      <c r="JHC52" s="132"/>
      <c r="JHD52" s="132"/>
      <c r="JHE52" s="132"/>
      <c r="JHF52" s="132"/>
      <c r="JHG52" s="132"/>
      <c r="JHH52" s="132"/>
      <c r="JHI52" s="132"/>
      <c r="JHJ52" s="132"/>
      <c r="JHK52" s="132"/>
      <c r="JHL52" s="130"/>
      <c r="JHM52" s="132"/>
      <c r="JHN52" s="132"/>
      <c r="JHO52" s="132"/>
      <c r="JHP52" s="132"/>
      <c r="JHQ52" s="132"/>
      <c r="JHR52" s="132"/>
      <c r="JHS52" s="132"/>
      <c r="JHT52" s="132"/>
      <c r="JHU52" s="132"/>
      <c r="JHV52" s="132"/>
      <c r="JHW52" s="132"/>
      <c r="JHX52" s="132"/>
      <c r="JHY52" s="132"/>
      <c r="JHZ52" s="132"/>
      <c r="JIA52" s="130"/>
      <c r="JIB52" s="132"/>
      <c r="JIC52" s="132"/>
      <c r="JID52" s="132"/>
      <c r="JIE52" s="132"/>
      <c r="JIF52" s="132"/>
      <c r="JIG52" s="132"/>
      <c r="JIH52" s="132"/>
      <c r="JII52" s="132"/>
      <c r="JIJ52" s="132"/>
      <c r="JIK52" s="132"/>
      <c r="JIL52" s="132"/>
      <c r="JIM52" s="132"/>
      <c r="JIN52" s="132"/>
      <c r="JIO52" s="132"/>
      <c r="JIP52" s="130"/>
      <c r="JIQ52" s="132"/>
      <c r="JIR52" s="132"/>
      <c r="JIS52" s="132"/>
      <c r="JIT52" s="132"/>
      <c r="JIU52" s="132"/>
      <c r="JIV52" s="132"/>
      <c r="JIW52" s="132"/>
      <c r="JIX52" s="132"/>
      <c r="JIY52" s="132"/>
      <c r="JIZ52" s="132"/>
      <c r="JJA52" s="132"/>
      <c r="JJB52" s="132"/>
      <c r="JJC52" s="132"/>
      <c r="JJD52" s="132"/>
      <c r="JJE52" s="130"/>
      <c r="JJF52" s="132"/>
      <c r="JJG52" s="132"/>
      <c r="JJH52" s="132"/>
      <c r="JJI52" s="132"/>
      <c r="JJJ52" s="132"/>
      <c r="JJK52" s="132"/>
      <c r="JJL52" s="132"/>
      <c r="JJM52" s="132"/>
      <c r="JJN52" s="132"/>
      <c r="JJO52" s="132"/>
      <c r="JJP52" s="132"/>
      <c r="JJQ52" s="132"/>
      <c r="JJR52" s="132"/>
      <c r="JJS52" s="132"/>
      <c r="JJT52" s="130"/>
      <c r="JJU52" s="132"/>
      <c r="JJV52" s="132"/>
      <c r="JJW52" s="132"/>
      <c r="JJX52" s="132"/>
      <c r="JJY52" s="132"/>
      <c r="JJZ52" s="132"/>
      <c r="JKA52" s="132"/>
      <c r="JKB52" s="132"/>
      <c r="JKC52" s="132"/>
      <c r="JKD52" s="132"/>
      <c r="JKE52" s="132"/>
      <c r="JKF52" s="132"/>
      <c r="JKG52" s="132"/>
      <c r="JKH52" s="132"/>
      <c r="JKI52" s="130"/>
      <c r="JKJ52" s="132"/>
      <c r="JKK52" s="132"/>
      <c r="JKL52" s="132"/>
      <c r="JKM52" s="132"/>
      <c r="JKN52" s="132"/>
      <c r="JKO52" s="132"/>
      <c r="JKP52" s="132"/>
      <c r="JKQ52" s="132"/>
      <c r="JKR52" s="132"/>
      <c r="JKS52" s="132"/>
      <c r="JKT52" s="132"/>
      <c r="JKU52" s="132"/>
      <c r="JKV52" s="132"/>
      <c r="JKW52" s="132"/>
      <c r="JKX52" s="130"/>
      <c r="JKY52" s="132"/>
      <c r="JKZ52" s="132"/>
      <c r="JLA52" s="132"/>
      <c r="JLB52" s="132"/>
      <c r="JLC52" s="132"/>
      <c r="JLD52" s="132"/>
      <c r="JLE52" s="132"/>
      <c r="JLF52" s="132"/>
      <c r="JLG52" s="132"/>
      <c r="JLH52" s="132"/>
      <c r="JLI52" s="132"/>
      <c r="JLJ52" s="132"/>
      <c r="JLK52" s="132"/>
      <c r="JLL52" s="132"/>
      <c r="JLM52" s="130"/>
      <c r="JLN52" s="132"/>
      <c r="JLO52" s="132"/>
      <c r="JLP52" s="132"/>
      <c r="JLQ52" s="132"/>
      <c r="JLR52" s="132"/>
      <c r="JLS52" s="132"/>
      <c r="JLT52" s="132"/>
      <c r="JLU52" s="132"/>
      <c r="JLV52" s="132"/>
      <c r="JLW52" s="132"/>
      <c r="JLX52" s="132"/>
      <c r="JLY52" s="132"/>
      <c r="JLZ52" s="132"/>
      <c r="JMA52" s="132"/>
      <c r="JMB52" s="130"/>
      <c r="JMC52" s="132"/>
      <c r="JMD52" s="132"/>
      <c r="JME52" s="132"/>
      <c r="JMF52" s="132"/>
      <c r="JMG52" s="132"/>
      <c r="JMH52" s="132"/>
      <c r="JMI52" s="132"/>
      <c r="JMJ52" s="132"/>
      <c r="JMK52" s="132"/>
      <c r="JML52" s="132"/>
      <c r="JMM52" s="132"/>
      <c r="JMN52" s="132"/>
      <c r="JMO52" s="132"/>
      <c r="JMP52" s="132"/>
      <c r="JMQ52" s="130"/>
      <c r="JMR52" s="132"/>
      <c r="JMS52" s="132"/>
      <c r="JMT52" s="132"/>
      <c r="JMU52" s="132"/>
      <c r="JMV52" s="132"/>
      <c r="JMW52" s="132"/>
      <c r="JMX52" s="132"/>
      <c r="JMY52" s="132"/>
      <c r="JMZ52" s="132"/>
      <c r="JNA52" s="132"/>
      <c r="JNB52" s="132"/>
      <c r="JNC52" s="132"/>
      <c r="JND52" s="132"/>
      <c r="JNE52" s="132"/>
      <c r="JNF52" s="130"/>
      <c r="JNG52" s="132"/>
      <c r="JNH52" s="132"/>
      <c r="JNI52" s="132"/>
      <c r="JNJ52" s="132"/>
      <c r="JNK52" s="132"/>
      <c r="JNL52" s="132"/>
      <c r="JNM52" s="132"/>
      <c r="JNN52" s="132"/>
      <c r="JNO52" s="132"/>
      <c r="JNP52" s="132"/>
      <c r="JNQ52" s="132"/>
      <c r="JNR52" s="132"/>
      <c r="JNS52" s="132"/>
      <c r="JNT52" s="132"/>
      <c r="JNU52" s="130"/>
      <c r="JNV52" s="132"/>
      <c r="JNW52" s="132"/>
      <c r="JNX52" s="132"/>
      <c r="JNY52" s="132"/>
      <c r="JNZ52" s="132"/>
      <c r="JOA52" s="132"/>
      <c r="JOB52" s="132"/>
      <c r="JOC52" s="132"/>
      <c r="JOD52" s="132"/>
      <c r="JOE52" s="132"/>
      <c r="JOF52" s="132"/>
      <c r="JOG52" s="132"/>
      <c r="JOH52" s="132"/>
      <c r="JOI52" s="132"/>
      <c r="JOJ52" s="130"/>
      <c r="JOK52" s="132"/>
      <c r="JOL52" s="132"/>
      <c r="JOM52" s="132"/>
      <c r="JON52" s="132"/>
      <c r="JOO52" s="132"/>
      <c r="JOP52" s="132"/>
      <c r="JOQ52" s="132"/>
      <c r="JOR52" s="132"/>
      <c r="JOS52" s="132"/>
      <c r="JOT52" s="132"/>
      <c r="JOU52" s="132"/>
      <c r="JOV52" s="132"/>
      <c r="JOW52" s="132"/>
      <c r="JOX52" s="132"/>
      <c r="JOY52" s="130"/>
      <c r="JOZ52" s="132"/>
      <c r="JPA52" s="132"/>
      <c r="JPB52" s="132"/>
      <c r="JPC52" s="132"/>
      <c r="JPD52" s="132"/>
      <c r="JPE52" s="132"/>
      <c r="JPF52" s="132"/>
      <c r="JPG52" s="132"/>
      <c r="JPH52" s="132"/>
      <c r="JPI52" s="132"/>
      <c r="JPJ52" s="132"/>
      <c r="JPK52" s="132"/>
      <c r="JPL52" s="132"/>
      <c r="JPM52" s="132"/>
      <c r="JPN52" s="130"/>
      <c r="JPO52" s="132"/>
      <c r="JPP52" s="132"/>
      <c r="JPQ52" s="132"/>
      <c r="JPR52" s="132"/>
      <c r="JPS52" s="132"/>
      <c r="JPT52" s="132"/>
      <c r="JPU52" s="132"/>
      <c r="JPV52" s="132"/>
      <c r="JPW52" s="132"/>
      <c r="JPX52" s="132"/>
      <c r="JPY52" s="132"/>
      <c r="JPZ52" s="132"/>
      <c r="JQA52" s="132"/>
      <c r="JQB52" s="132"/>
      <c r="JQC52" s="130"/>
      <c r="JQD52" s="132"/>
      <c r="JQE52" s="132"/>
      <c r="JQF52" s="132"/>
      <c r="JQG52" s="132"/>
      <c r="JQH52" s="132"/>
      <c r="JQI52" s="132"/>
      <c r="JQJ52" s="132"/>
      <c r="JQK52" s="132"/>
      <c r="JQL52" s="132"/>
      <c r="JQM52" s="132"/>
      <c r="JQN52" s="132"/>
      <c r="JQO52" s="132"/>
      <c r="JQP52" s="132"/>
      <c r="JQQ52" s="132"/>
      <c r="JQR52" s="130"/>
      <c r="JQS52" s="132"/>
      <c r="JQT52" s="132"/>
      <c r="JQU52" s="132"/>
      <c r="JQV52" s="132"/>
      <c r="JQW52" s="132"/>
      <c r="JQX52" s="132"/>
      <c r="JQY52" s="132"/>
      <c r="JQZ52" s="132"/>
      <c r="JRA52" s="132"/>
      <c r="JRB52" s="132"/>
      <c r="JRC52" s="132"/>
      <c r="JRD52" s="132"/>
      <c r="JRE52" s="132"/>
      <c r="JRF52" s="132"/>
      <c r="JRG52" s="130"/>
      <c r="JRH52" s="132"/>
      <c r="JRI52" s="132"/>
      <c r="JRJ52" s="132"/>
      <c r="JRK52" s="132"/>
      <c r="JRL52" s="132"/>
      <c r="JRM52" s="132"/>
      <c r="JRN52" s="132"/>
      <c r="JRO52" s="132"/>
      <c r="JRP52" s="132"/>
      <c r="JRQ52" s="132"/>
      <c r="JRR52" s="132"/>
      <c r="JRS52" s="132"/>
      <c r="JRT52" s="132"/>
      <c r="JRU52" s="132"/>
      <c r="JRV52" s="130"/>
      <c r="JRW52" s="132"/>
      <c r="JRX52" s="132"/>
      <c r="JRY52" s="132"/>
      <c r="JRZ52" s="132"/>
      <c r="JSA52" s="132"/>
      <c r="JSB52" s="132"/>
      <c r="JSC52" s="132"/>
      <c r="JSD52" s="132"/>
      <c r="JSE52" s="132"/>
      <c r="JSF52" s="132"/>
      <c r="JSG52" s="132"/>
      <c r="JSH52" s="132"/>
      <c r="JSI52" s="132"/>
      <c r="JSJ52" s="132"/>
      <c r="JSK52" s="130"/>
      <c r="JSL52" s="132"/>
      <c r="JSM52" s="132"/>
      <c r="JSN52" s="132"/>
      <c r="JSO52" s="132"/>
      <c r="JSP52" s="132"/>
      <c r="JSQ52" s="132"/>
      <c r="JSR52" s="132"/>
      <c r="JSS52" s="132"/>
      <c r="JST52" s="132"/>
      <c r="JSU52" s="132"/>
      <c r="JSV52" s="132"/>
      <c r="JSW52" s="132"/>
      <c r="JSX52" s="132"/>
      <c r="JSY52" s="132"/>
      <c r="JSZ52" s="130"/>
      <c r="JTA52" s="132"/>
      <c r="JTB52" s="132"/>
      <c r="JTC52" s="132"/>
      <c r="JTD52" s="132"/>
      <c r="JTE52" s="132"/>
      <c r="JTF52" s="132"/>
      <c r="JTG52" s="132"/>
      <c r="JTH52" s="132"/>
      <c r="JTI52" s="132"/>
      <c r="JTJ52" s="132"/>
      <c r="JTK52" s="132"/>
      <c r="JTL52" s="132"/>
      <c r="JTM52" s="132"/>
      <c r="JTN52" s="132"/>
      <c r="JTO52" s="130"/>
      <c r="JTP52" s="132"/>
      <c r="JTQ52" s="132"/>
      <c r="JTR52" s="132"/>
      <c r="JTS52" s="132"/>
      <c r="JTT52" s="132"/>
      <c r="JTU52" s="132"/>
      <c r="JTV52" s="132"/>
      <c r="JTW52" s="132"/>
      <c r="JTX52" s="132"/>
      <c r="JTY52" s="132"/>
      <c r="JTZ52" s="132"/>
      <c r="JUA52" s="132"/>
      <c r="JUB52" s="132"/>
      <c r="JUC52" s="132"/>
      <c r="JUD52" s="130"/>
      <c r="JUE52" s="132"/>
      <c r="JUF52" s="132"/>
      <c r="JUG52" s="132"/>
      <c r="JUH52" s="132"/>
      <c r="JUI52" s="132"/>
      <c r="JUJ52" s="132"/>
      <c r="JUK52" s="132"/>
      <c r="JUL52" s="132"/>
      <c r="JUM52" s="132"/>
      <c r="JUN52" s="132"/>
      <c r="JUO52" s="132"/>
      <c r="JUP52" s="132"/>
      <c r="JUQ52" s="132"/>
      <c r="JUR52" s="132"/>
      <c r="JUS52" s="130"/>
      <c r="JUT52" s="132"/>
      <c r="JUU52" s="132"/>
      <c r="JUV52" s="132"/>
      <c r="JUW52" s="132"/>
      <c r="JUX52" s="132"/>
      <c r="JUY52" s="132"/>
      <c r="JUZ52" s="132"/>
      <c r="JVA52" s="132"/>
      <c r="JVB52" s="132"/>
      <c r="JVC52" s="132"/>
      <c r="JVD52" s="132"/>
      <c r="JVE52" s="132"/>
      <c r="JVF52" s="132"/>
      <c r="JVG52" s="132"/>
      <c r="JVH52" s="130"/>
      <c r="JVI52" s="132"/>
      <c r="JVJ52" s="132"/>
      <c r="JVK52" s="132"/>
      <c r="JVL52" s="132"/>
      <c r="JVM52" s="132"/>
      <c r="JVN52" s="132"/>
      <c r="JVO52" s="132"/>
      <c r="JVP52" s="132"/>
      <c r="JVQ52" s="132"/>
      <c r="JVR52" s="132"/>
      <c r="JVS52" s="132"/>
      <c r="JVT52" s="132"/>
      <c r="JVU52" s="132"/>
      <c r="JVV52" s="132"/>
      <c r="JVW52" s="130"/>
      <c r="JVX52" s="132"/>
      <c r="JVY52" s="132"/>
      <c r="JVZ52" s="132"/>
      <c r="JWA52" s="132"/>
      <c r="JWB52" s="132"/>
      <c r="JWC52" s="132"/>
      <c r="JWD52" s="132"/>
      <c r="JWE52" s="132"/>
      <c r="JWF52" s="132"/>
      <c r="JWG52" s="132"/>
      <c r="JWH52" s="132"/>
      <c r="JWI52" s="132"/>
      <c r="JWJ52" s="132"/>
      <c r="JWK52" s="132"/>
      <c r="JWL52" s="130"/>
      <c r="JWM52" s="132"/>
      <c r="JWN52" s="132"/>
      <c r="JWO52" s="132"/>
      <c r="JWP52" s="132"/>
      <c r="JWQ52" s="132"/>
      <c r="JWR52" s="132"/>
      <c r="JWS52" s="132"/>
      <c r="JWT52" s="132"/>
      <c r="JWU52" s="132"/>
      <c r="JWV52" s="132"/>
      <c r="JWW52" s="132"/>
      <c r="JWX52" s="132"/>
      <c r="JWY52" s="132"/>
      <c r="JWZ52" s="132"/>
      <c r="JXA52" s="130"/>
      <c r="JXB52" s="132"/>
      <c r="JXC52" s="132"/>
      <c r="JXD52" s="132"/>
      <c r="JXE52" s="132"/>
      <c r="JXF52" s="132"/>
      <c r="JXG52" s="132"/>
      <c r="JXH52" s="132"/>
      <c r="JXI52" s="132"/>
      <c r="JXJ52" s="132"/>
      <c r="JXK52" s="132"/>
      <c r="JXL52" s="132"/>
      <c r="JXM52" s="132"/>
      <c r="JXN52" s="132"/>
      <c r="JXO52" s="132"/>
      <c r="JXP52" s="130"/>
      <c r="JXQ52" s="132"/>
      <c r="JXR52" s="132"/>
      <c r="JXS52" s="132"/>
      <c r="JXT52" s="132"/>
      <c r="JXU52" s="132"/>
      <c r="JXV52" s="132"/>
      <c r="JXW52" s="132"/>
      <c r="JXX52" s="132"/>
      <c r="JXY52" s="132"/>
      <c r="JXZ52" s="132"/>
      <c r="JYA52" s="132"/>
      <c r="JYB52" s="132"/>
      <c r="JYC52" s="132"/>
      <c r="JYD52" s="132"/>
      <c r="JYE52" s="130"/>
      <c r="JYF52" s="132"/>
      <c r="JYG52" s="132"/>
      <c r="JYH52" s="132"/>
      <c r="JYI52" s="132"/>
      <c r="JYJ52" s="132"/>
      <c r="JYK52" s="132"/>
      <c r="JYL52" s="132"/>
      <c r="JYM52" s="132"/>
      <c r="JYN52" s="132"/>
      <c r="JYO52" s="132"/>
      <c r="JYP52" s="132"/>
      <c r="JYQ52" s="132"/>
      <c r="JYR52" s="132"/>
      <c r="JYS52" s="132"/>
      <c r="JYT52" s="130"/>
      <c r="JYU52" s="132"/>
      <c r="JYV52" s="132"/>
      <c r="JYW52" s="132"/>
      <c r="JYX52" s="132"/>
      <c r="JYY52" s="132"/>
      <c r="JYZ52" s="132"/>
      <c r="JZA52" s="132"/>
      <c r="JZB52" s="132"/>
      <c r="JZC52" s="132"/>
      <c r="JZD52" s="132"/>
      <c r="JZE52" s="132"/>
      <c r="JZF52" s="132"/>
      <c r="JZG52" s="132"/>
      <c r="JZH52" s="132"/>
      <c r="JZI52" s="130"/>
      <c r="JZJ52" s="132"/>
      <c r="JZK52" s="132"/>
      <c r="JZL52" s="132"/>
      <c r="JZM52" s="132"/>
      <c r="JZN52" s="132"/>
      <c r="JZO52" s="132"/>
      <c r="JZP52" s="132"/>
      <c r="JZQ52" s="132"/>
      <c r="JZR52" s="132"/>
      <c r="JZS52" s="132"/>
      <c r="JZT52" s="132"/>
      <c r="JZU52" s="132"/>
      <c r="JZV52" s="132"/>
      <c r="JZW52" s="132"/>
      <c r="JZX52" s="130"/>
      <c r="JZY52" s="132"/>
      <c r="JZZ52" s="132"/>
      <c r="KAA52" s="132"/>
      <c r="KAB52" s="132"/>
      <c r="KAC52" s="132"/>
      <c r="KAD52" s="132"/>
      <c r="KAE52" s="132"/>
      <c r="KAF52" s="132"/>
      <c r="KAG52" s="132"/>
      <c r="KAH52" s="132"/>
      <c r="KAI52" s="132"/>
      <c r="KAJ52" s="132"/>
      <c r="KAK52" s="132"/>
      <c r="KAL52" s="132"/>
      <c r="KAM52" s="130"/>
      <c r="KAN52" s="132"/>
      <c r="KAO52" s="132"/>
      <c r="KAP52" s="132"/>
      <c r="KAQ52" s="132"/>
      <c r="KAR52" s="132"/>
      <c r="KAS52" s="132"/>
      <c r="KAT52" s="132"/>
      <c r="KAU52" s="132"/>
      <c r="KAV52" s="132"/>
      <c r="KAW52" s="132"/>
      <c r="KAX52" s="132"/>
      <c r="KAY52" s="132"/>
      <c r="KAZ52" s="132"/>
      <c r="KBA52" s="132"/>
      <c r="KBB52" s="130"/>
      <c r="KBC52" s="132"/>
      <c r="KBD52" s="132"/>
      <c r="KBE52" s="132"/>
      <c r="KBF52" s="132"/>
      <c r="KBG52" s="132"/>
      <c r="KBH52" s="132"/>
      <c r="KBI52" s="132"/>
      <c r="KBJ52" s="132"/>
      <c r="KBK52" s="132"/>
      <c r="KBL52" s="132"/>
      <c r="KBM52" s="132"/>
      <c r="KBN52" s="132"/>
      <c r="KBO52" s="132"/>
      <c r="KBP52" s="132"/>
      <c r="KBQ52" s="130"/>
      <c r="KBR52" s="132"/>
      <c r="KBS52" s="132"/>
      <c r="KBT52" s="132"/>
      <c r="KBU52" s="132"/>
      <c r="KBV52" s="132"/>
      <c r="KBW52" s="132"/>
      <c r="KBX52" s="132"/>
      <c r="KBY52" s="132"/>
      <c r="KBZ52" s="132"/>
      <c r="KCA52" s="132"/>
      <c r="KCB52" s="132"/>
      <c r="KCC52" s="132"/>
      <c r="KCD52" s="132"/>
      <c r="KCE52" s="132"/>
      <c r="KCF52" s="130"/>
      <c r="KCG52" s="132"/>
      <c r="KCH52" s="132"/>
      <c r="KCI52" s="132"/>
      <c r="KCJ52" s="132"/>
      <c r="KCK52" s="132"/>
      <c r="KCL52" s="132"/>
      <c r="KCM52" s="132"/>
      <c r="KCN52" s="132"/>
      <c r="KCO52" s="132"/>
      <c r="KCP52" s="132"/>
      <c r="KCQ52" s="132"/>
      <c r="KCR52" s="132"/>
      <c r="KCS52" s="132"/>
      <c r="KCT52" s="132"/>
      <c r="KCU52" s="130"/>
      <c r="KCV52" s="132"/>
      <c r="KCW52" s="132"/>
      <c r="KCX52" s="132"/>
      <c r="KCY52" s="132"/>
      <c r="KCZ52" s="132"/>
      <c r="KDA52" s="132"/>
      <c r="KDB52" s="132"/>
      <c r="KDC52" s="132"/>
      <c r="KDD52" s="132"/>
      <c r="KDE52" s="132"/>
      <c r="KDF52" s="132"/>
      <c r="KDG52" s="132"/>
      <c r="KDH52" s="132"/>
      <c r="KDI52" s="132"/>
      <c r="KDJ52" s="130"/>
      <c r="KDK52" s="132"/>
      <c r="KDL52" s="132"/>
      <c r="KDM52" s="132"/>
      <c r="KDN52" s="132"/>
      <c r="KDO52" s="132"/>
      <c r="KDP52" s="132"/>
      <c r="KDQ52" s="132"/>
      <c r="KDR52" s="132"/>
      <c r="KDS52" s="132"/>
      <c r="KDT52" s="132"/>
      <c r="KDU52" s="132"/>
      <c r="KDV52" s="132"/>
      <c r="KDW52" s="132"/>
      <c r="KDX52" s="132"/>
      <c r="KDY52" s="130"/>
      <c r="KDZ52" s="132"/>
      <c r="KEA52" s="132"/>
      <c r="KEB52" s="132"/>
      <c r="KEC52" s="132"/>
      <c r="KED52" s="132"/>
      <c r="KEE52" s="132"/>
      <c r="KEF52" s="132"/>
      <c r="KEG52" s="132"/>
      <c r="KEH52" s="132"/>
      <c r="KEI52" s="132"/>
      <c r="KEJ52" s="132"/>
      <c r="KEK52" s="132"/>
      <c r="KEL52" s="132"/>
      <c r="KEM52" s="132"/>
      <c r="KEN52" s="130"/>
      <c r="KEO52" s="132"/>
      <c r="KEP52" s="132"/>
      <c r="KEQ52" s="132"/>
      <c r="KER52" s="132"/>
      <c r="KES52" s="132"/>
      <c r="KET52" s="132"/>
      <c r="KEU52" s="132"/>
      <c r="KEV52" s="132"/>
      <c r="KEW52" s="132"/>
      <c r="KEX52" s="132"/>
      <c r="KEY52" s="132"/>
      <c r="KEZ52" s="132"/>
      <c r="KFA52" s="132"/>
      <c r="KFB52" s="132"/>
      <c r="KFC52" s="130"/>
      <c r="KFD52" s="132"/>
      <c r="KFE52" s="132"/>
      <c r="KFF52" s="132"/>
      <c r="KFG52" s="132"/>
      <c r="KFH52" s="132"/>
      <c r="KFI52" s="132"/>
      <c r="KFJ52" s="132"/>
      <c r="KFK52" s="132"/>
      <c r="KFL52" s="132"/>
      <c r="KFM52" s="132"/>
      <c r="KFN52" s="132"/>
      <c r="KFO52" s="132"/>
      <c r="KFP52" s="132"/>
      <c r="KFQ52" s="132"/>
      <c r="KFR52" s="130"/>
      <c r="KFS52" s="132"/>
      <c r="KFT52" s="132"/>
      <c r="KFU52" s="132"/>
      <c r="KFV52" s="132"/>
      <c r="KFW52" s="132"/>
      <c r="KFX52" s="132"/>
      <c r="KFY52" s="132"/>
      <c r="KFZ52" s="132"/>
      <c r="KGA52" s="132"/>
      <c r="KGB52" s="132"/>
      <c r="KGC52" s="132"/>
      <c r="KGD52" s="132"/>
      <c r="KGE52" s="132"/>
      <c r="KGF52" s="132"/>
      <c r="KGG52" s="130"/>
      <c r="KGH52" s="132"/>
      <c r="KGI52" s="132"/>
      <c r="KGJ52" s="132"/>
      <c r="KGK52" s="132"/>
      <c r="KGL52" s="132"/>
      <c r="KGM52" s="132"/>
      <c r="KGN52" s="132"/>
      <c r="KGO52" s="132"/>
      <c r="KGP52" s="132"/>
      <c r="KGQ52" s="132"/>
      <c r="KGR52" s="132"/>
      <c r="KGS52" s="132"/>
      <c r="KGT52" s="132"/>
      <c r="KGU52" s="132"/>
      <c r="KGV52" s="130"/>
      <c r="KGW52" s="132"/>
      <c r="KGX52" s="132"/>
      <c r="KGY52" s="132"/>
      <c r="KGZ52" s="132"/>
      <c r="KHA52" s="132"/>
      <c r="KHB52" s="132"/>
      <c r="KHC52" s="132"/>
      <c r="KHD52" s="132"/>
      <c r="KHE52" s="132"/>
      <c r="KHF52" s="132"/>
      <c r="KHG52" s="132"/>
      <c r="KHH52" s="132"/>
      <c r="KHI52" s="132"/>
      <c r="KHJ52" s="132"/>
      <c r="KHK52" s="130"/>
      <c r="KHL52" s="132"/>
      <c r="KHM52" s="132"/>
      <c r="KHN52" s="132"/>
      <c r="KHO52" s="132"/>
      <c r="KHP52" s="132"/>
      <c r="KHQ52" s="132"/>
      <c r="KHR52" s="132"/>
      <c r="KHS52" s="132"/>
      <c r="KHT52" s="132"/>
      <c r="KHU52" s="132"/>
      <c r="KHV52" s="132"/>
      <c r="KHW52" s="132"/>
      <c r="KHX52" s="132"/>
      <c r="KHY52" s="132"/>
      <c r="KHZ52" s="130"/>
      <c r="KIA52" s="132"/>
      <c r="KIB52" s="132"/>
      <c r="KIC52" s="132"/>
      <c r="KID52" s="132"/>
      <c r="KIE52" s="132"/>
      <c r="KIF52" s="132"/>
      <c r="KIG52" s="132"/>
      <c r="KIH52" s="132"/>
      <c r="KII52" s="132"/>
      <c r="KIJ52" s="132"/>
      <c r="KIK52" s="132"/>
      <c r="KIL52" s="132"/>
      <c r="KIM52" s="132"/>
      <c r="KIN52" s="132"/>
      <c r="KIO52" s="130"/>
      <c r="KIP52" s="132"/>
      <c r="KIQ52" s="132"/>
      <c r="KIR52" s="132"/>
      <c r="KIS52" s="132"/>
      <c r="KIT52" s="132"/>
      <c r="KIU52" s="132"/>
      <c r="KIV52" s="132"/>
      <c r="KIW52" s="132"/>
      <c r="KIX52" s="132"/>
      <c r="KIY52" s="132"/>
      <c r="KIZ52" s="132"/>
      <c r="KJA52" s="132"/>
      <c r="KJB52" s="132"/>
      <c r="KJC52" s="132"/>
      <c r="KJD52" s="130"/>
      <c r="KJE52" s="132"/>
      <c r="KJF52" s="132"/>
      <c r="KJG52" s="132"/>
      <c r="KJH52" s="132"/>
      <c r="KJI52" s="132"/>
      <c r="KJJ52" s="132"/>
      <c r="KJK52" s="132"/>
      <c r="KJL52" s="132"/>
      <c r="KJM52" s="132"/>
      <c r="KJN52" s="132"/>
      <c r="KJO52" s="132"/>
      <c r="KJP52" s="132"/>
      <c r="KJQ52" s="132"/>
      <c r="KJR52" s="132"/>
      <c r="KJS52" s="130"/>
      <c r="KJT52" s="132"/>
      <c r="KJU52" s="132"/>
      <c r="KJV52" s="132"/>
      <c r="KJW52" s="132"/>
      <c r="KJX52" s="132"/>
      <c r="KJY52" s="132"/>
      <c r="KJZ52" s="132"/>
      <c r="KKA52" s="132"/>
      <c r="KKB52" s="132"/>
      <c r="KKC52" s="132"/>
      <c r="KKD52" s="132"/>
      <c r="KKE52" s="132"/>
      <c r="KKF52" s="132"/>
      <c r="KKG52" s="132"/>
      <c r="KKH52" s="130"/>
      <c r="KKI52" s="132"/>
      <c r="KKJ52" s="132"/>
      <c r="KKK52" s="132"/>
      <c r="KKL52" s="132"/>
      <c r="KKM52" s="132"/>
      <c r="KKN52" s="132"/>
      <c r="KKO52" s="132"/>
      <c r="KKP52" s="132"/>
      <c r="KKQ52" s="132"/>
      <c r="KKR52" s="132"/>
      <c r="KKS52" s="132"/>
      <c r="KKT52" s="132"/>
      <c r="KKU52" s="132"/>
      <c r="KKV52" s="132"/>
      <c r="KKW52" s="130"/>
      <c r="KKX52" s="132"/>
      <c r="KKY52" s="132"/>
      <c r="KKZ52" s="132"/>
      <c r="KLA52" s="132"/>
      <c r="KLB52" s="132"/>
      <c r="KLC52" s="132"/>
      <c r="KLD52" s="132"/>
      <c r="KLE52" s="132"/>
      <c r="KLF52" s="132"/>
      <c r="KLG52" s="132"/>
      <c r="KLH52" s="132"/>
      <c r="KLI52" s="132"/>
      <c r="KLJ52" s="132"/>
      <c r="KLK52" s="132"/>
      <c r="KLL52" s="130"/>
      <c r="KLM52" s="132"/>
      <c r="KLN52" s="132"/>
      <c r="KLO52" s="132"/>
      <c r="KLP52" s="132"/>
      <c r="KLQ52" s="132"/>
      <c r="KLR52" s="132"/>
      <c r="KLS52" s="132"/>
      <c r="KLT52" s="132"/>
      <c r="KLU52" s="132"/>
      <c r="KLV52" s="132"/>
      <c r="KLW52" s="132"/>
      <c r="KLX52" s="132"/>
      <c r="KLY52" s="132"/>
      <c r="KLZ52" s="132"/>
      <c r="KMA52" s="130"/>
      <c r="KMB52" s="132"/>
      <c r="KMC52" s="132"/>
      <c r="KMD52" s="132"/>
      <c r="KME52" s="132"/>
      <c r="KMF52" s="132"/>
      <c r="KMG52" s="132"/>
      <c r="KMH52" s="132"/>
      <c r="KMI52" s="132"/>
      <c r="KMJ52" s="132"/>
      <c r="KMK52" s="132"/>
      <c r="KML52" s="132"/>
      <c r="KMM52" s="132"/>
      <c r="KMN52" s="132"/>
      <c r="KMO52" s="132"/>
      <c r="KMP52" s="130"/>
      <c r="KMQ52" s="132"/>
      <c r="KMR52" s="132"/>
      <c r="KMS52" s="132"/>
      <c r="KMT52" s="132"/>
      <c r="KMU52" s="132"/>
      <c r="KMV52" s="132"/>
      <c r="KMW52" s="132"/>
      <c r="KMX52" s="132"/>
      <c r="KMY52" s="132"/>
      <c r="KMZ52" s="132"/>
      <c r="KNA52" s="132"/>
      <c r="KNB52" s="132"/>
      <c r="KNC52" s="132"/>
      <c r="KND52" s="132"/>
      <c r="KNE52" s="130"/>
      <c r="KNF52" s="132"/>
      <c r="KNG52" s="132"/>
      <c r="KNH52" s="132"/>
      <c r="KNI52" s="132"/>
      <c r="KNJ52" s="132"/>
      <c r="KNK52" s="132"/>
      <c r="KNL52" s="132"/>
      <c r="KNM52" s="132"/>
      <c r="KNN52" s="132"/>
      <c r="KNO52" s="132"/>
      <c r="KNP52" s="132"/>
      <c r="KNQ52" s="132"/>
      <c r="KNR52" s="132"/>
      <c r="KNS52" s="132"/>
      <c r="KNT52" s="130"/>
      <c r="KNU52" s="132"/>
      <c r="KNV52" s="132"/>
      <c r="KNW52" s="132"/>
      <c r="KNX52" s="132"/>
      <c r="KNY52" s="132"/>
      <c r="KNZ52" s="132"/>
      <c r="KOA52" s="132"/>
      <c r="KOB52" s="132"/>
      <c r="KOC52" s="132"/>
      <c r="KOD52" s="132"/>
      <c r="KOE52" s="132"/>
      <c r="KOF52" s="132"/>
      <c r="KOG52" s="132"/>
      <c r="KOH52" s="132"/>
      <c r="KOI52" s="130"/>
      <c r="KOJ52" s="132"/>
      <c r="KOK52" s="132"/>
      <c r="KOL52" s="132"/>
      <c r="KOM52" s="132"/>
      <c r="KON52" s="132"/>
      <c r="KOO52" s="132"/>
      <c r="KOP52" s="132"/>
      <c r="KOQ52" s="132"/>
      <c r="KOR52" s="132"/>
      <c r="KOS52" s="132"/>
      <c r="KOT52" s="132"/>
      <c r="KOU52" s="132"/>
      <c r="KOV52" s="132"/>
      <c r="KOW52" s="132"/>
      <c r="KOX52" s="130"/>
      <c r="KOY52" s="132"/>
      <c r="KOZ52" s="132"/>
      <c r="KPA52" s="132"/>
      <c r="KPB52" s="132"/>
      <c r="KPC52" s="132"/>
      <c r="KPD52" s="132"/>
      <c r="KPE52" s="132"/>
      <c r="KPF52" s="132"/>
      <c r="KPG52" s="132"/>
      <c r="KPH52" s="132"/>
      <c r="KPI52" s="132"/>
      <c r="KPJ52" s="132"/>
      <c r="KPK52" s="132"/>
      <c r="KPL52" s="132"/>
      <c r="KPM52" s="130"/>
      <c r="KPN52" s="132"/>
      <c r="KPO52" s="132"/>
      <c r="KPP52" s="132"/>
      <c r="KPQ52" s="132"/>
      <c r="KPR52" s="132"/>
      <c r="KPS52" s="132"/>
      <c r="KPT52" s="132"/>
      <c r="KPU52" s="132"/>
      <c r="KPV52" s="132"/>
      <c r="KPW52" s="132"/>
      <c r="KPX52" s="132"/>
      <c r="KPY52" s="132"/>
      <c r="KPZ52" s="132"/>
      <c r="KQA52" s="132"/>
      <c r="KQB52" s="130"/>
      <c r="KQC52" s="132"/>
      <c r="KQD52" s="132"/>
      <c r="KQE52" s="132"/>
      <c r="KQF52" s="132"/>
      <c r="KQG52" s="132"/>
      <c r="KQH52" s="132"/>
      <c r="KQI52" s="132"/>
      <c r="KQJ52" s="132"/>
      <c r="KQK52" s="132"/>
      <c r="KQL52" s="132"/>
      <c r="KQM52" s="132"/>
      <c r="KQN52" s="132"/>
      <c r="KQO52" s="132"/>
      <c r="KQP52" s="132"/>
      <c r="KQQ52" s="130"/>
      <c r="KQR52" s="132"/>
      <c r="KQS52" s="132"/>
      <c r="KQT52" s="132"/>
      <c r="KQU52" s="132"/>
      <c r="KQV52" s="132"/>
      <c r="KQW52" s="132"/>
      <c r="KQX52" s="132"/>
      <c r="KQY52" s="132"/>
      <c r="KQZ52" s="132"/>
      <c r="KRA52" s="132"/>
      <c r="KRB52" s="132"/>
      <c r="KRC52" s="132"/>
      <c r="KRD52" s="132"/>
      <c r="KRE52" s="132"/>
      <c r="KRF52" s="130"/>
      <c r="KRG52" s="132"/>
      <c r="KRH52" s="132"/>
      <c r="KRI52" s="132"/>
      <c r="KRJ52" s="132"/>
      <c r="KRK52" s="132"/>
      <c r="KRL52" s="132"/>
      <c r="KRM52" s="132"/>
      <c r="KRN52" s="132"/>
      <c r="KRO52" s="132"/>
      <c r="KRP52" s="132"/>
      <c r="KRQ52" s="132"/>
      <c r="KRR52" s="132"/>
      <c r="KRS52" s="132"/>
      <c r="KRT52" s="132"/>
      <c r="KRU52" s="130"/>
      <c r="KRV52" s="132"/>
      <c r="KRW52" s="132"/>
      <c r="KRX52" s="132"/>
      <c r="KRY52" s="132"/>
      <c r="KRZ52" s="132"/>
      <c r="KSA52" s="132"/>
      <c r="KSB52" s="132"/>
      <c r="KSC52" s="132"/>
      <c r="KSD52" s="132"/>
      <c r="KSE52" s="132"/>
      <c r="KSF52" s="132"/>
      <c r="KSG52" s="132"/>
      <c r="KSH52" s="132"/>
      <c r="KSI52" s="132"/>
      <c r="KSJ52" s="130"/>
      <c r="KSK52" s="132"/>
      <c r="KSL52" s="132"/>
      <c r="KSM52" s="132"/>
      <c r="KSN52" s="132"/>
      <c r="KSO52" s="132"/>
      <c r="KSP52" s="132"/>
      <c r="KSQ52" s="132"/>
      <c r="KSR52" s="132"/>
      <c r="KSS52" s="132"/>
      <c r="KST52" s="132"/>
      <c r="KSU52" s="132"/>
      <c r="KSV52" s="132"/>
      <c r="KSW52" s="132"/>
      <c r="KSX52" s="132"/>
      <c r="KSY52" s="130"/>
      <c r="KSZ52" s="132"/>
      <c r="KTA52" s="132"/>
      <c r="KTB52" s="132"/>
      <c r="KTC52" s="132"/>
      <c r="KTD52" s="132"/>
      <c r="KTE52" s="132"/>
      <c r="KTF52" s="132"/>
      <c r="KTG52" s="132"/>
      <c r="KTH52" s="132"/>
      <c r="KTI52" s="132"/>
      <c r="KTJ52" s="132"/>
      <c r="KTK52" s="132"/>
      <c r="KTL52" s="132"/>
      <c r="KTM52" s="132"/>
      <c r="KTN52" s="130"/>
      <c r="KTO52" s="132"/>
      <c r="KTP52" s="132"/>
      <c r="KTQ52" s="132"/>
      <c r="KTR52" s="132"/>
      <c r="KTS52" s="132"/>
      <c r="KTT52" s="132"/>
      <c r="KTU52" s="132"/>
      <c r="KTV52" s="132"/>
      <c r="KTW52" s="132"/>
      <c r="KTX52" s="132"/>
      <c r="KTY52" s="132"/>
      <c r="KTZ52" s="132"/>
      <c r="KUA52" s="132"/>
      <c r="KUB52" s="132"/>
      <c r="KUC52" s="130"/>
      <c r="KUD52" s="132"/>
      <c r="KUE52" s="132"/>
      <c r="KUF52" s="132"/>
      <c r="KUG52" s="132"/>
      <c r="KUH52" s="132"/>
      <c r="KUI52" s="132"/>
      <c r="KUJ52" s="132"/>
      <c r="KUK52" s="132"/>
      <c r="KUL52" s="132"/>
      <c r="KUM52" s="132"/>
      <c r="KUN52" s="132"/>
      <c r="KUO52" s="132"/>
      <c r="KUP52" s="132"/>
      <c r="KUQ52" s="132"/>
      <c r="KUR52" s="130"/>
      <c r="KUS52" s="132"/>
      <c r="KUT52" s="132"/>
      <c r="KUU52" s="132"/>
      <c r="KUV52" s="132"/>
      <c r="KUW52" s="132"/>
      <c r="KUX52" s="132"/>
      <c r="KUY52" s="132"/>
      <c r="KUZ52" s="132"/>
      <c r="KVA52" s="132"/>
      <c r="KVB52" s="132"/>
      <c r="KVC52" s="132"/>
      <c r="KVD52" s="132"/>
      <c r="KVE52" s="132"/>
      <c r="KVF52" s="132"/>
      <c r="KVG52" s="130"/>
      <c r="KVH52" s="132"/>
      <c r="KVI52" s="132"/>
      <c r="KVJ52" s="132"/>
      <c r="KVK52" s="132"/>
      <c r="KVL52" s="132"/>
      <c r="KVM52" s="132"/>
      <c r="KVN52" s="132"/>
      <c r="KVO52" s="132"/>
      <c r="KVP52" s="132"/>
      <c r="KVQ52" s="132"/>
      <c r="KVR52" s="132"/>
      <c r="KVS52" s="132"/>
      <c r="KVT52" s="132"/>
      <c r="KVU52" s="132"/>
      <c r="KVV52" s="130"/>
      <c r="KVW52" s="132"/>
      <c r="KVX52" s="132"/>
      <c r="KVY52" s="132"/>
      <c r="KVZ52" s="132"/>
      <c r="KWA52" s="132"/>
      <c r="KWB52" s="132"/>
      <c r="KWC52" s="132"/>
      <c r="KWD52" s="132"/>
      <c r="KWE52" s="132"/>
      <c r="KWF52" s="132"/>
      <c r="KWG52" s="132"/>
      <c r="KWH52" s="132"/>
      <c r="KWI52" s="132"/>
      <c r="KWJ52" s="132"/>
      <c r="KWK52" s="130"/>
      <c r="KWL52" s="132"/>
      <c r="KWM52" s="132"/>
      <c r="KWN52" s="132"/>
      <c r="KWO52" s="132"/>
      <c r="KWP52" s="132"/>
      <c r="KWQ52" s="132"/>
      <c r="KWR52" s="132"/>
      <c r="KWS52" s="132"/>
      <c r="KWT52" s="132"/>
      <c r="KWU52" s="132"/>
      <c r="KWV52" s="132"/>
      <c r="KWW52" s="132"/>
      <c r="KWX52" s="132"/>
      <c r="KWY52" s="132"/>
      <c r="KWZ52" s="130"/>
      <c r="KXA52" s="132"/>
      <c r="KXB52" s="132"/>
      <c r="KXC52" s="132"/>
      <c r="KXD52" s="132"/>
      <c r="KXE52" s="132"/>
      <c r="KXF52" s="132"/>
      <c r="KXG52" s="132"/>
      <c r="KXH52" s="132"/>
      <c r="KXI52" s="132"/>
      <c r="KXJ52" s="132"/>
      <c r="KXK52" s="132"/>
      <c r="KXL52" s="132"/>
      <c r="KXM52" s="132"/>
      <c r="KXN52" s="132"/>
      <c r="KXO52" s="130"/>
      <c r="KXP52" s="132"/>
      <c r="KXQ52" s="132"/>
      <c r="KXR52" s="132"/>
      <c r="KXS52" s="132"/>
      <c r="KXT52" s="132"/>
      <c r="KXU52" s="132"/>
      <c r="KXV52" s="132"/>
      <c r="KXW52" s="132"/>
      <c r="KXX52" s="132"/>
      <c r="KXY52" s="132"/>
      <c r="KXZ52" s="132"/>
      <c r="KYA52" s="132"/>
      <c r="KYB52" s="132"/>
      <c r="KYC52" s="132"/>
      <c r="KYD52" s="130"/>
      <c r="KYE52" s="132"/>
      <c r="KYF52" s="132"/>
      <c r="KYG52" s="132"/>
      <c r="KYH52" s="132"/>
      <c r="KYI52" s="132"/>
      <c r="KYJ52" s="132"/>
      <c r="KYK52" s="132"/>
      <c r="KYL52" s="132"/>
      <c r="KYM52" s="132"/>
      <c r="KYN52" s="132"/>
      <c r="KYO52" s="132"/>
      <c r="KYP52" s="132"/>
      <c r="KYQ52" s="132"/>
      <c r="KYR52" s="132"/>
      <c r="KYS52" s="130"/>
      <c r="KYT52" s="132"/>
      <c r="KYU52" s="132"/>
      <c r="KYV52" s="132"/>
      <c r="KYW52" s="132"/>
      <c r="KYX52" s="132"/>
      <c r="KYY52" s="132"/>
      <c r="KYZ52" s="132"/>
      <c r="KZA52" s="132"/>
      <c r="KZB52" s="132"/>
      <c r="KZC52" s="132"/>
      <c r="KZD52" s="132"/>
      <c r="KZE52" s="132"/>
      <c r="KZF52" s="132"/>
      <c r="KZG52" s="132"/>
      <c r="KZH52" s="130"/>
      <c r="KZI52" s="132"/>
      <c r="KZJ52" s="132"/>
      <c r="KZK52" s="132"/>
      <c r="KZL52" s="132"/>
      <c r="KZM52" s="132"/>
      <c r="KZN52" s="132"/>
      <c r="KZO52" s="132"/>
      <c r="KZP52" s="132"/>
      <c r="KZQ52" s="132"/>
      <c r="KZR52" s="132"/>
      <c r="KZS52" s="132"/>
      <c r="KZT52" s="132"/>
      <c r="KZU52" s="132"/>
      <c r="KZV52" s="132"/>
      <c r="KZW52" s="130"/>
      <c r="KZX52" s="132"/>
      <c r="KZY52" s="132"/>
      <c r="KZZ52" s="132"/>
      <c r="LAA52" s="132"/>
      <c r="LAB52" s="132"/>
      <c r="LAC52" s="132"/>
      <c r="LAD52" s="132"/>
      <c r="LAE52" s="132"/>
      <c r="LAF52" s="132"/>
      <c r="LAG52" s="132"/>
      <c r="LAH52" s="132"/>
      <c r="LAI52" s="132"/>
      <c r="LAJ52" s="132"/>
      <c r="LAK52" s="132"/>
      <c r="LAL52" s="130"/>
      <c r="LAM52" s="132"/>
      <c r="LAN52" s="132"/>
      <c r="LAO52" s="132"/>
      <c r="LAP52" s="132"/>
      <c r="LAQ52" s="132"/>
      <c r="LAR52" s="132"/>
      <c r="LAS52" s="132"/>
      <c r="LAT52" s="132"/>
      <c r="LAU52" s="132"/>
      <c r="LAV52" s="132"/>
      <c r="LAW52" s="132"/>
      <c r="LAX52" s="132"/>
      <c r="LAY52" s="132"/>
      <c r="LAZ52" s="132"/>
      <c r="LBA52" s="130"/>
      <c r="LBB52" s="132"/>
      <c r="LBC52" s="132"/>
      <c r="LBD52" s="132"/>
      <c r="LBE52" s="132"/>
      <c r="LBF52" s="132"/>
      <c r="LBG52" s="132"/>
      <c r="LBH52" s="132"/>
      <c r="LBI52" s="132"/>
      <c r="LBJ52" s="132"/>
      <c r="LBK52" s="132"/>
      <c r="LBL52" s="132"/>
      <c r="LBM52" s="132"/>
      <c r="LBN52" s="132"/>
      <c r="LBO52" s="132"/>
      <c r="LBP52" s="130"/>
      <c r="LBQ52" s="132"/>
      <c r="LBR52" s="132"/>
      <c r="LBS52" s="132"/>
      <c r="LBT52" s="132"/>
      <c r="LBU52" s="132"/>
      <c r="LBV52" s="132"/>
      <c r="LBW52" s="132"/>
      <c r="LBX52" s="132"/>
      <c r="LBY52" s="132"/>
      <c r="LBZ52" s="132"/>
      <c r="LCA52" s="132"/>
      <c r="LCB52" s="132"/>
      <c r="LCC52" s="132"/>
      <c r="LCD52" s="132"/>
      <c r="LCE52" s="130"/>
      <c r="LCF52" s="132"/>
      <c r="LCG52" s="132"/>
      <c r="LCH52" s="132"/>
      <c r="LCI52" s="132"/>
      <c r="LCJ52" s="132"/>
      <c r="LCK52" s="132"/>
      <c r="LCL52" s="132"/>
      <c r="LCM52" s="132"/>
      <c r="LCN52" s="132"/>
      <c r="LCO52" s="132"/>
      <c r="LCP52" s="132"/>
      <c r="LCQ52" s="132"/>
      <c r="LCR52" s="132"/>
      <c r="LCS52" s="132"/>
      <c r="LCT52" s="130"/>
      <c r="LCU52" s="132"/>
      <c r="LCV52" s="132"/>
      <c r="LCW52" s="132"/>
      <c r="LCX52" s="132"/>
      <c r="LCY52" s="132"/>
      <c r="LCZ52" s="132"/>
      <c r="LDA52" s="132"/>
      <c r="LDB52" s="132"/>
      <c r="LDC52" s="132"/>
      <c r="LDD52" s="132"/>
      <c r="LDE52" s="132"/>
      <c r="LDF52" s="132"/>
      <c r="LDG52" s="132"/>
      <c r="LDH52" s="132"/>
      <c r="LDI52" s="130"/>
      <c r="LDJ52" s="132"/>
      <c r="LDK52" s="132"/>
      <c r="LDL52" s="132"/>
      <c r="LDM52" s="132"/>
      <c r="LDN52" s="132"/>
      <c r="LDO52" s="132"/>
      <c r="LDP52" s="132"/>
      <c r="LDQ52" s="132"/>
      <c r="LDR52" s="132"/>
      <c r="LDS52" s="132"/>
      <c r="LDT52" s="132"/>
      <c r="LDU52" s="132"/>
      <c r="LDV52" s="132"/>
      <c r="LDW52" s="132"/>
      <c r="LDX52" s="130"/>
      <c r="LDY52" s="132"/>
      <c r="LDZ52" s="132"/>
      <c r="LEA52" s="132"/>
      <c r="LEB52" s="132"/>
      <c r="LEC52" s="132"/>
      <c r="LED52" s="132"/>
      <c r="LEE52" s="132"/>
      <c r="LEF52" s="132"/>
      <c r="LEG52" s="132"/>
      <c r="LEH52" s="132"/>
      <c r="LEI52" s="132"/>
      <c r="LEJ52" s="132"/>
      <c r="LEK52" s="132"/>
      <c r="LEL52" s="132"/>
      <c r="LEM52" s="130"/>
      <c r="LEN52" s="132"/>
      <c r="LEO52" s="132"/>
      <c r="LEP52" s="132"/>
      <c r="LEQ52" s="132"/>
      <c r="LER52" s="132"/>
      <c r="LES52" s="132"/>
      <c r="LET52" s="132"/>
      <c r="LEU52" s="132"/>
      <c r="LEV52" s="132"/>
      <c r="LEW52" s="132"/>
      <c r="LEX52" s="132"/>
      <c r="LEY52" s="132"/>
      <c r="LEZ52" s="132"/>
      <c r="LFA52" s="132"/>
      <c r="LFB52" s="130"/>
      <c r="LFC52" s="132"/>
      <c r="LFD52" s="132"/>
      <c r="LFE52" s="132"/>
      <c r="LFF52" s="132"/>
      <c r="LFG52" s="132"/>
      <c r="LFH52" s="132"/>
      <c r="LFI52" s="132"/>
      <c r="LFJ52" s="132"/>
      <c r="LFK52" s="132"/>
      <c r="LFL52" s="132"/>
      <c r="LFM52" s="132"/>
      <c r="LFN52" s="132"/>
      <c r="LFO52" s="132"/>
      <c r="LFP52" s="132"/>
      <c r="LFQ52" s="130"/>
      <c r="LFR52" s="132"/>
      <c r="LFS52" s="132"/>
      <c r="LFT52" s="132"/>
      <c r="LFU52" s="132"/>
      <c r="LFV52" s="132"/>
      <c r="LFW52" s="132"/>
      <c r="LFX52" s="132"/>
      <c r="LFY52" s="132"/>
      <c r="LFZ52" s="132"/>
      <c r="LGA52" s="132"/>
      <c r="LGB52" s="132"/>
      <c r="LGC52" s="132"/>
      <c r="LGD52" s="132"/>
      <c r="LGE52" s="132"/>
      <c r="LGF52" s="130"/>
      <c r="LGG52" s="132"/>
      <c r="LGH52" s="132"/>
      <c r="LGI52" s="132"/>
      <c r="LGJ52" s="132"/>
      <c r="LGK52" s="132"/>
      <c r="LGL52" s="132"/>
      <c r="LGM52" s="132"/>
      <c r="LGN52" s="132"/>
      <c r="LGO52" s="132"/>
      <c r="LGP52" s="132"/>
      <c r="LGQ52" s="132"/>
      <c r="LGR52" s="132"/>
      <c r="LGS52" s="132"/>
      <c r="LGT52" s="132"/>
      <c r="LGU52" s="130"/>
      <c r="LGV52" s="132"/>
      <c r="LGW52" s="132"/>
      <c r="LGX52" s="132"/>
      <c r="LGY52" s="132"/>
      <c r="LGZ52" s="132"/>
      <c r="LHA52" s="132"/>
      <c r="LHB52" s="132"/>
      <c r="LHC52" s="132"/>
      <c r="LHD52" s="132"/>
      <c r="LHE52" s="132"/>
      <c r="LHF52" s="132"/>
      <c r="LHG52" s="132"/>
      <c r="LHH52" s="132"/>
      <c r="LHI52" s="132"/>
      <c r="LHJ52" s="130"/>
      <c r="LHK52" s="132"/>
      <c r="LHL52" s="132"/>
      <c r="LHM52" s="132"/>
      <c r="LHN52" s="132"/>
      <c r="LHO52" s="132"/>
      <c r="LHP52" s="132"/>
      <c r="LHQ52" s="132"/>
      <c r="LHR52" s="132"/>
      <c r="LHS52" s="132"/>
      <c r="LHT52" s="132"/>
      <c r="LHU52" s="132"/>
      <c r="LHV52" s="132"/>
      <c r="LHW52" s="132"/>
      <c r="LHX52" s="132"/>
      <c r="LHY52" s="130"/>
      <c r="LHZ52" s="132"/>
      <c r="LIA52" s="132"/>
      <c r="LIB52" s="132"/>
      <c r="LIC52" s="132"/>
      <c r="LID52" s="132"/>
      <c r="LIE52" s="132"/>
      <c r="LIF52" s="132"/>
      <c r="LIG52" s="132"/>
      <c r="LIH52" s="132"/>
      <c r="LII52" s="132"/>
      <c r="LIJ52" s="132"/>
      <c r="LIK52" s="132"/>
      <c r="LIL52" s="132"/>
      <c r="LIM52" s="132"/>
      <c r="LIN52" s="130"/>
      <c r="LIO52" s="132"/>
      <c r="LIP52" s="132"/>
      <c r="LIQ52" s="132"/>
      <c r="LIR52" s="132"/>
      <c r="LIS52" s="132"/>
      <c r="LIT52" s="132"/>
      <c r="LIU52" s="132"/>
      <c r="LIV52" s="132"/>
      <c r="LIW52" s="132"/>
      <c r="LIX52" s="132"/>
      <c r="LIY52" s="132"/>
      <c r="LIZ52" s="132"/>
      <c r="LJA52" s="132"/>
      <c r="LJB52" s="132"/>
      <c r="LJC52" s="130"/>
      <c r="LJD52" s="132"/>
      <c r="LJE52" s="132"/>
      <c r="LJF52" s="132"/>
      <c r="LJG52" s="132"/>
      <c r="LJH52" s="132"/>
      <c r="LJI52" s="132"/>
      <c r="LJJ52" s="132"/>
      <c r="LJK52" s="132"/>
      <c r="LJL52" s="132"/>
      <c r="LJM52" s="132"/>
      <c r="LJN52" s="132"/>
      <c r="LJO52" s="132"/>
      <c r="LJP52" s="132"/>
      <c r="LJQ52" s="132"/>
      <c r="LJR52" s="130"/>
      <c r="LJS52" s="132"/>
      <c r="LJT52" s="132"/>
      <c r="LJU52" s="132"/>
      <c r="LJV52" s="132"/>
      <c r="LJW52" s="132"/>
      <c r="LJX52" s="132"/>
      <c r="LJY52" s="132"/>
      <c r="LJZ52" s="132"/>
      <c r="LKA52" s="132"/>
      <c r="LKB52" s="132"/>
      <c r="LKC52" s="132"/>
      <c r="LKD52" s="132"/>
      <c r="LKE52" s="132"/>
      <c r="LKF52" s="132"/>
      <c r="LKG52" s="130"/>
      <c r="LKH52" s="132"/>
      <c r="LKI52" s="132"/>
      <c r="LKJ52" s="132"/>
      <c r="LKK52" s="132"/>
      <c r="LKL52" s="132"/>
      <c r="LKM52" s="132"/>
      <c r="LKN52" s="132"/>
      <c r="LKO52" s="132"/>
      <c r="LKP52" s="132"/>
      <c r="LKQ52" s="132"/>
      <c r="LKR52" s="132"/>
      <c r="LKS52" s="132"/>
      <c r="LKT52" s="132"/>
      <c r="LKU52" s="132"/>
      <c r="LKV52" s="130"/>
      <c r="LKW52" s="132"/>
      <c r="LKX52" s="132"/>
      <c r="LKY52" s="132"/>
      <c r="LKZ52" s="132"/>
      <c r="LLA52" s="132"/>
      <c r="LLB52" s="132"/>
      <c r="LLC52" s="132"/>
      <c r="LLD52" s="132"/>
      <c r="LLE52" s="132"/>
      <c r="LLF52" s="132"/>
      <c r="LLG52" s="132"/>
      <c r="LLH52" s="132"/>
      <c r="LLI52" s="132"/>
      <c r="LLJ52" s="132"/>
      <c r="LLK52" s="130"/>
      <c r="LLL52" s="132"/>
      <c r="LLM52" s="132"/>
      <c r="LLN52" s="132"/>
      <c r="LLO52" s="132"/>
      <c r="LLP52" s="132"/>
      <c r="LLQ52" s="132"/>
      <c r="LLR52" s="132"/>
      <c r="LLS52" s="132"/>
      <c r="LLT52" s="132"/>
      <c r="LLU52" s="132"/>
      <c r="LLV52" s="132"/>
      <c r="LLW52" s="132"/>
      <c r="LLX52" s="132"/>
      <c r="LLY52" s="132"/>
      <c r="LLZ52" s="130"/>
      <c r="LMA52" s="132"/>
      <c r="LMB52" s="132"/>
      <c r="LMC52" s="132"/>
      <c r="LMD52" s="132"/>
      <c r="LME52" s="132"/>
      <c r="LMF52" s="132"/>
      <c r="LMG52" s="132"/>
      <c r="LMH52" s="132"/>
      <c r="LMI52" s="132"/>
      <c r="LMJ52" s="132"/>
      <c r="LMK52" s="132"/>
      <c r="LML52" s="132"/>
      <c r="LMM52" s="132"/>
      <c r="LMN52" s="132"/>
      <c r="LMO52" s="130"/>
      <c r="LMP52" s="132"/>
      <c r="LMQ52" s="132"/>
      <c r="LMR52" s="132"/>
      <c r="LMS52" s="132"/>
      <c r="LMT52" s="132"/>
      <c r="LMU52" s="132"/>
      <c r="LMV52" s="132"/>
      <c r="LMW52" s="132"/>
      <c r="LMX52" s="132"/>
      <c r="LMY52" s="132"/>
      <c r="LMZ52" s="132"/>
      <c r="LNA52" s="132"/>
      <c r="LNB52" s="132"/>
      <c r="LNC52" s="132"/>
      <c r="LND52" s="130"/>
      <c r="LNE52" s="132"/>
      <c r="LNF52" s="132"/>
      <c r="LNG52" s="132"/>
      <c r="LNH52" s="132"/>
      <c r="LNI52" s="132"/>
      <c r="LNJ52" s="132"/>
      <c r="LNK52" s="132"/>
      <c r="LNL52" s="132"/>
      <c r="LNM52" s="132"/>
      <c r="LNN52" s="132"/>
      <c r="LNO52" s="132"/>
      <c r="LNP52" s="132"/>
      <c r="LNQ52" s="132"/>
      <c r="LNR52" s="132"/>
      <c r="LNS52" s="130"/>
      <c r="LNT52" s="132"/>
      <c r="LNU52" s="132"/>
      <c r="LNV52" s="132"/>
      <c r="LNW52" s="132"/>
      <c r="LNX52" s="132"/>
      <c r="LNY52" s="132"/>
      <c r="LNZ52" s="132"/>
      <c r="LOA52" s="132"/>
      <c r="LOB52" s="132"/>
      <c r="LOC52" s="132"/>
      <c r="LOD52" s="132"/>
      <c r="LOE52" s="132"/>
      <c r="LOF52" s="132"/>
      <c r="LOG52" s="132"/>
      <c r="LOH52" s="130"/>
      <c r="LOI52" s="132"/>
      <c r="LOJ52" s="132"/>
      <c r="LOK52" s="132"/>
      <c r="LOL52" s="132"/>
      <c r="LOM52" s="132"/>
      <c r="LON52" s="132"/>
      <c r="LOO52" s="132"/>
      <c r="LOP52" s="132"/>
      <c r="LOQ52" s="132"/>
      <c r="LOR52" s="132"/>
      <c r="LOS52" s="132"/>
      <c r="LOT52" s="132"/>
      <c r="LOU52" s="132"/>
      <c r="LOV52" s="132"/>
      <c r="LOW52" s="130"/>
      <c r="LOX52" s="132"/>
      <c r="LOY52" s="132"/>
      <c r="LOZ52" s="132"/>
      <c r="LPA52" s="132"/>
      <c r="LPB52" s="132"/>
      <c r="LPC52" s="132"/>
      <c r="LPD52" s="132"/>
      <c r="LPE52" s="132"/>
      <c r="LPF52" s="132"/>
      <c r="LPG52" s="132"/>
      <c r="LPH52" s="132"/>
      <c r="LPI52" s="132"/>
      <c r="LPJ52" s="132"/>
      <c r="LPK52" s="132"/>
      <c r="LPL52" s="130"/>
      <c r="LPM52" s="132"/>
      <c r="LPN52" s="132"/>
      <c r="LPO52" s="132"/>
      <c r="LPP52" s="132"/>
      <c r="LPQ52" s="132"/>
      <c r="LPR52" s="132"/>
      <c r="LPS52" s="132"/>
      <c r="LPT52" s="132"/>
      <c r="LPU52" s="132"/>
      <c r="LPV52" s="132"/>
      <c r="LPW52" s="132"/>
      <c r="LPX52" s="132"/>
      <c r="LPY52" s="132"/>
      <c r="LPZ52" s="132"/>
      <c r="LQA52" s="130"/>
      <c r="LQB52" s="132"/>
      <c r="LQC52" s="132"/>
      <c r="LQD52" s="132"/>
      <c r="LQE52" s="132"/>
      <c r="LQF52" s="132"/>
      <c r="LQG52" s="132"/>
      <c r="LQH52" s="132"/>
      <c r="LQI52" s="132"/>
      <c r="LQJ52" s="132"/>
      <c r="LQK52" s="132"/>
      <c r="LQL52" s="132"/>
      <c r="LQM52" s="132"/>
      <c r="LQN52" s="132"/>
      <c r="LQO52" s="132"/>
      <c r="LQP52" s="130"/>
      <c r="LQQ52" s="132"/>
      <c r="LQR52" s="132"/>
      <c r="LQS52" s="132"/>
      <c r="LQT52" s="132"/>
      <c r="LQU52" s="132"/>
      <c r="LQV52" s="132"/>
      <c r="LQW52" s="132"/>
      <c r="LQX52" s="132"/>
      <c r="LQY52" s="132"/>
      <c r="LQZ52" s="132"/>
      <c r="LRA52" s="132"/>
      <c r="LRB52" s="132"/>
      <c r="LRC52" s="132"/>
      <c r="LRD52" s="132"/>
      <c r="LRE52" s="130"/>
      <c r="LRF52" s="132"/>
      <c r="LRG52" s="132"/>
      <c r="LRH52" s="132"/>
      <c r="LRI52" s="132"/>
      <c r="LRJ52" s="132"/>
      <c r="LRK52" s="132"/>
      <c r="LRL52" s="132"/>
      <c r="LRM52" s="132"/>
      <c r="LRN52" s="132"/>
      <c r="LRO52" s="132"/>
      <c r="LRP52" s="132"/>
      <c r="LRQ52" s="132"/>
      <c r="LRR52" s="132"/>
      <c r="LRS52" s="132"/>
      <c r="LRT52" s="130"/>
      <c r="LRU52" s="132"/>
      <c r="LRV52" s="132"/>
      <c r="LRW52" s="132"/>
      <c r="LRX52" s="132"/>
      <c r="LRY52" s="132"/>
      <c r="LRZ52" s="132"/>
      <c r="LSA52" s="132"/>
      <c r="LSB52" s="132"/>
      <c r="LSC52" s="132"/>
      <c r="LSD52" s="132"/>
      <c r="LSE52" s="132"/>
      <c r="LSF52" s="132"/>
      <c r="LSG52" s="132"/>
      <c r="LSH52" s="132"/>
      <c r="LSI52" s="130"/>
      <c r="LSJ52" s="132"/>
      <c r="LSK52" s="132"/>
      <c r="LSL52" s="132"/>
      <c r="LSM52" s="132"/>
      <c r="LSN52" s="132"/>
      <c r="LSO52" s="132"/>
      <c r="LSP52" s="132"/>
      <c r="LSQ52" s="132"/>
      <c r="LSR52" s="132"/>
      <c r="LSS52" s="132"/>
      <c r="LST52" s="132"/>
      <c r="LSU52" s="132"/>
      <c r="LSV52" s="132"/>
      <c r="LSW52" s="132"/>
      <c r="LSX52" s="130"/>
      <c r="LSY52" s="132"/>
      <c r="LSZ52" s="132"/>
      <c r="LTA52" s="132"/>
      <c r="LTB52" s="132"/>
      <c r="LTC52" s="132"/>
      <c r="LTD52" s="132"/>
      <c r="LTE52" s="132"/>
      <c r="LTF52" s="132"/>
      <c r="LTG52" s="132"/>
      <c r="LTH52" s="132"/>
      <c r="LTI52" s="132"/>
      <c r="LTJ52" s="132"/>
      <c r="LTK52" s="132"/>
      <c r="LTL52" s="132"/>
      <c r="LTM52" s="130"/>
      <c r="LTN52" s="132"/>
      <c r="LTO52" s="132"/>
      <c r="LTP52" s="132"/>
      <c r="LTQ52" s="132"/>
      <c r="LTR52" s="132"/>
      <c r="LTS52" s="132"/>
      <c r="LTT52" s="132"/>
      <c r="LTU52" s="132"/>
      <c r="LTV52" s="132"/>
      <c r="LTW52" s="132"/>
      <c r="LTX52" s="132"/>
      <c r="LTY52" s="132"/>
      <c r="LTZ52" s="132"/>
      <c r="LUA52" s="132"/>
      <c r="LUB52" s="130"/>
      <c r="LUC52" s="132"/>
      <c r="LUD52" s="132"/>
      <c r="LUE52" s="132"/>
      <c r="LUF52" s="132"/>
      <c r="LUG52" s="132"/>
      <c r="LUH52" s="132"/>
      <c r="LUI52" s="132"/>
      <c r="LUJ52" s="132"/>
      <c r="LUK52" s="132"/>
      <c r="LUL52" s="132"/>
      <c r="LUM52" s="132"/>
      <c r="LUN52" s="132"/>
      <c r="LUO52" s="132"/>
      <c r="LUP52" s="132"/>
      <c r="LUQ52" s="130"/>
      <c r="LUR52" s="132"/>
      <c r="LUS52" s="132"/>
      <c r="LUT52" s="132"/>
      <c r="LUU52" s="132"/>
      <c r="LUV52" s="132"/>
      <c r="LUW52" s="132"/>
      <c r="LUX52" s="132"/>
      <c r="LUY52" s="132"/>
      <c r="LUZ52" s="132"/>
      <c r="LVA52" s="132"/>
      <c r="LVB52" s="132"/>
      <c r="LVC52" s="132"/>
      <c r="LVD52" s="132"/>
      <c r="LVE52" s="132"/>
      <c r="LVF52" s="130"/>
      <c r="LVG52" s="132"/>
      <c r="LVH52" s="132"/>
      <c r="LVI52" s="132"/>
      <c r="LVJ52" s="132"/>
      <c r="LVK52" s="132"/>
      <c r="LVL52" s="132"/>
      <c r="LVM52" s="132"/>
      <c r="LVN52" s="132"/>
      <c r="LVO52" s="132"/>
      <c r="LVP52" s="132"/>
      <c r="LVQ52" s="132"/>
      <c r="LVR52" s="132"/>
      <c r="LVS52" s="132"/>
      <c r="LVT52" s="132"/>
      <c r="LVU52" s="130"/>
      <c r="LVV52" s="132"/>
      <c r="LVW52" s="132"/>
      <c r="LVX52" s="132"/>
      <c r="LVY52" s="132"/>
      <c r="LVZ52" s="132"/>
      <c r="LWA52" s="132"/>
      <c r="LWB52" s="132"/>
      <c r="LWC52" s="132"/>
      <c r="LWD52" s="132"/>
      <c r="LWE52" s="132"/>
      <c r="LWF52" s="132"/>
      <c r="LWG52" s="132"/>
      <c r="LWH52" s="132"/>
      <c r="LWI52" s="132"/>
      <c r="LWJ52" s="130"/>
      <c r="LWK52" s="132"/>
      <c r="LWL52" s="132"/>
      <c r="LWM52" s="132"/>
      <c r="LWN52" s="132"/>
      <c r="LWO52" s="132"/>
      <c r="LWP52" s="132"/>
      <c r="LWQ52" s="132"/>
      <c r="LWR52" s="132"/>
      <c r="LWS52" s="132"/>
      <c r="LWT52" s="132"/>
      <c r="LWU52" s="132"/>
      <c r="LWV52" s="132"/>
      <c r="LWW52" s="132"/>
      <c r="LWX52" s="132"/>
      <c r="LWY52" s="130"/>
      <c r="LWZ52" s="132"/>
      <c r="LXA52" s="132"/>
      <c r="LXB52" s="132"/>
      <c r="LXC52" s="132"/>
      <c r="LXD52" s="132"/>
      <c r="LXE52" s="132"/>
      <c r="LXF52" s="132"/>
      <c r="LXG52" s="132"/>
      <c r="LXH52" s="132"/>
      <c r="LXI52" s="132"/>
      <c r="LXJ52" s="132"/>
      <c r="LXK52" s="132"/>
      <c r="LXL52" s="132"/>
      <c r="LXM52" s="132"/>
      <c r="LXN52" s="130"/>
      <c r="LXO52" s="132"/>
      <c r="LXP52" s="132"/>
      <c r="LXQ52" s="132"/>
      <c r="LXR52" s="132"/>
      <c r="LXS52" s="132"/>
      <c r="LXT52" s="132"/>
      <c r="LXU52" s="132"/>
      <c r="LXV52" s="132"/>
      <c r="LXW52" s="132"/>
      <c r="LXX52" s="132"/>
      <c r="LXY52" s="132"/>
      <c r="LXZ52" s="132"/>
      <c r="LYA52" s="132"/>
      <c r="LYB52" s="132"/>
      <c r="LYC52" s="130"/>
      <c r="LYD52" s="132"/>
      <c r="LYE52" s="132"/>
      <c r="LYF52" s="132"/>
      <c r="LYG52" s="132"/>
      <c r="LYH52" s="132"/>
      <c r="LYI52" s="132"/>
      <c r="LYJ52" s="132"/>
      <c r="LYK52" s="132"/>
      <c r="LYL52" s="132"/>
      <c r="LYM52" s="132"/>
      <c r="LYN52" s="132"/>
      <c r="LYO52" s="132"/>
      <c r="LYP52" s="132"/>
      <c r="LYQ52" s="132"/>
      <c r="LYR52" s="130"/>
      <c r="LYS52" s="132"/>
      <c r="LYT52" s="132"/>
      <c r="LYU52" s="132"/>
      <c r="LYV52" s="132"/>
      <c r="LYW52" s="132"/>
      <c r="LYX52" s="132"/>
      <c r="LYY52" s="132"/>
      <c r="LYZ52" s="132"/>
      <c r="LZA52" s="132"/>
      <c r="LZB52" s="132"/>
      <c r="LZC52" s="132"/>
      <c r="LZD52" s="132"/>
      <c r="LZE52" s="132"/>
      <c r="LZF52" s="132"/>
      <c r="LZG52" s="130"/>
      <c r="LZH52" s="132"/>
      <c r="LZI52" s="132"/>
      <c r="LZJ52" s="132"/>
      <c r="LZK52" s="132"/>
      <c r="LZL52" s="132"/>
      <c r="LZM52" s="132"/>
      <c r="LZN52" s="132"/>
      <c r="LZO52" s="132"/>
      <c r="LZP52" s="132"/>
      <c r="LZQ52" s="132"/>
      <c r="LZR52" s="132"/>
      <c r="LZS52" s="132"/>
      <c r="LZT52" s="132"/>
      <c r="LZU52" s="132"/>
      <c r="LZV52" s="130"/>
      <c r="LZW52" s="132"/>
      <c r="LZX52" s="132"/>
      <c r="LZY52" s="132"/>
      <c r="LZZ52" s="132"/>
      <c r="MAA52" s="132"/>
      <c r="MAB52" s="132"/>
      <c r="MAC52" s="132"/>
      <c r="MAD52" s="132"/>
      <c r="MAE52" s="132"/>
      <c r="MAF52" s="132"/>
      <c r="MAG52" s="132"/>
      <c r="MAH52" s="132"/>
      <c r="MAI52" s="132"/>
      <c r="MAJ52" s="132"/>
      <c r="MAK52" s="130"/>
      <c r="MAL52" s="132"/>
      <c r="MAM52" s="132"/>
      <c r="MAN52" s="132"/>
      <c r="MAO52" s="132"/>
      <c r="MAP52" s="132"/>
      <c r="MAQ52" s="132"/>
      <c r="MAR52" s="132"/>
      <c r="MAS52" s="132"/>
      <c r="MAT52" s="132"/>
      <c r="MAU52" s="132"/>
      <c r="MAV52" s="132"/>
      <c r="MAW52" s="132"/>
      <c r="MAX52" s="132"/>
      <c r="MAY52" s="132"/>
      <c r="MAZ52" s="130"/>
      <c r="MBA52" s="132"/>
      <c r="MBB52" s="132"/>
      <c r="MBC52" s="132"/>
      <c r="MBD52" s="132"/>
      <c r="MBE52" s="132"/>
      <c r="MBF52" s="132"/>
      <c r="MBG52" s="132"/>
      <c r="MBH52" s="132"/>
      <c r="MBI52" s="132"/>
      <c r="MBJ52" s="132"/>
      <c r="MBK52" s="132"/>
      <c r="MBL52" s="132"/>
      <c r="MBM52" s="132"/>
      <c r="MBN52" s="132"/>
      <c r="MBO52" s="130"/>
      <c r="MBP52" s="132"/>
      <c r="MBQ52" s="132"/>
      <c r="MBR52" s="132"/>
      <c r="MBS52" s="132"/>
      <c r="MBT52" s="132"/>
      <c r="MBU52" s="132"/>
      <c r="MBV52" s="132"/>
      <c r="MBW52" s="132"/>
      <c r="MBX52" s="132"/>
      <c r="MBY52" s="132"/>
      <c r="MBZ52" s="132"/>
      <c r="MCA52" s="132"/>
      <c r="MCB52" s="132"/>
      <c r="MCC52" s="132"/>
      <c r="MCD52" s="130"/>
      <c r="MCE52" s="132"/>
      <c r="MCF52" s="132"/>
      <c r="MCG52" s="132"/>
      <c r="MCH52" s="132"/>
      <c r="MCI52" s="132"/>
      <c r="MCJ52" s="132"/>
      <c r="MCK52" s="132"/>
      <c r="MCL52" s="132"/>
      <c r="MCM52" s="132"/>
      <c r="MCN52" s="132"/>
      <c r="MCO52" s="132"/>
      <c r="MCP52" s="132"/>
      <c r="MCQ52" s="132"/>
      <c r="MCR52" s="132"/>
      <c r="MCS52" s="130"/>
      <c r="MCT52" s="132"/>
      <c r="MCU52" s="132"/>
      <c r="MCV52" s="132"/>
      <c r="MCW52" s="132"/>
      <c r="MCX52" s="132"/>
      <c r="MCY52" s="132"/>
      <c r="MCZ52" s="132"/>
      <c r="MDA52" s="132"/>
      <c r="MDB52" s="132"/>
      <c r="MDC52" s="132"/>
      <c r="MDD52" s="132"/>
      <c r="MDE52" s="132"/>
      <c r="MDF52" s="132"/>
      <c r="MDG52" s="132"/>
      <c r="MDH52" s="130"/>
      <c r="MDI52" s="132"/>
      <c r="MDJ52" s="132"/>
      <c r="MDK52" s="132"/>
      <c r="MDL52" s="132"/>
      <c r="MDM52" s="132"/>
      <c r="MDN52" s="132"/>
      <c r="MDO52" s="132"/>
      <c r="MDP52" s="132"/>
      <c r="MDQ52" s="132"/>
      <c r="MDR52" s="132"/>
      <c r="MDS52" s="132"/>
      <c r="MDT52" s="132"/>
      <c r="MDU52" s="132"/>
      <c r="MDV52" s="132"/>
      <c r="MDW52" s="130"/>
      <c r="MDX52" s="132"/>
      <c r="MDY52" s="132"/>
      <c r="MDZ52" s="132"/>
      <c r="MEA52" s="132"/>
      <c r="MEB52" s="132"/>
      <c r="MEC52" s="132"/>
      <c r="MED52" s="132"/>
      <c r="MEE52" s="132"/>
      <c r="MEF52" s="132"/>
      <c r="MEG52" s="132"/>
      <c r="MEH52" s="132"/>
      <c r="MEI52" s="132"/>
      <c r="MEJ52" s="132"/>
      <c r="MEK52" s="132"/>
      <c r="MEL52" s="130"/>
      <c r="MEM52" s="132"/>
      <c r="MEN52" s="132"/>
      <c r="MEO52" s="132"/>
      <c r="MEP52" s="132"/>
      <c r="MEQ52" s="132"/>
      <c r="MER52" s="132"/>
      <c r="MES52" s="132"/>
      <c r="MET52" s="132"/>
      <c r="MEU52" s="132"/>
      <c r="MEV52" s="132"/>
      <c r="MEW52" s="132"/>
      <c r="MEX52" s="132"/>
      <c r="MEY52" s="132"/>
      <c r="MEZ52" s="132"/>
      <c r="MFA52" s="130"/>
      <c r="MFB52" s="132"/>
      <c r="MFC52" s="132"/>
      <c r="MFD52" s="132"/>
      <c r="MFE52" s="132"/>
      <c r="MFF52" s="132"/>
      <c r="MFG52" s="132"/>
      <c r="MFH52" s="132"/>
      <c r="MFI52" s="132"/>
      <c r="MFJ52" s="132"/>
      <c r="MFK52" s="132"/>
      <c r="MFL52" s="132"/>
      <c r="MFM52" s="132"/>
      <c r="MFN52" s="132"/>
      <c r="MFO52" s="132"/>
      <c r="MFP52" s="130"/>
      <c r="MFQ52" s="132"/>
      <c r="MFR52" s="132"/>
      <c r="MFS52" s="132"/>
      <c r="MFT52" s="132"/>
      <c r="MFU52" s="132"/>
      <c r="MFV52" s="132"/>
      <c r="MFW52" s="132"/>
      <c r="MFX52" s="132"/>
      <c r="MFY52" s="132"/>
      <c r="MFZ52" s="132"/>
      <c r="MGA52" s="132"/>
      <c r="MGB52" s="132"/>
      <c r="MGC52" s="132"/>
      <c r="MGD52" s="132"/>
      <c r="MGE52" s="130"/>
      <c r="MGF52" s="132"/>
      <c r="MGG52" s="132"/>
      <c r="MGH52" s="132"/>
      <c r="MGI52" s="132"/>
      <c r="MGJ52" s="132"/>
      <c r="MGK52" s="132"/>
      <c r="MGL52" s="132"/>
      <c r="MGM52" s="132"/>
      <c r="MGN52" s="132"/>
      <c r="MGO52" s="132"/>
      <c r="MGP52" s="132"/>
      <c r="MGQ52" s="132"/>
      <c r="MGR52" s="132"/>
      <c r="MGS52" s="132"/>
      <c r="MGT52" s="130"/>
      <c r="MGU52" s="132"/>
      <c r="MGV52" s="132"/>
      <c r="MGW52" s="132"/>
      <c r="MGX52" s="132"/>
      <c r="MGY52" s="132"/>
      <c r="MGZ52" s="132"/>
      <c r="MHA52" s="132"/>
      <c r="MHB52" s="132"/>
      <c r="MHC52" s="132"/>
      <c r="MHD52" s="132"/>
      <c r="MHE52" s="132"/>
      <c r="MHF52" s="132"/>
      <c r="MHG52" s="132"/>
      <c r="MHH52" s="132"/>
      <c r="MHI52" s="130"/>
      <c r="MHJ52" s="132"/>
      <c r="MHK52" s="132"/>
      <c r="MHL52" s="132"/>
      <c r="MHM52" s="132"/>
      <c r="MHN52" s="132"/>
      <c r="MHO52" s="132"/>
      <c r="MHP52" s="132"/>
      <c r="MHQ52" s="132"/>
      <c r="MHR52" s="132"/>
      <c r="MHS52" s="132"/>
      <c r="MHT52" s="132"/>
      <c r="MHU52" s="132"/>
      <c r="MHV52" s="132"/>
      <c r="MHW52" s="132"/>
      <c r="MHX52" s="130"/>
      <c r="MHY52" s="132"/>
      <c r="MHZ52" s="132"/>
      <c r="MIA52" s="132"/>
      <c r="MIB52" s="132"/>
      <c r="MIC52" s="132"/>
      <c r="MID52" s="132"/>
      <c r="MIE52" s="132"/>
      <c r="MIF52" s="132"/>
      <c r="MIG52" s="132"/>
      <c r="MIH52" s="132"/>
      <c r="MII52" s="132"/>
      <c r="MIJ52" s="132"/>
      <c r="MIK52" s="132"/>
      <c r="MIL52" s="132"/>
      <c r="MIM52" s="130"/>
      <c r="MIN52" s="132"/>
      <c r="MIO52" s="132"/>
      <c r="MIP52" s="132"/>
      <c r="MIQ52" s="132"/>
      <c r="MIR52" s="132"/>
      <c r="MIS52" s="132"/>
      <c r="MIT52" s="132"/>
      <c r="MIU52" s="132"/>
      <c r="MIV52" s="132"/>
      <c r="MIW52" s="132"/>
      <c r="MIX52" s="132"/>
      <c r="MIY52" s="132"/>
      <c r="MIZ52" s="132"/>
      <c r="MJA52" s="132"/>
      <c r="MJB52" s="130"/>
      <c r="MJC52" s="132"/>
      <c r="MJD52" s="132"/>
      <c r="MJE52" s="132"/>
      <c r="MJF52" s="132"/>
      <c r="MJG52" s="132"/>
      <c r="MJH52" s="132"/>
      <c r="MJI52" s="132"/>
      <c r="MJJ52" s="132"/>
      <c r="MJK52" s="132"/>
      <c r="MJL52" s="132"/>
      <c r="MJM52" s="132"/>
      <c r="MJN52" s="132"/>
      <c r="MJO52" s="132"/>
      <c r="MJP52" s="132"/>
      <c r="MJQ52" s="130"/>
      <c r="MJR52" s="132"/>
      <c r="MJS52" s="132"/>
      <c r="MJT52" s="132"/>
      <c r="MJU52" s="132"/>
      <c r="MJV52" s="132"/>
      <c r="MJW52" s="132"/>
      <c r="MJX52" s="132"/>
      <c r="MJY52" s="132"/>
      <c r="MJZ52" s="132"/>
      <c r="MKA52" s="132"/>
      <c r="MKB52" s="132"/>
      <c r="MKC52" s="132"/>
      <c r="MKD52" s="132"/>
      <c r="MKE52" s="132"/>
      <c r="MKF52" s="130"/>
      <c r="MKG52" s="132"/>
      <c r="MKH52" s="132"/>
      <c r="MKI52" s="132"/>
      <c r="MKJ52" s="132"/>
      <c r="MKK52" s="132"/>
      <c r="MKL52" s="132"/>
      <c r="MKM52" s="132"/>
      <c r="MKN52" s="132"/>
      <c r="MKO52" s="132"/>
      <c r="MKP52" s="132"/>
      <c r="MKQ52" s="132"/>
      <c r="MKR52" s="132"/>
      <c r="MKS52" s="132"/>
      <c r="MKT52" s="132"/>
      <c r="MKU52" s="130"/>
      <c r="MKV52" s="132"/>
      <c r="MKW52" s="132"/>
      <c r="MKX52" s="132"/>
      <c r="MKY52" s="132"/>
      <c r="MKZ52" s="132"/>
      <c r="MLA52" s="132"/>
      <c r="MLB52" s="132"/>
      <c r="MLC52" s="132"/>
      <c r="MLD52" s="132"/>
      <c r="MLE52" s="132"/>
      <c r="MLF52" s="132"/>
      <c r="MLG52" s="132"/>
      <c r="MLH52" s="132"/>
      <c r="MLI52" s="132"/>
      <c r="MLJ52" s="130"/>
      <c r="MLK52" s="132"/>
      <c r="MLL52" s="132"/>
      <c r="MLM52" s="132"/>
      <c r="MLN52" s="132"/>
      <c r="MLO52" s="132"/>
      <c r="MLP52" s="132"/>
      <c r="MLQ52" s="132"/>
      <c r="MLR52" s="132"/>
      <c r="MLS52" s="132"/>
      <c r="MLT52" s="132"/>
      <c r="MLU52" s="132"/>
      <c r="MLV52" s="132"/>
      <c r="MLW52" s="132"/>
      <c r="MLX52" s="132"/>
      <c r="MLY52" s="130"/>
      <c r="MLZ52" s="132"/>
      <c r="MMA52" s="132"/>
      <c r="MMB52" s="132"/>
      <c r="MMC52" s="132"/>
      <c r="MMD52" s="132"/>
      <c r="MME52" s="132"/>
      <c r="MMF52" s="132"/>
      <c r="MMG52" s="132"/>
      <c r="MMH52" s="132"/>
      <c r="MMI52" s="132"/>
      <c r="MMJ52" s="132"/>
      <c r="MMK52" s="132"/>
      <c r="MML52" s="132"/>
      <c r="MMM52" s="132"/>
      <c r="MMN52" s="130"/>
      <c r="MMO52" s="132"/>
      <c r="MMP52" s="132"/>
      <c r="MMQ52" s="132"/>
      <c r="MMR52" s="132"/>
      <c r="MMS52" s="132"/>
      <c r="MMT52" s="132"/>
      <c r="MMU52" s="132"/>
      <c r="MMV52" s="132"/>
      <c r="MMW52" s="132"/>
      <c r="MMX52" s="132"/>
      <c r="MMY52" s="132"/>
      <c r="MMZ52" s="132"/>
      <c r="MNA52" s="132"/>
      <c r="MNB52" s="132"/>
      <c r="MNC52" s="130"/>
      <c r="MND52" s="132"/>
      <c r="MNE52" s="132"/>
      <c r="MNF52" s="132"/>
      <c r="MNG52" s="132"/>
      <c r="MNH52" s="132"/>
      <c r="MNI52" s="132"/>
      <c r="MNJ52" s="132"/>
      <c r="MNK52" s="132"/>
      <c r="MNL52" s="132"/>
      <c r="MNM52" s="132"/>
      <c r="MNN52" s="132"/>
      <c r="MNO52" s="132"/>
      <c r="MNP52" s="132"/>
      <c r="MNQ52" s="132"/>
      <c r="MNR52" s="130"/>
      <c r="MNS52" s="132"/>
      <c r="MNT52" s="132"/>
      <c r="MNU52" s="132"/>
      <c r="MNV52" s="132"/>
      <c r="MNW52" s="132"/>
      <c r="MNX52" s="132"/>
      <c r="MNY52" s="132"/>
      <c r="MNZ52" s="132"/>
      <c r="MOA52" s="132"/>
      <c r="MOB52" s="132"/>
      <c r="MOC52" s="132"/>
      <c r="MOD52" s="132"/>
      <c r="MOE52" s="132"/>
      <c r="MOF52" s="132"/>
      <c r="MOG52" s="130"/>
      <c r="MOH52" s="132"/>
      <c r="MOI52" s="132"/>
      <c r="MOJ52" s="132"/>
      <c r="MOK52" s="132"/>
      <c r="MOL52" s="132"/>
      <c r="MOM52" s="132"/>
      <c r="MON52" s="132"/>
      <c r="MOO52" s="132"/>
      <c r="MOP52" s="132"/>
      <c r="MOQ52" s="132"/>
      <c r="MOR52" s="132"/>
      <c r="MOS52" s="132"/>
      <c r="MOT52" s="132"/>
      <c r="MOU52" s="132"/>
      <c r="MOV52" s="130"/>
      <c r="MOW52" s="132"/>
      <c r="MOX52" s="132"/>
      <c r="MOY52" s="132"/>
      <c r="MOZ52" s="132"/>
      <c r="MPA52" s="132"/>
      <c r="MPB52" s="132"/>
      <c r="MPC52" s="132"/>
      <c r="MPD52" s="132"/>
      <c r="MPE52" s="132"/>
      <c r="MPF52" s="132"/>
      <c r="MPG52" s="132"/>
      <c r="MPH52" s="132"/>
      <c r="MPI52" s="132"/>
      <c r="MPJ52" s="132"/>
      <c r="MPK52" s="130"/>
      <c r="MPL52" s="132"/>
      <c r="MPM52" s="132"/>
      <c r="MPN52" s="132"/>
      <c r="MPO52" s="132"/>
      <c r="MPP52" s="132"/>
      <c r="MPQ52" s="132"/>
      <c r="MPR52" s="132"/>
      <c r="MPS52" s="132"/>
      <c r="MPT52" s="132"/>
      <c r="MPU52" s="132"/>
      <c r="MPV52" s="132"/>
      <c r="MPW52" s="132"/>
      <c r="MPX52" s="132"/>
      <c r="MPY52" s="132"/>
      <c r="MPZ52" s="130"/>
      <c r="MQA52" s="132"/>
      <c r="MQB52" s="132"/>
      <c r="MQC52" s="132"/>
      <c r="MQD52" s="132"/>
      <c r="MQE52" s="132"/>
      <c r="MQF52" s="132"/>
      <c r="MQG52" s="132"/>
      <c r="MQH52" s="132"/>
      <c r="MQI52" s="132"/>
      <c r="MQJ52" s="132"/>
      <c r="MQK52" s="132"/>
      <c r="MQL52" s="132"/>
      <c r="MQM52" s="132"/>
      <c r="MQN52" s="132"/>
      <c r="MQO52" s="130"/>
      <c r="MQP52" s="132"/>
      <c r="MQQ52" s="132"/>
      <c r="MQR52" s="132"/>
      <c r="MQS52" s="132"/>
      <c r="MQT52" s="132"/>
      <c r="MQU52" s="132"/>
      <c r="MQV52" s="132"/>
      <c r="MQW52" s="132"/>
      <c r="MQX52" s="132"/>
      <c r="MQY52" s="132"/>
      <c r="MQZ52" s="132"/>
      <c r="MRA52" s="132"/>
      <c r="MRB52" s="132"/>
      <c r="MRC52" s="132"/>
      <c r="MRD52" s="130"/>
      <c r="MRE52" s="132"/>
      <c r="MRF52" s="132"/>
      <c r="MRG52" s="132"/>
      <c r="MRH52" s="132"/>
      <c r="MRI52" s="132"/>
      <c r="MRJ52" s="132"/>
      <c r="MRK52" s="132"/>
      <c r="MRL52" s="132"/>
      <c r="MRM52" s="132"/>
      <c r="MRN52" s="132"/>
      <c r="MRO52" s="132"/>
      <c r="MRP52" s="132"/>
      <c r="MRQ52" s="132"/>
      <c r="MRR52" s="132"/>
      <c r="MRS52" s="130"/>
      <c r="MRT52" s="132"/>
      <c r="MRU52" s="132"/>
      <c r="MRV52" s="132"/>
      <c r="MRW52" s="132"/>
      <c r="MRX52" s="132"/>
      <c r="MRY52" s="132"/>
      <c r="MRZ52" s="132"/>
      <c r="MSA52" s="132"/>
      <c r="MSB52" s="132"/>
      <c r="MSC52" s="132"/>
      <c r="MSD52" s="132"/>
      <c r="MSE52" s="132"/>
      <c r="MSF52" s="132"/>
      <c r="MSG52" s="132"/>
      <c r="MSH52" s="130"/>
      <c r="MSI52" s="132"/>
      <c r="MSJ52" s="132"/>
      <c r="MSK52" s="132"/>
      <c r="MSL52" s="132"/>
      <c r="MSM52" s="132"/>
      <c r="MSN52" s="132"/>
      <c r="MSO52" s="132"/>
      <c r="MSP52" s="132"/>
      <c r="MSQ52" s="132"/>
      <c r="MSR52" s="132"/>
      <c r="MSS52" s="132"/>
      <c r="MST52" s="132"/>
      <c r="MSU52" s="132"/>
      <c r="MSV52" s="132"/>
      <c r="MSW52" s="130"/>
      <c r="MSX52" s="132"/>
      <c r="MSY52" s="132"/>
      <c r="MSZ52" s="132"/>
      <c r="MTA52" s="132"/>
      <c r="MTB52" s="132"/>
      <c r="MTC52" s="132"/>
      <c r="MTD52" s="132"/>
      <c r="MTE52" s="132"/>
      <c r="MTF52" s="132"/>
      <c r="MTG52" s="132"/>
      <c r="MTH52" s="132"/>
      <c r="MTI52" s="132"/>
      <c r="MTJ52" s="132"/>
      <c r="MTK52" s="132"/>
      <c r="MTL52" s="130"/>
      <c r="MTM52" s="132"/>
      <c r="MTN52" s="132"/>
      <c r="MTO52" s="132"/>
      <c r="MTP52" s="132"/>
      <c r="MTQ52" s="132"/>
      <c r="MTR52" s="132"/>
      <c r="MTS52" s="132"/>
      <c r="MTT52" s="132"/>
      <c r="MTU52" s="132"/>
      <c r="MTV52" s="132"/>
      <c r="MTW52" s="132"/>
      <c r="MTX52" s="132"/>
      <c r="MTY52" s="132"/>
      <c r="MTZ52" s="132"/>
      <c r="MUA52" s="130"/>
      <c r="MUB52" s="132"/>
      <c r="MUC52" s="132"/>
      <c r="MUD52" s="132"/>
      <c r="MUE52" s="132"/>
      <c r="MUF52" s="132"/>
      <c r="MUG52" s="132"/>
      <c r="MUH52" s="132"/>
      <c r="MUI52" s="132"/>
      <c r="MUJ52" s="132"/>
      <c r="MUK52" s="132"/>
      <c r="MUL52" s="132"/>
      <c r="MUM52" s="132"/>
      <c r="MUN52" s="132"/>
      <c r="MUO52" s="132"/>
      <c r="MUP52" s="130"/>
      <c r="MUQ52" s="132"/>
      <c r="MUR52" s="132"/>
      <c r="MUS52" s="132"/>
      <c r="MUT52" s="132"/>
      <c r="MUU52" s="132"/>
      <c r="MUV52" s="132"/>
      <c r="MUW52" s="132"/>
      <c r="MUX52" s="132"/>
      <c r="MUY52" s="132"/>
      <c r="MUZ52" s="132"/>
      <c r="MVA52" s="132"/>
      <c r="MVB52" s="132"/>
      <c r="MVC52" s="132"/>
      <c r="MVD52" s="132"/>
      <c r="MVE52" s="130"/>
      <c r="MVF52" s="132"/>
      <c r="MVG52" s="132"/>
      <c r="MVH52" s="132"/>
      <c r="MVI52" s="132"/>
      <c r="MVJ52" s="132"/>
      <c r="MVK52" s="132"/>
      <c r="MVL52" s="132"/>
      <c r="MVM52" s="132"/>
      <c r="MVN52" s="132"/>
      <c r="MVO52" s="132"/>
      <c r="MVP52" s="132"/>
      <c r="MVQ52" s="132"/>
      <c r="MVR52" s="132"/>
      <c r="MVS52" s="132"/>
      <c r="MVT52" s="130"/>
      <c r="MVU52" s="132"/>
      <c r="MVV52" s="132"/>
      <c r="MVW52" s="132"/>
      <c r="MVX52" s="132"/>
      <c r="MVY52" s="132"/>
      <c r="MVZ52" s="132"/>
      <c r="MWA52" s="132"/>
      <c r="MWB52" s="132"/>
      <c r="MWC52" s="132"/>
      <c r="MWD52" s="132"/>
      <c r="MWE52" s="132"/>
      <c r="MWF52" s="132"/>
      <c r="MWG52" s="132"/>
      <c r="MWH52" s="132"/>
      <c r="MWI52" s="130"/>
      <c r="MWJ52" s="132"/>
      <c r="MWK52" s="132"/>
      <c r="MWL52" s="132"/>
      <c r="MWM52" s="132"/>
      <c r="MWN52" s="132"/>
      <c r="MWO52" s="132"/>
      <c r="MWP52" s="132"/>
      <c r="MWQ52" s="132"/>
      <c r="MWR52" s="132"/>
      <c r="MWS52" s="132"/>
      <c r="MWT52" s="132"/>
      <c r="MWU52" s="132"/>
      <c r="MWV52" s="132"/>
      <c r="MWW52" s="132"/>
      <c r="MWX52" s="130"/>
      <c r="MWY52" s="132"/>
      <c r="MWZ52" s="132"/>
      <c r="MXA52" s="132"/>
      <c r="MXB52" s="132"/>
      <c r="MXC52" s="132"/>
      <c r="MXD52" s="132"/>
      <c r="MXE52" s="132"/>
      <c r="MXF52" s="132"/>
      <c r="MXG52" s="132"/>
      <c r="MXH52" s="132"/>
      <c r="MXI52" s="132"/>
      <c r="MXJ52" s="132"/>
      <c r="MXK52" s="132"/>
      <c r="MXL52" s="132"/>
      <c r="MXM52" s="130"/>
      <c r="MXN52" s="132"/>
      <c r="MXO52" s="132"/>
      <c r="MXP52" s="132"/>
      <c r="MXQ52" s="132"/>
      <c r="MXR52" s="132"/>
      <c r="MXS52" s="132"/>
      <c r="MXT52" s="132"/>
      <c r="MXU52" s="132"/>
      <c r="MXV52" s="132"/>
      <c r="MXW52" s="132"/>
      <c r="MXX52" s="132"/>
      <c r="MXY52" s="132"/>
      <c r="MXZ52" s="132"/>
      <c r="MYA52" s="132"/>
      <c r="MYB52" s="130"/>
      <c r="MYC52" s="132"/>
      <c r="MYD52" s="132"/>
      <c r="MYE52" s="132"/>
      <c r="MYF52" s="132"/>
      <c r="MYG52" s="132"/>
      <c r="MYH52" s="132"/>
      <c r="MYI52" s="132"/>
      <c r="MYJ52" s="132"/>
      <c r="MYK52" s="132"/>
      <c r="MYL52" s="132"/>
      <c r="MYM52" s="132"/>
      <c r="MYN52" s="132"/>
      <c r="MYO52" s="132"/>
      <c r="MYP52" s="132"/>
      <c r="MYQ52" s="130"/>
      <c r="MYR52" s="132"/>
      <c r="MYS52" s="132"/>
      <c r="MYT52" s="132"/>
      <c r="MYU52" s="132"/>
      <c r="MYV52" s="132"/>
      <c r="MYW52" s="132"/>
      <c r="MYX52" s="132"/>
      <c r="MYY52" s="132"/>
      <c r="MYZ52" s="132"/>
      <c r="MZA52" s="132"/>
      <c r="MZB52" s="132"/>
      <c r="MZC52" s="132"/>
      <c r="MZD52" s="132"/>
      <c r="MZE52" s="132"/>
      <c r="MZF52" s="130"/>
      <c r="MZG52" s="132"/>
      <c r="MZH52" s="132"/>
      <c r="MZI52" s="132"/>
      <c r="MZJ52" s="132"/>
      <c r="MZK52" s="132"/>
      <c r="MZL52" s="132"/>
      <c r="MZM52" s="132"/>
      <c r="MZN52" s="132"/>
      <c r="MZO52" s="132"/>
      <c r="MZP52" s="132"/>
      <c r="MZQ52" s="132"/>
      <c r="MZR52" s="132"/>
      <c r="MZS52" s="132"/>
      <c r="MZT52" s="132"/>
      <c r="MZU52" s="130"/>
      <c r="MZV52" s="132"/>
      <c r="MZW52" s="132"/>
      <c r="MZX52" s="132"/>
      <c r="MZY52" s="132"/>
      <c r="MZZ52" s="132"/>
      <c r="NAA52" s="132"/>
      <c r="NAB52" s="132"/>
      <c r="NAC52" s="132"/>
      <c r="NAD52" s="132"/>
      <c r="NAE52" s="132"/>
      <c r="NAF52" s="132"/>
      <c r="NAG52" s="132"/>
      <c r="NAH52" s="132"/>
      <c r="NAI52" s="132"/>
      <c r="NAJ52" s="130"/>
      <c r="NAK52" s="132"/>
      <c r="NAL52" s="132"/>
      <c r="NAM52" s="132"/>
      <c r="NAN52" s="132"/>
      <c r="NAO52" s="132"/>
      <c r="NAP52" s="132"/>
      <c r="NAQ52" s="132"/>
      <c r="NAR52" s="132"/>
      <c r="NAS52" s="132"/>
      <c r="NAT52" s="132"/>
      <c r="NAU52" s="132"/>
      <c r="NAV52" s="132"/>
      <c r="NAW52" s="132"/>
      <c r="NAX52" s="132"/>
      <c r="NAY52" s="130"/>
      <c r="NAZ52" s="132"/>
      <c r="NBA52" s="132"/>
      <c r="NBB52" s="132"/>
      <c r="NBC52" s="132"/>
      <c r="NBD52" s="132"/>
      <c r="NBE52" s="132"/>
      <c r="NBF52" s="132"/>
      <c r="NBG52" s="132"/>
      <c r="NBH52" s="132"/>
      <c r="NBI52" s="132"/>
      <c r="NBJ52" s="132"/>
      <c r="NBK52" s="132"/>
      <c r="NBL52" s="132"/>
      <c r="NBM52" s="132"/>
      <c r="NBN52" s="130"/>
      <c r="NBO52" s="132"/>
      <c r="NBP52" s="132"/>
      <c r="NBQ52" s="132"/>
      <c r="NBR52" s="132"/>
      <c r="NBS52" s="132"/>
      <c r="NBT52" s="132"/>
      <c r="NBU52" s="132"/>
      <c r="NBV52" s="132"/>
      <c r="NBW52" s="132"/>
      <c r="NBX52" s="132"/>
      <c r="NBY52" s="132"/>
      <c r="NBZ52" s="132"/>
      <c r="NCA52" s="132"/>
      <c r="NCB52" s="132"/>
      <c r="NCC52" s="130"/>
      <c r="NCD52" s="132"/>
      <c r="NCE52" s="132"/>
      <c r="NCF52" s="132"/>
      <c r="NCG52" s="132"/>
      <c r="NCH52" s="132"/>
      <c r="NCI52" s="132"/>
      <c r="NCJ52" s="132"/>
      <c r="NCK52" s="132"/>
      <c r="NCL52" s="132"/>
      <c r="NCM52" s="132"/>
      <c r="NCN52" s="132"/>
      <c r="NCO52" s="132"/>
      <c r="NCP52" s="132"/>
      <c r="NCQ52" s="132"/>
      <c r="NCR52" s="130"/>
      <c r="NCS52" s="132"/>
      <c r="NCT52" s="132"/>
      <c r="NCU52" s="132"/>
      <c r="NCV52" s="132"/>
      <c r="NCW52" s="132"/>
      <c r="NCX52" s="132"/>
      <c r="NCY52" s="132"/>
      <c r="NCZ52" s="132"/>
      <c r="NDA52" s="132"/>
      <c r="NDB52" s="132"/>
      <c r="NDC52" s="132"/>
      <c r="NDD52" s="132"/>
      <c r="NDE52" s="132"/>
      <c r="NDF52" s="132"/>
      <c r="NDG52" s="130"/>
      <c r="NDH52" s="132"/>
      <c r="NDI52" s="132"/>
      <c r="NDJ52" s="132"/>
      <c r="NDK52" s="132"/>
      <c r="NDL52" s="132"/>
      <c r="NDM52" s="132"/>
      <c r="NDN52" s="132"/>
      <c r="NDO52" s="132"/>
      <c r="NDP52" s="132"/>
      <c r="NDQ52" s="132"/>
      <c r="NDR52" s="132"/>
      <c r="NDS52" s="132"/>
      <c r="NDT52" s="132"/>
      <c r="NDU52" s="132"/>
      <c r="NDV52" s="130"/>
      <c r="NDW52" s="132"/>
      <c r="NDX52" s="132"/>
      <c r="NDY52" s="132"/>
      <c r="NDZ52" s="132"/>
      <c r="NEA52" s="132"/>
      <c r="NEB52" s="132"/>
      <c r="NEC52" s="132"/>
      <c r="NED52" s="132"/>
      <c r="NEE52" s="132"/>
      <c r="NEF52" s="132"/>
      <c r="NEG52" s="132"/>
      <c r="NEH52" s="132"/>
      <c r="NEI52" s="132"/>
      <c r="NEJ52" s="132"/>
      <c r="NEK52" s="130"/>
      <c r="NEL52" s="132"/>
      <c r="NEM52" s="132"/>
      <c r="NEN52" s="132"/>
      <c r="NEO52" s="132"/>
      <c r="NEP52" s="132"/>
      <c r="NEQ52" s="132"/>
      <c r="NER52" s="132"/>
      <c r="NES52" s="132"/>
      <c r="NET52" s="132"/>
      <c r="NEU52" s="132"/>
      <c r="NEV52" s="132"/>
      <c r="NEW52" s="132"/>
      <c r="NEX52" s="132"/>
      <c r="NEY52" s="132"/>
      <c r="NEZ52" s="130"/>
      <c r="NFA52" s="132"/>
      <c r="NFB52" s="132"/>
      <c r="NFC52" s="132"/>
      <c r="NFD52" s="132"/>
      <c r="NFE52" s="132"/>
      <c r="NFF52" s="132"/>
      <c r="NFG52" s="132"/>
      <c r="NFH52" s="132"/>
      <c r="NFI52" s="132"/>
      <c r="NFJ52" s="132"/>
      <c r="NFK52" s="132"/>
      <c r="NFL52" s="132"/>
      <c r="NFM52" s="132"/>
      <c r="NFN52" s="132"/>
      <c r="NFO52" s="130"/>
      <c r="NFP52" s="132"/>
      <c r="NFQ52" s="132"/>
      <c r="NFR52" s="132"/>
      <c r="NFS52" s="132"/>
      <c r="NFT52" s="132"/>
      <c r="NFU52" s="132"/>
      <c r="NFV52" s="132"/>
      <c r="NFW52" s="132"/>
      <c r="NFX52" s="132"/>
      <c r="NFY52" s="132"/>
      <c r="NFZ52" s="132"/>
      <c r="NGA52" s="132"/>
      <c r="NGB52" s="132"/>
      <c r="NGC52" s="132"/>
      <c r="NGD52" s="130"/>
      <c r="NGE52" s="132"/>
      <c r="NGF52" s="132"/>
      <c r="NGG52" s="132"/>
      <c r="NGH52" s="132"/>
      <c r="NGI52" s="132"/>
      <c r="NGJ52" s="132"/>
      <c r="NGK52" s="132"/>
      <c r="NGL52" s="132"/>
      <c r="NGM52" s="132"/>
      <c r="NGN52" s="132"/>
      <c r="NGO52" s="132"/>
      <c r="NGP52" s="132"/>
      <c r="NGQ52" s="132"/>
      <c r="NGR52" s="132"/>
      <c r="NGS52" s="130"/>
      <c r="NGT52" s="132"/>
      <c r="NGU52" s="132"/>
      <c r="NGV52" s="132"/>
      <c r="NGW52" s="132"/>
      <c r="NGX52" s="132"/>
      <c r="NGY52" s="132"/>
      <c r="NGZ52" s="132"/>
      <c r="NHA52" s="132"/>
      <c r="NHB52" s="132"/>
      <c r="NHC52" s="132"/>
      <c r="NHD52" s="132"/>
      <c r="NHE52" s="132"/>
      <c r="NHF52" s="132"/>
      <c r="NHG52" s="132"/>
      <c r="NHH52" s="130"/>
      <c r="NHI52" s="132"/>
      <c r="NHJ52" s="132"/>
      <c r="NHK52" s="132"/>
      <c r="NHL52" s="132"/>
      <c r="NHM52" s="132"/>
      <c r="NHN52" s="132"/>
      <c r="NHO52" s="132"/>
      <c r="NHP52" s="132"/>
      <c r="NHQ52" s="132"/>
      <c r="NHR52" s="132"/>
      <c r="NHS52" s="132"/>
      <c r="NHT52" s="132"/>
      <c r="NHU52" s="132"/>
      <c r="NHV52" s="132"/>
      <c r="NHW52" s="130"/>
      <c r="NHX52" s="132"/>
      <c r="NHY52" s="132"/>
      <c r="NHZ52" s="132"/>
      <c r="NIA52" s="132"/>
      <c r="NIB52" s="132"/>
      <c r="NIC52" s="132"/>
      <c r="NID52" s="132"/>
      <c r="NIE52" s="132"/>
      <c r="NIF52" s="132"/>
      <c r="NIG52" s="132"/>
      <c r="NIH52" s="132"/>
      <c r="NII52" s="132"/>
      <c r="NIJ52" s="132"/>
      <c r="NIK52" s="132"/>
      <c r="NIL52" s="130"/>
      <c r="NIM52" s="132"/>
      <c r="NIN52" s="132"/>
      <c r="NIO52" s="132"/>
      <c r="NIP52" s="132"/>
      <c r="NIQ52" s="132"/>
      <c r="NIR52" s="132"/>
      <c r="NIS52" s="132"/>
      <c r="NIT52" s="132"/>
      <c r="NIU52" s="132"/>
      <c r="NIV52" s="132"/>
      <c r="NIW52" s="132"/>
      <c r="NIX52" s="132"/>
      <c r="NIY52" s="132"/>
      <c r="NIZ52" s="132"/>
      <c r="NJA52" s="130"/>
      <c r="NJB52" s="132"/>
      <c r="NJC52" s="132"/>
      <c r="NJD52" s="132"/>
      <c r="NJE52" s="132"/>
      <c r="NJF52" s="132"/>
      <c r="NJG52" s="132"/>
      <c r="NJH52" s="132"/>
      <c r="NJI52" s="132"/>
      <c r="NJJ52" s="132"/>
      <c r="NJK52" s="132"/>
      <c r="NJL52" s="132"/>
      <c r="NJM52" s="132"/>
      <c r="NJN52" s="132"/>
      <c r="NJO52" s="132"/>
      <c r="NJP52" s="130"/>
      <c r="NJQ52" s="132"/>
      <c r="NJR52" s="132"/>
      <c r="NJS52" s="132"/>
      <c r="NJT52" s="132"/>
      <c r="NJU52" s="132"/>
      <c r="NJV52" s="132"/>
      <c r="NJW52" s="132"/>
      <c r="NJX52" s="132"/>
      <c r="NJY52" s="132"/>
      <c r="NJZ52" s="132"/>
      <c r="NKA52" s="132"/>
      <c r="NKB52" s="132"/>
      <c r="NKC52" s="132"/>
      <c r="NKD52" s="132"/>
      <c r="NKE52" s="130"/>
      <c r="NKF52" s="132"/>
      <c r="NKG52" s="132"/>
      <c r="NKH52" s="132"/>
      <c r="NKI52" s="132"/>
      <c r="NKJ52" s="132"/>
      <c r="NKK52" s="132"/>
      <c r="NKL52" s="132"/>
      <c r="NKM52" s="132"/>
      <c r="NKN52" s="132"/>
      <c r="NKO52" s="132"/>
      <c r="NKP52" s="132"/>
      <c r="NKQ52" s="132"/>
      <c r="NKR52" s="132"/>
      <c r="NKS52" s="132"/>
      <c r="NKT52" s="130"/>
      <c r="NKU52" s="132"/>
      <c r="NKV52" s="132"/>
      <c r="NKW52" s="132"/>
      <c r="NKX52" s="132"/>
      <c r="NKY52" s="132"/>
      <c r="NKZ52" s="132"/>
      <c r="NLA52" s="132"/>
      <c r="NLB52" s="132"/>
      <c r="NLC52" s="132"/>
      <c r="NLD52" s="132"/>
      <c r="NLE52" s="132"/>
      <c r="NLF52" s="132"/>
      <c r="NLG52" s="132"/>
      <c r="NLH52" s="132"/>
      <c r="NLI52" s="130"/>
      <c r="NLJ52" s="132"/>
      <c r="NLK52" s="132"/>
      <c r="NLL52" s="132"/>
      <c r="NLM52" s="132"/>
      <c r="NLN52" s="132"/>
      <c r="NLO52" s="132"/>
      <c r="NLP52" s="132"/>
      <c r="NLQ52" s="132"/>
      <c r="NLR52" s="132"/>
      <c r="NLS52" s="132"/>
      <c r="NLT52" s="132"/>
      <c r="NLU52" s="132"/>
      <c r="NLV52" s="132"/>
      <c r="NLW52" s="132"/>
      <c r="NLX52" s="130"/>
      <c r="NLY52" s="132"/>
      <c r="NLZ52" s="132"/>
      <c r="NMA52" s="132"/>
      <c r="NMB52" s="132"/>
      <c r="NMC52" s="132"/>
      <c r="NMD52" s="132"/>
      <c r="NME52" s="132"/>
      <c r="NMF52" s="132"/>
      <c r="NMG52" s="132"/>
      <c r="NMH52" s="132"/>
      <c r="NMI52" s="132"/>
      <c r="NMJ52" s="132"/>
      <c r="NMK52" s="132"/>
      <c r="NML52" s="132"/>
      <c r="NMM52" s="130"/>
      <c r="NMN52" s="132"/>
      <c r="NMO52" s="132"/>
      <c r="NMP52" s="132"/>
      <c r="NMQ52" s="132"/>
      <c r="NMR52" s="132"/>
      <c r="NMS52" s="132"/>
      <c r="NMT52" s="132"/>
      <c r="NMU52" s="132"/>
      <c r="NMV52" s="132"/>
      <c r="NMW52" s="132"/>
      <c r="NMX52" s="132"/>
      <c r="NMY52" s="132"/>
      <c r="NMZ52" s="132"/>
      <c r="NNA52" s="132"/>
      <c r="NNB52" s="130"/>
      <c r="NNC52" s="132"/>
      <c r="NND52" s="132"/>
      <c r="NNE52" s="132"/>
      <c r="NNF52" s="132"/>
      <c r="NNG52" s="132"/>
      <c r="NNH52" s="132"/>
      <c r="NNI52" s="132"/>
      <c r="NNJ52" s="132"/>
      <c r="NNK52" s="132"/>
      <c r="NNL52" s="132"/>
      <c r="NNM52" s="132"/>
      <c r="NNN52" s="132"/>
      <c r="NNO52" s="132"/>
      <c r="NNP52" s="132"/>
      <c r="NNQ52" s="130"/>
      <c r="NNR52" s="132"/>
      <c r="NNS52" s="132"/>
      <c r="NNT52" s="132"/>
      <c r="NNU52" s="132"/>
      <c r="NNV52" s="132"/>
      <c r="NNW52" s="132"/>
      <c r="NNX52" s="132"/>
      <c r="NNY52" s="132"/>
      <c r="NNZ52" s="132"/>
      <c r="NOA52" s="132"/>
      <c r="NOB52" s="132"/>
      <c r="NOC52" s="132"/>
      <c r="NOD52" s="132"/>
      <c r="NOE52" s="132"/>
      <c r="NOF52" s="130"/>
      <c r="NOG52" s="132"/>
      <c r="NOH52" s="132"/>
      <c r="NOI52" s="132"/>
      <c r="NOJ52" s="132"/>
      <c r="NOK52" s="132"/>
      <c r="NOL52" s="132"/>
      <c r="NOM52" s="132"/>
      <c r="NON52" s="132"/>
      <c r="NOO52" s="132"/>
      <c r="NOP52" s="132"/>
      <c r="NOQ52" s="132"/>
      <c r="NOR52" s="132"/>
      <c r="NOS52" s="132"/>
      <c r="NOT52" s="132"/>
      <c r="NOU52" s="130"/>
      <c r="NOV52" s="132"/>
      <c r="NOW52" s="132"/>
      <c r="NOX52" s="132"/>
      <c r="NOY52" s="132"/>
      <c r="NOZ52" s="132"/>
      <c r="NPA52" s="132"/>
      <c r="NPB52" s="132"/>
      <c r="NPC52" s="132"/>
      <c r="NPD52" s="132"/>
      <c r="NPE52" s="132"/>
      <c r="NPF52" s="132"/>
      <c r="NPG52" s="132"/>
      <c r="NPH52" s="132"/>
      <c r="NPI52" s="132"/>
      <c r="NPJ52" s="130"/>
      <c r="NPK52" s="132"/>
      <c r="NPL52" s="132"/>
      <c r="NPM52" s="132"/>
      <c r="NPN52" s="132"/>
      <c r="NPO52" s="132"/>
      <c r="NPP52" s="132"/>
      <c r="NPQ52" s="132"/>
      <c r="NPR52" s="132"/>
      <c r="NPS52" s="132"/>
      <c r="NPT52" s="132"/>
      <c r="NPU52" s="132"/>
      <c r="NPV52" s="132"/>
      <c r="NPW52" s="132"/>
      <c r="NPX52" s="132"/>
      <c r="NPY52" s="130"/>
      <c r="NPZ52" s="132"/>
      <c r="NQA52" s="132"/>
      <c r="NQB52" s="132"/>
      <c r="NQC52" s="132"/>
      <c r="NQD52" s="132"/>
      <c r="NQE52" s="132"/>
      <c r="NQF52" s="132"/>
      <c r="NQG52" s="132"/>
      <c r="NQH52" s="132"/>
      <c r="NQI52" s="132"/>
      <c r="NQJ52" s="132"/>
      <c r="NQK52" s="132"/>
      <c r="NQL52" s="132"/>
      <c r="NQM52" s="132"/>
      <c r="NQN52" s="130"/>
      <c r="NQO52" s="132"/>
      <c r="NQP52" s="132"/>
      <c r="NQQ52" s="132"/>
      <c r="NQR52" s="132"/>
      <c r="NQS52" s="132"/>
      <c r="NQT52" s="132"/>
      <c r="NQU52" s="132"/>
      <c r="NQV52" s="132"/>
      <c r="NQW52" s="132"/>
      <c r="NQX52" s="132"/>
      <c r="NQY52" s="132"/>
      <c r="NQZ52" s="132"/>
      <c r="NRA52" s="132"/>
      <c r="NRB52" s="132"/>
      <c r="NRC52" s="130"/>
      <c r="NRD52" s="132"/>
      <c r="NRE52" s="132"/>
      <c r="NRF52" s="132"/>
      <c r="NRG52" s="132"/>
      <c r="NRH52" s="132"/>
      <c r="NRI52" s="132"/>
      <c r="NRJ52" s="132"/>
      <c r="NRK52" s="132"/>
      <c r="NRL52" s="132"/>
      <c r="NRM52" s="132"/>
      <c r="NRN52" s="132"/>
      <c r="NRO52" s="132"/>
      <c r="NRP52" s="132"/>
      <c r="NRQ52" s="132"/>
      <c r="NRR52" s="130"/>
      <c r="NRS52" s="132"/>
      <c r="NRT52" s="132"/>
      <c r="NRU52" s="132"/>
      <c r="NRV52" s="132"/>
      <c r="NRW52" s="132"/>
      <c r="NRX52" s="132"/>
      <c r="NRY52" s="132"/>
      <c r="NRZ52" s="132"/>
      <c r="NSA52" s="132"/>
      <c r="NSB52" s="132"/>
      <c r="NSC52" s="132"/>
      <c r="NSD52" s="132"/>
      <c r="NSE52" s="132"/>
      <c r="NSF52" s="132"/>
      <c r="NSG52" s="130"/>
      <c r="NSH52" s="132"/>
      <c r="NSI52" s="132"/>
      <c r="NSJ52" s="132"/>
      <c r="NSK52" s="132"/>
      <c r="NSL52" s="132"/>
      <c r="NSM52" s="132"/>
      <c r="NSN52" s="132"/>
      <c r="NSO52" s="132"/>
      <c r="NSP52" s="132"/>
      <c r="NSQ52" s="132"/>
      <c r="NSR52" s="132"/>
      <c r="NSS52" s="132"/>
      <c r="NST52" s="132"/>
      <c r="NSU52" s="132"/>
      <c r="NSV52" s="130"/>
      <c r="NSW52" s="132"/>
      <c r="NSX52" s="132"/>
      <c r="NSY52" s="132"/>
      <c r="NSZ52" s="132"/>
      <c r="NTA52" s="132"/>
      <c r="NTB52" s="132"/>
      <c r="NTC52" s="132"/>
      <c r="NTD52" s="132"/>
      <c r="NTE52" s="132"/>
      <c r="NTF52" s="132"/>
      <c r="NTG52" s="132"/>
      <c r="NTH52" s="132"/>
      <c r="NTI52" s="132"/>
      <c r="NTJ52" s="132"/>
      <c r="NTK52" s="130"/>
      <c r="NTL52" s="132"/>
      <c r="NTM52" s="132"/>
      <c r="NTN52" s="132"/>
      <c r="NTO52" s="132"/>
      <c r="NTP52" s="132"/>
      <c r="NTQ52" s="132"/>
      <c r="NTR52" s="132"/>
      <c r="NTS52" s="132"/>
      <c r="NTT52" s="132"/>
      <c r="NTU52" s="132"/>
      <c r="NTV52" s="132"/>
      <c r="NTW52" s="132"/>
      <c r="NTX52" s="132"/>
      <c r="NTY52" s="132"/>
      <c r="NTZ52" s="130"/>
      <c r="NUA52" s="132"/>
      <c r="NUB52" s="132"/>
      <c r="NUC52" s="132"/>
      <c r="NUD52" s="132"/>
      <c r="NUE52" s="132"/>
      <c r="NUF52" s="132"/>
      <c r="NUG52" s="132"/>
      <c r="NUH52" s="132"/>
      <c r="NUI52" s="132"/>
      <c r="NUJ52" s="132"/>
      <c r="NUK52" s="132"/>
      <c r="NUL52" s="132"/>
      <c r="NUM52" s="132"/>
      <c r="NUN52" s="132"/>
      <c r="NUO52" s="130"/>
      <c r="NUP52" s="132"/>
      <c r="NUQ52" s="132"/>
      <c r="NUR52" s="132"/>
      <c r="NUS52" s="132"/>
      <c r="NUT52" s="132"/>
      <c r="NUU52" s="132"/>
      <c r="NUV52" s="132"/>
      <c r="NUW52" s="132"/>
      <c r="NUX52" s="132"/>
      <c r="NUY52" s="132"/>
      <c r="NUZ52" s="132"/>
      <c r="NVA52" s="132"/>
      <c r="NVB52" s="132"/>
      <c r="NVC52" s="132"/>
      <c r="NVD52" s="130"/>
      <c r="NVE52" s="132"/>
      <c r="NVF52" s="132"/>
      <c r="NVG52" s="132"/>
      <c r="NVH52" s="132"/>
      <c r="NVI52" s="132"/>
      <c r="NVJ52" s="132"/>
      <c r="NVK52" s="132"/>
      <c r="NVL52" s="132"/>
      <c r="NVM52" s="132"/>
      <c r="NVN52" s="132"/>
      <c r="NVO52" s="132"/>
      <c r="NVP52" s="132"/>
      <c r="NVQ52" s="132"/>
      <c r="NVR52" s="132"/>
      <c r="NVS52" s="130"/>
      <c r="NVT52" s="132"/>
      <c r="NVU52" s="132"/>
      <c r="NVV52" s="132"/>
      <c r="NVW52" s="132"/>
      <c r="NVX52" s="132"/>
      <c r="NVY52" s="132"/>
      <c r="NVZ52" s="132"/>
      <c r="NWA52" s="132"/>
      <c r="NWB52" s="132"/>
      <c r="NWC52" s="132"/>
      <c r="NWD52" s="132"/>
      <c r="NWE52" s="132"/>
      <c r="NWF52" s="132"/>
      <c r="NWG52" s="132"/>
      <c r="NWH52" s="130"/>
      <c r="NWI52" s="132"/>
      <c r="NWJ52" s="132"/>
      <c r="NWK52" s="132"/>
      <c r="NWL52" s="132"/>
      <c r="NWM52" s="132"/>
      <c r="NWN52" s="132"/>
      <c r="NWO52" s="132"/>
      <c r="NWP52" s="132"/>
      <c r="NWQ52" s="132"/>
      <c r="NWR52" s="132"/>
      <c r="NWS52" s="132"/>
      <c r="NWT52" s="132"/>
      <c r="NWU52" s="132"/>
      <c r="NWV52" s="132"/>
      <c r="NWW52" s="130"/>
      <c r="NWX52" s="132"/>
      <c r="NWY52" s="132"/>
      <c r="NWZ52" s="132"/>
      <c r="NXA52" s="132"/>
      <c r="NXB52" s="132"/>
      <c r="NXC52" s="132"/>
      <c r="NXD52" s="132"/>
      <c r="NXE52" s="132"/>
      <c r="NXF52" s="132"/>
      <c r="NXG52" s="132"/>
      <c r="NXH52" s="132"/>
      <c r="NXI52" s="132"/>
      <c r="NXJ52" s="132"/>
      <c r="NXK52" s="132"/>
      <c r="NXL52" s="130"/>
      <c r="NXM52" s="132"/>
      <c r="NXN52" s="132"/>
      <c r="NXO52" s="132"/>
      <c r="NXP52" s="132"/>
      <c r="NXQ52" s="132"/>
      <c r="NXR52" s="132"/>
      <c r="NXS52" s="132"/>
      <c r="NXT52" s="132"/>
      <c r="NXU52" s="132"/>
      <c r="NXV52" s="132"/>
      <c r="NXW52" s="132"/>
      <c r="NXX52" s="132"/>
      <c r="NXY52" s="132"/>
      <c r="NXZ52" s="132"/>
      <c r="NYA52" s="130"/>
      <c r="NYB52" s="132"/>
      <c r="NYC52" s="132"/>
      <c r="NYD52" s="132"/>
      <c r="NYE52" s="132"/>
      <c r="NYF52" s="132"/>
      <c r="NYG52" s="132"/>
      <c r="NYH52" s="132"/>
      <c r="NYI52" s="132"/>
      <c r="NYJ52" s="132"/>
      <c r="NYK52" s="132"/>
      <c r="NYL52" s="132"/>
      <c r="NYM52" s="132"/>
      <c r="NYN52" s="132"/>
      <c r="NYO52" s="132"/>
      <c r="NYP52" s="130"/>
      <c r="NYQ52" s="132"/>
      <c r="NYR52" s="132"/>
      <c r="NYS52" s="132"/>
      <c r="NYT52" s="132"/>
      <c r="NYU52" s="132"/>
      <c r="NYV52" s="132"/>
      <c r="NYW52" s="132"/>
      <c r="NYX52" s="132"/>
      <c r="NYY52" s="132"/>
      <c r="NYZ52" s="132"/>
      <c r="NZA52" s="132"/>
      <c r="NZB52" s="132"/>
      <c r="NZC52" s="132"/>
      <c r="NZD52" s="132"/>
      <c r="NZE52" s="130"/>
      <c r="NZF52" s="132"/>
      <c r="NZG52" s="132"/>
      <c r="NZH52" s="132"/>
      <c r="NZI52" s="132"/>
      <c r="NZJ52" s="132"/>
      <c r="NZK52" s="132"/>
      <c r="NZL52" s="132"/>
      <c r="NZM52" s="132"/>
      <c r="NZN52" s="132"/>
      <c r="NZO52" s="132"/>
      <c r="NZP52" s="132"/>
      <c r="NZQ52" s="132"/>
      <c r="NZR52" s="132"/>
      <c r="NZS52" s="132"/>
      <c r="NZT52" s="130"/>
      <c r="NZU52" s="132"/>
      <c r="NZV52" s="132"/>
      <c r="NZW52" s="132"/>
      <c r="NZX52" s="132"/>
      <c r="NZY52" s="132"/>
      <c r="NZZ52" s="132"/>
      <c r="OAA52" s="132"/>
      <c r="OAB52" s="132"/>
      <c r="OAC52" s="132"/>
      <c r="OAD52" s="132"/>
      <c r="OAE52" s="132"/>
      <c r="OAF52" s="132"/>
      <c r="OAG52" s="132"/>
      <c r="OAH52" s="132"/>
      <c r="OAI52" s="130"/>
      <c r="OAJ52" s="132"/>
      <c r="OAK52" s="132"/>
      <c r="OAL52" s="132"/>
      <c r="OAM52" s="132"/>
      <c r="OAN52" s="132"/>
      <c r="OAO52" s="132"/>
      <c r="OAP52" s="132"/>
      <c r="OAQ52" s="132"/>
      <c r="OAR52" s="132"/>
      <c r="OAS52" s="132"/>
      <c r="OAT52" s="132"/>
      <c r="OAU52" s="132"/>
      <c r="OAV52" s="132"/>
      <c r="OAW52" s="132"/>
      <c r="OAX52" s="130"/>
      <c r="OAY52" s="132"/>
      <c r="OAZ52" s="132"/>
      <c r="OBA52" s="132"/>
      <c r="OBB52" s="132"/>
      <c r="OBC52" s="132"/>
      <c r="OBD52" s="132"/>
      <c r="OBE52" s="132"/>
      <c r="OBF52" s="132"/>
      <c r="OBG52" s="132"/>
      <c r="OBH52" s="132"/>
      <c r="OBI52" s="132"/>
      <c r="OBJ52" s="132"/>
      <c r="OBK52" s="132"/>
      <c r="OBL52" s="132"/>
      <c r="OBM52" s="130"/>
      <c r="OBN52" s="132"/>
      <c r="OBO52" s="132"/>
      <c r="OBP52" s="132"/>
      <c r="OBQ52" s="132"/>
      <c r="OBR52" s="132"/>
      <c r="OBS52" s="132"/>
      <c r="OBT52" s="132"/>
      <c r="OBU52" s="132"/>
      <c r="OBV52" s="132"/>
      <c r="OBW52" s="132"/>
      <c r="OBX52" s="132"/>
      <c r="OBY52" s="132"/>
      <c r="OBZ52" s="132"/>
      <c r="OCA52" s="132"/>
      <c r="OCB52" s="130"/>
      <c r="OCC52" s="132"/>
      <c r="OCD52" s="132"/>
      <c r="OCE52" s="132"/>
      <c r="OCF52" s="132"/>
      <c r="OCG52" s="132"/>
      <c r="OCH52" s="132"/>
      <c r="OCI52" s="132"/>
      <c r="OCJ52" s="132"/>
      <c r="OCK52" s="132"/>
      <c r="OCL52" s="132"/>
      <c r="OCM52" s="132"/>
      <c r="OCN52" s="132"/>
      <c r="OCO52" s="132"/>
      <c r="OCP52" s="132"/>
      <c r="OCQ52" s="130"/>
      <c r="OCR52" s="132"/>
      <c r="OCS52" s="132"/>
      <c r="OCT52" s="132"/>
      <c r="OCU52" s="132"/>
      <c r="OCV52" s="132"/>
      <c r="OCW52" s="132"/>
      <c r="OCX52" s="132"/>
      <c r="OCY52" s="132"/>
      <c r="OCZ52" s="132"/>
      <c r="ODA52" s="132"/>
      <c r="ODB52" s="132"/>
      <c r="ODC52" s="132"/>
      <c r="ODD52" s="132"/>
      <c r="ODE52" s="132"/>
      <c r="ODF52" s="130"/>
      <c r="ODG52" s="132"/>
      <c r="ODH52" s="132"/>
      <c r="ODI52" s="132"/>
      <c r="ODJ52" s="132"/>
      <c r="ODK52" s="132"/>
      <c r="ODL52" s="132"/>
      <c r="ODM52" s="132"/>
      <c r="ODN52" s="132"/>
      <c r="ODO52" s="132"/>
      <c r="ODP52" s="132"/>
      <c r="ODQ52" s="132"/>
      <c r="ODR52" s="132"/>
      <c r="ODS52" s="132"/>
      <c r="ODT52" s="132"/>
      <c r="ODU52" s="130"/>
      <c r="ODV52" s="132"/>
      <c r="ODW52" s="132"/>
      <c r="ODX52" s="132"/>
      <c r="ODY52" s="132"/>
      <c r="ODZ52" s="132"/>
      <c r="OEA52" s="132"/>
      <c r="OEB52" s="132"/>
      <c r="OEC52" s="132"/>
      <c r="OED52" s="132"/>
      <c r="OEE52" s="132"/>
      <c r="OEF52" s="132"/>
      <c r="OEG52" s="132"/>
      <c r="OEH52" s="132"/>
      <c r="OEI52" s="132"/>
      <c r="OEJ52" s="130"/>
      <c r="OEK52" s="132"/>
      <c r="OEL52" s="132"/>
      <c r="OEM52" s="132"/>
      <c r="OEN52" s="132"/>
      <c r="OEO52" s="132"/>
      <c r="OEP52" s="132"/>
      <c r="OEQ52" s="132"/>
      <c r="OER52" s="132"/>
      <c r="OES52" s="132"/>
      <c r="OET52" s="132"/>
      <c r="OEU52" s="132"/>
      <c r="OEV52" s="132"/>
      <c r="OEW52" s="132"/>
      <c r="OEX52" s="132"/>
      <c r="OEY52" s="130"/>
      <c r="OEZ52" s="132"/>
      <c r="OFA52" s="132"/>
      <c r="OFB52" s="132"/>
      <c r="OFC52" s="132"/>
      <c r="OFD52" s="132"/>
      <c r="OFE52" s="132"/>
      <c r="OFF52" s="132"/>
      <c r="OFG52" s="132"/>
      <c r="OFH52" s="132"/>
      <c r="OFI52" s="132"/>
      <c r="OFJ52" s="132"/>
      <c r="OFK52" s="132"/>
      <c r="OFL52" s="132"/>
      <c r="OFM52" s="132"/>
      <c r="OFN52" s="130"/>
      <c r="OFO52" s="132"/>
      <c r="OFP52" s="132"/>
      <c r="OFQ52" s="132"/>
      <c r="OFR52" s="132"/>
      <c r="OFS52" s="132"/>
      <c r="OFT52" s="132"/>
      <c r="OFU52" s="132"/>
      <c r="OFV52" s="132"/>
      <c r="OFW52" s="132"/>
      <c r="OFX52" s="132"/>
      <c r="OFY52" s="132"/>
      <c r="OFZ52" s="132"/>
      <c r="OGA52" s="132"/>
      <c r="OGB52" s="132"/>
      <c r="OGC52" s="130"/>
      <c r="OGD52" s="132"/>
      <c r="OGE52" s="132"/>
      <c r="OGF52" s="132"/>
      <c r="OGG52" s="132"/>
      <c r="OGH52" s="132"/>
      <c r="OGI52" s="132"/>
      <c r="OGJ52" s="132"/>
      <c r="OGK52" s="132"/>
      <c r="OGL52" s="132"/>
      <c r="OGM52" s="132"/>
      <c r="OGN52" s="132"/>
      <c r="OGO52" s="132"/>
      <c r="OGP52" s="132"/>
      <c r="OGQ52" s="132"/>
      <c r="OGR52" s="130"/>
      <c r="OGS52" s="132"/>
      <c r="OGT52" s="132"/>
      <c r="OGU52" s="132"/>
      <c r="OGV52" s="132"/>
      <c r="OGW52" s="132"/>
      <c r="OGX52" s="132"/>
      <c r="OGY52" s="132"/>
      <c r="OGZ52" s="132"/>
      <c r="OHA52" s="132"/>
      <c r="OHB52" s="132"/>
      <c r="OHC52" s="132"/>
      <c r="OHD52" s="132"/>
      <c r="OHE52" s="132"/>
      <c r="OHF52" s="132"/>
      <c r="OHG52" s="130"/>
      <c r="OHH52" s="132"/>
      <c r="OHI52" s="132"/>
      <c r="OHJ52" s="132"/>
      <c r="OHK52" s="132"/>
      <c r="OHL52" s="132"/>
      <c r="OHM52" s="132"/>
      <c r="OHN52" s="132"/>
      <c r="OHO52" s="132"/>
      <c r="OHP52" s="132"/>
      <c r="OHQ52" s="132"/>
      <c r="OHR52" s="132"/>
      <c r="OHS52" s="132"/>
      <c r="OHT52" s="132"/>
      <c r="OHU52" s="132"/>
      <c r="OHV52" s="130"/>
      <c r="OHW52" s="132"/>
      <c r="OHX52" s="132"/>
      <c r="OHY52" s="132"/>
      <c r="OHZ52" s="132"/>
      <c r="OIA52" s="132"/>
      <c r="OIB52" s="132"/>
      <c r="OIC52" s="132"/>
      <c r="OID52" s="132"/>
      <c r="OIE52" s="132"/>
      <c r="OIF52" s="132"/>
      <c r="OIG52" s="132"/>
      <c r="OIH52" s="132"/>
      <c r="OII52" s="132"/>
      <c r="OIJ52" s="132"/>
      <c r="OIK52" s="130"/>
      <c r="OIL52" s="132"/>
      <c r="OIM52" s="132"/>
      <c r="OIN52" s="132"/>
      <c r="OIO52" s="132"/>
      <c r="OIP52" s="132"/>
      <c r="OIQ52" s="132"/>
      <c r="OIR52" s="132"/>
      <c r="OIS52" s="132"/>
      <c r="OIT52" s="132"/>
      <c r="OIU52" s="132"/>
      <c r="OIV52" s="132"/>
      <c r="OIW52" s="132"/>
      <c r="OIX52" s="132"/>
      <c r="OIY52" s="132"/>
      <c r="OIZ52" s="130"/>
      <c r="OJA52" s="132"/>
      <c r="OJB52" s="132"/>
      <c r="OJC52" s="132"/>
      <c r="OJD52" s="132"/>
      <c r="OJE52" s="132"/>
      <c r="OJF52" s="132"/>
      <c r="OJG52" s="132"/>
      <c r="OJH52" s="132"/>
      <c r="OJI52" s="132"/>
      <c r="OJJ52" s="132"/>
      <c r="OJK52" s="132"/>
      <c r="OJL52" s="132"/>
      <c r="OJM52" s="132"/>
      <c r="OJN52" s="132"/>
      <c r="OJO52" s="130"/>
      <c r="OJP52" s="132"/>
      <c r="OJQ52" s="132"/>
      <c r="OJR52" s="132"/>
      <c r="OJS52" s="132"/>
      <c r="OJT52" s="132"/>
      <c r="OJU52" s="132"/>
      <c r="OJV52" s="132"/>
      <c r="OJW52" s="132"/>
      <c r="OJX52" s="132"/>
      <c r="OJY52" s="132"/>
      <c r="OJZ52" s="132"/>
      <c r="OKA52" s="132"/>
      <c r="OKB52" s="132"/>
      <c r="OKC52" s="132"/>
      <c r="OKD52" s="130"/>
      <c r="OKE52" s="132"/>
      <c r="OKF52" s="132"/>
      <c r="OKG52" s="132"/>
      <c r="OKH52" s="132"/>
      <c r="OKI52" s="132"/>
      <c r="OKJ52" s="132"/>
      <c r="OKK52" s="132"/>
      <c r="OKL52" s="132"/>
      <c r="OKM52" s="132"/>
      <c r="OKN52" s="132"/>
      <c r="OKO52" s="132"/>
      <c r="OKP52" s="132"/>
      <c r="OKQ52" s="132"/>
      <c r="OKR52" s="132"/>
      <c r="OKS52" s="130"/>
      <c r="OKT52" s="132"/>
      <c r="OKU52" s="132"/>
      <c r="OKV52" s="132"/>
      <c r="OKW52" s="132"/>
      <c r="OKX52" s="132"/>
      <c r="OKY52" s="132"/>
      <c r="OKZ52" s="132"/>
      <c r="OLA52" s="132"/>
      <c r="OLB52" s="132"/>
      <c r="OLC52" s="132"/>
      <c r="OLD52" s="132"/>
      <c r="OLE52" s="132"/>
      <c r="OLF52" s="132"/>
      <c r="OLG52" s="132"/>
      <c r="OLH52" s="130"/>
      <c r="OLI52" s="132"/>
      <c r="OLJ52" s="132"/>
      <c r="OLK52" s="132"/>
      <c r="OLL52" s="132"/>
      <c r="OLM52" s="132"/>
      <c r="OLN52" s="132"/>
      <c r="OLO52" s="132"/>
      <c r="OLP52" s="132"/>
      <c r="OLQ52" s="132"/>
      <c r="OLR52" s="132"/>
      <c r="OLS52" s="132"/>
      <c r="OLT52" s="132"/>
      <c r="OLU52" s="132"/>
      <c r="OLV52" s="132"/>
      <c r="OLW52" s="130"/>
      <c r="OLX52" s="132"/>
      <c r="OLY52" s="132"/>
      <c r="OLZ52" s="132"/>
      <c r="OMA52" s="132"/>
      <c r="OMB52" s="132"/>
      <c r="OMC52" s="132"/>
      <c r="OMD52" s="132"/>
      <c r="OME52" s="132"/>
      <c r="OMF52" s="132"/>
      <c r="OMG52" s="132"/>
      <c r="OMH52" s="132"/>
      <c r="OMI52" s="132"/>
      <c r="OMJ52" s="132"/>
      <c r="OMK52" s="132"/>
      <c r="OML52" s="130"/>
      <c r="OMM52" s="132"/>
      <c r="OMN52" s="132"/>
      <c r="OMO52" s="132"/>
      <c r="OMP52" s="132"/>
      <c r="OMQ52" s="132"/>
      <c r="OMR52" s="132"/>
      <c r="OMS52" s="132"/>
      <c r="OMT52" s="132"/>
      <c r="OMU52" s="132"/>
      <c r="OMV52" s="132"/>
      <c r="OMW52" s="132"/>
      <c r="OMX52" s="132"/>
      <c r="OMY52" s="132"/>
      <c r="OMZ52" s="132"/>
      <c r="ONA52" s="130"/>
      <c r="ONB52" s="132"/>
      <c r="ONC52" s="132"/>
      <c r="OND52" s="132"/>
      <c r="ONE52" s="132"/>
      <c r="ONF52" s="132"/>
      <c r="ONG52" s="132"/>
      <c r="ONH52" s="132"/>
      <c r="ONI52" s="132"/>
      <c r="ONJ52" s="132"/>
      <c r="ONK52" s="132"/>
      <c r="ONL52" s="132"/>
      <c r="ONM52" s="132"/>
      <c r="ONN52" s="132"/>
      <c r="ONO52" s="132"/>
      <c r="ONP52" s="130"/>
      <c r="ONQ52" s="132"/>
      <c r="ONR52" s="132"/>
      <c r="ONS52" s="132"/>
      <c r="ONT52" s="132"/>
      <c r="ONU52" s="132"/>
      <c r="ONV52" s="132"/>
      <c r="ONW52" s="132"/>
      <c r="ONX52" s="132"/>
      <c r="ONY52" s="132"/>
      <c r="ONZ52" s="132"/>
      <c r="OOA52" s="132"/>
      <c r="OOB52" s="132"/>
      <c r="OOC52" s="132"/>
      <c r="OOD52" s="132"/>
      <c r="OOE52" s="130"/>
      <c r="OOF52" s="132"/>
      <c r="OOG52" s="132"/>
      <c r="OOH52" s="132"/>
      <c r="OOI52" s="132"/>
      <c r="OOJ52" s="132"/>
      <c r="OOK52" s="132"/>
      <c r="OOL52" s="132"/>
      <c r="OOM52" s="132"/>
      <c r="OON52" s="132"/>
      <c r="OOO52" s="132"/>
      <c r="OOP52" s="132"/>
      <c r="OOQ52" s="132"/>
      <c r="OOR52" s="132"/>
      <c r="OOS52" s="132"/>
      <c r="OOT52" s="130"/>
      <c r="OOU52" s="132"/>
      <c r="OOV52" s="132"/>
      <c r="OOW52" s="132"/>
      <c r="OOX52" s="132"/>
      <c r="OOY52" s="132"/>
      <c r="OOZ52" s="132"/>
      <c r="OPA52" s="132"/>
      <c r="OPB52" s="132"/>
      <c r="OPC52" s="132"/>
      <c r="OPD52" s="132"/>
      <c r="OPE52" s="132"/>
      <c r="OPF52" s="132"/>
      <c r="OPG52" s="132"/>
      <c r="OPH52" s="132"/>
      <c r="OPI52" s="130"/>
      <c r="OPJ52" s="132"/>
      <c r="OPK52" s="132"/>
      <c r="OPL52" s="132"/>
      <c r="OPM52" s="132"/>
      <c r="OPN52" s="132"/>
      <c r="OPO52" s="132"/>
      <c r="OPP52" s="132"/>
      <c r="OPQ52" s="132"/>
      <c r="OPR52" s="132"/>
      <c r="OPS52" s="132"/>
      <c r="OPT52" s="132"/>
      <c r="OPU52" s="132"/>
      <c r="OPV52" s="132"/>
      <c r="OPW52" s="132"/>
      <c r="OPX52" s="130"/>
      <c r="OPY52" s="132"/>
      <c r="OPZ52" s="132"/>
      <c r="OQA52" s="132"/>
      <c r="OQB52" s="132"/>
      <c r="OQC52" s="132"/>
      <c r="OQD52" s="132"/>
      <c r="OQE52" s="132"/>
      <c r="OQF52" s="132"/>
      <c r="OQG52" s="132"/>
      <c r="OQH52" s="132"/>
      <c r="OQI52" s="132"/>
      <c r="OQJ52" s="132"/>
      <c r="OQK52" s="132"/>
      <c r="OQL52" s="132"/>
      <c r="OQM52" s="130"/>
      <c r="OQN52" s="132"/>
      <c r="OQO52" s="132"/>
      <c r="OQP52" s="132"/>
      <c r="OQQ52" s="132"/>
      <c r="OQR52" s="132"/>
      <c r="OQS52" s="132"/>
      <c r="OQT52" s="132"/>
      <c r="OQU52" s="132"/>
      <c r="OQV52" s="132"/>
      <c r="OQW52" s="132"/>
      <c r="OQX52" s="132"/>
      <c r="OQY52" s="132"/>
      <c r="OQZ52" s="132"/>
      <c r="ORA52" s="132"/>
      <c r="ORB52" s="130"/>
      <c r="ORC52" s="132"/>
      <c r="ORD52" s="132"/>
      <c r="ORE52" s="132"/>
      <c r="ORF52" s="132"/>
      <c r="ORG52" s="132"/>
      <c r="ORH52" s="132"/>
      <c r="ORI52" s="132"/>
      <c r="ORJ52" s="132"/>
      <c r="ORK52" s="132"/>
      <c r="ORL52" s="132"/>
      <c r="ORM52" s="132"/>
      <c r="ORN52" s="132"/>
      <c r="ORO52" s="132"/>
      <c r="ORP52" s="132"/>
      <c r="ORQ52" s="130"/>
      <c r="ORR52" s="132"/>
      <c r="ORS52" s="132"/>
      <c r="ORT52" s="132"/>
      <c r="ORU52" s="132"/>
      <c r="ORV52" s="132"/>
      <c r="ORW52" s="132"/>
      <c r="ORX52" s="132"/>
      <c r="ORY52" s="132"/>
      <c r="ORZ52" s="132"/>
      <c r="OSA52" s="132"/>
      <c r="OSB52" s="132"/>
      <c r="OSC52" s="132"/>
      <c r="OSD52" s="132"/>
      <c r="OSE52" s="132"/>
      <c r="OSF52" s="130"/>
      <c r="OSG52" s="132"/>
      <c r="OSH52" s="132"/>
      <c r="OSI52" s="132"/>
      <c r="OSJ52" s="132"/>
      <c r="OSK52" s="132"/>
      <c r="OSL52" s="132"/>
      <c r="OSM52" s="132"/>
      <c r="OSN52" s="132"/>
      <c r="OSO52" s="132"/>
      <c r="OSP52" s="132"/>
      <c r="OSQ52" s="132"/>
      <c r="OSR52" s="132"/>
      <c r="OSS52" s="132"/>
      <c r="OST52" s="132"/>
      <c r="OSU52" s="130"/>
      <c r="OSV52" s="132"/>
      <c r="OSW52" s="132"/>
      <c r="OSX52" s="132"/>
      <c r="OSY52" s="132"/>
      <c r="OSZ52" s="132"/>
      <c r="OTA52" s="132"/>
      <c r="OTB52" s="132"/>
      <c r="OTC52" s="132"/>
      <c r="OTD52" s="132"/>
      <c r="OTE52" s="132"/>
      <c r="OTF52" s="132"/>
      <c r="OTG52" s="132"/>
      <c r="OTH52" s="132"/>
      <c r="OTI52" s="132"/>
      <c r="OTJ52" s="130"/>
      <c r="OTK52" s="132"/>
      <c r="OTL52" s="132"/>
      <c r="OTM52" s="132"/>
      <c r="OTN52" s="132"/>
      <c r="OTO52" s="132"/>
      <c r="OTP52" s="132"/>
      <c r="OTQ52" s="132"/>
      <c r="OTR52" s="132"/>
      <c r="OTS52" s="132"/>
      <c r="OTT52" s="132"/>
      <c r="OTU52" s="132"/>
      <c r="OTV52" s="132"/>
      <c r="OTW52" s="132"/>
      <c r="OTX52" s="132"/>
      <c r="OTY52" s="130"/>
      <c r="OTZ52" s="132"/>
      <c r="OUA52" s="132"/>
      <c r="OUB52" s="132"/>
      <c r="OUC52" s="132"/>
      <c r="OUD52" s="132"/>
      <c r="OUE52" s="132"/>
      <c r="OUF52" s="132"/>
      <c r="OUG52" s="132"/>
      <c r="OUH52" s="132"/>
      <c r="OUI52" s="132"/>
      <c r="OUJ52" s="132"/>
      <c r="OUK52" s="132"/>
      <c r="OUL52" s="132"/>
      <c r="OUM52" s="132"/>
      <c r="OUN52" s="130"/>
      <c r="OUO52" s="132"/>
      <c r="OUP52" s="132"/>
      <c r="OUQ52" s="132"/>
      <c r="OUR52" s="132"/>
      <c r="OUS52" s="132"/>
      <c r="OUT52" s="132"/>
      <c r="OUU52" s="132"/>
      <c r="OUV52" s="132"/>
      <c r="OUW52" s="132"/>
      <c r="OUX52" s="132"/>
      <c r="OUY52" s="132"/>
      <c r="OUZ52" s="132"/>
      <c r="OVA52" s="132"/>
      <c r="OVB52" s="132"/>
      <c r="OVC52" s="130"/>
      <c r="OVD52" s="132"/>
      <c r="OVE52" s="132"/>
      <c r="OVF52" s="132"/>
      <c r="OVG52" s="132"/>
      <c r="OVH52" s="132"/>
      <c r="OVI52" s="132"/>
      <c r="OVJ52" s="132"/>
      <c r="OVK52" s="132"/>
      <c r="OVL52" s="132"/>
      <c r="OVM52" s="132"/>
      <c r="OVN52" s="132"/>
      <c r="OVO52" s="132"/>
      <c r="OVP52" s="132"/>
      <c r="OVQ52" s="132"/>
      <c r="OVR52" s="130"/>
      <c r="OVS52" s="132"/>
      <c r="OVT52" s="132"/>
      <c r="OVU52" s="132"/>
      <c r="OVV52" s="132"/>
      <c r="OVW52" s="132"/>
      <c r="OVX52" s="132"/>
      <c r="OVY52" s="132"/>
      <c r="OVZ52" s="132"/>
      <c r="OWA52" s="132"/>
      <c r="OWB52" s="132"/>
      <c r="OWC52" s="132"/>
      <c r="OWD52" s="132"/>
      <c r="OWE52" s="132"/>
      <c r="OWF52" s="132"/>
      <c r="OWG52" s="130"/>
      <c r="OWH52" s="132"/>
      <c r="OWI52" s="132"/>
      <c r="OWJ52" s="132"/>
      <c r="OWK52" s="132"/>
      <c r="OWL52" s="132"/>
      <c r="OWM52" s="132"/>
      <c r="OWN52" s="132"/>
      <c r="OWO52" s="132"/>
      <c r="OWP52" s="132"/>
      <c r="OWQ52" s="132"/>
      <c r="OWR52" s="132"/>
      <c r="OWS52" s="132"/>
      <c r="OWT52" s="132"/>
      <c r="OWU52" s="132"/>
      <c r="OWV52" s="130"/>
      <c r="OWW52" s="132"/>
      <c r="OWX52" s="132"/>
      <c r="OWY52" s="132"/>
      <c r="OWZ52" s="132"/>
      <c r="OXA52" s="132"/>
      <c r="OXB52" s="132"/>
      <c r="OXC52" s="132"/>
      <c r="OXD52" s="132"/>
      <c r="OXE52" s="132"/>
      <c r="OXF52" s="132"/>
      <c r="OXG52" s="132"/>
      <c r="OXH52" s="132"/>
      <c r="OXI52" s="132"/>
      <c r="OXJ52" s="132"/>
      <c r="OXK52" s="130"/>
      <c r="OXL52" s="132"/>
      <c r="OXM52" s="132"/>
      <c r="OXN52" s="132"/>
      <c r="OXO52" s="132"/>
      <c r="OXP52" s="132"/>
      <c r="OXQ52" s="132"/>
      <c r="OXR52" s="132"/>
      <c r="OXS52" s="132"/>
      <c r="OXT52" s="132"/>
      <c r="OXU52" s="132"/>
      <c r="OXV52" s="132"/>
      <c r="OXW52" s="132"/>
      <c r="OXX52" s="132"/>
      <c r="OXY52" s="132"/>
      <c r="OXZ52" s="130"/>
      <c r="OYA52" s="132"/>
      <c r="OYB52" s="132"/>
      <c r="OYC52" s="132"/>
      <c r="OYD52" s="132"/>
      <c r="OYE52" s="132"/>
      <c r="OYF52" s="132"/>
      <c r="OYG52" s="132"/>
      <c r="OYH52" s="132"/>
      <c r="OYI52" s="132"/>
      <c r="OYJ52" s="132"/>
      <c r="OYK52" s="132"/>
      <c r="OYL52" s="132"/>
      <c r="OYM52" s="132"/>
      <c r="OYN52" s="132"/>
      <c r="OYO52" s="130"/>
      <c r="OYP52" s="132"/>
      <c r="OYQ52" s="132"/>
      <c r="OYR52" s="132"/>
      <c r="OYS52" s="132"/>
      <c r="OYT52" s="132"/>
      <c r="OYU52" s="132"/>
      <c r="OYV52" s="132"/>
      <c r="OYW52" s="132"/>
      <c r="OYX52" s="132"/>
      <c r="OYY52" s="132"/>
      <c r="OYZ52" s="132"/>
      <c r="OZA52" s="132"/>
      <c r="OZB52" s="132"/>
      <c r="OZC52" s="132"/>
      <c r="OZD52" s="130"/>
      <c r="OZE52" s="132"/>
      <c r="OZF52" s="132"/>
      <c r="OZG52" s="132"/>
      <c r="OZH52" s="132"/>
      <c r="OZI52" s="132"/>
      <c r="OZJ52" s="132"/>
      <c r="OZK52" s="132"/>
      <c r="OZL52" s="132"/>
      <c r="OZM52" s="132"/>
      <c r="OZN52" s="132"/>
      <c r="OZO52" s="132"/>
      <c r="OZP52" s="132"/>
      <c r="OZQ52" s="132"/>
      <c r="OZR52" s="132"/>
      <c r="OZS52" s="130"/>
      <c r="OZT52" s="132"/>
      <c r="OZU52" s="132"/>
      <c r="OZV52" s="132"/>
      <c r="OZW52" s="132"/>
      <c r="OZX52" s="132"/>
      <c r="OZY52" s="132"/>
      <c r="OZZ52" s="132"/>
      <c r="PAA52" s="132"/>
      <c r="PAB52" s="132"/>
      <c r="PAC52" s="132"/>
      <c r="PAD52" s="132"/>
      <c r="PAE52" s="132"/>
      <c r="PAF52" s="132"/>
      <c r="PAG52" s="132"/>
      <c r="PAH52" s="130"/>
      <c r="PAI52" s="132"/>
      <c r="PAJ52" s="132"/>
      <c r="PAK52" s="132"/>
      <c r="PAL52" s="132"/>
      <c r="PAM52" s="132"/>
      <c r="PAN52" s="132"/>
      <c r="PAO52" s="132"/>
      <c r="PAP52" s="132"/>
      <c r="PAQ52" s="132"/>
      <c r="PAR52" s="132"/>
      <c r="PAS52" s="132"/>
      <c r="PAT52" s="132"/>
      <c r="PAU52" s="132"/>
      <c r="PAV52" s="132"/>
      <c r="PAW52" s="130"/>
      <c r="PAX52" s="132"/>
      <c r="PAY52" s="132"/>
      <c r="PAZ52" s="132"/>
      <c r="PBA52" s="132"/>
      <c r="PBB52" s="132"/>
      <c r="PBC52" s="132"/>
      <c r="PBD52" s="132"/>
      <c r="PBE52" s="132"/>
      <c r="PBF52" s="132"/>
      <c r="PBG52" s="132"/>
      <c r="PBH52" s="132"/>
      <c r="PBI52" s="132"/>
      <c r="PBJ52" s="132"/>
      <c r="PBK52" s="132"/>
      <c r="PBL52" s="130"/>
      <c r="PBM52" s="132"/>
      <c r="PBN52" s="132"/>
      <c r="PBO52" s="132"/>
      <c r="PBP52" s="132"/>
      <c r="PBQ52" s="132"/>
      <c r="PBR52" s="132"/>
      <c r="PBS52" s="132"/>
      <c r="PBT52" s="132"/>
      <c r="PBU52" s="132"/>
      <c r="PBV52" s="132"/>
      <c r="PBW52" s="132"/>
      <c r="PBX52" s="132"/>
      <c r="PBY52" s="132"/>
      <c r="PBZ52" s="132"/>
      <c r="PCA52" s="130"/>
      <c r="PCB52" s="132"/>
      <c r="PCC52" s="132"/>
      <c r="PCD52" s="132"/>
      <c r="PCE52" s="132"/>
      <c r="PCF52" s="132"/>
      <c r="PCG52" s="132"/>
      <c r="PCH52" s="132"/>
      <c r="PCI52" s="132"/>
      <c r="PCJ52" s="132"/>
      <c r="PCK52" s="132"/>
      <c r="PCL52" s="132"/>
      <c r="PCM52" s="132"/>
      <c r="PCN52" s="132"/>
      <c r="PCO52" s="132"/>
      <c r="PCP52" s="130"/>
      <c r="PCQ52" s="132"/>
      <c r="PCR52" s="132"/>
      <c r="PCS52" s="132"/>
      <c r="PCT52" s="132"/>
      <c r="PCU52" s="132"/>
      <c r="PCV52" s="132"/>
      <c r="PCW52" s="132"/>
      <c r="PCX52" s="132"/>
      <c r="PCY52" s="132"/>
      <c r="PCZ52" s="132"/>
      <c r="PDA52" s="132"/>
      <c r="PDB52" s="132"/>
      <c r="PDC52" s="132"/>
      <c r="PDD52" s="132"/>
      <c r="PDE52" s="130"/>
      <c r="PDF52" s="132"/>
      <c r="PDG52" s="132"/>
      <c r="PDH52" s="132"/>
      <c r="PDI52" s="132"/>
      <c r="PDJ52" s="132"/>
      <c r="PDK52" s="132"/>
      <c r="PDL52" s="132"/>
      <c r="PDM52" s="132"/>
      <c r="PDN52" s="132"/>
      <c r="PDO52" s="132"/>
      <c r="PDP52" s="132"/>
      <c r="PDQ52" s="132"/>
      <c r="PDR52" s="132"/>
      <c r="PDS52" s="132"/>
      <c r="PDT52" s="130"/>
      <c r="PDU52" s="132"/>
      <c r="PDV52" s="132"/>
      <c r="PDW52" s="132"/>
      <c r="PDX52" s="132"/>
      <c r="PDY52" s="132"/>
      <c r="PDZ52" s="132"/>
      <c r="PEA52" s="132"/>
      <c r="PEB52" s="132"/>
      <c r="PEC52" s="132"/>
      <c r="PED52" s="132"/>
      <c r="PEE52" s="132"/>
      <c r="PEF52" s="132"/>
      <c r="PEG52" s="132"/>
      <c r="PEH52" s="132"/>
      <c r="PEI52" s="130"/>
      <c r="PEJ52" s="132"/>
      <c r="PEK52" s="132"/>
      <c r="PEL52" s="132"/>
      <c r="PEM52" s="132"/>
      <c r="PEN52" s="132"/>
      <c r="PEO52" s="132"/>
      <c r="PEP52" s="132"/>
      <c r="PEQ52" s="132"/>
      <c r="PER52" s="132"/>
      <c r="PES52" s="132"/>
      <c r="PET52" s="132"/>
      <c r="PEU52" s="132"/>
      <c r="PEV52" s="132"/>
      <c r="PEW52" s="132"/>
      <c r="PEX52" s="130"/>
      <c r="PEY52" s="132"/>
      <c r="PEZ52" s="132"/>
      <c r="PFA52" s="132"/>
      <c r="PFB52" s="132"/>
      <c r="PFC52" s="132"/>
      <c r="PFD52" s="132"/>
      <c r="PFE52" s="132"/>
      <c r="PFF52" s="132"/>
      <c r="PFG52" s="132"/>
      <c r="PFH52" s="132"/>
      <c r="PFI52" s="132"/>
      <c r="PFJ52" s="132"/>
      <c r="PFK52" s="132"/>
      <c r="PFL52" s="132"/>
      <c r="PFM52" s="130"/>
      <c r="PFN52" s="132"/>
      <c r="PFO52" s="132"/>
      <c r="PFP52" s="132"/>
      <c r="PFQ52" s="132"/>
      <c r="PFR52" s="132"/>
      <c r="PFS52" s="132"/>
      <c r="PFT52" s="132"/>
      <c r="PFU52" s="132"/>
      <c r="PFV52" s="132"/>
      <c r="PFW52" s="132"/>
      <c r="PFX52" s="132"/>
      <c r="PFY52" s="132"/>
      <c r="PFZ52" s="132"/>
      <c r="PGA52" s="132"/>
      <c r="PGB52" s="130"/>
      <c r="PGC52" s="132"/>
      <c r="PGD52" s="132"/>
      <c r="PGE52" s="132"/>
      <c r="PGF52" s="132"/>
      <c r="PGG52" s="132"/>
      <c r="PGH52" s="132"/>
      <c r="PGI52" s="132"/>
      <c r="PGJ52" s="132"/>
      <c r="PGK52" s="132"/>
      <c r="PGL52" s="132"/>
      <c r="PGM52" s="132"/>
      <c r="PGN52" s="132"/>
      <c r="PGO52" s="132"/>
      <c r="PGP52" s="132"/>
      <c r="PGQ52" s="130"/>
      <c r="PGR52" s="132"/>
      <c r="PGS52" s="132"/>
      <c r="PGT52" s="132"/>
      <c r="PGU52" s="132"/>
      <c r="PGV52" s="132"/>
      <c r="PGW52" s="132"/>
      <c r="PGX52" s="132"/>
      <c r="PGY52" s="132"/>
      <c r="PGZ52" s="132"/>
      <c r="PHA52" s="132"/>
      <c r="PHB52" s="132"/>
      <c r="PHC52" s="132"/>
      <c r="PHD52" s="132"/>
      <c r="PHE52" s="132"/>
      <c r="PHF52" s="130"/>
      <c r="PHG52" s="132"/>
      <c r="PHH52" s="132"/>
      <c r="PHI52" s="132"/>
      <c r="PHJ52" s="132"/>
      <c r="PHK52" s="132"/>
      <c r="PHL52" s="132"/>
      <c r="PHM52" s="132"/>
      <c r="PHN52" s="132"/>
      <c r="PHO52" s="132"/>
      <c r="PHP52" s="132"/>
      <c r="PHQ52" s="132"/>
      <c r="PHR52" s="132"/>
      <c r="PHS52" s="132"/>
      <c r="PHT52" s="132"/>
      <c r="PHU52" s="130"/>
      <c r="PHV52" s="132"/>
      <c r="PHW52" s="132"/>
      <c r="PHX52" s="132"/>
      <c r="PHY52" s="132"/>
      <c r="PHZ52" s="132"/>
      <c r="PIA52" s="132"/>
      <c r="PIB52" s="132"/>
      <c r="PIC52" s="132"/>
      <c r="PID52" s="132"/>
      <c r="PIE52" s="132"/>
      <c r="PIF52" s="132"/>
      <c r="PIG52" s="132"/>
      <c r="PIH52" s="132"/>
      <c r="PII52" s="132"/>
      <c r="PIJ52" s="130"/>
      <c r="PIK52" s="132"/>
      <c r="PIL52" s="132"/>
      <c r="PIM52" s="132"/>
      <c r="PIN52" s="132"/>
      <c r="PIO52" s="132"/>
      <c r="PIP52" s="132"/>
      <c r="PIQ52" s="132"/>
      <c r="PIR52" s="132"/>
      <c r="PIS52" s="132"/>
      <c r="PIT52" s="132"/>
      <c r="PIU52" s="132"/>
      <c r="PIV52" s="132"/>
      <c r="PIW52" s="132"/>
      <c r="PIX52" s="132"/>
      <c r="PIY52" s="130"/>
      <c r="PIZ52" s="132"/>
      <c r="PJA52" s="132"/>
      <c r="PJB52" s="132"/>
      <c r="PJC52" s="132"/>
      <c r="PJD52" s="132"/>
      <c r="PJE52" s="132"/>
      <c r="PJF52" s="132"/>
      <c r="PJG52" s="132"/>
      <c r="PJH52" s="132"/>
      <c r="PJI52" s="132"/>
      <c r="PJJ52" s="132"/>
      <c r="PJK52" s="132"/>
      <c r="PJL52" s="132"/>
      <c r="PJM52" s="132"/>
      <c r="PJN52" s="130"/>
      <c r="PJO52" s="132"/>
      <c r="PJP52" s="132"/>
      <c r="PJQ52" s="132"/>
      <c r="PJR52" s="132"/>
      <c r="PJS52" s="132"/>
      <c r="PJT52" s="132"/>
      <c r="PJU52" s="132"/>
      <c r="PJV52" s="132"/>
      <c r="PJW52" s="132"/>
      <c r="PJX52" s="132"/>
      <c r="PJY52" s="132"/>
      <c r="PJZ52" s="132"/>
      <c r="PKA52" s="132"/>
      <c r="PKB52" s="132"/>
      <c r="PKC52" s="130"/>
      <c r="PKD52" s="132"/>
      <c r="PKE52" s="132"/>
      <c r="PKF52" s="132"/>
      <c r="PKG52" s="132"/>
      <c r="PKH52" s="132"/>
      <c r="PKI52" s="132"/>
      <c r="PKJ52" s="132"/>
      <c r="PKK52" s="132"/>
      <c r="PKL52" s="132"/>
      <c r="PKM52" s="132"/>
      <c r="PKN52" s="132"/>
      <c r="PKO52" s="132"/>
      <c r="PKP52" s="132"/>
      <c r="PKQ52" s="132"/>
      <c r="PKR52" s="130"/>
      <c r="PKS52" s="132"/>
      <c r="PKT52" s="132"/>
      <c r="PKU52" s="132"/>
      <c r="PKV52" s="132"/>
      <c r="PKW52" s="132"/>
      <c r="PKX52" s="132"/>
      <c r="PKY52" s="132"/>
      <c r="PKZ52" s="132"/>
      <c r="PLA52" s="132"/>
      <c r="PLB52" s="132"/>
      <c r="PLC52" s="132"/>
      <c r="PLD52" s="132"/>
      <c r="PLE52" s="132"/>
      <c r="PLF52" s="132"/>
      <c r="PLG52" s="130"/>
      <c r="PLH52" s="132"/>
      <c r="PLI52" s="132"/>
      <c r="PLJ52" s="132"/>
      <c r="PLK52" s="132"/>
      <c r="PLL52" s="132"/>
      <c r="PLM52" s="132"/>
      <c r="PLN52" s="132"/>
      <c r="PLO52" s="132"/>
      <c r="PLP52" s="132"/>
      <c r="PLQ52" s="132"/>
      <c r="PLR52" s="132"/>
      <c r="PLS52" s="132"/>
      <c r="PLT52" s="132"/>
      <c r="PLU52" s="132"/>
      <c r="PLV52" s="130"/>
      <c r="PLW52" s="132"/>
      <c r="PLX52" s="132"/>
      <c r="PLY52" s="132"/>
      <c r="PLZ52" s="132"/>
      <c r="PMA52" s="132"/>
      <c r="PMB52" s="132"/>
      <c r="PMC52" s="132"/>
      <c r="PMD52" s="132"/>
      <c r="PME52" s="132"/>
      <c r="PMF52" s="132"/>
      <c r="PMG52" s="132"/>
      <c r="PMH52" s="132"/>
      <c r="PMI52" s="132"/>
      <c r="PMJ52" s="132"/>
      <c r="PMK52" s="130"/>
      <c r="PML52" s="132"/>
      <c r="PMM52" s="132"/>
      <c r="PMN52" s="132"/>
      <c r="PMO52" s="132"/>
      <c r="PMP52" s="132"/>
      <c r="PMQ52" s="132"/>
      <c r="PMR52" s="132"/>
      <c r="PMS52" s="132"/>
      <c r="PMT52" s="132"/>
      <c r="PMU52" s="132"/>
      <c r="PMV52" s="132"/>
      <c r="PMW52" s="132"/>
      <c r="PMX52" s="132"/>
      <c r="PMY52" s="132"/>
      <c r="PMZ52" s="130"/>
      <c r="PNA52" s="132"/>
      <c r="PNB52" s="132"/>
      <c r="PNC52" s="132"/>
      <c r="PND52" s="132"/>
      <c r="PNE52" s="132"/>
      <c r="PNF52" s="132"/>
      <c r="PNG52" s="132"/>
      <c r="PNH52" s="132"/>
      <c r="PNI52" s="132"/>
      <c r="PNJ52" s="132"/>
      <c r="PNK52" s="132"/>
      <c r="PNL52" s="132"/>
      <c r="PNM52" s="132"/>
      <c r="PNN52" s="132"/>
      <c r="PNO52" s="130"/>
      <c r="PNP52" s="132"/>
      <c r="PNQ52" s="132"/>
      <c r="PNR52" s="132"/>
      <c r="PNS52" s="132"/>
      <c r="PNT52" s="132"/>
      <c r="PNU52" s="132"/>
      <c r="PNV52" s="132"/>
      <c r="PNW52" s="132"/>
      <c r="PNX52" s="132"/>
      <c r="PNY52" s="132"/>
      <c r="PNZ52" s="132"/>
      <c r="POA52" s="132"/>
      <c r="POB52" s="132"/>
      <c r="POC52" s="132"/>
      <c r="POD52" s="130"/>
      <c r="POE52" s="132"/>
      <c r="POF52" s="132"/>
      <c r="POG52" s="132"/>
      <c r="POH52" s="132"/>
      <c r="POI52" s="132"/>
      <c r="POJ52" s="132"/>
      <c r="POK52" s="132"/>
      <c r="POL52" s="132"/>
      <c r="POM52" s="132"/>
      <c r="PON52" s="132"/>
      <c r="POO52" s="132"/>
      <c r="POP52" s="132"/>
      <c r="POQ52" s="132"/>
      <c r="POR52" s="132"/>
      <c r="POS52" s="130"/>
      <c r="POT52" s="132"/>
      <c r="POU52" s="132"/>
      <c r="POV52" s="132"/>
      <c r="POW52" s="132"/>
      <c r="POX52" s="132"/>
      <c r="POY52" s="132"/>
      <c r="POZ52" s="132"/>
      <c r="PPA52" s="132"/>
      <c r="PPB52" s="132"/>
      <c r="PPC52" s="132"/>
      <c r="PPD52" s="132"/>
      <c r="PPE52" s="132"/>
      <c r="PPF52" s="132"/>
      <c r="PPG52" s="132"/>
      <c r="PPH52" s="130"/>
      <c r="PPI52" s="132"/>
      <c r="PPJ52" s="132"/>
      <c r="PPK52" s="132"/>
      <c r="PPL52" s="132"/>
      <c r="PPM52" s="132"/>
      <c r="PPN52" s="132"/>
      <c r="PPO52" s="132"/>
      <c r="PPP52" s="132"/>
      <c r="PPQ52" s="132"/>
      <c r="PPR52" s="132"/>
      <c r="PPS52" s="132"/>
      <c r="PPT52" s="132"/>
      <c r="PPU52" s="132"/>
      <c r="PPV52" s="132"/>
      <c r="PPW52" s="130"/>
      <c r="PPX52" s="132"/>
      <c r="PPY52" s="132"/>
      <c r="PPZ52" s="132"/>
      <c r="PQA52" s="132"/>
      <c r="PQB52" s="132"/>
      <c r="PQC52" s="132"/>
      <c r="PQD52" s="132"/>
      <c r="PQE52" s="132"/>
      <c r="PQF52" s="132"/>
      <c r="PQG52" s="132"/>
      <c r="PQH52" s="132"/>
      <c r="PQI52" s="132"/>
      <c r="PQJ52" s="132"/>
      <c r="PQK52" s="132"/>
      <c r="PQL52" s="130"/>
      <c r="PQM52" s="132"/>
      <c r="PQN52" s="132"/>
      <c r="PQO52" s="132"/>
      <c r="PQP52" s="132"/>
      <c r="PQQ52" s="132"/>
      <c r="PQR52" s="132"/>
      <c r="PQS52" s="132"/>
      <c r="PQT52" s="132"/>
      <c r="PQU52" s="132"/>
      <c r="PQV52" s="132"/>
      <c r="PQW52" s="132"/>
      <c r="PQX52" s="132"/>
      <c r="PQY52" s="132"/>
      <c r="PQZ52" s="132"/>
      <c r="PRA52" s="130"/>
      <c r="PRB52" s="132"/>
      <c r="PRC52" s="132"/>
      <c r="PRD52" s="132"/>
      <c r="PRE52" s="132"/>
      <c r="PRF52" s="132"/>
      <c r="PRG52" s="132"/>
      <c r="PRH52" s="132"/>
      <c r="PRI52" s="132"/>
      <c r="PRJ52" s="132"/>
      <c r="PRK52" s="132"/>
      <c r="PRL52" s="132"/>
      <c r="PRM52" s="132"/>
      <c r="PRN52" s="132"/>
      <c r="PRO52" s="132"/>
      <c r="PRP52" s="130"/>
      <c r="PRQ52" s="132"/>
      <c r="PRR52" s="132"/>
      <c r="PRS52" s="132"/>
      <c r="PRT52" s="132"/>
      <c r="PRU52" s="132"/>
      <c r="PRV52" s="132"/>
      <c r="PRW52" s="132"/>
      <c r="PRX52" s="132"/>
      <c r="PRY52" s="132"/>
      <c r="PRZ52" s="132"/>
      <c r="PSA52" s="132"/>
      <c r="PSB52" s="132"/>
      <c r="PSC52" s="132"/>
      <c r="PSD52" s="132"/>
      <c r="PSE52" s="130"/>
      <c r="PSF52" s="132"/>
      <c r="PSG52" s="132"/>
      <c r="PSH52" s="132"/>
      <c r="PSI52" s="132"/>
      <c r="PSJ52" s="132"/>
      <c r="PSK52" s="132"/>
      <c r="PSL52" s="132"/>
      <c r="PSM52" s="132"/>
      <c r="PSN52" s="132"/>
      <c r="PSO52" s="132"/>
      <c r="PSP52" s="132"/>
      <c r="PSQ52" s="132"/>
      <c r="PSR52" s="132"/>
      <c r="PSS52" s="132"/>
      <c r="PST52" s="130"/>
      <c r="PSU52" s="132"/>
      <c r="PSV52" s="132"/>
      <c r="PSW52" s="132"/>
      <c r="PSX52" s="132"/>
      <c r="PSY52" s="132"/>
      <c r="PSZ52" s="132"/>
      <c r="PTA52" s="132"/>
      <c r="PTB52" s="132"/>
      <c r="PTC52" s="132"/>
      <c r="PTD52" s="132"/>
      <c r="PTE52" s="132"/>
      <c r="PTF52" s="132"/>
      <c r="PTG52" s="132"/>
      <c r="PTH52" s="132"/>
      <c r="PTI52" s="130"/>
      <c r="PTJ52" s="132"/>
      <c r="PTK52" s="132"/>
      <c r="PTL52" s="132"/>
      <c r="PTM52" s="132"/>
      <c r="PTN52" s="132"/>
      <c r="PTO52" s="132"/>
      <c r="PTP52" s="132"/>
      <c r="PTQ52" s="132"/>
      <c r="PTR52" s="132"/>
      <c r="PTS52" s="132"/>
      <c r="PTT52" s="132"/>
      <c r="PTU52" s="132"/>
      <c r="PTV52" s="132"/>
      <c r="PTW52" s="132"/>
      <c r="PTX52" s="130"/>
      <c r="PTY52" s="132"/>
      <c r="PTZ52" s="132"/>
      <c r="PUA52" s="132"/>
      <c r="PUB52" s="132"/>
      <c r="PUC52" s="132"/>
      <c r="PUD52" s="132"/>
      <c r="PUE52" s="132"/>
      <c r="PUF52" s="132"/>
      <c r="PUG52" s="132"/>
      <c r="PUH52" s="132"/>
      <c r="PUI52" s="132"/>
      <c r="PUJ52" s="132"/>
      <c r="PUK52" s="132"/>
      <c r="PUL52" s="132"/>
      <c r="PUM52" s="130"/>
      <c r="PUN52" s="132"/>
      <c r="PUO52" s="132"/>
      <c r="PUP52" s="132"/>
      <c r="PUQ52" s="132"/>
      <c r="PUR52" s="132"/>
      <c r="PUS52" s="132"/>
      <c r="PUT52" s="132"/>
      <c r="PUU52" s="132"/>
      <c r="PUV52" s="132"/>
      <c r="PUW52" s="132"/>
      <c r="PUX52" s="132"/>
      <c r="PUY52" s="132"/>
      <c r="PUZ52" s="132"/>
      <c r="PVA52" s="132"/>
      <c r="PVB52" s="130"/>
      <c r="PVC52" s="132"/>
      <c r="PVD52" s="132"/>
      <c r="PVE52" s="132"/>
      <c r="PVF52" s="132"/>
      <c r="PVG52" s="132"/>
      <c r="PVH52" s="132"/>
      <c r="PVI52" s="132"/>
      <c r="PVJ52" s="132"/>
      <c r="PVK52" s="132"/>
      <c r="PVL52" s="132"/>
      <c r="PVM52" s="132"/>
      <c r="PVN52" s="132"/>
      <c r="PVO52" s="132"/>
      <c r="PVP52" s="132"/>
      <c r="PVQ52" s="130"/>
      <c r="PVR52" s="132"/>
      <c r="PVS52" s="132"/>
      <c r="PVT52" s="132"/>
      <c r="PVU52" s="132"/>
      <c r="PVV52" s="132"/>
      <c r="PVW52" s="132"/>
      <c r="PVX52" s="132"/>
      <c r="PVY52" s="132"/>
      <c r="PVZ52" s="132"/>
      <c r="PWA52" s="132"/>
      <c r="PWB52" s="132"/>
      <c r="PWC52" s="132"/>
      <c r="PWD52" s="132"/>
      <c r="PWE52" s="132"/>
      <c r="PWF52" s="130"/>
      <c r="PWG52" s="132"/>
      <c r="PWH52" s="132"/>
      <c r="PWI52" s="132"/>
      <c r="PWJ52" s="132"/>
      <c r="PWK52" s="132"/>
      <c r="PWL52" s="132"/>
      <c r="PWM52" s="132"/>
      <c r="PWN52" s="132"/>
      <c r="PWO52" s="132"/>
      <c r="PWP52" s="132"/>
      <c r="PWQ52" s="132"/>
      <c r="PWR52" s="132"/>
      <c r="PWS52" s="132"/>
      <c r="PWT52" s="132"/>
      <c r="PWU52" s="130"/>
      <c r="PWV52" s="132"/>
      <c r="PWW52" s="132"/>
      <c r="PWX52" s="132"/>
      <c r="PWY52" s="132"/>
      <c r="PWZ52" s="132"/>
      <c r="PXA52" s="132"/>
      <c r="PXB52" s="132"/>
      <c r="PXC52" s="132"/>
      <c r="PXD52" s="132"/>
      <c r="PXE52" s="132"/>
      <c r="PXF52" s="132"/>
      <c r="PXG52" s="132"/>
      <c r="PXH52" s="132"/>
      <c r="PXI52" s="132"/>
      <c r="PXJ52" s="130"/>
      <c r="PXK52" s="132"/>
      <c r="PXL52" s="132"/>
      <c r="PXM52" s="132"/>
      <c r="PXN52" s="132"/>
      <c r="PXO52" s="132"/>
      <c r="PXP52" s="132"/>
      <c r="PXQ52" s="132"/>
      <c r="PXR52" s="132"/>
      <c r="PXS52" s="132"/>
      <c r="PXT52" s="132"/>
      <c r="PXU52" s="132"/>
      <c r="PXV52" s="132"/>
      <c r="PXW52" s="132"/>
      <c r="PXX52" s="132"/>
      <c r="PXY52" s="130"/>
      <c r="PXZ52" s="132"/>
      <c r="PYA52" s="132"/>
      <c r="PYB52" s="132"/>
      <c r="PYC52" s="132"/>
      <c r="PYD52" s="132"/>
      <c r="PYE52" s="132"/>
      <c r="PYF52" s="132"/>
      <c r="PYG52" s="132"/>
      <c r="PYH52" s="132"/>
      <c r="PYI52" s="132"/>
      <c r="PYJ52" s="132"/>
      <c r="PYK52" s="132"/>
      <c r="PYL52" s="132"/>
      <c r="PYM52" s="132"/>
      <c r="PYN52" s="130"/>
      <c r="PYO52" s="132"/>
      <c r="PYP52" s="132"/>
      <c r="PYQ52" s="132"/>
      <c r="PYR52" s="132"/>
      <c r="PYS52" s="132"/>
      <c r="PYT52" s="132"/>
      <c r="PYU52" s="132"/>
      <c r="PYV52" s="132"/>
      <c r="PYW52" s="132"/>
      <c r="PYX52" s="132"/>
      <c r="PYY52" s="132"/>
      <c r="PYZ52" s="132"/>
      <c r="PZA52" s="132"/>
      <c r="PZB52" s="132"/>
      <c r="PZC52" s="130"/>
      <c r="PZD52" s="132"/>
      <c r="PZE52" s="132"/>
      <c r="PZF52" s="132"/>
      <c r="PZG52" s="132"/>
      <c r="PZH52" s="132"/>
      <c r="PZI52" s="132"/>
      <c r="PZJ52" s="132"/>
      <c r="PZK52" s="132"/>
      <c r="PZL52" s="132"/>
      <c r="PZM52" s="132"/>
      <c r="PZN52" s="132"/>
      <c r="PZO52" s="132"/>
      <c r="PZP52" s="132"/>
      <c r="PZQ52" s="132"/>
      <c r="PZR52" s="130"/>
      <c r="PZS52" s="132"/>
      <c r="PZT52" s="132"/>
      <c r="PZU52" s="132"/>
      <c r="PZV52" s="132"/>
      <c r="PZW52" s="132"/>
      <c r="PZX52" s="132"/>
      <c r="PZY52" s="132"/>
      <c r="PZZ52" s="132"/>
      <c r="QAA52" s="132"/>
      <c r="QAB52" s="132"/>
      <c r="QAC52" s="132"/>
      <c r="QAD52" s="132"/>
      <c r="QAE52" s="132"/>
      <c r="QAF52" s="132"/>
      <c r="QAG52" s="130"/>
      <c r="QAH52" s="132"/>
      <c r="QAI52" s="132"/>
      <c r="QAJ52" s="132"/>
      <c r="QAK52" s="132"/>
      <c r="QAL52" s="132"/>
      <c r="QAM52" s="132"/>
      <c r="QAN52" s="132"/>
      <c r="QAO52" s="132"/>
      <c r="QAP52" s="132"/>
      <c r="QAQ52" s="132"/>
      <c r="QAR52" s="132"/>
      <c r="QAS52" s="132"/>
      <c r="QAT52" s="132"/>
      <c r="QAU52" s="132"/>
      <c r="QAV52" s="130"/>
      <c r="QAW52" s="132"/>
      <c r="QAX52" s="132"/>
      <c r="QAY52" s="132"/>
      <c r="QAZ52" s="132"/>
      <c r="QBA52" s="132"/>
      <c r="QBB52" s="132"/>
      <c r="QBC52" s="132"/>
      <c r="QBD52" s="132"/>
      <c r="QBE52" s="132"/>
      <c r="QBF52" s="132"/>
      <c r="QBG52" s="132"/>
      <c r="QBH52" s="132"/>
      <c r="QBI52" s="132"/>
      <c r="QBJ52" s="132"/>
      <c r="QBK52" s="130"/>
      <c r="QBL52" s="132"/>
      <c r="QBM52" s="132"/>
      <c r="QBN52" s="132"/>
      <c r="QBO52" s="132"/>
      <c r="QBP52" s="132"/>
      <c r="QBQ52" s="132"/>
      <c r="QBR52" s="132"/>
      <c r="QBS52" s="132"/>
      <c r="QBT52" s="132"/>
      <c r="QBU52" s="132"/>
      <c r="QBV52" s="132"/>
      <c r="QBW52" s="132"/>
      <c r="QBX52" s="132"/>
      <c r="QBY52" s="132"/>
      <c r="QBZ52" s="130"/>
      <c r="QCA52" s="132"/>
      <c r="QCB52" s="132"/>
      <c r="QCC52" s="132"/>
      <c r="QCD52" s="132"/>
      <c r="QCE52" s="132"/>
      <c r="QCF52" s="132"/>
      <c r="QCG52" s="132"/>
      <c r="QCH52" s="132"/>
      <c r="QCI52" s="132"/>
      <c r="QCJ52" s="132"/>
      <c r="QCK52" s="132"/>
      <c r="QCL52" s="132"/>
      <c r="QCM52" s="132"/>
      <c r="QCN52" s="132"/>
      <c r="QCO52" s="130"/>
      <c r="QCP52" s="132"/>
      <c r="QCQ52" s="132"/>
      <c r="QCR52" s="132"/>
      <c r="QCS52" s="132"/>
      <c r="QCT52" s="132"/>
      <c r="QCU52" s="132"/>
      <c r="QCV52" s="132"/>
      <c r="QCW52" s="132"/>
      <c r="QCX52" s="132"/>
      <c r="QCY52" s="132"/>
      <c r="QCZ52" s="132"/>
      <c r="QDA52" s="132"/>
      <c r="QDB52" s="132"/>
      <c r="QDC52" s="132"/>
      <c r="QDD52" s="130"/>
      <c r="QDE52" s="132"/>
      <c r="QDF52" s="132"/>
      <c r="QDG52" s="132"/>
      <c r="QDH52" s="132"/>
      <c r="QDI52" s="132"/>
      <c r="QDJ52" s="132"/>
      <c r="QDK52" s="132"/>
      <c r="QDL52" s="132"/>
      <c r="QDM52" s="132"/>
      <c r="QDN52" s="132"/>
      <c r="QDO52" s="132"/>
      <c r="QDP52" s="132"/>
      <c r="QDQ52" s="132"/>
      <c r="QDR52" s="132"/>
      <c r="QDS52" s="130"/>
      <c r="QDT52" s="132"/>
      <c r="QDU52" s="132"/>
      <c r="QDV52" s="132"/>
      <c r="QDW52" s="132"/>
      <c r="QDX52" s="132"/>
      <c r="QDY52" s="132"/>
      <c r="QDZ52" s="132"/>
      <c r="QEA52" s="132"/>
      <c r="QEB52" s="132"/>
      <c r="QEC52" s="132"/>
      <c r="QED52" s="132"/>
      <c r="QEE52" s="132"/>
      <c r="QEF52" s="132"/>
      <c r="QEG52" s="132"/>
      <c r="QEH52" s="130"/>
      <c r="QEI52" s="132"/>
      <c r="QEJ52" s="132"/>
      <c r="QEK52" s="132"/>
      <c r="QEL52" s="132"/>
      <c r="QEM52" s="132"/>
      <c r="QEN52" s="132"/>
      <c r="QEO52" s="132"/>
      <c r="QEP52" s="132"/>
      <c r="QEQ52" s="132"/>
      <c r="QER52" s="132"/>
      <c r="QES52" s="132"/>
      <c r="QET52" s="132"/>
      <c r="QEU52" s="132"/>
      <c r="QEV52" s="132"/>
      <c r="QEW52" s="130"/>
      <c r="QEX52" s="132"/>
      <c r="QEY52" s="132"/>
      <c r="QEZ52" s="132"/>
      <c r="QFA52" s="132"/>
      <c r="QFB52" s="132"/>
      <c r="QFC52" s="132"/>
      <c r="QFD52" s="132"/>
      <c r="QFE52" s="132"/>
      <c r="QFF52" s="132"/>
      <c r="QFG52" s="132"/>
      <c r="QFH52" s="132"/>
      <c r="QFI52" s="132"/>
      <c r="QFJ52" s="132"/>
      <c r="QFK52" s="132"/>
      <c r="QFL52" s="130"/>
      <c r="QFM52" s="132"/>
      <c r="QFN52" s="132"/>
      <c r="QFO52" s="132"/>
      <c r="QFP52" s="132"/>
      <c r="QFQ52" s="132"/>
      <c r="QFR52" s="132"/>
      <c r="QFS52" s="132"/>
      <c r="QFT52" s="132"/>
      <c r="QFU52" s="132"/>
      <c r="QFV52" s="132"/>
      <c r="QFW52" s="132"/>
      <c r="QFX52" s="132"/>
      <c r="QFY52" s="132"/>
      <c r="QFZ52" s="132"/>
      <c r="QGA52" s="130"/>
      <c r="QGB52" s="132"/>
      <c r="QGC52" s="132"/>
      <c r="QGD52" s="132"/>
      <c r="QGE52" s="132"/>
      <c r="QGF52" s="132"/>
      <c r="QGG52" s="132"/>
      <c r="QGH52" s="132"/>
      <c r="QGI52" s="132"/>
      <c r="QGJ52" s="132"/>
      <c r="QGK52" s="132"/>
      <c r="QGL52" s="132"/>
      <c r="QGM52" s="132"/>
      <c r="QGN52" s="132"/>
      <c r="QGO52" s="132"/>
      <c r="QGP52" s="130"/>
      <c r="QGQ52" s="132"/>
      <c r="QGR52" s="132"/>
      <c r="QGS52" s="132"/>
      <c r="QGT52" s="132"/>
      <c r="QGU52" s="132"/>
      <c r="QGV52" s="132"/>
      <c r="QGW52" s="132"/>
      <c r="QGX52" s="132"/>
      <c r="QGY52" s="132"/>
      <c r="QGZ52" s="132"/>
      <c r="QHA52" s="132"/>
      <c r="QHB52" s="132"/>
      <c r="QHC52" s="132"/>
      <c r="QHD52" s="132"/>
      <c r="QHE52" s="130"/>
      <c r="QHF52" s="132"/>
      <c r="QHG52" s="132"/>
      <c r="QHH52" s="132"/>
      <c r="QHI52" s="132"/>
      <c r="QHJ52" s="132"/>
      <c r="QHK52" s="132"/>
      <c r="QHL52" s="132"/>
      <c r="QHM52" s="132"/>
      <c r="QHN52" s="132"/>
      <c r="QHO52" s="132"/>
      <c r="QHP52" s="132"/>
      <c r="QHQ52" s="132"/>
      <c r="QHR52" s="132"/>
      <c r="QHS52" s="132"/>
      <c r="QHT52" s="130"/>
      <c r="QHU52" s="132"/>
      <c r="QHV52" s="132"/>
      <c r="QHW52" s="132"/>
      <c r="QHX52" s="132"/>
      <c r="QHY52" s="132"/>
      <c r="QHZ52" s="132"/>
      <c r="QIA52" s="132"/>
      <c r="QIB52" s="132"/>
      <c r="QIC52" s="132"/>
      <c r="QID52" s="132"/>
      <c r="QIE52" s="132"/>
      <c r="QIF52" s="132"/>
      <c r="QIG52" s="132"/>
      <c r="QIH52" s="132"/>
      <c r="QII52" s="130"/>
      <c r="QIJ52" s="132"/>
      <c r="QIK52" s="132"/>
      <c r="QIL52" s="132"/>
      <c r="QIM52" s="132"/>
      <c r="QIN52" s="132"/>
      <c r="QIO52" s="132"/>
      <c r="QIP52" s="132"/>
      <c r="QIQ52" s="132"/>
      <c r="QIR52" s="132"/>
      <c r="QIS52" s="132"/>
      <c r="QIT52" s="132"/>
      <c r="QIU52" s="132"/>
      <c r="QIV52" s="132"/>
      <c r="QIW52" s="132"/>
      <c r="QIX52" s="130"/>
      <c r="QIY52" s="132"/>
      <c r="QIZ52" s="132"/>
      <c r="QJA52" s="132"/>
      <c r="QJB52" s="132"/>
      <c r="QJC52" s="132"/>
      <c r="QJD52" s="132"/>
      <c r="QJE52" s="132"/>
      <c r="QJF52" s="132"/>
      <c r="QJG52" s="132"/>
      <c r="QJH52" s="132"/>
      <c r="QJI52" s="132"/>
      <c r="QJJ52" s="132"/>
      <c r="QJK52" s="132"/>
      <c r="QJL52" s="132"/>
      <c r="QJM52" s="130"/>
      <c r="QJN52" s="132"/>
      <c r="QJO52" s="132"/>
      <c r="QJP52" s="132"/>
      <c r="QJQ52" s="132"/>
      <c r="QJR52" s="132"/>
      <c r="QJS52" s="132"/>
      <c r="QJT52" s="132"/>
      <c r="QJU52" s="132"/>
      <c r="QJV52" s="132"/>
      <c r="QJW52" s="132"/>
      <c r="QJX52" s="132"/>
      <c r="QJY52" s="132"/>
      <c r="QJZ52" s="132"/>
      <c r="QKA52" s="132"/>
      <c r="QKB52" s="130"/>
      <c r="QKC52" s="132"/>
      <c r="QKD52" s="132"/>
      <c r="QKE52" s="132"/>
      <c r="QKF52" s="132"/>
      <c r="QKG52" s="132"/>
      <c r="QKH52" s="132"/>
      <c r="QKI52" s="132"/>
      <c r="QKJ52" s="132"/>
      <c r="QKK52" s="132"/>
      <c r="QKL52" s="132"/>
      <c r="QKM52" s="132"/>
      <c r="QKN52" s="132"/>
      <c r="QKO52" s="132"/>
      <c r="QKP52" s="132"/>
      <c r="QKQ52" s="130"/>
      <c r="QKR52" s="132"/>
      <c r="QKS52" s="132"/>
      <c r="QKT52" s="132"/>
      <c r="QKU52" s="132"/>
      <c r="QKV52" s="132"/>
      <c r="QKW52" s="132"/>
      <c r="QKX52" s="132"/>
      <c r="QKY52" s="132"/>
      <c r="QKZ52" s="132"/>
      <c r="QLA52" s="132"/>
      <c r="QLB52" s="132"/>
      <c r="QLC52" s="132"/>
      <c r="QLD52" s="132"/>
      <c r="QLE52" s="132"/>
      <c r="QLF52" s="130"/>
      <c r="QLG52" s="132"/>
      <c r="QLH52" s="132"/>
      <c r="QLI52" s="132"/>
      <c r="QLJ52" s="132"/>
      <c r="QLK52" s="132"/>
      <c r="QLL52" s="132"/>
      <c r="QLM52" s="132"/>
      <c r="QLN52" s="132"/>
      <c r="QLO52" s="132"/>
      <c r="QLP52" s="132"/>
      <c r="QLQ52" s="132"/>
      <c r="QLR52" s="132"/>
      <c r="QLS52" s="132"/>
      <c r="QLT52" s="132"/>
      <c r="QLU52" s="130"/>
      <c r="QLV52" s="132"/>
      <c r="QLW52" s="132"/>
      <c r="QLX52" s="132"/>
      <c r="QLY52" s="132"/>
      <c r="QLZ52" s="132"/>
      <c r="QMA52" s="132"/>
      <c r="QMB52" s="132"/>
      <c r="QMC52" s="132"/>
      <c r="QMD52" s="132"/>
      <c r="QME52" s="132"/>
      <c r="QMF52" s="132"/>
      <c r="QMG52" s="132"/>
      <c r="QMH52" s="132"/>
      <c r="QMI52" s="132"/>
      <c r="QMJ52" s="130"/>
      <c r="QMK52" s="132"/>
      <c r="QML52" s="132"/>
      <c r="QMM52" s="132"/>
      <c r="QMN52" s="132"/>
      <c r="QMO52" s="132"/>
      <c r="QMP52" s="132"/>
      <c r="QMQ52" s="132"/>
      <c r="QMR52" s="132"/>
      <c r="QMS52" s="132"/>
      <c r="QMT52" s="132"/>
      <c r="QMU52" s="132"/>
      <c r="QMV52" s="132"/>
      <c r="QMW52" s="132"/>
      <c r="QMX52" s="132"/>
      <c r="QMY52" s="130"/>
      <c r="QMZ52" s="132"/>
      <c r="QNA52" s="132"/>
      <c r="QNB52" s="132"/>
      <c r="QNC52" s="132"/>
      <c r="QND52" s="132"/>
      <c r="QNE52" s="132"/>
      <c r="QNF52" s="132"/>
      <c r="QNG52" s="132"/>
      <c r="QNH52" s="132"/>
      <c r="QNI52" s="132"/>
      <c r="QNJ52" s="132"/>
      <c r="QNK52" s="132"/>
      <c r="QNL52" s="132"/>
      <c r="QNM52" s="132"/>
      <c r="QNN52" s="130"/>
      <c r="QNO52" s="132"/>
      <c r="QNP52" s="132"/>
      <c r="QNQ52" s="132"/>
      <c r="QNR52" s="132"/>
      <c r="QNS52" s="132"/>
      <c r="QNT52" s="132"/>
      <c r="QNU52" s="132"/>
      <c r="QNV52" s="132"/>
      <c r="QNW52" s="132"/>
      <c r="QNX52" s="132"/>
      <c r="QNY52" s="132"/>
      <c r="QNZ52" s="132"/>
      <c r="QOA52" s="132"/>
      <c r="QOB52" s="132"/>
      <c r="QOC52" s="130"/>
      <c r="QOD52" s="132"/>
      <c r="QOE52" s="132"/>
      <c r="QOF52" s="132"/>
      <c r="QOG52" s="132"/>
      <c r="QOH52" s="132"/>
      <c r="QOI52" s="132"/>
      <c r="QOJ52" s="132"/>
      <c r="QOK52" s="132"/>
      <c r="QOL52" s="132"/>
      <c r="QOM52" s="132"/>
      <c r="QON52" s="132"/>
      <c r="QOO52" s="132"/>
      <c r="QOP52" s="132"/>
      <c r="QOQ52" s="132"/>
      <c r="QOR52" s="130"/>
      <c r="QOS52" s="132"/>
      <c r="QOT52" s="132"/>
      <c r="QOU52" s="132"/>
      <c r="QOV52" s="132"/>
      <c r="QOW52" s="132"/>
      <c r="QOX52" s="132"/>
      <c r="QOY52" s="132"/>
      <c r="QOZ52" s="132"/>
      <c r="QPA52" s="132"/>
      <c r="QPB52" s="132"/>
      <c r="QPC52" s="132"/>
      <c r="QPD52" s="132"/>
      <c r="QPE52" s="132"/>
      <c r="QPF52" s="132"/>
      <c r="QPG52" s="130"/>
      <c r="QPH52" s="132"/>
      <c r="QPI52" s="132"/>
      <c r="QPJ52" s="132"/>
      <c r="QPK52" s="132"/>
      <c r="QPL52" s="132"/>
      <c r="QPM52" s="132"/>
      <c r="QPN52" s="132"/>
      <c r="QPO52" s="132"/>
      <c r="QPP52" s="132"/>
      <c r="QPQ52" s="132"/>
      <c r="QPR52" s="132"/>
      <c r="QPS52" s="132"/>
      <c r="QPT52" s="132"/>
      <c r="QPU52" s="132"/>
      <c r="QPV52" s="130"/>
      <c r="QPW52" s="132"/>
      <c r="QPX52" s="132"/>
      <c r="QPY52" s="132"/>
      <c r="QPZ52" s="132"/>
      <c r="QQA52" s="132"/>
      <c r="QQB52" s="132"/>
      <c r="QQC52" s="132"/>
      <c r="QQD52" s="132"/>
      <c r="QQE52" s="132"/>
      <c r="QQF52" s="132"/>
      <c r="QQG52" s="132"/>
      <c r="QQH52" s="132"/>
      <c r="QQI52" s="132"/>
      <c r="QQJ52" s="132"/>
      <c r="QQK52" s="130"/>
      <c r="QQL52" s="132"/>
      <c r="QQM52" s="132"/>
      <c r="QQN52" s="132"/>
      <c r="QQO52" s="132"/>
      <c r="QQP52" s="132"/>
      <c r="QQQ52" s="132"/>
      <c r="QQR52" s="132"/>
      <c r="QQS52" s="132"/>
      <c r="QQT52" s="132"/>
      <c r="QQU52" s="132"/>
      <c r="QQV52" s="132"/>
      <c r="QQW52" s="132"/>
      <c r="QQX52" s="132"/>
      <c r="QQY52" s="132"/>
      <c r="QQZ52" s="130"/>
      <c r="QRA52" s="132"/>
      <c r="QRB52" s="132"/>
      <c r="QRC52" s="132"/>
      <c r="QRD52" s="132"/>
      <c r="QRE52" s="132"/>
      <c r="QRF52" s="132"/>
      <c r="QRG52" s="132"/>
      <c r="QRH52" s="132"/>
      <c r="QRI52" s="132"/>
      <c r="QRJ52" s="132"/>
      <c r="QRK52" s="132"/>
      <c r="QRL52" s="132"/>
      <c r="QRM52" s="132"/>
      <c r="QRN52" s="132"/>
      <c r="QRO52" s="130"/>
      <c r="QRP52" s="132"/>
      <c r="QRQ52" s="132"/>
      <c r="QRR52" s="132"/>
      <c r="QRS52" s="132"/>
      <c r="QRT52" s="132"/>
      <c r="QRU52" s="132"/>
      <c r="QRV52" s="132"/>
      <c r="QRW52" s="132"/>
      <c r="QRX52" s="132"/>
      <c r="QRY52" s="132"/>
      <c r="QRZ52" s="132"/>
      <c r="QSA52" s="132"/>
      <c r="QSB52" s="132"/>
      <c r="QSC52" s="132"/>
      <c r="QSD52" s="130"/>
      <c r="QSE52" s="132"/>
      <c r="QSF52" s="132"/>
      <c r="QSG52" s="132"/>
      <c r="QSH52" s="132"/>
      <c r="QSI52" s="132"/>
      <c r="QSJ52" s="132"/>
      <c r="QSK52" s="132"/>
      <c r="QSL52" s="132"/>
      <c r="QSM52" s="132"/>
      <c r="QSN52" s="132"/>
      <c r="QSO52" s="132"/>
      <c r="QSP52" s="132"/>
      <c r="QSQ52" s="132"/>
      <c r="QSR52" s="132"/>
      <c r="QSS52" s="130"/>
      <c r="QST52" s="132"/>
      <c r="QSU52" s="132"/>
      <c r="QSV52" s="132"/>
      <c r="QSW52" s="132"/>
      <c r="QSX52" s="132"/>
      <c r="QSY52" s="132"/>
      <c r="QSZ52" s="132"/>
      <c r="QTA52" s="132"/>
      <c r="QTB52" s="132"/>
      <c r="QTC52" s="132"/>
      <c r="QTD52" s="132"/>
      <c r="QTE52" s="132"/>
      <c r="QTF52" s="132"/>
      <c r="QTG52" s="132"/>
      <c r="QTH52" s="130"/>
      <c r="QTI52" s="132"/>
      <c r="QTJ52" s="132"/>
      <c r="QTK52" s="132"/>
      <c r="QTL52" s="132"/>
      <c r="QTM52" s="132"/>
      <c r="QTN52" s="132"/>
      <c r="QTO52" s="132"/>
      <c r="QTP52" s="132"/>
      <c r="QTQ52" s="132"/>
      <c r="QTR52" s="132"/>
      <c r="QTS52" s="132"/>
      <c r="QTT52" s="132"/>
      <c r="QTU52" s="132"/>
      <c r="QTV52" s="132"/>
      <c r="QTW52" s="130"/>
      <c r="QTX52" s="132"/>
      <c r="QTY52" s="132"/>
      <c r="QTZ52" s="132"/>
      <c r="QUA52" s="132"/>
      <c r="QUB52" s="132"/>
      <c r="QUC52" s="132"/>
      <c r="QUD52" s="132"/>
      <c r="QUE52" s="132"/>
      <c r="QUF52" s="132"/>
      <c r="QUG52" s="132"/>
      <c r="QUH52" s="132"/>
      <c r="QUI52" s="132"/>
      <c r="QUJ52" s="132"/>
      <c r="QUK52" s="132"/>
      <c r="QUL52" s="130"/>
      <c r="QUM52" s="132"/>
      <c r="QUN52" s="132"/>
      <c r="QUO52" s="132"/>
      <c r="QUP52" s="132"/>
      <c r="QUQ52" s="132"/>
      <c r="QUR52" s="132"/>
      <c r="QUS52" s="132"/>
      <c r="QUT52" s="132"/>
      <c r="QUU52" s="132"/>
      <c r="QUV52" s="132"/>
      <c r="QUW52" s="132"/>
      <c r="QUX52" s="132"/>
      <c r="QUY52" s="132"/>
      <c r="QUZ52" s="132"/>
      <c r="QVA52" s="130"/>
      <c r="QVB52" s="132"/>
      <c r="QVC52" s="132"/>
      <c r="QVD52" s="132"/>
      <c r="QVE52" s="132"/>
      <c r="QVF52" s="132"/>
      <c r="QVG52" s="132"/>
      <c r="QVH52" s="132"/>
      <c r="QVI52" s="132"/>
      <c r="QVJ52" s="132"/>
      <c r="QVK52" s="132"/>
      <c r="QVL52" s="132"/>
      <c r="QVM52" s="132"/>
      <c r="QVN52" s="132"/>
      <c r="QVO52" s="132"/>
      <c r="QVP52" s="130"/>
      <c r="QVQ52" s="132"/>
      <c r="QVR52" s="132"/>
      <c r="QVS52" s="132"/>
      <c r="QVT52" s="132"/>
      <c r="QVU52" s="132"/>
      <c r="QVV52" s="132"/>
      <c r="QVW52" s="132"/>
      <c r="QVX52" s="132"/>
      <c r="QVY52" s="132"/>
      <c r="QVZ52" s="132"/>
      <c r="QWA52" s="132"/>
      <c r="QWB52" s="132"/>
      <c r="QWC52" s="132"/>
      <c r="QWD52" s="132"/>
      <c r="QWE52" s="130"/>
      <c r="QWF52" s="132"/>
      <c r="QWG52" s="132"/>
      <c r="QWH52" s="132"/>
      <c r="QWI52" s="132"/>
      <c r="QWJ52" s="132"/>
      <c r="QWK52" s="132"/>
      <c r="QWL52" s="132"/>
      <c r="QWM52" s="132"/>
      <c r="QWN52" s="132"/>
      <c r="QWO52" s="132"/>
      <c r="QWP52" s="132"/>
      <c r="QWQ52" s="132"/>
      <c r="QWR52" s="132"/>
      <c r="QWS52" s="132"/>
      <c r="QWT52" s="130"/>
      <c r="QWU52" s="132"/>
      <c r="QWV52" s="132"/>
      <c r="QWW52" s="132"/>
      <c r="QWX52" s="132"/>
      <c r="QWY52" s="132"/>
      <c r="QWZ52" s="132"/>
      <c r="QXA52" s="132"/>
      <c r="QXB52" s="132"/>
      <c r="QXC52" s="132"/>
      <c r="QXD52" s="132"/>
      <c r="QXE52" s="132"/>
      <c r="QXF52" s="132"/>
      <c r="QXG52" s="132"/>
      <c r="QXH52" s="132"/>
      <c r="QXI52" s="130"/>
      <c r="QXJ52" s="132"/>
      <c r="QXK52" s="132"/>
      <c r="QXL52" s="132"/>
      <c r="QXM52" s="132"/>
      <c r="QXN52" s="132"/>
      <c r="QXO52" s="132"/>
      <c r="QXP52" s="132"/>
      <c r="QXQ52" s="132"/>
      <c r="QXR52" s="132"/>
      <c r="QXS52" s="132"/>
      <c r="QXT52" s="132"/>
      <c r="QXU52" s="132"/>
      <c r="QXV52" s="132"/>
      <c r="QXW52" s="132"/>
      <c r="QXX52" s="130"/>
      <c r="QXY52" s="132"/>
      <c r="QXZ52" s="132"/>
      <c r="QYA52" s="132"/>
      <c r="QYB52" s="132"/>
      <c r="QYC52" s="132"/>
      <c r="QYD52" s="132"/>
      <c r="QYE52" s="132"/>
      <c r="QYF52" s="132"/>
      <c r="QYG52" s="132"/>
      <c r="QYH52" s="132"/>
      <c r="QYI52" s="132"/>
      <c r="QYJ52" s="132"/>
      <c r="QYK52" s="132"/>
      <c r="QYL52" s="132"/>
      <c r="QYM52" s="130"/>
      <c r="QYN52" s="132"/>
      <c r="QYO52" s="132"/>
      <c r="QYP52" s="132"/>
      <c r="QYQ52" s="132"/>
      <c r="QYR52" s="132"/>
      <c r="QYS52" s="132"/>
      <c r="QYT52" s="132"/>
      <c r="QYU52" s="132"/>
      <c r="QYV52" s="132"/>
      <c r="QYW52" s="132"/>
      <c r="QYX52" s="132"/>
      <c r="QYY52" s="132"/>
      <c r="QYZ52" s="132"/>
      <c r="QZA52" s="132"/>
      <c r="QZB52" s="130"/>
      <c r="QZC52" s="132"/>
      <c r="QZD52" s="132"/>
      <c r="QZE52" s="132"/>
      <c r="QZF52" s="132"/>
      <c r="QZG52" s="132"/>
      <c r="QZH52" s="132"/>
      <c r="QZI52" s="132"/>
      <c r="QZJ52" s="132"/>
      <c r="QZK52" s="132"/>
      <c r="QZL52" s="132"/>
      <c r="QZM52" s="132"/>
      <c r="QZN52" s="132"/>
      <c r="QZO52" s="132"/>
      <c r="QZP52" s="132"/>
      <c r="QZQ52" s="130"/>
      <c r="QZR52" s="132"/>
      <c r="QZS52" s="132"/>
      <c r="QZT52" s="132"/>
      <c r="QZU52" s="132"/>
      <c r="QZV52" s="132"/>
      <c r="QZW52" s="132"/>
      <c r="QZX52" s="132"/>
      <c r="QZY52" s="132"/>
      <c r="QZZ52" s="132"/>
      <c r="RAA52" s="132"/>
      <c r="RAB52" s="132"/>
      <c r="RAC52" s="132"/>
      <c r="RAD52" s="132"/>
      <c r="RAE52" s="132"/>
      <c r="RAF52" s="130"/>
      <c r="RAG52" s="132"/>
      <c r="RAH52" s="132"/>
      <c r="RAI52" s="132"/>
      <c r="RAJ52" s="132"/>
      <c r="RAK52" s="132"/>
      <c r="RAL52" s="132"/>
      <c r="RAM52" s="132"/>
      <c r="RAN52" s="132"/>
      <c r="RAO52" s="132"/>
      <c r="RAP52" s="132"/>
      <c r="RAQ52" s="132"/>
      <c r="RAR52" s="132"/>
      <c r="RAS52" s="132"/>
      <c r="RAT52" s="132"/>
      <c r="RAU52" s="130"/>
      <c r="RAV52" s="132"/>
      <c r="RAW52" s="132"/>
      <c r="RAX52" s="132"/>
      <c r="RAY52" s="132"/>
      <c r="RAZ52" s="132"/>
      <c r="RBA52" s="132"/>
      <c r="RBB52" s="132"/>
      <c r="RBC52" s="132"/>
      <c r="RBD52" s="132"/>
      <c r="RBE52" s="132"/>
      <c r="RBF52" s="132"/>
      <c r="RBG52" s="132"/>
      <c r="RBH52" s="132"/>
      <c r="RBI52" s="132"/>
      <c r="RBJ52" s="130"/>
      <c r="RBK52" s="132"/>
      <c r="RBL52" s="132"/>
      <c r="RBM52" s="132"/>
      <c r="RBN52" s="132"/>
      <c r="RBO52" s="132"/>
      <c r="RBP52" s="132"/>
      <c r="RBQ52" s="132"/>
      <c r="RBR52" s="132"/>
      <c r="RBS52" s="132"/>
      <c r="RBT52" s="132"/>
      <c r="RBU52" s="132"/>
      <c r="RBV52" s="132"/>
      <c r="RBW52" s="132"/>
      <c r="RBX52" s="132"/>
      <c r="RBY52" s="130"/>
      <c r="RBZ52" s="132"/>
      <c r="RCA52" s="132"/>
      <c r="RCB52" s="132"/>
      <c r="RCC52" s="132"/>
      <c r="RCD52" s="132"/>
      <c r="RCE52" s="132"/>
      <c r="RCF52" s="132"/>
      <c r="RCG52" s="132"/>
      <c r="RCH52" s="132"/>
      <c r="RCI52" s="132"/>
      <c r="RCJ52" s="132"/>
      <c r="RCK52" s="132"/>
      <c r="RCL52" s="132"/>
      <c r="RCM52" s="132"/>
      <c r="RCN52" s="130"/>
      <c r="RCO52" s="132"/>
      <c r="RCP52" s="132"/>
      <c r="RCQ52" s="132"/>
      <c r="RCR52" s="132"/>
      <c r="RCS52" s="132"/>
      <c r="RCT52" s="132"/>
      <c r="RCU52" s="132"/>
      <c r="RCV52" s="132"/>
      <c r="RCW52" s="132"/>
      <c r="RCX52" s="132"/>
      <c r="RCY52" s="132"/>
      <c r="RCZ52" s="132"/>
      <c r="RDA52" s="132"/>
      <c r="RDB52" s="132"/>
      <c r="RDC52" s="130"/>
      <c r="RDD52" s="132"/>
      <c r="RDE52" s="132"/>
      <c r="RDF52" s="132"/>
      <c r="RDG52" s="132"/>
      <c r="RDH52" s="132"/>
      <c r="RDI52" s="132"/>
      <c r="RDJ52" s="132"/>
      <c r="RDK52" s="132"/>
      <c r="RDL52" s="132"/>
      <c r="RDM52" s="132"/>
      <c r="RDN52" s="132"/>
      <c r="RDO52" s="132"/>
      <c r="RDP52" s="132"/>
      <c r="RDQ52" s="132"/>
      <c r="RDR52" s="130"/>
      <c r="RDS52" s="132"/>
      <c r="RDT52" s="132"/>
      <c r="RDU52" s="132"/>
      <c r="RDV52" s="132"/>
      <c r="RDW52" s="132"/>
      <c r="RDX52" s="132"/>
      <c r="RDY52" s="132"/>
      <c r="RDZ52" s="132"/>
      <c r="REA52" s="132"/>
      <c r="REB52" s="132"/>
      <c r="REC52" s="132"/>
      <c r="RED52" s="132"/>
      <c r="REE52" s="132"/>
      <c r="REF52" s="132"/>
      <c r="REG52" s="130"/>
      <c r="REH52" s="132"/>
      <c r="REI52" s="132"/>
      <c r="REJ52" s="132"/>
      <c r="REK52" s="132"/>
      <c r="REL52" s="132"/>
      <c r="REM52" s="132"/>
      <c r="REN52" s="132"/>
      <c r="REO52" s="132"/>
      <c r="REP52" s="132"/>
      <c r="REQ52" s="132"/>
      <c r="RER52" s="132"/>
      <c r="RES52" s="132"/>
      <c r="RET52" s="132"/>
      <c r="REU52" s="132"/>
      <c r="REV52" s="130"/>
      <c r="REW52" s="132"/>
      <c r="REX52" s="132"/>
      <c r="REY52" s="132"/>
      <c r="REZ52" s="132"/>
      <c r="RFA52" s="132"/>
      <c r="RFB52" s="132"/>
      <c r="RFC52" s="132"/>
      <c r="RFD52" s="132"/>
      <c r="RFE52" s="132"/>
      <c r="RFF52" s="132"/>
      <c r="RFG52" s="132"/>
      <c r="RFH52" s="132"/>
      <c r="RFI52" s="132"/>
      <c r="RFJ52" s="132"/>
      <c r="RFK52" s="130"/>
      <c r="RFL52" s="132"/>
      <c r="RFM52" s="132"/>
      <c r="RFN52" s="132"/>
      <c r="RFO52" s="132"/>
      <c r="RFP52" s="132"/>
      <c r="RFQ52" s="132"/>
      <c r="RFR52" s="132"/>
      <c r="RFS52" s="132"/>
      <c r="RFT52" s="132"/>
      <c r="RFU52" s="132"/>
      <c r="RFV52" s="132"/>
      <c r="RFW52" s="132"/>
      <c r="RFX52" s="132"/>
      <c r="RFY52" s="132"/>
      <c r="RFZ52" s="130"/>
      <c r="RGA52" s="132"/>
      <c r="RGB52" s="132"/>
      <c r="RGC52" s="132"/>
      <c r="RGD52" s="132"/>
      <c r="RGE52" s="132"/>
      <c r="RGF52" s="132"/>
      <c r="RGG52" s="132"/>
      <c r="RGH52" s="132"/>
      <c r="RGI52" s="132"/>
      <c r="RGJ52" s="132"/>
      <c r="RGK52" s="132"/>
      <c r="RGL52" s="132"/>
      <c r="RGM52" s="132"/>
      <c r="RGN52" s="132"/>
      <c r="RGO52" s="130"/>
      <c r="RGP52" s="132"/>
      <c r="RGQ52" s="132"/>
      <c r="RGR52" s="132"/>
      <c r="RGS52" s="132"/>
      <c r="RGT52" s="132"/>
      <c r="RGU52" s="132"/>
      <c r="RGV52" s="132"/>
      <c r="RGW52" s="132"/>
      <c r="RGX52" s="132"/>
      <c r="RGY52" s="132"/>
      <c r="RGZ52" s="132"/>
      <c r="RHA52" s="132"/>
      <c r="RHB52" s="132"/>
      <c r="RHC52" s="132"/>
      <c r="RHD52" s="130"/>
      <c r="RHE52" s="132"/>
      <c r="RHF52" s="132"/>
      <c r="RHG52" s="132"/>
      <c r="RHH52" s="132"/>
      <c r="RHI52" s="132"/>
      <c r="RHJ52" s="132"/>
      <c r="RHK52" s="132"/>
      <c r="RHL52" s="132"/>
      <c r="RHM52" s="132"/>
      <c r="RHN52" s="132"/>
      <c r="RHO52" s="132"/>
      <c r="RHP52" s="132"/>
      <c r="RHQ52" s="132"/>
      <c r="RHR52" s="132"/>
      <c r="RHS52" s="130"/>
      <c r="RHT52" s="132"/>
      <c r="RHU52" s="132"/>
      <c r="RHV52" s="132"/>
      <c r="RHW52" s="132"/>
      <c r="RHX52" s="132"/>
      <c r="RHY52" s="132"/>
      <c r="RHZ52" s="132"/>
      <c r="RIA52" s="132"/>
      <c r="RIB52" s="132"/>
      <c r="RIC52" s="132"/>
      <c r="RID52" s="132"/>
      <c r="RIE52" s="132"/>
      <c r="RIF52" s="132"/>
      <c r="RIG52" s="132"/>
      <c r="RIH52" s="130"/>
      <c r="RII52" s="132"/>
      <c r="RIJ52" s="132"/>
      <c r="RIK52" s="132"/>
      <c r="RIL52" s="132"/>
      <c r="RIM52" s="132"/>
      <c r="RIN52" s="132"/>
      <c r="RIO52" s="132"/>
      <c r="RIP52" s="132"/>
      <c r="RIQ52" s="132"/>
      <c r="RIR52" s="132"/>
      <c r="RIS52" s="132"/>
      <c r="RIT52" s="132"/>
      <c r="RIU52" s="132"/>
      <c r="RIV52" s="132"/>
      <c r="RIW52" s="130"/>
      <c r="RIX52" s="132"/>
      <c r="RIY52" s="132"/>
      <c r="RIZ52" s="132"/>
      <c r="RJA52" s="132"/>
      <c r="RJB52" s="132"/>
      <c r="RJC52" s="132"/>
      <c r="RJD52" s="132"/>
      <c r="RJE52" s="132"/>
      <c r="RJF52" s="132"/>
      <c r="RJG52" s="132"/>
      <c r="RJH52" s="132"/>
      <c r="RJI52" s="132"/>
      <c r="RJJ52" s="132"/>
      <c r="RJK52" s="132"/>
      <c r="RJL52" s="130"/>
      <c r="RJM52" s="132"/>
      <c r="RJN52" s="132"/>
      <c r="RJO52" s="132"/>
      <c r="RJP52" s="132"/>
      <c r="RJQ52" s="132"/>
      <c r="RJR52" s="132"/>
      <c r="RJS52" s="132"/>
      <c r="RJT52" s="132"/>
      <c r="RJU52" s="132"/>
      <c r="RJV52" s="132"/>
      <c r="RJW52" s="132"/>
      <c r="RJX52" s="132"/>
      <c r="RJY52" s="132"/>
      <c r="RJZ52" s="132"/>
      <c r="RKA52" s="130"/>
      <c r="RKB52" s="132"/>
      <c r="RKC52" s="132"/>
      <c r="RKD52" s="132"/>
      <c r="RKE52" s="132"/>
      <c r="RKF52" s="132"/>
      <c r="RKG52" s="132"/>
      <c r="RKH52" s="132"/>
      <c r="RKI52" s="132"/>
      <c r="RKJ52" s="132"/>
      <c r="RKK52" s="132"/>
      <c r="RKL52" s="132"/>
      <c r="RKM52" s="132"/>
      <c r="RKN52" s="132"/>
      <c r="RKO52" s="132"/>
      <c r="RKP52" s="130"/>
      <c r="RKQ52" s="132"/>
      <c r="RKR52" s="132"/>
      <c r="RKS52" s="132"/>
      <c r="RKT52" s="132"/>
      <c r="RKU52" s="132"/>
      <c r="RKV52" s="132"/>
      <c r="RKW52" s="132"/>
      <c r="RKX52" s="132"/>
      <c r="RKY52" s="132"/>
      <c r="RKZ52" s="132"/>
      <c r="RLA52" s="132"/>
      <c r="RLB52" s="132"/>
      <c r="RLC52" s="132"/>
      <c r="RLD52" s="132"/>
      <c r="RLE52" s="130"/>
      <c r="RLF52" s="132"/>
      <c r="RLG52" s="132"/>
      <c r="RLH52" s="132"/>
      <c r="RLI52" s="132"/>
      <c r="RLJ52" s="132"/>
      <c r="RLK52" s="132"/>
      <c r="RLL52" s="132"/>
      <c r="RLM52" s="132"/>
      <c r="RLN52" s="132"/>
      <c r="RLO52" s="132"/>
      <c r="RLP52" s="132"/>
      <c r="RLQ52" s="132"/>
      <c r="RLR52" s="132"/>
      <c r="RLS52" s="132"/>
      <c r="RLT52" s="130"/>
      <c r="RLU52" s="132"/>
      <c r="RLV52" s="132"/>
      <c r="RLW52" s="132"/>
      <c r="RLX52" s="132"/>
      <c r="RLY52" s="132"/>
      <c r="RLZ52" s="132"/>
      <c r="RMA52" s="132"/>
      <c r="RMB52" s="132"/>
      <c r="RMC52" s="132"/>
      <c r="RMD52" s="132"/>
      <c r="RME52" s="132"/>
      <c r="RMF52" s="132"/>
      <c r="RMG52" s="132"/>
      <c r="RMH52" s="132"/>
      <c r="RMI52" s="130"/>
      <c r="RMJ52" s="132"/>
      <c r="RMK52" s="132"/>
      <c r="RML52" s="132"/>
      <c r="RMM52" s="132"/>
      <c r="RMN52" s="132"/>
      <c r="RMO52" s="132"/>
      <c r="RMP52" s="132"/>
      <c r="RMQ52" s="132"/>
      <c r="RMR52" s="132"/>
      <c r="RMS52" s="132"/>
      <c r="RMT52" s="132"/>
      <c r="RMU52" s="132"/>
      <c r="RMV52" s="132"/>
      <c r="RMW52" s="132"/>
      <c r="RMX52" s="130"/>
      <c r="RMY52" s="132"/>
      <c r="RMZ52" s="132"/>
      <c r="RNA52" s="132"/>
      <c r="RNB52" s="132"/>
      <c r="RNC52" s="132"/>
      <c r="RND52" s="132"/>
      <c r="RNE52" s="132"/>
      <c r="RNF52" s="132"/>
      <c r="RNG52" s="132"/>
      <c r="RNH52" s="132"/>
      <c r="RNI52" s="132"/>
      <c r="RNJ52" s="132"/>
      <c r="RNK52" s="132"/>
      <c r="RNL52" s="132"/>
      <c r="RNM52" s="130"/>
      <c r="RNN52" s="132"/>
      <c r="RNO52" s="132"/>
      <c r="RNP52" s="132"/>
      <c r="RNQ52" s="132"/>
      <c r="RNR52" s="132"/>
      <c r="RNS52" s="132"/>
      <c r="RNT52" s="132"/>
      <c r="RNU52" s="132"/>
      <c r="RNV52" s="132"/>
      <c r="RNW52" s="132"/>
      <c r="RNX52" s="132"/>
      <c r="RNY52" s="132"/>
      <c r="RNZ52" s="132"/>
      <c r="ROA52" s="132"/>
      <c r="ROB52" s="130"/>
      <c r="ROC52" s="132"/>
      <c r="ROD52" s="132"/>
      <c r="ROE52" s="132"/>
      <c r="ROF52" s="132"/>
      <c r="ROG52" s="132"/>
      <c r="ROH52" s="132"/>
      <c r="ROI52" s="132"/>
      <c r="ROJ52" s="132"/>
      <c r="ROK52" s="132"/>
      <c r="ROL52" s="132"/>
      <c r="ROM52" s="132"/>
      <c r="RON52" s="132"/>
      <c r="ROO52" s="132"/>
      <c r="ROP52" s="132"/>
      <c r="ROQ52" s="130"/>
      <c r="ROR52" s="132"/>
      <c r="ROS52" s="132"/>
      <c r="ROT52" s="132"/>
      <c r="ROU52" s="132"/>
      <c r="ROV52" s="132"/>
      <c r="ROW52" s="132"/>
      <c r="ROX52" s="132"/>
      <c r="ROY52" s="132"/>
      <c r="ROZ52" s="132"/>
      <c r="RPA52" s="132"/>
      <c r="RPB52" s="132"/>
      <c r="RPC52" s="132"/>
      <c r="RPD52" s="132"/>
      <c r="RPE52" s="132"/>
      <c r="RPF52" s="130"/>
      <c r="RPG52" s="132"/>
      <c r="RPH52" s="132"/>
      <c r="RPI52" s="132"/>
      <c r="RPJ52" s="132"/>
      <c r="RPK52" s="132"/>
      <c r="RPL52" s="132"/>
      <c r="RPM52" s="132"/>
      <c r="RPN52" s="132"/>
      <c r="RPO52" s="132"/>
      <c r="RPP52" s="132"/>
      <c r="RPQ52" s="132"/>
      <c r="RPR52" s="132"/>
      <c r="RPS52" s="132"/>
      <c r="RPT52" s="132"/>
      <c r="RPU52" s="130"/>
      <c r="RPV52" s="132"/>
      <c r="RPW52" s="132"/>
      <c r="RPX52" s="132"/>
      <c r="RPY52" s="132"/>
      <c r="RPZ52" s="132"/>
      <c r="RQA52" s="132"/>
      <c r="RQB52" s="132"/>
      <c r="RQC52" s="132"/>
      <c r="RQD52" s="132"/>
      <c r="RQE52" s="132"/>
      <c r="RQF52" s="132"/>
      <c r="RQG52" s="132"/>
      <c r="RQH52" s="132"/>
      <c r="RQI52" s="132"/>
      <c r="RQJ52" s="130"/>
      <c r="RQK52" s="132"/>
      <c r="RQL52" s="132"/>
      <c r="RQM52" s="132"/>
      <c r="RQN52" s="132"/>
      <c r="RQO52" s="132"/>
      <c r="RQP52" s="132"/>
      <c r="RQQ52" s="132"/>
      <c r="RQR52" s="132"/>
      <c r="RQS52" s="132"/>
      <c r="RQT52" s="132"/>
      <c r="RQU52" s="132"/>
      <c r="RQV52" s="132"/>
      <c r="RQW52" s="132"/>
      <c r="RQX52" s="132"/>
      <c r="RQY52" s="130"/>
      <c r="RQZ52" s="132"/>
      <c r="RRA52" s="132"/>
      <c r="RRB52" s="132"/>
      <c r="RRC52" s="132"/>
      <c r="RRD52" s="132"/>
      <c r="RRE52" s="132"/>
      <c r="RRF52" s="132"/>
      <c r="RRG52" s="132"/>
      <c r="RRH52" s="132"/>
      <c r="RRI52" s="132"/>
      <c r="RRJ52" s="132"/>
      <c r="RRK52" s="132"/>
      <c r="RRL52" s="132"/>
      <c r="RRM52" s="132"/>
      <c r="RRN52" s="130"/>
      <c r="RRO52" s="132"/>
      <c r="RRP52" s="132"/>
      <c r="RRQ52" s="132"/>
      <c r="RRR52" s="132"/>
      <c r="RRS52" s="132"/>
      <c r="RRT52" s="132"/>
      <c r="RRU52" s="132"/>
      <c r="RRV52" s="132"/>
      <c r="RRW52" s="132"/>
      <c r="RRX52" s="132"/>
      <c r="RRY52" s="132"/>
      <c r="RRZ52" s="132"/>
      <c r="RSA52" s="132"/>
      <c r="RSB52" s="132"/>
      <c r="RSC52" s="130"/>
      <c r="RSD52" s="132"/>
      <c r="RSE52" s="132"/>
      <c r="RSF52" s="132"/>
      <c r="RSG52" s="132"/>
      <c r="RSH52" s="132"/>
      <c r="RSI52" s="132"/>
      <c r="RSJ52" s="132"/>
      <c r="RSK52" s="132"/>
      <c r="RSL52" s="132"/>
      <c r="RSM52" s="132"/>
      <c r="RSN52" s="132"/>
      <c r="RSO52" s="132"/>
      <c r="RSP52" s="132"/>
      <c r="RSQ52" s="132"/>
      <c r="RSR52" s="130"/>
      <c r="RSS52" s="132"/>
      <c r="RST52" s="132"/>
      <c r="RSU52" s="132"/>
      <c r="RSV52" s="132"/>
      <c r="RSW52" s="132"/>
      <c r="RSX52" s="132"/>
      <c r="RSY52" s="132"/>
      <c r="RSZ52" s="132"/>
      <c r="RTA52" s="132"/>
      <c r="RTB52" s="132"/>
      <c r="RTC52" s="132"/>
      <c r="RTD52" s="132"/>
      <c r="RTE52" s="132"/>
      <c r="RTF52" s="132"/>
      <c r="RTG52" s="130"/>
      <c r="RTH52" s="132"/>
      <c r="RTI52" s="132"/>
      <c r="RTJ52" s="132"/>
      <c r="RTK52" s="132"/>
      <c r="RTL52" s="132"/>
      <c r="RTM52" s="132"/>
      <c r="RTN52" s="132"/>
      <c r="RTO52" s="132"/>
      <c r="RTP52" s="132"/>
      <c r="RTQ52" s="132"/>
      <c r="RTR52" s="132"/>
      <c r="RTS52" s="132"/>
      <c r="RTT52" s="132"/>
      <c r="RTU52" s="132"/>
      <c r="RTV52" s="130"/>
      <c r="RTW52" s="132"/>
      <c r="RTX52" s="132"/>
      <c r="RTY52" s="132"/>
      <c r="RTZ52" s="132"/>
      <c r="RUA52" s="132"/>
      <c r="RUB52" s="132"/>
      <c r="RUC52" s="132"/>
      <c r="RUD52" s="132"/>
      <c r="RUE52" s="132"/>
      <c r="RUF52" s="132"/>
      <c r="RUG52" s="132"/>
      <c r="RUH52" s="132"/>
      <c r="RUI52" s="132"/>
      <c r="RUJ52" s="132"/>
      <c r="RUK52" s="130"/>
      <c r="RUL52" s="132"/>
      <c r="RUM52" s="132"/>
      <c r="RUN52" s="132"/>
      <c r="RUO52" s="132"/>
      <c r="RUP52" s="132"/>
      <c r="RUQ52" s="132"/>
      <c r="RUR52" s="132"/>
      <c r="RUS52" s="132"/>
      <c r="RUT52" s="132"/>
      <c r="RUU52" s="132"/>
      <c r="RUV52" s="132"/>
      <c r="RUW52" s="132"/>
      <c r="RUX52" s="132"/>
      <c r="RUY52" s="132"/>
      <c r="RUZ52" s="130"/>
      <c r="RVA52" s="132"/>
      <c r="RVB52" s="132"/>
      <c r="RVC52" s="132"/>
      <c r="RVD52" s="132"/>
      <c r="RVE52" s="132"/>
      <c r="RVF52" s="132"/>
      <c r="RVG52" s="132"/>
      <c r="RVH52" s="132"/>
      <c r="RVI52" s="132"/>
      <c r="RVJ52" s="132"/>
      <c r="RVK52" s="132"/>
      <c r="RVL52" s="132"/>
      <c r="RVM52" s="132"/>
      <c r="RVN52" s="132"/>
      <c r="RVO52" s="130"/>
      <c r="RVP52" s="132"/>
      <c r="RVQ52" s="132"/>
      <c r="RVR52" s="132"/>
      <c r="RVS52" s="132"/>
      <c r="RVT52" s="132"/>
      <c r="RVU52" s="132"/>
      <c r="RVV52" s="132"/>
      <c r="RVW52" s="132"/>
      <c r="RVX52" s="132"/>
      <c r="RVY52" s="132"/>
      <c r="RVZ52" s="132"/>
      <c r="RWA52" s="132"/>
      <c r="RWB52" s="132"/>
      <c r="RWC52" s="132"/>
      <c r="RWD52" s="130"/>
      <c r="RWE52" s="132"/>
      <c r="RWF52" s="132"/>
      <c r="RWG52" s="132"/>
      <c r="RWH52" s="132"/>
      <c r="RWI52" s="132"/>
      <c r="RWJ52" s="132"/>
      <c r="RWK52" s="132"/>
      <c r="RWL52" s="132"/>
      <c r="RWM52" s="132"/>
      <c r="RWN52" s="132"/>
      <c r="RWO52" s="132"/>
      <c r="RWP52" s="132"/>
      <c r="RWQ52" s="132"/>
      <c r="RWR52" s="132"/>
      <c r="RWS52" s="130"/>
      <c r="RWT52" s="132"/>
      <c r="RWU52" s="132"/>
      <c r="RWV52" s="132"/>
      <c r="RWW52" s="132"/>
      <c r="RWX52" s="132"/>
      <c r="RWY52" s="132"/>
      <c r="RWZ52" s="132"/>
      <c r="RXA52" s="132"/>
      <c r="RXB52" s="132"/>
      <c r="RXC52" s="132"/>
      <c r="RXD52" s="132"/>
      <c r="RXE52" s="132"/>
      <c r="RXF52" s="132"/>
      <c r="RXG52" s="132"/>
      <c r="RXH52" s="130"/>
      <c r="RXI52" s="132"/>
      <c r="RXJ52" s="132"/>
      <c r="RXK52" s="132"/>
      <c r="RXL52" s="132"/>
      <c r="RXM52" s="132"/>
      <c r="RXN52" s="132"/>
      <c r="RXO52" s="132"/>
      <c r="RXP52" s="132"/>
      <c r="RXQ52" s="132"/>
      <c r="RXR52" s="132"/>
      <c r="RXS52" s="132"/>
      <c r="RXT52" s="132"/>
      <c r="RXU52" s="132"/>
      <c r="RXV52" s="132"/>
      <c r="RXW52" s="130"/>
      <c r="RXX52" s="132"/>
      <c r="RXY52" s="132"/>
      <c r="RXZ52" s="132"/>
      <c r="RYA52" s="132"/>
      <c r="RYB52" s="132"/>
      <c r="RYC52" s="132"/>
      <c r="RYD52" s="132"/>
      <c r="RYE52" s="132"/>
      <c r="RYF52" s="132"/>
      <c r="RYG52" s="132"/>
      <c r="RYH52" s="132"/>
      <c r="RYI52" s="132"/>
      <c r="RYJ52" s="132"/>
      <c r="RYK52" s="132"/>
      <c r="RYL52" s="130"/>
      <c r="RYM52" s="132"/>
      <c r="RYN52" s="132"/>
      <c r="RYO52" s="132"/>
      <c r="RYP52" s="132"/>
      <c r="RYQ52" s="132"/>
      <c r="RYR52" s="132"/>
      <c r="RYS52" s="132"/>
      <c r="RYT52" s="132"/>
      <c r="RYU52" s="132"/>
      <c r="RYV52" s="132"/>
      <c r="RYW52" s="132"/>
      <c r="RYX52" s="132"/>
      <c r="RYY52" s="132"/>
      <c r="RYZ52" s="132"/>
      <c r="RZA52" s="130"/>
      <c r="RZB52" s="132"/>
      <c r="RZC52" s="132"/>
      <c r="RZD52" s="132"/>
      <c r="RZE52" s="132"/>
      <c r="RZF52" s="132"/>
      <c r="RZG52" s="132"/>
      <c r="RZH52" s="132"/>
      <c r="RZI52" s="132"/>
      <c r="RZJ52" s="132"/>
      <c r="RZK52" s="132"/>
      <c r="RZL52" s="132"/>
      <c r="RZM52" s="132"/>
      <c r="RZN52" s="132"/>
      <c r="RZO52" s="132"/>
      <c r="RZP52" s="130"/>
      <c r="RZQ52" s="132"/>
      <c r="RZR52" s="132"/>
      <c r="RZS52" s="132"/>
      <c r="RZT52" s="132"/>
      <c r="RZU52" s="132"/>
      <c r="RZV52" s="132"/>
      <c r="RZW52" s="132"/>
      <c r="RZX52" s="132"/>
      <c r="RZY52" s="132"/>
      <c r="RZZ52" s="132"/>
      <c r="SAA52" s="132"/>
      <c r="SAB52" s="132"/>
      <c r="SAC52" s="132"/>
      <c r="SAD52" s="132"/>
      <c r="SAE52" s="130"/>
      <c r="SAF52" s="132"/>
      <c r="SAG52" s="132"/>
      <c r="SAH52" s="132"/>
      <c r="SAI52" s="132"/>
      <c r="SAJ52" s="132"/>
      <c r="SAK52" s="132"/>
      <c r="SAL52" s="132"/>
      <c r="SAM52" s="132"/>
      <c r="SAN52" s="132"/>
      <c r="SAO52" s="132"/>
      <c r="SAP52" s="132"/>
      <c r="SAQ52" s="132"/>
      <c r="SAR52" s="132"/>
      <c r="SAS52" s="132"/>
      <c r="SAT52" s="130"/>
      <c r="SAU52" s="132"/>
      <c r="SAV52" s="132"/>
      <c r="SAW52" s="132"/>
      <c r="SAX52" s="132"/>
      <c r="SAY52" s="132"/>
      <c r="SAZ52" s="132"/>
      <c r="SBA52" s="132"/>
      <c r="SBB52" s="132"/>
      <c r="SBC52" s="132"/>
      <c r="SBD52" s="132"/>
      <c r="SBE52" s="132"/>
      <c r="SBF52" s="132"/>
      <c r="SBG52" s="132"/>
      <c r="SBH52" s="132"/>
      <c r="SBI52" s="130"/>
      <c r="SBJ52" s="132"/>
      <c r="SBK52" s="132"/>
      <c r="SBL52" s="132"/>
      <c r="SBM52" s="132"/>
      <c r="SBN52" s="132"/>
      <c r="SBO52" s="132"/>
      <c r="SBP52" s="132"/>
      <c r="SBQ52" s="132"/>
      <c r="SBR52" s="132"/>
      <c r="SBS52" s="132"/>
      <c r="SBT52" s="132"/>
      <c r="SBU52" s="132"/>
      <c r="SBV52" s="132"/>
      <c r="SBW52" s="132"/>
      <c r="SBX52" s="130"/>
      <c r="SBY52" s="132"/>
      <c r="SBZ52" s="132"/>
      <c r="SCA52" s="132"/>
      <c r="SCB52" s="132"/>
      <c r="SCC52" s="132"/>
      <c r="SCD52" s="132"/>
      <c r="SCE52" s="132"/>
      <c r="SCF52" s="132"/>
      <c r="SCG52" s="132"/>
      <c r="SCH52" s="132"/>
      <c r="SCI52" s="132"/>
      <c r="SCJ52" s="132"/>
      <c r="SCK52" s="132"/>
      <c r="SCL52" s="132"/>
      <c r="SCM52" s="130"/>
      <c r="SCN52" s="132"/>
      <c r="SCO52" s="132"/>
      <c r="SCP52" s="132"/>
      <c r="SCQ52" s="132"/>
      <c r="SCR52" s="132"/>
      <c r="SCS52" s="132"/>
      <c r="SCT52" s="132"/>
      <c r="SCU52" s="132"/>
      <c r="SCV52" s="132"/>
      <c r="SCW52" s="132"/>
      <c r="SCX52" s="132"/>
      <c r="SCY52" s="132"/>
      <c r="SCZ52" s="132"/>
      <c r="SDA52" s="132"/>
      <c r="SDB52" s="130"/>
      <c r="SDC52" s="132"/>
      <c r="SDD52" s="132"/>
      <c r="SDE52" s="132"/>
      <c r="SDF52" s="132"/>
      <c r="SDG52" s="132"/>
      <c r="SDH52" s="132"/>
      <c r="SDI52" s="132"/>
      <c r="SDJ52" s="132"/>
      <c r="SDK52" s="132"/>
      <c r="SDL52" s="132"/>
      <c r="SDM52" s="132"/>
      <c r="SDN52" s="132"/>
      <c r="SDO52" s="132"/>
      <c r="SDP52" s="132"/>
      <c r="SDQ52" s="130"/>
      <c r="SDR52" s="132"/>
      <c r="SDS52" s="132"/>
      <c r="SDT52" s="132"/>
      <c r="SDU52" s="132"/>
      <c r="SDV52" s="132"/>
      <c r="SDW52" s="132"/>
      <c r="SDX52" s="132"/>
      <c r="SDY52" s="132"/>
      <c r="SDZ52" s="132"/>
      <c r="SEA52" s="132"/>
      <c r="SEB52" s="132"/>
      <c r="SEC52" s="132"/>
      <c r="SED52" s="132"/>
      <c r="SEE52" s="132"/>
      <c r="SEF52" s="130"/>
      <c r="SEG52" s="132"/>
      <c r="SEH52" s="132"/>
      <c r="SEI52" s="132"/>
      <c r="SEJ52" s="132"/>
      <c r="SEK52" s="132"/>
      <c r="SEL52" s="132"/>
      <c r="SEM52" s="132"/>
      <c r="SEN52" s="132"/>
      <c r="SEO52" s="132"/>
      <c r="SEP52" s="132"/>
      <c r="SEQ52" s="132"/>
      <c r="SER52" s="132"/>
      <c r="SES52" s="132"/>
      <c r="SET52" s="132"/>
      <c r="SEU52" s="130"/>
      <c r="SEV52" s="132"/>
      <c r="SEW52" s="132"/>
      <c r="SEX52" s="132"/>
      <c r="SEY52" s="132"/>
      <c r="SEZ52" s="132"/>
      <c r="SFA52" s="132"/>
      <c r="SFB52" s="132"/>
      <c r="SFC52" s="132"/>
      <c r="SFD52" s="132"/>
      <c r="SFE52" s="132"/>
      <c r="SFF52" s="132"/>
      <c r="SFG52" s="132"/>
      <c r="SFH52" s="132"/>
      <c r="SFI52" s="132"/>
      <c r="SFJ52" s="130"/>
      <c r="SFK52" s="132"/>
      <c r="SFL52" s="132"/>
      <c r="SFM52" s="132"/>
      <c r="SFN52" s="132"/>
      <c r="SFO52" s="132"/>
      <c r="SFP52" s="132"/>
      <c r="SFQ52" s="132"/>
      <c r="SFR52" s="132"/>
      <c r="SFS52" s="132"/>
      <c r="SFT52" s="132"/>
      <c r="SFU52" s="132"/>
      <c r="SFV52" s="132"/>
      <c r="SFW52" s="132"/>
      <c r="SFX52" s="132"/>
      <c r="SFY52" s="130"/>
      <c r="SFZ52" s="132"/>
      <c r="SGA52" s="132"/>
      <c r="SGB52" s="132"/>
      <c r="SGC52" s="132"/>
      <c r="SGD52" s="132"/>
      <c r="SGE52" s="132"/>
      <c r="SGF52" s="132"/>
      <c r="SGG52" s="132"/>
      <c r="SGH52" s="132"/>
      <c r="SGI52" s="132"/>
      <c r="SGJ52" s="132"/>
      <c r="SGK52" s="132"/>
      <c r="SGL52" s="132"/>
      <c r="SGM52" s="132"/>
      <c r="SGN52" s="130"/>
      <c r="SGO52" s="132"/>
      <c r="SGP52" s="132"/>
      <c r="SGQ52" s="132"/>
      <c r="SGR52" s="132"/>
      <c r="SGS52" s="132"/>
      <c r="SGT52" s="132"/>
      <c r="SGU52" s="132"/>
      <c r="SGV52" s="132"/>
      <c r="SGW52" s="132"/>
      <c r="SGX52" s="132"/>
      <c r="SGY52" s="132"/>
      <c r="SGZ52" s="132"/>
      <c r="SHA52" s="132"/>
      <c r="SHB52" s="132"/>
      <c r="SHC52" s="130"/>
      <c r="SHD52" s="132"/>
      <c r="SHE52" s="132"/>
      <c r="SHF52" s="132"/>
      <c r="SHG52" s="132"/>
      <c r="SHH52" s="132"/>
      <c r="SHI52" s="132"/>
      <c r="SHJ52" s="132"/>
      <c r="SHK52" s="132"/>
      <c r="SHL52" s="132"/>
      <c r="SHM52" s="132"/>
      <c r="SHN52" s="132"/>
      <c r="SHO52" s="132"/>
      <c r="SHP52" s="132"/>
      <c r="SHQ52" s="132"/>
      <c r="SHR52" s="130"/>
      <c r="SHS52" s="132"/>
      <c r="SHT52" s="132"/>
      <c r="SHU52" s="132"/>
      <c r="SHV52" s="132"/>
      <c r="SHW52" s="132"/>
      <c r="SHX52" s="132"/>
      <c r="SHY52" s="132"/>
      <c r="SHZ52" s="132"/>
      <c r="SIA52" s="132"/>
      <c r="SIB52" s="132"/>
      <c r="SIC52" s="132"/>
      <c r="SID52" s="132"/>
      <c r="SIE52" s="132"/>
      <c r="SIF52" s="132"/>
      <c r="SIG52" s="130"/>
      <c r="SIH52" s="132"/>
      <c r="SII52" s="132"/>
      <c r="SIJ52" s="132"/>
      <c r="SIK52" s="132"/>
      <c r="SIL52" s="132"/>
      <c r="SIM52" s="132"/>
      <c r="SIN52" s="132"/>
      <c r="SIO52" s="132"/>
      <c r="SIP52" s="132"/>
      <c r="SIQ52" s="132"/>
      <c r="SIR52" s="132"/>
      <c r="SIS52" s="132"/>
      <c r="SIT52" s="132"/>
      <c r="SIU52" s="132"/>
      <c r="SIV52" s="130"/>
      <c r="SIW52" s="132"/>
      <c r="SIX52" s="132"/>
      <c r="SIY52" s="132"/>
      <c r="SIZ52" s="132"/>
      <c r="SJA52" s="132"/>
      <c r="SJB52" s="132"/>
      <c r="SJC52" s="132"/>
      <c r="SJD52" s="132"/>
      <c r="SJE52" s="132"/>
      <c r="SJF52" s="132"/>
      <c r="SJG52" s="132"/>
      <c r="SJH52" s="132"/>
      <c r="SJI52" s="132"/>
      <c r="SJJ52" s="132"/>
      <c r="SJK52" s="130"/>
      <c r="SJL52" s="132"/>
      <c r="SJM52" s="132"/>
      <c r="SJN52" s="132"/>
      <c r="SJO52" s="132"/>
      <c r="SJP52" s="132"/>
      <c r="SJQ52" s="132"/>
      <c r="SJR52" s="132"/>
      <c r="SJS52" s="132"/>
      <c r="SJT52" s="132"/>
      <c r="SJU52" s="132"/>
      <c r="SJV52" s="132"/>
      <c r="SJW52" s="132"/>
      <c r="SJX52" s="132"/>
      <c r="SJY52" s="132"/>
      <c r="SJZ52" s="130"/>
      <c r="SKA52" s="132"/>
      <c r="SKB52" s="132"/>
      <c r="SKC52" s="132"/>
      <c r="SKD52" s="132"/>
      <c r="SKE52" s="132"/>
      <c r="SKF52" s="132"/>
      <c r="SKG52" s="132"/>
      <c r="SKH52" s="132"/>
      <c r="SKI52" s="132"/>
      <c r="SKJ52" s="132"/>
      <c r="SKK52" s="132"/>
      <c r="SKL52" s="132"/>
      <c r="SKM52" s="132"/>
      <c r="SKN52" s="132"/>
      <c r="SKO52" s="130"/>
      <c r="SKP52" s="132"/>
      <c r="SKQ52" s="132"/>
      <c r="SKR52" s="132"/>
      <c r="SKS52" s="132"/>
      <c r="SKT52" s="132"/>
      <c r="SKU52" s="132"/>
      <c r="SKV52" s="132"/>
      <c r="SKW52" s="132"/>
      <c r="SKX52" s="132"/>
      <c r="SKY52" s="132"/>
      <c r="SKZ52" s="132"/>
      <c r="SLA52" s="132"/>
      <c r="SLB52" s="132"/>
      <c r="SLC52" s="132"/>
      <c r="SLD52" s="130"/>
      <c r="SLE52" s="132"/>
      <c r="SLF52" s="132"/>
      <c r="SLG52" s="132"/>
      <c r="SLH52" s="132"/>
      <c r="SLI52" s="132"/>
      <c r="SLJ52" s="132"/>
      <c r="SLK52" s="132"/>
      <c r="SLL52" s="132"/>
      <c r="SLM52" s="132"/>
      <c r="SLN52" s="132"/>
      <c r="SLO52" s="132"/>
      <c r="SLP52" s="132"/>
      <c r="SLQ52" s="132"/>
      <c r="SLR52" s="132"/>
      <c r="SLS52" s="130"/>
      <c r="SLT52" s="132"/>
      <c r="SLU52" s="132"/>
      <c r="SLV52" s="132"/>
      <c r="SLW52" s="132"/>
      <c r="SLX52" s="132"/>
      <c r="SLY52" s="132"/>
      <c r="SLZ52" s="132"/>
      <c r="SMA52" s="132"/>
      <c r="SMB52" s="132"/>
      <c r="SMC52" s="132"/>
      <c r="SMD52" s="132"/>
      <c r="SME52" s="132"/>
      <c r="SMF52" s="132"/>
      <c r="SMG52" s="132"/>
      <c r="SMH52" s="130"/>
      <c r="SMI52" s="132"/>
      <c r="SMJ52" s="132"/>
      <c r="SMK52" s="132"/>
      <c r="SML52" s="132"/>
      <c r="SMM52" s="132"/>
      <c r="SMN52" s="132"/>
      <c r="SMO52" s="132"/>
      <c r="SMP52" s="132"/>
      <c r="SMQ52" s="132"/>
      <c r="SMR52" s="132"/>
      <c r="SMS52" s="132"/>
      <c r="SMT52" s="132"/>
      <c r="SMU52" s="132"/>
      <c r="SMV52" s="132"/>
      <c r="SMW52" s="130"/>
      <c r="SMX52" s="132"/>
      <c r="SMY52" s="132"/>
      <c r="SMZ52" s="132"/>
      <c r="SNA52" s="132"/>
      <c r="SNB52" s="132"/>
      <c r="SNC52" s="132"/>
      <c r="SND52" s="132"/>
      <c r="SNE52" s="132"/>
      <c r="SNF52" s="132"/>
      <c r="SNG52" s="132"/>
      <c r="SNH52" s="132"/>
      <c r="SNI52" s="132"/>
      <c r="SNJ52" s="132"/>
      <c r="SNK52" s="132"/>
      <c r="SNL52" s="130"/>
      <c r="SNM52" s="132"/>
      <c r="SNN52" s="132"/>
      <c r="SNO52" s="132"/>
      <c r="SNP52" s="132"/>
      <c r="SNQ52" s="132"/>
      <c r="SNR52" s="132"/>
      <c r="SNS52" s="132"/>
      <c r="SNT52" s="132"/>
      <c r="SNU52" s="132"/>
      <c r="SNV52" s="132"/>
      <c r="SNW52" s="132"/>
      <c r="SNX52" s="132"/>
      <c r="SNY52" s="132"/>
      <c r="SNZ52" s="132"/>
      <c r="SOA52" s="130"/>
      <c r="SOB52" s="132"/>
      <c r="SOC52" s="132"/>
      <c r="SOD52" s="132"/>
      <c r="SOE52" s="132"/>
      <c r="SOF52" s="132"/>
      <c r="SOG52" s="132"/>
      <c r="SOH52" s="132"/>
      <c r="SOI52" s="132"/>
      <c r="SOJ52" s="132"/>
      <c r="SOK52" s="132"/>
      <c r="SOL52" s="132"/>
      <c r="SOM52" s="132"/>
      <c r="SON52" s="132"/>
      <c r="SOO52" s="132"/>
      <c r="SOP52" s="130"/>
      <c r="SOQ52" s="132"/>
      <c r="SOR52" s="132"/>
      <c r="SOS52" s="132"/>
      <c r="SOT52" s="132"/>
      <c r="SOU52" s="132"/>
      <c r="SOV52" s="132"/>
      <c r="SOW52" s="132"/>
      <c r="SOX52" s="132"/>
      <c r="SOY52" s="132"/>
      <c r="SOZ52" s="132"/>
      <c r="SPA52" s="132"/>
      <c r="SPB52" s="132"/>
      <c r="SPC52" s="132"/>
      <c r="SPD52" s="132"/>
      <c r="SPE52" s="130"/>
      <c r="SPF52" s="132"/>
      <c r="SPG52" s="132"/>
      <c r="SPH52" s="132"/>
      <c r="SPI52" s="132"/>
      <c r="SPJ52" s="132"/>
      <c r="SPK52" s="132"/>
      <c r="SPL52" s="132"/>
      <c r="SPM52" s="132"/>
      <c r="SPN52" s="132"/>
      <c r="SPO52" s="132"/>
      <c r="SPP52" s="132"/>
      <c r="SPQ52" s="132"/>
      <c r="SPR52" s="132"/>
      <c r="SPS52" s="132"/>
      <c r="SPT52" s="130"/>
      <c r="SPU52" s="132"/>
      <c r="SPV52" s="132"/>
      <c r="SPW52" s="132"/>
      <c r="SPX52" s="132"/>
      <c r="SPY52" s="132"/>
      <c r="SPZ52" s="132"/>
      <c r="SQA52" s="132"/>
      <c r="SQB52" s="132"/>
      <c r="SQC52" s="132"/>
      <c r="SQD52" s="132"/>
      <c r="SQE52" s="132"/>
      <c r="SQF52" s="132"/>
      <c r="SQG52" s="132"/>
      <c r="SQH52" s="132"/>
      <c r="SQI52" s="130"/>
      <c r="SQJ52" s="132"/>
      <c r="SQK52" s="132"/>
      <c r="SQL52" s="132"/>
      <c r="SQM52" s="132"/>
      <c r="SQN52" s="132"/>
      <c r="SQO52" s="132"/>
      <c r="SQP52" s="132"/>
      <c r="SQQ52" s="132"/>
      <c r="SQR52" s="132"/>
      <c r="SQS52" s="132"/>
      <c r="SQT52" s="132"/>
      <c r="SQU52" s="132"/>
      <c r="SQV52" s="132"/>
      <c r="SQW52" s="132"/>
      <c r="SQX52" s="130"/>
      <c r="SQY52" s="132"/>
      <c r="SQZ52" s="132"/>
      <c r="SRA52" s="132"/>
      <c r="SRB52" s="132"/>
      <c r="SRC52" s="132"/>
      <c r="SRD52" s="132"/>
      <c r="SRE52" s="132"/>
      <c r="SRF52" s="132"/>
      <c r="SRG52" s="132"/>
      <c r="SRH52" s="132"/>
      <c r="SRI52" s="132"/>
      <c r="SRJ52" s="132"/>
      <c r="SRK52" s="132"/>
      <c r="SRL52" s="132"/>
      <c r="SRM52" s="130"/>
      <c r="SRN52" s="132"/>
      <c r="SRO52" s="132"/>
      <c r="SRP52" s="132"/>
      <c r="SRQ52" s="132"/>
      <c r="SRR52" s="132"/>
      <c r="SRS52" s="132"/>
      <c r="SRT52" s="132"/>
      <c r="SRU52" s="132"/>
      <c r="SRV52" s="132"/>
      <c r="SRW52" s="132"/>
      <c r="SRX52" s="132"/>
      <c r="SRY52" s="132"/>
      <c r="SRZ52" s="132"/>
      <c r="SSA52" s="132"/>
      <c r="SSB52" s="130"/>
      <c r="SSC52" s="132"/>
      <c r="SSD52" s="132"/>
      <c r="SSE52" s="132"/>
      <c r="SSF52" s="132"/>
      <c r="SSG52" s="132"/>
      <c r="SSH52" s="132"/>
      <c r="SSI52" s="132"/>
      <c r="SSJ52" s="132"/>
      <c r="SSK52" s="132"/>
      <c r="SSL52" s="132"/>
      <c r="SSM52" s="132"/>
      <c r="SSN52" s="132"/>
      <c r="SSO52" s="132"/>
      <c r="SSP52" s="132"/>
      <c r="SSQ52" s="130"/>
      <c r="SSR52" s="132"/>
      <c r="SSS52" s="132"/>
      <c r="SST52" s="132"/>
      <c r="SSU52" s="132"/>
      <c r="SSV52" s="132"/>
      <c r="SSW52" s="132"/>
      <c r="SSX52" s="132"/>
      <c r="SSY52" s="132"/>
      <c r="SSZ52" s="132"/>
      <c r="STA52" s="132"/>
      <c r="STB52" s="132"/>
      <c r="STC52" s="132"/>
      <c r="STD52" s="132"/>
      <c r="STE52" s="132"/>
      <c r="STF52" s="130"/>
      <c r="STG52" s="132"/>
      <c r="STH52" s="132"/>
      <c r="STI52" s="132"/>
      <c r="STJ52" s="132"/>
      <c r="STK52" s="132"/>
      <c r="STL52" s="132"/>
      <c r="STM52" s="132"/>
      <c r="STN52" s="132"/>
      <c r="STO52" s="132"/>
      <c r="STP52" s="132"/>
      <c r="STQ52" s="132"/>
      <c r="STR52" s="132"/>
      <c r="STS52" s="132"/>
      <c r="STT52" s="132"/>
      <c r="STU52" s="130"/>
      <c r="STV52" s="132"/>
      <c r="STW52" s="132"/>
      <c r="STX52" s="132"/>
      <c r="STY52" s="132"/>
      <c r="STZ52" s="132"/>
      <c r="SUA52" s="132"/>
      <c r="SUB52" s="132"/>
      <c r="SUC52" s="132"/>
      <c r="SUD52" s="132"/>
      <c r="SUE52" s="132"/>
      <c r="SUF52" s="132"/>
      <c r="SUG52" s="132"/>
      <c r="SUH52" s="132"/>
      <c r="SUI52" s="132"/>
      <c r="SUJ52" s="130"/>
      <c r="SUK52" s="132"/>
      <c r="SUL52" s="132"/>
      <c r="SUM52" s="132"/>
      <c r="SUN52" s="132"/>
      <c r="SUO52" s="132"/>
      <c r="SUP52" s="132"/>
      <c r="SUQ52" s="132"/>
      <c r="SUR52" s="132"/>
      <c r="SUS52" s="132"/>
      <c r="SUT52" s="132"/>
      <c r="SUU52" s="132"/>
      <c r="SUV52" s="132"/>
      <c r="SUW52" s="132"/>
      <c r="SUX52" s="132"/>
      <c r="SUY52" s="130"/>
      <c r="SUZ52" s="132"/>
      <c r="SVA52" s="132"/>
      <c r="SVB52" s="132"/>
      <c r="SVC52" s="132"/>
      <c r="SVD52" s="132"/>
      <c r="SVE52" s="132"/>
      <c r="SVF52" s="132"/>
      <c r="SVG52" s="132"/>
      <c r="SVH52" s="132"/>
      <c r="SVI52" s="132"/>
      <c r="SVJ52" s="132"/>
      <c r="SVK52" s="132"/>
      <c r="SVL52" s="132"/>
      <c r="SVM52" s="132"/>
      <c r="SVN52" s="130"/>
      <c r="SVO52" s="132"/>
      <c r="SVP52" s="132"/>
      <c r="SVQ52" s="132"/>
      <c r="SVR52" s="132"/>
      <c r="SVS52" s="132"/>
      <c r="SVT52" s="132"/>
      <c r="SVU52" s="132"/>
      <c r="SVV52" s="132"/>
      <c r="SVW52" s="132"/>
      <c r="SVX52" s="132"/>
      <c r="SVY52" s="132"/>
      <c r="SVZ52" s="132"/>
      <c r="SWA52" s="132"/>
      <c r="SWB52" s="132"/>
      <c r="SWC52" s="130"/>
      <c r="SWD52" s="132"/>
      <c r="SWE52" s="132"/>
      <c r="SWF52" s="132"/>
      <c r="SWG52" s="132"/>
      <c r="SWH52" s="132"/>
      <c r="SWI52" s="132"/>
      <c r="SWJ52" s="132"/>
      <c r="SWK52" s="132"/>
      <c r="SWL52" s="132"/>
      <c r="SWM52" s="132"/>
      <c r="SWN52" s="132"/>
      <c r="SWO52" s="132"/>
      <c r="SWP52" s="132"/>
      <c r="SWQ52" s="132"/>
      <c r="SWR52" s="130"/>
      <c r="SWS52" s="132"/>
      <c r="SWT52" s="132"/>
      <c r="SWU52" s="132"/>
      <c r="SWV52" s="132"/>
      <c r="SWW52" s="132"/>
      <c r="SWX52" s="132"/>
      <c r="SWY52" s="132"/>
      <c r="SWZ52" s="132"/>
      <c r="SXA52" s="132"/>
      <c r="SXB52" s="132"/>
      <c r="SXC52" s="132"/>
      <c r="SXD52" s="132"/>
      <c r="SXE52" s="132"/>
      <c r="SXF52" s="132"/>
      <c r="SXG52" s="130"/>
      <c r="SXH52" s="132"/>
      <c r="SXI52" s="132"/>
      <c r="SXJ52" s="132"/>
      <c r="SXK52" s="132"/>
      <c r="SXL52" s="132"/>
      <c r="SXM52" s="132"/>
      <c r="SXN52" s="132"/>
      <c r="SXO52" s="132"/>
      <c r="SXP52" s="132"/>
      <c r="SXQ52" s="132"/>
      <c r="SXR52" s="132"/>
      <c r="SXS52" s="132"/>
      <c r="SXT52" s="132"/>
      <c r="SXU52" s="132"/>
      <c r="SXV52" s="130"/>
      <c r="SXW52" s="132"/>
      <c r="SXX52" s="132"/>
      <c r="SXY52" s="132"/>
      <c r="SXZ52" s="132"/>
      <c r="SYA52" s="132"/>
      <c r="SYB52" s="132"/>
      <c r="SYC52" s="132"/>
      <c r="SYD52" s="132"/>
      <c r="SYE52" s="132"/>
      <c r="SYF52" s="132"/>
      <c r="SYG52" s="132"/>
      <c r="SYH52" s="132"/>
      <c r="SYI52" s="132"/>
      <c r="SYJ52" s="132"/>
      <c r="SYK52" s="130"/>
      <c r="SYL52" s="132"/>
      <c r="SYM52" s="132"/>
      <c r="SYN52" s="132"/>
      <c r="SYO52" s="132"/>
      <c r="SYP52" s="132"/>
      <c r="SYQ52" s="132"/>
      <c r="SYR52" s="132"/>
      <c r="SYS52" s="132"/>
      <c r="SYT52" s="132"/>
      <c r="SYU52" s="132"/>
      <c r="SYV52" s="132"/>
      <c r="SYW52" s="132"/>
      <c r="SYX52" s="132"/>
      <c r="SYY52" s="132"/>
      <c r="SYZ52" s="130"/>
      <c r="SZA52" s="132"/>
      <c r="SZB52" s="132"/>
      <c r="SZC52" s="132"/>
      <c r="SZD52" s="132"/>
      <c r="SZE52" s="132"/>
      <c r="SZF52" s="132"/>
      <c r="SZG52" s="132"/>
      <c r="SZH52" s="132"/>
      <c r="SZI52" s="132"/>
      <c r="SZJ52" s="132"/>
      <c r="SZK52" s="132"/>
      <c r="SZL52" s="132"/>
      <c r="SZM52" s="132"/>
      <c r="SZN52" s="132"/>
      <c r="SZO52" s="130"/>
      <c r="SZP52" s="132"/>
      <c r="SZQ52" s="132"/>
      <c r="SZR52" s="132"/>
      <c r="SZS52" s="132"/>
      <c r="SZT52" s="132"/>
      <c r="SZU52" s="132"/>
      <c r="SZV52" s="132"/>
      <c r="SZW52" s="132"/>
      <c r="SZX52" s="132"/>
      <c r="SZY52" s="132"/>
      <c r="SZZ52" s="132"/>
      <c r="TAA52" s="132"/>
      <c r="TAB52" s="132"/>
      <c r="TAC52" s="132"/>
      <c r="TAD52" s="130"/>
      <c r="TAE52" s="132"/>
      <c r="TAF52" s="132"/>
      <c r="TAG52" s="132"/>
      <c r="TAH52" s="132"/>
      <c r="TAI52" s="132"/>
      <c r="TAJ52" s="132"/>
      <c r="TAK52" s="132"/>
      <c r="TAL52" s="132"/>
      <c r="TAM52" s="132"/>
      <c r="TAN52" s="132"/>
      <c r="TAO52" s="132"/>
      <c r="TAP52" s="132"/>
      <c r="TAQ52" s="132"/>
      <c r="TAR52" s="132"/>
      <c r="TAS52" s="130"/>
      <c r="TAT52" s="132"/>
      <c r="TAU52" s="132"/>
      <c r="TAV52" s="132"/>
      <c r="TAW52" s="132"/>
      <c r="TAX52" s="132"/>
      <c r="TAY52" s="132"/>
      <c r="TAZ52" s="132"/>
      <c r="TBA52" s="132"/>
      <c r="TBB52" s="132"/>
      <c r="TBC52" s="132"/>
      <c r="TBD52" s="132"/>
      <c r="TBE52" s="132"/>
      <c r="TBF52" s="132"/>
      <c r="TBG52" s="132"/>
      <c r="TBH52" s="130"/>
      <c r="TBI52" s="132"/>
      <c r="TBJ52" s="132"/>
      <c r="TBK52" s="132"/>
      <c r="TBL52" s="132"/>
      <c r="TBM52" s="132"/>
      <c r="TBN52" s="132"/>
      <c r="TBO52" s="132"/>
      <c r="TBP52" s="132"/>
      <c r="TBQ52" s="132"/>
      <c r="TBR52" s="132"/>
      <c r="TBS52" s="132"/>
      <c r="TBT52" s="132"/>
      <c r="TBU52" s="132"/>
      <c r="TBV52" s="132"/>
      <c r="TBW52" s="130"/>
      <c r="TBX52" s="132"/>
      <c r="TBY52" s="132"/>
      <c r="TBZ52" s="132"/>
      <c r="TCA52" s="132"/>
      <c r="TCB52" s="132"/>
      <c r="TCC52" s="132"/>
      <c r="TCD52" s="132"/>
      <c r="TCE52" s="132"/>
      <c r="TCF52" s="132"/>
      <c r="TCG52" s="132"/>
      <c r="TCH52" s="132"/>
      <c r="TCI52" s="132"/>
      <c r="TCJ52" s="132"/>
      <c r="TCK52" s="132"/>
      <c r="TCL52" s="130"/>
      <c r="TCM52" s="132"/>
      <c r="TCN52" s="132"/>
      <c r="TCO52" s="132"/>
      <c r="TCP52" s="132"/>
      <c r="TCQ52" s="132"/>
      <c r="TCR52" s="132"/>
      <c r="TCS52" s="132"/>
      <c r="TCT52" s="132"/>
      <c r="TCU52" s="132"/>
      <c r="TCV52" s="132"/>
      <c r="TCW52" s="132"/>
      <c r="TCX52" s="132"/>
      <c r="TCY52" s="132"/>
      <c r="TCZ52" s="132"/>
      <c r="TDA52" s="130"/>
      <c r="TDB52" s="132"/>
      <c r="TDC52" s="132"/>
      <c r="TDD52" s="132"/>
      <c r="TDE52" s="132"/>
      <c r="TDF52" s="132"/>
      <c r="TDG52" s="132"/>
      <c r="TDH52" s="132"/>
      <c r="TDI52" s="132"/>
      <c r="TDJ52" s="132"/>
      <c r="TDK52" s="132"/>
      <c r="TDL52" s="132"/>
      <c r="TDM52" s="132"/>
      <c r="TDN52" s="132"/>
      <c r="TDO52" s="132"/>
      <c r="TDP52" s="130"/>
      <c r="TDQ52" s="132"/>
      <c r="TDR52" s="132"/>
      <c r="TDS52" s="132"/>
      <c r="TDT52" s="132"/>
      <c r="TDU52" s="132"/>
      <c r="TDV52" s="132"/>
      <c r="TDW52" s="132"/>
      <c r="TDX52" s="132"/>
      <c r="TDY52" s="132"/>
      <c r="TDZ52" s="132"/>
      <c r="TEA52" s="132"/>
      <c r="TEB52" s="132"/>
      <c r="TEC52" s="132"/>
      <c r="TED52" s="132"/>
      <c r="TEE52" s="130"/>
      <c r="TEF52" s="132"/>
      <c r="TEG52" s="132"/>
      <c r="TEH52" s="132"/>
      <c r="TEI52" s="132"/>
      <c r="TEJ52" s="132"/>
      <c r="TEK52" s="132"/>
      <c r="TEL52" s="132"/>
      <c r="TEM52" s="132"/>
      <c r="TEN52" s="132"/>
      <c r="TEO52" s="132"/>
      <c r="TEP52" s="132"/>
      <c r="TEQ52" s="132"/>
      <c r="TER52" s="132"/>
      <c r="TES52" s="132"/>
      <c r="TET52" s="130"/>
      <c r="TEU52" s="132"/>
      <c r="TEV52" s="132"/>
      <c r="TEW52" s="132"/>
      <c r="TEX52" s="132"/>
      <c r="TEY52" s="132"/>
      <c r="TEZ52" s="132"/>
      <c r="TFA52" s="132"/>
      <c r="TFB52" s="132"/>
      <c r="TFC52" s="132"/>
      <c r="TFD52" s="132"/>
      <c r="TFE52" s="132"/>
      <c r="TFF52" s="132"/>
      <c r="TFG52" s="132"/>
      <c r="TFH52" s="132"/>
      <c r="TFI52" s="130"/>
      <c r="TFJ52" s="132"/>
      <c r="TFK52" s="132"/>
      <c r="TFL52" s="132"/>
      <c r="TFM52" s="132"/>
      <c r="TFN52" s="132"/>
      <c r="TFO52" s="132"/>
      <c r="TFP52" s="132"/>
      <c r="TFQ52" s="132"/>
      <c r="TFR52" s="132"/>
      <c r="TFS52" s="132"/>
      <c r="TFT52" s="132"/>
      <c r="TFU52" s="132"/>
      <c r="TFV52" s="132"/>
      <c r="TFW52" s="132"/>
      <c r="TFX52" s="130"/>
      <c r="TFY52" s="132"/>
      <c r="TFZ52" s="132"/>
      <c r="TGA52" s="132"/>
      <c r="TGB52" s="132"/>
      <c r="TGC52" s="132"/>
      <c r="TGD52" s="132"/>
      <c r="TGE52" s="132"/>
      <c r="TGF52" s="132"/>
      <c r="TGG52" s="132"/>
      <c r="TGH52" s="132"/>
      <c r="TGI52" s="132"/>
      <c r="TGJ52" s="132"/>
      <c r="TGK52" s="132"/>
      <c r="TGL52" s="132"/>
      <c r="TGM52" s="130"/>
      <c r="TGN52" s="132"/>
      <c r="TGO52" s="132"/>
      <c r="TGP52" s="132"/>
      <c r="TGQ52" s="132"/>
      <c r="TGR52" s="132"/>
      <c r="TGS52" s="132"/>
      <c r="TGT52" s="132"/>
      <c r="TGU52" s="132"/>
      <c r="TGV52" s="132"/>
      <c r="TGW52" s="132"/>
      <c r="TGX52" s="132"/>
      <c r="TGY52" s="132"/>
      <c r="TGZ52" s="132"/>
      <c r="THA52" s="132"/>
      <c r="THB52" s="130"/>
      <c r="THC52" s="132"/>
      <c r="THD52" s="132"/>
      <c r="THE52" s="132"/>
      <c r="THF52" s="132"/>
      <c r="THG52" s="132"/>
      <c r="THH52" s="132"/>
      <c r="THI52" s="132"/>
      <c r="THJ52" s="132"/>
      <c r="THK52" s="132"/>
      <c r="THL52" s="132"/>
      <c r="THM52" s="132"/>
      <c r="THN52" s="132"/>
      <c r="THO52" s="132"/>
      <c r="THP52" s="132"/>
      <c r="THQ52" s="130"/>
      <c r="THR52" s="132"/>
      <c r="THS52" s="132"/>
      <c r="THT52" s="132"/>
      <c r="THU52" s="132"/>
      <c r="THV52" s="132"/>
      <c r="THW52" s="132"/>
      <c r="THX52" s="132"/>
      <c r="THY52" s="132"/>
      <c r="THZ52" s="132"/>
      <c r="TIA52" s="132"/>
      <c r="TIB52" s="132"/>
      <c r="TIC52" s="132"/>
      <c r="TID52" s="132"/>
      <c r="TIE52" s="132"/>
      <c r="TIF52" s="130"/>
      <c r="TIG52" s="132"/>
      <c r="TIH52" s="132"/>
      <c r="TII52" s="132"/>
      <c r="TIJ52" s="132"/>
      <c r="TIK52" s="132"/>
      <c r="TIL52" s="132"/>
      <c r="TIM52" s="132"/>
      <c r="TIN52" s="132"/>
      <c r="TIO52" s="132"/>
      <c r="TIP52" s="132"/>
      <c r="TIQ52" s="132"/>
      <c r="TIR52" s="132"/>
      <c r="TIS52" s="132"/>
      <c r="TIT52" s="132"/>
      <c r="TIU52" s="130"/>
      <c r="TIV52" s="132"/>
      <c r="TIW52" s="132"/>
      <c r="TIX52" s="132"/>
      <c r="TIY52" s="132"/>
      <c r="TIZ52" s="132"/>
      <c r="TJA52" s="132"/>
      <c r="TJB52" s="132"/>
      <c r="TJC52" s="132"/>
      <c r="TJD52" s="132"/>
      <c r="TJE52" s="132"/>
      <c r="TJF52" s="132"/>
      <c r="TJG52" s="132"/>
      <c r="TJH52" s="132"/>
      <c r="TJI52" s="132"/>
      <c r="TJJ52" s="130"/>
      <c r="TJK52" s="132"/>
      <c r="TJL52" s="132"/>
      <c r="TJM52" s="132"/>
      <c r="TJN52" s="132"/>
      <c r="TJO52" s="132"/>
      <c r="TJP52" s="132"/>
      <c r="TJQ52" s="132"/>
      <c r="TJR52" s="132"/>
      <c r="TJS52" s="132"/>
      <c r="TJT52" s="132"/>
      <c r="TJU52" s="132"/>
      <c r="TJV52" s="132"/>
      <c r="TJW52" s="132"/>
      <c r="TJX52" s="132"/>
      <c r="TJY52" s="130"/>
      <c r="TJZ52" s="132"/>
      <c r="TKA52" s="132"/>
      <c r="TKB52" s="132"/>
      <c r="TKC52" s="132"/>
      <c r="TKD52" s="132"/>
      <c r="TKE52" s="132"/>
      <c r="TKF52" s="132"/>
      <c r="TKG52" s="132"/>
      <c r="TKH52" s="132"/>
      <c r="TKI52" s="132"/>
      <c r="TKJ52" s="132"/>
      <c r="TKK52" s="132"/>
      <c r="TKL52" s="132"/>
      <c r="TKM52" s="132"/>
      <c r="TKN52" s="130"/>
      <c r="TKO52" s="132"/>
      <c r="TKP52" s="132"/>
      <c r="TKQ52" s="132"/>
      <c r="TKR52" s="132"/>
      <c r="TKS52" s="132"/>
      <c r="TKT52" s="132"/>
      <c r="TKU52" s="132"/>
      <c r="TKV52" s="132"/>
      <c r="TKW52" s="132"/>
      <c r="TKX52" s="132"/>
      <c r="TKY52" s="132"/>
      <c r="TKZ52" s="132"/>
      <c r="TLA52" s="132"/>
      <c r="TLB52" s="132"/>
      <c r="TLC52" s="130"/>
      <c r="TLD52" s="132"/>
      <c r="TLE52" s="132"/>
      <c r="TLF52" s="132"/>
      <c r="TLG52" s="132"/>
      <c r="TLH52" s="132"/>
      <c r="TLI52" s="132"/>
      <c r="TLJ52" s="132"/>
      <c r="TLK52" s="132"/>
      <c r="TLL52" s="132"/>
      <c r="TLM52" s="132"/>
      <c r="TLN52" s="132"/>
      <c r="TLO52" s="132"/>
      <c r="TLP52" s="132"/>
      <c r="TLQ52" s="132"/>
      <c r="TLR52" s="130"/>
      <c r="TLS52" s="132"/>
      <c r="TLT52" s="132"/>
      <c r="TLU52" s="132"/>
      <c r="TLV52" s="132"/>
      <c r="TLW52" s="132"/>
      <c r="TLX52" s="132"/>
      <c r="TLY52" s="132"/>
      <c r="TLZ52" s="132"/>
      <c r="TMA52" s="132"/>
      <c r="TMB52" s="132"/>
      <c r="TMC52" s="132"/>
      <c r="TMD52" s="132"/>
      <c r="TME52" s="132"/>
      <c r="TMF52" s="132"/>
      <c r="TMG52" s="130"/>
      <c r="TMH52" s="132"/>
      <c r="TMI52" s="132"/>
      <c r="TMJ52" s="132"/>
      <c r="TMK52" s="132"/>
      <c r="TML52" s="132"/>
      <c r="TMM52" s="132"/>
      <c r="TMN52" s="132"/>
      <c r="TMO52" s="132"/>
      <c r="TMP52" s="132"/>
      <c r="TMQ52" s="132"/>
      <c r="TMR52" s="132"/>
      <c r="TMS52" s="132"/>
      <c r="TMT52" s="132"/>
      <c r="TMU52" s="132"/>
      <c r="TMV52" s="130"/>
      <c r="TMW52" s="132"/>
      <c r="TMX52" s="132"/>
      <c r="TMY52" s="132"/>
      <c r="TMZ52" s="132"/>
      <c r="TNA52" s="132"/>
      <c r="TNB52" s="132"/>
      <c r="TNC52" s="132"/>
      <c r="TND52" s="132"/>
      <c r="TNE52" s="132"/>
      <c r="TNF52" s="132"/>
      <c r="TNG52" s="132"/>
      <c r="TNH52" s="132"/>
      <c r="TNI52" s="132"/>
      <c r="TNJ52" s="132"/>
      <c r="TNK52" s="130"/>
      <c r="TNL52" s="132"/>
      <c r="TNM52" s="132"/>
      <c r="TNN52" s="132"/>
      <c r="TNO52" s="132"/>
      <c r="TNP52" s="132"/>
      <c r="TNQ52" s="132"/>
      <c r="TNR52" s="132"/>
      <c r="TNS52" s="132"/>
      <c r="TNT52" s="132"/>
      <c r="TNU52" s="132"/>
      <c r="TNV52" s="132"/>
      <c r="TNW52" s="132"/>
      <c r="TNX52" s="132"/>
      <c r="TNY52" s="132"/>
      <c r="TNZ52" s="130"/>
      <c r="TOA52" s="132"/>
      <c r="TOB52" s="132"/>
      <c r="TOC52" s="132"/>
      <c r="TOD52" s="132"/>
      <c r="TOE52" s="132"/>
      <c r="TOF52" s="132"/>
      <c r="TOG52" s="132"/>
      <c r="TOH52" s="132"/>
      <c r="TOI52" s="132"/>
      <c r="TOJ52" s="132"/>
      <c r="TOK52" s="132"/>
      <c r="TOL52" s="132"/>
      <c r="TOM52" s="132"/>
      <c r="TON52" s="132"/>
      <c r="TOO52" s="130"/>
      <c r="TOP52" s="132"/>
      <c r="TOQ52" s="132"/>
      <c r="TOR52" s="132"/>
      <c r="TOS52" s="132"/>
      <c r="TOT52" s="132"/>
      <c r="TOU52" s="132"/>
      <c r="TOV52" s="132"/>
      <c r="TOW52" s="132"/>
      <c r="TOX52" s="132"/>
      <c r="TOY52" s="132"/>
      <c r="TOZ52" s="132"/>
      <c r="TPA52" s="132"/>
      <c r="TPB52" s="132"/>
      <c r="TPC52" s="132"/>
      <c r="TPD52" s="130"/>
      <c r="TPE52" s="132"/>
      <c r="TPF52" s="132"/>
      <c r="TPG52" s="132"/>
      <c r="TPH52" s="132"/>
      <c r="TPI52" s="132"/>
      <c r="TPJ52" s="132"/>
      <c r="TPK52" s="132"/>
      <c r="TPL52" s="132"/>
      <c r="TPM52" s="132"/>
      <c r="TPN52" s="132"/>
      <c r="TPO52" s="132"/>
      <c r="TPP52" s="132"/>
      <c r="TPQ52" s="132"/>
      <c r="TPR52" s="132"/>
      <c r="TPS52" s="130"/>
      <c r="TPT52" s="132"/>
      <c r="TPU52" s="132"/>
      <c r="TPV52" s="132"/>
      <c r="TPW52" s="132"/>
      <c r="TPX52" s="132"/>
      <c r="TPY52" s="132"/>
      <c r="TPZ52" s="132"/>
      <c r="TQA52" s="132"/>
      <c r="TQB52" s="132"/>
      <c r="TQC52" s="132"/>
      <c r="TQD52" s="132"/>
      <c r="TQE52" s="132"/>
      <c r="TQF52" s="132"/>
      <c r="TQG52" s="132"/>
      <c r="TQH52" s="130"/>
      <c r="TQI52" s="132"/>
      <c r="TQJ52" s="132"/>
      <c r="TQK52" s="132"/>
      <c r="TQL52" s="132"/>
      <c r="TQM52" s="132"/>
      <c r="TQN52" s="132"/>
      <c r="TQO52" s="132"/>
      <c r="TQP52" s="132"/>
      <c r="TQQ52" s="132"/>
      <c r="TQR52" s="132"/>
      <c r="TQS52" s="132"/>
      <c r="TQT52" s="132"/>
      <c r="TQU52" s="132"/>
      <c r="TQV52" s="132"/>
      <c r="TQW52" s="130"/>
      <c r="TQX52" s="132"/>
      <c r="TQY52" s="132"/>
      <c r="TQZ52" s="132"/>
      <c r="TRA52" s="132"/>
      <c r="TRB52" s="132"/>
      <c r="TRC52" s="132"/>
      <c r="TRD52" s="132"/>
      <c r="TRE52" s="132"/>
      <c r="TRF52" s="132"/>
      <c r="TRG52" s="132"/>
      <c r="TRH52" s="132"/>
      <c r="TRI52" s="132"/>
      <c r="TRJ52" s="132"/>
      <c r="TRK52" s="132"/>
      <c r="TRL52" s="130"/>
      <c r="TRM52" s="132"/>
      <c r="TRN52" s="132"/>
      <c r="TRO52" s="132"/>
      <c r="TRP52" s="132"/>
      <c r="TRQ52" s="132"/>
      <c r="TRR52" s="132"/>
      <c r="TRS52" s="132"/>
      <c r="TRT52" s="132"/>
      <c r="TRU52" s="132"/>
      <c r="TRV52" s="132"/>
      <c r="TRW52" s="132"/>
      <c r="TRX52" s="132"/>
      <c r="TRY52" s="132"/>
      <c r="TRZ52" s="132"/>
      <c r="TSA52" s="130"/>
      <c r="TSB52" s="132"/>
      <c r="TSC52" s="132"/>
      <c r="TSD52" s="132"/>
      <c r="TSE52" s="132"/>
      <c r="TSF52" s="132"/>
      <c r="TSG52" s="132"/>
      <c r="TSH52" s="132"/>
      <c r="TSI52" s="132"/>
      <c r="TSJ52" s="132"/>
      <c r="TSK52" s="132"/>
      <c r="TSL52" s="132"/>
      <c r="TSM52" s="132"/>
      <c r="TSN52" s="132"/>
      <c r="TSO52" s="132"/>
      <c r="TSP52" s="130"/>
      <c r="TSQ52" s="132"/>
      <c r="TSR52" s="132"/>
      <c r="TSS52" s="132"/>
      <c r="TST52" s="132"/>
      <c r="TSU52" s="132"/>
      <c r="TSV52" s="132"/>
      <c r="TSW52" s="132"/>
      <c r="TSX52" s="132"/>
      <c r="TSY52" s="132"/>
      <c r="TSZ52" s="132"/>
      <c r="TTA52" s="132"/>
      <c r="TTB52" s="132"/>
      <c r="TTC52" s="132"/>
      <c r="TTD52" s="132"/>
      <c r="TTE52" s="130"/>
      <c r="TTF52" s="132"/>
      <c r="TTG52" s="132"/>
      <c r="TTH52" s="132"/>
      <c r="TTI52" s="132"/>
      <c r="TTJ52" s="132"/>
      <c r="TTK52" s="132"/>
      <c r="TTL52" s="132"/>
      <c r="TTM52" s="132"/>
      <c r="TTN52" s="132"/>
      <c r="TTO52" s="132"/>
      <c r="TTP52" s="132"/>
      <c r="TTQ52" s="132"/>
      <c r="TTR52" s="132"/>
      <c r="TTS52" s="132"/>
      <c r="TTT52" s="130"/>
      <c r="TTU52" s="132"/>
      <c r="TTV52" s="132"/>
      <c r="TTW52" s="132"/>
      <c r="TTX52" s="132"/>
      <c r="TTY52" s="132"/>
      <c r="TTZ52" s="132"/>
      <c r="TUA52" s="132"/>
      <c r="TUB52" s="132"/>
      <c r="TUC52" s="132"/>
      <c r="TUD52" s="132"/>
      <c r="TUE52" s="132"/>
      <c r="TUF52" s="132"/>
      <c r="TUG52" s="132"/>
      <c r="TUH52" s="132"/>
      <c r="TUI52" s="130"/>
      <c r="TUJ52" s="132"/>
      <c r="TUK52" s="132"/>
      <c r="TUL52" s="132"/>
      <c r="TUM52" s="132"/>
      <c r="TUN52" s="132"/>
      <c r="TUO52" s="132"/>
      <c r="TUP52" s="132"/>
      <c r="TUQ52" s="132"/>
      <c r="TUR52" s="132"/>
      <c r="TUS52" s="132"/>
      <c r="TUT52" s="132"/>
      <c r="TUU52" s="132"/>
      <c r="TUV52" s="132"/>
      <c r="TUW52" s="132"/>
      <c r="TUX52" s="130"/>
      <c r="TUY52" s="132"/>
      <c r="TUZ52" s="132"/>
      <c r="TVA52" s="132"/>
      <c r="TVB52" s="132"/>
      <c r="TVC52" s="132"/>
      <c r="TVD52" s="132"/>
      <c r="TVE52" s="132"/>
      <c r="TVF52" s="132"/>
      <c r="TVG52" s="132"/>
      <c r="TVH52" s="132"/>
      <c r="TVI52" s="132"/>
      <c r="TVJ52" s="132"/>
      <c r="TVK52" s="132"/>
      <c r="TVL52" s="132"/>
      <c r="TVM52" s="130"/>
      <c r="TVN52" s="132"/>
      <c r="TVO52" s="132"/>
      <c r="TVP52" s="132"/>
      <c r="TVQ52" s="132"/>
      <c r="TVR52" s="132"/>
      <c r="TVS52" s="132"/>
      <c r="TVT52" s="132"/>
      <c r="TVU52" s="132"/>
      <c r="TVV52" s="132"/>
      <c r="TVW52" s="132"/>
      <c r="TVX52" s="132"/>
      <c r="TVY52" s="132"/>
      <c r="TVZ52" s="132"/>
      <c r="TWA52" s="132"/>
      <c r="TWB52" s="130"/>
      <c r="TWC52" s="132"/>
      <c r="TWD52" s="132"/>
      <c r="TWE52" s="132"/>
      <c r="TWF52" s="132"/>
      <c r="TWG52" s="132"/>
      <c r="TWH52" s="132"/>
      <c r="TWI52" s="132"/>
      <c r="TWJ52" s="132"/>
      <c r="TWK52" s="132"/>
      <c r="TWL52" s="132"/>
      <c r="TWM52" s="132"/>
      <c r="TWN52" s="132"/>
      <c r="TWO52" s="132"/>
      <c r="TWP52" s="132"/>
      <c r="TWQ52" s="130"/>
      <c r="TWR52" s="132"/>
      <c r="TWS52" s="132"/>
      <c r="TWT52" s="132"/>
      <c r="TWU52" s="132"/>
      <c r="TWV52" s="132"/>
      <c r="TWW52" s="132"/>
      <c r="TWX52" s="132"/>
      <c r="TWY52" s="132"/>
      <c r="TWZ52" s="132"/>
      <c r="TXA52" s="132"/>
      <c r="TXB52" s="132"/>
      <c r="TXC52" s="132"/>
      <c r="TXD52" s="132"/>
      <c r="TXE52" s="132"/>
      <c r="TXF52" s="130"/>
      <c r="TXG52" s="132"/>
      <c r="TXH52" s="132"/>
      <c r="TXI52" s="132"/>
      <c r="TXJ52" s="132"/>
      <c r="TXK52" s="132"/>
      <c r="TXL52" s="132"/>
      <c r="TXM52" s="132"/>
      <c r="TXN52" s="132"/>
      <c r="TXO52" s="132"/>
      <c r="TXP52" s="132"/>
      <c r="TXQ52" s="132"/>
      <c r="TXR52" s="132"/>
      <c r="TXS52" s="132"/>
      <c r="TXT52" s="132"/>
      <c r="TXU52" s="130"/>
      <c r="TXV52" s="132"/>
      <c r="TXW52" s="132"/>
      <c r="TXX52" s="132"/>
      <c r="TXY52" s="132"/>
      <c r="TXZ52" s="132"/>
      <c r="TYA52" s="132"/>
      <c r="TYB52" s="132"/>
      <c r="TYC52" s="132"/>
      <c r="TYD52" s="132"/>
      <c r="TYE52" s="132"/>
      <c r="TYF52" s="132"/>
      <c r="TYG52" s="132"/>
      <c r="TYH52" s="132"/>
      <c r="TYI52" s="132"/>
      <c r="TYJ52" s="130"/>
      <c r="TYK52" s="132"/>
      <c r="TYL52" s="132"/>
      <c r="TYM52" s="132"/>
      <c r="TYN52" s="132"/>
      <c r="TYO52" s="132"/>
      <c r="TYP52" s="132"/>
      <c r="TYQ52" s="132"/>
      <c r="TYR52" s="132"/>
      <c r="TYS52" s="132"/>
      <c r="TYT52" s="132"/>
      <c r="TYU52" s="132"/>
      <c r="TYV52" s="132"/>
      <c r="TYW52" s="132"/>
      <c r="TYX52" s="132"/>
      <c r="TYY52" s="130"/>
      <c r="TYZ52" s="132"/>
      <c r="TZA52" s="132"/>
      <c r="TZB52" s="132"/>
      <c r="TZC52" s="132"/>
      <c r="TZD52" s="132"/>
      <c r="TZE52" s="132"/>
      <c r="TZF52" s="132"/>
      <c r="TZG52" s="132"/>
      <c r="TZH52" s="132"/>
      <c r="TZI52" s="132"/>
      <c r="TZJ52" s="132"/>
      <c r="TZK52" s="132"/>
      <c r="TZL52" s="132"/>
      <c r="TZM52" s="132"/>
      <c r="TZN52" s="130"/>
      <c r="TZO52" s="132"/>
      <c r="TZP52" s="132"/>
      <c r="TZQ52" s="132"/>
      <c r="TZR52" s="132"/>
      <c r="TZS52" s="132"/>
      <c r="TZT52" s="132"/>
      <c r="TZU52" s="132"/>
      <c r="TZV52" s="132"/>
      <c r="TZW52" s="132"/>
      <c r="TZX52" s="132"/>
      <c r="TZY52" s="132"/>
      <c r="TZZ52" s="132"/>
      <c r="UAA52" s="132"/>
      <c r="UAB52" s="132"/>
      <c r="UAC52" s="130"/>
      <c r="UAD52" s="132"/>
      <c r="UAE52" s="132"/>
      <c r="UAF52" s="132"/>
      <c r="UAG52" s="132"/>
      <c r="UAH52" s="132"/>
      <c r="UAI52" s="132"/>
      <c r="UAJ52" s="132"/>
      <c r="UAK52" s="132"/>
      <c r="UAL52" s="132"/>
      <c r="UAM52" s="132"/>
      <c r="UAN52" s="132"/>
      <c r="UAO52" s="132"/>
      <c r="UAP52" s="132"/>
      <c r="UAQ52" s="132"/>
      <c r="UAR52" s="130"/>
      <c r="UAS52" s="132"/>
      <c r="UAT52" s="132"/>
      <c r="UAU52" s="132"/>
      <c r="UAV52" s="132"/>
      <c r="UAW52" s="132"/>
      <c r="UAX52" s="132"/>
      <c r="UAY52" s="132"/>
      <c r="UAZ52" s="132"/>
      <c r="UBA52" s="132"/>
      <c r="UBB52" s="132"/>
      <c r="UBC52" s="132"/>
      <c r="UBD52" s="132"/>
      <c r="UBE52" s="132"/>
      <c r="UBF52" s="132"/>
      <c r="UBG52" s="130"/>
      <c r="UBH52" s="132"/>
      <c r="UBI52" s="132"/>
      <c r="UBJ52" s="132"/>
      <c r="UBK52" s="132"/>
      <c r="UBL52" s="132"/>
      <c r="UBM52" s="132"/>
      <c r="UBN52" s="132"/>
      <c r="UBO52" s="132"/>
      <c r="UBP52" s="132"/>
      <c r="UBQ52" s="132"/>
      <c r="UBR52" s="132"/>
      <c r="UBS52" s="132"/>
      <c r="UBT52" s="132"/>
      <c r="UBU52" s="132"/>
      <c r="UBV52" s="130"/>
      <c r="UBW52" s="132"/>
      <c r="UBX52" s="132"/>
      <c r="UBY52" s="132"/>
      <c r="UBZ52" s="132"/>
      <c r="UCA52" s="132"/>
      <c r="UCB52" s="132"/>
      <c r="UCC52" s="132"/>
      <c r="UCD52" s="132"/>
      <c r="UCE52" s="132"/>
      <c r="UCF52" s="132"/>
      <c r="UCG52" s="132"/>
      <c r="UCH52" s="132"/>
      <c r="UCI52" s="132"/>
      <c r="UCJ52" s="132"/>
      <c r="UCK52" s="130"/>
      <c r="UCL52" s="132"/>
      <c r="UCM52" s="132"/>
      <c r="UCN52" s="132"/>
      <c r="UCO52" s="132"/>
      <c r="UCP52" s="132"/>
      <c r="UCQ52" s="132"/>
      <c r="UCR52" s="132"/>
      <c r="UCS52" s="132"/>
      <c r="UCT52" s="132"/>
      <c r="UCU52" s="132"/>
      <c r="UCV52" s="132"/>
      <c r="UCW52" s="132"/>
      <c r="UCX52" s="132"/>
      <c r="UCY52" s="132"/>
      <c r="UCZ52" s="130"/>
      <c r="UDA52" s="132"/>
      <c r="UDB52" s="132"/>
      <c r="UDC52" s="132"/>
      <c r="UDD52" s="132"/>
      <c r="UDE52" s="132"/>
      <c r="UDF52" s="132"/>
      <c r="UDG52" s="132"/>
      <c r="UDH52" s="132"/>
      <c r="UDI52" s="132"/>
      <c r="UDJ52" s="132"/>
      <c r="UDK52" s="132"/>
      <c r="UDL52" s="132"/>
      <c r="UDM52" s="132"/>
      <c r="UDN52" s="132"/>
      <c r="UDO52" s="130"/>
      <c r="UDP52" s="132"/>
      <c r="UDQ52" s="132"/>
      <c r="UDR52" s="132"/>
      <c r="UDS52" s="132"/>
      <c r="UDT52" s="132"/>
      <c r="UDU52" s="132"/>
      <c r="UDV52" s="132"/>
      <c r="UDW52" s="132"/>
      <c r="UDX52" s="132"/>
      <c r="UDY52" s="132"/>
      <c r="UDZ52" s="132"/>
      <c r="UEA52" s="132"/>
      <c r="UEB52" s="132"/>
      <c r="UEC52" s="132"/>
      <c r="UED52" s="130"/>
      <c r="UEE52" s="132"/>
      <c r="UEF52" s="132"/>
      <c r="UEG52" s="132"/>
      <c r="UEH52" s="132"/>
      <c r="UEI52" s="132"/>
      <c r="UEJ52" s="132"/>
      <c r="UEK52" s="132"/>
      <c r="UEL52" s="132"/>
      <c r="UEM52" s="132"/>
      <c r="UEN52" s="132"/>
      <c r="UEO52" s="132"/>
      <c r="UEP52" s="132"/>
      <c r="UEQ52" s="132"/>
      <c r="UER52" s="132"/>
      <c r="UES52" s="130"/>
      <c r="UET52" s="132"/>
      <c r="UEU52" s="132"/>
      <c r="UEV52" s="132"/>
      <c r="UEW52" s="132"/>
      <c r="UEX52" s="132"/>
      <c r="UEY52" s="132"/>
      <c r="UEZ52" s="132"/>
      <c r="UFA52" s="132"/>
      <c r="UFB52" s="132"/>
      <c r="UFC52" s="132"/>
      <c r="UFD52" s="132"/>
      <c r="UFE52" s="132"/>
      <c r="UFF52" s="132"/>
      <c r="UFG52" s="132"/>
      <c r="UFH52" s="130"/>
      <c r="UFI52" s="132"/>
      <c r="UFJ52" s="132"/>
      <c r="UFK52" s="132"/>
      <c r="UFL52" s="132"/>
      <c r="UFM52" s="132"/>
      <c r="UFN52" s="132"/>
      <c r="UFO52" s="132"/>
      <c r="UFP52" s="132"/>
      <c r="UFQ52" s="132"/>
      <c r="UFR52" s="132"/>
      <c r="UFS52" s="132"/>
      <c r="UFT52" s="132"/>
      <c r="UFU52" s="132"/>
      <c r="UFV52" s="132"/>
      <c r="UFW52" s="130"/>
      <c r="UFX52" s="132"/>
      <c r="UFY52" s="132"/>
      <c r="UFZ52" s="132"/>
      <c r="UGA52" s="132"/>
      <c r="UGB52" s="132"/>
      <c r="UGC52" s="132"/>
      <c r="UGD52" s="132"/>
      <c r="UGE52" s="132"/>
      <c r="UGF52" s="132"/>
      <c r="UGG52" s="132"/>
      <c r="UGH52" s="132"/>
      <c r="UGI52" s="132"/>
      <c r="UGJ52" s="132"/>
      <c r="UGK52" s="132"/>
      <c r="UGL52" s="130"/>
      <c r="UGM52" s="132"/>
      <c r="UGN52" s="132"/>
      <c r="UGO52" s="132"/>
      <c r="UGP52" s="132"/>
      <c r="UGQ52" s="132"/>
      <c r="UGR52" s="132"/>
      <c r="UGS52" s="132"/>
      <c r="UGT52" s="132"/>
      <c r="UGU52" s="132"/>
      <c r="UGV52" s="132"/>
      <c r="UGW52" s="132"/>
      <c r="UGX52" s="132"/>
      <c r="UGY52" s="132"/>
      <c r="UGZ52" s="132"/>
      <c r="UHA52" s="130"/>
      <c r="UHB52" s="132"/>
      <c r="UHC52" s="132"/>
      <c r="UHD52" s="132"/>
      <c r="UHE52" s="132"/>
      <c r="UHF52" s="132"/>
      <c r="UHG52" s="132"/>
      <c r="UHH52" s="132"/>
      <c r="UHI52" s="132"/>
      <c r="UHJ52" s="132"/>
      <c r="UHK52" s="132"/>
      <c r="UHL52" s="132"/>
      <c r="UHM52" s="132"/>
      <c r="UHN52" s="132"/>
      <c r="UHO52" s="132"/>
      <c r="UHP52" s="130"/>
      <c r="UHQ52" s="132"/>
      <c r="UHR52" s="132"/>
      <c r="UHS52" s="132"/>
      <c r="UHT52" s="132"/>
      <c r="UHU52" s="132"/>
      <c r="UHV52" s="132"/>
      <c r="UHW52" s="132"/>
      <c r="UHX52" s="132"/>
      <c r="UHY52" s="132"/>
      <c r="UHZ52" s="132"/>
      <c r="UIA52" s="132"/>
      <c r="UIB52" s="132"/>
      <c r="UIC52" s="132"/>
      <c r="UID52" s="132"/>
      <c r="UIE52" s="130"/>
      <c r="UIF52" s="132"/>
      <c r="UIG52" s="132"/>
      <c r="UIH52" s="132"/>
      <c r="UII52" s="132"/>
      <c r="UIJ52" s="132"/>
      <c r="UIK52" s="132"/>
      <c r="UIL52" s="132"/>
      <c r="UIM52" s="132"/>
      <c r="UIN52" s="132"/>
      <c r="UIO52" s="132"/>
      <c r="UIP52" s="132"/>
      <c r="UIQ52" s="132"/>
      <c r="UIR52" s="132"/>
      <c r="UIS52" s="132"/>
      <c r="UIT52" s="130"/>
      <c r="UIU52" s="132"/>
      <c r="UIV52" s="132"/>
      <c r="UIW52" s="132"/>
      <c r="UIX52" s="132"/>
      <c r="UIY52" s="132"/>
      <c r="UIZ52" s="132"/>
      <c r="UJA52" s="132"/>
      <c r="UJB52" s="132"/>
      <c r="UJC52" s="132"/>
      <c r="UJD52" s="132"/>
      <c r="UJE52" s="132"/>
      <c r="UJF52" s="132"/>
      <c r="UJG52" s="132"/>
      <c r="UJH52" s="132"/>
      <c r="UJI52" s="130"/>
      <c r="UJJ52" s="132"/>
      <c r="UJK52" s="132"/>
      <c r="UJL52" s="132"/>
      <c r="UJM52" s="132"/>
      <c r="UJN52" s="132"/>
      <c r="UJO52" s="132"/>
      <c r="UJP52" s="132"/>
      <c r="UJQ52" s="132"/>
      <c r="UJR52" s="132"/>
      <c r="UJS52" s="132"/>
      <c r="UJT52" s="132"/>
      <c r="UJU52" s="132"/>
      <c r="UJV52" s="132"/>
      <c r="UJW52" s="132"/>
      <c r="UJX52" s="130"/>
      <c r="UJY52" s="132"/>
      <c r="UJZ52" s="132"/>
      <c r="UKA52" s="132"/>
      <c r="UKB52" s="132"/>
      <c r="UKC52" s="132"/>
      <c r="UKD52" s="132"/>
      <c r="UKE52" s="132"/>
      <c r="UKF52" s="132"/>
      <c r="UKG52" s="132"/>
      <c r="UKH52" s="132"/>
      <c r="UKI52" s="132"/>
      <c r="UKJ52" s="132"/>
      <c r="UKK52" s="132"/>
      <c r="UKL52" s="132"/>
      <c r="UKM52" s="130"/>
      <c r="UKN52" s="132"/>
      <c r="UKO52" s="132"/>
      <c r="UKP52" s="132"/>
      <c r="UKQ52" s="132"/>
      <c r="UKR52" s="132"/>
      <c r="UKS52" s="132"/>
      <c r="UKT52" s="132"/>
      <c r="UKU52" s="132"/>
      <c r="UKV52" s="132"/>
      <c r="UKW52" s="132"/>
      <c r="UKX52" s="132"/>
      <c r="UKY52" s="132"/>
      <c r="UKZ52" s="132"/>
      <c r="ULA52" s="132"/>
      <c r="ULB52" s="130"/>
      <c r="ULC52" s="132"/>
      <c r="ULD52" s="132"/>
      <c r="ULE52" s="132"/>
      <c r="ULF52" s="132"/>
      <c r="ULG52" s="132"/>
      <c r="ULH52" s="132"/>
      <c r="ULI52" s="132"/>
      <c r="ULJ52" s="132"/>
      <c r="ULK52" s="132"/>
      <c r="ULL52" s="132"/>
      <c r="ULM52" s="132"/>
      <c r="ULN52" s="132"/>
      <c r="ULO52" s="132"/>
      <c r="ULP52" s="132"/>
      <c r="ULQ52" s="130"/>
      <c r="ULR52" s="132"/>
      <c r="ULS52" s="132"/>
      <c r="ULT52" s="132"/>
      <c r="ULU52" s="132"/>
      <c r="ULV52" s="132"/>
      <c r="ULW52" s="132"/>
      <c r="ULX52" s="132"/>
      <c r="ULY52" s="132"/>
      <c r="ULZ52" s="132"/>
      <c r="UMA52" s="132"/>
      <c r="UMB52" s="132"/>
      <c r="UMC52" s="132"/>
      <c r="UMD52" s="132"/>
      <c r="UME52" s="132"/>
      <c r="UMF52" s="130"/>
      <c r="UMG52" s="132"/>
      <c r="UMH52" s="132"/>
      <c r="UMI52" s="132"/>
      <c r="UMJ52" s="132"/>
      <c r="UMK52" s="132"/>
      <c r="UML52" s="132"/>
      <c r="UMM52" s="132"/>
      <c r="UMN52" s="132"/>
      <c r="UMO52" s="132"/>
      <c r="UMP52" s="132"/>
      <c r="UMQ52" s="132"/>
      <c r="UMR52" s="132"/>
      <c r="UMS52" s="132"/>
      <c r="UMT52" s="132"/>
      <c r="UMU52" s="130"/>
      <c r="UMV52" s="132"/>
      <c r="UMW52" s="132"/>
      <c r="UMX52" s="132"/>
      <c r="UMY52" s="132"/>
      <c r="UMZ52" s="132"/>
      <c r="UNA52" s="132"/>
      <c r="UNB52" s="132"/>
      <c r="UNC52" s="132"/>
      <c r="UND52" s="132"/>
      <c r="UNE52" s="132"/>
      <c r="UNF52" s="132"/>
      <c r="UNG52" s="132"/>
      <c r="UNH52" s="132"/>
      <c r="UNI52" s="132"/>
      <c r="UNJ52" s="130"/>
      <c r="UNK52" s="132"/>
      <c r="UNL52" s="132"/>
      <c r="UNM52" s="132"/>
      <c r="UNN52" s="132"/>
      <c r="UNO52" s="132"/>
      <c r="UNP52" s="132"/>
      <c r="UNQ52" s="132"/>
      <c r="UNR52" s="132"/>
      <c r="UNS52" s="132"/>
      <c r="UNT52" s="132"/>
      <c r="UNU52" s="132"/>
      <c r="UNV52" s="132"/>
      <c r="UNW52" s="132"/>
      <c r="UNX52" s="132"/>
      <c r="UNY52" s="130"/>
      <c r="UNZ52" s="132"/>
      <c r="UOA52" s="132"/>
      <c r="UOB52" s="132"/>
      <c r="UOC52" s="132"/>
      <c r="UOD52" s="132"/>
      <c r="UOE52" s="132"/>
      <c r="UOF52" s="132"/>
      <c r="UOG52" s="132"/>
      <c r="UOH52" s="132"/>
      <c r="UOI52" s="132"/>
      <c r="UOJ52" s="132"/>
      <c r="UOK52" s="132"/>
      <c r="UOL52" s="132"/>
      <c r="UOM52" s="132"/>
      <c r="UON52" s="130"/>
      <c r="UOO52" s="132"/>
      <c r="UOP52" s="132"/>
      <c r="UOQ52" s="132"/>
      <c r="UOR52" s="132"/>
      <c r="UOS52" s="132"/>
      <c r="UOT52" s="132"/>
      <c r="UOU52" s="132"/>
      <c r="UOV52" s="132"/>
      <c r="UOW52" s="132"/>
      <c r="UOX52" s="132"/>
      <c r="UOY52" s="132"/>
      <c r="UOZ52" s="132"/>
      <c r="UPA52" s="132"/>
      <c r="UPB52" s="132"/>
      <c r="UPC52" s="130"/>
      <c r="UPD52" s="132"/>
      <c r="UPE52" s="132"/>
      <c r="UPF52" s="132"/>
      <c r="UPG52" s="132"/>
      <c r="UPH52" s="132"/>
      <c r="UPI52" s="132"/>
      <c r="UPJ52" s="132"/>
      <c r="UPK52" s="132"/>
      <c r="UPL52" s="132"/>
      <c r="UPM52" s="132"/>
      <c r="UPN52" s="132"/>
      <c r="UPO52" s="132"/>
      <c r="UPP52" s="132"/>
      <c r="UPQ52" s="132"/>
      <c r="UPR52" s="130"/>
      <c r="UPS52" s="132"/>
      <c r="UPT52" s="132"/>
      <c r="UPU52" s="132"/>
      <c r="UPV52" s="132"/>
      <c r="UPW52" s="132"/>
      <c r="UPX52" s="132"/>
      <c r="UPY52" s="132"/>
      <c r="UPZ52" s="132"/>
      <c r="UQA52" s="132"/>
      <c r="UQB52" s="132"/>
      <c r="UQC52" s="132"/>
      <c r="UQD52" s="132"/>
      <c r="UQE52" s="132"/>
      <c r="UQF52" s="132"/>
      <c r="UQG52" s="130"/>
      <c r="UQH52" s="132"/>
      <c r="UQI52" s="132"/>
      <c r="UQJ52" s="132"/>
      <c r="UQK52" s="132"/>
      <c r="UQL52" s="132"/>
      <c r="UQM52" s="132"/>
      <c r="UQN52" s="132"/>
      <c r="UQO52" s="132"/>
      <c r="UQP52" s="132"/>
      <c r="UQQ52" s="132"/>
      <c r="UQR52" s="132"/>
      <c r="UQS52" s="132"/>
      <c r="UQT52" s="132"/>
      <c r="UQU52" s="132"/>
      <c r="UQV52" s="130"/>
      <c r="UQW52" s="132"/>
      <c r="UQX52" s="132"/>
      <c r="UQY52" s="132"/>
      <c r="UQZ52" s="132"/>
      <c r="URA52" s="132"/>
      <c r="URB52" s="132"/>
      <c r="URC52" s="132"/>
      <c r="URD52" s="132"/>
      <c r="URE52" s="132"/>
      <c r="URF52" s="132"/>
      <c r="URG52" s="132"/>
      <c r="URH52" s="132"/>
      <c r="URI52" s="132"/>
      <c r="URJ52" s="132"/>
      <c r="URK52" s="130"/>
      <c r="URL52" s="132"/>
      <c r="URM52" s="132"/>
      <c r="URN52" s="132"/>
      <c r="URO52" s="132"/>
      <c r="URP52" s="132"/>
      <c r="URQ52" s="132"/>
      <c r="URR52" s="132"/>
      <c r="URS52" s="132"/>
      <c r="URT52" s="132"/>
      <c r="URU52" s="132"/>
      <c r="URV52" s="132"/>
      <c r="URW52" s="132"/>
      <c r="URX52" s="132"/>
      <c r="URY52" s="132"/>
      <c r="URZ52" s="130"/>
      <c r="USA52" s="132"/>
      <c r="USB52" s="132"/>
      <c r="USC52" s="132"/>
      <c r="USD52" s="132"/>
      <c r="USE52" s="132"/>
      <c r="USF52" s="132"/>
      <c r="USG52" s="132"/>
      <c r="USH52" s="132"/>
      <c r="USI52" s="132"/>
      <c r="USJ52" s="132"/>
      <c r="USK52" s="132"/>
      <c r="USL52" s="132"/>
      <c r="USM52" s="132"/>
      <c r="USN52" s="132"/>
      <c r="USO52" s="130"/>
      <c r="USP52" s="132"/>
      <c r="USQ52" s="132"/>
      <c r="USR52" s="132"/>
      <c r="USS52" s="132"/>
      <c r="UST52" s="132"/>
      <c r="USU52" s="132"/>
      <c r="USV52" s="132"/>
      <c r="USW52" s="132"/>
      <c r="USX52" s="132"/>
      <c r="USY52" s="132"/>
      <c r="USZ52" s="132"/>
      <c r="UTA52" s="132"/>
      <c r="UTB52" s="132"/>
      <c r="UTC52" s="132"/>
      <c r="UTD52" s="130"/>
      <c r="UTE52" s="132"/>
      <c r="UTF52" s="132"/>
      <c r="UTG52" s="132"/>
      <c r="UTH52" s="132"/>
      <c r="UTI52" s="132"/>
      <c r="UTJ52" s="132"/>
      <c r="UTK52" s="132"/>
      <c r="UTL52" s="132"/>
      <c r="UTM52" s="132"/>
      <c r="UTN52" s="132"/>
      <c r="UTO52" s="132"/>
      <c r="UTP52" s="132"/>
      <c r="UTQ52" s="132"/>
      <c r="UTR52" s="132"/>
      <c r="UTS52" s="130"/>
      <c r="UTT52" s="132"/>
      <c r="UTU52" s="132"/>
      <c r="UTV52" s="132"/>
      <c r="UTW52" s="132"/>
      <c r="UTX52" s="132"/>
      <c r="UTY52" s="132"/>
      <c r="UTZ52" s="132"/>
      <c r="UUA52" s="132"/>
      <c r="UUB52" s="132"/>
      <c r="UUC52" s="132"/>
      <c r="UUD52" s="132"/>
      <c r="UUE52" s="132"/>
      <c r="UUF52" s="132"/>
      <c r="UUG52" s="132"/>
      <c r="UUH52" s="130"/>
      <c r="UUI52" s="132"/>
      <c r="UUJ52" s="132"/>
      <c r="UUK52" s="132"/>
      <c r="UUL52" s="132"/>
      <c r="UUM52" s="132"/>
      <c r="UUN52" s="132"/>
      <c r="UUO52" s="132"/>
      <c r="UUP52" s="132"/>
      <c r="UUQ52" s="132"/>
      <c r="UUR52" s="132"/>
      <c r="UUS52" s="132"/>
      <c r="UUT52" s="132"/>
      <c r="UUU52" s="132"/>
      <c r="UUV52" s="132"/>
      <c r="UUW52" s="130"/>
      <c r="UUX52" s="132"/>
      <c r="UUY52" s="132"/>
      <c r="UUZ52" s="132"/>
      <c r="UVA52" s="132"/>
      <c r="UVB52" s="132"/>
      <c r="UVC52" s="132"/>
      <c r="UVD52" s="132"/>
      <c r="UVE52" s="132"/>
      <c r="UVF52" s="132"/>
      <c r="UVG52" s="132"/>
      <c r="UVH52" s="132"/>
      <c r="UVI52" s="132"/>
      <c r="UVJ52" s="132"/>
      <c r="UVK52" s="132"/>
      <c r="UVL52" s="130"/>
      <c r="UVM52" s="132"/>
      <c r="UVN52" s="132"/>
      <c r="UVO52" s="132"/>
      <c r="UVP52" s="132"/>
      <c r="UVQ52" s="132"/>
      <c r="UVR52" s="132"/>
      <c r="UVS52" s="132"/>
      <c r="UVT52" s="132"/>
      <c r="UVU52" s="132"/>
      <c r="UVV52" s="132"/>
      <c r="UVW52" s="132"/>
      <c r="UVX52" s="132"/>
      <c r="UVY52" s="132"/>
      <c r="UVZ52" s="132"/>
      <c r="UWA52" s="130"/>
      <c r="UWB52" s="132"/>
      <c r="UWC52" s="132"/>
      <c r="UWD52" s="132"/>
      <c r="UWE52" s="132"/>
      <c r="UWF52" s="132"/>
      <c r="UWG52" s="132"/>
      <c r="UWH52" s="132"/>
      <c r="UWI52" s="132"/>
      <c r="UWJ52" s="132"/>
      <c r="UWK52" s="132"/>
      <c r="UWL52" s="132"/>
      <c r="UWM52" s="132"/>
      <c r="UWN52" s="132"/>
      <c r="UWO52" s="132"/>
      <c r="UWP52" s="130"/>
      <c r="UWQ52" s="132"/>
      <c r="UWR52" s="132"/>
      <c r="UWS52" s="132"/>
      <c r="UWT52" s="132"/>
      <c r="UWU52" s="132"/>
      <c r="UWV52" s="132"/>
      <c r="UWW52" s="132"/>
      <c r="UWX52" s="132"/>
      <c r="UWY52" s="132"/>
      <c r="UWZ52" s="132"/>
      <c r="UXA52" s="132"/>
      <c r="UXB52" s="132"/>
      <c r="UXC52" s="132"/>
      <c r="UXD52" s="132"/>
      <c r="UXE52" s="130"/>
      <c r="UXF52" s="132"/>
      <c r="UXG52" s="132"/>
      <c r="UXH52" s="132"/>
      <c r="UXI52" s="132"/>
      <c r="UXJ52" s="132"/>
      <c r="UXK52" s="132"/>
      <c r="UXL52" s="132"/>
      <c r="UXM52" s="132"/>
      <c r="UXN52" s="132"/>
      <c r="UXO52" s="132"/>
      <c r="UXP52" s="132"/>
      <c r="UXQ52" s="132"/>
      <c r="UXR52" s="132"/>
      <c r="UXS52" s="132"/>
      <c r="UXT52" s="130"/>
      <c r="UXU52" s="132"/>
      <c r="UXV52" s="132"/>
      <c r="UXW52" s="132"/>
      <c r="UXX52" s="132"/>
      <c r="UXY52" s="132"/>
      <c r="UXZ52" s="132"/>
      <c r="UYA52" s="132"/>
      <c r="UYB52" s="132"/>
      <c r="UYC52" s="132"/>
      <c r="UYD52" s="132"/>
      <c r="UYE52" s="132"/>
      <c r="UYF52" s="132"/>
      <c r="UYG52" s="132"/>
      <c r="UYH52" s="132"/>
      <c r="UYI52" s="130"/>
      <c r="UYJ52" s="132"/>
      <c r="UYK52" s="132"/>
      <c r="UYL52" s="132"/>
      <c r="UYM52" s="132"/>
      <c r="UYN52" s="132"/>
      <c r="UYO52" s="132"/>
      <c r="UYP52" s="132"/>
      <c r="UYQ52" s="132"/>
      <c r="UYR52" s="132"/>
      <c r="UYS52" s="132"/>
      <c r="UYT52" s="132"/>
      <c r="UYU52" s="132"/>
      <c r="UYV52" s="132"/>
      <c r="UYW52" s="132"/>
      <c r="UYX52" s="130"/>
      <c r="UYY52" s="132"/>
      <c r="UYZ52" s="132"/>
      <c r="UZA52" s="132"/>
      <c r="UZB52" s="132"/>
      <c r="UZC52" s="132"/>
      <c r="UZD52" s="132"/>
      <c r="UZE52" s="132"/>
      <c r="UZF52" s="132"/>
      <c r="UZG52" s="132"/>
      <c r="UZH52" s="132"/>
      <c r="UZI52" s="132"/>
      <c r="UZJ52" s="132"/>
      <c r="UZK52" s="132"/>
      <c r="UZL52" s="132"/>
      <c r="UZM52" s="130"/>
      <c r="UZN52" s="132"/>
      <c r="UZO52" s="132"/>
      <c r="UZP52" s="132"/>
      <c r="UZQ52" s="132"/>
      <c r="UZR52" s="132"/>
      <c r="UZS52" s="132"/>
      <c r="UZT52" s="132"/>
      <c r="UZU52" s="132"/>
      <c r="UZV52" s="132"/>
      <c r="UZW52" s="132"/>
      <c r="UZX52" s="132"/>
      <c r="UZY52" s="132"/>
      <c r="UZZ52" s="132"/>
      <c r="VAA52" s="132"/>
      <c r="VAB52" s="130"/>
      <c r="VAC52" s="132"/>
      <c r="VAD52" s="132"/>
      <c r="VAE52" s="132"/>
      <c r="VAF52" s="132"/>
      <c r="VAG52" s="132"/>
      <c r="VAH52" s="132"/>
      <c r="VAI52" s="132"/>
      <c r="VAJ52" s="132"/>
      <c r="VAK52" s="132"/>
      <c r="VAL52" s="132"/>
      <c r="VAM52" s="132"/>
      <c r="VAN52" s="132"/>
      <c r="VAO52" s="132"/>
      <c r="VAP52" s="132"/>
      <c r="VAQ52" s="130"/>
      <c r="VAR52" s="132"/>
      <c r="VAS52" s="132"/>
      <c r="VAT52" s="132"/>
      <c r="VAU52" s="132"/>
      <c r="VAV52" s="132"/>
      <c r="VAW52" s="132"/>
      <c r="VAX52" s="132"/>
      <c r="VAY52" s="132"/>
      <c r="VAZ52" s="132"/>
      <c r="VBA52" s="132"/>
      <c r="VBB52" s="132"/>
      <c r="VBC52" s="132"/>
      <c r="VBD52" s="132"/>
      <c r="VBE52" s="132"/>
      <c r="VBF52" s="130"/>
      <c r="VBG52" s="132"/>
      <c r="VBH52" s="132"/>
      <c r="VBI52" s="132"/>
      <c r="VBJ52" s="132"/>
      <c r="VBK52" s="132"/>
      <c r="VBL52" s="132"/>
      <c r="VBM52" s="132"/>
      <c r="VBN52" s="132"/>
      <c r="VBO52" s="132"/>
      <c r="VBP52" s="132"/>
      <c r="VBQ52" s="132"/>
      <c r="VBR52" s="132"/>
      <c r="VBS52" s="132"/>
      <c r="VBT52" s="132"/>
      <c r="VBU52" s="130"/>
      <c r="VBV52" s="132"/>
      <c r="VBW52" s="132"/>
      <c r="VBX52" s="132"/>
      <c r="VBY52" s="132"/>
      <c r="VBZ52" s="132"/>
      <c r="VCA52" s="132"/>
      <c r="VCB52" s="132"/>
      <c r="VCC52" s="132"/>
      <c r="VCD52" s="132"/>
      <c r="VCE52" s="132"/>
      <c r="VCF52" s="132"/>
      <c r="VCG52" s="132"/>
      <c r="VCH52" s="132"/>
      <c r="VCI52" s="132"/>
      <c r="VCJ52" s="130"/>
      <c r="VCK52" s="132"/>
      <c r="VCL52" s="132"/>
      <c r="VCM52" s="132"/>
      <c r="VCN52" s="132"/>
      <c r="VCO52" s="132"/>
      <c r="VCP52" s="132"/>
      <c r="VCQ52" s="132"/>
      <c r="VCR52" s="132"/>
      <c r="VCS52" s="132"/>
      <c r="VCT52" s="132"/>
      <c r="VCU52" s="132"/>
      <c r="VCV52" s="132"/>
      <c r="VCW52" s="132"/>
      <c r="VCX52" s="132"/>
      <c r="VCY52" s="130"/>
      <c r="VCZ52" s="132"/>
      <c r="VDA52" s="132"/>
      <c r="VDB52" s="132"/>
      <c r="VDC52" s="132"/>
      <c r="VDD52" s="132"/>
      <c r="VDE52" s="132"/>
      <c r="VDF52" s="132"/>
      <c r="VDG52" s="132"/>
      <c r="VDH52" s="132"/>
      <c r="VDI52" s="132"/>
      <c r="VDJ52" s="132"/>
      <c r="VDK52" s="132"/>
      <c r="VDL52" s="132"/>
      <c r="VDM52" s="132"/>
      <c r="VDN52" s="130"/>
      <c r="VDO52" s="132"/>
      <c r="VDP52" s="132"/>
      <c r="VDQ52" s="132"/>
      <c r="VDR52" s="132"/>
      <c r="VDS52" s="132"/>
      <c r="VDT52" s="132"/>
      <c r="VDU52" s="132"/>
      <c r="VDV52" s="132"/>
      <c r="VDW52" s="132"/>
      <c r="VDX52" s="132"/>
      <c r="VDY52" s="132"/>
      <c r="VDZ52" s="132"/>
      <c r="VEA52" s="132"/>
      <c r="VEB52" s="132"/>
      <c r="VEC52" s="130"/>
      <c r="VED52" s="132"/>
      <c r="VEE52" s="132"/>
      <c r="VEF52" s="132"/>
      <c r="VEG52" s="132"/>
      <c r="VEH52" s="132"/>
      <c r="VEI52" s="132"/>
      <c r="VEJ52" s="132"/>
      <c r="VEK52" s="132"/>
      <c r="VEL52" s="132"/>
      <c r="VEM52" s="132"/>
      <c r="VEN52" s="132"/>
      <c r="VEO52" s="132"/>
      <c r="VEP52" s="132"/>
      <c r="VEQ52" s="132"/>
      <c r="VER52" s="130"/>
      <c r="VES52" s="132"/>
      <c r="VET52" s="132"/>
      <c r="VEU52" s="132"/>
      <c r="VEV52" s="132"/>
      <c r="VEW52" s="132"/>
      <c r="VEX52" s="132"/>
      <c r="VEY52" s="132"/>
      <c r="VEZ52" s="132"/>
      <c r="VFA52" s="132"/>
      <c r="VFB52" s="132"/>
      <c r="VFC52" s="132"/>
      <c r="VFD52" s="132"/>
      <c r="VFE52" s="132"/>
      <c r="VFF52" s="132"/>
      <c r="VFG52" s="130"/>
      <c r="VFH52" s="132"/>
      <c r="VFI52" s="132"/>
      <c r="VFJ52" s="132"/>
      <c r="VFK52" s="132"/>
      <c r="VFL52" s="132"/>
      <c r="VFM52" s="132"/>
      <c r="VFN52" s="132"/>
      <c r="VFO52" s="132"/>
      <c r="VFP52" s="132"/>
      <c r="VFQ52" s="132"/>
      <c r="VFR52" s="132"/>
      <c r="VFS52" s="132"/>
      <c r="VFT52" s="132"/>
      <c r="VFU52" s="132"/>
      <c r="VFV52" s="130"/>
      <c r="VFW52" s="132"/>
      <c r="VFX52" s="132"/>
      <c r="VFY52" s="132"/>
      <c r="VFZ52" s="132"/>
      <c r="VGA52" s="132"/>
      <c r="VGB52" s="132"/>
      <c r="VGC52" s="132"/>
      <c r="VGD52" s="132"/>
      <c r="VGE52" s="132"/>
      <c r="VGF52" s="132"/>
      <c r="VGG52" s="132"/>
      <c r="VGH52" s="132"/>
      <c r="VGI52" s="132"/>
      <c r="VGJ52" s="132"/>
      <c r="VGK52" s="130"/>
      <c r="VGL52" s="132"/>
      <c r="VGM52" s="132"/>
      <c r="VGN52" s="132"/>
      <c r="VGO52" s="132"/>
      <c r="VGP52" s="132"/>
      <c r="VGQ52" s="132"/>
      <c r="VGR52" s="132"/>
      <c r="VGS52" s="132"/>
      <c r="VGT52" s="132"/>
      <c r="VGU52" s="132"/>
      <c r="VGV52" s="132"/>
      <c r="VGW52" s="132"/>
      <c r="VGX52" s="132"/>
      <c r="VGY52" s="132"/>
      <c r="VGZ52" s="130"/>
      <c r="VHA52" s="132"/>
      <c r="VHB52" s="132"/>
      <c r="VHC52" s="132"/>
      <c r="VHD52" s="132"/>
      <c r="VHE52" s="132"/>
      <c r="VHF52" s="132"/>
      <c r="VHG52" s="132"/>
      <c r="VHH52" s="132"/>
      <c r="VHI52" s="132"/>
      <c r="VHJ52" s="132"/>
      <c r="VHK52" s="132"/>
      <c r="VHL52" s="132"/>
      <c r="VHM52" s="132"/>
      <c r="VHN52" s="132"/>
      <c r="VHO52" s="130"/>
      <c r="VHP52" s="132"/>
      <c r="VHQ52" s="132"/>
      <c r="VHR52" s="132"/>
      <c r="VHS52" s="132"/>
      <c r="VHT52" s="132"/>
      <c r="VHU52" s="132"/>
      <c r="VHV52" s="132"/>
      <c r="VHW52" s="132"/>
      <c r="VHX52" s="132"/>
      <c r="VHY52" s="132"/>
      <c r="VHZ52" s="132"/>
      <c r="VIA52" s="132"/>
      <c r="VIB52" s="132"/>
      <c r="VIC52" s="132"/>
      <c r="VID52" s="130"/>
      <c r="VIE52" s="132"/>
      <c r="VIF52" s="132"/>
      <c r="VIG52" s="132"/>
      <c r="VIH52" s="132"/>
      <c r="VII52" s="132"/>
      <c r="VIJ52" s="132"/>
      <c r="VIK52" s="132"/>
      <c r="VIL52" s="132"/>
      <c r="VIM52" s="132"/>
      <c r="VIN52" s="132"/>
      <c r="VIO52" s="132"/>
      <c r="VIP52" s="132"/>
      <c r="VIQ52" s="132"/>
      <c r="VIR52" s="132"/>
      <c r="VIS52" s="130"/>
      <c r="VIT52" s="132"/>
      <c r="VIU52" s="132"/>
      <c r="VIV52" s="132"/>
      <c r="VIW52" s="132"/>
      <c r="VIX52" s="132"/>
      <c r="VIY52" s="132"/>
      <c r="VIZ52" s="132"/>
      <c r="VJA52" s="132"/>
      <c r="VJB52" s="132"/>
      <c r="VJC52" s="132"/>
      <c r="VJD52" s="132"/>
      <c r="VJE52" s="132"/>
      <c r="VJF52" s="132"/>
      <c r="VJG52" s="132"/>
      <c r="VJH52" s="130"/>
      <c r="VJI52" s="132"/>
      <c r="VJJ52" s="132"/>
      <c r="VJK52" s="132"/>
      <c r="VJL52" s="132"/>
      <c r="VJM52" s="132"/>
      <c r="VJN52" s="132"/>
      <c r="VJO52" s="132"/>
      <c r="VJP52" s="132"/>
      <c r="VJQ52" s="132"/>
      <c r="VJR52" s="132"/>
      <c r="VJS52" s="132"/>
      <c r="VJT52" s="132"/>
      <c r="VJU52" s="132"/>
      <c r="VJV52" s="132"/>
      <c r="VJW52" s="130"/>
      <c r="VJX52" s="132"/>
      <c r="VJY52" s="132"/>
      <c r="VJZ52" s="132"/>
      <c r="VKA52" s="132"/>
      <c r="VKB52" s="132"/>
      <c r="VKC52" s="132"/>
      <c r="VKD52" s="132"/>
      <c r="VKE52" s="132"/>
      <c r="VKF52" s="132"/>
      <c r="VKG52" s="132"/>
      <c r="VKH52" s="132"/>
      <c r="VKI52" s="132"/>
      <c r="VKJ52" s="132"/>
      <c r="VKK52" s="132"/>
      <c r="VKL52" s="130"/>
      <c r="VKM52" s="132"/>
      <c r="VKN52" s="132"/>
      <c r="VKO52" s="132"/>
      <c r="VKP52" s="132"/>
      <c r="VKQ52" s="132"/>
      <c r="VKR52" s="132"/>
      <c r="VKS52" s="132"/>
      <c r="VKT52" s="132"/>
      <c r="VKU52" s="132"/>
      <c r="VKV52" s="132"/>
      <c r="VKW52" s="132"/>
      <c r="VKX52" s="132"/>
      <c r="VKY52" s="132"/>
      <c r="VKZ52" s="132"/>
      <c r="VLA52" s="130"/>
      <c r="VLB52" s="132"/>
      <c r="VLC52" s="132"/>
      <c r="VLD52" s="132"/>
      <c r="VLE52" s="132"/>
      <c r="VLF52" s="132"/>
      <c r="VLG52" s="132"/>
      <c r="VLH52" s="132"/>
      <c r="VLI52" s="132"/>
      <c r="VLJ52" s="132"/>
      <c r="VLK52" s="132"/>
      <c r="VLL52" s="132"/>
      <c r="VLM52" s="132"/>
      <c r="VLN52" s="132"/>
      <c r="VLO52" s="132"/>
      <c r="VLP52" s="130"/>
      <c r="VLQ52" s="132"/>
      <c r="VLR52" s="132"/>
      <c r="VLS52" s="132"/>
      <c r="VLT52" s="132"/>
      <c r="VLU52" s="132"/>
      <c r="VLV52" s="132"/>
      <c r="VLW52" s="132"/>
      <c r="VLX52" s="132"/>
      <c r="VLY52" s="132"/>
      <c r="VLZ52" s="132"/>
      <c r="VMA52" s="132"/>
      <c r="VMB52" s="132"/>
      <c r="VMC52" s="132"/>
      <c r="VMD52" s="132"/>
      <c r="VME52" s="130"/>
      <c r="VMF52" s="132"/>
      <c r="VMG52" s="132"/>
      <c r="VMH52" s="132"/>
      <c r="VMI52" s="132"/>
      <c r="VMJ52" s="132"/>
      <c r="VMK52" s="132"/>
      <c r="VML52" s="132"/>
      <c r="VMM52" s="132"/>
      <c r="VMN52" s="132"/>
      <c r="VMO52" s="132"/>
      <c r="VMP52" s="132"/>
      <c r="VMQ52" s="132"/>
      <c r="VMR52" s="132"/>
      <c r="VMS52" s="132"/>
      <c r="VMT52" s="130"/>
      <c r="VMU52" s="132"/>
      <c r="VMV52" s="132"/>
      <c r="VMW52" s="132"/>
      <c r="VMX52" s="132"/>
      <c r="VMY52" s="132"/>
      <c r="VMZ52" s="132"/>
      <c r="VNA52" s="132"/>
      <c r="VNB52" s="132"/>
      <c r="VNC52" s="132"/>
      <c r="VND52" s="132"/>
      <c r="VNE52" s="132"/>
      <c r="VNF52" s="132"/>
      <c r="VNG52" s="132"/>
      <c r="VNH52" s="132"/>
      <c r="VNI52" s="130"/>
      <c r="VNJ52" s="132"/>
      <c r="VNK52" s="132"/>
      <c r="VNL52" s="132"/>
      <c r="VNM52" s="132"/>
      <c r="VNN52" s="132"/>
      <c r="VNO52" s="132"/>
      <c r="VNP52" s="132"/>
      <c r="VNQ52" s="132"/>
      <c r="VNR52" s="132"/>
      <c r="VNS52" s="132"/>
      <c r="VNT52" s="132"/>
      <c r="VNU52" s="132"/>
      <c r="VNV52" s="132"/>
      <c r="VNW52" s="132"/>
      <c r="VNX52" s="130"/>
      <c r="VNY52" s="132"/>
      <c r="VNZ52" s="132"/>
      <c r="VOA52" s="132"/>
      <c r="VOB52" s="132"/>
      <c r="VOC52" s="132"/>
      <c r="VOD52" s="132"/>
      <c r="VOE52" s="132"/>
      <c r="VOF52" s="132"/>
      <c r="VOG52" s="132"/>
      <c r="VOH52" s="132"/>
      <c r="VOI52" s="132"/>
      <c r="VOJ52" s="132"/>
      <c r="VOK52" s="132"/>
      <c r="VOL52" s="132"/>
      <c r="VOM52" s="130"/>
      <c r="VON52" s="132"/>
      <c r="VOO52" s="132"/>
      <c r="VOP52" s="132"/>
      <c r="VOQ52" s="132"/>
      <c r="VOR52" s="132"/>
      <c r="VOS52" s="132"/>
      <c r="VOT52" s="132"/>
      <c r="VOU52" s="132"/>
      <c r="VOV52" s="132"/>
      <c r="VOW52" s="132"/>
      <c r="VOX52" s="132"/>
      <c r="VOY52" s="132"/>
      <c r="VOZ52" s="132"/>
      <c r="VPA52" s="132"/>
      <c r="VPB52" s="130"/>
      <c r="VPC52" s="132"/>
      <c r="VPD52" s="132"/>
      <c r="VPE52" s="132"/>
      <c r="VPF52" s="132"/>
      <c r="VPG52" s="132"/>
      <c r="VPH52" s="132"/>
      <c r="VPI52" s="132"/>
      <c r="VPJ52" s="132"/>
      <c r="VPK52" s="132"/>
      <c r="VPL52" s="132"/>
      <c r="VPM52" s="132"/>
      <c r="VPN52" s="132"/>
      <c r="VPO52" s="132"/>
      <c r="VPP52" s="132"/>
      <c r="VPQ52" s="130"/>
      <c r="VPR52" s="132"/>
      <c r="VPS52" s="132"/>
      <c r="VPT52" s="132"/>
      <c r="VPU52" s="132"/>
      <c r="VPV52" s="132"/>
      <c r="VPW52" s="132"/>
      <c r="VPX52" s="132"/>
      <c r="VPY52" s="132"/>
      <c r="VPZ52" s="132"/>
      <c r="VQA52" s="132"/>
      <c r="VQB52" s="132"/>
      <c r="VQC52" s="132"/>
      <c r="VQD52" s="132"/>
      <c r="VQE52" s="132"/>
      <c r="VQF52" s="130"/>
      <c r="VQG52" s="132"/>
      <c r="VQH52" s="132"/>
      <c r="VQI52" s="132"/>
      <c r="VQJ52" s="132"/>
      <c r="VQK52" s="132"/>
      <c r="VQL52" s="132"/>
      <c r="VQM52" s="132"/>
      <c r="VQN52" s="132"/>
      <c r="VQO52" s="132"/>
      <c r="VQP52" s="132"/>
      <c r="VQQ52" s="132"/>
      <c r="VQR52" s="132"/>
      <c r="VQS52" s="132"/>
      <c r="VQT52" s="132"/>
      <c r="VQU52" s="130"/>
      <c r="VQV52" s="132"/>
      <c r="VQW52" s="132"/>
      <c r="VQX52" s="132"/>
      <c r="VQY52" s="132"/>
      <c r="VQZ52" s="132"/>
      <c r="VRA52" s="132"/>
      <c r="VRB52" s="132"/>
      <c r="VRC52" s="132"/>
      <c r="VRD52" s="132"/>
      <c r="VRE52" s="132"/>
      <c r="VRF52" s="132"/>
      <c r="VRG52" s="132"/>
      <c r="VRH52" s="132"/>
      <c r="VRI52" s="132"/>
      <c r="VRJ52" s="130"/>
      <c r="VRK52" s="132"/>
      <c r="VRL52" s="132"/>
      <c r="VRM52" s="132"/>
      <c r="VRN52" s="132"/>
      <c r="VRO52" s="132"/>
      <c r="VRP52" s="132"/>
      <c r="VRQ52" s="132"/>
      <c r="VRR52" s="132"/>
      <c r="VRS52" s="132"/>
      <c r="VRT52" s="132"/>
      <c r="VRU52" s="132"/>
      <c r="VRV52" s="132"/>
      <c r="VRW52" s="132"/>
      <c r="VRX52" s="132"/>
      <c r="VRY52" s="130"/>
      <c r="VRZ52" s="132"/>
      <c r="VSA52" s="132"/>
      <c r="VSB52" s="132"/>
      <c r="VSC52" s="132"/>
      <c r="VSD52" s="132"/>
      <c r="VSE52" s="132"/>
      <c r="VSF52" s="132"/>
      <c r="VSG52" s="132"/>
      <c r="VSH52" s="132"/>
      <c r="VSI52" s="132"/>
      <c r="VSJ52" s="132"/>
      <c r="VSK52" s="132"/>
      <c r="VSL52" s="132"/>
      <c r="VSM52" s="132"/>
      <c r="VSN52" s="130"/>
      <c r="VSO52" s="132"/>
      <c r="VSP52" s="132"/>
      <c r="VSQ52" s="132"/>
      <c r="VSR52" s="132"/>
      <c r="VSS52" s="132"/>
      <c r="VST52" s="132"/>
      <c r="VSU52" s="132"/>
      <c r="VSV52" s="132"/>
      <c r="VSW52" s="132"/>
      <c r="VSX52" s="132"/>
      <c r="VSY52" s="132"/>
      <c r="VSZ52" s="132"/>
      <c r="VTA52" s="132"/>
      <c r="VTB52" s="132"/>
      <c r="VTC52" s="130"/>
      <c r="VTD52" s="132"/>
      <c r="VTE52" s="132"/>
      <c r="VTF52" s="132"/>
      <c r="VTG52" s="132"/>
      <c r="VTH52" s="132"/>
      <c r="VTI52" s="132"/>
      <c r="VTJ52" s="132"/>
      <c r="VTK52" s="132"/>
      <c r="VTL52" s="132"/>
      <c r="VTM52" s="132"/>
      <c r="VTN52" s="132"/>
      <c r="VTO52" s="132"/>
      <c r="VTP52" s="132"/>
      <c r="VTQ52" s="132"/>
      <c r="VTR52" s="130"/>
      <c r="VTS52" s="132"/>
      <c r="VTT52" s="132"/>
      <c r="VTU52" s="132"/>
      <c r="VTV52" s="132"/>
      <c r="VTW52" s="132"/>
      <c r="VTX52" s="132"/>
      <c r="VTY52" s="132"/>
      <c r="VTZ52" s="132"/>
      <c r="VUA52" s="132"/>
      <c r="VUB52" s="132"/>
      <c r="VUC52" s="132"/>
      <c r="VUD52" s="132"/>
      <c r="VUE52" s="132"/>
      <c r="VUF52" s="132"/>
      <c r="VUG52" s="130"/>
      <c r="VUH52" s="132"/>
      <c r="VUI52" s="132"/>
      <c r="VUJ52" s="132"/>
      <c r="VUK52" s="132"/>
      <c r="VUL52" s="132"/>
      <c r="VUM52" s="132"/>
      <c r="VUN52" s="132"/>
      <c r="VUO52" s="132"/>
      <c r="VUP52" s="132"/>
      <c r="VUQ52" s="132"/>
      <c r="VUR52" s="132"/>
      <c r="VUS52" s="132"/>
      <c r="VUT52" s="132"/>
      <c r="VUU52" s="132"/>
      <c r="VUV52" s="130"/>
      <c r="VUW52" s="132"/>
      <c r="VUX52" s="132"/>
      <c r="VUY52" s="132"/>
      <c r="VUZ52" s="132"/>
      <c r="VVA52" s="132"/>
      <c r="VVB52" s="132"/>
      <c r="VVC52" s="132"/>
      <c r="VVD52" s="132"/>
      <c r="VVE52" s="132"/>
      <c r="VVF52" s="132"/>
      <c r="VVG52" s="132"/>
      <c r="VVH52" s="132"/>
      <c r="VVI52" s="132"/>
      <c r="VVJ52" s="132"/>
      <c r="VVK52" s="130"/>
      <c r="VVL52" s="132"/>
      <c r="VVM52" s="132"/>
      <c r="VVN52" s="132"/>
      <c r="VVO52" s="132"/>
      <c r="VVP52" s="132"/>
      <c r="VVQ52" s="132"/>
      <c r="VVR52" s="132"/>
      <c r="VVS52" s="132"/>
      <c r="VVT52" s="132"/>
      <c r="VVU52" s="132"/>
      <c r="VVV52" s="132"/>
      <c r="VVW52" s="132"/>
      <c r="VVX52" s="132"/>
      <c r="VVY52" s="132"/>
      <c r="VVZ52" s="130"/>
      <c r="VWA52" s="132"/>
      <c r="VWB52" s="132"/>
      <c r="VWC52" s="132"/>
      <c r="VWD52" s="132"/>
      <c r="VWE52" s="132"/>
      <c r="VWF52" s="132"/>
      <c r="VWG52" s="132"/>
      <c r="VWH52" s="132"/>
      <c r="VWI52" s="132"/>
      <c r="VWJ52" s="132"/>
      <c r="VWK52" s="132"/>
      <c r="VWL52" s="132"/>
      <c r="VWM52" s="132"/>
      <c r="VWN52" s="132"/>
      <c r="VWO52" s="130"/>
      <c r="VWP52" s="132"/>
      <c r="VWQ52" s="132"/>
      <c r="VWR52" s="132"/>
      <c r="VWS52" s="132"/>
      <c r="VWT52" s="132"/>
      <c r="VWU52" s="132"/>
      <c r="VWV52" s="132"/>
      <c r="VWW52" s="132"/>
      <c r="VWX52" s="132"/>
      <c r="VWY52" s="132"/>
      <c r="VWZ52" s="132"/>
      <c r="VXA52" s="132"/>
      <c r="VXB52" s="132"/>
      <c r="VXC52" s="132"/>
      <c r="VXD52" s="130"/>
      <c r="VXE52" s="132"/>
      <c r="VXF52" s="132"/>
      <c r="VXG52" s="132"/>
      <c r="VXH52" s="132"/>
      <c r="VXI52" s="132"/>
      <c r="VXJ52" s="132"/>
      <c r="VXK52" s="132"/>
      <c r="VXL52" s="132"/>
      <c r="VXM52" s="132"/>
      <c r="VXN52" s="132"/>
      <c r="VXO52" s="132"/>
      <c r="VXP52" s="132"/>
      <c r="VXQ52" s="132"/>
      <c r="VXR52" s="132"/>
      <c r="VXS52" s="130"/>
      <c r="VXT52" s="132"/>
      <c r="VXU52" s="132"/>
      <c r="VXV52" s="132"/>
      <c r="VXW52" s="132"/>
      <c r="VXX52" s="132"/>
      <c r="VXY52" s="132"/>
      <c r="VXZ52" s="132"/>
      <c r="VYA52" s="132"/>
      <c r="VYB52" s="132"/>
      <c r="VYC52" s="132"/>
      <c r="VYD52" s="132"/>
      <c r="VYE52" s="132"/>
      <c r="VYF52" s="132"/>
      <c r="VYG52" s="132"/>
      <c r="VYH52" s="130"/>
      <c r="VYI52" s="132"/>
      <c r="VYJ52" s="132"/>
      <c r="VYK52" s="132"/>
      <c r="VYL52" s="132"/>
      <c r="VYM52" s="132"/>
      <c r="VYN52" s="132"/>
      <c r="VYO52" s="132"/>
      <c r="VYP52" s="132"/>
      <c r="VYQ52" s="132"/>
      <c r="VYR52" s="132"/>
      <c r="VYS52" s="132"/>
      <c r="VYT52" s="132"/>
      <c r="VYU52" s="132"/>
      <c r="VYV52" s="132"/>
      <c r="VYW52" s="130"/>
      <c r="VYX52" s="132"/>
      <c r="VYY52" s="132"/>
      <c r="VYZ52" s="132"/>
      <c r="VZA52" s="132"/>
      <c r="VZB52" s="132"/>
      <c r="VZC52" s="132"/>
      <c r="VZD52" s="132"/>
      <c r="VZE52" s="132"/>
      <c r="VZF52" s="132"/>
      <c r="VZG52" s="132"/>
      <c r="VZH52" s="132"/>
      <c r="VZI52" s="132"/>
      <c r="VZJ52" s="132"/>
      <c r="VZK52" s="132"/>
      <c r="VZL52" s="130"/>
      <c r="VZM52" s="132"/>
      <c r="VZN52" s="132"/>
      <c r="VZO52" s="132"/>
      <c r="VZP52" s="132"/>
      <c r="VZQ52" s="132"/>
      <c r="VZR52" s="132"/>
      <c r="VZS52" s="132"/>
      <c r="VZT52" s="132"/>
      <c r="VZU52" s="132"/>
      <c r="VZV52" s="132"/>
      <c r="VZW52" s="132"/>
      <c r="VZX52" s="132"/>
      <c r="VZY52" s="132"/>
      <c r="VZZ52" s="132"/>
      <c r="WAA52" s="130"/>
      <c r="WAB52" s="132"/>
      <c r="WAC52" s="132"/>
      <c r="WAD52" s="132"/>
      <c r="WAE52" s="132"/>
      <c r="WAF52" s="132"/>
      <c r="WAG52" s="132"/>
      <c r="WAH52" s="132"/>
      <c r="WAI52" s="132"/>
      <c r="WAJ52" s="132"/>
      <c r="WAK52" s="132"/>
      <c r="WAL52" s="132"/>
      <c r="WAM52" s="132"/>
      <c r="WAN52" s="132"/>
      <c r="WAO52" s="132"/>
      <c r="WAP52" s="130"/>
      <c r="WAQ52" s="132"/>
      <c r="WAR52" s="132"/>
      <c r="WAS52" s="132"/>
      <c r="WAT52" s="132"/>
      <c r="WAU52" s="132"/>
      <c r="WAV52" s="132"/>
      <c r="WAW52" s="132"/>
      <c r="WAX52" s="132"/>
      <c r="WAY52" s="132"/>
      <c r="WAZ52" s="132"/>
      <c r="WBA52" s="132"/>
      <c r="WBB52" s="132"/>
      <c r="WBC52" s="132"/>
      <c r="WBD52" s="132"/>
      <c r="WBE52" s="130"/>
      <c r="WBF52" s="132"/>
      <c r="WBG52" s="132"/>
      <c r="WBH52" s="132"/>
      <c r="WBI52" s="132"/>
      <c r="WBJ52" s="132"/>
      <c r="WBK52" s="132"/>
      <c r="WBL52" s="132"/>
      <c r="WBM52" s="132"/>
      <c r="WBN52" s="132"/>
      <c r="WBO52" s="132"/>
      <c r="WBP52" s="132"/>
      <c r="WBQ52" s="132"/>
      <c r="WBR52" s="132"/>
      <c r="WBS52" s="132"/>
      <c r="WBT52" s="130"/>
      <c r="WBU52" s="132"/>
      <c r="WBV52" s="132"/>
      <c r="WBW52" s="132"/>
      <c r="WBX52" s="132"/>
      <c r="WBY52" s="132"/>
      <c r="WBZ52" s="132"/>
      <c r="WCA52" s="132"/>
      <c r="WCB52" s="132"/>
      <c r="WCC52" s="132"/>
      <c r="WCD52" s="132"/>
      <c r="WCE52" s="132"/>
      <c r="WCF52" s="132"/>
      <c r="WCG52" s="132"/>
      <c r="WCH52" s="132"/>
      <c r="WCI52" s="130"/>
      <c r="WCJ52" s="132"/>
      <c r="WCK52" s="132"/>
      <c r="WCL52" s="132"/>
      <c r="WCM52" s="132"/>
      <c r="WCN52" s="132"/>
      <c r="WCO52" s="132"/>
      <c r="WCP52" s="132"/>
      <c r="WCQ52" s="132"/>
      <c r="WCR52" s="132"/>
      <c r="WCS52" s="132"/>
      <c r="WCT52" s="132"/>
      <c r="WCU52" s="132"/>
      <c r="WCV52" s="132"/>
      <c r="WCW52" s="132"/>
      <c r="WCX52" s="130"/>
      <c r="WCY52" s="132"/>
      <c r="WCZ52" s="132"/>
      <c r="WDA52" s="132"/>
      <c r="WDB52" s="132"/>
      <c r="WDC52" s="132"/>
      <c r="WDD52" s="132"/>
      <c r="WDE52" s="132"/>
      <c r="WDF52" s="132"/>
      <c r="WDG52" s="132"/>
      <c r="WDH52" s="132"/>
      <c r="WDI52" s="132"/>
      <c r="WDJ52" s="132"/>
      <c r="WDK52" s="132"/>
      <c r="WDL52" s="132"/>
      <c r="WDM52" s="130"/>
      <c r="WDN52" s="132"/>
      <c r="WDO52" s="132"/>
      <c r="WDP52" s="132"/>
      <c r="WDQ52" s="132"/>
      <c r="WDR52" s="132"/>
      <c r="WDS52" s="132"/>
      <c r="WDT52" s="132"/>
      <c r="WDU52" s="132"/>
      <c r="WDV52" s="132"/>
      <c r="WDW52" s="132"/>
      <c r="WDX52" s="132"/>
      <c r="WDY52" s="132"/>
      <c r="WDZ52" s="132"/>
      <c r="WEA52" s="132"/>
      <c r="WEB52" s="130"/>
      <c r="WEC52" s="132"/>
      <c r="WED52" s="132"/>
      <c r="WEE52" s="132"/>
      <c r="WEF52" s="132"/>
      <c r="WEG52" s="132"/>
      <c r="WEH52" s="132"/>
      <c r="WEI52" s="132"/>
      <c r="WEJ52" s="132"/>
      <c r="WEK52" s="132"/>
      <c r="WEL52" s="132"/>
      <c r="WEM52" s="132"/>
      <c r="WEN52" s="132"/>
      <c r="WEO52" s="132"/>
      <c r="WEP52" s="132"/>
      <c r="WEQ52" s="130"/>
      <c r="WER52" s="132"/>
      <c r="WES52" s="132"/>
      <c r="WET52" s="132"/>
      <c r="WEU52" s="132"/>
      <c r="WEV52" s="132"/>
      <c r="WEW52" s="132"/>
      <c r="WEX52" s="132"/>
      <c r="WEY52" s="132"/>
      <c r="WEZ52" s="132"/>
      <c r="WFA52" s="132"/>
      <c r="WFB52" s="132"/>
      <c r="WFC52" s="132"/>
      <c r="WFD52" s="132"/>
      <c r="WFE52" s="132"/>
      <c r="WFF52" s="130"/>
      <c r="WFG52" s="132"/>
      <c r="WFH52" s="132"/>
      <c r="WFI52" s="132"/>
      <c r="WFJ52" s="132"/>
      <c r="WFK52" s="132"/>
      <c r="WFL52" s="132"/>
      <c r="WFM52" s="132"/>
      <c r="WFN52" s="132"/>
      <c r="WFO52" s="132"/>
      <c r="WFP52" s="132"/>
      <c r="WFQ52" s="132"/>
      <c r="WFR52" s="132"/>
      <c r="WFS52" s="132"/>
      <c r="WFT52" s="132"/>
      <c r="WFU52" s="130"/>
      <c r="WFV52" s="132"/>
      <c r="WFW52" s="132"/>
      <c r="WFX52" s="132"/>
      <c r="WFY52" s="132"/>
      <c r="WFZ52" s="132"/>
      <c r="WGA52" s="132"/>
      <c r="WGB52" s="132"/>
      <c r="WGC52" s="132"/>
      <c r="WGD52" s="132"/>
      <c r="WGE52" s="132"/>
      <c r="WGF52" s="132"/>
      <c r="WGG52" s="132"/>
      <c r="WGH52" s="132"/>
      <c r="WGI52" s="132"/>
      <c r="WGJ52" s="130"/>
      <c r="WGK52" s="132"/>
      <c r="WGL52" s="132"/>
      <c r="WGM52" s="132"/>
      <c r="WGN52" s="132"/>
      <c r="WGO52" s="132"/>
      <c r="WGP52" s="132"/>
      <c r="WGQ52" s="132"/>
      <c r="WGR52" s="132"/>
      <c r="WGS52" s="132"/>
      <c r="WGT52" s="132"/>
      <c r="WGU52" s="132"/>
      <c r="WGV52" s="132"/>
      <c r="WGW52" s="132"/>
      <c r="WGX52" s="132"/>
      <c r="WGY52" s="130"/>
      <c r="WGZ52" s="132"/>
      <c r="WHA52" s="132"/>
      <c r="WHB52" s="132"/>
      <c r="WHC52" s="132"/>
      <c r="WHD52" s="132"/>
      <c r="WHE52" s="132"/>
      <c r="WHF52" s="132"/>
      <c r="WHG52" s="132"/>
      <c r="WHH52" s="132"/>
      <c r="WHI52" s="132"/>
      <c r="WHJ52" s="132"/>
      <c r="WHK52" s="132"/>
      <c r="WHL52" s="132"/>
      <c r="WHM52" s="132"/>
      <c r="WHN52" s="130"/>
      <c r="WHO52" s="132"/>
      <c r="WHP52" s="132"/>
      <c r="WHQ52" s="132"/>
      <c r="WHR52" s="132"/>
      <c r="WHS52" s="132"/>
      <c r="WHT52" s="132"/>
      <c r="WHU52" s="132"/>
      <c r="WHV52" s="132"/>
      <c r="WHW52" s="132"/>
      <c r="WHX52" s="132"/>
      <c r="WHY52" s="132"/>
      <c r="WHZ52" s="132"/>
      <c r="WIA52" s="132"/>
      <c r="WIB52" s="132"/>
      <c r="WIC52" s="130"/>
      <c r="WID52" s="132"/>
      <c r="WIE52" s="132"/>
      <c r="WIF52" s="132"/>
      <c r="WIG52" s="132"/>
      <c r="WIH52" s="132"/>
      <c r="WII52" s="132"/>
      <c r="WIJ52" s="132"/>
      <c r="WIK52" s="132"/>
      <c r="WIL52" s="132"/>
      <c r="WIM52" s="132"/>
      <c r="WIN52" s="132"/>
      <c r="WIO52" s="132"/>
      <c r="WIP52" s="132"/>
      <c r="WIQ52" s="132"/>
      <c r="WIR52" s="130"/>
      <c r="WIS52" s="132"/>
      <c r="WIT52" s="132"/>
      <c r="WIU52" s="132"/>
      <c r="WIV52" s="132"/>
      <c r="WIW52" s="132"/>
      <c r="WIX52" s="132"/>
      <c r="WIY52" s="132"/>
      <c r="WIZ52" s="132"/>
      <c r="WJA52" s="132"/>
      <c r="WJB52" s="132"/>
      <c r="WJC52" s="132"/>
      <c r="WJD52" s="132"/>
      <c r="WJE52" s="132"/>
      <c r="WJF52" s="132"/>
      <c r="WJG52" s="130"/>
      <c r="WJH52" s="132"/>
      <c r="WJI52" s="132"/>
      <c r="WJJ52" s="132"/>
      <c r="WJK52" s="132"/>
      <c r="WJL52" s="132"/>
      <c r="WJM52" s="132"/>
      <c r="WJN52" s="132"/>
      <c r="WJO52" s="132"/>
      <c r="WJP52" s="132"/>
      <c r="WJQ52" s="132"/>
      <c r="WJR52" s="132"/>
      <c r="WJS52" s="132"/>
      <c r="WJT52" s="132"/>
      <c r="WJU52" s="132"/>
      <c r="WJV52" s="130"/>
      <c r="WJW52" s="132"/>
      <c r="WJX52" s="132"/>
      <c r="WJY52" s="132"/>
      <c r="WJZ52" s="132"/>
      <c r="WKA52" s="132"/>
      <c r="WKB52" s="132"/>
      <c r="WKC52" s="132"/>
      <c r="WKD52" s="132"/>
      <c r="WKE52" s="132"/>
      <c r="WKF52" s="132"/>
      <c r="WKG52" s="132"/>
      <c r="WKH52" s="132"/>
      <c r="WKI52" s="132"/>
      <c r="WKJ52" s="132"/>
      <c r="WKK52" s="130"/>
      <c r="WKL52" s="132"/>
      <c r="WKM52" s="132"/>
      <c r="WKN52" s="132"/>
      <c r="WKO52" s="132"/>
      <c r="WKP52" s="132"/>
      <c r="WKQ52" s="132"/>
      <c r="WKR52" s="132"/>
      <c r="WKS52" s="132"/>
      <c r="WKT52" s="132"/>
      <c r="WKU52" s="132"/>
      <c r="WKV52" s="132"/>
      <c r="WKW52" s="132"/>
      <c r="WKX52" s="132"/>
      <c r="WKY52" s="132"/>
      <c r="WKZ52" s="130"/>
      <c r="WLA52" s="132"/>
      <c r="WLB52" s="132"/>
      <c r="WLC52" s="132"/>
      <c r="WLD52" s="132"/>
      <c r="WLE52" s="132"/>
      <c r="WLF52" s="132"/>
      <c r="WLG52" s="132"/>
      <c r="WLH52" s="132"/>
      <c r="WLI52" s="132"/>
      <c r="WLJ52" s="132"/>
      <c r="WLK52" s="132"/>
      <c r="WLL52" s="132"/>
      <c r="WLM52" s="132"/>
      <c r="WLN52" s="132"/>
      <c r="WLO52" s="130"/>
      <c r="WLP52" s="132"/>
      <c r="WLQ52" s="132"/>
      <c r="WLR52" s="132"/>
      <c r="WLS52" s="132"/>
      <c r="WLT52" s="132"/>
      <c r="WLU52" s="132"/>
      <c r="WLV52" s="132"/>
      <c r="WLW52" s="132"/>
      <c r="WLX52" s="132"/>
      <c r="WLY52" s="132"/>
      <c r="WLZ52" s="132"/>
      <c r="WMA52" s="132"/>
      <c r="WMB52" s="132"/>
      <c r="WMC52" s="132"/>
      <c r="WMD52" s="130"/>
      <c r="WME52" s="132"/>
      <c r="WMF52" s="132"/>
      <c r="WMG52" s="132"/>
      <c r="WMH52" s="132"/>
      <c r="WMI52" s="132"/>
      <c r="WMJ52" s="132"/>
      <c r="WMK52" s="132"/>
      <c r="WML52" s="132"/>
      <c r="WMM52" s="132"/>
      <c r="WMN52" s="132"/>
      <c r="WMO52" s="132"/>
      <c r="WMP52" s="132"/>
      <c r="WMQ52" s="132"/>
      <c r="WMR52" s="132"/>
      <c r="WMS52" s="130"/>
      <c r="WMT52" s="132"/>
      <c r="WMU52" s="132"/>
      <c r="WMV52" s="132"/>
      <c r="WMW52" s="132"/>
      <c r="WMX52" s="132"/>
      <c r="WMY52" s="132"/>
      <c r="WMZ52" s="132"/>
      <c r="WNA52" s="132"/>
      <c r="WNB52" s="132"/>
      <c r="WNC52" s="132"/>
      <c r="WND52" s="132"/>
      <c r="WNE52" s="132"/>
      <c r="WNF52" s="132"/>
      <c r="WNG52" s="132"/>
      <c r="WNH52" s="130"/>
      <c r="WNI52" s="132"/>
      <c r="WNJ52" s="132"/>
      <c r="WNK52" s="132"/>
      <c r="WNL52" s="132"/>
      <c r="WNM52" s="132"/>
      <c r="WNN52" s="132"/>
      <c r="WNO52" s="132"/>
      <c r="WNP52" s="132"/>
      <c r="WNQ52" s="132"/>
      <c r="WNR52" s="132"/>
      <c r="WNS52" s="132"/>
      <c r="WNT52" s="132"/>
      <c r="WNU52" s="132"/>
      <c r="WNV52" s="132"/>
      <c r="WNW52" s="130"/>
      <c r="WNX52" s="132"/>
      <c r="WNY52" s="132"/>
      <c r="WNZ52" s="132"/>
      <c r="WOA52" s="132"/>
      <c r="WOB52" s="132"/>
      <c r="WOC52" s="132"/>
      <c r="WOD52" s="132"/>
      <c r="WOE52" s="132"/>
      <c r="WOF52" s="132"/>
      <c r="WOG52" s="132"/>
      <c r="WOH52" s="132"/>
      <c r="WOI52" s="132"/>
      <c r="WOJ52" s="132"/>
      <c r="WOK52" s="132"/>
      <c r="WOL52" s="130"/>
      <c r="WOM52" s="132"/>
      <c r="WON52" s="132"/>
      <c r="WOO52" s="132"/>
      <c r="WOP52" s="132"/>
      <c r="WOQ52" s="132"/>
      <c r="WOR52" s="132"/>
      <c r="WOS52" s="132"/>
      <c r="WOT52" s="132"/>
      <c r="WOU52" s="132"/>
      <c r="WOV52" s="132"/>
      <c r="WOW52" s="132"/>
      <c r="WOX52" s="132"/>
      <c r="WOY52" s="132"/>
      <c r="WOZ52" s="132"/>
      <c r="WPA52" s="130"/>
      <c r="WPB52" s="132"/>
      <c r="WPC52" s="132"/>
      <c r="WPD52" s="132"/>
      <c r="WPE52" s="132"/>
      <c r="WPF52" s="132"/>
      <c r="WPG52" s="132"/>
      <c r="WPH52" s="132"/>
      <c r="WPI52" s="132"/>
      <c r="WPJ52" s="132"/>
      <c r="WPK52" s="132"/>
      <c r="WPL52" s="132"/>
      <c r="WPM52" s="132"/>
      <c r="WPN52" s="132"/>
      <c r="WPO52" s="132"/>
      <c r="WPP52" s="130"/>
      <c r="WPQ52" s="132"/>
      <c r="WPR52" s="132"/>
      <c r="WPS52" s="132"/>
      <c r="WPT52" s="132"/>
      <c r="WPU52" s="132"/>
      <c r="WPV52" s="132"/>
      <c r="WPW52" s="132"/>
      <c r="WPX52" s="132"/>
      <c r="WPY52" s="132"/>
      <c r="WPZ52" s="132"/>
      <c r="WQA52" s="132"/>
      <c r="WQB52" s="132"/>
      <c r="WQC52" s="132"/>
      <c r="WQD52" s="132"/>
      <c r="WQE52" s="130"/>
      <c r="WQF52" s="132"/>
      <c r="WQG52" s="132"/>
      <c r="WQH52" s="132"/>
      <c r="WQI52" s="132"/>
      <c r="WQJ52" s="132"/>
      <c r="WQK52" s="132"/>
      <c r="WQL52" s="132"/>
      <c r="WQM52" s="132"/>
      <c r="WQN52" s="132"/>
      <c r="WQO52" s="132"/>
      <c r="WQP52" s="132"/>
      <c r="WQQ52" s="132"/>
      <c r="WQR52" s="132"/>
      <c r="WQS52" s="132"/>
      <c r="WQT52" s="130"/>
      <c r="WQU52" s="132"/>
      <c r="WQV52" s="132"/>
      <c r="WQW52" s="132"/>
      <c r="WQX52" s="132"/>
      <c r="WQY52" s="132"/>
      <c r="WQZ52" s="132"/>
      <c r="WRA52" s="132"/>
      <c r="WRB52" s="132"/>
      <c r="WRC52" s="132"/>
      <c r="WRD52" s="132"/>
      <c r="WRE52" s="132"/>
      <c r="WRF52" s="132"/>
      <c r="WRG52" s="132"/>
      <c r="WRH52" s="132"/>
      <c r="WRI52" s="130"/>
      <c r="WRJ52" s="132"/>
      <c r="WRK52" s="132"/>
      <c r="WRL52" s="132"/>
      <c r="WRM52" s="132"/>
      <c r="WRN52" s="132"/>
      <c r="WRO52" s="132"/>
      <c r="WRP52" s="132"/>
      <c r="WRQ52" s="132"/>
      <c r="WRR52" s="132"/>
      <c r="WRS52" s="132"/>
      <c r="WRT52" s="132"/>
      <c r="WRU52" s="132"/>
      <c r="WRV52" s="132"/>
      <c r="WRW52" s="132"/>
      <c r="WRX52" s="130"/>
      <c r="WRY52" s="132"/>
      <c r="WRZ52" s="132"/>
      <c r="WSA52" s="132"/>
      <c r="WSB52" s="132"/>
      <c r="WSC52" s="132"/>
      <c r="WSD52" s="132"/>
      <c r="WSE52" s="132"/>
      <c r="WSF52" s="132"/>
      <c r="WSG52" s="132"/>
      <c r="WSH52" s="132"/>
      <c r="WSI52" s="132"/>
      <c r="WSJ52" s="132"/>
      <c r="WSK52" s="132"/>
      <c r="WSL52" s="132"/>
      <c r="WSM52" s="130"/>
      <c r="WSN52" s="132"/>
      <c r="WSO52" s="132"/>
      <c r="WSP52" s="132"/>
      <c r="WSQ52" s="132"/>
      <c r="WSR52" s="132"/>
      <c r="WSS52" s="132"/>
      <c r="WST52" s="132"/>
      <c r="WSU52" s="132"/>
      <c r="WSV52" s="132"/>
      <c r="WSW52" s="132"/>
      <c r="WSX52" s="132"/>
      <c r="WSY52" s="132"/>
      <c r="WSZ52" s="132"/>
      <c r="WTA52" s="132"/>
      <c r="WTB52" s="130"/>
      <c r="WTC52" s="132"/>
      <c r="WTD52" s="132"/>
      <c r="WTE52" s="132"/>
      <c r="WTF52" s="132"/>
      <c r="WTG52" s="132"/>
      <c r="WTH52" s="132"/>
      <c r="WTI52" s="132"/>
      <c r="WTJ52" s="132"/>
      <c r="WTK52" s="132"/>
      <c r="WTL52" s="132"/>
      <c r="WTM52" s="132"/>
      <c r="WTN52" s="132"/>
      <c r="WTO52" s="132"/>
      <c r="WTP52" s="132"/>
      <c r="WTQ52" s="130"/>
      <c r="WTR52" s="132"/>
      <c r="WTS52" s="132"/>
      <c r="WTT52" s="132"/>
      <c r="WTU52" s="132"/>
      <c r="WTV52" s="132"/>
      <c r="WTW52" s="132"/>
      <c r="WTX52" s="132"/>
      <c r="WTY52" s="132"/>
      <c r="WTZ52" s="132"/>
      <c r="WUA52" s="132"/>
      <c r="WUB52" s="132"/>
      <c r="WUC52" s="132"/>
      <c r="WUD52" s="132"/>
      <c r="WUE52" s="132"/>
      <c r="WUF52" s="130"/>
      <c r="WUG52" s="132"/>
      <c r="WUH52" s="132"/>
      <c r="WUI52" s="132"/>
      <c r="WUJ52" s="132"/>
      <c r="WUK52" s="132"/>
      <c r="WUL52" s="132"/>
      <c r="WUM52" s="132"/>
      <c r="WUN52" s="132"/>
      <c r="WUO52" s="132"/>
      <c r="WUP52" s="132"/>
      <c r="WUQ52" s="132"/>
      <c r="WUR52" s="132"/>
      <c r="WUS52" s="132"/>
      <c r="WUT52" s="132"/>
      <c r="WUU52" s="130"/>
      <c r="WUV52" s="132"/>
      <c r="WUW52" s="132"/>
      <c r="WUX52" s="132"/>
      <c r="WUY52" s="132"/>
      <c r="WUZ52" s="132"/>
      <c r="WVA52" s="132"/>
      <c r="WVB52" s="132"/>
      <c r="WVC52" s="132"/>
      <c r="WVD52" s="132"/>
      <c r="WVE52" s="132"/>
      <c r="WVF52" s="132"/>
      <c r="WVG52" s="132"/>
      <c r="WVH52" s="132"/>
      <c r="WVI52" s="132"/>
      <c r="WVJ52" s="130"/>
      <c r="WVK52" s="132"/>
      <c r="WVL52" s="132"/>
      <c r="WVM52" s="132"/>
      <c r="WVN52" s="132"/>
      <c r="WVO52" s="132"/>
      <c r="WVP52" s="132"/>
      <c r="WVQ52" s="132"/>
      <c r="WVR52" s="132"/>
      <c r="WVS52" s="132"/>
      <c r="WVT52" s="132"/>
      <c r="WVU52" s="132"/>
      <c r="WVV52" s="132"/>
      <c r="WVW52" s="132"/>
      <c r="WVX52" s="132"/>
      <c r="WVY52" s="130"/>
      <c r="WVZ52" s="132"/>
      <c r="WWA52" s="132"/>
      <c r="WWB52" s="132"/>
      <c r="WWC52" s="132"/>
      <c r="WWD52" s="132"/>
      <c r="WWE52" s="132"/>
      <c r="WWF52" s="132"/>
      <c r="WWG52" s="132"/>
      <c r="WWH52" s="132"/>
      <c r="WWI52" s="132"/>
      <c r="WWJ52" s="132"/>
      <c r="WWK52" s="132"/>
      <c r="WWL52" s="132"/>
      <c r="WWM52" s="132"/>
      <c r="WWN52" s="130"/>
      <c r="WWO52" s="132"/>
      <c r="WWP52" s="132"/>
      <c r="WWQ52" s="132"/>
      <c r="WWR52" s="132"/>
      <c r="WWS52" s="132"/>
      <c r="WWT52" s="132"/>
      <c r="WWU52" s="132"/>
      <c r="WWV52" s="132"/>
      <c r="WWW52" s="132"/>
      <c r="WWX52" s="132"/>
      <c r="WWY52" s="132"/>
      <c r="WWZ52" s="132"/>
      <c r="WXA52" s="132"/>
      <c r="WXB52" s="132"/>
      <c r="WXC52" s="130"/>
      <c r="WXD52" s="132"/>
      <c r="WXE52" s="132"/>
      <c r="WXF52" s="132"/>
      <c r="WXG52" s="132"/>
      <c r="WXH52" s="132"/>
      <c r="WXI52" s="132"/>
      <c r="WXJ52" s="132"/>
      <c r="WXK52" s="132"/>
      <c r="WXL52" s="132"/>
      <c r="WXM52" s="132"/>
      <c r="WXN52" s="132"/>
      <c r="WXO52" s="132"/>
      <c r="WXP52" s="132"/>
      <c r="WXQ52" s="132"/>
      <c r="WXR52" s="130"/>
      <c r="WXS52" s="132"/>
      <c r="WXT52" s="132"/>
      <c r="WXU52" s="132"/>
      <c r="WXV52" s="132"/>
      <c r="WXW52" s="132"/>
      <c r="WXX52" s="132"/>
      <c r="WXY52" s="132"/>
      <c r="WXZ52" s="132"/>
      <c r="WYA52" s="132"/>
      <c r="WYB52" s="132"/>
      <c r="WYC52" s="132"/>
      <c r="WYD52" s="132"/>
      <c r="WYE52" s="132"/>
      <c r="WYF52" s="132"/>
      <c r="WYG52" s="130"/>
      <c r="WYH52" s="132"/>
      <c r="WYI52" s="132"/>
      <c r="WYJ52" s="132"/>
      <c r="WYK52" s="132"/>
      <c r="WYL52" s="132"/>
      <c r="WYM52" s="132"/>
      <c r="WYN52" s="132"/>
      <c r="WYO52" s="132"/>
      <c r="WYP52" s="132"/>
      <c r="WYQ52" s="132"/>
      <c r="WYR52" s="132"/>
      <c r="WYS52" s="132"/>
      <c r="WYT52" s="132"/>
      <c r="WYU52" s="132"/>
      <c r="WYV52" s="130"/>
      <c r="WYW52" s="132"/>
      <c r="WYX52" s="132"/>
      <c r="WYY52" s="132"/>
      <c r="WYZ52" s="132"/>
      <c r="WZA52" s="132"/>
      <c r="WZB52" s="132"/>
      <c r="WZC52" s="132"/>
      <c r="WZD52" s="132"/>
      <c r="WZE52" s="132"/>
      <c r="WZF52" s="132"/>
      <c r="WZG52" s="132"/>
      <c r="WZH52" s="132"/>
      <c r="WZI52" s="132"/>
      <c r="WZJ52" s="132"/>
      <c r="WZK52" s="130"/>
      <c r="WZL52" s="132"/>
      <c r="WZM52" s="132"/>
      <c r="WZN52" s="132"/>
      <c r="WZO52" s="132"/>
      <c r="WZP52" s="132"/>
      <c r="WZQ52" s="132"/>
      <c r="WZR52" s="132"/>
      <c r="WZS52" s="132"/>
      <c r="WZT52" s="132"/>
      <c r="WZU52" s="132"/>
      <c r="WZV52" s="132"/>
      <c r="WZW52" s="132"/>
      <c r="WZX52" s="132"/>
      <c r="WZY52" s="132"/>
      <c r="WZZ52" s="130"/>
      <c r="XAA52" s="132"/>
      <c r="XAB52" s="132"/>
      <c r="XAC52" s="132"/>
      <c r="XAD52" s="132"/>
      <c r="XAE52" s="132"/>
      <c r="XAF52" s="132"/>
      <c r="XAG52" s="132"/>
      <c r="XAH52" s="132"/>
      <c r="XAI52" s="132"/>
      <c r="XAJ52" s="132"/>
      <c r="XAK52" s="132"/>
      <c r="XAL52" s="132"/>
      <c r="XAM52" s="132"/>
      <c r="XAN52" s="132"/>
      <c r="XAO52" s="130"/>
      <c r="XAP52" s="132"/>
      <c r="XAQ52" s="132"/>
      <c r="XAR52" s="132"/>
      <c r="XAS52" s="132"/>
      <c r="XAT52" s="132"/>
      <c r="XAU52" s="132"/>
      <c r="XAV52" s="132"/>
      <c r="XAW52" s="132"/>
      <c r="XAX52" s="132"/>
      <c r="XAY52" s="132"/>
      <c r="XAZ52" s="132"/>
      <c r="XBA52" s="132"/>
      <c r="XBB52" s="132"/>
      <c r="XBC52" s="132"/>
      <c r="XBD52" s="130"/>
      <c r="XBE52" s="132"/>
      <c r="XBF52" s="132"/>
      <c r="XBG52" s="132"/>
      <c r="XBH52" s="132"/>
      <c r="XBI52" s="132"/>
      <c r="XBJ52" s="132"/>
      <c r="XBK52" s="132"/>
      <c r="XBL52" s="132"/>
      <c r="XBM52" s="132"/>
      <c r="XBN52" s="132"/>
      <c r="XBO52" s="132"/>
      <c r="XBP52" s="132"/>
      <c r="XBQ52" s="132"/>
      <c r="XBR52" s="132"/>
      <c r="XBS52" s="130"/>
      <c r="XBT52" s="132"/>
      <c r="XBU52" s="132"/>
      <c r="XBV52" s="132"/>
      <c r="XBW52" s="132"/>
      <c r="XBX52" s="132"/>
      <c r="XBY52" s="132"/>
      <c r="XBZ52" s="132"/>
      <c r="XCA52" s="132"/>
      <c r="XCB52" s="132"/>
      <c r="XCC52" s="132"/>
      <c r="XCD52" s="132"/>
      <c r="XCE52" s="132"/>
      <c r="XCF52" s="132"/>
      <c r="XCG52" s="132"/>
      <c r="XCH52" s="130"/>
      <c r="XCI52" s="132"/>
      <c r="XCJ52" s="132"/>
      <c r="XCK52" s="132"/>
      <c r="XCL52" s="132"/>
      <c r="XCM52" s="132"/>
      <c r="XCN52" s="132"/>
      <c r="XCO52" s="132"/>
      <c r="XCP52" s="132"/>
      <c r="XCQ52" s="132"/>
      <c r="XCR52" s="132"/>
      <c r="XCS52" s="132"/>
      <c r="XCT52" s="132"/>
      <c r="XCU52" s="132"/>
      <c r="XCV52" s="132"/>
      <c r="XCW52" s="130"/>
      <c r="XCX52" s="132"/>
      <c r="XCY52" s="132"/>
      <c r="XCZ52" s="132"/>
      <c r="XDA52" s="132"/>
      <c r="XDB52" s="132"/>
      <c r="XDC52" s="132"/>
      <c r="XDD52" s="132"/>
      <c r="XDE52" s="132"/>
      <c r="XDF52" s="132"/>
      <c r="XDG52" s="132"/>
      <c r="XDH52" s="132"/>
      <c r="XDI52" s="132"/>
      <c r="XDJ52" s="132"/>
      <c r="XDK52" s="132"/>
      <c r="XDL52" s="130"/>
      <c r="XDM52" s="132"/>
      <c r="XDN52" s="132"/>
      <c r="XDO52" s="132"/>
      <c r="XDP52" s="132"/>
      <c r="XDQ52" s="132"/>
      <c r="XDR52" s="132"/>
      <c r="XDS52" s="132"/>
      <c r="XDT52" s="132"/>
      <c r="XDU52" s="132"/>
      <c r="XDV52" s="132"/>
      <c r="XDW52" s="132"/>
      <c r="XDX52" s="132"/>
      <c r="XDY52" s="132"/>
      <c r="XDZ52" s="132"/>
      <c r="XEA52" s="130"/>
      <c r="XEB52" s="132"/>
      <c r="XEC52" s="132"/>
      <c r="XED52" s="132"/>
      <c r="XEE52" s="132"/>
      <c r="XEF52" s="132"/>
      <c r="XEG52" s="132"/>
      <c r="XEH52" s="132"/>
      <c r="XEI52" s="132"/>
      <c r="XEJ52" s="132"/>
      <c r="XEK52" s="132"/>
      <c r="XEL52" s="132"/>
      <c r="XEM52" s="132"/>
      <c r="XEN52" s="132"/>
      <c r="XEO52" s="132"/>
      <c r="XEP52" s="130"/>
      <c r="XEQ52" s="132"/>
      <c r="XER52" s="132"/>
      <c r="XES52" s="132"/>
    </row>
    <row r="53" spans="2:16373" x14ac:dyDescent="0.25">
      <c r="C53" s="322"/>
      <c r="D53" s="138"/>
      <c r="E53" s="138"/>
      <c r="I53" s="220"/>
    </row>
    <row r="54" spans="2:16373" x14ac:dyDescent="0.25">
      <c r="C54" s="323"/>
      <c r="I54" s="220"/>
    </row>
    <row r="55" spans="2:16373" x14ac:dyDescent="0.25">
      <c r="C55" s="323"/>
      <c r="F55" s="219"/>
    </row>
    <row r="61" spans="2:16373" x14ac:dyDescent="0.25">
      <c r="D61" s="138"/>
      <c r="E61" s="138"/>
    </row>
  </sheetData>
  <sheetProtection selectLockedCells="1" selectUnlockedCells="1"/>
  <mergeCells count="1">
    <mergeCell ref="B5:C5"/>
  </mergeCells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/>
  <dimension ref="A1:T287"/>
  <sheetViews>
    <sheetView showGridLines="0" zoomScale="125" zoomScaleNormal="150" workbookViewId="0">
      <pane xSplit="2" ySplit="7" topLeftCell="L74" activePane="bottomRight" state="frozen"/>
      <selection pane="topRight" activeCell="G1" sqref="G1"/>
      <selection pane="bottomLeft" activeCell="A2" sqref="A2"/>
      <selection pane="bottomRight" activeCell="B5" sqref="B5"/>
    </sheetView>
  </sheetViews>
  <sheetFormatPr baseColWidth="10" defaultColWidth="10.42578125" defaultRowHeight="15" x14ac:dyDescent="0.25"/>
  <cols>
    <col min="1" max="1" width="18.85546875" style="2" customWidth="1"/>
    <col min="2" max="2" width="32" style="2" customWidth="1"/>
    <col min="3" max="3" width="16" style="4" customWidth="1"/>
    <col min="4" max="4" width="17.42578125" style="3" customWidth="1"/>
    <col min="5" max="5" width="15.42578125" style="3" customWidth="1"/>
    <col min="6" max="6" width="16.42578125" style="3" customWidth="1"/>
    <col min="7" max="13" width="15.42578125" style="3" customWidth="1"/>
    <col min="14" max="14" width="19.140625" style="3" customWidth="1"/>
    <col min="15" max="15" width="20" style="4" customWidth="1"/>
    <col min="16" max="16" width="18.140625" style="4" customWidth="1"/>
    <col min="17" max="17" width="23.42578125" style="2" bestFit="1" customWidth="1"/>
    <col min="18" max="18" width="10.42578125" style="2"/>
    <col min="19" max="20" width="11.42578125" style="2" bestFit="1" customWidth="1"/>
    <col min="21" max="16384" width="10.42578125" style="2"/>
  </cols>
  <sheetData>
    <row r="1" spans="1:20" ht="24.75" customHeight="1" x14ac:dyDescent="0.25">
      <c r="P1" s="277" t="s">
        <v>1034</v>
      </c>
      <c r="Q1" s="279">
        <f>SUM(O8:O163)</f>
        <v>12377320.896333331</v>
      </c>
      <c r="S1" s="460" t="s">
        <v>1033</v>
      </c>
      <c r="T1" s="459">
        <f>+'2. GASTOS FIJOS MENSUALES'!D1</f>
        <v>534.54999999999995</v>
      </c>
    </row>
    <row r="2" spans="1:20" ht="25.5" x14ac:dyDescent="0.25">
      <c r="B2" s="583"/>
      <c r="P2" s="277" t="s">
        <v>1034</v>
      </c>
      <c r="Q2" s="278">
        <f>+Q1/T1</f>
        <v>23154.65512362423</v>
      </c>
    </row>
    <row r="3" spans="1:20" ht="15.75" customHeight="1" x14ac:dyDescent="0.25">
      <c r="A3" s="1" t="s">
        <v>1041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"/>
    </row>
    <row r="4" spans="1:20" ht="15.75" customHeight="1" x14ac:dyDescent="0.25">
      <c r="P4" s="2"/>
    </row>
    <row r="5" spans="1:20" x14ac:dyDescent="0.25">
      <c r="P5" s="2"/>
    </row>
    <row r="6" spans="1:20" x14ac:dyDescent="0.25">
      <c r="D6" s="276"/>
      <c r="E6" s="276"/>
      <c r="F6" s="276"/>
      <c r="G6" s="276"/>
      <c r="P6" s="2"/>
    </row>
    <row r="7" spans="1:20" s="328" customFormat="1" ht="45.6" customHeight="1" x14ac:dyDescent="0.25">
      <c r="A7" s="324" t="s">
        <v>24</v>
      </c>
      <c r="B7" s="324" t="s">
        <v>25</v>
      </c>
      <c r="C7" s="324" t="s">
        <v>1060</v>
      </c>
      <c r="D7" s="325" t="s">
        <v>1109</v>
      </c>
      <c r="E7" s="325" t="s">
        <v>1109</v>
      </c>
      <c r="F7" s="325" t="s">
        <v>1109</v>
      </c>
      <c r="G7" s="325" t="s">
        <v>1109</v>
      </c>
      <c r="H7" s="325" t="s">
        <v>1109</v>
      </c>
      <c r="I7" s="325" t="s">
        <v>1109</v>
      </c>
      <c r="J7" s="325" t="s">
        <v>1109</v>
      </c>
      <c r="K7" s="325" t="s">
        <v>1109</v>
      </c>
      <c r="L7" s="325" t="s">
        <v>1109</v>
      </c>
      <c r="M7" s="325" t="s">
        <v>1109</v>
      </c>
      <c r="N7" s="326" t="s">
        <v>30</v>
      </c>
      <c r="O7" s="327" t="s">
        <v>31</v>
      </c>
      <c r="P7" s="327" t="s">
        <v>1046</v>
      </c>
      <c r="Q7" s="327" t="s">
        <v>1067</v>
      </c>
    </row>
    <row r="8" spans="1:20" s="328" customFormat="1" x14ac:dyDescent="0.25">
      <c r="A8" s="329" t="s">
        <v>33</v>
      </c>
      <c r="B8" s="330" t="s">
        <v>34</v>
      </c>
      <c r="C8" s="462">
        <v>1</v>
      </c>
      <c r="D8" s="463"/>
      <c r="E8" s="463"/>
      <c r="F8" s="463"/>
      <c r="G8" s="464"/>
      <c r="H8" s="465">
        <f>+(20900+24535)/2</f>
        <v>22717.5</v>
      </c>
      <c r="I8" s="465"/>
      <c r="J8" s="465"/>
      <c r="K8" s="465"/>
      <c r="L8" s="465"/>
      <c r="M8" s="465"/>
      <c r="N8" s="331">
        <f>SUM(AVERAGE(D8:M8))</f>
        <v>22717.5</v>
      </c>
      <c r="O8" s="332">
        <f>+N8*C8</f>
        <v>22717.5</v>
      </c>
      <c r="P8" s="333">
        <v>5</v>
      </c>
      <c r="Q8" s="334">
        <f>O8/P8</f>
        <v>4543.5</v>
      </c>
    </row>
    <row r="9" spans="1:20" s="328" customFormat="1" x14ac:dyDescent="0.25">
      <c r="A9" s="329" t="s">
        <v>33</v>
      </c>
      <c r="B9" s="458" t="s">
        <v>35</v>
      </c>
      <c r="C9" s="462">
        <v>1</v>
      </c>
      <c r="D9" s="463"/>
      <c r="E9" s="463">
        <f>VLOOKUP(B9,'Cotizacion Carlos Izquierdo'!A$2:B$416,2,0)</f>
        <v>155980.24</v>
      </c>
      <c r="F9" s="463"/>
      <c r="G9" s="464"/>
      <c r="H9" s="465"/>
      <c r="I9" s="465"/>
      <c r="J9" s="465"/>
      <c r="K9" s="465"/>
      <c r="L9" s="465"/>
      <c r="M9" s="465"/>
      <c r="N9" s="331">
        <f t="shared" ref="N9:N75" si="0">SUM(AVERAGE(D9:M9))</f>
        <v>155980.24</v>
      </c>
      <c r="O9" s="332">
        <f t="shared" ref="O9:O38" si="1">+N9*C9</f>
        <v>155980.24</v>
      </c>
      <c r="P9" s="333">
        <v>5</v>
      </c>
      <c r="Q9" s="334"/>
    </row>
    <row r="10" spans="1:20" s="328" customFormat="1" x14ac:dyDescent="0.25">
      <c r="A10" s="329" t="s">
        <v>33</v>
      </c>
      <c r="B10" s="330" t="s">
        <v>36</v>
      </c>
      <c r="C10" s="462">
        <v>1</v>
      </c>
      <c r="D10" s="463">
        <f>VLOOKUP(B10,'Cotizacion Rino'!A$2:B$248,2,0)</f>
        <v>10065</v>
      </c>
      <c r="E10" s="463">
        <f>VLOOKUP(B10,'Cotizacion Carlos Izquierdo'!A$2:B$416,2,0)</f>
        <v>5527.6</v>
      </c>
      <c r="F10" s="463"/>
      <c r="G10" s="464"/>
      <c r="H10" s="465"/>
      <c r="I10" s="465"/>
      <c r="J10" s="465"/>
      <c r="K10" s="465"/>
      <c r="L10" s="465"/>
      <c r="M10" s="465"/>
      <c r="N10" s="331">
        <f t="shared" si="0"/>
        <v>7796.3</v>
      </c>
      <c r="O10" s="332">
        <f t="shared" si="1"/>
        <v>7796.3</v>
      </c>
      <c r="P10" s="333">
        <v>10</v>
      </c>
      <c r="Q10" s="334">
        <f t="shared" ref="Q10:Q75" si="2">O10/P10</f>
        <v>779.63</v>
      </c>
    </row>
    <row r="11" spans="1:20" s="328" customFormat="1" x14ac:dyDescent="0.25">
      <c r="A11" s="329" t="s">
        <v>33</v>
      </c>
      <c r="B11" s="330" t="s">
        <v>37</v>
      </c>
      <c r="C11" s="462">
        <v>1</v>
      </c>
      <c r="D11" s="463">
        <f>VLOOKUP(B11,'Cotizacion Rino'!A$2:B$248,2,0)</f>
        <v>1052</v>
      </c>
      <c r="E11" s="463">
        <f>VLOOKUP(B11,'Cotizacion Carlos Izquierdo'!A$2:B$416,2,0)</f>
        <v>2600</v>
      </c>
      <c r="F11" s="463"/>
      <c r="G11" s="464"/>
      <c r="H11" s="465"/>
      <c r="I11" s="465"/>
      <c r="J11" s="465"/>
      <c r="K11" s="465"/>
      <c r="L11" s="465"/>
      <c r="M11" s="465"/>
      <c r="N11" s="331">
        <f t="shared" si="0"/>
        <v>1826</v>
      </c>
      <c r="O11" s="332">
        <f t="shared" si="1"/>
        <v>1826</v>
      </c>
      <c r="P11" s="333">
        <v>10</v>
      </c>
      <c r="Q11" s="334">
        <f t="shared" si="2"/>
        <v>182.6</v>
      </c>
    </row>
    <row r="12" spans="1:20" s="328" customFormat="1" x14ac:dyDescent="0.25">
      <c r="A12" s="329" t="s">
        <v>33</v>
      </c>
      <c r="B12" s="330" t="s">
        <v>38</v>
      </c>
      <c r="C12" s="462">
        <v>1</v>
      </c>
      <c r="D12" s="463"/>
      <c r="E12" s="463">
        <f>VLOOKUP(B12,'Cotizacion Carlos Izquierdo'!A$2:B$416,2,0)</f>
        <v>815285.12</v>
      </c>
      <c r="F12" s="463"/>
      <c r="G12" s="464"/>
      <c r="H12" s="465"/>
      <c r="I12" s="465"/>
      <c r="J12" s="465"/>
      <c r="K12" s="465"/>
      <c r="L12" s="465"/>
      <c r="M12" s="465"/>
      <c r="N12" s="331">
        <f t="shared" si="0"/>
        <v>815285.12</v>
      </c>
      <c r="O12" s="332">
        <f t="shared" si="1"/>
        <v>815285.12</v>
      </c>
      <c r="P12" s="333">
        <v>5</v>
      </c>
      <c r="Q12" s="334">
        <f t="shared" si="2"/>
        <v>163057.024</v>
      </c>
    </row>
    <row r="13" spans="1:20" s="328" customFormat="1" x14ac:dyDescent="0.25">
      <c r="A13" s="329" t="s">
        <v>33</v>
      </c>
      <c r="B13" s="458" t="s">
        <v>39</v>
      </c>
      <c r="C13" s="462">
        <v>1</v>
      </c>
      <c r="D13" s="463">
        <f>VLOOKUP(B13,'Cotizacion Rino'!A$2:B$248,2,0)</f>
        <v>36026</v>
      </c>
      <c r="E13" s="463">
        <f>VLOOKUP(B13,'Cotizacion Carlos Izquierdo'!A$2:B$416,2,0)</f>
        <v>112000</v>
      </c>
      <c r="F13" s="463"/>
      <c r="G13" s="464"/>
      <c r="H13" s="465"/>
      <c r="I13" s="465"/>
      <c r="J13" s="465"/>
      <c r="K13" s="465"/>
      <c r="L13" s="465"/>
      <c r="M13" s="465"/>
      <c r="N13" s="331">
        <f t="shared" si="0"/>
        <v>74013</v>
      </c>
      <c r="O13" s="332">
        <f>+N13*C13</f>
        <v>74013</v>
      </c>
      <c r="P13" s="333">
        <v>10</v>
      </c>
      <c r="Q13" s="334"/>
    </row>
    <row r="14" spans="1:20" s="328" customFormat="1" x14ac:dyDescent="0.25">
      <c r="A14" s="329" t="s">
        <v>33</v>
      </c>
      <c r="B14" s="330" t="s">
        <v>40</v>
      </c>
      <c r="C14" s="462">
        <v>1</v>
      </c>
      <c r="D14" s="463"/>
      <c r="E14" s="463"/>
      <c r="F14" s="463"/>
      <c r="G14" s="464"/>
      <c r="H14" s="465"/>
      <c r="I14" s="465"/>
      <c r="J14" s="465"/>
      <c r="K14" s="465"/>
      <c r="L14" s="465"/>
      <c r="M14" s="465">
        <v>292590</v>
      </c>
      <c r="N14" s="331">
        <f>SUM(AVERAGE(D14:M14))</f>
        <v>292590</v>
      </c>
      <c r="O14" s="332">
        <f t="shared" si="1"/>
        <v>292590</v>
      </c>
      <c r="P14" s="333">
        <v>10</v>
      </c>
      <c r="Q14" s="334">
        <f t="shared" si="2"/>
        <v>29259</v>
      </c>
    </row>
    <row r="15" spans="1:20" s="328" customFormat="1" x14ac:dyDescent="0.25">
      <c r="A15" s="329" t="s">
        <v>33</v>
      </c>
      <c r="B15" s="330" t="s">
        <v>41</v>
      </c>
      <c r="C15" s="462">
        <v>1</v>
      </c>
      <c r="D15" s="463"/>
      <c r="E15" s="463">
        <f>VLOOKUP(B15,'Cotizacion Carlos Izquierdo'!A$2:B$416,2,0)</f>
        <v>874380</v>
      </c>
      <c r="F15" s="463"/>
      <c r="G15" s="464"/>
      <c r="H15" s="465"/>
      <c r="I15" s="465"/>
      <c r="J15" s="465"/>
      <c r="K15" s="465"/>
      <c r="L15" s="465"/>
      <c r="M15" s="465"/>
      <c r="N15" s="331">
        <f t="shared" si="0"/>
        <v>874380</v>
      </c>
      <c r="O15" s="332">
        <f t="shared" si="1"/>
        <v>874380</v>
      </c>
      <c r="P15" s="333">
        <v>5</v>
      </c>
      <c r="Q15" s="334">
        <f t="shared" si="2"/>
        <v>174876</v>
      </c>
    </row>
    <row r="16" spans="1:20" s="328" customFormat="1" x14ac:dyDescent="0.25">
      <c r="A16" s="329" t="s">
        <v>33</v>
      </c>
      <c r="B16" s="330" t="s">
        <v>42</v>
      </c>
      <c r="C16" s="462">
        <v>1</v>
      </c>
      <c r="D16" s="463"/>
      <c r="E16" s="463"/>
      <c r="F16" s="463"/>
      <c r="G16" s="464"/>
      <c r="H16" s="465">
        <f>+(342008)</f>
        <v>342008</v>
      </c>
      <c r="I16" s="465"/>
      <c r="J16" s="465"/>
      <c r="K16" s="465"/>
      <c r="L16" s="465"/>
      <c r="M16" s="465"/>
      <c r="N16" s="331">
        <f t="shared" si="0"/>
        <v>342008</v>
      </c>
      <c r="O16" s="332">
        <f t="shared" si="1"/>
        <v>342008</v>
      </c>
      <c r="P16" s="333">
        <v>5</v>
      </c>
      <c r="Q16" s="334">
        <f t="shared" si="2"/>
        <v>68401.600000000006</v>
      </c>
    </row>
    <row r="17" spans="1:19" s="328" customFormat="1" x14ac:dyDescent="0.25">
      <c r="A17" s="329" t="s">
        <v>33</v>
      </c>
      <c r="B17" s="330" t="s">
        <v>506</v>
      </c>
      <c r="C17" s="462">
        <v>1</v>
      </c>
      <c r="D17" s="463"/>
      <c r="E17" s="463">
        <v>377750</v>
      </c>
      <c r="F17" s="463"/>
      <c r="G17" s="464"/>
      <c r="H17" s="465"/>
      <c r="I17" s="465"/>
      <c r="J17" s="465"/>
      <c r="K17" s="465"/>
      <c r="L17" s="465"/>
      <c r="M17" s="465"/>
      <c r="N17" s="331">
        <f t="shared" si="0"/>
        <v>377750</v>
      </c>
      <c r="O17" s="335">
        <f t="shared" si="1"/>
        <v>377750</v>
      </c>
      <c r="P17" s="333">
        <v>5</v>
      </c>
      <c r="Q17" s="334">
        <f t="shared" si="2"/>
        <v>75550</v>
      </c>
      <c r="S17" s="336"/>
    </row>
    <row r="18" spans="1:19" s="328" customFormat="1" x14ac:dyDescent="0.25">
      <c r="A18" s="329" t="s">
        <v>33</v>
      </c>
      <c r="B18" s="330" t="s">
        <v>43</v>
      </c>
      <c r="C18" s="462">
        <v>1</v>
      </c>
      <c r="D18" s="463"/>
      <c r="E18" s="463">
        <v>0</v>
      </c>
      <c r="F18" s="463"/>
      <c r="G18" s="464"/>
      <c r="H18" s="465"/>
      <c r="I18" s="465"/>
      <c r="J18" s="465"/>
      <c r="K18" s="465"/>
      <c r="L18" s="465"/>
      <c r="M18" s="465"/>
      <c r="N18" s="331">
        <f t="shared" si="0"/>
        <v>0</v>
      </c>
      <c r="O18" s="335">
        <f t="shared" si="1"/>
        <v>0</v>
      </c>
      <c r="P18" s="333">
        <v>10</v>
      </c>
      <c r="Q18" s="334">
        <f t="shared" si="2"/>
        <v>0</v>
      </c>
      <c r="S18" s="336"/>
    </row>
    <row r="19" spans="1:19" s="328" customFormat="1" x14ac:dyDescent="0.25">
      <c r="A19" s="329" t="s">
        <v>33</v>
      </c>
      <c r="B19" s="330" t="s">
        <v>44</v>
      </c>
      <c r="C19" s="462">
        <v>1</v>
      </c>
      <c r="D19" s="463"/>
      <c r="E19" s="463">
        <f>VLOOKUP(B19,'Cotizacion Carlos Izquierdo'!A$2:B$416,2,0)</f>
        <v>135000</v>
      </c>
      <c r="F19" s="463"/>
      <c r="G19" s="464"/>
      <c r="H19" s="465"/>
      <c r="I19" s="465"/>
      <c r="J19" s="465"/>
      <c r="K19" s="465"/>
      <c r="L19" s="465"/>
      <c r="M19" s="465"/>
      <c r="N19" s="331">
        <f t="shared" si="0"/>
        <v>135000</v>
      </c>
      <c r="O19" s="332">
        <f t="shared" si="1"/>
        <v>135000</v>
      </c>
      <c r="P19" s="333">
        <v>10</v>
      </c>
      <c r="Q19" s="334">
        <f t="shared" si="2"/>
        <v>13500</v>
      </c>
    </row>
    <row r="20" spans="1:19" s="328" customFormat="1" x14ac:dyDescent="0.25">
      <c r="A20" s="329" t="s">
        <v>33</v>
      </c>
      <c r="B20" s="330" t="s">
        <v>45</v>
      </c>
      <c r="C20" s="462">
        <v>1</v>
      </c>
      <c r="D20" s="463"/>
      <c r="E20" s="463">
        <v>1475000</v>
      </c>
      <c r="F20" s="463"/>
      <c r="G20" s="464"/>
      <c r="H20" s="465"/>
      <c r="I20" s="465"/>
      <c r="J20" s="465"/>
      <c r="K20" s="465"/>
      <c r="L20" s="465"/>
      <c r="M20" s="465"/>
      <c r="N20" s="331">
        <f t="shared" si="0"/>
        <v>1475000</v>
      </c>
      <c r="O20" s="335">
        <f t="shared" si="1"/>
        <v>1475000</v>
      </c>
      <c r="P20" s="333">
        <v>5</v>
      </c>
      <c r="Q20" s="334">
        <f t="shared" si="2"/>
        <v>295000</v>
      </c>
      <c r="S20" s="336"/>
    </row>
    <row r="21" spans="1:19" s="328" customFormat="1" x14ac:dyDescent="0.25">
      <c r="A21" s="329" t="s">
        <v>33</v>
      </c>
      <c r="B21" s="330" t="s">
        <v>46</v>
      </c>
      <c r="C21" s="462">
        <v>1</v>
      </c>
      <c r="D21" s="463"/>
      <c r="E21" s="463"/>
      <c r="F21" s="463"/>
      <c r="G21" s="464"/>
      <c r="H21" s="465">
        <f>+(50415+25840+110860)</f>
        <v>187115</v>
      </c>
      <c r="I21" s="465"/>
      <c r="J21" s="465"/>
      <c r="K21" s="465"/>
      <c r="L21" s="465"/>
      <c r="M21" s="465"/>
      <c r="N21" s="331">
        <f t="shared" si="0"/>
        <v>187115</v>
      </c>
      <c r="O21" s="335">
        <f t="shared" si="1"/>
        <v>187115</v>
      </c>
      <c r="P21" s="333">
        <v>10</v>
      </c>
      <c r="Q21" s="334">
        <f t="shared" si="2"/>
        <v>18711.5</v>
      </c>
      <c r="S21" s="336"/>
    </row>
    <row r="22" spans="1:19" s="328" customFormat="1" x14ac:dyDescent="0.25">
      <c r="A22" s="329" t="s">
        <v>33</v>
      </c>
      <c r="B22" s="330" t="s">
        <v>47</v>
      </c>
      <c r="C22" s="462">
        <v>1</v>
      </c>
      <c r="D22" s="463"/>
      <c r="E22" s="463"/>
      <c r="F22" s="463"/>
      <c r="G22" s="464"/>
      <c r="H22" s="465"/>
      <c r="I22" s="465"/>
      <c r="J22" s="465">
        <v>9000</v>
      </c>
      <c r="K22" s="465">
        <v>13000</v>
      </c>
      <c r="L22" s="465"/>
      <c r="M22" s="465"/>
      <c r="N22" s="331">
        <f t="shared" si="0"/>
        <v>11000</v>
      </c>
      <c r="O22" s="332">
        <f t="shared" si="1"/>
        <v>11000</v>
      </c>
      <c r="P22" s="333">
        <v>10</v>
      </c>
      <c r="Q22" s="334">
        <f t="shared" si="2"/>
        <v>1100</v>
      </c>
    </row>
    <row r="23" spans="1:19" s="328" customFormat="1" x14ac:dyDescent="0.25">
      <c r="A23" s="329" t="s">
        <v>33</v>
      </c>
      <c r="B23" s="330" t="s">
        <v>48</v>
      </c>
      <c r="C23" s="462">
        <v>1</v>
      </c>
      <c r="D23" s="463"/>
      <c r="E23" s="463"/>
      <c r="F23" s="463"/>
      <c r="G23" s="464"/>
      <c r="H23" s="465"/>
      <c r="I23" s="465"/>
      <c r="J23" s="465">
        <v>9000</v>
      </c>
      <c r="K23" s="465">
        <v>14000</v>
      </c>
      <c r="L23" s="465"/>
      <c r="M23" s="465"/>
      <c r="N23" s="331">
        <f t="shared" si="0"/>
        <v>11500</v>
      </c>
      <c r="O23" s="332">
        <f t="shared" si="1"/>
        <v>11500</v>
      </c>
      <c r="P23" s="333">
        <v>10</v>
      </c>
      <c r="Q23" s="334">
        <f t="shared" si="2"/>
        <v>1150</v>
      </c>
    </row>
    <row r="24" spans="1:19" s="328" customFormat="1" x14ac:dyDescent="0.25">
      <c r="A24" s="329" t="s">
        <v>33</v>
      </c>
      <c r="B24" s="330" t="s">
        <v>49</v>
      </c>
      <c r="C24" s="462">
        <v>1</v>
      </c>
      <c r="D24" s="463"/>
      <c r="E24" s="463"/>
      <c r="F24" s="463"/>
      <c r="G24" s="464"/>
      <c r="H24" s="465">
        <f>+(26950+18950+10660)/3</f>
        <v>18853.333333333332</v>
      </c>
      <c r="I24" s="465"/>
      <c r="J24" s="465"/>
      <c r="K24" s="465"/>
      <c r="L24" s="465"/>
      <c r="M24" s="465"/>
      <c r="N24" s="331">
        <f t="shared" si="0"/>
        <v>18853.333333333332</v>
      </c>
      <c r="O24" s="332">
        <f t="shared" si="1"/>
        <v>18853.333333333332</v>
      </c>
      <c r="P24" s="333">
        <v>5</v>
      </c>
      <c r="Q24" s="334">
        <f t="shared" si="2"/>
        <v>3770.6666666666665</v>
      </c>
    </row>
    <row r="25" spans="1:19" s="328" customFormat="1" x14ac:dyDescent="0.25">
      <c r="A25" s="329" t="s">
        <v>33</v>
      </c>
      <c r="B25" s="330" t="s">
        <v>50</v>
      </c>
      <c r="C25" s="462">
        <v>1</v>
      </c>
      <c r="D25" s="463"/>
      <c r="E25" s="463"/>
      <c r="F25" s="463"/>
      <c r="G25" s="464"/>
      <c r="H25" s="465">
        <v>29145</v>
      </c>
      <c r="I25" s="465"/>
      <c r="J25" s="465"/>
      <c r="K25" s="465"/>
      <c r="L25" s="465"/>
      <c r="M25" s="465"/>
      <c r="N25" s="331">
        <f t="shared" si="0"/>
        <v>29145</v>
      </c>
      <c r="O25" s="332">
        <f t="shared" si="1"/>
        <v>29145</v>
      </c>
      <c r="P25" s="333">
        <v>5</v>
      </c>
      <c r="Q25" s="334">
        <f t="shared" si="2"/>
        <v>5829</v>
      </c>
    </row>
    <row r="26" spans="1:19" s="328" customFormat="1" x14ac:dyDescent="0.25">
      <c r="A26" s="329" t="s">
        <v>33</v>
      </c>
      <c r="B26" s="330" t="s">
        <v>51</v>
      </c>
      <c r="C26" s="462">
        <v>1</v>
      </c>
      <c r="D26" s="463"/>
      <c r="E26" s="463">
        <v>190000</v>
      </c>
      <c r="F26" s="463"/>
      <c r="G26" s="464"/>
      <c r="H26" s="465"/>
      <c r="I26" s="465"/>
      <c r="J26" s="465"/>
      <c r="K26" s="465"/>
      <c r="L26" s="465"/>
      <c r="M26" s="465"/>
      <c r="N26" s="331">
        <f t="shared" si="0"/>
        <v>190000</v>
      </c>
      <c r="O26" s="335">
        <f t="shared" si="1"/>
        <v>190000</v>
      </c>
      <c r="P26" s="333">
        <v>5</v>
      </c>
      <c r="Q26" s="334">
        <f t="shared" si="2"/>
        <v>38000</v>
      </c>
      <c r="S26" s="336"/>
    </row>
    <row r="27" spans="1:19" s="328" customFormat="1" x14ac:dyDescent="0.25">
      <c r="A27" s="329" t="s">
        <v>33</v>
      </c>
      <c r="B27" s="330" t="s">
        <v>52</v>
      </c>
      <c r="C27" s="462">
        <v>1</v>
      </c>
      <c r="D27" s="463"/>
      <c r="E27" s="463">
        <v>0</v>
      </c>
      <c r="F27" s="463"/>
      <c r="G27" s="464"/>
      <c r="H27" s="465"/>
      <c r="I27" s="465"/>
      <c r="J27" s="465"/>
      <c r="K27" s="465"/>
      <c r="L27" s="465"/>
      <c r="M27" s="465">
        <v>210100</v>
      </c>
      <c r="N27" s="331">
        <f t="shared" si="0"/>
        <v>105050</v>
      </c>
      <c r="O27" s="332">
        <f t="shared" si="1"/>
        <v>105050</v>
      </c>
      <c r="P27" s="333">
        <v>5</v>
      </c>
      <c r="Q27" s="334">
        <f t="shared" si="2"/>
        <v>21010</v>
      </c>
    </row>
    <row r="28" spans="1:19" s="328" customFormat="1" x14ac:dyDescent="0.25">
      <c r="A28" s="329" t="s">
        <v>33</v>
      </c>
      <c r="B28" s="330" t="s">
        <v>53</v>
      </c>
      <c r="C28" s="462">
        <v>0</v>
      </c>
      <c r="D28" s="463"/>
      <c r="E28" s="463"/>
      <c r="F28" s="463"/>
      <c r="G28" s="464"/>
      <c r="H28" s="465">
        <f>+(81900+57065)/2</f>
        <v>69482.5</v>
      </c>
      <c r="I28" s="465"/>
      <c r="J28" s="465"/>
      <c r="K28" s="465"/>
      <c r="L28" s="465"/>
      <c r="M28" s="465"/>
      <c r="N28" s="331">
        <f t="shared" si="0"/>
        <v>69482.5</v>
      </c>
      <c r="O28" s="332">
        <f t="shared" si="1"/>
        <v>0</v>
      </c>
      <c r="P28" s="333">
        <v>5</v>
      </c>
      <c r="Q28" s="334">
        <f t="shared" si="2"/>
        <v>0</v>
      </c>
    </row>
    <row r="29" spans="1:19" s="328" customFormat="1" x14ac:dyDescent="0.25">
      <c r="A29" s="329" t="s">
        <v>33</v>
      </c>
      <c r="B29" s="330" t="s">
        <v>54</v>
      </c>
      <c r="C29" s="462">
        <v>1</v>
      </c>
      <c r="D29" s="463"/>
      <c r="E29" s="463"/>
      <c r="F29" s="463"/>
      <c r="G29" s="464"/>
      <c r="H29" s="465">
        <v>314785</v>
      </c>
      <c r="I29" s="465"/>
      <c r="J29" s="465"/>
      <c r="K29" s="465"/>
      <c r="L29" s="465"/>
      <c r="M29" s="465"/>
      <c r="N29" s="331">
        <f t="shared" si="0"/>
        <v>314785</v>
      </c>
      <c r="O29" s="332">
        <f t="shared" si="1"/>
        <v>314785</v>
      </c>
      <c r="P29" s="333">
        <v>10</v>
      </c>
      <c r="Q29" s="334">
        <f t="shared" si="2"/>
        <v>31478.5</v>
      </c>
    </row>
    <row r="30" spans="1:19" s="328" customFormat="1" x14ac:dyDescent="0.25">
      <c r="A30" s="329" t="s">
        <v>33</v>
      </c>
      <c r="B30" s="330" t="s">
        <v>1073</v>
      </c>
      <c r="C30" s="462">
        <v>1</v>
      </c>
      <c r="D30" s="463"/>
      <c r="E30" s="463"/>
      <c r="F30" s="463"/>
      <c r="G30" s="464"/>
      <c r="H30" s="465">
        <v>38089</v>
      </c>
      <c r="I30" s="465">
        <v>17950</v>
      </c>
      <c r="J30" s="465"/>
      <c r="K30" s="465"/>
      <c r="L30" s="465"/>
      <c r="M30" s="465"/>
      <c r="N30" s="331">
        <f t="shared" si="0"/>
        <v>28019.5</v>
      </c>
      <c r="O30" s="332">
        <f t="shared" si="1"/>
        <v>28019.5</v>
      </c>
      <c r="P30" s="333">
        <v>10</v>
      </c>
      <c r="Q30" s="334">
        <f t="shared" si="2"/>
        <v>2801.95</v>
      </c>
    </row>
    <row r="31" spans="1:19" s="328" customFormat="1" x14ac:dyDescent="0.25">
      <c r="A31" s="329" t="s">
        <v>33</v>
      </c>
      <c r="B31" s="330" t="s">
        <v>1074</v>
      </c>
      <c r="C31" s="462">
        <v>1</v>
      </c>
      <c r="D31" s="463"/>
      <c r="E31" s="463"/>
      <c r="F31" s="463"/>
      <c r="G31" s="464"/>
      <c r="H31" s="465">
        <v>18950</v>
      </c>
      <c r="I31" s="465">
        <v>22235</v>
      </c>
      <c r="J31" s="465"/>
      <c r="K31" s="465"/>
      <c r="L31" s="465"/>
      <c r="M31" s="465"/>
      <c r="N31" s="331">
        <f t="shared" si="0"/>
        <v>20592.5</v>
      </c>
      <c r="O31" s="332">
        <f t="shared" si="1"/>
        <v>20592.5</v>
      </c>
      <c r="P31" s="333">
        <v>10</v>
      </c>
      <c r="Q31" s="334">
        <f t="shared" si="2"/>
        <v>2059.25</v>
      </c>
    </row>
    <row r="32" spans="1:19" s="328" customFormat="1" x14ac:dyDescent="0.25">
      <c r="A32" s="329" t="s">
        <v>33</v>
      </c>
      <c r="B32" s="330" t="s">
        <v>1072</v>
      </c>
      <c r="C32" s="462">
        <v>1</v>
      </c>
      <c r="D32" s="463"/>
      <c r="E32" s="463"/>
      <c r="F32" s="463"/>
      <c r="G32" s="464"/>
      <c r="H32" s="465">
        <v>19950</v>
      </c>
      <c r="I32" s="465">
        <v>24658</v>
      </c>
      <c r="J32" s="465"/>
      <c r="K32" s="465"/>
      <c r="L32" s="465"/>
      <c r="M32" s="465"/>
      <c r="N32" s="331">
        <f t="shared" ref="N32" si="3">SUM(AVERAGE(D32:M32))</f>
        <v>22304</v>
      </c>
      <c r="O32" s="332">
        <f t="shared" ref="O32" si="4">+N32*C32</f>
        <v>22304</v>
      </c>
      <c r="P32" s="333">
        <v>10</v>
      </c>
      <c r="Q32" s="334">
        <f t="shared" ref="Q32" si="5">O32/P32</f>
        <v>2230.4</v>
      </c>
    </row>
    <row r="33" spans="1:19" s="328" customFormat="1" x14ac:dyDescent="0.25">
      <c r="A33" s="329" t="s">
        <v>33</v>
      </c>
      <c r="B33" s="330" t="s">
        <v>55</v>
      </c>
      <c r="C33" s="462">
        <v>1</v>
      </c>
      <c r="D33" s="463"/>
      <c r="E33" s="463">
        <f>VLOOKUP(B33,'Cotizacion Carlos Izquierdo'!A$2:B$416,2,0)</f>
        <v>65000</v>
      </c>
      <c r="F33" s="463"/>
      <c r="G33" s="464"/>
      <c r="H33" s="465"/>
      <c r="I33" s="465"/>
      <c r="J33" s="465"/>
      <c r="K33" s="465"/>
      <c r="L33" s="465"/>
      <c r="M33" s="465"/>
      <c r="N33" s="331">
        <f t="shared" si="0"/>
        <v>65000</v>
      </c>
      <c r="O33" s="332">
        <f t="shared" si="1"/>
        <v>65000</v>
      </c>
      <c r="P33" s="333">
        <v>10</v>
      </c>
      <c r="Q33" s="334">
        <f t="shared" si="2"/>
        <v>6500</v>
      </c>
    </row>
    <row r="34" spans="1:19" s="328" customFormat="1" x14ac:dyDescent="0.25">
      <c r="A34" s="329" t="s">
        <v>33</v>
      </c>
      <c r="B34" s="330" t="s">
        <v>56</v>
      </c>
      <c r="C34" s="462">
        <v>1</v>
      </c>
      <c r="D34" s="463"/>
      <c r="E34" s="463">
        <v>0</v>
      </c>
      <c r="F34" s="463"/>
      <c r="G34" s="464"/>
      <c r="H34" s="465"/>
      <c r="I34" s="465"/>
      <c r="J34" s="465"/>
      <c r="K34" s="465"/>
      <c r="L34" s="465"/>
      <c r="M34" s="465"/>
      <c r="N34" s="331">
        <f t="shared" si="0"/>
        <v>0</v>
      </c>
      <c r="O34" s="335">
        <f t="shared" si="1"/>
        <v>0</v>
      </c>
      <c r="P34" s="333">
        <v>5</v>
      </c>
      <c r="Q34" s="334">
        <f t="shared" si="2"/>
        <v>0</v>
      </c>
      <c r="S34" s="336"/>
    </row>
    <row r="35" spans="1:19" s="328" customFormat="1" x14ac:dyDescent="0.25">
      <c r="A35" s="329" t="s">
        <v>33</v>
      </c>
      <c r="B35" s="330" t="s">
        <v>57</v>
      </c>
      <c r="C35" s="462">
        <v>1</v>
      </c>
      <c r="D35" s="463"/>
      <c r="E35" s="463"/>
      <c r="F35" s="463"/>
      <c r="G35" s="464"/>
      <c r="H35" s="465">
        <f>(171900+102485)/2</f>
        <v>137192.5</v>
      </c>
      <c r="I35" s="465"/>
      <c r="J35" s="465"/>
      <c r="K35" s="465"/>
      <c r="L35" s="465"/>
      <c r="M35" s="465"/>
      <c r="N35" s="331">
        <f t="shared" si="0"/>
        <v>137192.5</v>
      </c>
      <c r="O35" s="332">
        <f t="shared" si="1"/>
        <v>137192.5</v>
      </c>
      <c r="P35" s="333">
        <v>5</v>
      </c>
      <c r="Q35" s="334">
        <f t="shared" si="2"/>
        <v>27438.5</v>
      </c>
    </row>
    <row r="36" spans="1:19" s="328" customFormat="1" x14ac:dyDescent="0.25">
      <c r="A36" s="329" t="s">
        <v>33</v>
      </c>
      <c r="B36" s="330" t="s">
        <v>58</v>
      </c>
      <c r="C36" s="462">
        <v>0</v>
      </c>
      <c r="D36" s="463"/>
      <c r="E36" s="463"/>
      <c r="F36" s="463"/>
      <c r="G36" s="464"/>
      <c r="H36" s="465"/>
      <c r="I36" s="465"/>
      <c r="J36" s="465"/>
      <c r="K36" s="465"/>
      <c r="L36" s="465"/>
      <c r="M36" s="465">
        <f>154*T1</f>
        <v>82320.7</v>
      </c>
      <c r="N36" s="331">
        <f t="shared" si="0"/>
        <v>82320.7</v>
      </c>
      <c r="O36" s="332">
        <f t="shared" si="1"/>
        <v>0</v>
      </c>
      <c r="P36" s="333">
        <v>5</v>
      </c>
      <c r="Q36" s="334">
        <f t="shared" si="2"/>
        <v>0</v>
      </c>
    </row>
    <row r="37" spans="1:19" s="328" customFormat="1" x14ac:dyDescent="0.25">
      <c r="A37" s="329" t="s">
        <v>33</v>
      </c>
      <c r="B37" s="330" t="s">
        <v>59</v>
      </c>
      <c r="C37" s="462">
        <v>1</v>
      </c>
      <c r="D37" s="463"/>
      <c r="E37" s="463"/>
      <c r="F37" s="463"/>
      <c r="G37" s="464"/>
      <c r="H37" s="465">
        <f>+(11900+18630)/2</f>
        <v>15265</v>
      </c>
      <c r="I37" s="465"/>
      <c r="J37" s="465"/>
      <c r="K37" s="465"/>
      <c r="L37" s="465"/>
      <c r="M37" s="465"/>
      <c r="N37" s="331">
        <f t="shared" si="0"/>
        <v>15265</v>
      </c>
      <c r="O37" s="332">
        <f t="shared" si="1"/>
        <v>15265</v>
      </c>
      <c r="P37" s="333">
        <v>5</v>
      </c>
      <c r="Q37" s="334">
        <f t="shared" si="2"/>
        <v>3053</v>
      </c>
    </row>
    <row r="38" spans="1:19" s="328" customFormat="1" x14ac:dyDescent="0.25">
      <c r="A38" s="337" t="s">
        <v>33</v>
      </c>
      <c r="B38" s="338" t="s">
        <v>60</v>
      </c>
      <c r="C38" s="462">
        <v>1</v>
      </c>
      <c r="D38" s="463"/>
      <c r="E38" s="463">
        <v>1890000</v>
      </c>
      <c r="F38" s="463"/>
      <c r="G38" s="464"/>
      <c r="H38" s="465"/>
      <c r="I38" s="465"/>
      <c r="J38" s="465"/>
      <c r="K38" s="465"/>
      <c r="L38" s="465"/>
      <c r="M38" s="465"/>
      <c r="N38" s="331">
        <f t="shared" si="0"/>
        <v>1890000</v>
      </c>
      <c r="O38" s="335">
        <f t="shared" si="1"/>
        <v>1890000</v>
      </c>
      <c r="P38" s="333">
        <v>5</v>
      </c>
      <c r="Q38" s="334">
        <f t="shared" si="2"/>
        <v>378000</v>
      </c>
      <c r="S38" s="336"/>
    </row>
    <row r="39" spans="1:19" s="328" customFormat="1" x14ac:dyDescent="0.25">
      <c r="A39" s="329" t="s">
        <v>61</v>
      </c>
      <c r="B39" s="339" t="s">
        <v>62</v>
      </c>
      <c r="C39" s="462">
        <v>1</v>
      </c>
      <c r="D39" s="463">
        <f>VLOOKUP(B39,'Cotizacion Rino'!A$2:B$248,2,0)</f>
        <v>34839</v>
      </c>
      <c r="E39" s="463"/>
      <c r="F39" s="463"/>
      <c r="G39" s="464"/>
      <c r="H39" s="465"/>
      <c r="I39" s="465"/>
      <c r="J39" s="465"/>
      <c r="K39" s="465"/>
      <c r="L39" s="465"/>
      <c r="M39" s="465"/>
      <c r="N39" s="331">
        <f t="shared" si="0"/>
        <v>34839</v>
      </c>
      <c r="O39" s="332">
        <f t="shared" ref="O39:O76" si="6">+N39*C39</f>
        <v>34839</v>
      </c>
      <c r="P39" s="333">
        <v>5</v>
      </c>
      <c r="Q39" s="334">
        <f t="shared" si="2"/>
        <v>6967.8</v>
      </c>
    </row>
    <row r="40" spans="1:19" s="328" customFormat="1" x14ac:dyDescent="0.25">
      <c r="A40" s="329" t="s">
        <v>61</v>
      </c>
      <c r="B40" s="339" t="s">
        <v>63</v>
      </c>
      <c r="C40" s="462">
        <v>1</v>
      </c>
      <c r="D40" s="463">
        <f>VLOOKUP(B40,'Cotizacion Rino'!A$2:B$248,2,0)</f>
        <v>2671</v>
      </c>
      <c r="E40" s="463">
        <f>VLOOKUP(B40,'Cotizacion Carlos Izquierdo'!A$2:B$416,2,0)</f>
        <v>3432</v>
      </c>
      <c r="F40" s="463"/>
      <c r="G40" s="464"/>
      <c r="H40" s="465"/>
      <c r="I40" s="465"/>
      <c r="J40" s="465"/>
      <c r="K40" s="465"/>
      <c r="L40" s="465"/>
      <c r="M40" s="465"/>
      <c r="N40" s="331">
        <f t="shared" si="0"/>
        <v>3051.5</v>
      </c>
      <c r="O40" s="332">
        <f t="shared" si="6"/>
        <v>3051.5</v>
      </c>
      <c r="P40" s="333">
        <v>5</v>
      </c>
      <c r="Q40" s="334">
        <f t="shared" si="2"/>
        <v>610.29999999999995</v>
      </c>
    </row>
    <row r="41" spans="1:19" s="328" customFormat="1" x14ac:dyDescent="0.25">
      <c r="A41" s="329" t="s">
        <v>61</v>
      </c>
      <c r="B41" s="339" t="s">
        <v>64</v>
      </c>
      <c r="C41" s="462">
        <v>1</v>
      </c>
      <c r="D41" s="463">
        <f>VLOOKUP(B41,'Cotizacion Rino'!A$2:B$248,2,0)</f>
        <v>4996</v>
      </c>
      <c r="E41" s="463"/>
      <c r="F41" s="463"/>
      <c r="G41" s="464"/>
      <c r="H41" s="465"/>
      <c r="I41" s="465"/>
      <c r="J41" s="465"/>
      <c r="K41" s="465"/>
      <c r="L41" s="465"/>
      <c r="M41" s="465"/>
      <c r="N41" s="331">
        <f t="shared" si="0"/>
        <v>4996</v>
      </c>
      <c r="O41" s="332">
        <f t="shared" si="6"/>
        <v>4996</v>
      </c>
      <c r="P41" s="333">
        <v>5</v>
      </c>
      <c r="Q41" s="334">
        <f t="shared" si="2"/>
        <v>999.2</v>
      </c>
    </row>
    <row r="42" spans="1:19" s="328" customFormat="1" x14ac:dyDescent="0.25">
      <c r="A42" s="329" t="s">
        <v>61</v>
      </c>
      <c r="B42" s="339" t="s">
        <v>505</v>
      </c>
      <c r="C42" s="462">
        <v>1</v>
      </c>
      <c r="D42" s="463"/>
      <c r="E42" s="463">
        <f>VLOOKUP(B42,'Cotizacion Carlos Izquierdo'!A$2:B$416,2,0)</f>
        <v>238179.76</v>
      </c>
      <c r="F42" s="463"/>
      <c r="G42" s="464"/>
      <c r="H42" s="465"/>
      <c r="I42" s="465"/>
      <c r="J42" s="465"/>
      <c r="K42" s="465"/>
      <c r="L42" s="465"/>
      <c r="M42" s="465"/>
      <c r="N42" s="331">
        <f t="shared" si="0"/>
        <v>238179.76</v>
      </c>
      <c r="O42" s="332">
        <f t="shared" si="6"/>
        <v>238179.76</v>
      </c>
      <c r="P42" s="333">
        <v>5</v>
      </c>
      <c r="Q42" s="334">
        <f t="shared" si="2"/>
        <v>47635.952000000005</v>
      </c>
    </row>
    <row r="43" spans="1:19" s="328" customFormat="1" x14ac:dyDescent="0.25">
      <c r="A43" s="329" t="s">
        <v>61</v>
      </c>
      <c r="B43" s="339" t="s">
        <v>65</v>
      </c>
      <c r="C43" s="462">
        <v>1</v>
      </c>
      <c r="D43" s="463">
        <f>VLOOKUP(B43,'Cotizacion Rino'!A$2:B$248,2,0)</f>
        <v>2911</v>
      </c>
      <c r="E43" s="463">
        <f>VLOOKUP(B43,'Cotizacion Carlos Izquierdo'!A$2:B$416,2,0)</f>
        <v>14939.6</v>
      </c>
      <c r="F43" s="463"/>
      <c r="G43" s="464"/>
      <c r="H43" s="465"/>
      <c r="I43" s="465"/>
      <c r="J43" s="465"/>
      <c r="K43" s="465"/>
      <c r="L43" s="465"/>
      <c r="M43" s="465"/>
      <c r="N43" s="331">
        <f t="shared" si="0"/>
        <v>8925.2999999999993</v>
      </c>
      <c r="O43" s="332">
        <f t="shared" si="6"/>
        <v>8925.2999999999993</v>
      </c>
      <c r="P43" s="333">
        <v>5</v>
      </c>
      <c r="Q43" s="334">
        <f t="shared" si="2"/>
        <v>1785.06</v>
      </c>
    </row>
    <row r="44" spans="1:19" s="328" customFormat="1" x14ac:dyDescent="0.25">
      <c r="A44" s="329" t="s">
        <v>61</v>
      </c>
      <c r="B44" s="339" t="s">
        <v>66</v>
      </c>
      <c r="C44" s="462">
        <v>1</v>
      </c>
      <c r="D44" s="463">
        <f>VLOOKUP(B44,'Cotizacion Rino'!A$2:B$248,2,0)</f>
        <v>9214</v>
      </c>
      <c r="E44" s="463">
        <f>VLOOKUP(B44,'Cotizacion Carlos Izquierdo'!A$2:B$416,2,0)</f>
        <v>12340.64</v>
      </c>
      <c r="F44" s="463"/>
      <c r="G44" s="464"/>
      <c r="H44" s="465"/>
      <c r="I44" s="465"/>
      <c r="J44" s="465"/>
      <c r="K44" s="465"/>
      <c r="L44" s="465"/>
      <c r="M44" s="465"/>
      <c r="N44" s="331">
        <f t="shared" si="0"/>
        <v>10777.32</v>
      </c>
      <c r="O44" s="332">
        <f t="shared" si="6"/>
        <v>10777.32</v>
      </c>
      <c r="P44" s="333">
        <v>5</v>
      </c>
      <c r="Q44" s="334">
        <f t="shared" si="2"/>
        <v>2155.4639999999999</v>
      </c>
    </row>
    <row r="45" spans="1:19" s="328" customFormat="1" x14ac:dyDescent="0.25">
      <c r="A45" s="329" t="s">
        <v>61</v>
      </c>
      <c r="B45" s="339" t="s">
        <v>67</v>
      </c>
      <c r="C45" s="462">
        <v>1</v>
      </c>
      <c r="D45" s="463"/>
      <c r="E45" s="463">
        <f>VLOOKUP(B45,'Cotizacion Carlos Izquierdo'!A$2:B$416,2,0)</f>
        <v>17577.04</v>
      </c>
      <c r="F45" s="463"/>
      <c r="G45" s="464"/>
      <c r="H45" s="465"/>
      <c r="I45" s="465"/>
      <c r="J45" s="465"/>
      <c r="K45" s="465"/>
      <c r="L45" s="465"/>
      <c r="M45" s="465"/>
      <c r="N45" s="331">
        <f t="shared" si="0"/>
        <v>17577.04</v>
      </c>
      <c r="O45" s="332">
        <f t="shared" si="6"/>
        <v>17577.04</v>
      </c>
      <c r="P45" s="333">
        <v>5</v>
      </c>
      <c r="Q45" s="334">
        <f t="shared" si="2"/>
        <v>3515.4080000000004</v>
      </c>
    </row>
    <row r="46" spans="1:19" s="328" customFormat="1" x14ac:dyDescent="0.25">
      <c r="A46" s="329" t="s">
        <v>61</v>
      </c>
      <c r="B46" s="339" t="s">
        <v>68</v>
      </c>
      <c r="C46" s="462">
        <v>5</v>
      </c>
      <c r="D46" s="463">
        <f>VLOOKUP(B46,'Cotizacion Rino'!A$2:B$248,2,0)</f>
        <v>4477</v>
      </c>
      <c r="E46" s="463"/>
      <c r="F46" s="463"/>
      <c r="G46" s="464"/>
      <c r="H46" s="465"/>
      <c r="I46" s="465"/>
      <c r="J46" s="465"/>
      <c r="K46" s="465"/>
      <c r="L46" s="465"/>
      <c r="M46" s="465"/>
      <c r="N46" s="331">
        <f t="shared" si="0"/>
        <v>4477</v>
      </c>
      <c r="O46" s="332">
        <f t="shared" si="6"/>
        <v>22385</v>
      </c>
      <c r="P46" s="333">
        <v>5</v>
      </c>
      <c r="Q46" s="334">
        <f t="shared" si="2"/>
        <v>4477</v>
      </c>
    </row>
    <row r="47" spans="1:19" s="328" customFormat="1" x14ac:dyDescent="0.25">
      <c r="A47" s="329" t="s">
        <v>61</v>
      </c>
      <c r="B47" s="339" t="s">
        <v>69</v>
      </c>
      <c r="C47" s="462">
        <v>2</v>
      </c>
      <c r="D47" s="463">
        <f>VLOOKUP(B47,'Cotizacion Rino'!A$2:B$248,2,0)</f>
        <v>2641</v>
      </c>
      <c r="E47" s="463">
        <f>VLOOKUP(B47,'Cotizacion Carlos Izquierdo'!A$2:B$416,2,0)</f>
        <v>3796</v>
      </c>
      <c r="F47" s="463"/>
      <c r="G47" s="464"/>
      <c r="H47" s="465"/>
      <c r="I47" s="465"/>
      <c r="J47" s="465"/>
      <c r="K47" s="465"/>
      <c r="L47" s="465"/>
      <c r="M47" s="465"/>
      <c r="N47" s="331">
        <f t="shared" si="0"/>
        <v>3218.5</v>
      </c>
      <c r="O47" s="332">
        <f t="shared" si="6"/>
        <v>6437</v>
      </c>
      <c r="P47" s="333">
        <v>5</v>
      </c>
      <c r="Q47" s="334">
        <f t="shared" si="2"/>
        <v>1287.4000000000001</v>
      </c>
    </row>
    <row r="48" spans="1:19" s="328" customFormat="1" x14ac:dyDescent="0.25">
      <c r="A48" s="329" t="s">
        <v>61</v>
      </c>
      <c r="B48" s="339" t="s">
        <v>473</v>
      </c>
      <c r="C48" s="462">
        <v>8</v>
      </c>
      <c r="D48" s="463"/>
      <c r="E48" s="463">
        <f>VLOOKUP(B48,'Cotizacion Carlos Izquierdo'!A$2:B$416,2,0)</f>
        <v>44000</v>
      </c>
      <c r="F48" s="463"/>
      <c r="G48" s="464"/>
      <c r="H48" s="465"/>
      <c r="I48" s="465"/>
      <c r="J48" s="465"/>
      <c r="K48" s="465"/>
      <c r="L48" s="465"/>
      <c r="M48" s="465"/>
      <c r="N48" s="331">
        <f t="shared" si="0"/>
        <v>44000</v>
      </c>
      <c r="O48" s="332">
        <f t="shared" si="6"/>
        <v>352000</v>
      </c>
      <c r="P48" s="333">
        <v>5</v>
      </c>
      <c r="Q48" s="334">
        <f t="shared" si="2"/>
        <v>70400</v>
      </c>
    </row>
    <row r="49" spans="1:17" s="328" customFormat="1" x14ac:dyDescent="0.25">
      <c r="A49" s="329" t="s">
        <v>61</v>
      </c>
      <c r="B49" s="339" t="s">
        <v>472</v>
      </c>
      <c r="C49" s="462">
        <v>8</v>
      </c>
      <c r="D49" s="463"/>
      <c r="E49" s="463">
        <f>VLOOKUP(B49,'Cotizacion Carlos Izquierdo'!A$2:B$416,2,0)</f>
        <v>3148</v>
      </c>
      <c r="F49" s="463"/>
      <c r="G49" s="464"/>
      <c r="H49" s="465"/>
      <c r="I49" s="465"/>
      <c r="J49" s="465"/>
      <c r="K49" s="465"/>
      <c r="L49" s="465"/>
      <c r="M49" s="465"/>
      <c r="N49" s="331">
        <f t="shared" si="0"/>
        <v>3148</v>
      </c>
      <c r="O49" s="332">
        <f t="shared" si="6"/>
        <v>25184</v>
      </c>
      <c r="P49" s="333">
        <v>5</v>
      </c>
      <c r="Q49" s="334">
        <f t="shared" si="2"/>
        <v>5036.8</v>
      </c>
    </row>
    <row r="50" spans="1:17" s="328" customFormat="1" x14ac:dyDescent="0.25">
      <c r="A50" s="329" t="s">
        <v>61</v>
      </c>
      <c r="B50" s="339" t="s">
        <v>70</v>
      </c>
      <c r="C50" s="462">
        <v>1</v>
      </c>
      <c r="D50" s="463"/>
      <c r="E50" s="463">
        <f>VLOOKUP(B50,'Cotizacion Carlos Izquierdo'!A$2:B$416,2,0)</f>
        <v>475</v>
      </c>
      <c r="F50" s="463"/>
      <c r="G50" s="464"/>
      <c r="H50" s="465"/>
      <c r="I50" s="465"/>
      <c r="J50" s="465"/>
      <c r="K50" s="465"/>
      <c r="L50" s="465"/>
      <c r="M50" s="465"/>
      <c r="N50" s="331">
        <f t="shared" si="0"/>
        <v>475</v>
      </c>
      <c r="O50" s="332">
        <f t="shared" si="6"/>
        <v>475</v>
      </c>
      <c r="P50" s="333">
        <v>5</v>
      </c>
      <c r="Q50" s="334">
        <f t="shared" si="2"/>
        <v>95</v>
      </c>
    </row>
    <row r="51" spans="1:17" s="328" customFormat="1" x14ac:dyDescent="0.25">
      <c r="A51" s="329" t="s">
        <v>61</v>
      </c>
      <c r="B51" s="339" t="s">
        <v>71</v>
      </c>
      <c r="C51" s="462">
        <v>1</v>
      </c>
      <c r="D51" s="463">
        <f>+'Cotizacion Rino'!B87</f>
        <v>6552</v>
      </c>
      <c r="E51" s="463">
        <f>VLOOKUP(B51,'Cotizacion Carlos Izquierdo'!A$2:B$416,2,0)</f>
        <v>5508.88</v>
      </c>
      <c r="F51" s="463"/>
      <c r="G51" s="464"/>
      <c r="H51" s="465"/>
      <c r="I51" s="465"/>
      <c r="J51" s="465"/>
      <c r="K51" s="465"/>
      <c r="L51" s="465"/>
      <c r="M51" s="465"/>
      <c r="N51" s="331">
        <f t="shared" si="0"/>
        <v>6030.4400000000005</v>
      </c>
      <c r="O51" s="332">
        <f t="shared" si="6"/>
        <v>6030.4400000000005</v>
      </c>
      <c r="P51" s="333">
        <v>5</v>
      </c>
      <c r="Q51" s="334">
        <f t="shared" si="2"/>
        <v>1206.0880000000002</v>
      </c>
    </row>
    <row r="52" spans="1:17" s="328" customFormat="1" x14ac:dyDescent="0.25">
      <c r="A52" s="329" t="s">
        <v>61</v>
      </c>
      <c r="B52" s="339" t="s">
        <v>485</v>
      </c>
      <c r="C52" s="462">
        <v>1</v>
      </c>
      <c r="D52" s="463">
        <f>VLOOKUP(B52,'Cotizacion Rino'!A$2:B$248,2,0)</f>
        <v>6552</v>
      </c>
      <c r="E52" s="463">
        <f>VLOOKUP(B52,'Cotizacion Carlos Izquierdo'!A$2:B$416,2,0)</f>
        <v>5650</v>
      </c>
      <c r="F52" s="463"/>
      <c r="G52" s="464"/>
      <c r="H52" s="465"/>
      <c r="I52" s="465"/>
      <c r="J52" s="465"/>
      <c r="K52" s="465"/>
      <c r="L52" s="465"/>
      <c r="M52" s="465"/>
      <c r="N52" s="331">
        <f t="shared" si="0"/>
        <v>6101</v>
      </c>
      <c r="O52" s="332">
        <f t="shared" si="6"/>
        <v>6101</v>
      </c>
      <c r="P52" s="333">
        <v>5</v>
      </c>
      <c r="Q52" s="334">
        <f t="shared" si="2"/>
        <v>1220.2</v>
      </c>
    </row>
    <row r="53" spans="1:17" s="328" customFormat="1" x14ac:dyDescent="0.25">
      <c r="A53" s="329" t="s">
        <v>61</v>
      </c>
      <c r="B53" s="339" t="s">
        <v>72</v>
      </c>
      <c r="C53" s="462">
        <v>1</v>
      </c>
      <c r="D53" s="463">
        <f>VLOOKUP(B53,'Cotizacion Rino'!A$2:B$248,2,0)</f>
        <v>2590</v>
      </c>
      <c r="E53" s="463"/>
      <c r="F53" s="463"/>
      <c r="G53" s="464"/>
      <c r="H53" s="465"/>
      <c r="I53" s="465"/>
      <c r="J53" s="465"/>
      <c r="K53" s="465"/>
      <c r="L53" s="465"/>
      <c r="M53" s="465"/>
      <c r="N53" s="331">
        <f t="shared" si="0"/>
        <v>2590</v>
      </c>
      <c r="O53" s="332">
        <f t="shared" si="6"/>
        <v>2590</v>
      </c>
      <c r="P53" s="333">
        <v>5</v>
      </c>
      <c r="Q53" s="334">
        <f t="shared" si="2"/>
        <v>518</v>
      </c>
    </row>
    <row r="54" spans="1:17" s="328" customFormat="1" x14ac:dyDescent="0.25">
      <c r="A54" s="329" t="s">
        <v>61</v>
      </c>
      <c r="B54" s="339" t="s">
        <v>73</v>
      </c>
      <c r="C54" s="462">
        <v>1</v>
      </c>
      <c r="D54" s="463">
        <f>VLOOKUP(B54,'Cotizacion Rino'!A$2:B$248,2,0)</f>
        <v>4716</v>
      </c>
      <c r="E54" s="463"/>
      <c r="F54" s="463"/>
      <c r="G54" s="464"/>
      <c r="H54" s="465"/>
      <c r="I54" s="465"/>
      <c r="J54" s="465"/>
      <c r="K54" s="465"/>
      <c r="L54" s="465"/>
      <c r="M54" s="465"/>
      <c r="N54" s="331">
        <f t="shared" si="0"/>
        <v>4716</v>
      </c>
      <c r="O54" s="332">
        <f t="shared" si="6"/>
        <v>4716</v>
      </c>
      <c r="P54" s="333">
        <v>5</v>
      </c>
      <c r="Q54" s="334">
        <f t="shared" si="2"/>
        <v>943.2</v>
      </c>
    </row>
    <row r="55" spans="1:17" s="328" customFormat="1" x14ac:dyDescent="0.25">
      <c r="A55" s="329" t="s">
        <v>61</v>
      </c>
      <c r="B55" s="339" t="s">
        <v>74</v>
      </c>
      <c r="C55" s="462">
        <v>1</v>
      </c>
      <c r="D55" s="463">
        <f>VLOOKUP(B55,'Cotizacion Rino'!A$2:B$248,2,0)</f>
        <v>700</v>
      </c>
      <c r="E55" s="463">
        <f>VLOOKUP(B55,'Cotizacion Carlos Izquierdo'!A$2:B$416,2,0)</f>
        <v>2800</v>
      </c>
      <c r="F55" s="463"/>
      <c r="G55" s="464"/>
      <c r="H55" s="465"/>
      <c r="I55" s="465"/>
      <c r="J55" s="465"/>
      <c r="K55" s="465"/>
      <c r="L55" s="465"/>
      <c r="M55" s="465"/>
      <c r="N55" s="331">
        <f t="shared" si="0"/>
        <v>1750</v>
      </c>
      <c r="O55" s="332">
        <f t="shared" si="6"/>
        <v>1750</v>
      </c>
      <c r="P55" s="333">
        <v>5</v>
      </c>
      <c r="Q55" s="334">
        <f t="shared" si="2"/>
        <v>350</v>
      </c>
    </row>
    <row r="56" spans="1:17" s="328" customFormat="1" x14ac:dyDescent="0.25">
      <c r="A56" s="329" t="s">
        <v>61</v>
      </c>
      <c r="B56" s="339" t="s">
        <v>75</v>
      </c>
      <c r="C56" s="462">
        <v>1</v>
      </c>
      <c r="D56" s="463">
        <f>VLOOKUP(B56,'Cotizacion Rino'!A$2:B$248,2,0)</f>
        <v>1890</v>
      </c>
      <c r="E56" s="463">
        <f>VLOOKUP(B56,'Cotizacion Carlos Izquierdo'!A$2:B$416,2,0)</f>
        <v>2000</v>
      </c>
      <c r="F56" s="463"/>
      <c r="G56" s="464"/>
      <c r="H56" s="465"/>
      <c r="I56" s="465"/>
      <c r="J56" s="465"/>
      <c r="K56" s="465"/>
      <c r="L56" s="465"/>
      <c r="M56" s="465"/>
      <c r="N56" s="331">
        <f t="shared" si="0"/>
        <v>1945</v>
      </c>
      <c r="O56" s="332">
        <f t="shared" si="6"/>
        <v>1945</v>
      </c>
      <c r="P56" s="333">
        <v>5</v>
      </c>
      <c r="Q56" s="334">
        <f t="shared" si="2"/>
        <v>389</v>
      </c>
    </row>
    <row r="57" spans="1:17" s="328" customFormat="1" x14ac:dyDescent="0.25">
      <c r="A57" s="329" t="s">
        <v>61</v>
      </c>
      <c r="B57" s="339" t="s">
        <v>76</v>
      </c>
      <c r="C57" s="462">
        <v>1</v>
      </c>
      <c r="D57" s="463">
        <f>VLOOKUP(B57,'Cotizacion Rino'!A$2:B$248,2,0)</f>
        <v>3600</v>
      </c>
      <c r="E57" s="463">
        <f>VLOOKUP(B57,'Cotizacion Carlos Izquierdo'!A$2:B$416,2,0)</f>
        <v>6335.68</v>
      </c>
      <c r="F57" s="463"/>
      <c r="G57" s="464"/>
      <c r="H57" s="465"/>
      <c r="I57" s="465"/>
      <c r="J57" s="465"/>
      <c r="K57" s="465"/>
      <c r="L57" s="465"/>
      <c r="M57" s="465"/>
      <c r="N57" s="331">
        <f t="shared" si="0"/>
        <v>4967.84</v>
      </c>
      <c r="O57" s="332">
        <f t="shared" si="6"/>
        <v>4967.84</v>
      </c>
      <c r="P57" s="333">
        <v>5</v>
      </c>
      <c r="Q57" s="334">
        <f t="shared" si="2"/>
        <v>993.56799999999998</v>
      </c>
    </row>
    <row r="58" spans="1:17" s="328" customFormat="1" x14ac:dyDescent="0.25">
      <c r="A58" s="329" t="s">
        <v>61</v>
      </c>
      <c r="B58" s="339" t="s">
        <v>77</v>
      </c>
      <c r="C58" s="462">
        <v>1</v>
      </c>
      <c r="D58" s="463">
        <f>VLOOKUP(B58,'Cotizacion Rino'!A$2:B$248,2,0)</f>
        <v>2963</v>
      </c>
      <c r="E58" s="463">
        <f>VLOOKUP(B58,'Cotizacion Carlos Izquierdo'!A$2:B$416,2,0)</f>
        <v>2450</v>
      </c>
      <c r="F58" s="463"/>
      <c r="G58" s="464"/>
      <c r="H58" s="465"/>
      <c r="I58" s="465"/>
      <c r="J58" s="465"/>
      <c r="K58" s="465"/>
      <c r="L58" s="465"/>
      <c r="M58" s="465"/>
      <c r="N58" s="331">
        <f t="shared" si="0"/>
        <v>2706.5</v>
      </c>
      <c r="O58" s="332">
        <f t="shared" si="6"/>
        <v>2706.5</v>
      </c>
      <c r="P58" s="333">
        <v>5</v>
      </c>
      <c r="Q58" s="334">
        <f t="shared" si="2"/>
        <v>541.29999999999995</v>
      </c>
    </row>
    <row r="59" spans="1:17" s="328" customFormat="1" x14ac:dyDescent="0.25">
      <c r="A59" s="329" t="s">
        <v>61</v>
      </c>
      <c r="B59" s="339" t="s">
        <v>78</v>
      </c>
      <c r="C59" s="462">
        <v>1</v>
      </c>
      <c r="D59" s="463">
        <f>VLOOKUP(B59,'Cotizacion Rino'!A$2:B$248,2,0)</f>
        <v>700</v>
      </c>
      <c r="E59" s="463">
        <f>VLOOKUP(B59,'Cotizacion Carlos Izquierdo'!A$2:B$416,2,0)</f>
        <v>1178.32</v>
      </c>
      <c r="F59" s="463"/>
      <c r="G59" s="464"/>
      <c r="H59" s="465"/>
      <c r="I59" s="465"/>
      <c r="J59" s="465"/>
      <c r="K59" s="465"/>
      <c r="L59" s="465"/>
      <c r="M59" s="465"/>
      <c r="N59" s="331">
        <f t="shared" si="0"/>
        <v>939.16</v>
      </c>
      <c r="O59" s="332">
        <f t="shared" si="6"/>
        <v>939.16</v>
      </c>
      <c r="P59" s="333">
        <v>5</v>
      </c>
      <c r="Q59" s="334">
        <f t="shared" si="2"/>
        <v>187.83199999999999</v>
      </c>
    </row>
    <row r="60" spans="1:17" s="328" customFormat="1" x14ac:dyDescent="0.25">
      <c r="A60" s="329" t="s">
        <v>61</v>
      </c>
      <c r="B60" s="339" t="s">
        <v>79</v>
      </c>
      <c r="C60" s="462">
        <v>5</v>
      </c>
      <c r="D60" s="463">
        <f>VLOOKUP(B60,'Cotizacion Rino'!A$2:B$248,2,0)</f>
        <v>1323</v>
      </c>
      <c r="E60" s="463">
        <f>VLOOKUP(B60,'Cotizacion Carlos Izquierdo'!A$2:B$416,2,0)</f>
        <v>1445</v>
      </c>
      <c r="F60" s="463"/>
      <c r="G60" s="464"/>
      <c r="H60" s="465"/>
      <c r="I60" s="465"/>
      <c r="J60" s="465"/>
      <c r="K60" s="465"/>
      <c r="L60" s="465"/>
      <c r="M60" s="465"/>
      <c r="N60" s="331">
        <f t="shared" si="0"/>
        <v>1384</v>
      </c>
      <c r="O60" s="332">
        <f t="shared" si="6"/>
        <v>6920</v>
      </c>
      <c r="P60" s="333">
        <v>5</v>
      </c>
      <c r="Q60" s="334">
        <f t="shared" si="2"/>
        <v>1384</v>
      </c>
    </row>
    <row r="61" spans="1:17" s="328" customFormat="1" x14ac:dyDescent="0.25">
      <c r="A61" s="329" t="s">
        <v>61</v>
      </c>
      <c r="B61" s="339" t="s">
        <v>81</v>
      </c>
      <c r="C61" s="462">
        <v>5</v>
      </c>
      <c r="D61" s="463">
        <f>VLOOKUP(B61,'Cotizacion Rino'!A$2:B$248,2,0)</f>
        <v>2442</v>
      </c>
      <c r="E61" s="463"/>
      <c r="F61" s="463"/>
      <c r="G61" s="464"/>
      <c r="H61" s="465"/>
      <c r="I61" s="465"/>
      <c r="J61" s="465"/>
      <c r="K61" s="465"/>
      <c r="L61" s="465"/>
      <c r="M61" s="465"/>
      <c r="N61" s="331">
        <f t="shared" si="0"/>
        <v>2442</v>
      </c>
      <c r="O61" s="332">
        <f t="shared" si="6"/>
        <v>12210</v>
      </c>
      <c r="P61" s="333">
        <v>5</v>
      </c>
      <c r="Q61" s="334">
        <f t="shared" si="2"/>
        <v>2442</v>
      </c>
    </row>
    <row r="62" spans="1:17" s="328" customFormat="1" x14ac:dyDescent="0.25">
      <c r="A62" s="329" t="s">
        <v>61</v>
      </c>
      <c r="B62" s="339" t="s">
        <v>82</v>
      </c>
      <c r="C62" s="462">
        <v>1</v>
      </c>
      <c r="D62" s="463">
        <f>VLOOKUP(B62,'Cotizacion Rino'!A$2:B$248,2,0)</f>
        <v>8400</v>
      </c>
      <c r="E62" s="463">
        <f>VLOOKUP(B62,'Cotizacion Carlos Izquierdo'!A$2:B$416,2,0)</f>
        <v>6800</v>
      </c>
      <c r="F62" s="463"/>
      <c r="G62" s="464"/>
      <c r="H62" s="465"/>
      <c r="I62" s="465"/>
      <c r="J62" s="465"/>
      <c r="K62" s="465"/>
      <c r="L62" s="465"/>
      <c r="M62" s="465"/>
      <c r="N62" s="331">
        <f t="shared" si="0"/>
        <v>7600</v>
      </c>
      <c r="O62" s="332">
        <f t="shared" si="6"/>
        <v>7600</v>
      </c>
      <c r="P62" s="333">
        <v>5</v>
      </c>
      <c r="Q62" s="334">
        <f t="shared" si="2"/>
        <v>1520</v>
      </c>
    </row>
    <row r="63" spans="1:17" s="328" customFormat="1" x14ac:dyDescent="0.25">
      <c r="A63" s="329" t="s">
        <v>61</v>
      </c>
      <c r="B63" s="339" t="s">
        <v>83</v>
      </c>
      <c r="C63" s="462">
        <v>1</v>
      </c>
      <c r="D63" s="463"/>
      <c r="E63" s="463"/>
      <c r="F63" s="463"/>
      <c r="G63" s="464"/>
      <c r="H63" s="465"/>
      <c r="I63" s="465"/>
      <c r="J63" s="465"/>
      <c r="K63" s="465"/>
      <c r="L63" s="465">
        <v>58000</v>
      </c>
      <c r="M63" s="465"/>
      <c r="N63" s="331">
        <f t="shared" si="0"/>
        <v>58000</v>
      </c>
      <c r="O63" s="332">
        <f t="shared" si="6"/>
        <v>58000</v>
      </c>
      <c r="P63" s="333">
        <v>5</v>
      </c>
      <c r="Q63" s="334">
        <f t="shared" si="2"/>
        <v>11600</v>
      </c>
    </row>
    <row r="64" spans="1:17" s="328" customFormat="1" x14ac:dyDescent="0.25">
      <c r="A64" s="329" t="s">
        <v>61</v>
      </c>
      <c r="B64" s="339" t="s">
        <v>84</v>
      </c>
      <c r="C64" s="462">
        <v>4</v>
      </c>
      <c r="D64" s="463">
        <f>VLOOKUP(B64,'Cotizacion Rino'!A$2:B$248,2,0)</f>
        <v>17488</v>
      </c>
      <c r="E64" s="463">
        <f>VLOOKUP(B64,'Cotizacion Carlos Izquierdo'!A$2:B$416,2,0)</f>
        <v>16590</v>
      </c>
      <c r="F64" s="463"/>
      <c r="G64" s="464"/>
      <c r="H64" s="465"/>
      <c r="I64" s="465"/>
      <c r="J64" s="465"/>
      <c r="K64" s="465"/>
      <c r="L64" s="465"/>
      <c r="M64" s="465"/>
      <c r="N64" s="331">
        <f t="shared" si="0"/>
        <v>17039</v>
      </c>
      <c r="O64" s="332">
        <f t="shared" si="6"/>
        <v>68156</v>
      </c>
      <c r="P64" s="333">
        <v>5</v>
      </c>
      <c r="Q64" s="334">
        <f t="shared" si="2"/>
        <v>13631.2</v>
      </c>
    </row>
    <row r="65" spans="1:17" s="328" customFormat="1" x14ac:dyDescent="0.25">
      <c r="A65" s="329" t="s">
        <v>61</v>
      </c>
      <c r="B65" s="339" t="s">
        <v>85</v>
      </c>
      <c r="C65" s="462">
        <v>4</v>
      </c>
      <c r="D65" s="463">
        <f>VLOOKUP(B65,'Cotizacion Rino'!A$2:B$248,2,0)</f>
        <v>2322</v>
      </c>
      <c r="E65" s="463"/>
      <c r="F65" s="463"/>
      <c r="G65" s="464"/>
      <c r="H65" s="465"/>
      <c r="I65" s="465"/>
      <c r="J65" s="465"/>
      <c r="K65" s="465"/>
      <c r="L65" s="465"/>
      <c r="M65" s="465"/>
      <c r="N65" s="331">
        <f t="shared" si="0"/>
        <v>2322</v>
      </c>
      <c r="O65" s="332">
        <f t="shared" si="6"/>
        <v>9288</v>
      </c>
      <c r="P65" s="333">
        <v>5</v>
      </c>
      <c r="Q65" s="334">
        <f t="shared" si="2"/>
        <v>1857.6</v>
      </c>
    </row>
    <row r="66" spans="1:17" s="328" customFormat="1" x14ac:dyDescent="0.25">
      <c r="A66" s="329" t="s">
        <v>61</v>
      </c>
      <c r="B66" s="339" t="s">
        <v>86</v>
      </c>
      <c r="C66" s="462">
        <v>1</v>
      </c>
      <c r="D66" s="463">
        <f>VLOOKUP(B66,'Cotizacion Rino'!A$2:B$248,2,0)</f>
        <v>8547</v>
      </c>
      <c r="E66" s="463">
        <f>VLOOKUP(B66,'Cotizacion Carlos Izquierdo'!A$2:B$416,2,0)</f>
        <v>10142.08</v>
      </c>
      <c r="F66" s="463"/>
      <c r="G66" s="464"/>
      <c r="H66" s="465"/>
      <c r="I66" s="465"/>
      <c r="J66" s="465"/>
      <c r="K66" s="465"/>
      <c r="L66" s="465"/>
      <c r="M66" s="465"/>
      <c r="N66" s="331">
        <f t="shared" si="0"/>
        <v>9344.5400000000009</v>
      </c>
      <c r="O66" s="332">
        <f t="shared" si="6"/>
        <v>9344.5400000000009</v>
      </c>
      <c r="P66" s="333">
        <v>5</v>
      </c>
      <c r="Q66" s="334">
        <f t="shared" si="2"/>
        <v>1868.9080000000001</v>
      </c>
    </row>
    <row r="67" spans="1:17" s="328" customFormat="1" x14ac:dyDescent="0.25">
      <c r="A67" s="329" t="s">
        <v>61</v>
      </c>
      <c r="B67" s="339" t="s">
        <v>87</v>
      </c>
      <c r="C67" s="462">
        <v>1</v>
      </c>
      <c r="D67" s="463">
        <f>VLOOKUP(B67,'Cotizacion Rino'!A$2:B$248,2,0)</f>
        <v>3375</v>
      </c>
      <c r="E67" s="463"/>
      <c r="F67" s="463"/>
      <c r="G67" s="464"/>
      <c r="H67" s="465"/>
      <c r="I67" s="465"/>
      <c r="J67" s="465"/>
      <c r="K67" s="465"/>
      <c r="L67" s="465"/>
      <c r="M67" s="465"/>
      <c r="N67" s="331">
        <f t="shared" si="0"/>
        <v>3375</v>
      </c>
      <c r="O67" s="332">
        <f t="shared" si="6"/>
        <v>3375</v>
      </c>
      <c r="P67" s="333">
        <v>5</v>
      </c>
      <c r="Q67" s="334">
        <f t="shared" si="2"/>
        <v>675</v>
      </c>
    </row>
    <row r="68" spans="1:17" s="328" customFormat="1" x14ac:dyDescent="0.25">
      <c r="A68" s="329" t="s">
        <v>61</v>
      </c>
      <c r="B68" s="339" t="s">
        <v>88</v>
      </c>
      <c r="C68" s="462">
        <v>1</v>
      </c>
      <c r="D68" s="463">
        <f>VLOOKUP(B68,'Cotizacion Rino'!A$2:B$248,2,0)</f>
        <v>35228</v>
      </c>
      <c r="E68" s="463">
        <f>VLOOKUP(B68,'Cotizacion Carlos Izquierdo'!A$2:B$416,2,0)</f>
        <v>37398.400000000001</v>
      </c>
      <c r="F68" s="463"/>
      <c r="G68" s="464"/>
      <c r="H68" s="465"/>
      <c r="I68" s="465"/>
      <c r="J68" s="465"/>
      <c r="K68" s="465"/>
      <c r="L68" s="465"/>
      <c r="M68" s="465"/>
      <c r="N68" s="331">
        <f t="shared" si="0"/>
        <v>36313.199999999997</v>
      </c>
      <c r="O68" s="332">
        <f t="shared" si="6"/>
        <v>36313.199999999997</v>
      </c>
      <c r="P68" s="333">
        <v>5</v>
      </c>
      <c r="Q68" s="334">
        <f t="shared" si="2"/>
        <v>7262.6399999999994</v>
      </c>
    </row>
    <row r="69" spans="1:17" s="328" customFormat="1" x14ac:dyDescent="0.25">
      <c r="A69" s="329" t="s">
        <v>61</v>
      </c>
      <c r="B69" s="339" t="s">
        <v>89</v>
      </c>
      <c r="C69" s="462">
        <v>1</v>
      </c>
      <c r="D69" s="463">
        <f>VLOOKUP(B69,'Cotizacion Rino'!A$2:B$248,2,0)</f>
        <v>8966</v>
      </c>
      <c r="E69" s="463"/>
      <c r="F69" s="463"/>
      <c r="G69" s="464"/>
      <c r="H69" s="465"/>
      <c r="I69" s="465"/>
      <c r="J69" s="465"/>
      <c r="K69" s="465"/>
      <c r="L69" s="465"/>
      <c r="M69" s="465"/>
      <c r="N69" s="331">
        <f t="shared" si="0"/>
        <v>8966</v>
      </c>
      <c r="O69" s="332">
        <f t="shared" si="6"/>
        <v>8966</v>
      </c>
      <c r="P69" s="333">
        <v>5</v>
      </c>
      <c r="Q69" s="334">
        <f t="shared" si="2"/>
        <v>1793.2</v>
      </c>
    </row>
    <row r="70" spans="1:17" s="328" customFormat="1" x14ac:dyDescent="0.25">
      <c r="A70" s="329" t="s">
        <v>61</v>
      </c>
      <c r="B70" s="339" t="s">
        <v>90</v>
      </c>
      <c r="C70" s="462">
        <v>1</v>
      </c>
      <c r="D70" s="463">
        <f>VLOOKUP(B70,'Cotizacion Rino'!A$2:B$248,2,0)</f>
        <v>8056</v>
      </c>
      <c r="E70" s="463"/>
      <c r="F70" s="463"/>
      <c r="G70" s="464"/>
      <c r="H70" s="465"/>
      <c r="I70" s="465"/>
      <c r="J70" s="465"/>
      <c r="K70" s="465"/>
      <c r="L70" s="465"/>
      <c r="M70" s="465"/>
      <c r="N70" s="331">
        <f t="shared" si="0"/>
        <v>8056</v>
      </c>
      <c r="O70" s="332">
        <f t="shared" si="6"/>
        <v>8056</v>
      </c>
      <c r="P70" s="333">
        <v>5</v>
      </c>
      <c r="Q70" s="334">
        <f t="shared" si="2"/>
        <v>1611.2</v>
      </c>
    </row>
    <row r="71" spans="1:17" s="328" customFormat="1" x14ac:dyDescent="0.25">
      <c r="A71" s="329" t="s">
        <v>61</v>
      </c>
      <c r="B71" s="339" t="s">
        <v>91</v>
      </c>
      <c r="C71" s="462">
        <v>1</v>
      </c>
      <c r="D71" s="463">
        <f>VLOOKUP(B71,'Cotizacion Rino'!A$2:B$248,2,0)</f>
        <v>19703</v>
      </c>
      <c r="E71" s="463"/>
      <c r="F71" s="463"/>
      <c r="G71" s="464"/>
      <c r="H71" s="465"/>
      <c r="I71" s="465"/>
      <c r="J71" s="465"/>
      <c r="K71" s="465"/>
      <c r="L71" s="465"/>
      <c r="M71" s="465"/>
      <c r="N71" s="331">
        <f t="shared" si="0"/>
        <v>19703</v>
      </c>
      <c r="O71" s="332">
        <f t="shared" si="6"/>
        <v>19703</v>
      </c>
      <c r="P71" s="333">
        <v>5</v>
      </c>
      <c r="Q71" s="334">
        <f t="shared" si="2"/>
        <v>3940.6</v>
      </c>
    </row>
    <row r="72" spans="1:17" s="328" customFormat="1" x14ac:dyDescent="0.25">
      <c r="A72" s="329" t="s">
        <v>61</v>
      </c>
      <c r="B72" s="339" t="s">
        <v>92</v>
      </c>
      <c r="C72" s="462">
        <v>5</v>
      </c>
      <c r="D72" s="463">
        <f>VLOOKUP(B72,'Cotizacion Rino'!A$2:B$248,2,0)</f>
        <v>3651</v>
      </c>
      <c r="E72" s="463"/>
      <c r="F72" s="463"/>
      <c r="G72" s="464"/>
      <c r="H72" s="465"/>
      <c r="I72" s="465"/>
      <c r="J72" s="465"/>
      <c r="K72" s="465"/>
      <c r="L72" s="465"/>
      <c r="M72" s="465"/>
      <c r="N72" s="331">
        <f t="shared" si="0"/>
        <v>3651</v>
      </c>
      <c r="O72" s="332">
        <f t="shared" si="6"/>
        <v>18255</v>
      </c>
      <c r="P72" s="333">
        <v>5</v>
      </c>
      <c r="Q72" s="334">
        <f t="shared" si="2"/>
        <v>3651</v>
      </c>
    </row>
    <row r="73" spans="1:17" s="328" customFormat="1" x14ac:dyDescent="0.25">
      <c r="A73" s="329" t="s">
        <v>61</v>
      </c>
      <c r="B73" s="339" t="s">
        <v>93</v>
      </c>
      <c r="C73" s="462">
        <v>2</v>
      </c>
      <c r="D73" s="463">
        <f>VLOOKUP(B73,'Cotizacion Rino'!A$2:B$248,2,0)</f>
        <v>7936</v>
      </c>
      <c r="E73" s="463"/>
      <c r="F73" s="463"/>
      <c r="G73" s="464"/>
      <c r="H73" s="465"/>
      <c r="I73" s="465"/>
      <c r="J73" s="465"/>
      <c r="K73" s="465"/>
      <c r="L73" s="465"/>
      <c r="M73" s="465"/>
      <c r="N73" s="331">
        <f t="shared" si="0"/>
        <v>7936</v>
      </c>
      <c r="O73" s="332">
        <f t="shared" si="6"/>
        <v>15872</v>
      </c>
      <c r="P73" s="333">
        <v>5</v>
      </c>
      <c r="Q73" s="334">
        <f t="shared" si="2"/>
        <v>3174.4</v>
      </c>
    </row>
    <row r="74" spans="1:17" s="328" customFormat="1" x14ac:dyDescent="0.25">
      <c r="A74" s="329" t="s">
        <v>61</v>
      </c>
      <c r="B74" s="339" t="s">
        <v>480</v>
      </c>
      <c r="C74" s="462">
        <v>1</v>
      </c>
      <c r="D74" s="463"/>
      <c r="E74" s="463">
        <f>VLOOKUP(B74,'Cotizacion Carlos Izquierdo'!A$2:B$416,2,0)</f>
        <v>3710</v>
      </c>
      <c r="F74" s="463"/>
      <c r="G74" s="464"/>
      <c r="H74" s="465"/>
      <c r="I74" s="465"/>
      <c r="J74" s="465"/>
      <c r="K74" s="465"/>
      <c r="L74" s="465"/>
      <c r="M74" s="465"/>
      <c r="N74" s="331">
        <f t="shared" si="0"/>
        <v>3710</v>
      </c>
      <c r="O74" s="332">
        <f t="shared" si="6"/>
        <v>3710</v>
      </c>
      <c r="P74" s="333">
        <v>5</v>
      </c>
      <c r="Q74" s="334">
        <f t="shared" si="2"/>
        <v>742</v>
      </c>
    </row>
    <row r="75" spans="1:17" s="328" customFormat="1" x14ac:dyDescent="0.25">
      <c r="A75" s="329" t="s">
        <v>61</v>
      </c>
      <c r="B75" s="339" t="s">
        <v>94</v>
      </c>
      <c r="C75" s="462">
        <v>4</v>
      </c>
      <c r="D75" s="463">
        <f>VLOOKUP(B75,'Cotizacion Rino'!A$2:B$248,2,0)</f>
        <v>2155</v>
      </c>
      <c r="E75" s="463"/>
      <c r="F75" s="463"/>
      <c r="G75" s="464"/>
      <c r="H75" s="465"/>
      <c r="I75" s="465"/>
      <c r="J75" s="465"/>
      <c r="K75" s="465"/>
      <c r="L75" s="465"/>
      <c r="M75" s="465"/>
      <c r="N75" s="331">
        <f t="shared" si="0"/>
        <v>2155</v>
      </c>
      <c r="O75" s="332">
        <f t="shared" si="6"/>
        <v>8620</v>
      </c>
      <c r="P75" s="333">
        <v>5</v>
      </c>
      <c r="Q75" s="334">
        <f t="shared" si="2"/>
        <v>1724</v>
      </c>
    </row>
    <row r="76" spans="1:17" s="328" customFormat="1" x14ac:dyDescent="0.25">
      <c r="A76" s="337" t="s">
        <v>61</v>
      </c>
      <c r="B76" s="339" t="s">
        <v>95</v>
      </c>
      <c r="C76" s="462">
        <v>1</v>
      </c>
      <c r="D76" s="463">
        <f>VLOOKUP(B76,'Cotizacion Rino'!A$2:B$248,2,0)</f>
        <v>8750</v>
      </c>
      <c r="E76" s="463">
        <f>VLOOKUP(B76,'Cotizacion Carlos Izquierdo'!A$2:B$416,2,0)</f>
        <v>9568</v>
      </c>
      <c r="F76" s="463"/>
      <c r="G76" s="464"/>
      <c r="H76" s="465"/>
      <c r="I76" s="465"/>
      <c r="J76" s="465"/>
      <c r="K76" s="465"/>
      <c r="L76" s="465"/>
      <c r="M76" s="465"/>
      <c r="N76" s="331">
        <f t="shared" ref="N76:N139" si="7">SUM(AVERAGE(D76:M76))</f>
        <v>9159</v>
      </c>
      <c r="O76" s="332">
        <f t="shared" si="6"/>
        <v>9159</v>
      </c>
      <c r="P76" s="333">
        <v>5</v>
      </c>
      <c r="Q76" s="334">
        <f t="shared" ref="Q76:Q139" si="8">O76/P76</f>
        <v>1831.8</v>
      </c>
    </row>
    <row r="77" spans="1:17" s="328" customFormat="1" x14ac:dyDescent="0.25">
      <c r="A77" s="329" t="s">
        <v>96</v>
      </c>
      <c r="B77" s="340" t="s">
        <v>97</v>
      </c>
      <c r="C77" s="462">
        <v>2</v>
      </c>
      <c r="D77" s="463">
        <f>VLOOKUP(B77,'Cotizacion Rino'!A$2:B$248,2,0)</f>
        <v>4896</v>
      </c>
      <c r="E77" s="463"/>
      <c r="F77" s="463"/>
      <c r="G77" s="464"/>
      <c r="H77" s="465"/>
      <c r="I77" s="465"/>
      <c r="J77" s="465"/>
      <c r="K77" s="465"/>
      <c r="L77" s="465"/>
      <c r="M77" s="465"/>
      <c r="N77" s="331">
        <f t="shared" si="7"/>
        <v>4896</v>
      </c>
      <c r="O77" s="332">
        <f t="shared" ref="O77:O96" si="9">+N77*C77</f>
        <v>9792</v>
      </c>
      <c r="P77" s="333">
        <v>5</v>
      </c>
      <c r="Q77" s="334">
        <f t="shared" si="8"/>
        <v>1958.4</v>
      </c>
    </row>
    <row r="78" spans="1:17" s="328" customFormat="1" x14ac:dyDescent="0.25">
      <c r="A78" s="329" t="s">
        <v>96</v>
      </c>
      <c r="B78" s="339" t="s">
        <v>98</v>
      </c>
      <c r="C78" s="462">
        <v>2</v>
      </c>
      <c r="D78" s="463">
        <f>VLOOKUP(B78,'Cotizacion Rino'!A$2:B$248,2,0)</f>
        <v>6081</v>
      </c>
      <c r="E78" s="463">
        <f>VLOOKUP(B78,'Cotizacion Carlos Izquierdo'!A$2:B$416,2,0)</f>
        <v>5405</v>
      </c>
      <c r="F78" s="463"/>
      <c r="G78" s="464"/>
      <c r="H78" s="465"/>
      <c r="I78" s="465"/>
      <c r="J78" s="465"/>
      <c r="K78" s="465"/>
      <c r="L78" s="465"/>
      <c r="M78" s="465"/>
      <c r="N78" s="331">
        <f t="shared" si="7"/>
        <v>5743</v>
      </c>
      <c r="O78" s="332">
        <f t="shared" si="9"/>
        <v>11486</v>
      </c>
      <c r="P78" s="333">
        <v>5</v>
      </c>
      <c r="Q78" s="334">
        <f t="shared" si="8"/>
        <v>2297.1999999999998</v>
      </c>
    </row>
    <row r="79" spans="1:17" s="328" customFormat="1" x14ac:dyDescent="0.25">
      <c r="A79" s="329" t="s">
        <v>96</v>
      </c>
      <c r="B79" s="339" t="s">
        <v>99</v>
      </c>
      <c r="C79" s="462">
        <v>2</v>
      </c>
      <c r="D79" s="463">
        <f>VLOOKUP(B79,'Cotizacion Rino'!A$2:B$248,2,0)</f>
        <v>5590</v>
      </c>
      <c r="E79" s="463">
        <f>VLOOKUP(B79,'Cotizacion Carlos Izquierdo'!A$2:B$416,2,0)</f>
        <v>6140.16</v>
      </c>
      <c r="F79" s="463"/>
      <c r="G79" s="464"/>
      <c r="H79" s="465"/>
      <c r="I79" s="465"/>
      <c r="J79" s="465"/>
      <c r="K79" s="465"/>
      <c r="L79" s="465"/>
      <c r="M79" s="465"/>
      <c r="N79" s="331">
        <f t="shared" si="7"/>
        <v>5865.08</v>
      </c>
      <c r="O79" s="332">
        <f t="shared" si="9"/>
        <v>11730.16</v>
      </c>
      <c r="P79" s="333">
        <v>5</v>
      </c>
      <c r="Q79" s="334">
        <f t="shared" si="8"/>
        <v>2346.0320000000002</v>
      </c>
    </row>
    <row r="80" spans="1:17" s="328" customFormat="1" x14ac:dyDescent="0.25">
      <c r="A80" s="329" t="s">
        <v>96</v>
      </c>
      <c r="B80" s="339" t="s">
        <v>100</v>
      </c>
      <c r="C80" s="462">
        <v>2</v>
      </c>
      <c r="D80" s="463">
        <f>VLOOKUP(B80,'Cotizacion Rino'!A$2:B$248,2,0)</f>
        <v>5554</v>
      </c>
      <c r="E80" s="463">
        <f>VLOOKUP(B80,'Cotizacion Carlos Izquierdo'!A$2:B$416,2,0)</f>
        <v>9925.76</v>
      </c>
      <c r="F80" s="463"/>
      <c r="G80" s="464"/>
      <c r="H80" s="465"/>
      <c r="I80" s="465"/>
      <c r="J80" s="465"/>
      <c r="K80" s="465"/>
      <c r="L80" s="465"/>
      <c r="M80" s="465"/>
      <c r="N80" s="331">
        <f t="shared" si="7"/>
        <v>7739.88</v>
      </c>
      <c r="O80" s="332">
        <f t="shared" si="9"/>
        <v>15479.76</v>
      </c>
      <c r="P80" s="333">
        <v>5</v>
      </c>
      <c r="Q80" s="334">
        <f t="shared" si="8"/>
        <v>3095.9520000000002</v>
      </c>
    </row>
    <row r="81" spans="1:17" s="328" customFormat="1" x14ac:dyDescent="0.25">
      <c r="A81" s="329" t="s">
        <v>96</v>
      </c>
      <c r="B81" s="339" t="s">
        <v>101</v>
      </c>
      <c r="C81" s="462">
        <v>1</v>
      </c>
      <c r="D81" s="463">
        <f>VLOOKUP(B81,'Cotizacion Rino'!A$2:B$248,2,0)</f>
        <v>1300</v>
      </c>
      <c r="E81" s="463">
        <f>VLOOKUP(B81,'Cotizacion Carlos Izquierdo'!A$2:B$416,2,0)</f>
        <v>9937.2000000000007</v>
      </c>
      <c r="F81" s="463"/>
      <c r="G81" s="464"/>
      <c r="H81" s="465"/>
      <c r="I81" s="465"/>
      <c r="J81" s="465"/>
      <c r="K81" s="465"/>
      <c r="L81" s="465"/>
      <c r="M81" s="465"/>
      <c r="N81" s="331">
        <f t="shared" si="7"/>
        <v>5618.6</v>
      </c>
      <c r="O81" s="332">
        <f t="shared" si="9"/>
        <v>5618.6</v>
      </c>
      <c r="P81" s="333">
        <v>5</v>
      </c>
      <c r="Q81" s="334">
        <f t="shared" si="8"/>
        <v>1123.72</v>
      </c>
    </row>
    <row r="82" spans="1:17" s="328" customFormat="1" x14ac:dyDescent="0.25">
      <c r="A82" s="329" t="s">
        <v>96</v>
      </c>
      <c r="B82" s="339" t="s">
        <v>102</v>
      </c>
      <c r="C82" s="462">
        <v>2</v>
      </c>
      <c r="D82" s="463">
        <f>VLOOKUP(B82,'Cotizacion Rino'!A$2:B$248,2,0)</f>
        <v>2155</v>
      </c>
      <c r="E82" s="463">
        <f>VLOOKUP(B82,'Cotizacion Carlos Izquierdo'!A$2:B$416,2,0)</f>
        <v>4800</v>
      </c>
      <c r="F82" s="463"/>
      <c r="G82" s="464"/>
      <c r="H82" s="465"/>
      <c r="I82" s="465"/>
      <c r="J82" s="465"/>
      <c r="K82" s="465"/>
      <c r="L82" s="465"/>
      <c r="M82" s="465"/>
      <c r="N82" s="331">
        <f t="shared" si="7"/>
        <v>3477.5</v>
      </c>
      <c r="O82" s="332">
        <f t="shared" si="9"/>
        <v>6955</v>
      </c>
      <c r="P82" s="333">
        <v>5</v>
      </c>
      <c r="Q82" s="334">
        <f t="shared" si="8"/>
        <v>1391</v>
      </c>
    </row>
    <row r="83" spans="1:17" s="328" customFormat="1" x14ac:dyDescent="0.25">
      <c r="A83" s="329" t="s">
        <v>96</v>
      </c>
      <c r="B83" s="339" t="s">
        <v>103</v>
      </c>
      <c r="C83" s="462">
        <v>1</v>
      </c>
      <c r="D83" s="463">
        <f>VLOOKUP(B83,'Cotizacion Rino'!A$2:B$248,2,0)</f>
        <v>4585</v>
      </c>
      <c r="E83" s="463">
        <f>VLOOKUP(B83,'Cotizacion Carlos Izquierdo'!A$2:B$416,2,0)</f>
        <v>6879.6</v>
      </c>
      <c r="F83" s="463"/>
      <c r="G83" s="464"/>
      <c r="H83" s="465"/>
      <c r="I83" s="465"/>
      <c r="J83" s="465"/>
      <c r="K83" s="465"/>
      <c r="L83" s="465"/>
      <c r="M83" s="465"/>
      <c r="N83" s="331">
        <f t="shared" si="7"/>
        <v>5732.3</v>
      </c>
      <c r="O83" s="332">
        <f t="shared" si="9"/>
        <v>5732.3</v>
      </c>
      <c r="P83" s="333">
        <v>5</v>
      </c>
      <c r="Q83" s="334">
        <f t="shared" si="8"/>
        <v>1146.46</v>
      </c>
    </row>
    <row r="84" spans="1:17" s="328" customFormat="1" x14ac:dyDescent="0.25">
      <c r="A84" s="329" t="s">
        <v>96</v>
      </c>
      <c r="B84" s="339" t="s">
        <v>104</v>
      </c>
      <c r="C84" s="462">
        <v>2</v>
      </c>
      <c r="D84" s="463">
        <f>VLOOKUP(B84,'Cotizacion Rino'!A$2:B$248,2,0)</f>
        <v>6450</v>
      </c>
      <c r="E84" s="463">
        <f>VLOOKUP(B84,'Cotizacion Carlos Izquierdo'!A$2:B$416,2,0)</f>
        <v>6800</v>
      </c>
      <c r="F84" s="463"/>
      <c r="G84" s="464"/>
      <c r="H84" s="465"/>
      <c r="I84" s="465"/>
      <c r="J84" s="465"/>
      <c r="K84" s="465"/>
      <c r="L84" s="465"/>
      <c r="M84" s="465"/>
      <c r="N84" s="331">
        <f t="shared" si="7"/>
        <v>6625</v>
      </c>
      <c r="O84" s="332">
        <f t="shared" si="9"/>
        <v>13250</v>
      </c>
      <c r="P84" s="333">
        <v>5</v>
      </c>
      <c r="Q84" s="334">
        <f t="shared" si="8"/>
        <v>2650</v>
      </c>
    </row>
    <row r="85" spans="1:17" s="328" customFormat="1" x14ac:dyDescent="0.25">
      <c r="A85" s="329" t="s">
        <v>96</v>
      </c>
      <c r="B85" s="339" t="s">
        <v>105</v>
      </c>
      <c r="C85" s="462">
        <v>2</v>
      </c>
      <c r="D85" s="463">
        <f>VLOOKUP(B85,'Cotizacion Rino'!A$2:B$248,2,0)</f>
        <v>4752</v>
      </c>
      <c r="E85" s="463">
        <f>VLOOKUP(B85,'Cotizacion Carlos Izquierdo'!A$2:B$416,2,0)</f>
        <v>12688</v>
      </c>
      <c r="F85" s="463"/>
      <c r="G85" s="464"/>
      <c r="H85" s="465"/>
      <c r="I85" s="465"/>
      <c r="J85" s="465"/>
      <c r="K85" s="465"/>
      <c r="L85" s="465"/>
      <c r="M85" s="465"/>
      <c r="N85" s="331">
        <f t="shared" si="7"/>
        <v>8720</v>
      </c>
      <c r="O85" s="332">
        <f t="shared" si="9"/>
        <v>17440</v>
      </c>
      <c r="P85" s="333">
        <v>5</v>
      </c>
      <c r="Q85" s="334">
        <f t="shared" si="8"/>
        <v>3488</v>
      </c>
    </row>
    <row r="86" spans="1:17" s="328" customFormat="1" x14ac:dyDescent="0.25">
      <c r="A86" s="329" t="s">
        <v>96</v>
      </c>
      <c r="B86" s="339" t="s">
        <v>106</v>
      </c>
      <c r="C86" s="462">
        <v>1</v>
      </c>
      <c r="D86" s="463">
        <f>VLOOKUP(B86,'Cotizacion Rino'!A$2:B$248,2,0)</f>
        <v>16638</v>
      </c>
      <c r="E86" s="463">
        <v>14548</v>
      </c>
      <c r="F86" s="463"/>
      <c r="G86" s="464"/>
      <c r="H86" s="465"/>
      <c r="I86" s="465"/>
      <c r="J86" s="465"/>
      <c r="K86" s="465"/>
      <c r="L86" s="465"/>
      <c r="M86" s="465"/>
      <c r="N86" s="331">
        <f t="shared" si="7"/>
        <v>15593</v>
      </c>
      <c r="O86" s="332">
        <f t="shared" si="9"/>
        <v>15593</v>
      </c>
      <c r="P86" s="333">
        <v>5</v>
      </c>
      <c r="Q86" s="334">
        <f t="shared" si="8"/>
        <v>3118.6</v>
      </c>
    </row>
    <row r="87" spans="1:17" s="328" customFormat="1" x14ac:dyDescent="0.25">
      <c r="A87" s="337" t="s">
        <v>96</v>
      </c>
      <c r="B87" s="339" t="s">
        <v>107</v>
      </c>
      <c r="C87" s="462">
        <v>2</v>
      </c>
      <c r="D87" s="463">
        <f>VLOOKUP(B87,'Cotizacion Rino'!A$2:B$248,2,0)</f>
        <v>11551</v>
      </c>
      <c r="E87" s="463">
        <f>VLOOKUP(B87,'Cotizacion Carlos Izquierdo'!A$2:B$416,2,0)</f>
        <v>13825</v>
      </c>
      <c r="F87" s="463"/>
      <c r="G87" s="464"/>
      <c r="H87" s="465"/>
      <c r="I87" s="465"/>
      <c r="J87" s="465"/>
      <c r="K87" s="465"/>
      <c r="L87" s="465"/>
      <c r="M87" s="465"/>
      <c r="N87" s="331">
        <f t="shared" si="7"/>
        <v>12688</v>
      </c>
      <c r="O87" s="332">
        <f t="shared" si="9"/>
        <v>25376</v>
      </c>
      <c r="P87" s="333">
        <v>5</v>
      </c>
      <c r="Q87" s="334">
        <f t="shared" si="8"/>
        <v>5075.2</v>
      </c>
    </row>
    <row r="88" spans="1:17" s="328" customFormat="1" x14ac:dyDescent="0.25">
      <c r="A88" s="329" t="s">
        <v>108</v>
      </c>
      <c r="B88" s="330" t="s">
        <v>110</v>
      </c>
      <c r="C88" s="462">
        <v>1</v>
      </c>
      <c r="D88" s="463">
        <f>VLOOKUP(B88,'Cotizacion Rino'!A$2:B$248,2,0)</f>
        <v>6093</v>
      </c>
      <c r="E88" s="463"/>
      <c r="F88" s="463"/>
      <c r="G88" s="464"/>
      <c r="H88" s="465"/>
      <c r="I88" s="465"/>
      <c r="J88" s="465"/>
      <c r="K88" s="465"/>
      <c r="L88" s="465"/>
      <c r="M88" s="465"/>
      <c r="N88" s="331">
        <f t="shared" si="7"/>
        <v>6093</v>
      </c>
      <c r="O88" s="332">
        <f t="shared" si="9"/>
        <v>6093</v>
      </c>
      <c r="P88" s="333">
        <v>5</v>
      </c>
      <c r="Q88" s="334">
        <f t="shared" si="8"/>
        <v>1218.5999999999999</v>
      </c>
    </row>
    <row r="89" spans="1:17" s="328" customFormat="1" x14ac:dyDescent="0.25">
      <c r="A89" s="329" t="s">
        <v>108</v>
      </c>
      <c r="B89" s="330" t="s">
        <v>111</v>
      </c>
      <c r="C89" s="462">
        <v>1</v>
      </c>
      <c r="D89" s="463">
        <f>VLOOKUP(B89,'Cotizacion Rino'!A$2:B$248,2,0)</f>
        <v>3902</v>
      </c>
      <c r="E89" s="463">
        <f>VLOOKUP(B89,'Cotizacion Carlos Izquierdo'!A$2:B$416,2,0)</f>
        <v>11289.2</v>
      </c>
      <c r="F89" s="463"/>
      <c r="G89" s="464"/>
      <c r="H89" s="465"/>
      <c r="I89" s="465"/>
      <c r="J89" s="465"/>
      <c r="K89" s="465"/>
      <c r="L89" s="465"/>
      <c r="M89" s="465"/>
      <c r="N89" s="331">
        <f t="shared" si="7"/>
        <v>7595.6</v>
      </c>
      <c r="O89" s="332">
        <f t="shared" si="9"/>
        <v>7595.6</v>
      </c>
      <c r="P89" s="333">
        <v>5</v>
      </c>
      <c r="Q89" s="334">
        <f t="shared" si="8"/>
        <v>1519.1200000000001</v>
      </c>
    </row>
    <row r="90" spans="1:17" s="328" customFormat="1" x14ac:dyDescent="0.25">
      <c r="A90" s="329" t="s">
        <v>108</v>
      </c>
      <c r="B90" s="330" t="s">
        <v>112</v>
      </c>
      <c r="C90" s="462">
        <v>1</v>
      </c>
      <c r="D90" s="463">
        <f>VLOOKUP(B90,'Cotizacion Rino'!A$2:B$248,2,0)</f>
        <v>5880</v>
      </c>
      <c r="E90" s="463">
        <f>VLOOKUP(B90,'Cotizacion Carlos Izquierdo'!A$2:B$416,2,0)</f>
        <v>9000</v>
      </c>
      <c r="F90" s="463"/>
      <c r="G90" s="464"/>
      <c r="H90" s="465"/>
      <c r="I90" s="465"/>
      <c r="J90" s="465"/>
      <c r="K90" s="465"/>
      <c r="L90" s="465"/>
      <c r="M90" s="465"/>
      <c r="N90" s="331">
        <f t="shared" si="7"/>
        <v>7440</v>
      </c>
      <c r="O90" s="332">
        <f t="shared" si="9"/>
        <v>7440</v>
      </c>
      <c r="P90" s="333">
        <v>5</v>
      </c>
      <c r="Q90" s="334">
        <f t="shared" si="8"/>
        <v>1488</v>
      </c>
    </row>
    <row r="91" spans="1:17" s="328" customFormat="1" x14ac:dyDescent="0.25">
      <c r="A91" s="329" t="s">
        <v>108</v>
      </c>
      <c r="B91" s="330" t="s">
        <v>113</v>
      </c>
      <c r="C91" s="462">
        <v>1</v>
      </c>
      <c r="D91" s="463">
        <f>VLOOKUP(B91,'Cotizacion Rino'!A$2:B$248,2,0)</f>
        <v>7596</v>
      </c>
      <c r="E91" s="463">
        <f>VLOOKUP(B91,'Cotizacion Carlos Izquierdo'!A$2:B$416,2,0)</f>
        <v>10192</v>
      </c>
      <c r="F91" s="463"/>
      <c r="G91" s="464"/>
      <c r="H91" s="465"/>
      <c r="I91" s="465"/>
      <c r="J91" s="465"/>
      <c r="K91" s="465"/>
      <c r="L91" s="465"/>
      <c r="M91" s="465"/>
      <c r="N91" s="331">
        <f t="shared" si="7"/>
        <v>8894</v>
      </c>
      <c r="O91" s="332">
        <f t="shared" si="9"/>
        <v>8894</v>
      </c>
      <c r="P91" s="333">
        <v>5</v>
      </c>
      <c r="Q91" s="334">
        <f t="shared" si="8"/>
        <v>1778.8</v>
      </c>
    </row>
    <row r="92" spans="1:17" s="328" customFormat="1" x14ac:dyDescent="0.25">
      <c r="A92" s="329" t="s">
        <v>108</v>
      </c>
      <c r="B92" s="330" t="s">
        <v>114</v>
      </c>
      <c r="C92" s="462">
        <v>1</v>
      </c>
      <c r="D92" s="463">
        <f>VLOOKUP(B92,'Cotizacion Rino'!A$2:B$248,2,0)</f>
        <v>7875</v>
      </c>
      <c r="E92" s="463">
        <f>VLOOKUP(B92,'Cotizacion Carlos Izquierdo'!A$2:B$416,2,0)</f>
        <v>12466.48</v>
      </c>
      <c r="F92" s="463"/>
      <c r="G92" s="464"/>
      <c r="H92" s="465"/>
      <c r="I92" s="465"/>
      <c r="J92" s="465"/>
      <c r="K92" s="465"/>
      <c r="L92" s="465"/>
      <c r="M92" s="465"/>
      <c r="N92" s="331">
        <f t="shared" si="7"/>
        <v>10170.74</v>
      </c>
      <c r="O92" s="332">
        <f t="shared" si="9"/>
        <v>10170.74</v>
      </c>
      <c r="P92" s="333">
        <v>5</v>
      </c>
      <c r="Q92" s="334">
        <f t="shared" si="8"/>
        <v>2034.1479999999999</v>
      </c>
    </row>
    <row r="93" spans="1:17" s="328" customFormat="1" x14ac:dyDescent="0.25">
      <c r="A93" s="329" t="s">
        <v>108</v>
      </c>
      <c r="B93" s="330" t="s">
        <v>115</v>
      </c>
      <c r="C93" s="462">
        <v>1</v>
      </c>
      <c r="D93" s="463">
        <f>VLOOKUP(B93,'Cotizacion Rino'!A$2:B$248,2,0)</f>
        <v>6302</v>
      </c>
      <c r="E93" s="463">
        <f>VLOOKUP(B93,'Cotizacion Carlos Izquierdo'!A$2:B$416,2,0)</f>
        <v>9875.84</v>
      </c>
      <c r="F93" s="463"/>
      <c r="G93" s="464"/>
      <c r="H93" s="465"/>
      <c r="I93" s="465"/>
      <c r="J93" s="465"/>
      <c r="K93" s="465"/>
      <c r="L93" s="465"/>
      <c r="M93" s="465"/>
      <c r="N93" s="331">
        <f t="shared" si="7"/>
        <v>8088.92</v>
      </c>
      <c r="O93" s="332">
        <f t="shared" si="9"/>
        <v>8088.92</v>
      </c>
      <c r="P93" s="333">
        <v>5</v>
      </c>
      <c r="Q93" s="334">
        <f t="shared" si="8"/>
        <v>1617.7840000000001</v>
      </c>
    </row>
    <row r="94" spans="1:17" s="328" customFormat="1" x14ac:dyDescent="0.25">
      <c r="A94" s="329" t="s">
        <v>108</v>
      </c>
      <c r="B94" s="330" t="s">
        <v>116</v>
      </c>
      <c r="C94" s="462">
        <v>1</v>
      </c>
      <c r="D94" s="463">
        <f>VLOOKUP(B94,'Cotizacion Rino'!A$2:B$248,2,0)</f>
        <v>12963</v>
      </c>
      <c r="E94" s="463">
        <f>VLOOKUP(B94,'Cotizacion Carlos Izquierdo'!A$2:B$416,2,0)</f>
        <v>60119.28</v>
      </c>
      <c r="F94" s="463"/>
      <c r="G94" s="464"/>
      <c r="H94" s="465"/>
      <c r="I94" s="465"/>
      <c r="J94" s="465"/>
      <c r="K94" s="465"/>
      <c r="L94" s="465"/>
      <c r="M94" s="465"/>
      <c r="N94" s="331">
        <f t="shared" si="7"/>
        <v>36541.14</v>
      </c>
      <c r="O94" s="332">
        <f t="shared" si="9"/>
        <v>36541.14</v>
      </c>
      <c r="P94" s="333">
        <v>5</v>
      </c>
      <c r="Q94" s="334">
        <f t="shared" si="8"/>
        <v>7308.2280000000001</v>
      </c>
    </row>
    <row r="95" spans="1:17" s="328" customFormat="1" x14ac:dyDescent="0.25">
      <c r="A95" s="329" t="s">
        <v>108</v>
      </c>
      <c r="B95" s="330" t="s">
        <v>109</v>
      </c>
      <c r="C95" s="462">
        <v>1</v>
      </c>
      <c r="D95" s="463">
        <f>VLOOKUP(B95,'Cotizacion Rino'!A$2:B$248,2,0)</f>
        <v>14963</v>
      </c>
      <c r="E95" s="463">
        <f>VLOOKUP(B95,'Cotizacion Carlos Izquierdo'!A$2:B$416,2,0)</f>
        <v>26391.455999999998</v>
      </c>
      <c r="F95" s="463"/>
      <c r="G95" s="464"/>
      <c r="H95" s="465"/>
      <c r="I95" s="465"/>
      <c r="J95" s="465"/>
      <c r="K95" s="465"/>
      <c r="L95" s="465"/>
      <c r="M95" s="465"/>
      <c r="N95" s="331">
        <f t="shared" si="7"/>
        <v>20677.227999999999</v>
      </c>
      <c r="O95" s="332">
        <f t="shared" si="9"/>
        <v>20677.227999999999</v>
      </c>
      <c r="P95" s="333">
        <v>5</v>
      </c>
      <c r="Q95" s="334">
        <f t="shared" si="8"/>
        <v>4135.4456</v>
      </c>
    </row>
    <row r="96" spans="1:17" s="328" customFormat="1" x14ac:dyDescent="0.25">
      <c r="A96" s="341" t="s">
        <v>108</v>
      </c>
      <c r="B96" s="330" t="s">
        <v>117</v>
      </c>
      <c r="C96" s="462">
        <v>1</v>
      </c>
      <c r="D96" s="463"/>
      <c r="E96" s="463">
        <f>VLOOKUP(B96,'Cotizacion Carlos Izquierdo'!A$2:B$416,2,0)</f>
        <v>4212</v>
      </c>
      <c r="F96" s="463"/>
      <c r="G96" s="464"/>
      <c r="H96" s="465"/>
      <c r="I96" s="465"/>
      <c r="J96" s="465"/>
      <c r="K96" s="465"/>
      <c r="L96" s="465"/>
      <c r="M96" s="465"/>
      <c r="N96" s="331">
        <f t="shared" si="7"/>
        <v>4212</v>
      </c>
      <c r="O96" s="332">
        <f t="shared" si="9"/>
        <v>4212</v>
      </c>
      <c r="P96" s="333">
        <v>5</v>
      </c>
      <c r="Q96" s="334">
        <f t="shared" si="8"/>
        <v>842.4</v>
      </c>
    </row>
    <row r="97" spans="1:17" s="328" customFormat="1" x14ac:dyDescent="0.25">
      <c r="A97" s="329" t="s">
        <v>118</v>
      </c>
      <c r="B97" s="330" t="s">
        <v>119</v>
      </c>
      <c r="C97" s="462">
        <v>2</v>
      </c>
      <c r="D97" s="463">
        <f>VLOOKUP(B97,'Cotizacion Rino'!A$2:B$248,2,0)</f>
        <v>12413</v>
      </c>
      <c r="E97" s="463">
        <f>VLOOKUP(B97,'Cotizacion Carlos Izquierdo'!A$2:B$416,2,0)</f>
        <v>13900</v>
      </c>
      <c r="F97" s="463"/>
      <c r="G97" s="464"/>
      <c r="H97" s="465"/>
      <c r="I97" s="465"/>
      <c r="J97" s="465"/>
      <c r="K97" s="465"/>
      <c r="L97" s="465"/>
      <c r="M97" s="465"/>
      <c r="N97" s="331">
        <f t="shared" si="7"/>
        <v>13156.5</v>
      </c>
      <c r="O97" s="332">
        <f t="shared" ref="O97:O113" si="10">+N97*C97</f>
        <v>26313</v>
      </c>
      <c r="P97" s="333">
        <v>5</v>
      </c>
      <c r="Q97" s="334">
        <f t="shared" si="8"/>
        <v>5262.6</v>
      </c>
    </row>
    <row r="98" spans="1:17" s="328" customFormat="1" x14ac:dyDescent="0.25">
      <c r="A98" s="329" t="s">
        <v>118</v>
      </c>
      <c r="B98" s="330" t="s">
        <v>503</v>
      </c>
      <c r="C98" s="462">
        <v>1</v>
      </c>
      <c r="D98" s="463">
        <f>VLOOKUP(B98,'Cotizacion Rino'!A$2:B$248,2,0)</f>
        <v>8835</v>
      </c>
      <c r="E98" s="463">
        <f>VLOOKUP(B98,'Cotizacion Carlos Izquierdo'!A$2:B$416,2,0)</f>
        <v>16943.68</v>
      </c>
      <c r="F98" s="463"/>
      <c r="G98" s="464"/>
      <c r="H98" s="465"/>
      <c r="I98" s="465"/>
      <c r="J98" s="465"/>
      <c r="K98" s="465"/>
      <c r="L98" s="465"/>
      <c r="M98" s="465"/>
      <c r="N98" s="331">
        <f t="shared" si="7"/>
        <v>12889.34</v>
      </c>
      <c r="O98" s="332">
        <f t="shared" si="10"/>
        <v>12889.34</v>
      </c>
      <c r="P98" s="333">
        <v>5</v>
      </c>
      <c r="Q98" s="334">
        <f t="shared" si="8"/>
        <v>2577.8679999999999</v>
      </c>
    </row>
    <row r="99" spans="1:17" s="328" customFormat="1" x14ac:dyDescent="0.25">
      <c r="A99" s="329" t="s">
        <v>118</v>
      </c>
      <c r="B99" s="330" t="s">
        <v>120</v>
      </c>
      <c r="C99" s="462">
        <v>1</v>
      </c>
      <c r="D99" s="463">
        <f>VLOOKUP(B99,'Cotizacion Rino'!A$2:B$248,2,0)</f>
        <v>7134</v>
      </c>
      <c r="E99" s="463">
        <f>VLOOKUP(B99,'Cotizacion Carlos Izquierdo'!A$2:B$416,2,0)</f>
        <v>7608.64</v>
      </c>
      <c r="F99" s="463"/>
      <c r="G99" s="464"/>
      <c r="H99" s="465"/>
      <c r="I99" s="465"/>
      <c r="J99" s="465"/>
      <c r="K99" s="465"/>
      <c r="L99" s="465"/>
      <c r="M99" s="465"/>
      <c r="N99" s="331">
        <f t="shared" si="7"/>
        <v>7371.32</v>
      </c>
      <c r="O99" s="332">
        <f t="shared" si="10"/>
        <v>7371.32</v>
      </c>
      <c r="P99" s="333">
        <v>5</v>
      </c>
      <c r="Q99" s="334">
        <f t="shared" si="8"/>
        <v>1474.2639999999999</v>
      </c>
    </row>
    <row r="100" spans="1:17" s="328" customFormat="1" x14ac:dyDescent="0.25">
      <c r="A100" s="329" t="s">
        <v>118</v>
      </c>
      <c r="B100" s="330" t="s">
        <v>477</v>
      </c>
      <c r="C100" s="462">
        <v>2</v>
      </c>
      <c r="D100" s="463">
        <f>VLOOKUP(B100,'Cotizacion Rino'!A$2:B$248,2,0)</f>
        <v>7792</v>
      </c>
      <c r="E100" s="463">
        <f>VLOOKUP(B100,'Cotizacion Carlos Izquierdo'!A$2:B$416,2,0)</f>
        <v>31155</v>
      </c>
      <c r="F100" s="463"/>
      <c r="G100" s="464"/>
      <c r="H100" s="465"/>
      <c r="I100" s="465"/>
      <c r="J100" s="465"/>
      <c r="K100" s="465"/>
      <c r="L100" s="465"/>
      <c r="M100" s="465"/>
      <c r="N100" s="331">
        <f t="shared" si="7"/>
        <v>19473.5</v>
      </c>
      <c r="O100" s="332">
        <f t="shared" si="10"/>
        <v>38947</v>
      </c>
      <c r="P100" s="333">
        <v>5</v>
      </c>
      <c r="Q100" s="334">
        <f t="shared" si="8"/>
        <v>7789.4</v>
      </c>
    </row>
    <row r="101" spans="1:17" s="328" customFormat="1" x14ac:dyDescent="0.25">
      <c r="A101" s="329" t="s">
        <v>118</v>
      </c>
      <c r="B101" s="330" t="s">
        <v>121</v>
      </c>
      <c r="C101" s="462">
        <v>2</v>
      </c>
      <c r="D101" s="463">
        <f>VLOOKUP(B101,'Cotizacion Rino'!A$2:B$248,2,0)</f>
        <v>13706</v>
      </c>
      <c r="E101" s="463">
        <f>VLOOKUP(B101,'Cotizacion Carlos Izquierdo'!A$2:B$416,2,0)</f>
        <v>12425</v>
      </c>
      <c r="F101" s="463"/>
      <c r="G101" s="464"/>
      <c r="H101" s="465"/>
      <c r="I101" s="465"/>
      <c r="J101" s="465"/>
      <c r="K101" s="465"/>
      <c r="L101" s="465"/>
      <c r="M101" s="465"/>
      <c r="N101" s="331">
        <f t="shared" si="7"/>
        <v>13065.5</v>
      </c>
      <c r="O101" s="332">
        <f t="shared" si="10"/>
        <v>26131</v>
      </c>
      <c r="P101" s="333">
        <v>5</v>
      </c>
      <c r="Q101" s="334">
        <f t="shared" si="8"/>
        <v>5226.2</v>
      </c>
    </row>
    <row r="102" spans="1:17" s="328" customFormat="1" x14ac:dyDescent="0.25">
      <c r="A102" s="329" t="s">
        <v>118</v>
      </c>
      <c r="B102" s="330" t="s">
        <v>122</v>
      </c>
      <c r="C102" s="462">
        <v>2</v>
      </c>
      <c r="D102" s="463">
        <f>VLOOKUP(B102,'Cotizacion Rino'!A$2:B$248,2,0)</f>
        <v>13706</v>
      </c>
      <c r="E102" s="463">
        <f>VLOOKUP(B102,'Cotizacion Carlos Izquierdo'!A$2:B$416,2,0)</f>
        <v>15693.6</v>
      </c>
      <c r="F102" s="463"/>
      <c r="G102" s="464"/>
      <c r="H102" s="465"/>
      <c r="I102" s="465"/>
      <c r="J102" s="465"/>
      <c r="K102" s="465"/>
      <c r="L102" s="465"/>
      <c r="M102" s="465"/>
      <c r="N102" s="331">
        <f t="shared" si="7"/>
        <v>14699.8</v>
      </c>
      <c r="O102" s="332">
        <f t="shared" si="10"/>
        <v>29399.599999999999</v>
      </c>
      <c r="P102" s="333">
        <v>5</v>
      </c>
      <c r="Q102" s="334">
        <f t="shared" si="8"/>
        <v>5879.92</v>
      </c>
    </row>
    <row r="103" spans="1:17" s="328" customFormat="1" x14ac:dyDescent="0.25">
      <c r="A103" s="329" t="s">
        <v>118</v>
      </c>
      <c r="B103" s="330" t="s">
        <v>487</v>
      </c>
      <c r="C103" s="462">
        <v>4</v>
      </c>
      <c r="D103" s="463">
        <f>VLOOKUP(B103,'Cotizacion Rino'!A$2:B$248,2,0)</f>
        <v>25113</v>
      </c>
      <c r="E103" s="463">
        <f>VLOOKUP(B103,'Cotizacion Carlos Izquierdo'!A$2:B$416,2,0)</f>
        <v>25400</v>
      </c>
      <c r="F103" s="463"/>
      <c r="G103" s="464"/>
      <c r="H103" s="465"/>
      <c r="I103" s="465"/>
      <c r="J103" s="465"/>
      <c r="K103" s="465"/>
      <c r="L103" s="465"/>
      <c r="M103" s="465"/>
      <c r="N103" s="331">
        <f t="shared" si="7"/>
        <v>25256.5</v>
      </c>
      <c r="O103" s="332">
        <f t="shared" si="10"/>
        <v>101026</v>
      </c>
      <c r="P103" s="333">
        <v>5</v>
      </c>
      <c r="Q103" s="334">
        <f t="shared" si="8"/>
        <v>20205.2</v>
      </c>
    </row>
    <row r="104" spans="1:17" s="328" customFormat="1" x14ac:dyDescent="0.25">
      <c r="A104" s="329" t="s">
        <v>118</v>
      </c>
      <c r="B104" s="330" t="s">
        <v>478</v>
      </c>
      <c r="C104" s="462">
        <v>4</v>
      </c>
      <c r="D104" s="463">
        <f>VLOOKUP(B104,'Cotizacion Rino'!A$2:B$248,2,0)</f>
        <v>25113</v>
      </c>
      <c r="E104" s="463">
        <f>VLOOKUP(B104,'Cotizacion Carlos Izquierdo'!A$2:B$416,2,0)</f>
        <v>26725</v>
      </c>
      <c r="F104" s="463"/>
      <c r="G104" s="464"/>
      <c r="H104" s="465"/>
      <c r="I104" s="465"/>
      <c r="J104" s="465"/>
      <c r="K104" s="465"/>
      <c r="L104" s="465"/>
      <c r="M104" s="465"/>
      <c r="N104" s="331">
        <f t="shared" si="7"/>
        <v>25919</v>
      </c>
      <c r="O104" s="332">
        <f t="shared" si="10"/>
        <v>103676</v>
      </c>
      <c r="P104" s="333">
        <v>5</v>
      </c>
      <c r="Q104" s="334">
        <f t="shared" si="8"/>
        <v>20735.2</v>
      </c>
    </row>
    <row r="105" spans="1:17" s="328" customFormat="1" x14ac:dyDescent="0.25">
      <c r="A105" s="329" t="s">
        <v>118</v>
      </c>
      <c r="B105" s="330" t="s">
        <v>123</v>
      </c>
      <c r="C105" s="462">
        <v>1</v>
      </c>
      <c r="D105" s="463">
        <f>VLOOKUP(B105,'Cotizacion Rino'!A$2:B$248,2,0)</f>
        <v>13292</v>
      </c>
      <c r="E105" s="463">
        <f>VLOOKUP(B105,'Cotizacion Carlos Izquierdo'!A$2:B$416,2,0)</f>
        <v>30173.52</v>
      </c>
      <c r="F105" s="463"/>
      <c r="G105" s="464"/>
      <c r="H105" s="465"/>
      <c r="I105" s="465"/>
      <c r="J105" s="465"/>
      <c r="K105" s="465"/>
      <c r="L105" s="465"/>
      <c r="M105" s="465"/>
      <c r="N105" s="331">
        <f t="shared" si="7"/>
        <v>21732.760000000002</v>
      </c>
      <c r="O105" s="332">
        <f t="shared" si="10"/>
        <v>21732.760000000002</v>
      </c>
      <c r="P105" s="333">
        <v>5</v>
      </c>
      <c r="Q105" s="334">
        <f t="shared" si="8"/>
        <v>4346.5520000000006</v>
      </c>
    </row>
    <row r="106" spans="1:17" s="328" customFormat="1" x14ac:dyDescent="0.25">
      <c r="A106" s="329" t="s">
        <v>118</v>
      </c>
      <c r="B106" s="330" t="s">
        <v>124</v>
      </c>
      <c r="C106" s="462">
        <v>1</v>
      </c>
      <c r="D106" s="463">
        <f>VLOOKUP(B106,'Cotizacion Rino'!A$2:B$248,2,0)</f>
        <v>3878</v>
      </c>
      <c r="E106" s="463">
        <f>VLOOKUP(B106,'Cotizacion Carlos Izquierdo'!A$2:B$416,2,0)</f>
        <v>4405</v>
      </c>
      <c r="F106" s="463"/>
      <c r="G106" s="464"/>
      <c r="H106" s="465"/>
      <c r="I106" s="465"/>
      <c r="J106" s="465"/>
      <c r="K106" s="465"/>
      <c r="L106" s="465"/>
      <c r="M106" s="465"/>
      <c r="N106" s="331">
        <f t="shared" si="7"/>
        <v>4141.5</v>
      </c>
      <c r="O106" s="332">
        <f t="shared" si="10"/>
        <v>4141.5</v>
      </c>
      <c r="P106" s="333">
        <v>5</v>
      </c>
      <c r="Q106" s="334">
        <f t="shared" si="8"/>
        <v>828.3</v>
      </c>
    </row>
    <row r="107" spans="1:17" s="328" customFormat="1" x14ac:dyDescent="0.25">
      <c r="A107" s="329" t="s">
        <v>118</v>
      </c>
      <c r="B107" s="330" t="s">
        <v>125</v>
      </c>
      <c r="C107" s="462">
        <v>1</v>
      </c>
      <c r="D107" s="463">
        <f>VLOOKUP(B107,'Cotizacion Rino'!A$2:B$248,2,0)</f>
        <v>11164</v>
      </c>
      <c r="E107" s="463">
        <f>VLOOKUP(B107,'Cotizacion Carlos Izquierdo'!A$2:B$416,2,0)</f>
        <v>2385</v>
      </c>
      <c r="F107" s="463"/>
      <c r="G107" s="464"/>
      <c r="H107" s="465"/>
      <c r="I107" s="465"/>
      <c r="J107" s="465"/>
      <c r="K107" s="465"/>
      <c r="L107" s="465"/>
      <c r="M107" s="465"/>
      <c r="N107" s="331">
        <f t="shared" si="7"/>
        <v>6774.5</v>
      </c>
      <c r="O107" s="332">
        <f t="shared" si="10"/>
        <v>6774.5</v>
      </c>
      <c r="P107" s="333">
        <v>5</v>
      </c>
      <c r="Q107" s="334">
        <f t="shared" si="8"/>
        <v>1354.9</v>
      </c>
    </row>
    <row r="108" spans="1:17" s="328" customFormat="1" x14ac:dyDescent="0.25">
      <c r="A108" s="329" t="s">
        <v>118</v>
      </c>
      <c r="B108" s="330" t="s">
        <v>126</v>
      </c>
      <c r="C108" s="462">
        <v>1</v>
      </c>
      <c r="D108" s="463">
        <f>VLOOKUP(B108,'Cotizacion Rino'!A$2:B$248,2,0)</f>
        <v>7290</v>
      </c>
      <c r="E108" s="463">
        <f>VLOOKUP(B108,'Cotizacion Carlos Izquierdo'!A$2:B$416,2,0)</f>
        <v>11935</v>
      </c>
      <c r="F108" s="463"/>
      <c r="G108" s="464"/>
      <c r="H108" s="465"/>
      <c r="I108" s="465"/>
      <c r="J108" s="465"/>
      <c r="K108" s="465"/>
      <c r="L108" s="465"/>
      <c r="M108" s="465"/>
      <c r="N108" s="331">
        <f t="shared" si="7"/>
        <v>9612.5</v>
      </c>
      <c r="O108" s="332">
        <f t="shared" si="10"/>
        <v>9612.5</v>
      </c>
      <c r="P108" s="333">
        <v>5</v>
      </c>
      <c r="Q108" s="334">
        <f t="shared" si="8"/>
        <v>1922.5</v>
      </c>
    </row>
    <row r="109" spans="1:17" s="328" customFormat="1" x14ac:dyDescent="0.25">
      <c r="A109" s="329" t="s">
        <v>118</v>
      </c>
      <c r="B109" s="330" t="s">
        <v>127</v>
      </c>
      <c r="C109" s="462">
        <v>1</v>
      </c>
      <c r="D109" s="463">
        <f>VLOOKUP(B109,'Cotizacion Rino'!A$2:B$248,2,0)</f>
        <v>13742</v>
      </c>
      <c r="E109" s="463">
        <f>VLOOKUP(B109,'Cotizacion Carlos Izquierdo'!A$2:B$416,2,0)</f>
        <v>40280.239999999998</v>
      </c>
      <c r="F109" s="463"/>
      <c r="G109" s="464"/>
      <c r="H109" s="465"/>
      <c r="I109" s="465"/>
      <c r="J109" s="465"/>
      <c r="K109" s="465"/>
      <c r="L109" s="465"/>
      <c r="M109" s="465"/>
      <c r="N109" s="331">
        <f t="shared" si="7"/>
        <v>27011.119999999999</v>
      </c>
      <c r="O109" s="332">
        <f t="shared" si="10"/>
        <v>27011.119999999999</v>
      </c>
      <c r="P109" s="333">
        <v>5</v>
      </c>
      <c r="Q109" s="334">
        <f t="shared" si="8"/>
        <v>5402.2240000000002</v>
      </c>
    </row>
    <row r="110" spans="1:17" s="328" customFormat="1" x14ac:dyDescent="0.25">
      <c r="A110" s="329" t="s">
        <v>118</v>
      </c>
      <c r="B110" s="330" t="s">
        <v>128</v>
      </c>
      <c r="C110" s="462">
        <v>2</v>
      </c>
      <c r="D110" s="463">
        <f>VLOOKUP(B110,'Cotizacion Rino'!A$2:B$248,2,0)</f>
        <v>10332</v>
      </c>
      <c r="E110" s="463">
        <f>VLOOKUP(B110,'Cotizacion Carlos Izquierdo'!A$2:B$416,2,0)</f>
        <v>31761.599999999999</v>
      </c>
      <c r="F110" s="463"/>
      <c r="G110" s="464"/>
      <c r="H110" s="465"/>
      <c r="I110" s="465"/>
      <c r="J110" s="465"/>
      <c r="K110" s="465"/>
      <c r="L110" s="465"/>
      <c r="M110" s="465"/>
      <c r="N110" s="331">
        <f t="shared" si="7"/>
        <v>21046.799999999999</v>
      </c>
      <c r="O110" s="332">
        <f t="shared" si="10"/>
        <v>42093.599999999999</v>
      </c>
      <c r="P110" s="333">
        <v>5</v>
      </c>
      <c r="Q110" s="334">
        <f t="shared" si="8"/>
        <v>8418.7199999999993</v>
      </c>
    </row>
    <row r="111" spans="1:17" s="328" customFormat="1" x14ac:dyDescent="0.25">
      <c r="A111" s="329" t="s">
        <v>118</v>
      </c>
      <c r="B111" s="330" t="s">
        <v>486</v>
      </c>
      <c r="C111" s="462">
        <v>1</v>
      </c>
      <c r="D111" s="463">
        <f>VLOOKUP(B111,'Cotizacion Rino'!A$2:B$248,2,0)</f>
        <v>8056</v>
      </c>
      <c r="E111" s="463">
        <f>VLOOKUP(B111,'Cotizacion Carlos Izquierdo'!A$2:B$416,2,0)</f>
        <v>7600</v>
      </c>
      <c r="F111" s="463"/>
      <c r="G111" s="464"/>
      <c r="H111" s="465"/>
      <c r="I111" s="465"/>
      <c r="J111" s="465"/>
      <c r="K111" s="465"/>
      <c r="L111" s="465"/>
      <c r="M111" s="465"/>
      <c r="N111" s="331">
        <f t="shared" si="7"/>
        <v>7828</v>
      </c>
      <c r="O111" s="332">
        <f t="shared" si="10"/>
        <v>7828</v>
      </c>
      <c r="P111" s="333">
        <v>5</v>
      </c>
      <c r="Q111" s="334">
        <f t="shared" si="8"/>
        <v>1565.6</v>
      </c>
    </row>
    <row r="112" spans="1:17" s="328" customFormat="1" x14ac:dyDescent="0.25">
      <c r="A112" s="329" t="s">
        <v>118</v>
      </c>
      <c r="B112" s="330" t="s">
        <v>129</v>
      </c>
      <c r="C112" s="462">
        <v>4</v>
      </c>
      <c r="D112" s="463">
        <f>VLOOKUP(B112,'Cotizacion Rino'!A$2:B$248,2,0)</f>
        <v>4599</v>
      </c>
      <c r="E112" s="463">
        <f>VLOOKUP(B112,'Cotizacion Carlos Izquierdo'!A$2:B$416,2,0)</f>
        <v>10010</v>
      </c>
      <c r="F112" s="463"/>
      <c r="G112" s="464"/>
      <c r="H112" s="465"/>
      <c r="I112" s="465"/>
      <c r="J112" s="465"/>
      <c r="K112" s="465"/>
      <c r="L112" s="465"/>
      <c r="M112" s="465"/>
      <c r="N112" s="331">
        <f t="shared" si="7"/>
        <v>7304.5</v>
      </c>
      <c r="O112" s="332">
        <f t="shared" si="10"/>
        <v>29218</v>
      </c>
      <c r="P112" s="333">
        <v>5</v>
      </c>
      <c r="Q112" s="334">
        <f t="shared" si="8"/>
        <v>5843.6</v>
      </c>
    </row>
    <row r="113" spans="1:17" s="328" customFormat="1" x14ac:dyDescent="0.25">
      <c r="A113" s="337" t="s">
        <v>118</v>
      </c>
      <c r="B113" s="330" t="s">
        <v>130</v>
      </c>
      <c r="C113" s="462">
        <v>1</v>
      </c>
      <c r="D113" s="463">
        <f>VLOOKUP(B113,'Cotizacion Rino'!A$2:B$248,2,0)</f>
        <v>3139</v>
      </c>
      <c r="E113" s="463">
        <v>21645</v>
      </c>
      <c r="F113" s="463"/>
      <c r="G113" s="464"/>
      <c r="H113" s="465"/>
      <c r="I113" s="465"/>
      <c r="J113" s="465"/>
      <c r="K113" s="465"/>
      <c r="L113" s="465"/>
      <c r="M113" s="465"/>
      <c r="N113" s="331">
        <f t="shared" si="7"/>
        <v>12392</v>
      </c>
      <c r="O113" s="332">
        <f t="shared" si="10"/>
        <v>12392</v>
      </c>
      <c r="P113" s="333">
        <v>5</v>
      </c>
      <c r="Q113" s="334">
        <f t="shared" si="8"/>
        <v>2478.4</v>
      </c>
    </row>
    <row r="114" spans="1:17" s="328" customFormat="1" x14ac:dyDescent="0.25">
      <c r="A114" s="329" t="s">
        <v>131</v>
      </c>
      <c r="B114" s="339" t="s">
        <v>132</v>
      </c>
      <c r="C114" s="462">
        <v>1</v>
      </c>
      <c r="D114" s="463">
        <f>VLOOKUP(B114,'Cotizacion Rino'!A$2:B$248,2,0)</f>
        <v>17300</v>
      </c>
      <c r="E114" s="463">
        <f>VLOOKUP(B114,'Cotizacion Carlos Izquierdo'!A$2:B$416,2,0)</f>
        <v>14500</v>
      </c>
      <c r="F114" s="463"/>
      <c r="G114" s="464"/>
      <c r="H114" s="465"/>
      <c r="I114" s="465"/>
      <c r="J114" s="465"/>
      <c r="K114" s="465"/>
      <c r="L114" s="465"/>
      <c r="M114" s="465"/>
      <c r="N114" s="331">
        <f t="shared" si="7"/>
        <v>15900</v>
      </c>
      <c r="O114" s="332">
        <f t="shared" ref="O114:O118" si="11">+N114*C114</f>
        <v>15900</v>
      </c>
      <c r="P114" s="333">
        <v>5</v>
      </c>
      <c r="Q114" s="334">
        <f t="shared" si="8"/>
        <v>3180</v>
      </c>
    </row>
    <row r="115" spans="1:17" s="328" customFormat="1" x14ac:dyDescent="0.25">
      <c r="A115" s="329" t="s">
        <v>131</v>
      </c>
      <c r="B115" s="330" t="s">
        <v>133</v>
      </c>
      <c r="C115" s="462">
        <v>1</v>
      </c>
      <c r="D115" s="463">
        <f>VLOOKUP(B115,'Cotizacion Rino'!A$2:B$248,2,0)</f>
        <v>16686</v>
      </c>
      <c r="E115" s="463">
        <f>VLOOKUP(B115,'Cotizacion Carlos Izquierdo'!A$2:B$416,2,0)</f>
        <v>59546.239999999998</v>
      </c>
      <c r="F115" s="463"/>
      <c r="G115" s="464"/>
      <c r="H115" s="465"/>
      <c r="I115" s="465"/>
      <c r="J115" s="465"/>
      <c r="K115" s="465"/>
      <c r="L115" s="465"/>
      <c r="M115" s="465"/>
      <c r="N115" s="331">
        <f t="shared" si="7"/>
        <v>38116.119999999995</v>
      </c>
      <c r="O115" s="332">
        <f t="shared" si="11"/>
        <v>38116.119999999995</v>
      </c>
      <c r="P115" s="333">
        <v>5</v>
      </c>
      <c r="Q115" s="334">
        <f t="shared" si="8"/>
        <v>7623.2239999999993</v>
      </c>
    </row>
    <row r="116" spans="1:17" s="328" customFormat="1" x14ac:dyDescent="0.25">
      <c r="A116" s="342" t="s">
        <v>131</v>
      </c>
      <c r="B116" s="339" t="s">
        <v>134</v>
      </c>
      <c r="C116" s="462">
        <v>1</v>
      </c>
      <c r="D116" s="463"/>
      <c r="E116" s="463">
        <f>VLOOKUP(B116,'Cotizacion Carlos Izquierdo'!A$2:B$416,2,0)</f>
        <v>5000</v>
      </c>
      <c r="F116" s="463"/>
      <c r="G116" s="464"/>
      <c r="H116" s="465"/>
      <c r="I116" s="465"/>
      <c r="J116" s="465"/>
      <c r="K116" s="465"/>
      <c r="L116" s="465"/>
      <c r="M116" s="465"/>
      <c r="N116" s="331">
        <f t="shared" si="7"/>
        <v>5000</v>
      </c>
      <c r="O116" s="332">
        <f t="shared" si="11"/>
        <v>5000</v>
      </c>
      <c r="P116" s="333">
        <v>5</v>
      </c>
      <c r="Q116" s="334">
        <f t="shared" si="8"/>
        <v>1000</v>
      </c>
    </row>
    <row r="117" spans="1:17" s="328" customFormat="1" x14ac:dyDescent="0.25">
      <c r="A117" s="329" t="s">
        <v>131</v>
      </c>
      <c r="B117" s="339" t="s">
        <v>135</v>
      </c>
      <c r="C117" s="462">
        <v>1</v>
      </c>
      <c r="D117" s="463">
        <f>VLOOKUP(B117,'Cotizacion Rino'!A$2:B$248,2,0)</f>
        <v>29135</v>
      </c>
      <c r="E117" s="463">
        <f>VLOOKUP(B117,'Cotizacion Carlos Izquierdo'!A$2:B$416,2,0)</f>
        <v>43000</v>
      </c>
      <c r="F117" s="463"/>
      <c r="G117" s="464"/>
      <c r="H117" s="465"/>
      <c r="I117" s="465"/>
      <c r="J117" s="465"/>
      <c r="K117" s="465"/>
      <c r="L117" s="465"/>
      <c r="M117" s="465"/>
      <c r="N117" s="331">
        <f t="shared" si="7"/>
        <v>36067.5</v>
      </c>
      <c r="O117" s="332">
        <f t="shared" si="11"/>
        <v>36067.5</v>
      </c>
      <c r="P117" s="333">
        <v>5</v>
      </c>
      <c r="Q117" s="334">
        <f t="shared" si="8"/>
        <v>7213.5</v>
      </c>
    </row>
    <row r="118" spans="1:17" s="328" customFormat="1" x14ac:dyDescent="0.25">
      <c r="A118" s="337" t="s">
        <v>131</v>
      </c>
      <c r="B118" s="339" t="s">
        <v>136</v>
      </c>
      <c r="C118" s="462">
        <v>1</v>
      </c>
      <c r="D118" s="463">
        <f>VLOOKUP(B118,'Cotizacion Rino'!A$2:B$248,2,0)</f>
        <v>23532</v>
      </c>
      <c r="E118" s="463">
        <f>VLOOKUP(B118,'Cotizacion Carlos Izquierdo'!A$2:B$416,2,0)</f>
        <v>20885</v>
      </c>
      <c r="F118" s="463"/>
      <c r="G118" s="464"/>
      <c r="H118" s="465"/>
      <c r="I118" s="465"/>
      <c r="J118" s="465"/>
      <c r="K118" s="465"/>
      <c r="L118" s="465"/>
      <c r="M118" s="465"/>
      <c r="N118" s="331">
        <f t="shared" si="7"/>
        <v>22208.5</v>
      </c>
      <c r="O118" s="332">
        <f t="shared" si="11"/>
        <v>22208.5</v>
      </c>
      <c r="P118" s="333">
        <v>5</v>
      </c>
      <c r="Q118" s="334">
        <f t="shared" si="8"/>
        <v>4441.7</v>
      </c>
    </row>
    <row r="119" spans="1:17" s="328" customFormat="1" x14ac:dyDescent="0.25">
      <c r="A119" s="343" t="s">
        <v>137</v>
      </c>
      <c r="B119" s="339" t="s">
        <v>138</v>
      </c>
      <c r="C119" s="462">
        <v>1</v>
      </c>
      <c r="D119" s="463">
        <f>VLOOKUP(B119,'Cotizacion Rino'!A$2:B$248,2,0)</f>
        <v>51076</v>
      </c>
      <c r="E119" s="463">
        <f>VLOOKUP(B119,'Cotizacion Carlos Izquierdo'!A$2:B$416,2,0)</f>
        <v>54100</v>
      </c>
      <c r="F119" s="463"/>
      <c r="G119" s="464"/>
      <c r="H119" s="465"/>
      <c r="I119" s="465"/>
      <c r="J119" s="465"/>
      <c r="K119" s="465"/>
      <c r="L119" s="465"/>
      <c r="M119" s="465"/>
      <c r="N119" s="331">
        <f t="shared" si="7"/>
        <v>52588</v>
      </c>
      <c r="O119" s="332">
        <f t="shared" ref="O119:O137" si="12">+N119*C119</f>
        <v>52588</v>
      </c>
      <c r="P119" s="333">
        <v>5</v>
      </c>
      <c r="Q119" s="334">
        <f t="shared" si="8"/>
        <v>10517.6</v>
      </c>
    </row>
    <row r="120" spans="1:17" s="328" customFormat="1" x14ac:dyDescent="0.25">
      <c r="A120" s="344" t="s">
        <v>137</v>
      </c>
      <c r="B120" s="339" t="s">
        <v>488</v>
      </c>
      <c r="C120" s="462">
        <v>1</v>
      </c>
      <c r="D120" s="463">
        <f>VLOOKUP(B120,'Cotizacion Rino'!A$2:B$248,2,0)</f>
        <v>29558</v>
      </c>
      <c r="E120" s="463"/>
      <c r="F120" s="463"/>
      <c r="G120" s="464"/>
      <c r="H120" s="465"/>
      <c r="I120" s="465"/>
      <c r="J120" s="465"/>
      <c r="K120" s="465"/>
      <c r="L120" s="465"/>
      <c r="M120" s="465"/>
      <c r="N120" s="331">
        <f t="shared" si="7"/>
        <v>29558</v>
      </c>
      <c r="O120" s="332">
        <f t="shared" si="12"/>
        <v>29558</v>
      </c>
      <c r="P120" s="333">
        <v>5</v>
      </c>
      <c r="Q120" s="334">
        <f t="shared" si="8"/>
        <v>5911.6</v>
      </c>
    </row>
    <row r="121" spans="1:17" s="328" customFormat="1" x14ac:dyDescent="0.25">
      <c r="A121" s="344" t="s">
        <v>137</v>
      </c>
      <c r="B121" s="339" t="s">
        <v>489</v>
      </c>
      <c r="C121" s="462">
        <v>1</v>
      </c>
      <c r="D121" s="463">
        <f>VLOOKUP(B121,'Cotizacion Rino'!A$2:B$248,2,0)</f>
        <v>76093</v>
      </c>
      <c r="E121" s="463">
        <f>VLOOKUP(B121,'Cotizacion Carlos Izquierdo'!A$2:B$416,2,0)</f>
        <v>28000</v>
      </c>
      <c r="F121" s="463"/>
      <c r="G121" s="464"/>
      <c r="H121" s="465"/>
      <c r="I121" s="465"/>
      <c r="J121" s="465"/>
      <c r="K121" s="465"/>
      <c r="L121" s="465"/>
      <c r="M121" s="465"/>
      <c r="N121" s="331">
        <f t="shared" si="7"/>
        <v>52046.5</v>
      </c>
      <c r="O121" s="332">
        <f t="shared" si="12"/>
        <v>52046.5</v>
      </c>
      <c r="P121" s="333">
        <v>5</v>
      </c>
      <c r="Q121" s="334">
        <f t="shared" si="8"/>
        <v>10409.299999999999</v>
      </c>
    </row>
    <row r="122" spans="1:17" s="328" customFormat="1" x14ac:dyDescent="0.25">
      <c r="A122" s="344" t="s">
        <v>137</v>
      </c>
      <c r="B122" s="339" t="s">
        <v>139</v>
      </c>
      <c r="C122" s="462">
        <v>1</v>
      </c>
      <c r="D122" s="463"/>
      <c r="E122" s="463">
        <f>VLOOKUP(B122,'Cotizacion Carlos Izquierdo'!A$2:B$416,2,0)</f>
        <v>31700</v>
      </c>
      <c r="F122" s="463"/>
      <c r="G122" s="464"/>
      <c r="H122" s="465"/>
      <c r="I122" s="465"/>
      <c r="J122" s="465"/>
      <c r="K122" s="465"/>
      <c r="L122" s="465"/>
      <c r="M122" s="465"/>
      <c r="N122" s="331">
        <f t="shared" si="7"/>
        <v>31700</v>
      </c>
      <c r="O122" s="332">
        <f t="shared" si="12"/>
        <v>31700</v>
      </c>
      <c r="P122" s="333">
        <v>5</v>
      </c>
      <c r="Q122" s="334">
        <f t="shared" si="8"/>
        <v>6340</v>
      </c>
    </row>
    <row r="123" spans="1:17" s="328" customFormat="1" x14ac:dyDescent="0.25">
      <c r="A123" s="344" t="s">
        <v>137</v>
      </c>
      <c r="B123" s="339" t="s">
        <v>140</v>
      </c>
      <c r="C123" s="462">
        <v>1</v>
      </c>
      <c r="D123" s="463"/>
      <c r="E123" s="463">
        <f>VLOOKUP(B123,'Cotizacion Carlos Izquierdo'!A$2:B$416,2,0)</f>
        <v>63000</v>
      </c>
      <c r="F123" s="463"/>
      <c r="G123" s="464"/>
      <c r="H123" s="465"/>
      <c r="I123" s="465"/>
      <c r="J123" s="465"/>
      <c r="K123" s="465"/>
      <c r="L123" s="465"/>
      <c r="M123" s="465"/>
      <c r="N123" s="331">
        <f t="shared" si="7"/>
        <v>63000</v>
      </c>
      <c r="O123" s="332">
        <f t="shared" si="12"/>
        <v>63000</v>
      </c>
      <c r="P123" s="333">
        <v>5</v>
      </c>
      <c r="Q123" s="334">
        <f t="shared" si="8"/>
        <v>12600</v>
      </c>
    </row>
    <row r="124" spans="1:17" s="328" customFormat="1" x14ac:dyDescent="0.25">
      <c r="A124" s="344" t="s">
        <v>137</v>
      </c>
      <c r="B124" s="339" t="s">
        <v>141</v>
      </c>
      <c r="C124" s="462">
        <v>1</v>
      </c>
      <c r="D124" s="463"/>
      <c r="E124" s="463">
        <f>VLOOKUP(B124,'Cotizacion Carlos Izquierdo'!A$2:B$416,2,0)</f>
        <v>92848.08</v>
      </c>
      <c r="F124" s="463"/>
      <c r="G124" s="464"/>
      <c r="H124" s="465"/>
      <c r="I124" s="465"/>
      <c r="J124" s="465"/>
      <c r="K124" s="465"/>
      <c r="L124" s="465"/>
      <c r="M124" s="465"/>
      <c r="N124" s="331">
        <f t="shared" si="7"/>
        <v>92848.08</v>
      </c>
      <c r="O124" s="332">
        <f t="shared" si="12"/>
        <v>92848.08</v>
      </c>
      <c r="P124" s="333">
        <v>5</v>
      </c>
      <c r="Q124" s="334">
        <f t="shared" si="8"/>
        <v>18569.616000000002</v>
      </c>
    </row>
    <row r="125" spans="1:17" s="328" customFormat="1" x14ac:dyDescent="0.25">
      <c r="A125" s="344" t="s">
        <v>137</v>
      </c>
      <c r="B125" s="339" t="s">
        <v>518</v>
      </c>
      <c r="C125" s="462">
        <v>1</v>
      </c>
      <c r="D125" s="463"/>
      <c r="E125" s="463">
        <f>VLOOKUP(B125,'Cotizacion Carlos Izquierdo'!A$2:B$416,2,0)</f>
        <v>33900</v>
      </c>
      <c r="F125" s="463"/>
      <c r="G125" s="464"/>
      <c r="H125" s="465"/>
      <c r="I125" s="465"/>
      <c r="J125" s="465"/>
      <c r="K125" s="465"/>
      <c r="L125" s="465"/>
      <c r="M125" s="465"/>
      <c r="N125" s="331">
        <f t="shared" si="7"/>
        <v>33900</v>
      </c>
      <c r="O125" s="332">
        <f t="shared" si="12"/>
        <v>33900</v>
      </c>
      <c r="P125" s="333">
        <v>5</v>
      </c>
      <c r="Q125" s="334">
        <f t="shared" si="8"/>
        <v>6780</v>
      </c>
    </row>
    <row r="126" spans="1:17" s="328" customFormat="1" x14ac:dyDescent="0.25">
      <c r="A126" s="344" t="s">
        <v>137</v>
      </c>
      <c r="B126" s="339" t="s">
        <v>142</v>
      </c>
      <c r="C126" s="462">
        <v>1</v>
      </c>
      <c r="D126" s="463"/>
      <c r="E126" s="463">
        <f>VLOOKUP(B126,'Cotizacion Carlos Izquierdo'!A$2:B$416,2,0)</f>
        <v>31304</v>
      </c>
      <c r="F126" s="463"/>
      <c r="G126" s="464"/>
      <c r="H126" s="465"/>
      <c r="I126" s="465"/>
      <c r="J126" s="465"/>
      <c r="K126" s="465"/>
      <c r="L126" s="465"/>
      <c r="M126" s="465"/>
      <c r="N126" s="331">
        <f t="shared" si="7"/>
        <v>31304</v>
      </c>
      <c r="O126" s="332">
        <f t="shared" si="12"/>
        <v>31304</v>
      </c>
      <c r="P126" s="333">
        <v>5</v>
      </c>
      <c r="Q126" s="334">
        <f t="shared" si="8"/>
        <v>6260.8</v>
      </c>
    </row>
    <row r="127" spans="1:17" s="328" customFormat="1" x14ac:dyDescent="0.25">
      <c r="A127" s="344" t="s">
        <v>137</v>
      </c>
      <c r="B127" s="339" t="s">
        <v>490</v>
      </c>
      <c r="C127" s="462">
        <v>1</v>
      </c>
      <c r="D127" s="463">
        <f>VLOOKUP(B127,'Cotizacion Rino'!A$2:B$248,2,0)</f>
        <v>7026</v>
      </c>
      <c r="E127" s="463">
        <f>VLOOKUP(B127,'Cotizacion Carlos Izquierdo'!A$2:B$416,2,0)</f>
        <v>13387.92</v>
      </c>
      <c r="F127" s="463"/>
      <c r="G127" s="464"/>
      <c r="H127" s="465"/>
      <c r="I127" s="465"/>
      <c r="J127" s="465"/>
      <c r="K127" s="465"/>
      <c r="L127" s="465"/>
      <c r="M127" s="465"/>
      <c r="N127" s="331">
        <f t="shared" si="7"/>
        <v>10206.959999999999</v>
      </c>
      <c r="O127" s="332">
        <f t="shared" si="12"/>
        <v>10206.959999999999</v>
      </c>
      <c r="P127" s="333">
        <v>5</v>
      </c>
      <c r="Q127" s="334">
        <f t="shared" si="8"/>
        <v>2041.3919999999998</v>
      </c>
    </row>
    <row r="128" spans="1:17" s="328" customFormat="1" x14ac:dyDescent="0.25">
      <c r="A128" s="344" t="s">
        <v>137</v>
      </c>
      <c r="B128" s="339" t="s">
        <v>143</v>
      </c>
      <c r="C128" s="462">
        <v>1</v>
      </c>
      <c r="D128" s="463">
        <f>VLOOKUP(B128,'Cotizacion Rino'!A$2:B$248,2,0)</f>
        <v>14364</v>
      </c>
      <c r="E128" s="463" t="str">
        <f>VLOOKUP(B128,'Cotizacion Carlos Izquierdo'!A$2:B$416,2,0)</f>
        <v xml:space="preserve">12.644,32
</v>
      </c>
      <c r="F128" s="463"/>
      <c r="G128" s="464"/>
      <c r="H128" s="465"/>
      <c r="I128" s="465"/>
      <c r="J128" s="465"/>
      <c r="K128" s="465"/>
      <c r="L128" s="465"/>
      <c r="M128" s="465"/>
      <c r="N128" s="331">
        <f t="shared" si="7"/>
        <v>14364</v>
      </c>
      <c r="O128" s="332">
        <f t="shared" si="12"/>
        <v>14364</v>
      </c>
      <c r="P128" s="333">
        <v>5</v>
      </c>
      <c r="Q128" s="334">
        <f t="shared" si="8"/>
        <v>2872.8</v>
      </c>
    </row>
    <row r="129" spans="1:17" s="328" customFormat="1" x14ac:dyDescent="0.25">
      <c r="A129" s="344" t="s">
        <v>137</v>
      </c>
      <c r="B129" s="339" t="s">
        <v>144</v>
      </c>
      <c r="C129" s="462">
        <v>1</v>
      </c>
      <c r="D129" s="463">
        <f>VLOOKUP(B129,'Cotizacion Rino'!A$2:B$248,2,0)</f>
        <v>25676</v>
      </c>
      <c r="E129" s="463"/>
      <c r="F129" s="463"/>
      <c r="G129" s="464"/>
      <c r="H129" s="465"/>
      <c r="I129" s="465"/>
      <c r="J129" s="465"/>
      <c r="K129" s="465"/>
      <c r="L129" s="465"/>
      <c r="M129" s="465"/>
      <c r="N129" s="331">
        <f t="shared" si="7"/>
        <v>25676</v>
      </c>
      <c r="O129" s="332">
        <f t="shared" si="12"/>
        <v>25676</v>
      </c>
      <c r="P129" s="333">
        <v>5</v>
      </c>
      <c r="Q129" s="334">
        <f t="shared" si="8"/>
        <v>5135.2</v>
      </c>
    </row>
    <row r="130" spans="1:17" s="328" customFormat="1" x14ac:dyDescent="0.25">
      <c r="A130" s="344" t="s">
        <v>137</v>
      </c>
      <c r="B130" s="339" t="s">
        <v>1025</v>
      </c>
      <c r="C130" s="462">
        <v>1</v>
      </c>
      <c r="D130" s="463"/>
      <c r="E130" s="463">
        <f>VLOOKUP(B130,'Cotizacion Carlos Izquierdo'!A$2:B$416,2,0)</f>
        <v>22175.919999999998</v>
      </c>
      <c r="F130" s="463"/>
      <c r="G130" s="464"/>
      <c r="H130" s="465"/>
      <c r="I130" s="465"/>
      <c r="J130" s="465"/>
      <c r="K130" s="465"/>
      <c r="L130" s="465"/>
      <c r="M130" s="465"/>
      <c r="N130" s="331">
        <f t="shared" si="7"/>
        <v>22175.919999999998</v>
      </c>
      <c r="O130" s="332">
        <f t="shared" si="12"/>
        <v>22175.919999999998</v>
      </c>
      <c r="P130" s="333">
        <v>5</v>
      </c>
      <c r="Q130" s="334">
        <f t="shared" si="8"/>
        <v>4435.1839999999993</v>
      </c>
    </row>
    <row r="131" spans="1:17" s="328" customFormat="1" x14ac:dyDescent="0.25">
      <c r="A131" s="344" t="s">
        <v>137</v>
      </c>
      <c r="B131" s="339" t="s">
        <v>145</v>
      </c>
      <c r="C131" s="462">
        <v>1</v>
      </c>
      <c r="D131" s="463">
        <f>VLOOKUP(B131,'Cotizacion Rino'!A$2:B$248,2,0)</f>
        <v>37370</v>
      </c>
      <c r="E131" s="463">
        <f>VLOOKUP(B131,'Cotizacion Carlos Izquierdo'!A$2:B$416,2,0)</f>
        <v>39075</v>
      </c>
      <c r="F131" s="463"/>
      <c r="G131" s="464"/>
      <c r="H131" s="465"/>
      <c r="I131" s="465"/>
      <c r="J131" s="465"/>
      <c r="K131" s="465"/>
      <c r="L131" s="465"/>
      <c r="M131" s="465"/>
      <c r="N131" s="331">
        <f t="shared" si="7"/>
        <v>38222.5</v>
      </c>
      <c r="O131" s="332">
        <f t="shared" si="12"/>
        <v>38222.5</v>
      </c>
      <c r="P131" s="333">
        <v>5</v>
      </c>
      <c r="Q131" s="334">
        <f t="shared" si="8"/>
        <v>7644.5</v>
      </c>
    </row>
    <row r="132" spans="1:17" s="328" customFormat="1" x14ac:dyDescent="0.25">
      <c r="A132" s="344" t="s">
        <v>137</v>
      </c>
      <c r="B132" s="339" t="s">
        <v>146</v>
      </c>
      <c r="C132" s="462">
        <v>1</v>
      </c>
      <c r="D132" s="463">
        <f>VLOOKUP(B132,'Cotizacion Rino'!A$2:B$248,2,0)</f>
        <v>55821</v>
      </c>
      <c r="E132" s="463">
        <f>VLOOKUP(B132,'Cotizacion Carlos Izquierdo'!A$2:B$416,2,0)</f>
        <v>51600</v>
      </c>
      <c r="F132" s="463"/>
      <c r="G132" s="464"/>
      <c r="H132" s="465"/>
      <c r="I132" s="465"/>
      <c r="J132" s="465"/>
      <c r="K132" s="465"/>
      <c r="L132" s="465"/>
      <c r="M132" s="465"/>
      <c r="N132" s="331">
        <f t="shared" si="7"/>
        <v>53710.5</v>
      </c>
      <c r="O132" s="332">
        <f t="shared" si="12"/>
        <v>53710.5</v>
      </c>
      <c r="P132" s="333">
        <v>5</v>
      </c>
      <c r="Q132" s="334">
        <f t="shared" si="8"/>
        <v>10742.1</v>
      </c>
    </row>
    <row r="133" spans="1:17" s="328" customFormat="1" x14ac:dyDescent="0.25">
      <c r="A133" s="344" t="s">
        <v>137</v>
      </c>
      <c r="B133" s="339" t="s">
        <v>147</v>
      </c>
      <c r="C133" s="462">
        <v>1</v>
      </c>
      <c r="D133" s="463"/>
      <c r="E133" s="463">
        <f>VLOOKUP(B133,'Cotizacion Carlos Izquierdo'!A$2:B$416,2,0)</f>
        <v>8000</v>
      </c>
      <c r="F133" s="463"/>
      <c r="G133" s="464"/>
      <c r="H133" s="465"/>
      <c r="I133" s="465"/>
      <c r="J133" s="465"/>
      <c r="K133" s="465"/>
      <c r="L133" s="465"/>
      <c r="M133" s="465"/>
      <c r="N133" s="331">
        <f t="shared" si="7"/>
        <v>8000</v>
      </c>
      <c r="O133" s="332">
        <f t="shared" si="12"/>
        <v>8000</v>
      </c>
      <c r="P133" s="333">
        <v>5</v>
      </c>
      <c r="Q133" s="334">
        <f t="shared" si="8"/>
        <v>1600</v>
      </c>
    </row>
    <row r="134" spans="1:17" s="328" customFormat="1" x14ac:dyDescent="0.25">
      <c r="A134" s="344" t="s">
        <v>137</v>
      </c>
      <c r="B134" s="339" t="s">
        <v>491</v>
      </c>
      <c r="C134" s="462">
        <v>1</v>
      </c>
      <c r="D134" s="463">
        <f>VLOOKUP(B134,'Cotizacion Rino'!A$2:B$248,2,0)</f>
        <v>7159</v>
      </c>
      <c r="E134" s="463">
        <f>VLOOKUP(B134,'Cotizacion Carlos Izquierdo'!A$2:B$416,2,0)</f>
        <v>15050</v>
      </c>
      <c r="F134" s="463"/>
      <c r="G134" s="464"/>
      <c r="H134" s="465"/>
      <c r="I134" s="465"/>
      <c r="J134" s="465"/>
      <c r="K134" s="465"/>
      <c r="L134" s="465"/>
      <c r="M134" s="465"/>
      <c r="N134" s="331">
        <f t="shared" si="7"/>
        <v>11104.5</v>
      </c>
      <c r="O134" s="332">
        <f t="shared" si="12"/>
        <v>11104.5</v>
      </c>
      <c r="P134" s="333">
        <v>5</v>
      </c>
      <c r="Q134" s="334">
        <f t="shared" si="8"/>
        <v>2220.9</v>
      </c>
    </row>
    <row r="135" spans="1:17" s="328" customFormat="1" x14ac:dyDescent="0.25">
      <c r="A135" s="344" t="s">
        <v>137</v>
      </c>
      <c r="B135" s="339" t="s">
        <v>148</v>
      </c>
      <c r="C135" s="462">
        <v>1</v>
      </c>
      <c r="D135" s="463"/>
      <c r="E135" s="463">
        <v>15050</v>
      </c>
      <c r="F135" s="463"/>
      <c r="G135" s="464"/>
      <c r="H135" s="465"/>
      <c r="I135" s="465"/>
      <c r="J135" s="465"/>
      <c r="K135" s="465"/>
      <c r="L135" s="465">
        <v>2500</v>
      </c>
      <c r="M135" s="465"/>
      <c r="N135" s="331">
        <f t="shared" si="7"/>
        <v>8775</v>
      </c>
      <c r="O135" s="332">
        <f t="shared" si="12"/>
        <v>8775</v>
      </c>
      <c r="P135" s="333">
        <v>5</v>
      </c>
      <c r="Q135" s="334">
        <f t="shared" si="8"/>
        <v>1755</v>
      </c>
    </row>
    <row r="136" spans="1:17" s="328" customFormat="1" x14ac:dyDescent="0.25">
      <c r="A136" s="344" t="s">
        <v>137</v>
      </c>
      <c r="B136" s="339" t="s">
        <v>149</v>
      </c>
      <c r="C136" s="462">
        <v>1</v>
      </c>
      <c r="D136" s="463"/>
      <c r="E136" s="463">
        <v>34339.760000000002</v>
      </c>
      <c r="F136" s="463"/>
      <c r="G136" s="464"/>
      <c r="H136" s="465"/>
      <c r="I136" s="465"/>
      <c r="J136" s="465"/>
      <c r="K136" s="465"/>
      <c r="L136" s="465"/>
      <c r="M136" s="465"/>
      <c r="N136" s="331">
        <f t="shared" si="7"/>
        <v>34339.760000000002</v>
      </c>
      <c r="O136" s="332">
        <f t="shared" si="12"/>
        <v>34339.760000000002</v>
      </c>
      <c r="P136" s="333">
        <v>5</v>
      </c>
      <c r="Q136" s="334">
        <f t="shared" si="8"/>
        <v>6867.9520000000002</v>
      </c>
    </row>
    <row r="137" spans="1:17" s="328" customFormat="1" x14ac:dyDescent="0.25">
      <c r="A137" s="337" t="s">
        <v>137</v>
      </c>
      <c r="B137" s="339" t="s">
        <v>492</v>
      </c>
      <c r="C137" s="462">
        <v>1</v>
      </c>
      <c r="D137" s="463">
        <f>VLOOKUP(B137,'Cotizacion Rino'!A$2:B$248,2,0)</f>
        <v>26933</v>
      </c>
      <c r="E137" s="463">
        <f>VLOOKUP(B137,'Cotizacion Carlos Izquierdo'!A$2:B$416,2,0)</f>
        <v>33600</v>
      </c>
      <c r="F137" s="463"/>
      <c r="G137" s="464"/>
      <c r="H137" s="465"/>
      <c r="I137" s="465"/>
      <c r="J137" s="465"/>
      <c r="K137" s="465"/>
      <c r="L137" s="465"/>
      <c r="M137" s="465"/>
      <c r="N137" s="331">
        <f t="shared" si="7"/>
        <v>30266.5</v>
      </c>
      <c r="O137" s="332">
        <f t="shared" si="12"/>
        <v>30266.5</v>
      </c>
      <c r="P137" s="333">
        <v>5</v>
      </c>
      <c r="Q137" s="334">
        <f t="shared" si="8"/>
        <v>6053.3</v>
      </c>
    </row>
    <row r="138" spans="1:17" s="328" customFormat="1" x14ac:dyDescent="0.25">
      <c r="A138" s="345" t="s">
        <v>150</v>
      </c>
      <c r="B138" s="339" t="s">
        <v>474</v>
      </c>
      <c r="C138" s="462">
        <v>2</v>
      </c>
      <c r="D138" s="463"/>
      <c r="E138" s="463"/>
      <c r="F138" s="463">
        <f>53*T1</f>
        <v>28331.149999999998</v>
      </c>
      <c r="G138" s="464"/>
      <c r="H138" s="465"/>
      <c r="I138" s="465"/>
      <c r="J138" s="465"/>
      <c r="K138" s="465"/>
      <c r="L138" s="465"/>
      <c r="M138" s="465"/>
      <c r="N138" s="331">
        <f t="shared" si="7"/>
        <v>28331.149999999998</v>
      </c>
      <c r="O138" s="332">
        <f t="shared" ref="O138:O142" si="13">+N138*C138</f>
        <v>56662.299999999996</v>
      </c>
      <c r="P138" s="333">
        <v>5</v>
      </c>
      <c r="Q138" s="334">
        <f t="shared" si="8"/>
        <v>11332.46</v>
      </c>
    </row>
    <row r="139" spans="1:17" s="328" customFormat="1" x14ac:dyDescent="0.25">
      <c r="A139" s="344" t="s">
        <v>150</v>
      </c>
      <c r="B139" s="339" t="s">
        <v>151</v>
      </c>
      <c r="C139" s="462">
        <v>1</v>
      </c>
      <c r="D139" s="463"/>
      <c r="E139" s="463">
        <v>0</v>
      </c>
      <c r="F139" s="463">
        <f>100*T1</f>
        <v>53454.999999999993</v>
      </c>
      <c r="G139" s="464">
        <f>117*T1</f>
        <v>62542.349999999991</v>
      </c>
      <c r="H139" s="465"/>
      <c r="I139" s="465">
        <f>98*T1</f>
        <v>52385.899999999994</v>
      </c>
      <c r="J139" s="465"/>
      <c r="K139" s="465"/>
      <c r="L139" s="465"/>
      <c r="M139" s="465"/>
      <c r="N139" s="331">
        <f t="shared" si="7"/>
        <v>42095.812499999993</v>
      </c>
      <c r="O139" s="332">
        <f t="shared" si="13"/>
        <v>42095.812499999993</v>
      </c>
      <c r="P139" s="333">
        <v>5</v>
      </c>
      <c r="Q139" s="334">
        <f t="shared" si="8"/>
        <v>8419.1624999999985</v>
      </c>
    </row>
    <row r="140" spans="1:17" s="328" customFormat="1" x14ac:dyDescent="0.25">
      <c r="A140" s="344" t="s">
        <v>150</v>
      </c>
      <c r="B140" s="339" t="s">
        <v>475</v>
      </c>
      <c r="C140" s="462">
        <v>1</v>
      </c>
      <c r="D140" s="463"/>
      <c r="E140" s="463">
        <v>0</v>
      </c>
      <c r="F140" s="463">
        <f>65*T1</f>
        <v>34745.75</v>
      </c>
      <c r="G140" s="464">
        <f>308*T1</f>
        <v>164641.4</v>
      </c>
      <c r="H140" s="465"/>
      <c r="I140" s="465">
        <f>230*T1</f>
        <v>122946.49999999999</v>
      </c>
      <c r="J140" s="465"/>
      <c r="K140" s="465"/>
      <c r="L140" s="465"/>
      <c r="M140" s="465"/>
      <c r="N140" s="331">
        <f t="shared" ref="N140:N142" si="14">SUM(AVERAGE(D140:M140))</f>
        <v>80583.412499999991</v>
      </c>
      <c r="O140" s="332">
        <f t="shared" si="13"/>
        <v>80583.412499999991</v>
      </c>
      <c r="P140" s="333">
        <v>5</v>
      </c>
      <c r="Q140" s="334">
        <f t="shared" ref="Q140:Q142" si="15">O140/P140</f>
        <v>16116.682499999999</v>
      </c>
    </row>
    <row r="141" spans="1:17" s="328" customFormat="1" x14ac:dyDescent="0.25">
      <c r="A141" s="344" t="s">
        <v>150</v>
      </c>
      <c r="B141" s="339" t="s">
        <v>1125</v>
      </c>
      <c r="C141" s="462">
        <v>1</v>
      </c>
      <c r="D141" s="463">
        <f>3000*T1</f>
        <v>1603649.9999999998</v>
      </c>
      <c r="E141" s="463">
        <f>4400*T1</f>
        <v>2352020</v>
      </c>
      <c r="F141" s="463"/>
      <c r="G141" s="464"/>
      <c r="H141" s="465"/>
      <c r="I141" s="465"/>
      <c r="J141" s="465"/>
      <c r="K141" s="465"/>
      <c r="L141" s="465"/>
      <c r="M141" s="465"/>
      <c r="N141" s="331">
        <f t="shared" si="14"/>
        <v>1977835</v>
      </c>
      <c r="O141" s="332">
        <f t="shared" ref="O141" si="16">+N141*C141</f>
        <v>1977835</v>
      </c>
      <c r="P141" s="333">
        <v>5</v>
      </c>
      <c r="Q141" s="334">
        <f t="shared" ref="Q141" si="17">O141/P141</f>
        <v>395567</v>
      </c>
    </row>
    <row r="142" spans="1:17" s="328" customFormat="1" x14ac:dyDescent="0.25">
      <c r="A142" s="346" t="s">
        <v>150</v>
      </c>
      <c r="B142" s="339" t="s">
        <v>521</v>
      </c>
      <c r="C142" s="462">
        <v>1</v>
      </c>
      <c r="D142" s="463"/>
      <c r="E142" s="463"/>
      <c r="F142" s="463"/>
      <c r="G142" s="464">
        <f>45*T1</f>
        <v>24054.749999999996</v>
      </c>
      <c r="H142" s="465"/>
      <c r="I142" s="465"/>
      <c r="J142" s="465"/>
      <c r="K142" s="465"/>
      <c r="L142" s="465"/>
      <c r="M142" s="465"/>
      <c r="N142" s="331">
        <f t="shared" si="14"/>
        <v>24054.749999999996</v>
      </c>
      <c r="O142" s="332">
        <f t="shared" si="13"/>
        <v>24054.749999999996</v>
      </c>
      <c r="P142" s="333">
        <v>5</v>
      </c>
      <c r="Q142" s="334">
        <f t="shared" si="15"/>
        <v>4810.9499999999989</v>
      </c>
    </row>
    <row r="146" spans="1:2" x14ac:dyDescent="0.25">
      <c r="A146"/>
      <c r="B146"/>
    </row>
    <row r="147" spans="1:2" x14ac:dyDescent="0.25">
      <c r="A147"/>
      <c r="B147"/>
    </row>
    <row r="148" spans="1:2" x14ac:dyDescent="0.25">
      <c r="A148"/>
      <c r="B148"/>
    </row>
    <row r="149" spans="1:2" x14ac:dyDescent="0.25">
      <c r="A149"/>
      <c r="B149"/>
    </row>
    <row r="150" spans="1:2" x14ac:dyDescent="0.25">
      <c r="A150"/>
      <c r="B150"/>
    </row>
    <row r="151" spans="1:2" x14ac:dyDescent="0.25">
      <c r="A151"/>
      <c r="B151"/>
    </row>
    <row r="152" spans="1:2" x14ac:dyDescent="0.25">
      <c r="A152"/>
      <c r="B152"/>
    </row>
    <row r="153" spans="1:2" x14ac:dyDescent="0.25">
      <c r="A153"/>
      <c r="B153"/>
    </row>
    <row r="154" spans="1:2" x14ac:dyDescent="0.25">
      <c r="A154"/>
      <c r="B154"/>
    </row>
    <row r="155" spans="1:2" x14ac:dyDescent="0.25">
      <c r="A155"/>
      <c r="B155"/>
    </row>
    <row r="156" spans="1:2" x14ac:dyDescent="0.25">
      <c r="A156"/>
      <c r="B156"/>
    </row>
    <row r="157" spans="1:2" x14ac:dyDescent="0.25">
      <c r="A157"/>
      <c r="B157"/>
    </row>
    <row r="158" spans="1:2" x14ac:dyDescent="0.25">
      <c r="A158"/>
      <c r="B158"/>
    </row>
    <row r="159" spans="1:2" x14ac:dyDescent="0.25">
      <c r="A159"/>
      <c r="B159"/>
    </row>
    <row r="160" spans="1:2" x14ac:dyDescent="0.25">
      <c r="A160"/>
      <c r="B160"/>
    </row>
    <row r="161" spans="1:2" x14ac:dyDescent="0.25">
      <c r="A161"/>
      <c r="B161"/>
    </row>
    <row r="162" spans="1:2" x14ac:dyDescent="0.25">
      <c r="A162"/>
      <c r="B162"/>
    </row>
    <row r="163" spans="1:2" x14ac:dyDescent="0.25">
      <c r="A163"/>
      <c r="B163"/>
    </row>
    <row r="164" spans="1:2" x14ac:dyDescent="0.25">
      <c r="A164"/>
    </row>
    <row r="165" spans="1:2" x14ac:dyDescent="0.25">
      <c r="A165"/>
    </row>
    <row r="166" spans="1:2" x14ac:dyDescent="0.25">
      <c r="A166"/>
    </row>
    <row r="167" spans="1:2" x14ac:dyDescent="0.25">
      <c r="A167"/>
    </row>
    <row r="168" spans="1:2" x14ac:dyDescent="0.25">
      <c r="A168"/>
    </row>
    <row r="169" spans="1:2" x14ac:dyDescent="0.25">
      <c r="A169"/>
    </row>
    <row r="170" spans="1:2" x14ac:dyDescent="0.25">
      <c r="A170"/>
    </row>
    <row r="171" spans="1:2" x14ac:dyDescent="0.25">
      <c r="A171"/>
    </row>
    <row r="172" spans="1:2" x14ac:dyDescent="0.25">
      <c r="A172"/>
    </row>
    <row r="173" spans="1:2" x14ac:dyDescent="0.25">
      <c r="A173"/>
    </row>
    <row r="174" spans="1:2" x14ac:dyDescent="0.25">
      <c r="A174"/>
    </row>
    <row r="175" spans="1:2" x14ac:dyDescent="0.25">
      <c r="A175"/>
    </row>
    <row r="176" spans="1:2" x14ac:dyDescent="0.25">
      <c r="A176"/>
    </row>
    <row r="177" spans="1:1" x14ac:dyDescent="0.25">
      <c r="A177"/>
    </row>
    <row r="178" spans="1:1" x14ac:dyDescent="0.25">
      <c r="A178"/>
    </row>
    <row r="179" spans="1:1" x14ac:dyDescent="0.25">
      <c r="A179"/>
    </row>
    <row r="180" spans="1:1" x14ac:dyDescent="0.25">
      <c r="A180"/>
    </row>
    <row r="181" spans="1:1" x14ac:dyDescent="0.25">
      <c r="A181"/>
    </row>
    <row r="182" spans="1:1" x14ac:dyDescent="0.25">
      <c r="A182"/>
    </row>
    <row r="183" spans="1:1" x14ac:dyDescent="0.25">
      <c r="A183"/>
    </row>
    <row r="184" spans="1:1" x14ac:dyDescent="0.25">
      <c r="A184"/>
    </row>
    <row r="185" spans="1:1" x14ac:dyDescent="0.25">
      <c r="A185"/>
    </row>
    <row r="186" spans="1:1" x14ac:dyDescent="0.25">
      <c r="A186"/>
    </row>
    <row r="187" spans="1:1" x14ac:dyDescent="0.25">
      <c r="A187"/>
    </row>
    <row r="188" spans="1:1" x14ac:dyDescent="0.25">
      <c r="A188"/>
    </row>
    <row r="189" spans="1:1" x14ac:dyDescent="0.25">
      <c r="A189"/>
    </row>
    <row r="190" spans="1:1" x14ac:dyDescent="0.25">
      <c r="A190"/>
    </row>
    <row r="191" spans="1:1" x14ac:dyDescent="0.25">
      <c r="A191"/>
    </row>
    <row r="192" spans="1:1" x14ac:dyDescent="0.25">
      <c r="A192"/>
    </row>
    <row r="193" spans="1:1" x14ac:dyDescent="0.25">
      <c r="A193"/>
    </row>
    <row r="194" spans="1:1" x14ac:dyDescent="0.25">
      <c r="A194"/>
    </row>
    <row r="195" spans="1:1" x14ac:dyDescent="0.25">
      <c r="A195"/>
    </row>
    <row r="196" spans="1:1" x14ac:dyDescent="0.25">
      <c r="A196"/>
    </row>
    <row r="197" spans="1:1" x14ac:dyDescent="0.25">
      <c r="A197"/>
    </row>
    <row r="198" spans="1:1" x14ac:dyDescent="0.25">
      <c r="A198"/>
    </row>
    <row r="199" spans="1:1" x14ac:dyDescent="0.25">
      <c r="A199"/>
    </row>
    <row r="200" spans="1:1" x14ac:dyDescent="0.25">
      <c r="A200"/>
    </row>
    <row r="201" spans="1:1" x14ac:dyDescent="0.25">
      <c r="A201"/>
    </row>
    <row r="202" spans="1:1" x14ac:dyDescent="0.25">
      <c r="A202"/>
    </row>
    <row r="203" spans="1:1" x14ac:dyDescent="0.25">
      <c r="A203"/>
    </row>
    <row r="204" spans="1:1" x14ac:dyDescent="0.25">
      <c r="A204"/>
    </row>
    <row r="205" spans="1:1" x14ac:dyDescent="0.25">
      <c r="A205"/>
    </row>
    <row r="206" spans="1:1" x14ac:dyDescent="0.25">
      <c r="A206"/>
    </row>
    <row r="207" spans="1:1" x14ac:dyDescent="0.25">
      <c r="A207"/>
    </row>
    <row r="208" spans="1:1" x14ac:dyDescent="0.25">
      <c r="A208"/>
    </row>
    <row r="209" spans="1:1" x14ac:dyDescent="0.25">
      <c r="A209"/>
    </row>
    <row r="210" spans="1:1" x14ac:dyDescent="0.25">
      <c r="A210"/>
    </row>
    <row r="211" spans="1:1" x14ac:dyDescent="0.25">
      <c r="A211"/>
    </row>
    <row r="212" spans="1:1" x14ac:dyDescent="0.25">
      <c r="A212"/>
    </row>
    <row r="213" spans="1:1" x14ac:dyDescent="0.25">
      <c r="A213"/>
    </row>
    <row r="214" spans="1:1" x14ac:dyDescent="0.25">
      <c r="A214"/>
    </row>
    <row r="215" spans="1:1" x14ac:dyDescent="0.25">
      <c r="A215"/>
    </row>
    <row r="216" spans="1:1" x14ac:dyDescent="0.25">
      <c r="A216"/>
    </row>
    <row r="217" spans="1:1" x14ac:dyDescent="0.25">
      <c r="A217"/>
    </row>
    <row r="218" spans="1:1" x14ac:dyDescent="0.25">
      <c r="A218"/>
    </row>
    <row r="219" spans="1:1" x14ac:dyDescent="0.25">
      <c r="A219"/>
    </row>
    <row r="220" spans="1:1" x14ac:dyDescent="0.25">
      <c r="A220"/>
    </row>
    <row r="221" spans="1:1" x14ac:dyDescent="0.25">
      <c r="A221"/>
    </row>
    <row r="222" spans="1:1" x14ac:dyDescent="0.25">
      <c r="A222"/>
    </row>
    <row r="223" spans="1:1" x14ac:dyDescent="0.25">
      <c r="A223"/>
    </row>
    <row r="224" spans="1:1" x14ac:dyDescent="0.25">
      <c r="A224"/>
    </row>
    <row r="225" spans="1:1" x14ac:dyDescent="0.25">
      <c r="A225"/>
    </row>
    <row r="226" spans="1:1" x14ac:dyDescent="0.25">
      <c r="A226"/>
    </row>
    <row r="227" spans="1:1" x14ac:dyDescent="0.25">
      <c r="A227"/>
    </row>
    <row r="228" spans="1:1" x14ac:dyDescent="0.25">
      <c r="A228"/>
    </row>
    <row r="229" spans="1:1" x14ac:dyDescent="0.25">
      <c r="A229"/>
    </row>
    <row r="230" spans="1:1" x14ac:dyDescent="0.25">
      <c r="A230"/>
    </row>
    <row r="231" spans="1:1" x14ac:dyDescent="0.25">
      <c r="A231"/>
    </row>
    <row r="232" spans="1:1" x14ac:dyDescent="0.25">
      <c r="A232"/>
    </row>
    <row r="233" spans="1:1" x14ac:dyDescent="0.25">
      <c r="A233"/>
    </row>
    <row r="234" spans="1:1" x14ac:dyDescent="0.25">
      <c r="A234"/>
    </row>
    <row r="235" spans="1:1" x14ac:dyDescent="0.25">
      <c r="A235"/>
    </row>
    <row r="236" spans="1:1" x14ac:dyDescent="0.25">
      <c r="A236"/>
    </row>
    <row r="237" spans="1:1" x14ac:dyDescent="0.25">
      <c r="A237"/>
    </row>
    <row r="238" spans="1:1" x14ac:dyDescent="0.25">
      <c r="A238"/>
    </row>
    <row r="239" spans="1:1" x14ac:dyDescent="0.25">
      <c r="A239"/>
    </row>
    <row r="240" spans="1:1" x14ac:dyDescent="0.25">
      <c r="A240"/>
    </row>
    <row r="241" spans="1:1" x14ac:dyDescent="0.25">
      <c r="A241"/>
    </row>
    <row r="242" spans="1:1" x14ac:dyDescent="0.25">
      <c r="A242"/>
    </row>
    <row r="243" spans="1:1" x14ac:dyDescent="0.25">
      <c r="A243"/>
    </row>
    <row r="244" spans="1:1" x14ac:dyDescent="0.25">
      <c r="A244"/>
    </row>
    <row r="245" spans="1:1" x14ac:dyDescent="0.25">
      <c r="A245"/>
    </row>
    <row r="246" spans="1:1" x14ac:dyDescent="0.25">
      <c r="A246"/>
    </row>
    <row r="247" spans="1:1" x14ac:dyDescent="0.25">
      <c r="A247"/>
    </row>
    <row r="248" spans="1:1" x14ac:dyDescent="0.25">
      <c r="A248"/>
    </row>
    <row r="249" spans="1:1" x14ac:dyDescent="0.25">
      <c r="A249"/>
    </row>
    <row r="250" spans="1:1" x14ac:dyDescent="0.25">
      <c r="A250"/>
    </row>
    <row r="251" spans="1:1" x14ac:dyDescent="0.25">
      <c r="A251"/>
    </row>
    <row r="252" spans="1:1" x14ac:dyDescent="0.25">
      <c r="A252"/>
    </row>
    <row r="253" spans="1:1" x14ac:dyDescent="0.25">
      <c r="A253"/>
    </row>
    <row r="254" spans="1:1" x14ac:dyDescent="0.25">
      <c r="A254"/>
    </row>
    <row r="255" spans="1:1" x14ac:dyDescent="0.25">
      <c r="A255"/>
    </row>
    <row r="256" spans="1:1" x14ac:dyDescent="0.25">
      <c r="A256"/>
    </row>
    <row r="257" spans="1:1" x14ac:dyDescent="0.25">
      <c r="A257"/>
    </row>
    <row r="258" spans="1:1" x14ac:dyDescent="0.25">
      <c r="A258"/>
    </row>
    <row r="259" spans="1:1" x14ac:dyDescent="0.25">
      <c r="A259"/>
    </row>
    <row r="260" spans="1:1" x14ac:dyDescent="0.25">
      <c r="A260"/>
    </row>
    <row r="261" spans="1:1" x14ac:dyDescent="0.25">
      <c r="A261"/>
    </row>
    <row r="262" spans="1:1" x14ac:dyDescent="0.25">
      <c r="A262"/>
    </row>
    <row r="263" spans="1:1" x14ac:dyDescent="0.25">
      <c r="A263"/>
    </row>
    <row r="264" spans="1:1" x14ac:dyDescent="0.25">
      <c r="A264"/>
    </row>
    <row r="265" spans="1:1" x14ac:dyDescent="0.25">
      <c r="A265"/>
    </row>
    <row r="266" spans="1:1" x14ac:dyDescent="0.25">
      <c r="A266"/>
    </row>
    <row r="267" spans="1:1" x14ac:dyDescent="0.25">
      <c r="A267"/>
    </row>
    <row r="268" spans="1:1" x14ac:dyDescent="0.25">
      <c r="A268"/>
    </row>
    <row r="269" spans="1:1" x14ac:dyDescent="0.25">
      <c r="A269"/>
    </row>
    <row r="270" spans="1:1" x14ac:dyDescent="0.25">
      <c r="A270"/>
    </row>
    <row r="271" spans="1:1" x14ac:dyDescent="0.25">
      <c r="A271"/>
    </row>
    <row r="272" spans="1:1" x14ac:dyDescent="0.25">
      <c r="A272"/>
    </row>
    <row r="273" spans="1:1" x14ac:dyDescent="0.25">
      <c r="A273"/>
    </row>
    <row r="274" spans="1:1" x14ac:dyDescent="0.25">
      <c r="A274"/>
    </row>
    <row r="275" spans="1:1" x14ac:dyDescent="0.25">
      <c r="A275"/>
    </row>
    <row r="276" spans="1:1" x14ac:dyDescent="0.25">
      <c r="A276"/>
    </row>
    <row r="277" spans="1:1" x14ac:dyDescent="0.25">
      <c r="A277"/>
    </row>
    <row r="278" spans="1:1" x14ac:dyDescent="0.25">
      <c r="A278"/>
    </row>
    <row r="279" spans="1:1" x14ac:dyDescent="0.25">
      <c r="A279"/>
    </row>
    <row r="280" spans="1:1" x14ac:dyDescent="0.25">
      <c r="A280"/>
    </row>
    <row r="281" spans="1:1" x14ac:dyDescent="0.25">
      <c r="A281"/>
    </row>
    <row r="282" spans="1:1" x14ac:dyDescent="0.25">
      <c r="A282"/>
    </row>
    <row r="283" spans="1:1" x14ac:dyDescent="0.25">
      <c r="A283"/>
    </row>
    <row r="284" spans="1:1" x14ac:dyDescent="0.25">
      <c r="A284"/>
    </row>
    <row r="285" spans="1:1" x14ac:dyDescent="0.25">
      <c r="A285"/>
    </row>
    <row r="286" spans="1:1" x14ac:dyDescent="0.25">
      <c r="A286"/>
    </row>
    <row r="287" spans="1:1" x14ac:dyDescent="0.25">
      <c r="A287"/>
    </row>
  </sheetData>
  <sheetProtection selectLockedCells="1" selectUnlockedCells="1"/>
  <autoFilter ref="A7:T142" xr:uid="{00000000-0009-0000-0000-000005000000}"/>
  <sortState xmlns:xlrd2="http://schemas.microsoft.com/office/spreadsheetml/2017/richdata2" ref="B40:O80">
    <sortCondition ref="B40"/>
  </sortState>
  <mergeCells count="1">
    <mergeCell ref="A3:O3"/>
  </mergeCells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3F151-E79F-49A5-AE73-4D0B1509025B}">
  <sheetPr codeName="Sheet4"/>
  <dimension ref="A3:E32"/>
  <sheetViews>
    <sheetView showGridLines="0" zoomScaleNormal="100" workbookViewId="0">
      <selection activeCell="C22" sqref="C22"/>
    </sheetView>
  </sheetViews>
  <sheetFormatPr baseColWidth="10" defaultColWidth="10.42578125" defaultRowHeight="15" x14ac:dyDescent="0.25"/>
  <cols>
    <col min="1" max="1" width="10.42578125" style="2"/>
    <col min="2" max="2" width="46.42578125" style="2" customWidth="1"/>
    <col min="3" max="3" width="19.140625" style="2" customWidth="1"/>
    <col min="4" max="4" width="11" style="2" bestFit="1" customWidth="1"/>
    <col min="5" max="16384" width="10.42578125" style="2"/>
  </cols>
  <sheetData>
    <row r="3" spans="1:5" ht="18.75" x14ac:dyDescent="0.25">
      <c r="A3" s="1" t="s">
        <v>1108</v>
      </c>
      <c r="B3" s="1"/>
      <c r="C3" s="1"/>
    </row>
    <row r="5" spans="1:5" x14ac:dyDescent="0.25">
      <c r="A5" s="167" t="s">
        <v>1062</v>
      </c>
    </row>
    <row r="7" spans="1:5" x14ac:dyDescent="0.25">
      <c r="A7" s="559" t="s">
        <v>1044</v>
      </c>
      <c r="B7" s="296" t="s">
        <v>1065</v>
      </c>
      <c r="C7" s="297">
        <f>+'[1]1. COSTO HONORARIOS PROF'!C7</f>
        <v>1128000</v>
      </c>
    </row>
    <row r="8" spans="1:5" x14ac:dyDescent="0.25">
      <c r="A8" s="559"/>
      <c r="B8" s="296" t="s">
        <v>1107</v>
      </c>
      <c r="C8" s="297">
        <f>+C7/12</f>
        <v>94000</v>
      </c>
    </row>
    <row r="9" spans="1:5" x14ac:dyDescent="0.25">
      <c r="A9" s="559"/>
      <c r="B9" s="298" t="s">
        <v>1064</v>
      </c>
      <c r="C9" s="299">
        <f>+C7+C8</f>
        <v>1222000</v>
      </c>
    </row>
    <row r="11" spans="1:5" x14ac:dyDescent="0.25">
      <c r="A11" s="167" t="s">
        <v>1052</v>
      </c>
    </row>
    <row r="13" spans="1:5" x14ac:dyDescent="0.25">
      <c r="A13" s="559" t="s">
        <v>1045</v>
      </c>
      <c r="B13" s="296" t="s">
        <v>152</v>
      </c>
      <c r="C13" s="297">
        <f>+'[1]2. GTOS FIJOS Men Cons. Virtu  '!C46</f>
        <v>615452.08333333326</v>
      </c>
      <c r="E13" s="223"/>
    </row>
    <row r="14" spans="1:5" x14ac:dyDescent="0.25">
      <c r="A14" s="559"/>
      <c r="B14" s="300" t="s">
        <v>1042</v>
      </c>
      <c r="C14" s="301">
        <f>C13/11</f>
        <v>55950.189393939385</v>
      </c>
      <c r="E14" s="223"/>
    </row>
    <row r="15" spans="1:5" x14ac:dyDescent="0.25">
      <c r="A15" s="559"/>
      <c r="B15" s="298" t="s">
        <v>1043</v>
      </c>
      <c r="C15" s="299">
        <f>C13+C14</f>
        <v>671402.27272727259</v>
      </c>
    </row>
    <row r="17" spans="1:5" x14ac:dyDescent="0.25">
      <c r="A17" s="167" t="s">
        <v>1053</v>
      </c>
    </row>
    <row r="19" spans="1:5" x14ac:dyDescent="0.25">
      <c r="A19" s="559" t="s">
        <v>1051</v>
      </c>
      <c r="B19" s="300" t="s">
        <v>1049</v>
      </c>
      <c r="C19" s="272">
        <f>SUMIF('3. EQUIPO E INSTRUMENTAL'!P8:P142,D19,'3. EQUIPO E INSTRUMENTAL'!Q8:Q142)</f>
        <v>109752.82999999999</v>
      </c>
      <c r="D19" s="195">
        <v>10</v>
      </c>
    </row>
    <row r="20" spans="1:5" x14ac:dyDescent="0.25">
      <c r="A20" s="559"/>
      <c r="B20" s="300" t="s">
        <v>153</v>
      </c>
      <c r="C20" s="272">
        <f>SUMIF('3. EQUIPO E INSTRUMENTAL'!P8:P143,D20,'3. EQUIPO E INSTRUMENTAL'!Q8:Q143)</f>
        <v>2209959.8712666663</v>
      </c>
      <c r="D20" s="195">
        <v>5</v>
      </c>
    </row>
    <row r="21" spans="1:5" x14ac:dyDescent="0.25">
      <c r="A21" s="559"/>
      <c r="B21" s="300" t="s">
        <v>1047</v>
      </c>
      <c r="C21" s="272">
        <v>0</v>
      </c>
      <c r="D21" s="195">
        <v>3</v>
      </c>
    </row>
    <row r="22" spans="1:5" x14ac:dyDescent="0.25">
      <c r="A22" s="559"/>
      <c r="B22" s="300" t="s">
        <v>1048</v>
      </c>
      <c r="C22" s="272">
        <v>0</v>
      </c>
      <c r="D22" s="195">
        <v>2</v>
      </c>
    </row>
    <row r="23" spans="1:5" x14ac:dyDescent="0.25">
      <c r="A23" s="559"/>
      <c r="B23" s="300" t="s">
        <v>1050</v>
      </c>
      <c r="C23" s="272">
        <v>0</v>
      </c>
      <c r="D23" s="195">
        <v>1</v>
      </c>
    </row>
    <row r="24" spans="1:5" x14ac:dyDescent="0.25">
      <c r="A24" s="559"/>
      <c r="B24" s="298" t="s">
        <v>1054</v>
      </c>
      <c r="C24" s="302">
        <f>SUM(C19:C23)/11</f>
        <v>210882.97284242421</v>
      </c>
      <c r="E24" s="223"/>
    </row>
    <row r="26" spans="1:5" x14ac:dyDescent="0.25">
      <c r="A26" s="167" t="s">
        <v>1055</v>
      </c>
      <c r="C26" s="202"/>
    </row>
    <row r="28" spans="1:5" x14ac:dyDescent="0.25">
      <c r="A28" s="559" t="s">
        <v>1063</v>
      </c>
      <c r="B28" s="172" t="s">
        <v>1066</v>
      </c>
      <c r="C28" s="191">
        <f>+C9</f>
        <v>1222000</v>
      </c>
    </row>
    <row r="29" spans="1:5" x14ac:dyDescent="0.25">
      <c r="A29" s="559"/>
      <c r="B29" s="172" t="s">
        <v>1056</v>
      </c>
      <c r="C29" s="191">
        <f>+C15</f>
        <v>671402.27272727259</v>
      </c>
      <c r="D29" s="221"/>
      <c r="E29" s="223"/>
    </row>
    <row r="30" spans="1:5" x14ac:dyDescent="0.25">
      <c r="A30" s="559"/>
      <c r="B30" s="134" t="s">
        <v>1057</v>
      </c>
      <c r="C30" s="191">
        <f>+C24</f>
        <v>210882.97284242421</v>
      </c>
      <c r="E30" s="223"/>
    </row>
    <row r="31" spans="1:5" x14ac:dyDescent="0.25">
      <c r="A31" s="559"/>
      <c r="B31" s="192" t="s">
        <v>1058</v>
      </c>
      <c r="C31" s="193">
        <f>+(C9+C15+C24)/'[1]1. COSTO HONORARIOS PROF'!C14</f>
        <v>16186.809581305359</v>
      </c>
      <c r="E31" s="202"/>
    </row>
    <row r="32" spans="1:5" x14ac:dyDescent="0.25">
      <c r="A32" s="559"/>
      <c r="B32" s="192" t="s">
        <v>1059</v>
      </c>
      <c r="C32" s="194">
        <f>+C31/60</f>
        <v>269.78015968842266</v>
      </c>
    </row>
  </sheetData>
  <sheetProtection selectLockedCells="1" selectUnlockedCells="1"/>
  <mergeCells count="5">
    <mergeCell ref="A3:C3"/>
    <mergeCell ref="A7:A9"/>
    <mergeCell ref="A13:A15"/>
    <mergeCell ref="A19:A24"/>
    <mergeCell ref="A28:A32"/>
  </mergeCells>
  <pageMargins left="0.7" right="0.7" top="0.75" bottom="0.75" header="0.51180555555555551" footer="0.51180555555555551"/>
  <pageSetup firstPageNumber="0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/>
  <dimension ref="A1:O278"/>
  <sheetViews>
    <sheetView showGridLines="0" zoomScale="80" zoomScaleNormal="80" workbookViewId="0">
      <pane xSplit="2" ySplit="1" topLeftCell="C2" activePane="bottomRight" state="frozen"/>
      <selection pane="topRight" activeCell="G1" sqref="G1"/>
      <selection pane="bottomLeft" activeCell="A2" sqref="A2"/>
      <selection pane="bottomRight" activeCell="E42" sqref="E42"/>
    </sheetView>
  </sheetViews>
  <sheetFormatPr baseColWidth="10" defaultColWidth="10.42578125" defaultRowHeight="15" x14ac:dyDescent="0.25"/>
  <cols>
    <col min="1" max="1" width="29.42578125" style="2" bestFit="1" customWidth="1"/>
    <col min="2" max="2" width="49" style="2" customWidth="1"/>
    <col min="3" max="3" width="21.42578125" style="4" customWidth="1"/>
    <col min="4" max="4" width="19.42578125" style="4" customWidth="1"/>
    <col min="5" max="5" width="17.42578125" style="4" customWidth="1"/>
    <col min="6" max="6" width="24.140625" style="4" customWidth="1"/>
    <col min="7" max="7" width="17.42578125" style="3" customWidth="1"/>
    <col min="8" max="8" width="15.42578125" style="3" customWidth="1"/>
    <col min="9" max="9" width="16.42578125" style="3" customWidth="1"/>
    <col min="10" max="10" width="15.42578125" style="3" customWidth="1"/>
    <col min="11" max="11" width="25" style="3" customWidth="1"/>
    <col min="12" max="12" width="32.42578125" style="4" customWidth="1"/>
    <col min="13" max="13" width="10.42578125" style="2" customWidth="1"/>
    <col min="14" max="14" width="1.42578125" style="2" customWidth="1"/>
    <col min="15" max="15" width="29.42578125" style="2" customWidth="1"/>
    <col min="16" max="16" width="10.42578125" style="2" customWidth="1"/>
    <col min="17" max="16384" width="10.42578125" style="2"/>
  </cols>
  <sheetData>
    <row r="1" spans="1:15" ht="45.6" customHeight="1" x14ac:dyDescent="0.25">
      <c r="A1" s="15" t="s">
        <v>24</v>
      </c>
      <c r="B1" s="15" t="s">
        <v>25</v>
      </c>
      <c r="C1" s="16" t="s">
        <v>26</v>
      </c>
      <c r="D1" s="16" t="s">
        <v>27</v>
      </c>
      <c r="E1" s="16" t="s">
        <v>28</v>
      </c>
      <c r="F1" s="16" t="s">
        <v>29</v>
      </c>
      <c r="G1" s="162" t="s">
        <v>734</v>
      </c>
      <c r="H1" s="154" t="s">
        <v>1013</v>
      </c>
      <c r="I1" s="154" t="s">
        <v>1028</v>
      </c>
      <c r="J1" s="154" t="s">
        <v>1029</v>
      </c>
      <c r="K1" s="17" t="s">
        <v>30</v>
      </c>
      <c r="L1" s="16" t="s">
        <v>31</v>
      </c>
      <c r="M1" s="18" t="s">
        <v>32</v>
      </c>
      <c r="N1" s="19" t="e">
        <f>SUM(L2:L154)</f>
        <v>#N/A</v>
      </c>
      <c r="O1" s="163" t="s">
        <v>1026</v>
      </c>
    </row>
    <row r="2" spans="1:15" x14ac:dyDescent="0.25">
      <c r="A2" s="20" t="s">
        <v>33</v>
      </c>
      <c r="B2" s="164" t="s">
        <v>34</v>
      </c>
      <c r="C2" s="26">
        <v>1</v>
      </c>
      <c r="D2" s="26"/>
      <c r="E2" s="26"/>
      <c r="F2" s="27">
        <f t="shared" ref="F2:F65" si="0">SUM(C2:E2)</f>
        <v>1</v>
      </c>
      <c r="G2" s="35">
        <v>0</v>
      </c>
      <c r="H2" s="35">
        <v>0</v>
      </c>
      <c r="I2" s="35"/>
      <c r="J2" s="140"/>
      <c r="K2" s="166">
        <f>SUM(G2:J2)</f>
        <v>0</v>
      </c>
      <c r="L2" s="36">
        <f t="shared" ref="L2:L65" si="1">+K2*F2</f>
        <v>0</v>
      </c>
    </row>
    <row r="3" spans="1:15" x14ac:dyDescent="0.25">
      <c r="A3" s="22" t="s">
        <v>33</v>
      </c>
      <c r="B3" s="21" t="s">
        <v>35</v>
      </c>
      <c r="C3" s="26">
        <v>1</v>
      </c>
      <c r="D3" s="26"/>
      <c r="E3" s="26"/>
      <c r="F3" s="27">
        <f t="shared" si="0"/>
        <v>1</v>
      </c>
      <c r="G3" s="35">
        <v>0</v>
      </c>
      <c r="H3" s="35">
        <v>0</v>
      </c>
      <c r="I3" s="35"/>
      <c r="J3" s="140"/>
      <c r="K3" s="36">
        <f t="shared" ref="K3:K66" si="2">SUM(G3:J3)</f>
        <v>0</v>
      </c>
      <c r="L3" s="36">
        <f t="shared" si="1"/>
        <v>0</v>
      </c>
    </row>
    <row r="4" spans="1:15" x14ac:dyDescent="0.25">
      <c r="A4" s="22" t="s">
        <v>33</v>
      </c>
      <c r="B4" s="21" t="s">
        <v>36</v>
      </c>
      <c r="C4" s="26">
        <v>1</v>
      </c>
      <c r="D4" s="26"/>
      <c r="E4" s="26"/>
      <c r="F4" s="27">
        <f t="shared" si="0"/>
        <v>1</v>
      </c>
      <c r="G4" s="35">
        <f>VLOOKUP(B4,'Cotizacion Rino'!A$2:B$248,2,0)</f>
        <v>10065</v>
      </c>
      <c r="H4" s="35">
        <f>VLOOKUP(B4,'Cotizacion Carlos Izquierdo'!A$2:B$416,2,0)</f>
        <v>5527.6</v>
      </c>
      <c r="I4" s="35"/>
      <c r="J4" s="140"/>
      <c r="K4" s="36">
        <f t="shared" si="2"/>
        <v>15592.6</v>
      </c>
      <c r="L4" s="36">
        <f t="shared" si="1"/>
        <v>15592.6</v>
      </c>
    </row>
    <row r="5" spans="1:15" x14ac:dyDescent="0.25">
      <c r="A5" s="22" t="s">
        <v>33</v>
      </c>
      <c r="B5" s="21" t="s">
        <v>37</v>
      </c>
      <c r="C5" s="26">
        <v>1</v>
      </c>
      <c r="D5" s="26"/>
      <c r="E5" s="26"/>
      <c r="F5" s="27">
        <f t="shared" si="0"/>
        <v>1</v>
      </c>
      <c r="G5" s="35">
        <f>VLOOKUP(B5,'Cotizacion Rino'!A$2:B$248,2,0)</f>
        <v>1052</v>
      </c>
      <c r="H5" s="35">
        <f>VLOOKUP(B5,'Cotizacion Carlos Izquierdo'!A$2:B$416,2,0)</f>
        <v>2600</v>
      </c>
      <c r="I5" s="35"/>
      <c r="J5" s="140"/>
      <c r="K5" s="36">
        <f t="shared" si="2"/>
        <v>3652</v>
      </c>
      <c r="L5" s="36">
        <f t="shared" si="1"/>
        <v>3652</v>
      </c>
    </row>
    <row r="6" spans="1:15" x14ac:dyDescent="0.25">
      <c r="A6" s="22" t="s">
        <v>33</v>
      </c>
      <c r="B6" s="21" t="s">
        <v>38</v>
      </c>
      <c r="C6" s="26"/>
      <c r="D6" s="26"/>
      <c r="E6" s="170">
        <v>1</v>
      </c>
      <c r="F6" s="27">
        <f t="shared" si="0"/>
        <v>1</v>
      </c>
      <c r="G6" s="35">
        <v>0</v>
      </c>
      <c r="H6" s="35">
        <f>VLOOKUP(B6,'Cotizacion Carlos Izquierdo'!A$2:B$416,2,0)</f>
        <v>815285.12</v>
      </c>
      <c r="I6" s="35"/>
      <c r="J6" s="140"/>
      <c r="K6" s="36">
        <f t="shared" si="2"/>
        <v>815285.12</v>
      </c>
      <c r="L6" s="36">
        <f t="shared" si="1"/>
        <v>815285.12</v>
      </c>
    </row>
    <row r="7" spans="1:15" x14ac:dyDescent="0.25">
      <c r="A7" s="22" t="s">
        <v>33</v>
      </c>
      <c r="B7" s="21" t="s">
        <v>39</v>
      </c>
      <c r="C7" s="26"/>
      <c r="D7" s="26"/>
      <c r="E7" s="170">
        <v>1</v>
      </c>
      <c r="F7" s="27">
        <f t="shared" si="0"/>
        <v>1</v>
      </c>
      <c r="G7" s="35">
        <f>VLOOKUP(B7,'Cotizacion Rino'!A$2:B$248,2,0)</f>
        <v>36026</v>
      </c>
      <c r="H7" s="35">
        <f>VLOOKUP(B7,'Cotizacion Carlos Izquierdo'!A$2:B$416,2,0)</f>
        <v>112000</v>
      </c>
      <c r="I7" s="35"/>
      <c r="J7" s="140"/>
      <c r="K7" s="36">
        <f t="shared" si="2"/>
        <v>148026</v>
      </c>
      <c r="L7" s="36">
        <f t="shared" si="1"/>
        <v>148026</v>
      </c>
    </row>
    <row r="8" spans="1:15" x14ac:dyDescent="0.25">
      <c r="A8" s="22" t="s">
        <v>33</v>
      </c>
      <c r="B8" s="21" t="s">
        <v>40</v>
      </c>
      <c r="C8" s="26">
        <v>1</v>
      </c>
      <c r="D8" s="26"/>
      <c r="E8" s="26"/>
      <c r="F8" s="27">
        <f t="shared" si="0"/>
        <v>1</v>
      </c>
      <c r="G8" s="35">
        <v>0</v>
      </c>
      <c r="H8" s="35">
        <v>0</v>
      </c>
      <c r="I8" s="35"/>
      <c r="J8" s="140"/>
      <c r="K8" s="36">
        <f t="shared" si="2"/>
        <v>0</v>
      </c>
      <c r="L8" s="36">
        <f t="shared" si="1"/>
        <v>0</v>
      </c>
    </row>
    <row r="9" spans="1:15" x14ac:dyDescent="0.25">
      <c r="A9" s="22" t="s">
        <v>33</v>
      </c>
      <c r="B9" s="21" t="s">
        <v>41</v>
      </c>
      <c r="C9" s="26"/>
      <c r="D9" s="26"/>
      <c r="E9" s="170">
        <v>1</v>
      </c>
      <c r="F9" s="27">
        <f t="shared" si="0"/>
        <v>1</v>
      </c>
      <c r="G9" s="35">
        <v>0</v>
      </c>
      <c r="H9" s="35">
        <f>VLOOKUP(B9,'Cotizacion Carlos Izquierdo'!A$2:B$416,2,0)</f>
        <v>874380</v>
      </c>
      <c r="I9" s="35"/>
      <c r="J9" s="140"/>
      <c r="K9" s="36">
        <f t="shared" si="2"/>
        <v>874380</v>
      </c>
      <c r="L9" s="36">
        <f t="shared" si="1"/>
        <v>874380</v>
      </c>
    </row>
    <row r="10" spans="1:15" x14ac:dyDescent="0.25">
      <c r="A10" s="22" t="s">
        <v>33</v>
      </c>
      <c r="B10" s="164" t="s">
        <v>42</v>
      </c>
      <c r="C10" s="26">
        <v>1</v>
      </c>
      <c r="D10" s="26"/>
      <c r="E10" s="26"/>
      <c r="F10" s="27">
        <f t="shared" si="0"/>
        <v>1</v>
      </c>
      <c r="G10" s="35">
        <v>0</v>
      </c>
      <c r="H10" s="35">
        <v>0</v>
      </c>
      <c r="I10" s="35"/>
      <c r="J10" s="140"/>
      <c r="K10" s="166">
        <f t="shared" si="2"/>
        <v>0</v>
      </c>
      <c r="L10" s="36">
        <f t="shared" si="1"/>
        <v>0</v>
      </c>
    </row>
    <row r="11" spans="1:15" x14ac:dyDescent="0.25">
      <c r="A11" s="22" t="s">
        <v>33</v>
      </c>
      <c r="B11" s="21" t="s">
        <v>506</v>
      </c>
      <c r="C11" s="26"/>
      <c r="D11" s="26">
        <v>1</v>
      </c>
      <c r="E11" s="26"/>
      <c r="F11" s="27">
        <f t="shared" si="0"/>
        <v>1</v>
      </c>
      <c r="G11" s="35">
        <v>0</v>
      </c>
      <c r="H11" s="35">
        <v>0</v>
      </c>
      <c r="I11" s="35"/>
      <c r="J11" s="140"/>
      <c r="K11" s="36">
        <f t="shared" si="2"/>
        <v>0</v>
      </c>
      <c r="L11" s="36">
        <f t="shared" si="1"/>
        <v>0</v>
      </c>
    </row>
    <row r="12" spans="1:15" x14ac:dyDescent="0.25">
      <c r="A12" s="22" t="s">
        <v>33</v>
      </c>
      <c r="B12" s="21" t="s">
        <v>43</v>
      </c>
      <c r="C12" s="26"/>
      <c r="D12" s="26">
        <v>1</v>
      </c>
      <c r="E12" s="26"/>
      <c r="F12" s="27">
        <f t="shared" si="0"/>
        <v>1</v>
      </c>
      <c r="G12" s="35">
        <f>VLOOKUP(B12,'Cotizacion Rino'!A$2:B$248,2,0)</f>
        <v>25126</v>
      </c>
      <c r="H12" s="35">
        <v>0</v>
      </c>
      <c r="I12" s="35"/>
      <c r="J12" s="140"/>
      <c r="K12" s="36">
        <f t="shared" si="2"/>
        <v>25126</v>
      </c>
      <c r="L12" s="36">
        <f t="shared" si="1"/>
        <v>25126</v>
      </c>
    </row>
    <row r="13" spans="1:15" x14ac:dyDescent="0.25">
      <c r="A13" s="22" t="s">
        <v>33</v>
      </c>
      <c r="B13" s="21" t="s">
        <v>44</v>
      </c>
      <c r="C13" s="26">
        <v>1</v>
      </c>
      <c r="D13" s="26"/>
      <c r="E13" s="26"/>
      <c r="F13" s="27">
        <f t="shared" si="0"/>
        <v>1</v>
      </c>
      <c r="G13" s="35">
        <v>0</v>
      </c>
      <c r="H13" s="35">
        <f>VLOOKUP(B13,'Cotizacion Carlos Izquierdo'!A$2:B$416,2,0)</f>
        <v>135000</v>
      </c>
      <c r="I13" s="35"/>
      <c r="J13" s="140"/>
      <c r="K13" s="36">
        <f t="shared" si="2"/>
        <v>135000</v>
      </c>
      <c r="L13" s="36">
        <f t="shared" si="1"/>
        <v>135000</v>
      </c>
    </row>
    <row r="14" spans="1:15" x14ac:dyDescent="0.25">
      <c r="A14" s="22" t="s">
        <v>33</v>
      </c>
      <c r="B14" s="21" t="s">
        <v>45</v>
      </c>
      <c r="C14" s="26">
        <v>1</v>
      </c>
      <c r="D14" s="26"/>
      <c r="E14" s="26"/>
      <c r="F14" s="27">
        <f t="shared" si="0"/>
        <v>1</v>
      </c>
      <c r="G14" s="35">
        <v>0</v>
      </c>
      <c r="H14" s="35">
        <v>0</v>
      </c>
      <c r="I14" s="35"/>
      <c r="J14" s="140"/>
      <c r="K14" s="36">
        <f t="shared" si="2"/>
        <v>0</v>
      </c>
      <c r="L14" s="36">
        <f t="shared" si="1"/>
        <v>0</v>
      </c>
    </row>
    <row r="15" spans="1:15" x14ac:dyDescent="0.25">
      <c r="A15" s="22" t="s">
        <v>33</v>
      </c>
      <c r="B15" s="164" t="s">
        <v>46</v>
      </c>
      <c r="C15" s="26">
        <v>1</v>
      </c>
      <c r="D15" s="26"/>
      <c r="E15" s="26"/>
      <c r="F15" s="27">
        <f t="shared" si="0"/>
        <v>1</v>
      </c>
      <c r="G15" s="35">
        <v>0</v>
      </c>
      <c r="H15" s="35">
        <v>0</v>
      </c>
      <c r="I15" s="35"/>
      <c r="J15" s="140"/>
      <c r="K15" s="166">
        <f t="shared" si="2"/>
        <v>0</v>
      </c>
      <c r="L15" s="36">
        <f t="shared" si="1"/>
        <v>0</v>
      </c>
    </row>
    <row r="16" spans="1:15" x14ac:dyDescent="0.25">
      <c r="A16" s="22" t="s">
        <v>33</v>
      </c>
      <c r="B16" s="21" t="s">
        <v>47</v>
      </c>
      <c r="C16" s="26">
        <v>1</v>
      </c>
      <c r="D16" s="26"/>
      <c r="E16" s="26"/>
      <c r="F16" s="27">
        <f t="shared" si="0"/>
        <v>1</v>
      </c>
      <c r="G16" s="35">
        <v>0</v>
      </c>
      <c r="H16" s="35">
        <v>0</v>
      </c>
      <c r="I16" s="35"/>
      <c r="J16" s="140"/>
      <c r="K16" s="36">
        <f t="shared" si="2"/>
        <v>0</v>
      </c>
      <c r="L16" s="36">
        <f t="shared" si="1"/>
        <v>0</v>
      </c>
    </row>
    <row r="17" spans="1:12" x14ac:dyDescent="0.25">
      <c r="A17" s="22" t="s">
        <v>33</v>
      </c>
      <c r="B17" s="21" t="s">
        <v>48</v>
      </c>
      <c r="C17" s="26">
        <v>1</v>
      </c>
      <c r="D17" s="26"/>
      <c r="E17" s="26"/>
      <c r="F17" s="27">
        <f t="shared" si="0"/>
        <v>1</v>
      </c>
      <c r="G17" s="35">
        <v>0</v>
      </c>
      <c r="H17" s="35">
        <v>0</v>
      </c>
      <c r="I17" s="35"/>
      <c r="J17" s="140"/>
      <c r="K17" s="36">
        <f t="shared" si="2"/>
        <v>0</v>
      </c>
      <c r="L17" s="36">
        <f t="shared" si="1"/>
        <v>0</v>
      </c>
    </row>
    <row r="18" spans="1:12" x14ac:dyDescent="0.25">
      <c r="A18" s="22" t="s">
        <v>33</v>
      </c>
      <c r="B18" s="164" t="s">
        <v>49</v>
      </c>
      <c r="C18" s="26">
        <v>1</v>
      </c>
      <c r="D18" s="26"/>
      <c r="E18" s="26"/>
      <c r="F18" s="27">
        <f>SUM(C18:E18)</f>
        <v>1</v>
      </c>
      <c r="G18" s="35">
        <v>0</v>
      </c>
      <c r="H18" s="35">
        <v>0</v>
      </c>
      <c r="I18" s="35"/>
      <c r="J18" s="140"/>
      <c r="K18" s="166">
        <f t="shared" si="2"/>
        <v>0</v>
      </c>
      <c r="L18" s="36">
        <f t="shared" si="1"/>
        <v>0</v>
      </c>
    </row>
    <row r="19" spans="1:12" x14ac:dyDescent="0.25">
      <c r="A19" s="22" t="s">
        <v>33</v>
      </c>
      <c r="B19" s="164" t="s">
        <v>50</v>
      </c>
      <c r="C19" s="26">
        <v>1</v>
      </c>
      <c r="D19" s="26"/>
      <c r="E19" s="26"/>
      <c r="F19" s="27">
        <f t="shared" si="0"/>
        <v>1</v>
      </c>
      <c r="G19" s="35">
        <v>0</v>
      </c>
      <c r="H19" s="35">
        <v>0</v>
      </c>
      <c r="I19" s="35"/>
      <c r="J19" s="140"/>
      <c r="K19" s="166">
        <f t="shared" si="2"/>
        <v>0</v>
      </c>
      <c r="L19" s="36">
        <f t="shared" si="1"/>
        <v>0</v>
      </c>
    </row>
    <row r="20" spans="1:12" x14ac:dyDescent="0.25">
      <c r="A20" s="22" t="s">
        <v>33</v>
      </c>
      <c r="B20" s="21" t="s">
        <v>51</v>
      </c>
      <c r="C20" s="26"/>
      <c r="D20" s="26">
        <v>1</v>
      </c>
      <c r="E20" s="26"/>
      <c r="F20" s="27">
        <f t="shared" si="0"/>
        <v>1</v>
      </c>
      <c r="G20" s="35">
        <v>0</v>
      </c>
      <c r="H20" s="35">
        <v>0</v>
      </c>
      <c r="I20" s="35"/>
      <c r="J20" s="140"/>
      <c r="K20" s="36">
        <f t="shared" si="2"/>
        <v>0</v>
      </c>
      <c r="L20" s="36">
        <f t="shared" si="1"/>
        <v>0</v>
      </c>
    </row>
    <row r="21" spans="1:12" x14ac:dyDescent="0.25">
      <c r="A21" s="22" t="s">
        <v>33</v>
      </c>
      <c r="B21" s="21" t="s">
        <v>52</v>
      </c>
      <c r="C21" s="26"/>
      <c r="D21" s="26">
        <v>1</v>
      </c>
      <c r="E21" s="26"/>
      <c r="F21" s="27">
        <f t="shared" si="0"/>
        <v>1</v>
      </c>
      <c r="G21" s="35">
        <v>0</v>
      </c>
      <c r="H21" s="35">
        <v>0</v>
      </c>
      <c r="I21" s="35"/>
      <c r="J21" s="140"/>
      <c r="K21" s="36">
        <f t="shared" si="2"/>
        <v>0</v>
      </c>
      <c r="L21" s="36">
        <f t="shared" si="1"/>
        <v>0</v>
      </c>
    </row>
    <row r="22" spans="1:12" x14ac:dyDescent="0.25">
      <c r="A22" s="22" t="s">
        <v>33</v>
      </c>
      <c r="B22" s="164" t="s">
        <v>53</v>
      </c>
      <c r="C22" s="26">
        <v>1</v>
      </c>
      <c r="D22" s="26"/>
      <c r="E22" s="26"/>
      <c r="F22" s="27">
        <f t="shared" si="0"/>
        <v>1</v>
      </c>
      <c r="G22" s="35">
        <v>0</v>
      </c>
      <c r="H22" s="35">
        <v>0</v>
      </c>
      <c r="I22" s="35"/>
      <c r="J22" s="140"/>
      <c r="K22" s="166">
        <f t="shared" si="2"/>
        <v>0</v>
      </c>
      <c r="L22" s="36">
        <f t="shared" si="1"/>
        <v>0</v>
      </c>
    </row>
    <row r="23" spans="1:12" x14ac:dyDescent="0.25">
      <c r="A23" s="22" t="s">
        <v>33</v>
      </c>
      <c r="B23" s="164" t="s">
        <v>54</v>
      </c>
      <c r="C23" s="26"/>
      <c r="D23" s="26">
        <v>2</v>
      </c>
      <c r="E23" s="26"/>
      <c r="F23" s="27">
        <f t="shared" si="0"/>
        <v>2</v>
      </c>
      <c r="G23" s="35">
        <v>0</v>
      </c>
      <c r="H23" s="35">
        <v>0</v>
      </c>
      <c r="I23" s="35"/>
      <c r="J23" s="140"/>
      <c r="K23" s="166">
        <f t="shared" si="2"/>
        <v>0</v>
      </c>
      <c r="L23" s="36">
        <f t="shared" si="1"/>
        <v>0</v>
      </c>
    </row>
    <row r="24" spans="1:12" x14ac:dyDescent="0.25">
      <c r="A24" s="22" t="s">
        <v>33</v>
      </c>
      <c r="B24" s="21" t="s">
        <v>55</v>
      </c>
      <c r="C24" s="26">
        <v>1</v>
      </c>
      <c r="D24" s="26"/>
      <c r="E24" s="26"/>
      <c r="F24" s="27">
        <f t="shared" si="0"/>
        <v>1</v>
      </c>
      <c r="G24" s="35">
        <v>0</v>
      </c>
      <c r="H24" s="35">
        <f>VLOOKUP(B24,'Cotizacion Carlos Izquierdo'!A$2:B$416,2,0)</f>
        <v>65000</v>
      </c>
      <c r="I24" s="35"/>
      <c r="J24" s="140"/>
      <c r="K24" s="36">
        <f t="shared" si="2"/>
        <v>65000</v>
      </c>
      <c r="L24" s="36">
        <f t="shared" si="1"/>
        <v>65000</v>
      </c>
    </row>
    <row r="25" spans="1:12" x14ac:dyDescent="0.25">
      <c r="A25" s="22" t="s">
        <v>33</v>
      </c>
      <c r="B25" s="21" t="s">
        <v>56</v>
      </c>
      <c r="C25" s="26"/>
      <c r="D25" s="26">
        <v>1</v>
      </c>
      <c r="E25" s="26"/>
      <c r="F25" s="27">
        <f t="shared" si="0"/>
        <v>1</v>
      </c>
      <c r="G25" s="35">
        <v>0</v>
      </c>
      <c r="H25" s="35">
        <v>0</v>
      </c>
      <c r="I25" s="35"/>
      <c r="J25" s="140"/>
      <c r="K25" s="36">
        <f t="shared" si="2"/>
        <v>0</v>
      </c>
      <c r="L25" s="36">
        <f t="shared" si="1"/>
        <v>0</v>
      </c>
    </row>
    <row r="26" spans="1:12" x14ac:dyDescent="0.25">
      <c r="A26" s="22" t="s">
        <v>33</v>
      </c>
      <c r="B26" s="164" t="s">
        <v>57</v>
      </c>
      <c r="C26" s="26">
        <v>1</v>
      </c>
      <c r="D26" s="26"/>
      <c r="E26" s="26"/>
      <c r="F26" s="27">
        <f t="shared" si="0"/>
        <v>1</v>
      </c>
      <c r="G26" s="35">
        <v>0</v>
      </c>
      <c r="H26" s="35">
        <v>0</v>
      </c>
      <c r="I26" s="35"/>
      <c r="J26" s="140"/>
      <c r="K26" s="166">
        <f t="shared" si="2"/>
        <v>0</v>
      </c>
      <c r="L26" s="36">
        <f t="shared" si="1"/>
        <v>0</v>
      </c>
    </row>
    <row r="27" spans="1:12" x14ac:dyDescent="0.25">
      <c r="A27" s="22" t="s">
        <v>33</v>
      </c>
      <c r="B27" s="164" t="s">
        <v>58</v>
      </c>
      <c r="C27" s="26"/>
      <c r="D27" s="26">
        <v>1</v>
      </c>
      <c r="E27" s="26"/>
      <c r="F27" s="27">
        <f t="shared" si="0"/>
        <v>1</v>
      </c>
      <c r="G27" s="35">
        <v>0</v>
      </c>
      <c r="H27" s="35">
        <v>0</v>
      </c>
      <c r="I27" s="35"/>
      <c r="J27" s="140"/>
      <c r="K27" s="166">
        <f t="shared" si="2"/>
        <v>0</v>
      </c>
      <c r="L27" s="36">
        <f t="shared" si="1"/>
        <v>0</v>
      </c>
    </row>
    <row r="28" spans="1:12" x14ac:dyDescent="0.25">
      <c r="A28" s="22" t="s">
        <v>33</v>
      </c>
      <c r="B28" s="164" t="s">
        <v>59</v>
      </c>
      <c r="C28" s="26">
        <v>1</v>
      </c>
      <c r="D28" s="26"/>
      <c r="E28" s="26"/>
      <c r="F28" s="27">
        <f t="shared" si="0"/>
        <v>1</v>
      </c>
      <c r="G28" s="35">
        <v>0</v>
      </c>
      <c r="H28" s="35">
        <v>0</v>
      </c>
      <c r="I28" s="35"/>
      <c r="J28" s="140"/>
      <c r="K28" s="166">
        <f t="shared" si="2"/>
        <v>0</v>
      </c>
      <c r="L28" s="36">
        <f t="shared" si="1"/>
        <v>0</v>
      </c>
    </row>
    <row r="29" spans="1:12" x14ac:dyDescent="0.25">
      <c r="A29" s="13" t="s">
        <v>33</v>
      </c>
      <c r="B29" s="165" t="s">
        <v>60</v>
      </c>
      <c r="C29" s="28"/>
      <c r="D29" s="28">
        <v>1</v>
      </c>
      <c r="E29" s="28"/>
      <c r="F29" s="27">
        <f t="shared" si="0"/>
        <v>1</v>
      </c>
      <c r="G29" s="35">
        <v>0</v>
      </c>
      <c r="H29" s="35">
        <v>0</v>
      </c>
      <c r="I29" s="35"/>
      <c r="J29" s="140"/>
      <c r="K29" s="166">
        <f t="shared" si="2"/>
        <v>0</v>
      </c>
      <c r="L29" s="36">
        <f t="shared" si="1"/>
        <v>0</v>
      </c>
    </row>
    <row r="30" spans="1:12" x14ac:dyDescent="0.25">
      <c r="A30" s="22" t="s">
        <v>61</v>
      </c>
      <c r="B30" s="12" t="s">
        <v>62</v>
      </c>
      <c r="C30" s="26"/>
      <c r="D30" s="26">
        <v>1</v>
      </c>
      <c r="E30" s="26"/>
      <c r="F30" s="27">
        <f t="shared" si="0"/>
        <v>1</v>
      </c>
      <c r="G30" s="35">
        <f>VLOOKUP(B30,'Cotizacion Rino'!A$2:B$248,2,0)</f>
        <v>34839</v>
      </c>
      <c r="H30" s="35">
        <v>0</v>
      </c>
      <c r="I30" s="35"/>
      <c r="J30" s="140"/>
      <c r="K30" s="36">
        <f t="shared" si="2"/>
        <v>34839</v>
      </c>
      <c r="L30" s="36">
        <f t="shared" si="1"/>
        <v>34839</v>
      </c>
    </row>
    <row r="31" spans="1:12" x14ac:dyDescent="0.25">
      <c r="A31" s="22" t="s">
        <v>61</v>
      </c>
      <c r="B31" s="12" t="s">
        <v>63</v>
      </c>
      <c r="C31" s="26"/>
      <c r="D31" s="26">
        <v>1</v>
      </c>
      <c r="E31" s="26"/>
      <c r="F31" s="27">
        <f t="shared" si="0"/>
        <v>1</v>
      </c>
      <c r="G31" s="35">
        <f>VLOOKUP(B31,'Cotizacion Rino'!A$2:B$248,2,0)</f>
        <v>2671</v>
      </c>
      <c r="H31" s="35">
        <f>VLOOKUP(B31,'Cotizacion Carlos Izquierdo'!A$2:B$416,2,0)</f>
        <v>3432</v>
      </c>
      <c r="I31" s="35"/>
      <c r="J31" s="140"/>
      <c r="K31" s="36">
        <f t="shared" si="2"/>
        <v>6103</v>
      </c>
      <c r="L31" s="36">
        <f t="shared" si="1"/>
        <v>6103</v>
      </c>
    </row>
    <row r="32" spans="1:12" x14ac:dyDescent="0.25">
      <c r="A32" s="22" t="s">
        <v>61</v>
      </c>
      <c r="B32" s="12" t="s">
        <v>64</v>
      </c>
      <c r="C32" s="26"/>
      <c r="D32" s="26">
        <v>1</v>
      </c>
      <c r="E32" s="26"/>
      <c r="F32" s="27">
        <f t="shared" si="0"/>
        <v>1</v>
      </c>
      <c r="G32" s="35">
        <f>VLOOKUP(B32,'Cotizacion Rino'!A$2:B$248,2,0)</f>
        <v>4996</v>
      </c>
      <c r="H32" s="35">
        <v>0</v>
      </c>
      <c r="I32" s="35"/>
      <c r="J32" s="140"/>
      <c r="K32" s="36">
        <f t="shared" si="2"/>
        <v>4996</v>
      </c>
      <c r="L32" s="36">
        <f t="shared" si="1"/>
        <v>4996</v>
      </c>
    </row>
    <row r="33" spans="1:12" x14ac:dyDescent="0.25">
      <c r="A33" s="22" t="s">
        <v>61</v>
      </c>
      <c r="B33" s="12" t="s">
        <v>505</v>
      </c>
      <c r="C33" s="26"/>
      <c r="D33" s="26">
        <v>1</v>
      </c>
      <c r="E33" s="26"/>
      <c r="F33" s="27">
        <f t="shared" si="0"/>
        <v>1</v>
      </c>
      <c r="G33" s="35">
        <v>0</v>
      </c>
      <c r="H33" s="35">
        <v>0</v>
      </c>
      <c r="I33" s="35"/>
      <c r="J33" s="140"/>
      <c r="K33" s="36">
        <f t="shared" si="2"/>
        <v>0</v>
      </c>
      <c r="L33" s="36">
        <f t="shared" si="1"/>
        <v>0</v>
      </c>
    </row>
    <row r="34" spans="1:12" x14ac:dyDescent="0.25">
      <c r="A34" s="22" t="s">
        <v>61</v>
      </c>
      <c r="B34" s="12" t="s">
        <v>65</v>
      </c>
      <c r="C34" s="26"/>
      <c r="D34" s="26">
        <v>1</v>
      </c>
      <c r="E34" s="26"/>
      <c r="F34" s="27">
        <f t="shared" si="0"/>
        <v>1</v>
      </c>
      <c r="G34" s="35">
        <f>VLOOKUP(B34,'Cotizacion Rino'!A$2:B$248,2,0)</f>
        <v>2911</v>
      </c>
      <c r="H34" s="35">
        <f>VLOOKUP(B34,'Cotizacion Carlos Izquierdo'!A$2:B$416,2,0)</f>
        <v>14939.6</v>
      </c>
      <c r="I34" s="35"/>
      <c r="J34" s="140"/>
      <c r="K34" s="36">
        <f t="shared" si="2"/>
        <v>17850.599999999999</v>
      </c>
      <c r="L34" s="36">
        <f t="shared" si="1"/>
        <v>17850.599999999999</v>
      </c>
    </row>
    <row r="35" spans="1:12" x14ac:dyDescent="0.25">
      <c r="A35" s="22" t="s">
        <v>61</v>
      </c>
      <c r="B35" s="12" t="s">
        <v>66</v>
      </c>
      <c r="C35" s="26"/>
      <c r="D35" s="26">
        <v>1</v>
      </c>
      <c r="E35" s="26"/>
      <c r="F35" s="27">
        <f t="shared" si="0"/>
        <v>1</v>
      </c>
      <c r="G35" s="35">
        <f>VLOOKUP(B35,'Cotizacion Rino'!A$2:B$248,2,0)</f>
        <v>9214</v>
      </c>
      <c r="H35" s="35">
        <f>VLOOKUP(B35,'Cotizacion Carlos Izquierdo'!A$2:B$416,2,0)</f>
        <v>12340.64</v>
      </c>
      <c r="I35" s="35"/>
      <c r="J35" s="140"/>
      <c r="K35" s="36">
        <f t="shared" si="2"/>
        <v>21554.639999999999</v>
      </c>
      <c r="L35" s="36">
        <f t="shared" si="1"/>
        <v>21554.639999999999</v>
      </c>
    </row>
    <row r="36" spans="1:12" x14ac:dyDescent="0.25">
      <c r="A36" s="22" t="s">
        <v>61</v>
      </c>
      <c r="B36" s="12" t="s">
        <v>67</v>
      </c>
      <c r="C36" s="26"/>
      <c r="D36" s="26">
        <v>1</v>
      </c>
      <c r="E36" s="26"/>
      <c r="F36" s="27">
        <f t="shared" si="0"/>
        <v>1</v>
      </c>
      <c r="G36" s="35">
        <v>0</v>
      </c>
      <c r="H36" s="35">
        <f>VLOOKUP(B36,'Cotizacion Carlos Izquierdo'!A$2:B$416,2,0)</f>
        <v>17577.04</v>
      </c>
      <c r="I36" s="35"/>
      <c r="J36" s="140"/>
      <c r="K36" s="36">
        <f t="shared" si="2"/>
        <v>17577.04</v>
      </c>
      <c r="L36" s="36">
        <f t="shared" si="1"/>
        <v>17577.04</v>
      </c>
    </row>
    <row r="37" spans="1:12" x14ac:dyDescent="0.25">
      <c r="A37" s="22" t="s">
        <v>61</v>
      </c>
      <c r="B37" s="12" t="s">
        <v>68</v>
      </c>
      <c r="C37" s="26"/>
      <c r="D37" s="26">
        <v>5</v>
      </c>
      <c r="E37" s="26"/>
      <c r="F37" s="27">
        <f t="shared" si="0"/>
        <v>5</v>
      </c>
      <c r="G37" s="35">
        <f>VLOOKUP(B37,'Cotizacion Rino'!A$2:B$248,2,0)</f>
        <v>4477</v>
      </c>
      <c r="H37" s="35">
        <v>0</v>
      </c>
      <c r="I37" s="35"/>
      <c r="J37" s="140"/>
      <c r="K37" s="36">
        <f t="shared" si="2"/>
        <v>4477</v>
      </c>
      <c r="L37" s="36">
        <f t="shared" si="1"/>
        <v>22385</v>
      </c>
    </row>
    <row r="38" spans="1:12" x14ac:dyDescent="0.25">
      <c r="A38" s="22" t="s">
        <v>61</v>
      </c>
      <c r="B38" s="12" t="s">
        <v>69</v>
      </c>
      <c r="C38" s="26"/>
      <c r="D38" s="26">
        <v>1</v>
      </c>
      <c r="E38" s="170">
        <v>1</v>
      </c>
      <c r="F38" s="27">
        <f t="shared" si="0"/>
        <v>2</v>
      </c>
      <c r="G38" s="35">
        <f>VLOOKUP(B38,'Cotizacion Rino'!A$2:B$248,2,0)</f>
        <v>2641</v>
      </c>
      <c r="H38" s="35">
        <f>VLOOKUP(B38,'Cotizacion Carlos Izquierdo'!A$2:B$416,2,0)</f>
        <v>3796</v>
      </c>
      <c r="I38" s="35"/>
      <c r="J38" s="140"/>
      <c r="K38" s="36">
        <f t="shared" si="2"/>
        <v>6437</v>
      </c>
      <c r="L38" s="36">
        <f t="shared" si="1"/>
        <v>12874</v>
      </c>
    </row>
    <row r="39" spans="1:12" x14ac:dyDescent="0.25">
      <c r="A39" s="22" t="s">
        <v>61</v>
      </c>
      <c r="B39" s="12" t="s">
        <v>473</v>
      </c>
      <c r="C39" s="26"/>
      <c r="D39" s="26"/>
      <c r="E39" s="170">
        <v>8</v>
      </c>
      <c r="F39" s="27">
        <f t="shared" si="0"/>
        <v>8</v>
      </c>
      <c r="G39" s="35">
        <v>0</v>
      </c>
      <c r="H39" s="35">
        <v>0</v>
      </c>
      <c r="I39" s="35"/>
      <c r="J39" s="140"/>
      <c r="K39" s="36">
        <f t="shared" si="2"/>
        <v>0</v>
      </c>
      <c r="L39" s="36">
        <f t="shared" si="1"/>
        <v>0</v>
      </c>
    </row>
    <row r="40" spans="1:12" x14ac:dyDescent="0.25">
      <c r="A40" s="22" t="s">
        <v>61</v>
      </c>
      <c r="B40" s="12" t="s">
        <v>472</v>
      </c>
      <c r="C40" s="26"/>
      <c r="D40" s="26"/>
      <c r="E40" s="170">
        <v>8</v>
      </c>
      <c r="F40" s="27">
        <f t="shared" si="0"/>
        <v>8</v>
      </c>
      <c r="G40" s="35">
        <v>0</v>
      </c>
      <c r="H40" s="35">
        <v>0</v>
      </c>
      <c r="I40" s="35"/>
      <c r="J40" s="140"/>
      <c r="K40" s="36">
        <f t="shared" si="2"/>
        <v>0</v>
      </c>
      <c r="L40" s="36">
        <f t="shared" si="1"/>
        <v>0</v>
      </c>
    </row>
    <row r="41" spans="1:12" x14ac:dyDescent="0.25">
      <c r="A41" s="22" t="s">
        <v>61</v>
      </c>
      <c r="B41" s="12" t="s">
        <v>70</v>
      </c>
      <c r="C41" s="26"/>
      <c r="D41" s="26">
        <v>1</v>
      </c>
      <c r="E41" s="26"/>
      <c r="F41" s="27">
        <f t="shared" si="0"/>
        <v>1</v>
      </c>
      <c r="G41" s="35">
        <v>0</v>
      </c>
      <c r="H41" s="35">
        <f>VLOOKUP(B41,'Cotizacion Carlos Izquierdo'!A$2:B$416,2,0)</f>
        <v>475</v>
      </c>
      <c r="I41" s="35"/>
      <c r="J41" s="140"/>
      <c r="K41" s="36">
        <f t="shared" si="2"/>
        <v>475</v>
      </c>
      <c r="L41" s="36">
        <f t="shared" si="1"/>
        <v>475</v>
      </c>
    </row>
    <row r="42" spans="1:12" x14ac:dyDescent="0.25">
      <c r="A42" s="22" t="s">
        <v>61</v>
      </c>
      <c r="B42" s="12" t="s">
        <v>71</v>
      </c>
      <c r="C42" s="26"/>
      <c r="D42" s="26">
        <v>1</v>
      </c>
      <c r="E42" s="26"/>
      <c r="F42" s="27">
        <f t="shared" si="0"/>
        <v>1</v>
      </c>
      <c r="G42" s="35">
        <f>+'Cotizacion Rino'!B87</f>
        <v>6552</v>
      </c>
      <c r="H42" s="35">
        <f>VLOOKUP(B42,'Cotizacion Carlos Izquierdo'!A$2:B$416,2,0)</f>
        <v>5508.88</v>
      </c>
      <c r="I42" s="35"/>
      <c r="J42" s="140"/>
      <c r="K42" s="36">
        <f t="shared" si="2"/>
        <v>12060.880000000001</v>
      </c>
      <c r="L42" s="36">
        <f t="shared" si="1"/>
        <v>12060.880000000001</v>
      </c>
    </row>
    <row r="43" spans="1:12" x14ac:dyDescent="0.25">
      <c r="A43" s="22" t="s">
        <v>61</v>
      </c>
      <c r="B43" s="12" t="s">
        <v>485</v>
      </c>
      <c r="C43" s="26"/>
      <c r="D43" s="26">
        <v>1</v>
      </c>
      <c r="E43" s="26"/>
      <c r="F43" s="27">
        <f t="shared" si="0"/>
        <v>1</v>
      </c>
      <c r="G43" s="35">
        <f>VLOOKUP(B43,'Cotizacion Rino'!A$2:B$248,2,0)</f>
        <v>6552</v>
      </c>
      <c r="H43" s="35">
        <f>VLOOKUP(B43,'Cotizacion Carlos Izquierdo'!A$2:B$416,2,0)</f>
        <v>5650</v>
      </c>
      <c r="I43" s="35"/>
      <c r="J43" s="140"/>
      <c r="K43" s="36">
        <f t="shared" si="2"/>
        <v>12202</v>
      </c>
      <c r="L43" s="36">
        <f t="shared" si="1"/>
        <v>12202</v>
      </c>
    </row>
    <row r="44" spans="1:12" x14ac:dyDescent="0.25">
      <c r="A44" s="22" t="s">
        <v>61</v>
      </c>
      <c r="B44" s="12" t="s">
        <v>72</v>
      </c>
      <c r="C44" s="26"/>
      <c r="D44" s="26">
        <v>1</v>
      </c>
      <c r="E44" s="26"/>
      <c r="F44" s="27">
        <f t="shared" si="0"/>
        <v>1</v>
      </c>
      <c r="G44" s="35">
        <f>VLOOKUP(B44,'Cotizacion Rino'!A$2:B$248,2,0)</f>
        <v>2590</v>
      </c>
      <c r="H44" s="35">
        <v>0</v>
      </c>
      <c r="I44" s="35"/>
      <c r="J44" s="140"/>
      <c r="K44" s="36">
        <f t="shared" si="2"/>
        <v>2590</v>
      </c>
      <c r="L44" s="36">
        <f t="shared" si="1"/>
        <v>2590</v>
      </c>
    </row>
    <row r="45" spans="1:12" x14ac:dyDescent="0.25">
      <c r="A45" s="22" t="s">
        <v>61</v>
      </c>
      <c r="B45" s="12" t="s">
        <v>73</v>
      </c>
      <c r="C45" s="26"/>
      <c r="D45" s="26">
        <v>1</v>
      </c>
      <c r="E45" s="26"/>
      <c r="F45" s="27">
        <f t="shared" si="0"/>
        <v>1</v>
      </c>
      <c r="G45" s="35">
        <f>VLOOKUP(B45,'Cotizacion Rino'!A$2:B$248,2,0)</f>
        <v>4716</v>
      </c>
      <c r="H45" s="35">
        <v>0</v>
      </c>
      <c r="I45" s="35"/>
      <c r="J45" s="140"/>
      <c r="K45" s="36">
        <f t="shared" si="2"/>
        <v>4716</v>
      </c>
      <c r="L45" s="36">
        <f t="shared" si="1"/>
        <v>4716</v>
      </c>
    </row>
    <row r="46" spans="1:12" x14ac:dyDescent="0.25">
      <c r="A46" s="22" t="s">
        <v>61</v>
      </c>
      <c r="B46" s="12" t="s">
        <v>74</v>
      </c>
      <c r="C46" s="26"/>
      <c r="D46" s="26"/>
      <c r="E46" s="170">
        <v>1</v>
      </c>
      <c r="F46" s="27">
        <f t="shared" si="0"/>
        <v>1</v>
      </c>
      <c r="G46" s="35">
        <f>VLOOKUP(B46,'Cotizacion Rino'!A$2:B$248,2,0)</f>
        <v>700</v>
      </c>
      <c r="H46" s="35">
        <f>VLOOKUP(B46,'Cotizacion Carlos Izquierdo'!A$2:B$416,2,0)</f>
        <v>2800</v>
      </c>
      <c r="I46" s="35"/>
      <c r="J46" s="140"/>
      <c r="K46" s="36">
        <f t="shared" si="2"/>
        <v>3500</v>
      </c>
      <c r="L46" s="36">
        <f t="shared" si="1"/>
        <v>3500</v>
      </c>
    </row>
    <row r="47" spans="1:12" x14ac:dyDescent="0.25">
      <c r="A47" s="22" t="s">
        <v>61</v>
      </c>
      <c r="B47" s="12" t="s">
        <v>75</v>
      </c>
      <c r="C47" s="26"/>
      <c r="D47" s="26">
        <v>1</v>
      </c>
      <c r="E47" s="26"/>
      <c r="F47" s="27">
        <f t="shared" si="0"/>
        <v>1</v>
      </c>
      <c r="G47" s="35">
        <f>VLOOKUP(B47,'Cotizacion Rino'!A$2:B$248,2,0)</f>
        <v>1890</v>
      </c>
      <c r="H47" s="35">
        <f>VLOOKUP(B47,'Cotizacion Carlos Izquierdo'!A$2:B$416,2,0)</f>
        <v>2000</v>
      </c>
      <c r="I47" s="35"/>
      <c r="J47" s="140"/>
      <c r="K47" s="36">
        <f t="shared" si="2"/>
        <v>3890</v>
      </c>
      <c r="L47" s="36">
        <f t="shared" si="1"/>
        <v>3890</v>
      </c>
    </row>
    <row r="48" spans="1:12" x14ac:dyDescent="0.25">
      <c r="A48" s="22" t="s">
        <v>61</v>
      </c>
      <c r="B48" s="12" t="s">
        <v>76</v>
      </c>
      <c r="C48" s="26"/>
      <c r="D48" s="26">
        <v>1</v>
      </c>
      <c r="E48" s="26"/>
      <c r="F48" s="27">
        <f t="shared" si="0"/>
        <v>1</v>
      </c>
      <c r="G48" s="35">
        <f>VLOOKUP(B48,'Cotizacion Rino'!A$2:B$248,2,0)</f>
        <v>3600</v>
      </c>
      <c r="H48" s="35">
        <f>VLOOKUP(B48,'Cotizacion Carlos Izquierdo'!A$2:B$416,2,0)</f>
        <v>6335.68</v>
      </c>
      <c r="I48" s="35"/>
      <c r="J48" s="140"/>
      <c r="K48" s="36">
        <f t="shared" si="2"/>
        <v>9935.68</v>
      </c>
      <c r="L48" s="36">
        <f t="shared" si="1"/>
        <v>9935.68</v>
      </c>
    </row>
    <row r="49" spans="1:15" x14ac:dyDescent="0.25">
      <c r="A49" s="22" t="s">
        <v>61</v>
      </c>
      <c r="B49" s="12" t="s">
        <v>77</v>
      </c>
      <c r="C49" s="26"/>
      <c r="D49" s="26"/>
      <c r="E49" s="170">
        <v>1</v>
      </c>
      <c r="F49" s="27">
        <f t="shared" si="0"/>
        <v>1</v>
      </c>
      <c r="G49" s="35">
        <f>VLOOKUP(B49,'Cotizacion Rino'!A$2:B$248,2,0)</f>
        <v>2963</v>
      </c>
      <c r="H49" s="35">
        <f>VLOOKUP(B49,'Cotizacion Carlos Izquierdo'!A$2:B$416,2,0)</f>
        <v>2450</v>
      </c>
      <c r="I49" s="35"/>
      <c r="J49" s="140"/>
      <c r="K49" s="36">
        <f t="shared" si="2"/>
        <v>5413</v>
      </c>
      <c r="L49" s="36">
        <f t="shared" si="1"/>
        <v>5413</v>
      </c>
    </row>
    <row r="50" spans="1:15" x14ac:dyDescent="0.25">
      <c r="A50" s="22" t="s">
        <v>61</v>
      </c>
      <c r="B50" s="12" t="s">
        <v>78</v>
      </c>
      <c r="C50" s="26"/>
      <c r="D50" s="26">
        <v>1</v>
      </c>
      <c r="E50" s="26"/>
      <c r="F50" s="27">
        <f t="shared" si="0"/>
        <v>1</v>
      </c>
      <c r="G50" s="35">
        <f>VLOOKUP(B50,'Cotizacion Rino'!A$2:B$248,2,0)</f>
        <v>700</v>
      </c>
      <c r="H50" s="35">
        <f>VLOOKUP(B50,'Cotizacion Carlos Izquierdo'!A$2:B$416,2,0)</f>
        <v>1178.32</v>
      </c>
      <c r="I50" s="35"/>
      <c r="J50" s="140"/>
      <c r="K50" s="36">
        <f t="shared" si="2"/>
        <v>1878.32</v>
      </c>
      <c r="L50" s="36">
        <f t="shared" si="1"/>
        <v>1878.32</v>
      </c>
    </row>
    <row r="51" spans="1:15" x14ac:dyDescent="0.25">
      <c r="A51" s="22" t="s">
        <v>61</v>
      </c>
      <c r="B51" s="12" t="s">
        <v>79</v>
      </c>
      <c r="C51" s="26"/>
      <c r="D51" s="26">
        <v>1</v>
      </c>
      <c r="E51" s="26"/>
      <c r="F51" s="27">
        <f t="shared" si="0"/>
        <v>1</v>
      </c>
      <c r="G51" s="35">
        <f>VLOOKUP(B51,'Cotizacion Rino'!A$2:B$248,2,0)</f>
        <v>1323</v>
      </c>
      <c r="H51" s="35">
        <f>VLOOKUP(B51,'Cotizacion Carlos Izquierdo'!A$2:B$416,2,0)</f>
        <v>1445</v>
      </c>
      <c r="I51" s="35"/>
      <c r="J51" s="140"/>
      <c r="K51" s="36">
        <f t="shared" si="2"/>
        <v>2768</v>
      </c>
      <c r="L51" s="36">
        <f t="shared" si="1"/>
        <v>2768</v>
      </c>
      <c r="O51" s="2" t="s">
        <v>1022</v>
      </c>
    </row>
    <row r="52" spans="1:15" x14ac:dyDescent="0.25">
      <c r="A52" s="22" t="s">
        <v>61</v>
      </c>
      <c r="B52" s="12" t="s">
        <v>80</v>
      </c>
      <c r="C52" s="26"/>
      <c r="D52" s="26">
        <v>4</v>
      </c>
      <c r="E52" s="26"/>
      <c r="F52" s="27">
        <f t="shared" si="0"/>
        <v>4</v>
      </c>
      <c r="G52" s="35">
        <v>0</v>
      </c>
      <c r="H52" s="35">
        <v>0</v>
      </c>
      <c r="I52" s="35"/>
      <c r="J52" s="140"/>
      <c r="K52" s="36">
        <f t="shared" si="2"/>
        <v>0</v>
      </c>
      <c r="L52" s="36">
        <f t="shared" si="1"/>
        <v>0</v>
      </c>
    </row>
    <row r="53" spans="1:15" x14ac:dyDescent="0.25">
      <c r="A53" s="22" t="s">
        <v>61</v>
      </c>
      <c r="B53" s="12" t="s">
        <v>81</v>
      </c>
      <c r="C53" s="26"/>
      <c r="D53" s="26">
        <v>4</v>
      </c>
      <c r="E53" s="26"/>
      <c r="F53" s="27">
        <f t="shared" si="0"/>
        <v>4</v>
      </c>
      <c r="G53" s="35">
        <f>VLOOKUP(B53,'Cotizacion Rino'!A$2:B$248,2,0)</f>
        <v>2442</v>
      </c>
      <c r="H53" s="35">
        <v>0</v>
      </c>
      <c r="I53" s="35"/>
      <c r="J53" s="140"/>
      <c r="K53" s="36">
        <f t="shared" si="2"/>
        <v>2442</v>
      </c>
      <c r="L53" s="36">
        <f t="shared" si="1"/>
        <v>9768</v>
      </c>
    </row>
    <row r="54" spans="1:15" x14ac:dyDescent="0.25">
      <c r="A54" s="22" t="s">
        <v>61</v>
      </c>
      <c r="B54" s="12" t="s">
        <v>82</v>
      </c>
      <c r="C54" s="26"/>
      <c r="D54" s="26"/>
      <c r="E54" s="170">
        <v>1</v>
      </c>
      <c r="F54" s="27">
        <f t="shared" si="0"/>
        <v>1</v>
      </c>
      <c r="G54" s="35">
        <f>VLOOKUP(B54,'Cotizacion Rino'!A$2:B$248,2,0)</f>
        <v>8400</v>
      </c>
      <c r="H54" s="35">
        <f>VLOOKUP(B54,'Cotizacion Carlos Izquierdo'!A$2:B$416,2,0)</f>
        <v>6800</v>
      </c>
      <c r="I54" s="35"/>
      <c r="J54" s="140"/>
      <c r="K54" s="36">
        <f t="shared" si="2"/>
        <v>15200</v>
      </c>
      <c r="L54" s="36">
        <f t="shared" si="1"/>
        <v>15200</v>
      </c>
    </row>
    <row r="55" spans="1:15" x14ac:dyDescent="0.25">
      <c r="A55" s="22" t="s">
        <v>61</v>
      </c>
      <c r="B55" s="12" t="s">
        <v>83</v>
      </c>
      <c r="C55" s="26"/>
      <c r="D55" s="26"/>
      <c r="E55" s="170">
        <v>1</v>
      </c>
      <c r="F55" s="27">
        <f t="shared" si="0"/>
        <v>1</v>
      </c>
      <c r="G55" s="35">
        <v>0</v>
      </c>
      <c r="H55" s="35">
        <v>0</v>
      </c>
      <c r="I55" s="35"/>
      <c r="J55" s="140"/>
      <c r="K55" s="36">
        <f t="shared" si="2"/>
        <v>0</v>
      </c>
      <c r="L55" s="36">
        <f t="shared" si="1"/>
        <v>0</v>
      </c>
    </row>
    <row r="56" spans="1:15" x14ac:dyDescent="0.25">
      <c r="A56" s="22" t="s">
        <v>61</v>
      </c>
      <c r="B56" s="12" t="s">
        <v>84</v>
      </c>
      <c r="C56" s="26"/>
      <c r="D56" s="26">
        <v>4</v>
      </c>
      <c r="E56" s="26"/>
      <c r="F56" s="27">
        <f t="shared" si="0"/>
        <v>4</v>
      </c>
      <c r="G56" s="35">
        <f>VLOOKUP(B56,'Cotizacion Rino'!A$2:B$248,2,0)</f>
        <v>17488</v>
      </c>
      <c r="H56" s="35">
        <f>VLOOKUP(B56,'Cotizacion Carlos Izquierdo'!A$2:B$416,2,0)</f>
        <v>16590</v>
      </c>
      <c r="I56" s="35"/>
      <c r="J56" s="140"/>
      <c r="K56" s="36">
        <f t="shared" si="2"/>
        <v>34078</v>
      </c>
      <c r="L56" s="36">
        <f t="shared" si="1"/>
        <v>136312</v>
      </c>
    </row>
    <row r="57" spans="1:15" x14ac:dyDescent="0.25">
      <c r="A57" s="22" t="s">
        <v>61</v>
      </c>
      <c r="B57" s="12" t="s">
        <v>85</v>
      </c>
      <c r="C57" s="26"/>
      <c r="D57" s="26">
        <v>4</v>
      </c>
      <c r="E57" s="26"/>
      <c r="F57" s="27">
        <f t="shared" si="0"/>
        <v>4</v>
      </c>
      <c r="G57" s="35">
        <f>VLOOKUP(B57,'Cotizacion Rino'!A$2:B$248,2,0)</f>
        <v>2322</v>
      </c>
      <c r="H57" s="35">
        <v>0</v>
      </c>
      <c r="I57" s="35"/>
      <c r="J57" s="140"/>
      <c r="K57" s="36">
        <f t="shared" si="2"/>
        <v>2322</v>
      </c>
      <c r="L57" s="36">
        <f t="shared" si="1"/>
        <v>9288</v>
      </c>
    </row>
    <row r="58" spans="1:15" x14ac:dyDescent="0.25">
      <c r="A58" s="22" t="s">
        <v>61</v>
      </c>
      <c r="B58" s="12" t="s">
        <v>86</v>
      </c>
      <c r="C58" s="26"/>
      <c r="D58" s="26">
        <v>1</v>
      </c>
      <c r="E58" s="26"/>
      <c r="F58" s="27">
        <f t="shared" si="0"/>
        <v>1</v>
      </c>
      <c r="G58" s="35">
        <f>VLOOKUP(B58,'Cotizacion Rino'!A$2:B$248,2,0)</f>
        <v>8547</v>
      </c>
      <c r="H58" s="35">
        <f>VLOOKUP(B58,'Cotizacion Carlos Izquierdo'!A$2:B$416,2,0)</f>
        <v>10142.08</v>
      </c>
      <c r="I58" s="35"/>
      <c r="J58" s="140"/>
      <c r="K58" s="36">
        <f t="shared" si="2"/>
        <v>18689.080000000002</v>
      </c>
      <c r="L58" s="36">
        <f t="shared" si="1"/>
        <v>18689.080000000002</v>
      </c>
    </row>
    <row r="59" spans="1:15" x14ac:dyDescent="0.25">
      <c r="A59" s="22" t="s">
        <v>61</v>
      </c>
      <c r="B59" s="12" t="s">
        <v>87</v>
      </c>
      <c r="C59" s="26"/>
      <c r="D59" s="26"/>
      <c r="E59" s="170">
        <v>1</v>
      </c>
      <c r="F59" s="27">
        <f t="shared" si="0"/>
        <v>1</v>
      </c>
      <c r="G59" s="35">
        <f>VLOOKUP(B59,'Cotizacion Rino'!A$2:B$248,2,0)</f>
        <v>3375</v>
      </c>
      <c r="H59" s="35">
        <v>0</v>
      </c>
      <c r="I59" s="35"/>
      <c r="J59" s="140"/>
      <c r="K59" s="36">
        <f t="shared" si="2"/>
        <v>3375</v>
      </c>
      <c r="L59" s="36">
        <f t="shared" si="1"/>
        <v>3375</v>
      </c>
    </row>
    <row r="60" spans="1:15" x14ac:dyDescent="0.25">
      <c r="A60" s="22" t="s">
        <v>61</v>
      </c>
      <c r="B60" s="12" t="s">
        <v>88</v>
      </c>
      <c r="C60" s="26"/>
      <c r="D60" s="26">
        <v>1</v>
      </c>
      <c r="E60" s="26"/>
      <c r="F60" s="27">
        <f t="shared" si="0"/>
        <v>1</v>
      </c>
      <c r="G60" s="35">
        <f>VLOOKUP(B60,'Cotizacion Rino'!A$2:B$248,2,0)</f>
        <v>35228</v>
      </c>
      <c r="H60" s="35">
        <f>VLOOKUP(B60,'Cotizacion Carlos Izquierdo'!A$2:B$416,2,0)</f>
        <v>37398.400000000001</v>
      </c>
      <c r="I60" s="35"/>
      <c r="J60" s="140"/>
      <c r="K60" s="36">
        <f t="shared" si="2"/>
        <v>72626.399999999994</v>
      </c>
      <c r="L60" s="36">
        <f t="shared" si="1"/>
        <v>72626.399999999994</v>
      </c>
    </row>
    <row r="61" spans="1:15" x14ac:dyDescent="0.25">
      <c r="A61" s="22" t="s">
        <v>61</v>
      </c>
      <c r="B61" s="12" t="s">
        <v>89</v>
      </c>
      <c r="C61" s="26"/>
      <c r="D61" s="26">
        <v>1</v>
      </c>
      <c r="E61" s="26"/>
      <c r="F61" s="27">
        <f t="shared" si="0"/>
        <v>1</v>
      </c>
      <c r="G61" s="35">
        <f>VLOOKUP(B61,'Cotizacion Rino'!A$2:B$248,2,0)</f>
        <v>8966</v>
      </c>
      <c r="H61" s="35">
        <v>0</v>
      </c>
      <c r="I61" s="35"/>
      <c r="J61" s="140"/>
      <c r="K61" s="36">
        <f t="shared" si="2"/>
        <v>8966</v>
      </c>
      <c r="L61" s="36">
        <f t="shared" si="1"/>
        <v>8966</v>
      </c>
    </row>
    <row r="62" spans="1:15" x14ac:dyDescent="0.25">
      <c r="A62" s="22" t="s">
        <v>61</v>
      </c>
      <c r="B62" s="12" t="s">
        <v>90</v>
      </c>
      <c r="C62" s="26"/>
      <c r="D62" s="26">
        <v>1</v>
      </c>
      <c r="E62" s="26"/>
      <c r="F62" s="27">
        <f t="shared" si="0"/>
        <v>1</v>
      </c>
      <c r="G62" s="35">
        <f>VLOOKUP(B62,'Cotizacion Rino'!A$2:B$248,2,0)</f>
        <v>8056</v>
      </c>
      <c r="H62" s="35">
        <v>0</v>
      </c>
      <c r="I62" s="35"/>
      <c r="J62" s="140"/>
      <c r="K62" s="36">
        <f t="shared" si="2"/>
        <v>8056</v>
      </c>
      <c r="L62" s="36">
        <f t="shared" si="1"/>
        <v>8056</v>
      </c>
    </row>
    <row r="63" spans="1:15" x14ac:dyDescent="0.25">
      <c r="A63" s="22" t="s">
        <v>61</v>
      </c>
      <c r="B63" s="12" t="s">
        <v>91</v>
      </c>
      <c r="C63" s="26"/>
      <c r="D63" s="26">
        <v>1</v>
      </c>
      <c r="E63" s="26"/>
      <c r="F63" s="27">
        <f t="shared" si="0"/>
        <v>1</v>
      </c>
      <c r="G63" s="35">
        <f>VLOOKUP(B63,'Cotizacion Rino'!A$2:B$248,2,0)</f>
        <v>19703</v>
      </c>
      <c r="H63" s="35">
        <v>0</v>
      </c>
      <c r="I63" s="35"/>
      <c r="J63" s="140"/>
      <c r="K63" s="36">
        <f t="shared" si="2"/>
        <v>19703</v>
      </c>
      <c r="L63" s="36">
        <f t="shared" si="1"/>
        <v>19703</v>
      </c>
    </row>
    <row r="64" spans="1:15" x14ac:dyDescent="0.25">
      <c r="A64" s="22" t="s">
        <v>61</v>
      </c>
      <c r="B64" s="12" t="s">
        <v>92</v>
      </c>
      <c r="C64" s="26"/>
      <c r="D64" s="26">
        <v>4</v>
      </c>
      <c r="E64" s="26"/>
      <c r="F64" s="27">
        <f t="shared" si="0"/>
        <v>4</v>
      </c>
      <c r="G64" s="35">
        <f>VLOOKUP(B64,'Cotizacion Rino'!A$2:B$248,2,0)</f>
        <v>3651</v>
      </c>
      <c r="H64" s="35">
        <v>0</v>
      </c>
      <c r="I64" s="35"/>
      <c r="J64" s="140"/>
      <c r="K64" s="36">
        <f t="shared" si="2"/>
        <v>3651</v>
      </c>
      <c r="L64" s="36">
        <f t="shared" si="1"/>
        <v>14604</v>
      </c>
    </row>
    <row r="65" spans="1:12" x14ac:dyDescent="0.25">
      <c r="A65" s="22" t="s">
        <v>61</v>
      </c>
      <c r="B65" s="12" t="s">
        <v>93</v>
      </c>
      <c r="C65" s="26"/>
      <c r="D65" s="26">
        <v>2</v>
      </c>
      <c r="E65" s="26"/>
      <c r="F65" s="27">
        <f t="shared" si="0"/>
        <v>2</v>
      </c>
      <c r="G65" s="35">
        <f>VLOOKUP(B65,'Cotizacion Rino'!A$2:B$248,2,0)</f>
        <v>7936</v>
      </c>
      <c r="H65" s="35">
        <v>0</v>
      </c>
      <c r="I65" s="35"/>
      <c r="J65" s="140"/>
      <c r="K65" s="36">
        <f t="shared" si="2"/>
        <v>7936</v>
      </c>
      <c r="L65" s="36">
        <f t="shared" si="1"/>
        <v>15872</v>
      </c>
    </row>
    <row r="66" spans="1:12" x14ac:dyDescent="0.25">
      <c r="A66" s="22" t="s">
        <v>61</v>
      </c>
      <c r="B66" s="12" t="s">
        <v>480</v>
      </c>
      <c r="C66" s="26"/>
      <c r="D66" s="26">
        <v>1</v>
      </c>
      <c r="E66" s="26"/>
      <c r="F66" s="27">
        <f t="shared" ref="F66:F129" si="3">SUM(C66:E66)</f>
        <v>1</v>
      </c>
      <c r="G66" s="35">
        <v>0</v>
      </c>
      <c r="H66" s="35">
        <v>0</v>
      </c>
      <c r="I66" s="35"/>
      <c r="J66" s="140"/>
      <c r="K66" s="36">
        <f t="shared" si="2"/>
        <v>0</v>
      </c>
      <c r="L66" s="36">
        <f t="shared" ref="L66:L129" si="4">+K66*F66</f>
        <v>0</v>
      </c>
    </row>
    <row r="67" spans="1:12" x14ac:dyDescent="0.25">
      <c r="A67" s="22" t="s">
        <v>61</v>
      </c>
      <c r="B67" s="12" t="s">
        <v>94</v>
      </c>
      <c r="C67" s="26"/>
      <c r="D67" s="26">
        <v>4</v>
      </c>
      <c r="E67" s="26"/>
      <c r="F67" s="27">
        <f t="shared" si="3"/>
        <v>4</v>
      </c>
      <c r="G67" s="35">
        <f>VLOOKUP(B67,'Cotizacion Rino'!A$2:B$248,2,0)</f>
        <v>2155</v>
      </c>
      <c r="H67" s="35">
        <v>0</v>
      </c>
      <c r="I67" s="35"/>
      <c r="J67" s="140"/>
      <c r="K67" s="36">
        <f t="shared" ref="K67:K130" si="5">SUM(G67:J67)</f>
        <v>2155</v>
      </c>
      <c r="L67" s="36">
        <f t="shared" si="4"/>
        <v>8620</v>
      </c>
    </row>
    <row r="68" spans="1:12" x14ac:dyDescent="0.25">
      <c r="A68" s="13" t="s">
        <v>61</v>
      </c>
      <c r="B68" s="12" t="s">
        <v>95</v>
      </c>
      <c r="C68" s="26"/>
      <c r="D68" s="26">
        <v>1</v>
      </c>
      <c r="E68" s="26"/>
      <c r="F68" s="27">
        <f t="shared" si="3"/>
        <v>1</v>
      </c>
      <c r="G68" s="35">
        <f>VLOOKUP(B68,'Cotizacion Rino'!A$2:B$248,2,0)</f>
        <v>8750</v>
      </c>
      <c r="H68" s="35">
        <f>VLOOKUP(B68,'Cotizacion Carlos Izquierdo'!A$2:B$416,2,0)</f>
        <v>9568</v>
      </c>
      <c r="I68" s="35"/>
      <c r="J68" s="140"/>
      <c r="K68" s="36">
        <f t="shared" si="5"/>
        <v>18318</v>
      </c>
      <c r="L68" s="36">
        <f t="shared" si="4"/>
        <v>18318</v>
      </c>
    </row>
    <row r="69" spans="1:12" x14ac:dyDescent="0.25">
      <c r="A69" s="22" t="s">
        <v>96</v>
      </c>
      <c r="B69" s="13" t="s">
        <v>97</v>
      </c>
      <c r="C69" s="29"/>
      <c r="D69" s="29">
        <v>2</v>
      </c>
      <c r="E69" s="29"/>
      <c r="F69" s="27">
        <f t="shared" si="3"/>
        <v>2</v>
      </c>
      <c r="G69" s="35">
        <f>VLOOKUP(B69,'Cotizacion Rino'!A$2:B$248,2,0)</f>
        <v>4896</v>
      </c>
      <c r="H69" s="35">
        <v>0</v>
      </c>
      <c r="I69" s="35"/>
      <c r="J69" s="140"/>
      <c r="K69" s="36">
        <f t="shared" si="5"/>
        <v>4896</v>
      </c>
      <c r="L69" s="36">
        <f t="shared" si="4"/>
        <v>9792</v>
      </c>
    </row>
    <row r="70" spans="1:12" x14ac:dyDescent="0.25">
      <c r="A70" s="22" t="s">
        <v>96</v>
      </c>
      <c r="B70" s="12" t="s">
        <v>98</v>
      </c>
      <c r="C70" s="26"/>
      <c r="D70" s="26">
        <v>2</v>
      </c>
      <c r="E70" s="26"/>
      <c r="F70" s="27">
        <f t="shared" si="3"/>
        <v>2</v>
      </c>
      <c r="G70" s="35">
        <f>VLOOKUP(B70,'Cotizacion Rino'!A$2:B$248,2,0)</f>
        <v>6081</v>
      </c>
      <c r="H70" s="35">
        <f>VLOOKUP(B70,'Cotizacion Carlos Izquierdo'!A$2:B$416,2,0)</f>
        <v>5405</v>
      </c>
      <c r="I70" s="35"/>
      <c r="J70" s="140"/>
      <c r="K70" s="36">
        <f t="shared" si="5"/>
        <v>11486</v>
      </c>
      <c r="L70" s="36">
        <f t="shared" si="4"/>
        <v>22972</v>
      </c>
    </row>
    <row r="71" spans="1:12" x14ac:dyDescent="0.25">
      <c r="A71" s="22" t="s">
        <v>96</v>
      </c>
      <c r="B71" s="12" t="s">
        <v>99</v>
      </c>
      <c r="C71" s="26"/>
      <c r="D71" s="26">
        <v>2</v>
      </c>
      <c r="E71" s="26"/>
      <c r="F71" s="27">
        <f t="shared" si="3"/>
        <v>2</v>
      </c>
      <c r="G71" s="35">
        <f>VLOOKUP(B71,'Cotizacion Rino'!A$2:B$248,2,0)</f>
        <v>5590</v>
      </c>
      <c r="H71" s="35">
        <f>VLOOKUP(B71,'Cotizacion Carlos Izquierdo'!A$2:B$416,2,0)</f>
        <v>6140.16</v>
      </c>
      <c r="I71" s="35"/>
      <c r="J71" s="140"/>
      <c r="K71" s="36">
        <f t="shared" si="5"/>
        <v>11730.16</v>
      </c>
      <c r="L71" s="36">
        <f t="shared" si="4"/>
        <v>23460.32</v>
      </c>
    </row>
    <row r="72" spans="1:12" x14ac:dyDescent="0.25">
      <c r="A72" s="22" t="s">
        <v>96</v>
      </c>
      <c r="B72" s="12" t="s">
        <v>100</v>
      </c>
      <c r="C72" s="26"/>
      <c r="D72" s="26">
        <v>2</v>
      </c>
      <c r="E72" s="26"/>
      <c r="F72" s="27">
        <f t="shared" si="3"/>
        <v>2</v>
      </c>
      <c r="G72" s="35">
        <f>VLOOKUP(B72,'Cotizacion Rino'!A$2:B$248,2,0)</f>
        <v>5554</v>
      </c>
      <c r="H72" s="35">
        <f>VLOOKUP(B72,'Cotizacion Carlos Izquierdo'!A$2:B$416,2,0)</f>
        <v>9925.76</v>
      </c>
      <c r="I72" s="35"/>
      <c r="J72" s="140"/>
      <c r="K72" s="36">
        <f t="shared" si="5"/>
        <v>15479.76</v>
      </c>
      <c r="L72" s="36">
        <f t="shared" si="4"/>
        <v>30959.52</v>
      </c>
    </row>
    <row r="73" spans="1:12" x14ac:dyDescent="0.25">
      <c r="A73" s="22" t="s">
        <v>96</v>
      </c>
      <c r="B73" s="12" t="s">
        <v>101</v>
      </c>
      <c r="C73" s="26"/>
      <c r="D73" s="26">
        <v>1</v>
      </c>
      <c r="E73" s="26"/>
      <c r="F73" s="27">
        <f t="shared" si="3"/>
        <v>1</v>
      </c>
      <c r="G73" s="35">
        <f>VLOOKUP(B73,'Cotizacion Rino'!A$2:B$248,2,0)</f>
        <v>1300</v>
      </c>
      <c r="H73" s="35">
        <v>0</v>
      </c>
      <c r="I73" s="35"/>
      <c r="J73" s="140"/>
      <c r="K73" s="36">
        <f t="shared" si="5"/>
        <v>1300</v>
      </c>
      <c r="L73" s="36">
        <f t="shared" si="4"/>
        <v>1300</v>
      </c>
    </row>
    <row r="74" spans="1:12" x14ac:dyDescent="0.25">
      <c r="A74" s="22" t="s">
        <v>96</v>
      </c>
      <c r="B74" s="12" t="s">
        <v>102</v>
      </c>
      <c r="C74" s="26"/>
      <c r="D74" s="26">
        <v>2</v>
      </c>
      <c r="E74" s="26"/>
      <c r="F74" s="27">
        <f t="shared" si="3"/>
        <v>2</v>
      </c>
      <c r="G74" s="35">
        <f>VLOOKUP(B74,'Cotizacion Rino'!A$2:B$248,2,0)</f>
        <v>2155</v>
      </c>
      <c r="H74" s="35">
        <f>VLOOKUP(B74,'Cotizacion Carlos Izquierdo'!A$2:B$416,2,0)</f>
        <v>4800</v>
      </c>
      <c r="I74" s="35"/>
      <c r="J74" s="140"/>
      <c r="K74" s="36">
        <f t="shared" si="5"/>
        <v>6955</v>
      </c>
      <c r="L74" s="36">
        <f t="shared" si="4"/>
        <v>13910</v>
      </c>
    </row>
    <row r="75" spans="1:12" x14ac:dyDescent="0.25">
      <c r="A75" s="22" t="s">
        <v>96</v>
      </c>
      <c r="B75" s="12" t="s">
        <v>103</v>
      </c>
      <c r="C75" s="26"/>
      <c r="D75" s="26">
        <v>1</v>
      </c>
      <c r="E75" s="26"/>
      <c r="F75" s="27">
        <f t="shared" si="3"/>
        <v>1</v>
      </c>
      <c r="G75" s="35">
        <f>VLOOKUP(B75,'Cotizacion Rino'!A$2:B$248,2,0)</f>
        <v>4585</v>
      </c>
      <c r="H75" s="35">
        <v>0</v>
      </c>
      <c r="I75" s="35"/>
      <c r="J75" s="140"/>
      <c r="K75" s="36">
        <f t="shared" si="5"/>
        <v>4585</v>
      </c>
      <c r="L75" s="36">
        <f t="shared" si="4"/>
        <v>4585</v>
      </c>
    </row>
    <row r="76" spans="1:12" x14ac:dyDescent="0.25">
      <c r="A76" s="22" t="s">
        <v>96</v>
      </c>
      <c r="B76" s="12" t="s">
        <v>104</v>
      </c>
      <c r="C76" s="26"/>
      <c r="D76" s="26">
        <v>2</v>
      </c>
      <c r="E76" s="26"/>
      <c r="F76" s="27">
        <f t="shared" si="3"/>
        <v>2</v>
      </c>
      <c r="G76" s="35">
        <f>VLOOKUP(B76,'Cotizacion Rino'!A$2:B$248,2,0)</f>
        <v>6450</v>
      </c>
      <c r="H76" s="35">
        <f>VLOOKUP(B76,'Cotizacion Carlos Izquierdo'!A$2:B$416,2,0)</f>
        <v>6800</v>
      </c>
      <c r="I76" s="35"/>
      <c r="J76" s="140"/>
      <c r="K76" s="36">
        <f t="shared" si="5"/>
        <v>13250</v>
      </c>
      <c r="L76" s="36">
        <f t="shared" si="4"/>
        <v>26500</v>
      </c>
    </row>
    <row r="77" spans="1:12" x14ac:dyDescent="0.25">
      <c r="A77" s="22" t="s">
        <v>96</v>
      </c>
      <c r="B77" s="12" t="s">
        <v>105</v>
      </c>
      <c r="C77" s="26"/>
      <c r="D77" s="26">
        <v>2</v>
      </c>
      <c r="E77" s="26"/>
      <c r="F77" s="27">
        <f t="shared" si="3"/>
        <v>2</v>
      </c>
      <c r="G77" s="35">
        <f>VLOOKUP(B77,'Cotizacion Rino'!A$2:B$248,2,0)</f>
        <v>4752</v>
      </c>
      <c r="H77" s="35">
        <v>0</v>
      </c>
      <c r="I77" s="35"/>
      <c r="J77" s="140"/>
      <c r="K77" s="36">
        <f t="shared" si="5"/>
        <v>4752</v>
      </c>
      <c r="L77" s="36">
        <f t="shared" si="4"/>
        <v>9504</v>
      </c>
    </row>
    <row r="78" spans="1:12" x14ac:dyDescent="0.25">
      <c r="A78" s="22" t="s">
        <v>96</v>
      </c>
      <c r="B78" s="12" t="s">
        <v>106</v>
      </c>
      <c r="C78" s="26"/>
      <c r="D78" s="26">
        <v>1</v>
      </c>
      <c r="E78" s="26"/>
      <c r="F78" s="27">
        <f t="shared" si="3"/>
        <v>1</v>
      </c>
      <c r="G78" s="35">
        <f>VLOOKUP(B78,'Cotizacion Rino'!A$2:B$248,2,0)</f>
        <v>16638</v>
      </c>
      <c r="H78" s="35">
        <v>0</v>
      </c>
      <c r="I78" s="35"/>
      <c r="J78" s="140"/>
      <c r="K78" s="36">
        <f t="shared" si="5"/>
        <v>16638</v>
      </c>
      <c r="L78" s="36">
        <f t="shared" si="4"/>
        <v>16638</v>
      </c>
    </row>
    <row r="79" spans="1:12" x14ac:dyDescent="0.25">
      <c r="A79" s="13" t="s">
        <v>96</v>
      </c>
      <c r="B79" s="12" t="s">
        <v>107</v>
      </c>
      <c r="C79" s="26"/>
      <c r="D79" s="26">
        <v>2</v>
      </c>
      <c r="E79" s="26"/>
      <c r="F79" s="27">
        <f t="shared" si="3"/>
        <v>2</v>
      </c>
      <c r="G79" s="35">
        <f>VLOOKUP(B79,'Cotizacion Rino'!A$2:B$248,2,0)</f>
        <v>11551</v>
      </c>
      <c r="H79" s="35">
        <f>VLOOKUP(B79,'Cotizacion Carlos Izquierdo'!A$2:B$416,2,0)</f>
        <v>13825</v>
      </c>
      <c r="I79" s="35"/>
      <c r="J79" s="140"/>
      <c r="K79" s="36">
        <f t="shared" si="5"/>
        <v>25376</v>
      </c>
      <c r="L79" s="36">
        <f t="shared" si="4"/>
        <v>50752</v>
      </c>
    </row>
    <row r="80" spans="1:12" x14ac:dyDescent="0.25">
      <c r="A80" s="22" t="s">
        <v>108</v>
      </c>
      <c r="B80" s="21" t="s">
        <v>110</v>
      </c>
      <c r="C80" s="26"/>
      <c r="D80" s="26">
        <v>1</v>
      </c>
      <c r="E80" s="26"/>
      <c r="F80" s="27">
        <f t="shared" si="3"/>
        <v>1</v>
      </c>
      <c r="G80" s="35">
        <f>VLOOKUP(B80,'Cotizacion Rino'!A$2:B$248,2,0)</f>
        <v>6093</v>
      </c>
      <c r="H80" s="35">
        <v>0</v>
      </c>
      <c r="I80" s="35"/>
      <c r="J80" s="140"/>
      <c r="K80" s="36">
        <f t="shared" si="5"/>
        <v>6093</v>
      </c>
      <c r="L80" s="36">
        <f t="shared" si="4"/>
        <v>6093</v>
      </c>
    </row>
    <row r="81" spans="1:12" x14ac:dyDescent="0.25">
      <c r="A81" s="22" t="s">
        <v>108</v>
      </c>
      <c r="B81" s="21" t="s">
        <v>111</v>
      </c>
      <c r="C81" s="26"/>
      <c r="D81" s="26">
        <v>1</v>
      </c>
      <c r="E81" s="26"/>
      <c r="F81" s="27">
        <f t="shared" si="3"/>
        <v>1</v>
      </c>
      <c r="G81" s="35">
        <f>VLOOKUP(B81,'Cotizacion Rino'!A$2:B$248,2,0)</f>
        <v>3902</v>
      </c>
      <c r="H81" s="35">
        <v>0</v>
      </c>
      <c r="I81" s="35"/>
      <c r="J81" s="140"/>
      <c r="K81" s="36">
        <f t="shared" si="5"/>
        <v>3902</v>
      </c>
      <c r="L81" s="36">
        <f t="shared" si="4"/>
        <v>3902</v>
      </c>
    </row>
    <row r="82" spans="1:12" x14ac:dyDescent="0.25">
      <c r="A82" s="22" t="s">
        <v>108</v>
      </c>
      <c r="B82" s="21" t="s">
        <v>112</v>
      </c>
      <c r="C82" s="26"/>
      <c r="D82" s="26">
        <v>1</v>
      </c>
      <c r="E82" s="26"/>
      <c r="F82" s="27">
        <f t="shared" si="3"/>
        <v>1</v>
      </c>
      <c r="G82" s="35">
        <f>VLOOKUP(B82,'Cotizacion Rino'!A$2:B$248,2,0)</f>
        <v>5880</v>
      </c>
      <c r="H82" s="35">
        <v>0</v>
      </c>
      <c r="I82" s="35"/>
      <c r="J82" s="140"/>
      <c r="K82" s="36">
        <f t="shared" si="5"/>
        <v>5880</v>
      </c>
      <c r="L82" s="36">
        <f t="shared" si="4"/>
        <v>5880</v>
      </c>
    </row>
    <row r="83" spans="1:12" x14ac:dyDescent="0.25">
      <c r="A83" s="22" t="s">
        <v>108</v>
      </c>
      <c r="B83" s="21" t="s">
        <v>113</v>
      </c>
      <c r="C83" s="26"/>
      <c r="D83" s="26">
        <v>1</v>
      </c>
      <c r="E83" s="26"/>
      <c r="F83" s="27">
        <f t="shared" si="3"/>
        <v>1</v>
      </c>
      <c r="G83" s="35">
        <f>VLOOKUP(B83,'Cotizacion Rino'!A$2:B$248,2,0)</f>
        <v>7596</v>
      </c>
      <c r="H83" s="35">
        <v>0</v>
      </c>
      <c r="I83" s="35"/>
      <c r="J83" s="140"/>
      <c r="K83" s="36">
        <f t="shared" si="5"/>
        <v>7596</v>
      </c>
      <c r="L83" s="36">
        <f t="shared" si="4"/>
        <v>7596</v>
      </c>
    </row>
    <row r="84" spans="1:12" x14ac:dyDescent="0.25">
      <c r="A84" s="22" t="s">
        <v>108</v>
      </c>
      <c r="B84" s="21" t="s">
        <v>114</v>
      </c>
      <c r="C84" s="26"/>
      <c r="D84" s="26">
        <v>1</v>
      </c>
      <c r="E84" s="26"/>
      <c r="F84" s="27">
        <f t="shared" si="3"/>
        <v>1</v>
      </c>
      <c r="G84" s="35">
        <f>VLOOKUP(B84,'Cotizacion Rino'!A$2:B$248,2,0)</f>
        <v>7875</v>
      </c>
      <c r="H84" s="35">
        <v>0</v>
      </c>
      <c r="I84" s="35"/>
      <c r="J84" s="140"/>
      <c r="K84" s="36">
        <f t="shared" si="5"/>
        <v>7875</v>
      </c>
      <c r="L84" s="36">
        <f t="shared" si="4"/>
        <v>7875</v>
      </c>
    </row>
    <row r="85" spans="1:12" x14ac:dyDescent="0.25">
      <c r="A85" s="22" t="s">
        <v>108</v>
      </c>
      <c r="B85" s="21" t="s">
        <v>115</v>
      </c>
      <c r="C85" s="26"/>
      <c r="D85" s="26">
        <v>1</v>
      </c>
      <c r="E85" s="26"/>
      <c r="F85" s="27">
        <f t="shared" si="3"/>
        <v>1</v>
      </c>
      <c r="G85" s="35">
        <f>VLOOKUP(B85,'Cotizacion Rino'!A$2:B$248,2,0)</f>
        <v>6302</v>
      </c>
      <c r="H85" s="35">
        <f>VLOOKUP(B85,'Cotizacion Carlos Izquierdo'!A$2:B$416,2,0)</f>
        <v>9875.84</v>
      </c>
      <c r="I85" s="35"/>
      <c r="J85" s="140"/>
      <c r="K85" s="36">
        <f t="shared" si="5"/>
        <v>16177.84</v>
      </c>
      <c r="L85" s="36">
        <f t="shared" si="4"/>
        <v>16177.84</v>
      </c>
    </row>
    <row r="86" spans="1:12" x14ac:dyDescent="0.25">
      <c r="A86" s="22" t="s">
        <v>108</v>
      </c>
      <c r="B86" s="21" t="s">
        <v>116</v>
      </c>
      <c r="C86" s="26"/>
      <c r="D86" s="26">
        <v>1</v>
      </c>
      <c r="E86" s="26"/>
      <c r="F86" s="27">
        <f t="shared" si="3"/>
        <v>1</v>
      </c>
      <c r="G86" s="35">
        <f>VLOOKUP(B86,'Cotizacion Rino'!A$2:B$248,2,0)</f>
        <v>12963</v>
      </c>
      <c r="H86" s="35">
        <v>0</v>
      </c>
      <c r="I86" s="35"/>
      <c r="J86" s="140"/>
      <c r="K86" s="36">
        <f t="shared" si="5"/>
        <v>12963</v>
      </c>
      <c r="L86" s="36">
        <f t="shared" si="4"/>
        <v>12963</v>
      </c>
    </row>
    <row r="87" spans="1:12" x14ac:dyDescent="0.25">
      <c r="A87" s="22" t="s">
        <v>108</v>
      </c>
      <c r="B87" s="21" t="s">
        <v>109</v>
      </c>
      <c r="C87" s="26"/>
      <c r="D87" s="26">
        <v>1</v>
      </c>
      <c r="E87" s="26"/>
      <c r="F87" s="27">
        <f t="shared" si="3"/>
        <v>1</v>
      </c>
      <c r="G87" s="35">
        <f>VLOOKUP(B87,'Cotizacion Rino'!A$2:B$248,2,0)</f>
        <v>14963</v>
      </c>
      <c r="H87" s="35">
        <v>0</v>
      </c>
      <c r="I87" s="35"/>
      <c r="J87" s="140"/>
      <c r="K87" s="36">
        <f t="shared" si="5"/>
        <v>14963</v>
      </c>
      <c r="L87" s="36">
        <f t="shared" si="4"/>
        <v>14963</v>
      </c>
    </row>
    <row r="88" spans="1:12" x14ac:dyDescent="0.25">
      <c r="A88" s="25" t="s">
        <v>108</v>
      </c>
      <c r="B88" s="21" t="s">
        <v>117</v>
      </c>
      <c r="C88" s="28"/>
      <c r="D88" s="28">
        <v>1</v>
      </c>
      <c r="E88" s="28"/>
      <c r="F88" s="27">
        <f t="shared" si="3"/>
        <v>1</v>
      </c>
      <c r="G88" s="35">
        <v>0</v>
      </c>
      <c r="H88" s="35">
        <v>0</v>
      </c>
      <c r="I88" s="35"/>
      <c r="J88" s="140"/>
      <c r="K88" s="36">
        <f t="shared" si="5"/>
        <v>0</v>
      </c>
      <c r="L88" s="36">
        <f t="shared" si="4"/>
        <v>0</v>
      </c>
    </row>
    <row r="89" spans="1:12" x14ac:dyDescent="0.25">
      <c r="A89" s="22" t="s">
        <v>118</v>
      </c>
      <c r="B89" s="21" t="s">
        <v>119</v>
      </c>
      <c r="C89" s="26"/>
      <c r="D89" s="26">
        <v>2</v>
      </c>
      <c r="E89" s="26"/>
      <c r="F89" s="27">
        <f t="shared" si="3"/>
        <v>2</v>
      </c>
      <c r="G89" s="35">
        <f>VLOOKUP(B89,'Cotizacion Rino'!A$2:B$248,2,0)</f>
        <v>12413</v>
      </c>
      <c r="H89" s="35">
        <v>0</v>
      </c>
      <c r="I89" s="35"/>
      <c r="J89" s="140"/>
      <c r="K89" s="36">
        <f t="shared" si="5"/>
        <v>12413</v>
      </c>
      <c r="L89" s="36">
        <f t="shared" si="4"/>
        <v>24826</v>
      </c>
    </row>
    <row r="90" spans="1:12" x14ac:dyDescent="0.25">
      <c r="A90" s="22" t="s">
        <v>118</v>
      </c>
      <c r="B90" s="21" t="s">
        <v>503</v>
      </c>
      <c r="C90" s="26"/>
      <c r="D90" s="26">
        <v>1</v>
      </c>
      <c r="E90" s="26"/>
      <c r="F90" s="27">
        <f t="shared" si="3"/>
        <v>1</v>
      </c>
      <c r="G90" s="35">
        <f>VLOOKUP(B90,'Cotizacion Rino'!A$2:B$248,2,0)</f>
        <v>8835</v>
      </c>
      <c r="H90" s="35">
        <v>0</v>
      </c>
      <c r="I90" s="35"/>
      <c r="J90" s="140"/>
      <c r="K90" s="36">
        <f t="shared" si="5"/>
        <v>8835</v>
      </c>
      <c r="L90" s="36">
        <f t="shared" si="4"/>
        <v>8835</v>
      </c>
    </row>
    <row r="91" spans="1:12" x14ac:dyDescent="0.25">
      <c r="A91" s="22" t="s">
        <v>118</v>
      </c>
      <c r="B91" s="21" t="s">
        <v>120</v>
      </c>
      <c r="C91" s="26"/>
      <c r="D91" s="26">
        <v>1</v>
      </c>
      <c r="E91" s="26"/>
      <c r="F91" s="27">
        <f t="shared" si="3"/>
        <v>1</v>
      </c>
      <c r="G91" s="35">
        <f>VLOOKUP(B91,'Cotizacion Rino'!A$2:B$248,2,0)</f>
        <v>7134</v>
      </c>
      <c r="H91" s="35">
        <v>0</v>
      </c>
      <c r="I91" s="35"/>
      <c r="J91" s="140"/>
      <c r="K91" s="36">
        <f t="shared" si="5"/>
        <v>7134</v>
      </c>
      <c r="L91" s="36">
        <f t="shared" si="4"/>
        <v>7134</v>
      </c>
    </row>
    <row r="92" spans="1:12" x14ac:dyDescent="0.25">
      <c r="A92" s="22" t="s">
        <v>118</v>
      </c>
      <c r="B92" s="21" t="s">
        <v>477</v>
      </c>
      <c r="C92" s="26"/>
      <c r="D92" s="26">
        <v>2</v>
      </c>
      <c r="E92" s="26"/>
      <c r="F92" s="27">
        <f t="shared" si="3"/>
        <v>2</v>
      </c>
      <c r="G92" s="35">
        <f>VLOOKUP(B92,'Cotizacion Rino'!A$2:B$248,2,0)</f>
        <v>7792</v>
      </c>
      <c r="H92" s="35">
        <f>VLOOKUP(B92,'Cotizacion Carlos Izquierdo'!A$2:B$416,2,0)</f>
        <v>31155</v>
      </c>
      <c r="I92" s="35"/>
      <c r="J92" s="140"/>
      <c r="K92" s="36">
        <f t="shared" si="5"/>
        <v>38947</v>
      </c>
      <c r="L92" s="36">
        <f t="shared" si="4"/>
        <v>77894</v>
      </c>
    </row>
    <row r="93" spans="1:12" x14ac:dyDescent="0.25">
      <c r="A93" s="22" t="s">
        <v>118</v>
      </c>
      <c r="B93" s="21" t="s">
        <v>121</v>
      </c>
      <c r="C93" s="26"/>
      <c r="D93" s="26">
        <v>2</v>
      </c>
      <c r="E93" s="26"/>
      <c r="F93" s="27">
        <f t="shared" si="3"/>
        <v>2</v>
      </c>
      <c r="G93" s="35">
        <f>VLOOKUP(B93,'Cotizacion Rino'!A$2:B$248,2,0)</f>
        <v>13706</v>
      </c>
      <c r="H93" s="35">
        <f>VLOOKUP(B93,'Cotizacion Carlos Izquierdo'!A$2:B$416,2,0)</f>
        <v>12425</v>
      </c>
      <c r="I93" s="35"/>
      <c r="J93" s="140"/>
      <c r="K93" s="36">
        <f t="shared" si="5"/>
        <v>26131</v>
      </c>
      <c r="L93" s="36">
        <f t="shared" si="4"/>
        <v>52262</v>
      </c>
    </row>
    <row r="94" spans="1:12" x14ac:dyDescent="0.25">
      <c r="A94" s="22" t="s">
        <v>118</v>
      </c>
      <c r="B94" s="21" t="s">
        <v>122</v>
      </c>
      <c r="C94" s="26"/>
      <c r="D94" s="26">
        <v>2</v>
      </c>
      <c r="E94" s="26"/>
      <c r="F94" s="27">
        <f t="shared" si="3"/>
        <v>2</v>
      </c>
      <c r="G94" s="35">
        <f>VLOOKUP(B94,'Cotizacion Rino'!A$2:B$248,2,0)</f>
        <v>13706</v>
      </c>
      <c r="H94" s="35">
        <f>VLOOKUP(B94,'Cotizacion Carlos Izquierdo'!A$2:B$416,2,0)</f>
        <v>15693.6</v>
      </c>
      <c r="I94" s="35"/>
      <c r="J94" s="140"/>
      <c r="K94" s="36">
        <f t="shared" si="5"/>
        <v>29399.599999999999</v>
      </c>
      <c r="L94" s="36">
        <f t="shared" si="4"/>
        <v>58799.199999999997</v>
      </c>
    </row>
    <row r="95" spans="1:12" x14ac:dyDescent="0.25">
      <c r="A95" s="22" t="s">
        <v>118</v>
      </c>
      <c r="B95" s="21" t="s">
        <v>487</v>
      </c>
      <c r="C95" s="26"/>
      <c r="D95" s="26">
        <v>4</v>
      </c>
      <c r="E95" s="26"/>
      <c r="F95" s="27">
        <f t="shared" si="3"/>
        <v>4</v>
      </c>
      <c r="G95" s="35">
        <f>VLOOKUP(B95,'Cotizacion Rino'!A$2:B$248,2,0)</f>
        <v>25113</v>
      </c>
      <c r="H95" s="35">
        <f>VLOOKUP(B95,'Cotizacion Carlos Izquierdo'!A$2:B$416,2,0)</f>
        <v>25400</v>
      </c>
      <c r="I95" s="35"/>
      <c r="J95" s="140"/>
      <c r="K95" s="36">
        <f t="shared" si="5"/>
        <v>50513</v>
      </c>
      <c r="L95" s="36">
        <f t="shared" si="4"/>
        <v>202052</v>
      </c>
    </row>
    <row r="96" spans="1:12" x14ac:dyDescent="0.25">
      <c r="A96" s="22" t="s">
        <v>118</v>
      </c>
      <c r="B96" s="21" t="s">
        <v>478</v>
      </c>
      <c r="C96" s="26"/>
      <c r="D96" s="26">
        <v>4</v>
      </c>
      <c r="E96" s="26"/>
      <c r="F96" s="27">
        <f t="shared" si="3"/>
        <v>4</v>
      </c>
      <c r="G96" s="35">
        <f>VLOOKUP(B96,'Cotizacion Rino'!A$2:B$248,2,0)</f>
        <v>25113</v>
      </c>
      <c r="H96" s="35">
        <f>VLOOKUP(B96,'Cotizacion Carlos Izquierdo'!A$2:B$416,2,0)</f>
        <v>26725</v>
      </c>
      <c r="I96" s="35"/>
      <c r="J96" s="140"/>
      <c r="K96" s="36">
        <f t="shared" si="5"/>
        <v>51838</v>
      </c>
      <c r="L96" s="36">
        <f t="shared" si="4"/>
        <v>207352</v>
      </c>
    </row>
    <row r="97" spans="1:12" x14ac:dyDescent="0.25">
      <c r="A97" s="22" t="s">
        <v>118</v>
      </c>
      <c r="B97" s="21" t="s">
        <v>123</v>
      </c>
      <c r="C97" s="26"/>
      <c r="D97" s="26">
        <v>1</v>
      </c>
      <c r="E97" s="26"/>
      <c r="F97" s="27">
        <f t="shared" si="3"/>
        <v>1</v>
      </c>
      <c r="G97" s="35">
        <f>VLOOKUP(B97,'Cotizacion Rino'!A$2:B$248,2,0)</f>
        <v>13292</v>
      </c>
      <c r="H97" s="35">
        <v>0</v>
      </c>
      <c r="I97" s="35"/>
      <c r="J97" s="140"/>
      <c r="K97" s="36">
        <f t="shared" si="5"/>
        <v>13292</v>
      </c>
      <c r="L97" s="36">
        <f t="shared" si="4"/>
        <v>13292</v>
      </c>
    </row>
    <row r="98" spans="1:12" x14ac:dyDescent="0.25">
      <c r="A98" s="22" t="s">
        <v>118</v>
      </c>
      <c r="B98" s="21" t="s">
        <v>124</v>
      </c>
      <c r="C98" s="26"/>
      <c r="D98" s="26">
        <v>1</v>
      </c>
      <c r="E98" s="26"/>
      <c r="F98" s="27">
        <f t="shared" si="3"/>
        <v>1</v>
      </c>
      <c r="G98" s="35">
        <f>VLOOKUP(B98,'Cotizacion Rino'!A$2:B$248,2,0)</f>
        <v>3878</v>
      </c>
      <c r="H98" s="35">
        <f>VLOOKUP(B98,'Cotizacion Carlos Izquierdo'!A$2:B$416,2,0)</f>
        <v>4405</v>
      </c>
      <c r="I98" s="35"/>
      <c r="J98" s="140"/>
      <c r="K98" s="36">
        <f t="shared" si="5"/>
        <v>8283</v>
      </c>
      <c r="L98" s="36">
        <f t="shared" si="4"/>
        <v>8283</v>
      </c>
    </row>
    <row r="99" spans="1:12" x14ac:dyDescent="0.25">
      <c r="A99" s="22" t="s">
        <v>118</v>
      </c>
      <c r="B99" s="21" t="s">
        <v>125</v>
      </c>
      <c r="C99" s="26"/>
      <c r="D99" s="26">
        <v>1</v>
      </c>
      <c r="E99" s="26"/>
      <c r="F99" s="27">
        <f t="shared" si="3"/>
        <v>1</v>
      </c>
      <c r="G99" s="35">
        <f>VLOOKUP(B99,'Cotizacion Rino'!A$2:B$248,2,0)</f>
        <v>11164</v>
      </c>
      <c r="H99" s="35">
        <f>VLOOKUP(B99,'Cotizacion Carlos Izquierdo'!A$2:B$416,2,0)</f>
        <v>2385</v>
      </c>
      <c r="I99" s="35"/>
      <c r="J99" s="140"/>
      <c r="K99" s="36">
        <f t="shared" si="5"/>
        <v>13549</v>
      </c>
      <c r="L99" s="36">
        <f t="shared" si="4"/>
        <v>13549</v>
      </c>
    </row>
    <row r="100" spans="1:12" x14ac:dyDescent="0.25">
      <c r="A100" s="22" t="s">
        <v>118</v>
      </c>
      <c r="B100" s="21" t="s">
        <v>126</v>
      </c>
      <c r="C100" s="26"/>
      <c r="D100" s="26">
        <v>1</v>
      </c>
      <c r="E100" s="26"/>
      <c r="F100" s="27">
        <f t="shared" si="3"/>
        <v>1</v>
      </c>
      <c r="G100" s="35">
        <f>VLOOKUP(B100,'Cotizacion Rino'!A$2:B$248,2,0)</f>
        <v>7290</v>
      </c>
      <c r="H100" s="35">
        <v>0</v>
      </c>
      <c r="I100" s="35"/>
      <c r="J100" s="140"/>
      <c r="K100" s="36">
        <f t="shared" si="5"/>
        <v>7290</v>
      </c>
      <c r="L100" s="36">
        <f t="shared" si="4"/>
        <v>7290</v>
      </c>
    </row>
    <row r="101" spans="1:12" x14ac:dyDescent="0.25">
      <c r="A101" s="22" t="s">
        <v>118</v>
      </c>
      <c r="B101" s="21" t="s">
        <v>127</v>
      </c>
      <c r="C101" s="26"/>
      <c r="D101" s="26">
        <v>1</v>
      </c>
      <c r="E101" s="26"/>
      <c r="F101" s="27">
        <f t="shared" si="3"/>
        <v>1</v>
      </c>
      <c r="G101" s="35">
        <f>VLOOKUP(B101,'Cotizacion Rino'!A$2:B$248,2,0)</f>
        <v>13742</v>
      </c>
      <c r="H101" s="35">
        <v>0</v>
      </c>
      <c r="I101" s="35"/>
      <c r="J101" s="140"/>
      <c r="K101" s="36">
        <f t="shared" si="5"/>
        <v>13742</v>
      </c>
      <c r="L101" s="36">
        <f t="shared" si="4"/>
        <v>13742</v>
      </c>
    </row>
    <row r="102" spans="1:12" x14ac:dyDescent="0.25">
      <c r="A102" s="22" t="s">
        <v>118</v>
      </c>
      <c r="B102" s="21" t="s">
        <v>128</v>
      </c>
      <c r="C102" s="26"/>
      <c r="D102" s="26">
        <v>2</v>
      </c>
      <c r="E102" s="26"/>
      <c r="F102" s="27">
        <f t="shared" si="3"/>
        <v>2</v>
      </c>
      <c r="G102" s="35">
        <f>VLOOKUP(B102,'Cotizacion Rino'!A$2:B$248,2,0)</f>
        <v>10332</v>
      </c>
      <c r="H102" s="35">
        <f>VLOOKUP(B102,'Cotizacion Carlos Izquierdo'!A$2:B$416,2,0)</f>
        <v>31761.599999999999</v>
      </c>
      <c r="I102" s="35"/>
      <c r="J102" s="140"/>
      <c r="K102" s="36">
        <f t="shared" si="5"/>
        <v>42093.599999999999</v>
      </c>
      <c r="L102" s="36">
        <f t="shared" si="4"/>
        <v>84187.199999999997</v>
      </c>
    </row>
    <row r="103" spans="1:12" x14ac:dyDescent="0.25">
      <c r="A103" s="22" t="s">
        <v>118</v>
      </c>
      <c r="B103" s="21" t="s">
        <v>486</v>
      </c>
      <c r="C103" s="26"/>
      <c r="D103" s="26">
        <v>1</v>
      </c>
      <c r="E103" s="26"/>
      <c r="F103" s="27">
        <f t="shared" si="3"/>
        <v>1</v>
      </c>
      <c r="G103" s="35">
        <f>VLOOKUP(B103,'Cotizacion Rino'!A$2:B$248,2,0)</f>
        <v>8056</v>
      </c>
      <c r="H103" s="35">
        <f>VLOOKUP(B103,'Cotizacion Carlos Izquierdo'!A$2:B$416,2,0)</f>
        <v>7600</v>
      </c>
      <c r="I103" s="35"/>
      <c r="J103" s="140"/>
      <c r="K103" s="36">
        <f t="shared" si="5"/>
        <v>15656</v>
      </c>
      <c r="L103" s="36">
        <f t="shared" si="4"/>
        <v>15656</v>
      </c>
    </row>
    <row r="104" spans="1:12" x14ac:dyDescent="0.25">
      <c r="A104" s="22" t="s">
        <v>118</v>
      </c>
      <c r="B104" s="21" t="s">
        <v>129</v>
      </c>
      <c r="C104" s="26"/>
      <c r="D104" s="26">
        <v>4</v>
      </c>
      <c r="E104" s="26"/>
      <c r="F104" s="27">
        <f t="shared" si="3"/>
        <v>4</v>
      </c>
      <c r="G104" s="35">
        <f>VLOOKUP(B104,'Cotizacion Rino'!A$2:B$248,2,0)</f>
        <v>4599</v>
      </c>
      <c r="H104" s="35">
        <f>VLOOKUP(B104,'Cotizacion Carlos Izquierdo'!A$2:B$416,2,0)</f>
        <v>10010</v>
      </c>
      <c r="I104" s="35"/>
      <c r="J104" s="140"/>
      <c r="K104" s="36">
        <f t="shared" si="5"/>
        <v>14609</v>
      </c>
      <c r="L104" s="36">
        <f t="shared" si="4"/>
        <v>58436</v>
      </c>
    </row>
    <row r="105" spans="1:12" x14ac:dyDescent="0.25">
      <c r="A105" s="13" t="s">
        <v>118</v>
      </c>
      <c r="B105" s="21" t="s">
        <v>130</v>
      </c>
      <c r="C105" s="26"/>
      <c r="D105" s="26">
        <v>1</v>
      </c>
      <c r="E105" s="26"/>
      <c r="F105" s="27">
        <f t="shared" si="3"/>
        <v>1</v>
      </c>
      <c r="G105" s="35">
        <f>VLOOKUP(B105,'Cotizacion Rino'!A$2:B$248,2,0)</f>
        <v>3139</v>
      </c>
      <c r="H105" s="35">
        <v>0</v>
      </c>
      <c r="I105" s="35"/>
      <c r="J105" s="140"/>
      <c r="K105" s="36">
        <f t="shared" si="5"/>
        <v>3139</v>
      </c>
      <c r="L105" s="36">
        <f t="shared" si="4"/>
        <v>3139</v>
      </c>
    </row>
    <row r="106" spans="1:12" x14ac:dyDescent="0.25">
      <c r="A106" s="22" t="s">
        <v>131</v>
      </c>
      <c r="B106" s="12" t="s">
        <v>132</v>
      </c>
      <c r="C106" s="26"/>
      <c r="D106" s="26">
        <v>1</v>
      </c>
      <c r="E106" s="26"/>
      <c r="F106" s="27">
        <f t="shared" si="3"/>
        <v>1</v>
      </c>
      <c r="G106" s="35">
        <f>VLOOKUP(B106,'Cotizacion Rino'!A$2:B$248,2,0)</f>
        <v>17300</v>
      </c>
      <c r="H106" s="35">
        <v>0</v>
      </c>
      <c r="I106" s="35"/>
      <c r="J106" s="140"/>
      <c r="K106" s="36">
        <f t="shared" si="5"/>
        <v>17300</v>
      </c>
      <c r="L106" s="36">
        <f t="shared" si="4"/>
        <v>17300</v>
      </c>
    </row>
    <row r="107" spans="1:12" x14ac:dyDescent="0.25">
      <c r="A107" s="22" t="s">
        <v>131</v>
      </c>
      <c r="B107" s="21" t="s">
        <v>133</v>
      </c>
      <c r="C107" s="26"/>
      <c r="D107" s="26">
        <v>1</v>
      </c>
      <c r="E107" s="26"/>
      <c r="F107" s="27">
        <f t="shared" si="3"/>
        <v>1</v>
      </c>
      <c r="G107" s="35">
        <f>VLOOKUP(B107,'Cotizacion Rino'!A$2:B$248,2,0)</f>
        <v>16686</v>
      </c>
      <c r="H107" s="35">
        <v>0</v>
      </c>
      <c r="I107" s="35"/>
      <c r="J107" s="140"/>
      <c r="K107" s="36">
        <f t="shared" si="5"/>
        <v>16686</v>
      </c>
      <c r="L107" s="36">
        <f t="shared" si="4"/>
        <v>16686</v>
      </c>
    </row>
    <row r="108" spans="1:12" x14ac:dyDescent="0.25">
      <c r="A108" s="7" t="s">
        <v>131</v>
      </c>
      <c r="B108" s="12" t="s">
        <v>134</v>
      </c>
      <c r="C108" s="26"/>
      <c r="D108" s="26">
        <v>1</v>
      </c>
      <c r="E108" s="26"/>
      <c r="F108" s="27">
        <f t="shared" si="3"/>
        <v>1</v>
      </c>
      <c r="G108" s="35">
        <v>0</v>
      </c>
      <c r="H108" s="35">
        <v>0</v>
      </c>
      <c r="I108" s="35"/>
      <c r="J108" s="140"/>
      <c r="K108" s="36">
        <f t="shared" si="5"/>
        <v>0</v>
      </c>
      <c r="L108" s="36">
        <f t="shared" si="4"/>
        <v>0</v>
      </c>
    </row>
    <row r="109" spans="1:12" x14ac:dyDescent="0.25">
      <c r="A109" s="22" t="s">
        <v>131</v>
      </c>
      <c r="B109" s="12" t="s">
        <v>135</v>
      </c>
      <c r="C109" s="29"/>
      <c r="D109" s="29">
        <v>1</v>
      </c>
      <c r="E109" s="29"/>
      <c r="F109" s="27">
        <f t="shared" si="3"/>
        <v>1</v>
      </c>
      <c r="G109" s="35">
        <f>VLOOKUP(B109,'Cotizacion Rino'!A$2:B$248,2,0)</f>
        <v>29135</v>
      </c>
      <c r="H109" s="35">
        <v>0</v>
      </c>
      <c r="I109" s="35"/>
      <c r="J109" s="140"/>
      <c r="K109" s="36">
        <f t="shared" si="5"/>
        <v>29135</v>
      </c>
      <c r="L109" s="36">
        <f t="shared" si="4"/>
        <v>29135</v>
      </c>
    </row>
    <row r="110" spans="1:12" x14ac:dyDescent="0.25">
      <c r="A110" s="13" t="s">
        <v>131</v>
      </c>
      <c r="B110" s="12" t="s">
        <v>136</v>
      </c>
      <c r="C110" s="29"/>
      <c r="D110" s="29">
        <v>1</v>
      </c>
      <c r="E110" s="29"/>
      <c r="F110" s="27">
        <f t="shared" si="3"/>
        <v>1</v>
      </c>
      <c r="G110" s="35">
        <f>VLOOKUP(B110,'Cotizacion Rino'!A$2:B$248,2,0)</f>
        <v>23532</v>
      </c>
      <c r="H110" s="35">
        <v>0</v>
      </c>
      <c r="I110" s="35"/>
      <c r="J110" s="140"/>
      <c r="K110" s="36">
        <f t="shared" si="5"/>
        <v>23532</v>
      </c>
      <c r="L110" s="36">
        <f t="shared" si="4"/>
        <v>23532</v>
      </c>
    </row>
    <row r="111" spans="1:12" x14ac:dyDescent="0.25">
      <c r="A111" s="23" t="s">
        <v>137</v>
      </c>
      <c r="B111" s="12" t="s">
        <v>138</v>
      </c>
      <c r="C111" s="26"/>
      <c r="D111" s="26">
        <v>1</v>
      </c>
      <c r="E111" s="26"/>
      <c r="F111" s="27">
        <f t="shared" si="3"/>
        <v>1</v>
      </c>
      <c r="G111" s="35">
        <f>VLOOKUP(B111,'Cotizacion Rino'!A$2:B$248,2,0)</f>
        <v>51076</v>
      </c>
      <c r="H111" s="35">
        <v>0</v>
      </c>
      <c r="I111" s="35"/>
      <c r="J111" s="140"/>
      <c r="K111" s="36">
        <f t="shared" si="5"/>
        <v>51076</v>
      </c>
      <c r="L111" s="36">
        <f t="shared" si="4"/>
        <v>51076</v>
      </c>
    </row>
    <row r="112" spans="1:12" x14ac:dyDescent="0.25">
      <c r="A112" s="24" t="s">
        <v>137</v>
      </c>
      <c r="B112" s="12" t="s">
        <v>488</v>
      </c>
      <c r="C112" s="26"/>
      <c r="D112" s="26">
        <v>1</v>
      </c>
      <c r="E112" s="26"/>
      <c r="F112" s="27">
        <f t="shared" si="3"/>
        <v>1</v>
      </c>
      <c r="G112" s="35">
        <f>VLOOKUP(B112,'Cotizacion Rino'!A$2:B$248,2,0)</f>
        <v>29558</v>
      </c>
      <c r="H112" s="35" t="e">
        <f>VLOOKUP(B112,'Cotizacion Carlos Izquierdo'!A$2:B$416,2,0)</f>
        <v>#N/A</v>
      </c>
      <c r="I112" s="35"/>
      <c r="J112" s="140"/>
      <c r="K112" s="36" t="e">
        <f t="shared" si="5"/>
        <v>#N/A</v>
      </c>
      <c r="L112" s="36" t="e">
        <f t="shared" si="4"/>
        <v>#N/A</v>
      </c>
    </row>
    <row r="113" spans="1:12" x14ac:dyDescent="0.25">
      <c r="A113" s="24" t="s">
        <v>137</v>
      </c>
      <c r="B113" s="12" t="s">
        <v>489</v>
      </c>
      <c r="C113" s="26"/>
      <c r="D113" s="26">
        <v>1</v>
      </c>
      <c r="E113" s="26"/>
      <c r="F113" s="27">
        <f t="shared" si="3"/>
        <v>1</v>
      </c>
      <c r="G113" s="35">
        <f>VLOOKUP(B113,'Cotizacion Rino'!A$2:B$248,2,0)</f>
        <v>76093</v>
      </c>
      <c r="H113" s="35">
        <f>VLOOKUP(B113,'Cotizacion Carlos Izquierdo'!A$2:B$416,2,0)</f>
        <v>28000</v>
      </c>
      <c r="I113" s="35"/>
      <c r="J113" s="140"/>
      <c r="K113" s="36">
        <f t="shared" si="5"/>
        <v>104093</v>
      </c>
      <c r="L113" s="36">
        <f t="shared" si="4"/>
        <v>104093</v>
      </c>
    </row>
    <row r="114" spans="1:12" x14ac:dyDescent="0.25">
      <c r="A114" s="24" t="s">
        <v>137</v>
      </c>
      <c r="B114" s="12" t="s">
        <v>139</v>
      </c>
      <c r="C114" s="26"/>
      <c r="D114" s="26">
        <v>1</v>
      </c>
      <c r="E114" s="26"/>
      <c r="F114" s="27">
        <f t="shared" si="3"/>
        <v>1</v>
      </c>
      <c r="G114" s="35">
        <v>0</v>
      </c>
      <c r="H114" s="35">
        <f>VLOOKUP(B114,'Cotizacion Carlos Izquierdo'!A$2:B$416,2,0)</f>
        <v>31700</v>
      </c>
      <c r="I114" s="35"/>
      <c r="J114" s="140"/>
      <c r="K114" s="36">
        <f t="shared" si="5"/>
        <v>31700</v>
      </c>
      <c r="L114" s="36">
        <f t="shared" si="4"/>
        <v>31700</v>
      </c>
    </row>
    <row r="115" spans="1:12" x14ac:dyDescent="0.25">
      <c r="A115" s="24" t="s">
        <v>137</v>
      </c>
      <c r="B115" s="12" t="s">
        <v>140</v>
      </c>
      <c r="C115" s="26"/>
      <c r="D115" s="26">
        <v>1</v>
      </c>
      <c r="E115" s="26"/>
      <c r="F115" s="27">
        <f t="shared" si="3"/>
        <v>1</v>
      </c>
      <c r="G115" s="35">
        <v>0</v>
      </c>
      <c r="H115" s="35">
        <v>0</v>
      </c>
      <c r="I115" s="35"/>
      <c r="J115" s="140"/>
      <c r="K115" s="36">
        <f t="shared" si="5"/>
        <v>0</v>
      </c>
      <c r="L115" s="36">
        <f t="shared" si="4"/>
        <v>0</v>
      </c>
    </row>
    <row r="116" spans="1:12" x14ac:dyDescent="0.25">
      <c r="A116" s="24" t="s">
        <v>137</v>
      </c>
      <c r="B116" s="12" t="s">
        <v>141</v>
      </c>
      <c r="C116" s="26"/>
      <c r="D116" s="26">
        <v>1</v>
      </c>
      <c r="E116" s="26"/>
      <c r="F116" s="27">
        <f t="shared" si="3"/>
        <v>1</v>
      </c>
      <c r="G116" s="35">
        <v>0</v>
      </c>
      <c r="H116" s="35">
        <f>VLOOKUP(B116,'Cotizacion Carlos Izquierdo'!A$2:B$416,2,0)</f>
        <v>92848.08</v>
      </c>
      <c r="I116" s="35"/>
      <c r="J116" s="140"/>
      <c r="K116" s="36">
        <f t="shared" si="5"/>
        <v>92848.08</v>
      </c>
      <c r="L116" s="36">
        <f t="shared" si="4"/>
        <v>92848.08</v>
      </c>
    </row>
    <row r="117" spans="1:12" x14ac:dyDescent="0.25">
      <c r="A117" s="24" t="s">
        <v>137</v>
      </c>
      <c r="B117" s="14" t="s">
        <v>518</v>
      </c>
      <c r="C117" s="26"/>
      <c r="D117" s="26">
        <v>1</v>
      </c>
      <c r="E117" s="26"/>
      <c r="F117" s="27">
        <f t="shared" si="3"/>
        <v>1</v>
      </c>
      <c r="G117" s="35">
        <v>0</v>
      </c>
      <c r="H117" s="35">
        <v>0</v>
      </c>
      <c r="I117" s="35"/>
      <c r="J117" s="140"/>
      <c r="K117" s="36">
        <f t="shared" si="5"/>
        <v>0</v>
      </c>
      <c r="L117" s="36">
        <f t="shared" si="4"/>
        <v>0</v>
      </c>
    </row>
    <row r="118" spans="1:12" x14ac:dyDescent="0.25">
      <c r="A118" s="24" t="s">
        <v>137</v>
      </c>
      <c r="B118" s="14" t="s">
        <v>142</v>
      </c>
      <c r="C118" s="26"/>
      <c r="D118" s="26">
        <v>1</v>
      </c>
      <c r="E118" s="26"/>
      <c r="F118" s="27">
        <f t="shared" si="3"/>
        <v>1</v>
      </c>
      <c r="G118" s="35">
        <v>0</v>
      </c>
      <c r="H118" s="35">
        <v>0</v>
      </c>
      <c r="I118" s="35"/>
      <c r="J118" s="140"/>
      <c r="K118" s="36">
        <f t="shared" si="5"/>
        <v>0</v>
      </c>
      <c r="L118" s="36">
        <f t="shared" si="4"/>
        <v>0</v>
      </c>
    </row>
    <row r="119" spans="1:12" x14ac:dyDescent="0.25">
      <c r="A119" s="24" t="s">
        <v>137</v>
      </c>
      <c r="B119" s="12" t="s">
        <v>490</v>
      </c>
      <c r="C119" s="26"/>
      <c r="D119" s="26">
        <v>1</v>
      </c>
      <c r="E119" s="26"/>
      <c r="F119" s="27">
        <f t="shared" si="3"/>
        <v>1</v>
      </c>
      <c r="G119" s="35">
        <f>VLOOKUP(B119,'Cotizacion Rino'!A$2:B$248,2,0)</f>
        <v>7026</v>
      </c>
      <c r="H119" s="35">
        <f>VLOOKUP(B119,'Cotizacion Carlos Izquierdo'!A$2:B$416,2,0)</f>
        <v>13387.92</v>
      </c>
      <c r="I119" s="35"/>
      <c r="J119" s="140"/>
      <c r="K119" s="36">
        <f t="shared" si="5"/>
        <v>20413.919999999998</v>
      </c>
      <c r="L119" s="36">
        <f t="shared" si="4"/>
        <v>20413.919999999998</v>
      </c>
    </row>
    <row r="120" spans="1:12" x14ac:dyDescent="0.25">
      <c r="A120" s="24" t="s">
        <v>137</v>
      </c>
      <c r="B120" s="12" t="s">
        <v>143</v>
      </c>
      <c r="C120" s="26"/>
      <c r="D120" s="26">
        <v>1</v>
      </c>
      <c r="E120" s="26"/>
      <c r="F120" s="27">
        <f t="shared" si="3"/>
        <v>1</v>
      </c>
      <c r="G120" s="35">
        <f>VLOOKUP(B120,'Cotizacion Rino'!A$2:B$248,2,0)</f>
        <v>14364</v>
      </c>
      <c r="H120" s="35" t="str">
        <f>VLOOKUP(B120,'Cotizacion Carlos Izquierdo'!A$2:B$416,2,0)</f>
        <v xml:space="preserve">12.644,32
</v>
      </c>
      <c r="I120" s="35"/>
      <c r="J120" s="140"/>
      <c r="K120" s="36">
        <f t="shared" si="5"/>
        <v>14364</v>
      </c>
      <c r="L120" s="36">
        <f t="shared" si="4"/>
        <v>14364</v>
      </c>
    </row>
    <row r="121" spans="1:12" x14ac:dyDescent="0.25">
      <c r="A121" s="24" t="s">
        <v>137</v>
      </c>
      <c r="B121" s="14" t="s">
        <v>144</v>
      </c>
      <c r="C121" s="26"/>
      <c r="D121" s="26">
        <v>1</v>
      </c>
      <c r="E121" s="26"/>
      <c r="F121" s="27">
        <f t="shared" si="3"/>
        <v>1</v>
      </c>
      <c r="G121" s="35">
        <f>VLOOKUP(B121,'Cotizacion Rino'!A$2:B$248,2,0)</f>
        <v>25676</v>
      </c>
      <c r="H121" s="35" t="e">
        <f>VLOOKUP(B121,'Cotizacion Carlos Izquierdo'!A$2:B$416,2,0)</f>
        <v>#N/A</v>
      </c>
      <c r="I121" s="35"/>
      <c r="J121" s="140"/>
      <c r="K121" s="36" t="e">
        <f t="shared" si="5"/>
        <v>#N/A</v>
      </c>
      <c r="L121" s="36" t="e">
        <f t="shared" si="4"/>
        <v>#N/A</v>
      </c>
    </row>
    <row r="122" spans="1:12" x14ac:dyDescent="0.25">
      <c r="A122" s="24" t="s">
        <v>137</v>
      </c>
      <c r="B122" s="12" t="s">
        <v>1025</v>
      </c>
      <c r="C122" s="26"/>
      <c r="D122" s="26">
        <v>1</v>
      </c>
      <c r="E122" s="26"/>
      <c r="F122" s="27">
        <f t="shared" si="3"/>
        <v>1</v>
      </c>
      <c r="G122" s="35">
        <v>0</v>
      </c>
      <c r="H122" s="35">
        <f>VLOOKUP(B122,'Cotizacion Carlos Izquierdo'!A$2:B$416,2,0)</f>
        <v>22175.919999999998</v>
      </c>
      <c r="I122" s="35"/>
      <c r="J122" s="140"/>
      <c r="K122" s="36">
        <f t="shared" si="5"/>
        <v>22175.919999999998</v>
      </c>
      <c r="L122" s="36">
        <f t="shared" si="4"/>
        <v>22175.919999999998</v>
      </c>
    </row>
    <row r="123" spans="1:12" x14ac:dyDescent="0.25">
      <c r="A123" s="24" t="s">
        <v>137</v>
      </c>
      <c r="B123" s="12" t="s">
        <v>145</v>
      </c>
      <c r="C123" s="26"/>
      <c r="D123" s="26">
        <v>1</v>
      </c>
      <c r="E123" s="26"/>
      <c r="F123" s="27">
        <f t="shared" si="3"/>
        <v>1</v>
      </c>
      <c r="G123" s="35">
        <f>VLOOKUP(B123,'Cotizacion Rino'!A$2:B$248,2,0)</f>
        <v>37370</v>
      </c>
      <c r="H123" s="35">
        <v>0</v>
      </c>
      <c r="I123" s="35"/>
      <c r="J123" s="140"/>
      <c r="K123" s="36">
        <f t="shared" si="5"/>
        <v>37370</v>
      </c>
      <c r="L123" s="36">
        <f t="shared" si="4"/>
        <v>37370</v>
      </c>
    </row>
    <row r="124" spans="1:12" x14ac:dyDescent="0.25">
      <c r="A124" s="24" t="s">
        <v>137</v>
      </c>
      <c r="B124" s="12" t="s">
        <v>146</v>
      </c>
      <c r="C124" s="26"/>
      <c r="D124" s="26">
        <v>1</v>
      </c>
      <c r="E124" s="26"/>
      <c r="F124" s="27">
        <f t="shared" si="3"/>
        <v>1</v>
      </c>
      <c r="G124" s="35">
        <f>VLOOKUP(B124,'Cotizacion Rino'!A$2:B$248,2,0)</f>
        <v>55821</v>
      </c>
      <c r="H124" s="35">
        <v>0</v>
      </c>
      <c r="I124" s="35"/>
      <c r="J124" s="140"/>
      <c r="K124" s="36">
        <f t="shared" si="5"/>
        <v>55821</v>
      </c>
      <c r="L124" s="36">
        <f t="shared" si="4"/>
        <v>55821</v>
      </c>
    </row>
    <row r="125" spans="1:12" x14ac:dyDescent="0.25">
      <c r="A125" s="24" t="s">
        <v>137</v>
      </c>
      <c r="B125" s="12" t="s">
        <v>147</v>
      </c>
      <c r="C125" s="26"/>
      <c r="D125" s="26">
        <v>1</v>
      </c>
      <c r="E125" s="26"/>
      <c r="F125" s="27">
        <f t="shared" si="3"/>
        <v>1</v>
      </c>
      <c r="G125" s="35">
        <v>0</v>
      </c>
      <c r="H125" s="35">
        <v>0</v>
      </c>
      <c r="I125" s="35"/>
      <c r="J125" s="140"/>
      <c r="K125" s="36">
        <f t="shared" si="5"/>
        <v>0</v>
      </c>
      <c r="L125" s="36">
        <f t="shared" si="4"/>
        <v>0</v>
      </c>
    </row>
    <row r="126" spans="1:12" x14ac:dyDescent="0.25">
      <c r="A126" s="24" t="s">
        <v>137</v>
      </c>
      <c r="B126" s="12" t="s">
        <v>491</v>
      </c>
      <c r="C126" s="26"/>
      <c r="D126" s="26">
        <v>1</v>
      </c>
      <c r="E126" s="26"/>
      <c r="F126" s="27">
        <f t="shared" si="3"/>
        <v>1</v>
      </c>
      <c r="G126" s="35">
        <f>VLOOKUP(B126,'Cotizacion Rino'!A$2:B$248,2,0)</f>
        <v>7159</v>
      </c>
      <c r="H126" s="35">
        <v>0</v>
      </c>
      <c r="I126" s="35"/>
      <c r="J126" s="140"/>
      <c r="K126" s="36">
        <f t="shared" si="5"/>
        <v>7159</v>
      </c>
      <c r="L126" s="36">
        <f t="shared" si="4"/>
        <v>7159</v>
      </c>
    </row>
    <row r="127" spans="1:12" x14ac:dyDescent="0.25">
      <c r="A127" s="24" t="s">
        <v>137</v>
      </c>
      <c r="B127" s="14" t="s">
        <v>148</v>
      </c>
      <c r="C127" s="26"/>
      <c r="D127" s="26">
        <v>1</v>
      </c>
      <c r="E127" s="26"/>
      <c r="F127" s="27">
        <f t="shared" si="3"/>
        <v>1</v>
      </c>
      <c r="G127" s="35">
        <v>0</v>
      </c>
      <c r="H127" s="35">
        <v>0</v>
      </c>
      <c r="I127" s="35"/>
      <c r="J127" s="140"/>
      <c r="K127" s="36">
        <f t="shared" si="5"/>
        <v>0</v>
      </c>
      <c r="L127" s="36">
        <f t="shared" si="4"/>
        <v>0</v>
      </c>
    </row>
    <row r="128" spans="1:12" x14ac:dyDescent="0.25">
      <c r="A128" s="24" t="s">
        <v>137</v>
      </c>
      <c r="B128" s="14" t="s">
        <v>149</v>
      </c>
      <c r="C128" s="26"/>
      <c r="D128" s="26">
        <v>1</v>
      </c>
      <c r="E128" s="26"/>
      <c r="F128" s="27">
        <f t="shared" si="3"/>
        <v>1</v>
      </c>
      <c r="G128" s="35">
        <v>0</v>
      </c>
      <c r="H128" s="35">
        <v>0</v>
      </c>
      <c r="I128" s="35"/>
      <c r="J128" s="140"/>
      <c r="K128" s="36">
        <f t="shared" si="5"/>
        <v>0</v>
      </c>
      <c r="L128" s="36">
        <f t="shared" si="4"/>
        <v>0</v>
      </c>
    </row>
    <row r="129" spans="1:12" x14ac:dyDescent="0.25">
      <c r="A129" s="13" t="s">
        <v>137</v>
      </c>
      <c r="B129" s="12" t="s">
        <v>492</v>
      </c>
      <c r="C129" s="26"/>
      <c r="D129" s="26">
        <v>1</v>
      </c>
      <c r="E129" s="26"/>
      <c r="F129" s="27">
        <f t="shared" si="3"/>
        <v>1</v>
      </c>
      <c r="G129" s="35">
        <f>VLOOKUP(B129,'Cotizacion Rino'!A$2:B$248,2,0)</f>
        <v>26933</v>
      </c>
      <c r="H129" s="35">
        <f>VLOOKUP(B129,'Cotizacion Carlos Izquierdo'!A$2:B$416,2,0)</f>
        <v>33600</v>
      </c>
      <c r="I129" s="35"/>
      <c r="J129" s="140"/>
      <c r="K129" s="36">
        <f t="shared" si="5"/>
        <v>60533</v>
      </c>
      <c r="L129" s="36">
        <f t="shared" si="4"/>
        <v>60533</v>
      </c>
    </row>
    <row r="130" spans="1:12" x14ac:dyDescent="0.25">
      <c r="A130" s="22" t="s">
        <v>150</v>
      </c>
      <c r="B130" s="12" t="s">
        <v>474</v>
      </c>
      <c r="C130" s="26"/>
      <c r="D130" s="26">
        <v>2</v>
      </c>
      <c r="E130" s="26"/>
      <c r="F130" s="27">
        <f t="shared" ref="F130:F133" si="6">SUM(C130:E130)</f>
        <v>2</v>
      </c>
      <c r="G130" s="35">
        <v>0</v>
      </c>
      <c r="H130" s="35">
        <v>0</v>
      </c>
      <c r="I130" s="35">
        <v>53</v>
      </c>
      <c r="J130" s="140"/>
      <c r="K130" s="36">
        <f t="shared" si="5"/>
        <v>53</v>
      </c>
      <c r="L130" s="36">
        <f t="shared" ref="L130:L133" si="7">+K130*F130</f>
        <v>106</v>
      </c>
    </row>
    <row r="131" spans="1:12" x14ac:dyDescent="0.25">
      <c r="A131" s="22" t="s">
        <v>150</v>
      </c>
      <c r="B131" s="12" t="s">
        <v>151</v>
      </c>
      <c r="C131" s="26"/>
      <c r="D131" s="26">
        <v>1</v>
      </c>
      <c r="E131" s="26"/>
      <c r="F131" s="27">
        <f t="shared" si="6"/>
        <v>1</v>
      </c>
      <c r="G131" s="35">
        <v>0</v>
      </c>
      <c r="H131" s="35">
        <v>0</v>
      </c>
      <c r="I131" s="35"/>
      <c r="J131" s="140"/>
      <c r="K131" s="36">
        <f t="shared" ref="K131:K133" si="8">SUM(G131:J131)</f>
        <v>0</v>
      </c>
      <c r="L131" s="36">
        <f t="shared" si="7"/>
        <v>0</v>
      </c>
    </row>
    <row r="132" spans="1:12" x14ac:dyDescent="0.25">
      <c r="A132" s="24" t="s">
        <v>150</v>
      </c>
      <c r="B132" s="43" t="s">
        <v>475</v>
      </c>
      <c r="C132" s="28"/>
      <c r="D132" s="28">
        <v>1</v>
      </c>
      <c r="E132" s="28"/>
      <c r="F132" s="45">
        <f t="shared" si="6"/>
        <v>1</v>
      </c>
      <c r="G132" s="35">
        <v>0</v>
      </c>
      <c r="H132" s="35">
        <v>0</v>
      </c>
      <c r="I132" s="37"/>
      <c r="J132" s="37"/>
      <c r="K132" s="36">
        <f t="shared" si="8"/>
        <v>0</v>
      </c>
      <c r="L132" s="46">
        <f t="shared" si="7"/>
        <v>0</v>
      </c>
    </row>
    <row r="133" spans="1:12" x14ac:dyDescent="0.25">
      <c r="A133" s="51" t="s">
        <v>150</v>
      </c>
      <c r="B133" s="44" t="s">
        <v>521</v>
      </c>
      <c r="C133" s="47"/>
      <c r="D133" s="47">
        <v>1</v>
      </c>
      <c r="E133" s="47"/>
      <c r="F133" s="48">
        <f t="shared" si="6"/>
        <v>1</v>
      </c>
      <c r="G133" s="35">
        <v>0</v>
      </c>
      <c r="H133" s="35">
        <v>0</v>
      </c>
      <c r="I133" s="49"/>
      <c r="J133" s="141">
        <v>63</v>
      </c>
      <c r="K133" s="36">
        <f t="shared" si="8"/>
        <v>63</v>
      </c>
      <c r="L133" s="50">
        <f t="shared" si="7"/>
        <v>63</v>
      </c>
    </row>
    <row r="137" spans="1:12" x14ac:dyDescent="0.25">
      <c r="A137"/>
      <c r="B137"/>
      <c r="C137"/>
    </row>
    <row r="138" spans="1:12" x14ac:dyDescent="0.25">
      <c r="A138"/>
      <c r="B138"/>
      <c r="C138"/>
    </row>
    <row r="139" spans="1:12" x14ac:dyDescent="0.25">
      <c r="A139"/>
      <c r="B139"/>
      <c r="C139"/>
    </row>
    <row r="140" spans="1:12" x14ac:dyDescent="0.25">
      <c r="A140"/>
      <c r="B140"/>
      <c r="C140"/>
    </row>
    <row r="141" spans="1:12" x14ac:dyDescent="0.25">
      <c r="A141"/>
      <c r="B141"/>
      <c r="C141"/>
    </row>
    <row r="142" spans="1:12" x14ac:dyDescent="0.25">
      <c r="A142"/>
      <c r="B142"/>
      <c r="C142"/>
    </row>
    <row r="143" spans="1:12" x14ac:dyDescent="0.25">
      <c r="A143"/>
      <c r="B143"/>
      <c r="C143"/>
    </row>
    <row r="144" spans="1:12" x14ac:dyDescent="0.25">
      <c r="A144"/>
      <c r="B144"/>
      <c r="C144"/>
    </row>
    <row r="145" spans="1:3" x14ac:dyDescent="0.25">
      <c r="A145"/>
      <c r="B145"/>
      <c r="C145"/>
    </row>
    <row r="146" spans="1:3" x14ac:dyDescent="0.25">
      <c r="A146"/>
      <c r="B146"/>
      <c r="C146"/>
    </row>
    <row r="147" spans="1:3" x14ac:dyDescent="0.25">
      <c r="A147"/>
      <c r="B147"/>
      <c r="C147"/>
    </row>
    <row r="148" spans="1:3" x14ac:dyDescent="0.25">
      <c r="A148"/>
      <c r="B148"/>
      <c r="C148"/>
    </row>
    <row r="149" spans="1:3" x14ac:dyDescent="0.25">
      <c r="A149"/>
      <c r="B149"/>
      <c r="C149"/>
    </row>
    <row r="150" spans="1:3" x14ac:dyDescent="0.25">
      <c r="A150"/>
      <c r="B150"/>
      <c r="C150"/>
    </row>
    <row r="151" spans="1:3" x14ac:dyDescent="0.25">
      <c r="A151"/>
      <c r="B151"/>
      <c r="C151"/>
    </row>
    <row r="152" spans="1:3" x14ac:dyDescent="0.25">
      <c r="A152"/>
      <c r="B152"/>
      <c r="C152"/>
    </row>
    <row r="153" spans="1:3" x14ac:dyDescent="0.25">
      <c r="A153"/>
      <c r="B153"/>
      <c r="C153"/>
    </row>
    <row r="154" spans="1:3" x14ac:dyDescent="0.25">
      <c r="A154"/>
      <c r="B154"/>
      <c r="C154"/>
    </row>
    <row r="155" spans="1:3" x14ac:dyDescent="0.25">
      <c r="A155"/>
    </row>
    <row r="156" spans="1:3" x14ac:dyDescent="0.25">
      <c r="A156"/>
    </row>
    <row r="157" spans="1:3" x14ac:dyDescent="0.25">
      <c r="A157"/>
    </row>
    <row r="158" spans="1:3" x14ac:dyDescent="0.25">
      <c r="A158"/>
    </row>
    <row r="159" spans="1:3" x14ac:dyDescent="0.25">
      <c r="A159"/>
    </row>
    <row r="160" spans="1:3" x14ac:dyDescent="0.25">
      <c r="A160"/>
    </row>
    <row r="161" spans="1:1" x14ac:dyDescent="0.25">
      <c r="A161"/>
    </row>
    <row r="162" spans="1:1" x14ac:dyDescent="0.25">
      <c r="A162"/>
    </row>
    <row r="163" spans="1:1" x14ac:dyDescent="0.25">
      <c r="A163"/>
    </row>
    <row r="164" spans="1:1" x14ac:dyDescent="0.25">
      <c r="A164"/>
    </row>
    <row r="165" spans="1:1" x14ac:dyDescent="0.25">
      <c r="A165"/>
    </row>
    <row r="166" spans="1:1" x14ac:dyDescent="0.25">
      <c r="A166"/>
    </row>
    <row r="167" spans="1:1" x14ac:dyDescent="0.25">
      <c r="A167"/>
    </row>
    <row r="168" spans="1:1" x14ac:dyDescent="0.25">
      <c r="A168"/>
    </row>
    <row r="169" spans="1:1" x14ac:dyDescent="0.25">
      <c r="A169"/>
    </row>
    <row r="170" spans="1:1" x14ac:dyDescent="0.25">
      <c r="A170"/>
    </row>
    <row r="171" spans="1:1" x14ac:dyDescent="0.25">
      <c r="A171"/>
    </row>
    <row r="172" spans="1:1" x14ac:dyDescent="0.25">
      <c r="A172"/>
    </row>
    <row r="173" spans="1:1" x14ac:dyDescent="0.25">
      <c r="A173"/>
    </row>
    <row r="174" spans="1:1" x14ac:dyDescent="0.25">
      <c r="A174"/>
    </row>
    <row r="175" spans="1:1" x14ac:dyDescent="0.25">
      <c r="A175"/>
    </row>
    <row r="176" spans="1:1" x14ac:dyDescent="0.25">
      <c r="A176"/>
    </row>
    <row r="177" spans="1:1" x14ac:dyDescent="0.25">
      <c r="A177"/>
    </row>
    <row r="178" spans="1:1" x14ac:dyDescent="0.25">
      <c r="A178"/>
    </row>
    <row r="179" spans="1:1" x14ac:dyDescent="0.25">
      <c r="A179"/>
    </row>
    <row r="180" spans="1:1" x14ac:dyDescent="0.25">
      <c r="A180"/>
    </row>
    <row r="181" spans="1:1" x14ac:dyDescent="0.25">
      <c r="A181"/>
    </row>
    <row r="182" spans="1:1" x14ac:dyDescent="0.25">
      <c r="A182"/>
    </row>
    <row r="183" spans="1:1" x14ac:dyDescent="0.25">
      <c r="A183"/>
    </row>
    <row r="184" spans="1:1" x14ac:dyDescent="0.25">
      <c r="A184"/>
    </row>
    <row r="185" spans="1:1" x14ac:dyDescent="0.25">
      <c r="A185"/>
    </row>
    <row r="186" spans="1:1" x14ac:dyDescent="0.25">
      <c r="A186"/>
    </row>
    <row r="187" spans="1:1" x14ac:dyDescent="0.25">
      <c r="A187"/>
    </row>
    <row r="188" spans="1:1" x14ac:dyDescent="0.25">
      <c r="A188"/>
    </row>
    <row r="189" spans="1:1" x14ac:dyDescent="0.25">
      <c r="A189"/>
    </row>
    <row r="190" spans="1:1" x14ac:dyDescent="0.25">
      <c r="A190"/>
    </row>
    <row r="191" spans="1:1" x14ac:dyDescent="0.25">
      <c r="A191"/>
    </row>
    <row r="192" spans="1:1" x14ac:dyDescent="0.25">
      <c r="A192"/>
    </row>
    <row r="193" spans="1:1" x14ac:dyDescent="0.25">
      <c r="A193"/>
    </row>
    <row r="194" spans="1:1" x14ac:dyDescent="0.25">
      <c r="A194"/>
    </row>
    <row r="195" spans="1:1" x14ac:dyDescent="0.25">
      <c r="A195"/>
    </row>
    <row r="196" spans="1:1" x14ac:dyDescent="0.25">
      <c r="A196"/>
    </row>
    <row r="197" spans="1:1" x14ac:dyDescent="0.25">
      <c r="A197"/>
    </row>
    <row r="198" spans="1:1" x14ac:dyDescent="0.25">
      <c r="A198"/>
    </row>
    <row r="199" spans="1:1" x14ac:dyDescent="0.25">
      <c r="A199"/>
    </row>
    <row r="200" spans="1:1" x14ac:dyDescent="0.25">
      <c r="A200"/>
    </row>
    <row r="201" spans="1:1" x14ac:dyDescent="0.25">
      <c r="A201"/>
    </row>
    <row r="202" spans="1:1" x14ac:dyDescent="0.25">
      <c r="A202"/>
    </row>
    <row r="203" spans="1:1" x14ac:dyDescent="0.25">
      <c r="A203"/>
    </row>
    <row r="204" spans="1:1" x14ac:dyDescent="0.25">
      <c r="A204"/>
    </row>
    <row r="205" spans="1:1" x14ac:dyDescent="0.25">
      <c r="A205"/>
    </row>
    <row r="206" spans="1:1" x14ac:dyDescent="0.25">
      <c r="A206"/>
    </row>
    <row r="207" spans="1:1" x14ac:dyDescent="0.25">
      <c r="A207"/>
    </row>
    <row r="208" spans="1:1" x14ac:dyDescent="0.25">
      <c r="A208"/>
    </row>
    <row r="209" spans="1:1" x14ac:dyDescent="0.25">
      <c r="A209"/>
    </row>
    <row r="210" spans="1:1" x14ac:dyDescent="0.25">
      <c r="A210"/>
    </row>
    <row r="211" spans="1:1" x14ac:dyDescent="0.25">
      <c r="A211"/>
    </row>
    <row r="212" spans="1:1" x14ac:dyDescent="0.25">
      <c r="A212"/>
    </row>
    <row r="213" spans="1:1" x14ac:dyDescent="0.25">
      <c r="A213"/>
    </row>
    <row r="214" spans="1:1" x14ac:dyDescent="0.25">
      <c r="A214"/>
    </row>
    <row r="215" spans="1:1" x14ac:dyDescent="0.25">
      <c r="A215"/>
    </row>
    <row r="216" spans="1:1" x14ac:dyDescent="0.25">
      <c r="A216"/>
    </row>
    <row r="217" spans="1:1" x14ac:dyDescent="0.25">
      <c r="A217"/>
    </row>
    <row r="218" spans="1:1" x14ac:dyDescent="0.25">
      <c r="A218"/>
    </row>
    <row r="219" spans="1:1" x14ac:dyDescent="0.25">
      <c r="A219"/>
    </row>
    <row r="220" spans="1:1" x14ac:dyDescent="0.25">
      <c r="A220"/>
    </row>
    <row r="221" spans="1:1" x14ac:dyDescent="0.25">
      <c r="A221"/>
    </row>
    <row r="222" spans="1:1" x14ac:dyDescent="0.25">
      <c r="A222"/>
    </row>
    <row r="223" spans="1:1" x14ac:dyDescent="0.25">
      <c r="A223"/>
    </row>
    <row r="224" spans="1:1" x14ac:dyDescent="0.25">
      <c r="A224"/>
    </row>
    <row r="225" spans="1:1" x14ac:dyDescent="0.25">
      <c r="A225"/>
    </row>
    <row r="226" spans="1:1" x14ac:dyDescent="0.25">
      <c r="A226"/>
    </row>
    <row r="227" spans="1:1" x14ac:dyDescent="0.25">
      <c r="A227"/>
    </row>
    <row r="228" spans="1:1" x14ac:dyDescent="0.25">
      <c r="A228"/>
    </row>
    <row r="229" spans="1:1" x14ac:dyDescent="0.25">
      <c r="A229"/>
    </row>
    <row r="230" spans="1:1" x14ac:dyDescent="0.25">
      <c r="A230"/>
    </row>
    <row r="231" spans="1:1" x14ac:dyDescent="0.25">
      <c r="A231"/>
    </row>
    <row r="232" spans="1:1" x14ac:dyDescent="0.25">
      <c r="A232"/>
    </row>
    <row r="233" spans="1:1" x14ac:dyDescent="0.25">
      <c r="A233"/>
    </row>
    <row r="234" spans="1:1" x14ac:dyDescent="0.25">
      <c r="A234"/>
    </row>
    <row r="235" spans="1:1" x14ac:dyDescent="0.25">
      <c r="A235"/>
    </row>
    <row r="236" spans="1:1" x14ac:dyDescent="0.25">
      <c r="A236"/>
    </row>
    <row r="237" spans="1:1" x14ac:dyDescent="0.25">
      <c r="A237"/>
    </row>
    <row r="238" spans="1:1" x14ac:dyDescent="0.25">
      <c r="A238"/>
    </row>
    <row r="239" spans="1:1" x14ac:dyDescent="0.25">
      <c r="A239"/>
    </row>
    <row r="240" spans="1:1" x14ac:dyDescent="0.25">
      <c r="A240"/>
    </row>
    <row r="241" spans="1:1" x14ac:dyDescent="0.25">
      <c r="A241"/>
    </row>
    <row r="242" spans="1:1" x14ac:dyDescent="0.25">
      <c r="A242"/>
    </row>
    <row r="243" spans="1:1" x14ac:dyDescent="0.25">
      <c r="A243"/>
    </row>
    <row r="244" spans="1:1" x14ac:dyDescent="0.25">
      <c r="A244"/>
    </row>
    <row r="245" spans="1:1" x14ac:dyDescent="0.25">
      <c r="A245"/>
    </row>
    <row r="246" spans="1:1" x14ac:dyDescent="0.25">
      <c r="A246"/>
    </row>
    <row r="247" spans="1:1" x14ac:dyDescent="0.25">
      <c r="A247"/>
    </row>
    <row r="248" spans="1:1" x14ac:dyDescent="0.25">
      <c r="A248"/>
    </row>
    <row r="249" spans="1:1" x14ac:dyDescent="0.25">
      <c r="A249"/>
    </row>
    <row r="250" spans="1:1" x14ac:dyDescent="0.25">
      <c r="A250"/>
    </row>
    <row r="251" spans="1:1" x14ac:dyDescent="0.25">
      <c r="A251"/>
    </row>
    <row r="252" spans="1:1" x14ac:dyDescent="0.25">
      <c r="A252"/>
    </row>
    <row r="253" spans="1:1" x14ac:dyDescent="0.25">
      <c r="A253"/>
    </row>
    <row r="254" spans="1:1" x14ac:dyDescent="0.25">
      <c r="A254"/>
    </row>
    <row r="255" spans="1:1" x14ac:dyDescent="0.25">
      <c r="A255"/>
    </row>
    <row r="256" spans="1:1" x14ac:dyDescent="0.25">
      <c r="A256"/>
    </row>
    <row r="257" spans="1:1" x14ac:dyDescent="0.25">
      <c r="A257"/>
    </row>
    <row r="258" spans="1:1" x14ac:dyDescent="0.25">
      <c r="A258"/>
    </row>
    <row r="259" spans="1:1" x14ac:dyDescent="0.25">
      <c r="A259"/>
    </row>
    <row r="260" spans="1:1" x14ac:dyDescent="0.25">
      <c r="A260"/>
    </row>
    <row r="261" spans="1:1" x14ac:dyDescent="0.25">
      <c r="A261"/>
    </row>
    <row r="262" spans="1:1" x14ac:dyDescent="0.25">
      <c r="A262"/>
    </row>
    <row r="263" spans="1:1" x14ac:dyDescent="0.25">
      <c r="A263"/>
    </row>
    <row r="264" spans="1:1" x14ac:dyDescent="0.25">
      <c r="A264"/>
    </row>
    <row r="265" spans="1:1" x14ac:dyDescent="0.25">
      <c r="A265"/>
    </row>
    <row r="266" spans="1:1" x14ac:dyDescent="0.25">
      <c r="A266"/>
    </row>
    <row r="267" spans="1:1" x14ac:dyDescent="0.25">
      <c r="A267"/>
    </row>
    <row r="268" spans="1:1" x14ac:dyDescent="0.25">
      <c r="A268"/>
    </row>
    <row r="269" spans="1:1" x14ac:dyDescent="0.25">
      <c r="A269"/>
    </row>
    <row r="270" spans="1:1" x14ac:dyDescent="0.25">
      <c r="A270"/>
    </row>
    <row r="271" spans="1:1" x14ac:dyDescent="0.25">
      <c r="A271"/>
    </row>
    <row r="272" spans="1:1" x14ac:dyDescent="0.25">
      <c r="A272"/>
    </row>
    <row r="273" spans="1:1" x14ac:dyDescent="0.25">
      <c r="A273"/>
    </row>
    <row r="274" spans="1:1" x14ac:dyDescent="0.25">
      <c r="A274"/>
    </row>
    <row r="275" spans="1:1" x14ac:dyDescent="0.25">
      <c r="A275"/>
    </row>
    <row r="276" spans="1:1" x14ac:dyDescent="0.25">
      <c r="A276"/>
    </row>
    <row r="277" spans="1:1" x14ac:dyDescent="0.25">
      <c r="A277"/>
    </row>
    <row r="278" spans="1:1" x14ac:dyDescent="0.25">
      <c r="A278"/>
    </row>
  </sheetData>
  <sheetProtection selectLockedCells="1" selectUnlockedCells="1"/>
  <autoFilter ref="A1:N133" xr:uid="{00000000-0009-0000-0000-000003000000}"/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B3:F42"/>
  <sheetViews>
    <sheetView topLeftCell="A15" zoomScale="130" zoomScaleNormal="130" workbookViewId="0">
      <selection activeCell="C16" sqref="C16"/>
    </sheetView>
  </sheetViews>
  <sheetFormatPr baseColWidth="10" defaultColWidth="8.85546875" defaultRowHeight="12.75" x14ac:dyDescent="0.2"/>
  <cols>
    <col min="2" max="2" width="64.42578125" bestFit="1" customWidth="1"/>
    <col min="3" max="5" width="18.42578125" customWidth="1"/>
    <col min="6" max="6" width="21.140625" style="206" customWidth="1"/>
  </cols>
  <sheetData>
    <row r="3" spans="2:6" ht="47.25" x14ac:dyDescent="0.2">
      <c r="B3" s="179" t="s">
        <v>1039</v>
      </c>
      <c r="C3" s="179" t="s">
        <v>1040</v>
      </c>
      <c r="D3" s="179" t="s">
        <v>1077</v>
      </c>
      <c r="E3" s="179" t="s">
        <v>1078</v>
      </c>
      <c r="F3" s="206" t="s">
        <v>1079</v>
      </c>
    </row>
    <row r="4" spans="2:6" ht="15.75" x14ac:dyDescent="0.25">
      <c r="B4" s="180" t="s">
        <v>718</v>
      </c>
      <c r="C4" s="181">
        <v>84711</v>
      </c>
      <c r="D4" s="181"/>
      <c r="E4" s="181"/>
    </row>
    <row r="5" spans="2:6" ht="15" x14ac:dyDescent="0.25">
      <c r="B5" s="133" t="s">
        <v>8</v>
      </c>
      <c r="C5" s="129">
        <v>35362</v>
      </c>
      <c r="D5" s="129">
        <f>+'[2]2. GASTOS FIJOS MENSUALES'!$B$3</f>
        <v>5617</v>
      </c>
      <c r="E5" s="129">
        <f>+C5-D5</f>
        <v>29745</v>
      </c>
      <c r="F5" s="206">
        <f>+E5/D5</f>
        <v>5.2955314224675094</v>
      </c>
    </row>
    <row r="6" spans="2:6" ht="15" x14ac:dyDescent="0.25">
      <c r="B6" s="133" t="s">
        <v>9</v>
      </c>
      <c r="C6" s="129">
        <v>21079</v>
      </c>
      <c r="D6" s="129">
        <f>+'[2]2. GASTOS FIJOS MENSUALES'!$B$4</f>
        <v>37890</v>
      </c>
      <c r="E6" s="129">
        <f>+C6-D6</f>
        <v>-16811</v>
      </c>
      <c r="F6" s="206">
        <f>+E6/D6</f>
        <v>-0.44367907099498549</v>
      </c>
    </row>
    <row r="7" spans="2:6" ht="15" x14ac:dyDescent="0.25">
      <c r="B7" s="133" t="s">
        <v>1068</v>
      </c>
      <c r="C7" s="129">
        <v>20270</v>
      </c>
      <c r="D7" s="129">
        <f>+'[2]2. GASTOS FIJOS MENSUALES'!$B$5</f>
        <v>3339</v>
      </c>
      <c r="E7" s="129">
        <f>+C7-D7</f>
        <v>16931</v>
      </c>
      <c r="F7" s="206">
        <f>+E7/D7</f>
        <v>5.0706798442647498</v>
      </c>
    </row>
    <row r="8" spans="2:6" ht="15" x14ac:dyDescent="0.25">
      <c r="B8" s="133" t="s">
        <v>10</v>
      </c>
      <c r="C8" s="129">
        <v>8000</v>
      </c>
      <c r="D8" s="129">
        <f>+'[2]2. GASTOS FIJOS MENSUALES'!$B$6</f>
        <v>6500</v>
      </c>
      <c r="E8" s="129">
        <f>+C8-D8</f>
        <v>1500</v>
      </c>
      <c r="F8" s="206">
        <f>+E8/D8</f>
        <v>0.23076923076923078</v>
      </c>
    </row>
    <row r="9" spans="2:6" ht="15" x14ac:dyDescent="0.25">
      <c r="B9" s="133" t="s">
        <v>11</v>
      </c>
      <c r="C9" s="197">
        <v>0</v>
      </c>
      <c r="D9" s="197">
        <f>+'[2]2. GASTOS FIJOS MENSUALES'!$B$7</f>
        <v>5511</v>
      </c>
      <c r="E9" s="197">
        <f>+C9-D9</f>
        <v>-5511</v>
      </c>
      <c r="F9" s="206">
        <f>+E9/D9</f>
        <v>-1</v>
      </c>
    </row>
    <row r="10" spans="2:6" ht="15.75" x14ac:dyDescent="0.25">
      <c r="B10" s="180" t="s">
        <v>719</v>
      </c>
      <c r="C10" s="181">
        <v>363113.66666666669</v>
      </c>
      <c r="D10" s="181"/>
      <c r="E10" s="181"/>
    </row>
    <row r="11" spans="2:6" ht="15" x14ac:dyDescent="0.25">
      <c r="B11" s="133" t="s">
        <v>484</v>
      </c>
      <c r="C11" s="129">
        <v>306682</v>
      </c>
      <c r="D11" s="129">
        <f>+'[2]2. GASTOS FIJOS MENSUALES'!$B$13</f>
        <v>300000</v>
      </c>
      <c r="E11" s="129">
        <f>+C11-D11</f>
        <v>6682</v>
      </c>
      <c r="F11" s="206">
        <f>+E11/D11</f>
        <v>2.2273333333333332E-2</v>
      </c>
    </row>
    <row r="12" spans="2:6" ht="15" x14ac:dyDescent="0.25">
      <c r="B12" s="133" t="s">
        <v>17</v>
      </c>
      <c r="C12" s="197">
        <v>0</v>
      </c>
      <c r="D12" s="197">
        <f>+'[2]2. GASTOS FIJOS MENSUALES'!$B$14</f>
        <v>15000</v>
      </c>
      <c r="E12" s="197">
        <f>+C12-D12</f>
        <v>-15000</v>
      </c>
      <c r="F12" s="206">
        <f>+E12/D12</f>
        <v>-1</v>
      </c>
    </row>
    <row r="13" spans="2:6" ht="15" x14ac:dyDescent="0.25">
      <c r="B13" s="133" t="s">
        <v>15</v>
      </c>
      <c r="C13" s="129">
        <v>7936.666666666667</v>
      </c>
      <c r="D13" s="129">
        <v>1.0000000000000001E-5</v>
      </c>
      <c r="E13" s="129">
        <f>+C13-D13</f>
        <v>7936.6666566666672</v>
      </c>
      <c r="F13" s="206">
        <v>1</v>
      </c>
    </row>
    <row r="14" spans="2:6" ht="15" x14ac:dyDescent="0.25">
      <c r="B14" s="133" t="s">
        <v>637</v>
      </c>
      <c r="C14" s="129">
        <v>2000</v>
      </c>
      <c r="D14" s="129">
        <f>+'[2]2. GASTOS FIJOS MENSUALES'!$B$17</f>
        <v>1750</v>
      </c>
      <c r="E14" s="129">
        <f>+C14-D14</f>
        <v>250</v>
      </c>
      <c r="F14" s="206">
        <f>+E14/D14</f>
        <v>0.14285714285714285</v>
      </c>
    </row>
    <row r="15" spans="2:6" ht="15" x14ac:dyDescent="0.25">
      <c r="B15" s="133" t="s">
        <v>21</v>
      </c>
      <c r="C15" s="197">
        <v>0</v>
      </c>
      <c r="D15" s="197">
        <v>1.0000000000000001E-5</v>
      </c>
      <c r="E15" s="197"/>
    </row>
    <row r="16" spans="2:6" ht="15" x14ac:dyDescent="0.25">
      <c r="B16" s="133" t="s">
        <v>23</v>
      </c>
      <c r="C16" s="129">
        <v>34495</v>
      </c>
      <c r="D16" s="129">
        <f>+'[2]2. GASTOS FIJOS MENSUALES'!$B$21</f>
        <v>15000</v>
      </c>
      <c r="E16" s="129">
        <f>+C16-D16</f>
        <v>19495</v>
      </c>
      <c r="F16" s="206">
        <f>+E16/D16</f>
        <v>1.2996666666666667</v>
      </c>
    </row>
    <row r="17" spans="2:6" ht="15" x14ac:dyDescent="0.25">
      <c r="B17" s="133" t="s">
        <v>22</v>
      </c>
      <c r="C17" s="129">
        <v>12000</v>
      </c>
      <c r="D17" s="129">
        <f>+'[2]2. GASTOS FIJOS MENSUALES'!$B$20</f>
        <v>10000</v>
      </c>
      <c r="E17" s="129">
        <f>+C17-D17</f>
        <v>2000</v>
      </c>
      <c r="F17" s="206">
        <f>+E17/D17</f>
        <v>0.2</v>
      </c>
    </row>
    <row r="18" spans="2:6" ht="15.75" x14ac:dyDescent="0.25">
      <c r="B18" s="180" t="s">
        <v>720</v>
      </c>
      <c r="C18" s="181">
        <v>0</v>
      </c>
      <c r="D18" s="181"/>
      <c r="E18" s="181"/>
    </row>
    <row r="19" spans="2:6" ht="15" x14ac:dyDescent="0.25">
      <c r="B19" s="133" t="s">
        <v>479</v>
      </c>
      <c r="C19" s="197">
        <v>1000000</v>
      </c>
      <c r="D19" s="197">
        <v>0</v>
      </c>
      <c r="E19" s="197">
        <f>+C19-D19</f>
        <v>1000000</v>
      </c>
    </row>
    <row r="20" spans="2:6" ht="15" x14ac:dyDescent="0.25">
      <c r="B20" s="133" t="s">
        <v>732</v>
      </c>
      <c r="C20" s="129">
        <v>0</v>
      </c>
      <c r="D20" s="129">
        <v>0</v>
      </c>
      <c r="E20" s="129">
        <f>+C20-D20</f>
        <v>0</v>
      </c>
    </row>
    <row r="21" spans="2:6" ht="15" x14ac:dyDescent="0.25">
      <c r="B21" s="133" t="s">
        <v>727</v>
      </c>
      <c r="C21" s="129">
        <v>0</v>
      </c>
      <c r="D21" s="129">
        <v>0</v>
      </c>
      <c r="E21" s="129">
        <f>+C21-D21</f>
        <v>0</v>
      </c>
    </row>
    <row r="22" spans="2:6" ht="15" x14ac:dyDescent="0.25">
      <c r="B22" s="133" t="s">
        <v>13</v>
      </c>
      <c r="C22" s="197">
        <v>0</v>
      </c>
      <c r="D22" s="197">
        <v>0</v>
      </c>
      <c r="E22" s="197"/>
    </row>
    <row r="23" spans="2:6" ht="15" x14ac:dyDescent="0.25">
      <c r="B23" s="133" t="s">
        <v>731</v>
      </c>
      <c r="C23" s="129">
        <v>0</v>
      </c>
      <c r="D23" s="129">
        <v>0</v>
      </c>
      <c r="E23" s="129"/>
    </row>
    <row r="24" spans="2:6" ht="15" x14ac:dyDescent="0.25">
      <c r="B24" s="133" t="s">
        <v>728</v>
      </c>
      <c r="C24" s="129">
        <v>0</v>
      </c>
      <c r="D24" s="129">
        <v>0</v>
      </c>
      <c r="E24" s="129"/>
    </row>
    <row r="25" spans="2:6" ht="15" x14ac:dyDescent="0.25">
      <c r="B25" s="133" t="s">
        <v>14</v>
      </c>
      <c r="C25" s="197">
        <v>0</v>
      </c>
      <c r="D25" s="197">
        <v>0</v>
      </c>
      <c r="E25" s="197"/>
    </row>
    <row r="26" spans="2:6" ht="15" x14ac:dyDescent="0.25">
      <c r="B26" s="133" t="s">
        <v>730</v>
      </c>
      <c r="C26" s="129">
        <v>0</v>
      </c>
      <c r="D26" s="129">
        <v>0</v>
      </c>
      <c r="E26" s="129"/>
    </row>
    <row r="27" spans="2:6" ht="15" x14ac:dyDescent="0.25">
      <c r="B27" s="133" t="s">
        <v>729</v>
      </c>
      <c r="C27" s="129">
        <v>0</v>
      </c>
      <c r="D27" s="129">
        <v>0</v>
      </c>
      <c r="E27" s="129"/>
    </row>
    <row r="28" spans="2:6" ht="15" x14ac:dyDescent="0.25">
      <c r="B28" s="198" t="s">
        <v>471</v>
      </c>
      <c r="C28" s="197">
        <v>0</v>
      </c>
      <c r="D28" s="197">
        <f>+'[2]2. GASTOS FIJOS MENSUALES'!$B$10</f>
        <v>8878</v>
      </c>
      <c r="E28" s="197">
        <f>+C28-D28</f>
        <v>-8878</v>
      </c>
      <c r="F28" s="206">
        <f>+E28/D28</f>
        <v>-1</v>
      </c>
    </row>
    <row r="29" spans="2:6" ht="15" x14ac:dyDescent="0.25">
      <c r="B29" s="133" t="s">
        <v>726</v>
      </c>
      <c r="C29" s="129">
        <v>0</v>
      </c>
      <c r="D29" s="129">
        <v>1.0000000000000001E-5</v>
      </c>
      <c r="E29" s="129">
        <f>+C29-D29</f>
        <v>-1.0000000000000001E-5</v>
      </c>
      <c r="F29" s="206">
        <v>1</v>
      </c>
    </row>
    <row r="30" spans="2:6" ht="15.75" x14ac:dyDescent="0.25">
      <c r="B30" s="180" t="s">
        <v>721</v>
      </c>
      <c r="C30" s="181">
        <v>69245</v>
      </c>
      <c r="D30" s="181"/>
      <c r="E30" s="181"/>
    </row>
    <row r="31" spans="2:6" ht="15" x14ac:dyDescent="0.25">
      <c r="B31" s="133" t="s">
        <v>12</v>
      </c>
      <c r="C31" s="129">
        <v>36245</v>
      </c>
      <c r="D31" s="129">
        <f>+'[2]2. GASTOS FIJOS MENSUALES'!$B$8</f>
        <v>24857</v>
      </c>
      <c r="E31" s="129">
        <f>+C31-D31</f>
        <v>11388</v>
      </c>
      <c r="F31" s="206">
        <f>+E31/D31</f>
        <v>0.45814056402623005</v>
      </c>
    </row>
    <row r="32" spans="2:6" ht="15" x14ac:dyDescent="0.25">
      <c r="B32" s="133" t="s">
        <v>18</v>
      </c>
      <c r="C32" s="129">
        <v>33000</v>
      </c>
      <c r="D32" s="129">
        <f>+'[2]2. GASTOS FIJOS MENSUALES'!$B$15</f>
        <v>15000</v>
      </c>
      <c r="E32" s="129">
        <f>+C32-D32</f>
        <v>18000</v>
      </c>
      <c r="F32" s="206">
        <f>+E32/D32</f>
        <v>1.2</v>
      </c>
    </row>
    <row r="33" spans="2:6" ht="15" x14ac:dyDescent="0.25">
      <c r="B33" s="133" t="s">
        <v>19</v>
      </c>
      <c r="C33" s="197">
        <v>0</v>
      </c>
      <c r="D33" s="197"/>
      <c r="E33" s="197"/>
    </row>
    <row r="34" spans="2:6" ht="15.75" x14ac:dyDescent="0.25">
      <c r="B34" s="180" t="s">
        <v>723</v>
      </c>
      <c r="C34" s="181">
        <v>104400</v>
      </c>
      <c r="D34" s="181"/>
      <c r="E34" s="181"/>
    </row>
    <row r="35" spans="2:6" ht="15" x14ac:dyDescent="0.25">
      <c r="B35" s="133" t="s">
        <v>722</v>
      </c>
      <c r="C35" s="129">
        <v>10000</v>
      </c>
      <c r="D35" s="129">
        <f>+'[2]2. GASTOS FIJOS MENSUALES'!$B$9</f>
        <v>9500</v>
      </c>
      <c r="E35" s="129">
        <f>+C35-D35</f>
        <v>500</v>
      </c>
      <c r="F35" s="206">
        <f>+E35/D35</f>
        <v>5.2631578947368418E-2</v>
      </c>
    </row>
    <row r="36" spans="2:6" ht="15" x14ac:dyDescent="0.25">
      <c r="B36" s="133" t="s">
        <v>16</v>
      </c>
      <c r="C36" s="129">
        <v>94400</v>
      </c>
      <c r="D36" s="129">
        <f>+'[2]2. GASTOS FIJOS MENSUALES'!$B$12</f>
        <v>8375</v>
      </c>
      <c r="E36" s="129">
        <f>+C36-D36</f>
        <v>86025</v>
      </c>
      <c r="F36" s="206">
        <f>+E36/D36</f>
        <v>10.271641791044775</v>
      </c>
    </row>
    <row r="37" spans="2:6" ht="15.75" x14ac:dyDescent="0.25">
      <c r="B37" s="180" t="s">
        <v>724</v>
      </c>
      <c r="C37" s="181">
        <v>5650</v>
      </c>
      <c r="D37" s="181"/>
      <c r="E37" s="181"/>
    </row>
    <row r="38" spans="2:6" ht="15" x14ac:dyDescent="0.25">
      <c r="B38" s="134" t="s">
        <v>20</v>
      </c>
      <c r="C38" s="197">
        <v>0</v>
      </c>
      <c r="D38" s="197"/>
      <c r="E38" s="197"/>
    </row>
    <row r="39" spans="2:6" ht="15" x14ac:dyDescent="0.25">
      <c r="B39" s="134" t="s">
        <v>725</v>
      </c>
      <c r="C39" s="129">
        <v>5650</v>
      </c>
      <c r="D39" s="129">
        <v>1.0000000000000001E-5</v>
      </c>
      <c r="E39" s="129">
        <f>+C39-D39</f>
        <v>5649.9999900000003</v>
      </c>
      <c r="F39" s="206">
        <f>+E39/D39</f>
        <v>564999999</v>
      </c>
    </row>
    <row r="40" spans="2:6" ht="15" x14ac:dyDescent="0.25">
      <c r="B40" s="134" t="s">
        <v>733</v>
      </c>
      <c r="C40" s="197">
        <v>0</v>
      </c>
      <c r="D40" s="197"/>
      <c r="E40" s="197"/>
    </row>
    <row r="41" spans="2:6" ht="15.75" x14ac:dyDescent="0.25">
      <c r="B41" s="180" t="s">
        <v>1035</v>
      </c>
      <c r="C41" s="181">
        <v>627119.66666666674</v>
      </c>
      <c r="D41" s="181">
        <f>SUM(D4:D40)</f>
        <v>467217.00004000007</v>
      </c>
      <c r="E41" s="181">
        <f>+C41-D41</f>
        <v>159902.66662666667</v>
      </c>
      <c r="F41" s="206">
        <f>+E41/D41</f>
        <v>0.34224496671349042</v>
      </c>
    </row>
    <row r="42" spans="2:6" x14ac:dyDescent="0.2">
      <c r="E42">
        <f>+D41*61%</f>
        <v>285002.37002440006</v>
      </c>
      <c r="F42" s="206">
        <f>+E41*61%</f>
        <v>97540.626642266667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">
    <tabColor theme="4" tint="-0.249977111117893"/>
  </sheetPr>
  <dimension ref="A1:G237"/>
  <sheetViews>
    <sheetView topLeftCell="A104" workbookViewId="0">
      <selection activeCell="B136" sqref="B136"/>
    </sheetView>
  </sheetViews>
  <sheetFormatPr baseColWidth="10" defaultColWidth="11.42578125" defaultRowHeight="12.75" x14ac:dyDescent="0.2"/>
  <cols>
    <col min="1" max="1" width="51" customWidth="1"/>
    <col min="2" max="2" width="20.42578125" style="145" bestFit="1" customWidth="1"/>
    <col min="4" max="4" width="25.85546875" bestFit="1" customWidth="1"/>
    <col min="5" max="5" width="26.42578125" bestFit="1" customWidth="1"/>
    <col min="6" max="6" width="25.85546875" bestFit="1" customWidth="1"/>
    <col min="7" max="7" width="16.42578125" bestFit="1" customWidth="1"/>
  </cols>
  <sheetData>
    <row r="1" spans="1:2" s="160" customFormat="1" x14ac:dyDescent="0.2">
      <c r="A1" s="160" t="s">
        <v>1014</v>
      </c>
      <c r="B1" s="161" t="s">
        <v>1015</v>
      </c>
    </row>
    <row r="2" spans="1:2" ht="15" x14ac:dyDescent="0.25">
      <c r="A2" s="117" t="s">
        <v>62</v>
      </c>
      <c r="B2" s="143">
        <v>34839</v>
      </c>
    </row>
    <row r="3" spans="1:2" ht="15" x14ac:dyDescent="0.25">
      <c r="A3" s="117" t="s">
        <v>63</v>
      </c>
      <c r="B3" s="143">
        <v>2671</v>
      </c>
    </row>
    <row r="4" spans="1:2" ht="15" x14ac:dyDescent="0.25">
      <c r="A4" s="117" t="s">
        <v>64</v>
      </c>
      <c r="B4" s="143">
        <v>4996</v>
      </c>
    </row>
    <row r="5" spans="1:2" ht="15" x14ac:dyDescent="0.25">
      <c r="A5" s="144" t="s">
        <v>412</v>
      </c>
      <c r="B5" s="143">
        <v>9471</v>
      </c>
    </row>
    <row r="6" spans="1:2" ht="15" x14ac:dyDescent="0.25">
      <c r="A6" s="144" t="s">
        <v>278</v>
      </c>
      <c r="B6" s="143">
        <v>2819</v>
      </c>
    </row>
    <row r="7" spans="1:2" ht="15" x14ac:dyDescent="0.25">
      <c r="A7" s="144" t="s">
        <v>363</v>
      </c>
      <c r="B7" s="143">
        <v>2062</v>
      </c>
    </row>
    <row r="8" spans="1:2" ht="15" x14ac:dyDescent="0.25">
      <c r="A8" s="144" t="s">
        <v>365</v>
      </c>
      <c r="B8" s="143">
        <v>4788</v>
      </c>
    </row>
    <row r="9" spans="1:2" ht="15" x14ac:dyDescent="0.25">
      <c r="A9" s="144" t="s">
        <v>364</v>
      </c>
      <c r="B9" s="143">
        <v>5700</v>
      </c>
    </row>
    <row r="10" spans="1:2" ht="15" x14ac:dyDescent="0.25">
      <c r="A10" s="144" t="s">
        <v>366</v>
      </c>
      <c r="B10" s="143">
        <v>2633</v>
      </c>
    </row>
    <row r="11" spans="1:2" ht="15" x14ac:dyDescent="0.25">
      <c r="A11" s="144" t="s">
        <v>367</v>
      </c>
      <c r="B11" s="143">
        <v>6691</v>
      </c>
    </row>
    <row r="12" spans="1:2" ht="15" x14ac:dyDescent="0.25">
      <c r="A12" s="144" t="s">
        <v>279</v>
      </c>
      <c r="B12" s="143">
        <v>11132</v>
      </c>
    </row>
    <row r="13" spans="1:2" ht="15" x14ac:dyDescent="0.25">
      <c r="A13" s="144" t="s">
        <v>280</v>
      </c>
      <c r="B13" s="143">
        <v>5625</v>
      </c>
    </row>
    <row r="14" spans="1:2" ht="15" x14ac:dyDescent="0.25">
      <c r="A14" s="144" t="s">
        <v>282</v>
      </c>
      <c r="B14" s="143">
        <v>5625</v>
      </c>
    </row>
    <row r="15" spans="1:2" ht="15" x14ac:dyDescent="0.25">
      <c r="A15" s="144" t="s">
        <v>368</v>
      </c>
      <c r="B15" s="143">
        <v>3213</v>
      </c>
    </row>
    <row r="16" spans="1:2" ht="15" x14ac:dyDescent="0.25">
      <c r="A16" s="144" t="s">
        <v>369</v>
      </c>
      <c r="B16" s="143">
        <v>5492</v>
      </c>
    </row>
    <row r="17" spans="1:7" ht="15" x14ac:dyDescent="0.25">
      <c r="A17" s="117" t="s">
        <v>138</v>
      </c>
      <c r="B17" s="143">
        <v>51076</v>
      </c>
    </row>
    <row r="18" spans="1:7" ht="15" x14ac:dyDescent="0.25">
      <c r="A18" s="20" t="s">
        <v>488</v>
      </c>
      <c r="B18" s="143">
        <v>29558</v>
      </c>
    </row>
    <row r="19" spans="1:7" ht="15" x14ac:dyDescent="0.25">
      <c r="A19" s="117" t="s">
        <v>489</v>
      </c>
      <c r="B19" s="143">
        <f>28796+47297</f>
        <v>76093</v>
      </c>
    </row>
    <row r="20" spans="1:7" ht="15" x14ac:dyDescent="0.25">
      <c r="A20" s="117" t="s">
        <v>735</v>
      </c>
      <c r="B20" s="143">
        <v>47297</v>
      </c>
      <c r="E20" s="12"/>
    </row>
    <row r="21" spans="1:7" ht="15" x14ac:dyDescent="0.25">
      <c r="A21" s="117" t="s">
        <v>492</v>
      </c>
      <c r="B21" s="143">
        <v>26933</v>
      </c>
      <c r="D21" s="24" t="s">
        <v>137</v>
      </c>
      <c r="E21" s="14" t="s">
        <v>518</v>
      </c>
      <c r="F21" s="24" t="s">
        <v>137</v>
      </c>
      <c r="G21" s="12" t="s">
        <v>139</v>
      </c>
    </row>
    <row r="22" spans="1:7" ht="15" x14ac:dyDescent="0.25">
      <c r="A22" s="144" t="s">
        <v>283</v>
      </c>
      <c r="B22" s="143">
        <v>639</v>
      </c>
    </row>
    <row r="23" spans="1:7" ht="15" x14ac:dyDescent="0.25">
      <c r="A23" s="144" t="s">
        <v>284</v>
      </c>
      <c r="B23" s="143">
        <v>9860</v>
      </c>
    </row>
    <row r="24" spans="1:7" ht="15" x14ac:dyDescent="0.25">
      <c r="A24" s="144" t="s">
        <v>285</v>
      </c>
      <c r="B24" s="143">
        <v>12040</v>
      </c>
    </row>
    <row r="25" spans="1:7" ht="15" x14ac:dyDescent="0.25">
      <c r="A25" s="144" t="s">
        <v>286</v>
      </c>
      <c r="B25" s="143">
        <v>2764</v>
      </c>
    </row>
    <row r="26" spans="1:7" ht="15" x14ac:dyDescent="0.2">
      <c r="A26" s="142" t="s">
        <v>36</v>
      </c>
      <c r="B26" s="143">
        <v>10065</v>
      </c>
    </row>
    <row r="27" spans="1:7" ht="15" x14ac:dyDescent="0.2">
      <c r="A27" s="142" t="s">
        <v>37</v>
      </c>
      <c r="B27" s="143">
        <v>1052</v>
      </c>
    </row>
    <row r="28" spans="1:7" ht="15" x14ac:dyDescent="0.2">
      <c r="A28" s="142" t="s">
        <v>119</v>
      </c>
      <c r="B28" s="143">
        <v>12413</v>
      </c>
    </row>
    <row r="29" spans="1:7" ht="15" x14ac:dyDescent="0.25">
      <c r="A29" s="144" t="s">
        <v>287</v>
      </c>
      <c r="B29" s="143">
        <v>608</v>
      </c>
    </row>
    <row r="30" spans="1:7" ht="15" x14ac:dyDescent="0.25">
      <c r="A30" s="144" t="s">
        <v>638</v>
      </c>
      <c r="B30" s="143">
        <v>7245</v>
      </c>
      <c r="D30" s="22" t="s">
        <v>61</v>
      </c>
      <c r="E30" s="12" t="s">
        <v>505</v>
      </c>
    </row>
    <row r="31" spans="1:7" ht="15" x14ac:dyDescent="0.25">
      <c r="A31" s="117" t="s">
        <v>490</v>
      </c>
      <c r="B31" s="143">
        <v>7026</v>
      </c>
    </row>
    <row r="32" spans="1:7" ht="15" x14ac:dyDescent="0.25">
      <c r="A32" s="144" t="s">
        <v>273</v>
      </c>
      <c r="B32" s="159">
        <v>3403</v>
      </c>
    </row>
    <row r="33" spans="1:2" ht="15" x14ac:dyDescent="0.25">
      <c r="A33" s="144" t="s">
        <v>288</v>
      </c>
      <c r="B33" s="143">
        <v>556</v>
      </c>
    </row>
    <row r="34" spans="1:2" ht="15" x14ac:dyDescent="0.25">
      <c r="A34" s="144" t="s">
        <v>289</v>
      </c>
      <c r="B34" s="143">
        <v>2000</v>
      </c>
    </row>
    <row r="35" spans="1:2" ht="15" x14ac:dyDescent="0.25">
      <c r="A35" s="144" t="s">
        <v>497</v>
      </c>
      <c r="B35" s="143">
        <v>798</v>
      </c>
    </row>
    <row r="36" spans="1:2" ht="15" x14ac:dyDescent="0.25">
      <c r="A36" s="156" t="s">
        <v>697</v>
      </c>
      <c r="B36" s="143">
        <v>7966</v>
      </c>
    </row>
    <row r="37" spans="1:2" ht="15" x14ac:dyDescent="0.25">
      <c r="A37" s="156" t="s">
        <v>679</v>
      </c>
      <c r="B37" s="143">
        <v>23587</v>
      </c>
    </row>
    <row r="38" spans="1:2" ht="15" x14ac:dyDescent="0.25">
      <c r="A38" s="144" t="s">
        <v>267</v>
      </c>
      <c r="B38" s="143">
        <v>10713</v>
      </c>
    </row>
    <row r="39" spans="1:2" ht="15" x14ac:dyDescent="0.25">
      <c r="A39" s="144" t="s">
        <v>266</v>
      </c>
      <c r="B39" s="143">
        <v>3379</v>
      </c>
    </row>
    <row r="40" spans="1:2" ht="15" x14ac:dyDescent="0.25">
      <c r="A40" s="144" t="s">
        <v>290</v>
      </c>
      <c r="B40" s="143">
        <v>2331</v>
      </c>
    </row>
    <row r="41" spans="1:2" ht="15" x14ac:dyDescent="0.25">
      <c r="A41" s="144" t="s">
        <v>291</v>
      </c>
      <c r="B41" s="143">
        <v>38997</v>
      </c>
    </row>
    <row r="42" spans="1:2" ht="15" x14ac:dyDescent="0.25">
      <c r="A42" s="144" t="s">
        <v>292</v>
      </c>
      <c r="B42" s="143">
        <v>21895</v>
      </c>
    </row>
    <row r="43" spans="1:2" ht="15" x14ac:dyDescent="0.25">
      <c r="A43" s="144" t="s">
        <v>388</v>
      </c>
      <c r="B43" s="143">
        <v>9907</v>
      </c>
    </row>
    <row r="44" spans="1:2" ht="15" x14ac:dyDescent="0.25">
      <c r="A44" s="144" t="s">
        <v>391</v>
      </c>
      <c r="B44" s="143">
        <v>4728</v>
      </c>
    </row>
    <row r="45" spans="1:2" ht="15" x14ac:dyDescent="0.25">
      <c r="A45" s="158" t="s">
        <v>390</v>
      </c>
      <c r="B45" s="143">
        <v>5518</v>
      </c>
    </row>
    <row r="46" spans="1:2" ht="15" x14ac:dyDescent="0.25">
      <c r="A46" s="144" t="s">
        <v>389</v>
      </c>
      <c r="B46" s="143">
        <v>6284</v>
      </c>
    </row>
    <row r="47" spans="1:2" ht="15" x14ac:dyDescent="0.25">
      <c r="A47" s="144" t="s">
        <v>681</v>
      </c>
      <c r="B47" s="143">
        <v>953</v>
      </c>
    </row>
    <row r="48" spans="1:2" ht="15" x14ac:dyDescent="0.25">
      <c r="A48" s="144" t="s">
        <v>682</v>
      </c>
      <c r="B48" s="143">
        <v>1737</v>
      </c>
    </row>
    <row r="49" spans="1:2" ht="15" x14ac:dyDescent="0.25">
      <c r="A49" s="144" t="s">
        <v>495</v>
      </c>
      <c r="B49" s="143">
        <v>954</v>
      </c>
    </row>
    <row r="50" spans="1:2" ht="15" x14ac:dyDescent="0.25">
      <c r="A50" s="144" t="s">
        <v>496</v>
      </c>
      <c r="B50" s="143">
        <v>1074</v>
      </c>
    </row>
    <row r="51" spans="1:2" ht="15" x14ac:dyDescent="0.25">
      <c r="A51" s="117" t="s">
        <v>65</v>
      </c>
      <c r="B51" s="143">
        <v>2911</v>
      </c>
    </row>
    <row r="52" spans="1:2" ht="15" x14ac:dyDescent="0.25">
      <c r="A52" s="117" t="s">
        <v>97</v>
      </c>
      <c r="B52" s="143">
        <v>4896</v>
      </c>
    </row>
    <row r="53" spans="1:2" ht="15" x14ac:dyDescent="0.25">
      <c r="A53" s="117" t="s">
        <v>98</v>
      </c>
      <c r="B53" s="143">
        <v>6081</v>
      </c>
    </row>
    <row r="54" spans="1:2" ht="15" x14ac:dyDescent="0.2">
      <c r="A54" s="142" t="s">
        <v>39</v>
      </c>
      <c r="B54" s="143">
        <v>36026</v>
      </c>
    </row>
    <row r="55" spans="1:2" ht="15" x14ac:dyDescent="0.2">
      <c r="A55" s="142" t="s">
        <v>503</v>
      </c>
      <c r="B55" s="143">
        <v>8835</v>
      </c>
    </row>
    <row r="56" spans="1:2" ht="15" x14ac:dyDescent="0.25">
      <c r="A56" s="144" t="s">
        <v>333</v>
      </c>
      <c r="B56" s="143">
        <v>416</v>
      </c>
    </row>
    <row r="57" spans="1:2" ht="15" x14ac:dyDescent="0.25">
      <c r="A57" s="117" t="s">
        <v>66</v>
      </c>
      <c r="B57" s="143">
        <v>9214</v>
      </c>
    </row>
    <row r="58" spans="1:2" ht="15" x14ac:dyDescent="0.25">
      <c r="A58" s="144" t="s">
        <v>293</v>
      </c>
      <c r="B58" s="143">
        <v>384</v>
      </c>
    </row>
    <row r="59" spans="1:2" ht="15" x14ac:dyDescent="0.25">
      <c r="A59" s="144" t="s">
        <v>294</v>
      </c>
      <c r="B59" s="143">
        <v>8305</v>
      </c>
    </row>
    <row r="60" spans="1:2" ht="15" x14ac:dyDescent="0.25">
      <c r="A60" s="144" t="s">
        <v>298</v>
      </c>
      <c r="B60" s="143">
        <v>7577</v>
      </c>
    </row>
    <row r="61" spans="1:2" ht="15" x14ac:dyDescent="0.25">
      <c r="A61" s="144" t="s">
        <v>297</v>
      </c>
      <c r="B61" s="143">
        <v>31871</v>
      </c>
    </row>
    <row r="62" spans="1:2" ht="15" x14ac:dyDescent="0.25">
      <c r="A62" s="144" t="s">
        <v>296</v>
      </c>
      <c r="B62" s="143">
        <v>44550</v>
      </c>
    </row>
    <row r="63" spans="1:2" ht="15" x14ac:dyDescent="0.25">
      <c r="A63" s="144" t="s">
        <v>295</v>
      </c>
      <c r="B63" s="143">
        <v>513</v>
      </c>
    </row>
    <row r="64" spans="1:2" ht="15" x14ac:dyDescent="0.25">
      <c r="A64" s="144" t="s">
        <v>688</v>
      </c>
      <c r="B64" s="143">
        <v>3317</v>
      </c>
    </row>
    <row r="65" spans="1:5" ht="15" x14ac:dyDescent="0.25">
      <c r="A65" s="144" t="s">
        <v>372</v>
      </c>
      <c r="B65" s="143">
        <v>895</v>
      </c>
    </row>
    <row r="66" spans="1:5" ht="15" x14ac:dyDescent="0.25">
      <c r="A66" s="144" t="s">
        <v>373</v>
      </c>
      <c r="B66" s="143">
        <v>5744</v>
      </c>
    </row>
    <row r="67" spans="1:5" ht="15" x14ac:dyDescent="0.25">
      <c r="A67" s="144" t="s">
        <v>374</v>
      </c>
      <c r="B67" s="143">
        <v>9163</v>
      </c>
    </row>
    <row r="68" spans="1:5" ht="15" x14ac:dyDescent="0.25">
      <c r="A68" s="117" t="s">
        <v>68</v>
      </c>
      <c r="B68" s="143">
        <v>4477</v>
      </c>
    </row>
    <row r="69" spans="1:5" ht="15" x14ac:dyDescent="0.25">
      <c r="A69" s="117" t="s">
        <v>99</v>
      </c>
      <c r="B69" s="143">
        <v>5590</v>
      </c>
    </row>
    <row r="70" spans="1:5" ht="15" x14ac:dyDescent="0.25">
      <c r="A70" s="144" t="s">
        <v>299</v>
      </c>
      <c r="B70" s="143">
        <v>7865</v>
      </c>
    </row>
    <row r="71" spans="1:5" ht="15" x14ac:dyDescent="0.2">
      <c r="A71" s="142" t="s">
        <v>43</v>
      </c>
      <c r="B71" s="143">
        <v>25126</v>
      </c>
    </row>
    <row r="72" spans="1:5" ht="15" x14ac:dyDescent="0.25">
      <c r="A72" s="117" t="s">
        <v>69</v>
      </c>
      <c r="B72" s="143">
        <v>2641</v>
      </c>
    </row>
    <row r="73" spans="1:5" ht="15" x14ac:dyDescent="0.25">
      <c r="A73" s="144" t="s">
        <v>300</v>
      </c>
      <c r="B73" s="143">
        <v>9004</v>
      </c>
    </row>
    <row r="74" spans="1:5" ht="15" x14ac:dyDescent="0.25">
      <c r="A74" s="144" t="s">
        <v>302</v>
      </c>
      <c r="B74" s="143">
        <v>194</v>
      </c>
    </row>
    <row r="75" spans="1:5" ht="15" x14ac:dyDescent="0.25">
      <c r="A75" s="117" t="s">
        <v>473</v>
      </c>
      <c r="B75" s="143">
        <v>4956</v>
      </c>
      <c r="D75" s="22" t="s">
        <v>61</v>
      </c>
      <c r="E75" s="12" t="s">
        <v>473</v>
      </c>
    </row>
    <row r="76" spans="1:5" ht="15" x14ac:dyDescent="0.25">
      <c r="A76" s="144" t="s">
        <v>268</v>
      </c>
      <c r="B76" s="143">
        <v>1428</v>
      </c>
    </row>
    <row r="77" spans="1:5" ht="15" x14ac:dyDescent="0.2">
      <c r="A77" s="142" t="s">
        <v>120</v>
      </c>
      <c r="B77" s="143">
        <v>7134</v>
      </c>
    </row>
    <row r="78" spans="1:5" ht="15" x14ac:dyDescent="0.25">
      <c r="A78" s="117" t="s">
        <v>100</v>
      </c>
      <c r="B78" s="143">
        <v>5554</v>
      </c>
    </row>
    <row r="79" spans="1:5" ht="15" x14ac:dyDescent="0.2">
      <c r="A79" s="142" t="s">
        <v>110</v>
      </c>
      <c r="B79" s="143">
        <v>6093</v>
      </c>
    </row>
    <row r="80" spans="1:5" ht="15" x14ac:dyDescent="0.25">
      <c r="A80" s="144" t="s">
        <v>303</v>
      </c>
      <c r="B80" s="143">
        <v>4505</v>
      </c>
    </row>
    <row r="81" spans="1:5" ht="15" x14ac:dyDescent="0.2">
      <c r="A81" s="142" t="s">
        <v>477</v>
      </c>
      <c r="B81" s="143">
        <v>7792</v>
      </c>
    </row>
    <row r="82" spans="1:5" ht="15" x14ac:dyDescent="0.25">
      <c r="A82" s="117" t="s">
        <v>101</v>
      </c>
      <c r="B82" s="143">
        <v>1300</v>
      </c>
      <c r="D82" s="22" t="s">
        <v>96</v>
      </c>
      <c r="E82" s="12" t="s">
        <v>101</v>
      </c>
    </row>
    <row r="83" spans="1:5" ht="15" x14ac:dyDescent="0.25">
      <c r="A83" s="144" t="s">
        <v>304</v>
      </c>
      <c r="B83" s="143">
        <v>616</v>
      </c>
    </row>
    <row r="84" spans="1:5" ht="15" x14ac:dyDescent="0.25">
      <c r="A84" s="157" t="s">
        <v>306</v>
      </c>
      <c r="B84" s="143">
        <v>13860</v>
      </c>
    </row>
    <row r="85" spans="1:5" ht="15" x14ac:dyDescent="0.25">
      <c r="A85" s="134" t="s">
        <v>102</v>
      </c>
      <c r="B85" s="145">
        <v>2155</v>
      </c>
    </row>
    <row r="86" spans="1:5" ht="15" x14ac:dyDescent="0.25">
      <c r="A86" s="146" t="s">
        <v>307</v>
      </c>
      <c r="B86" s="145">
        <v>10067</v>
      </c>
    </row>
    <row r="87" spans="1:5" ht="15" x14ac:dyDescent="0.25">
      <c r="A87" s="134" t="s">
        <v>485</v>
      </c>
      <c r="B87" s="143">
        <v>6552</v>
      </c>
      <c r="C87" t="s">
        <v>485</v>
      </c>
    </row>
    <row r="88" spans="1:5" ht="15" x14ac:dyDescent="0.2">
      <c r="A88" s="155" t="s">
        <v>121</v>
      </c>
      <c r="B88" s="145">
        <v>13706</v>
      </c>
    </row>
    <row r="89" spans="1:5" ht="15" x14ac:dyDescent="0.2">
      <c r="A89" s="155" t="s">
        <v>122</v>
      </c>
      <c r="B89" s="145">
        <v>13706</v>
      </c>
    </row>
    <row r="90" spans="1:5" ht="15" x14ac:dyDescent="0.25">
      <c r="A90" s="134" t="s">
        <v>132</v>
      </c>
      <c r="B90" s="145">
        <v>17300</v>
      </c>
    </row>
    <row r="91" spans="1:5" ht="15" x14ac:dyDescent="0.25">
      <c r="A91" s="134" t="s">
        <v>103</v>
      </c>
      <c r="B91" s="145">
        <v>4585</v>
      </c>
    </row>
    <row r="92" spans="1:5" ht="15" x14ac:dyDescent="0.2">
      <c r="A92" s="155" t="s">
        <v>111</v>
      </c>
      <c r="B92" s="145">
        <v>3902</v>
      </c>
    </row>
    <row r="93" spans="1:5" ht="15" x14ac:dyDescent="0.2">
      <c r="A93" s="155" t="s">
        <v>112</v>
      </c>
      <c r="B93" s="145">
        <v>5880</v>
      </c>
    </row>
    <row r="94" spans="1:5" ht="15" x14ac:dyDescent="0.25">
      <c r="A94" s="146" t="s">
        <v>308</v>
      </c>
      <c r="B94" s="145">
        <v>6760</v>
      </c>
    </row>
    <row r="95" spans="1:5" ht="15" x14ac:dyDescent="0.25">
      <c r="A95" s="146" t="s">
        <v>309</v>
      </c>
      <c r="B95" s="145">
        <v>1640</v>
      </c>
    </row>
    <row r="96" spans="1:5" ht="15" x14ac:dyDescent="0.25">
      <c r="A96" s="146" t="s">
        <v>680</v>
      </c>
      <c r="B96" s="145">
        <v>6435</v>
      </c>
    </row>
    <row r="97" spans="1:5" ht="15" x14ac:dyDescent="0.2">
      <c r="A97" s="155" t="s">
        <v>113</v>
      </c>
      <c r="B97" s="145">
        <v>7596</v>
      </c>
    </row>
    <row r="98" spans="1:5" ht="15" x14ac:dyDescent="0.25">
      <c r="A98" s="134" t="s">
        <v>72</v>
      </c>
      <c r="B98" s="145">
        <v>2590</v>
      </c>
    </row>
    <row r="99" spans="1:5" ht="15" x14ac:dyDescent="0.25">
      <c r="A99" s="134" t="s">
        <v>73</v>
      </c>
      <c r="B99" s="145">
        <v>4716</v>
      </c>
    </row>
    <row r="100" spans="1:5" ht="15" x14ac:dyDescent="0.25">
      <c r="A100" s="134" t="s">
        <v>74</v>
      </c>
      <c r="B100" s="145">
        <v>700</v>
      </c>
    </row>
    <row r="101" spans="1:5" ht="15" x14ac:dyDescent="0.25">
      <c r="A101" s="134" t="s">
        <v>75</v>
      </c>
      <c r="B101" s="145">
        <v>1890</v>
      </c>
    </row>
    <row r="102" spans="1:5" ht="15" x14ac:dyDescent="0.25">
      <c r="A102" s="134" t="s">
        <v>76</v>
      </c>
      <c r="B102" s="145">
        <v>3600</v>
      </c>
    </row>
    <row r="103" spans="1:5" ht="15" x14ac:dyDescent="0.25">
      <c r="A103" s="134" t="s">
        <v>77</v>
      </c>
      <c r="B103" s="145">
        <v>2963</v>
      </c>
    </row>
    <row r="104" spans="1:5" ht="15" x14ac:dyDescent="0.25">
      <c r="A104" s="134" t="s">
        <v>78</v>
      </c>
      <c r="B104" s="145">
        <v>700</v>
      </c>
    </row>
    <row r="105" spans="1:5" ht="15" x14ac:dyDescent="0.25">
      <c r="A105" s="134" t="s">
        <v>79</v>
      </c>
      <c r="B105" s="145">
        <v>1323</v>
      </c>
      <c r="D105" s="22" t="s">
        <v>61</v>
      </c>
      <c r="E105" s="12" t="s">
        <v>79</v>
      </c>
    </row>
    <row r="106" spans="1:5" ht="15" x14ac:dyDescent="0.25">
      <c r="A106" s="134" t="s">
        <v>81</v>
      </c>
      <c r="B106" s="145">
        <v>2442</v>
      </c>
    </row>
    <row r="107" spans="1:5" ht="15" x14ac:dyDescent="0.2">
      <c r="A107" s="155" t="s">
        <v>114</v>
      </c>
      <c r="B107" s="145">
        <v>7875</v>
      </c>
    </row>
    <row r="108" spans="1:5" ht="15" x14ac:dyDescent="0.25">
      <c r="A108" s="134" t="s">
        <v>82</v>
      </c>
      <c r="B108" s="145">
        <v>8400</v>
      </c>
    </row>
    <row r="109" spans="1:5" ht="15" x14ac:dyDescent="0.25">
      <c r="A109" s="146" t="s">
        <v>310</v>
      </c>
      <c r="B109" s="145">
        <v>4338</v>
      </c>
    </row>
    <row r="110" spans="1:5" ht="15" x14ac:dyDescent="0.2">
      <c r="A110" s="155" t="s">
        <v>487</v>
      </c>
      <c r="B110" s="145">
        <v>25113</v>
      </c>
    </row>
    <row r="111" spans="1:5" ht="15" x14ac:dyDescent="0.2">
      <c r="A111" s="155" t="s">
        <v>478</v>
      </c>
      <c r="B111" s="145">
        <v>25113</v>
      </c>
    </row>
    <row r="112" spans="1:5" ht="15" x14ac:dyDescent="0.25">
      <c r="A112" s="134" t="s">
        <v>104</v>
      </c>
      <c r="B112" s="145">
        <v>6450</v>
      </c>
    </row>
    <row r="113" spans="1:2" ht="15" x14ac:dyDescent="0.25">
      <c r="A113" s="146" t="s">
        <v>269</v>
      </c>
      <c r="B113" s="145">
        <v>972</v>
      </c>
    </row>
    <row r="114" spans="1:2" ht="15" x14ac:dyDescent="0.2">
      <c r="A114" s="155" t="s">
        <v>115</v>
      </c>
      <c r="B114" s="145">
        <v>6302</v>
      </c>
    </row>
    <row r="115" spans="1:2" ht="15" x14ac:dyDescent="0.25">
      <c r="A115" s="146" t="s">
        <v>270</v>
      </c>
      <c r="B115" s="145">
        <v>202</v>
      </c>
    </row>
    <row r="116" spans="1:2" ht="15" x14ac:dyDescent="0.25">
      <c r="A116" s="146" t="s">
        <v>311</v>
      </c>
      <c r="B116" s="145">
        <v>233</v>
      </c>
    </row>
    <row r="117" spans="1:2" ht="15" x14ac:dyDescent="0.25">
      <c r="A117" s="146" t="s">
        <v>271</v>
      </c>
      <c r="B117" s="145">
        <v>2790</v>
      </c>
    </row>
    <row r="118" spans="1:2" ht="15" x14ac:dyDescent="0.25">
      <c r="A118" s="146" t="s">
        <v>687</v>
      </c>
      <c r="B118" s="145">
        <v>4927</v>
      </c>
    </row>
    <row r="119" spans="1:2" ht="15" x14ac:dyDescent="0.25">
      <c r="A119" s="146" t="s">
        <v>686</v>
      </c>
      <c r="B119" s="145">
        <v>8283</v>
      </c>
    </row>
    <row r="120" spans="1:2" ht="15" x14ac:dyDescent="0.25">
      <c r="A120" s="146" t="s">
        <v>685</v>
      </c>
      <c r="B120" s="145">
        <v>7182</v>
      </c>
    </row>
    <row r="121" spans="1:2" ht="15" x14ac:dyDescent="0.25">
      <c r="A121" s="146" t="s">
        <v>620</v>
      </c>
      <c r="B121" s="145">
        <v>9009</v>
      </c>
    </row>
    <row r="122" spans="1:2" ht="15" x14ac:dyDescent="0.25">
      <c r="A122" s="146" t="s">
        <v>312</v>
      </c>
      <c r="B122" s="145">
        <v>2868</v>
      </c>
    </row>
    <row r="123" spans="1:2" ht="15" x14ac:dyDescent="0.25">
      <c r="A123" s="146" t="s">
        <v>482</v>
      </c>
      <c r="B123" s="145">
        <v>8984</v>
      </c>
    </row>
    <row r="124" spans="1:2" ht="15" x14ac:dyDescent="0.25">
      <c r="A124" s="146" t="s">
        <v>313</v>
      </c>
      <c r="B124" s="145">
        <v>1838</v>
      </c>
    </row>
    <row r="125" spans="1:2" ht="15" x14ac:dyDescent="0.25">
      <c r="A125" s="146" t="s">
        <v>314</v>
      </c>
      <c r="B125" s="145">
        <v>1747</v>
      </c>
    </row>
    <row r="126" spans="1:2" ht="15" x14ac:dyDescent="0.25">
      <c r="A126" s="146" t="s">
        <v>483</v>
      </c>
      <c r="B126" s="145">
        <v>658</v>
      </c>
    </row>
    <row r="127" spans="1:2" ht="15" x14ac:dyDescent="0.25">
      <c r="A127" s="146" t="s">
        <v>315</v>
      </c>
      <c r="B127" s="145">
        <v>11200</v>
      </c>
    </row>
    <row r="128" spans="1:2" ht="15" x14ac:dyDescent="0.25">
      <c r="A128" s="146" t="s">
        <v>647</v>
      </c>
      <c r="B128" s="145">
        <v>23534</v>
      </c>
    </row>
    <row r="129" spans="1:2" ht="15" x14ac:dyDescent="0.25">
      <c r="A129" s="134" t="s">
        <v>105</v>
      </c>
      <c r="B129" s="145">
        <v>4752</v>
      </c>
    </row>
    <row r="130" spans="1:2" ht="15" x14ac:dyDescent="0.2">
      <c r="A130" s="155" t="s">
        <v>133</v>
      </c>
      <c r="B130" s="145">
        <v>16686</v>
      </c>
    </row>
    <row r="131" spans="1:2" ht="15" x14ac:dyDescent="0.25">
      <c r="A131" s="134" t="s">
        <v>84</v>
      </c>
      <c r="B131" s="145">
        <v>17488</v>
      </c>
    </row>
    <row r="132" spans="1:2" ht="15" x14ac:dyDescent="0.25">
      <c r="A132" s="146" t="s">
        <v>316</v>
      </c>
      <c r="B132" s="145">
        <v>817</v>
      </c>
    </row>
    <row r="133" spans="1:2" ht="15" x14ac:dyDescent="0.25">
      <c r="A133" s="146" t="s">
        <v>696</v>
      </c>
      <c r="B133" s="145">
        <v>60449</v>
      </c>
    </row>
    <row r="134" spans="1:2" ht="15" x14ac:dyDescent="0.25">
      <c r="A134" s="146" t="s">
        <v>317</v>
      </c>
      <c r="B134" s="145">
        <v>4968</v>
      </c>
    </row>
    <row r="135" spans="1:2" ht="15" x14ac:dyDescent="0.25">
      <c r="A135" s="146" t="s">
        <v>318</v>
      </c>
      <c r="B135" s="145">
        <v>4095</v>
      </c>
    </row>
    <row r="136" spans="1:2" ht="15" x14ac:dyDescent="0.2">
      <c r="A136" s="155" t="s">
        <v>116</v>
      </c>
      <c r="B136" s="145">
        <v>12963</v>
      </c>
    </row>
    <row r="137" spans="1:2" ht="15" x14ac:dyDescent="0.2">
      <c r="A137" s="155" t="s">
        <v>123</v>
      </c>
      <c r="B137" s="145">
        <v>13292</v>
      </c>
    </row>
    <row r="138" spans="1:2" ht="15" x14ac:dyDescent="0.2">
      <c r="A138" s="155" t="s">
        <v>109</v>
      </c>
      <c r="B138" s="145">
        <v>14963</v>
      </c>
    </row>
    <row r="139" spans="1:2" ht="15" x14ac:dyDescent="0.25">
      <c r="A139" s="146" t="s">
        <v>393</v>
      </c>
      <c r="B139" s="145">
        <v>28628</v>
      </c>
    </row>
    <row r="140" spans="1:2" ht="15" x14ac:dyDescent="0.25">
      <c r="A140" s="146" t="s">
        <v>341</v>
      </c>
      <c r="B140" s="145">
        <v>10920</v>
      </c>
    </row>
    <row r="141" spans="1:2" ht="15" x14ac:dyDescent="0.25">
      <c r="A141" s="146" t="s">
        <v>340</v>
      </c>
      <c r="B141" s="145">
        <v>11200</v>
      </c>
    </row>
    <row r="142" spans="1:2" ht="15" x14ac:dyDescent="0.2">
      <c r="A142" s="155" t="s">
        <v>124</v>
      </c>
      <c r="B142" s="145">
        <v>3878</v>
      </c>
    </row>
    <row r="143" spans="1:2" ht="15" x14ac:dyDescent="0.25">
      <c r="A143" s="134" t="s">
        <v>85</v>
      </c>
      <c r="B143" s="145">
        <v>2322</v>
      </c>
    </row>
    <row r="144" spans="1:2" ht="15" x14ac:dyDescent="0.25">
      <c r="A144" s="146" t="s">
        <v>481</v>
      </c>
      <c r="B144" s="145">
        <v>718</v>
      </c>
    </row>
    <row r="145" spans="1:2" ht="15" x14ac:dyDescent="0.25">
      <c r="A145" s="134" t="s">
        <v>86</v>
      </c>
      <c r="B145" s="145">
        <v>8547</v>
      </c>
    </row>
    <row r="146" spans="1:2" ht="15" x14ac:dyDescent="0.25">
      <c r="A146" s="134" t="s">
        <v>87</v>
      </c>
      <c r="B146" s="145">
        <v>3375</v>
      </c>
    </row>
    <row r="147" spans="1:2" ht="15" x14ac:dyDescent="0.25">
      <c r="A147" s="146" t="s">
        <v>320</v>
      </c>
      <c r="B147" s="145">
        <v>1890</v>
      </c>
    </row>
    <row r="148" spans="1:2" ht="15" x14ac:dyDescent="0.25">
      <c r="A148" s="146" t="s">
        <v>378</v>
      </c>
      <c r="B148" s="145">
        <v>2610</v>
      </c>
    </row>
    <row r="149" spans="1:2" ht="15" x14ac:dyDescent="0.25">
      <c r="A149" s="146" t="s">
        <v>322</v>
      </c>
      <c r="B149" s="145">
        <v>2331</v>
      </c>
    </row>
    <row r="150" spans="1:2" ht="15" x14ac:dyDescent="0.25">
      <c r="A150" s="146" t="s">
        <v>323</v>
      </c>
      <c r="B150" s="145">
        <v>3308</v>
      </c>
    </row>
    <row r="151" spans="1:2" ht="15" x14ac:dyDescent="0.25">
      <c r="A151" s="146" t="s">
        <v>689</v>
      </c>
      <c r="B151" s="145">
        <v>9841</v>
      </c>
    </row>
    <row r="152" spans="1:2" ht="15" x14ac:dyDescent="0.25">
      <c r="A152" s="146" t="s">
        <v>324</v>
      </c>
      <c r="B152" s="145">
        <v>3402</v>
      </c>
    </row>
    <row r="153" spans="1:2" ht="15" x14ac:dyDescent="0.25">
      <c r="A153" s="134" t="s">
        <v>143</v>
      </c>
      <c r="B153" s="145">
        <v>14364</v>
      </c>
    </row>
    <row r="154" spans="1:2" ht="15" x14ac:dyDescent="0.25">
      <c r="A154" s="134" t="s">
        <v>88</v>
      </c>
      <c r="B154" s="145">
        <v>35228</v>
      </c>
    </row>
    <row r="155" spans="1:2" ht="15" x14ac:dyDescent="0.2">
      <c r="A155" s="155" t="s">
        <v>125</v>
      </c>
      <c r="B155" s="145">
        <v>11164</v>
      </c>
    </row>
    <row r="156" spans="1:2" ht="15" x14ac:dyDescent="0.25">
      <c r="A156" s="146" t="s">
        <v>379</v>
      </c>
      <c r="B156" s="145">
        <v>3087</v>
      </c>
    </row>
    <row r="157" spans="1:2" ht="15" x14ac:dyDescent="0.2">
      <c r="A157" s="155" t="s">
        <v>126</v>
      </c>
      <c r="B157" s="145">
        <v>7290</v>
      </c>
    </row>
    <row r="158" spans="1:2" ht="15" x14ac:dyDescent="0.25">
      <c r="A158" s="134" t="s">
        <v>89</v>
      </c>
      <c r="B158" s="145">
        <v>8966</v>
      </c>
    </row>
    <row r="159" spans="1:2" ht="15" x14ac:dyDescent="0.25">
      <c r="A159" s="134" t="s">
        <v>90</v>
      </c>
      <c r="B159" s="145">
        <v>8056</v>
      </c>
    </row>
    <row r="160" spans="1:2" ht="15" x14ac:dyDescent="0.2">
      <c r="A160" s="155" t="s">
        <v>127</v>
      </c>
      <c r="B160" s="145">
        <v>13742</v>
      </c>
    </row>
    <row r="161" spans="1:2" ht="15" x14ac:dyDescent="0.25">
      <c r="A161" s="134" t="s">
        <v>91</v>
      </c>
      <c r="B161" s="145">
        <v>19703</v>
      </c>
    </row>
    <row r="162" spans="1:2" ht="15" x14ac:dyDescent="0.25">
      <c r="A162" s="146" t="s">
        <v>144</v>
      </c>
      <c r="B162" s="145">
        <v>25676</v>
      </c>
    </row>
    <row r="163" spans="1:2" ht="15" x14ac:dyDescent="0.25">
      <c r="A163" s="134" t="s">
        <v>92</v>
      </c>
      <c r="B163" s="145">
        <v>3651</v>
      </c>
    </row>
    <row r="164" spans="1:2" ht="15" x14ac:dyDescent="0.25">
      <c r="A164" s="134" t="s">
        <v>93</v>
      </c>
      <c r="B164" s="145">
        <v>7936</v>
      </c>
    </row>
    <row r="165" spans="1:2" ht="15" x14ac:dyDescent="0.25">
      <c r="A165" s="134" t="s">
        <v>135</v>
      </c>
      <c r="B165" s="145">
        <v>29135</v>
      </c>
    </row>
    <row r="166" spans="1:2" ht="15" x14ac:dyDescent="0.25">
      <c r="A166" s="134" t="s">
        <v>106</v>
      </c>
      <c r="B166" s="145">
        <v>16638</v>
      </c>
    </row>
    <row r="167" spans="1:2" ht="15" x14ac:dyDescent="0.25">
      <c r="A167" s="134" t="s">
        <v>107</v>
      </c>
      <c r="B167" s="145">
        <v>11551</v>
      </c>
    </row>
    <row r="168" spans="1:2" ht="15" x14ac:dyDescent="0.25">
      <c r="A168" s="134" t="s">
        <v>94</v>
      </c>
      <c r="B168" s="145">
        <v>2155</v>
      </c>
    </row>
    <row r="169" spans="1:2" ht="15" x14ac:dyDescent="0.25">
      <c r="A169" s="146" t="s">
        <v>380</v>
      </c>
      <c r="B169" s="145">
        <v>3663</v>
      </c>
    </row>
    <row r="170" spans="1:2" ht="15" x14ac:dyDescent="0.25">
      <c r="A170" s="146" t="s">
        <v>381</v>
      </c>
      <c r="B170" s="145">
        <v>2690</v>
      </c>
    </row>
    <row r="171" spans="1:2" ht="15" x14ac:dyDescent="0.25">
      <c r="A171" s="146" t="s">
        <v>325</v>
      </c>
      <c r="B171" s="145">
        <v>4500</v>
      </c>
    </row>
    <row r="172" spans="1:2" ht="15" x14ac:dyDescent="0.25">
      <c r="A172" s="146" t="s">
        <v>382</v>
      </c>
      <c r="B172" s="145">
        <v>24969</v>
      </c>
    </row>
    <row r="173" spans="1:2" ht="15" x14ac:dyDescent="0.25">
      <c r="A173" s="134" t="s">
        <v>145</v>
      </c>
      <c r="B173" s="145">
        <v>37370</v>
      </c>
    </row>
    <row r="174" spans="1:2" ht="15" x14ac:dyDescent="0.25">
      <c r="A174" s="134" t="s">
        <v>146</v>
      </c>
      <c r="B174" s="145">
        <v>55821</v>
      </c>
    </row>
    <row r="175" spans="1:2" ht="15" x14ac:dyDescent="0.25">
      <c r="A175" s="146" t="s">
        <v>335</v>
      </c>
      <c r="B175" s="145">
        <v>35100</v>
      </c>
    </row>
    <row r="176" spans="1:2" ht="15" x14ac:dyDescent="0.25">
      <c r="A176" s="146" t="s">
        <v>336</v>
      </c>
      <c r="B176" s="145">
        <v>8974</v>
      </c>
    </row>
    <row r="177" spans="1:2" ht="15" x14ac:dyDescent="0.25">
      <c r="A177" s="146" t="s">
        <v>338</v>
      </c>
      <c r="B177" s="145">
        <v>37700</v>
      </c>
    </row>
    <row r="178" spans="1:2" ht="15" x14ac:dyDescent="0.2">
      <c r="A178" s="155" t="s">
        <v>128</v>
      </c>
      <c r="B178" s="145">
        <v>10332</v>
      </c>
    </row>
    <row r="179" spans="1:2" ht="15" x14ac:dyDescent="0.25">
      <c r="A179" s="146" t="s">
        <v>375</v>
      </c>
      <c r="B179" s="145">
        <v>16674</v>
      </c>
    </row>
    <row r="180" spans="1:2" ht="15" x14ac:dyDescent="0.25">
      <c r="A180" s="146" t="s">
        <v>327</v>
      </c>
      <c r="B180" s="145">
        <v>6081</v>
      </c>
    </row>
    <row r="181" spans="1:2" ht="15" x14ac:dyDescent="0.2">
      <c r="A181" s="155" t="s">
        <v>486</v>
      </c>
      <c r="B181" s="145">
        <v>8056</v>
      </c>
    </row>
    <row r="182" spans="1:2" ht="15" x14ac:dyDescent="0.25">
      <c r="A182" s="146" t="s">
        <v>328</v>
      </c>
      <c r="B182" s="145">
        <v>3119</v>
      </c>
    </row>
    <row r="183" spans="1:2" ht="15" x14ac:dyDescent="0.25">
      <c r="A183" s="146" t="s">
        <v>275</v>
      </c>
      <c r="B183" s="145">
        <v>6037</v>
      </c>
    </row>
    <row r="184" spans="1:2" ht="15" x14ac:dyDescent="0.25">
      <c r="A184" s="146" t="s">
        <v>413</v>
      </c>
      <c r="B184" s="145">
        <v>92300</v>
      </c>
    </row>
    <row r="185" spans="1:2" ht="15" x14ac:dyDescent="0.25">
      <c r="A185" s="146" t="s">
        <v>329</v>
      </c>
      <c r="B185" s="145">
        <v>10833</v>
      </c>
    </row>
    <row r="186" spans="1:2" ht="15" x14ac:dyDescent="0.25">
      <c r="A186" s="146" t="s">
        <v>383</v>
      </c>
      <c r="B186" s="145">
        <v>1446</v>
      </c>
    </row>
    <row r="187" spans="1:2" ht="15" x14ac:dyDescent="0.25">
      <c r="A187" s="146" t="s">
        <v>575</v>
      </c>
      <c r="B187" s="145">
        <v>4223</v>
      </c>
    </row>
    <row r="188" spans="1:2" ht="15" x14ac:dyDescent="0.25">
      <c r="A188" s="146" t="s">
        <v>376</v>
      </c>
      <c r="B188" s="145">
        <v>19978</v>
      </c>
    </row>
    <row r="189" spans="1:2" ht="15" x14ac:dyDescent="0.2">
      <c r="A189" s="155" t="s">
        <v>129</v>
      </c>
      <c r="B189" s="145">
        <v>4599</v>
      </c>
    </row>
    <row r="190" spans="1:2" ht="15" x14ac:dyDescent="0.25">
      <c r="A190" s="134" t="s">
        <v>95</v>
      </c>
      <c r="B190" s="145">
        <v>8750</v>
      </c>
    </row>
    <row r="191" spans="1:2" ht="15" x14ac:dyDescent="0.25">
      <c r="A191" s="146" t="s">
        <v>272</v>
      </c>
      <c r="B191" s="145">
        <v>2909</v>
      </c>
    </row>
    <row r="192" spans="1:2" ht="15" x14ac:dyDescent="0.2">
      <c r="A192" s="155" t="s">
        <v>130</v>
      </c>
      <c r="B192" s="145">
        <v>3139</v>
      </c>
    </row>
    <row r="193" spans="1:5" ht="15" x14ac:dyDescent="0.25">
      <c r="A193" s="146" t="s">
        <v>330</v>
      </c>
      <c r="B193" s="145">
        <v>3139</v>
      </c>
    </row>
    <row r="194" spans="1:5" ht="15" x14ac:dyDescent="0.25">
      <c r="A194" s="146" t="s">
        <v>563</v>
      </c>
      <c r="B194" s="145">
        <v>1170</v>
      </c>
    </row>
    <row r="195" spans="1:5" ht="15" x14ac:dyDescent="0.25">
      <c r="A195" s="146" t="s">
        <v>331</v>
      </c>
      <c r="B195" s="145">
        <v>1270</v>
      </c>
    </row>
    <row r="196" spans="1:5" ht="15" x14ac:dyDescent="0.25">
      <c r="A196" s="146" t="s">
        <v>332</v>
      </c>
      <c r="B196" s="145">
        <v>1129</v>
      </c>
    </row>
    <row r="197" spans="1:5" ht="15" x14ac:dyDescent="0.25">
      <c r="A197" s="134" t="s">
        <v>491</v>
      </c>
      <c r="B197" s="145">
        <v>7159</v>
      </c>
      <c r="D197" s="24" t="s">
        <v>137</v>
      </c>
      <c r="E197" s="14" t="s">
        <v>148</v>
      </c>
    </row>
    <row r="198" spans="1:5" ht="15" x14ac:dyDescent="0.25">
      <c r="A198" s="134" t="s">
        <v>136</v>
      </c>
      <c r="B198" s="145">
        <v>23532</v>
      </c>
      <c r="D198" s="24" t="s">
        <v>137</v>
      </c>
      <c r="E198" s="14" t="s">
        <v>148</v>
      </c>
    </row>
    <row r="199" spans="1:5" ht="15" x14ac:dyDescent="0.25">
      <c r="A199" s="146" t="s">
        <v>276</v>
      </c>
      <c r="B199" s="145">
        <v>3482</v>
      </c>
    </row>
    <row r="200" spans="1:5" ht="15" x14ac:dyDescent="0.25">
      <c r="A200" s="147" t="s">
        <v>707</v>
      </c>
      <c r="B200" s="145">
        <v>1896</v>
      </c>
    </row>
    <row r="201" spans="1:5" ht="15" x14ac:dyDescent="0.25">
      <c r="A201" s="146" t="s">
        <v>386</v>
      </c>
      <c r="B201" s="145">
        <v>1464</v>
      </c>
    </row>
    <row r="202" spans="1:5" ht="15" x14ac:dyDescent="0.25">
      <c r="A202" s="146" t="s">
        <v>385</v>
      </c>
      <c r="B202" s="145">
        <v>1225</v>
      </c>
    </row>
    <row r="203" spans="1:5" ht="15" x14ac:dyDescent="0.25">
      <c r="A203" s="146" t="s">
        <v>384</v>
      </c>
      <c r="B203" s="145">
        <v>1862</v>
      </c>
    </row>
    <row r="204" spans="1:5" ht="15" x14ac:dyDescent="0.25">
      <c r="A204" s="146" t="s">
        <v>706</v>
      </c>
      <c r="B204" s="145">
        <v>21966</v>
      </c>
    </row>
    <row r="237" spans="4:4" x14ac:dyDescent="0.2">
      <c r="D237" s="196"/>
    </row>
  </sheetData>
  <autoFilter ref="A1:E204" xr:uid="{00000000-0009-0000-0000-000006000000}">
    <sortState xmlns:xlrd2="http://schemas.microsoft.com/office/spreadsheetml/2017/richdata2" ref="A60:E63">
      <sortCondition descending="1" ref="A1:A204"/>
    </sortState>
  </autoFilter>
  <sortState xmlns:xlrd2="http://schemas.microsoft.com/office/spreadsheetml/2017/richdata2" ref="A2:E204">
    <sortCondition ref="A2:A204"/>
  </sortState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theme="4" tint="-0.249977111117893"/>
  </sheetPr>
  <dimension ref="A1:D278"/>
  <sheetViews>
    <sheetView topLeftCell="A80" workbookViewId="0">
      <selection activeCell="B98" sqref="B98"/>
    </sheetView>
  </sheetViews>
  <sheetFormatPr baseColWidth="10" defaultColWidth="10.42578125" defaultRowHeight="12.75" x14ac:dyDescent="0.2"/>
  <cols>
    <col min="1" max="1" width="53.42578125" customWidth="1"/>
    <col min="2" max="2" width="34.42578125" customWidth="1"/>
    <col min="3" max="3" width="53.42578125" hidden="1" customWidth="1"/>
    <col min="4" max="4" width="35.140625" bestFit="1" customWidth="1"/>
  </cols>
  <sheetData>
    <row r="1" spans="1:3" ht="15" x14ac:dyDescent="0.25">
      <c r="A1" s="148" t="s">
        <v>736</v>
      </c>
      <c r="B1" s="149" t="s">
        <v>737</v>
      </c>
      <c r="C1" s="148" t="s">
        <v>736</v>
      </c>
    </row>
    <row r="2" spans="1:3" ht="15" x14ac:dyDescent="0.25">
      <c r="A2" s="150" t="s">
        <v>738</v>
      </c>
      <c r="B2" s="151">
        <v>4534.3999999999996</v>
      </c>
      <c r="C2" s="150" t="s">
        <v>738</v>
      </c>
    </row>
    <row r="3" spans="1:3" ht="15" x14ac:dyDescent="0.25">
      <c r="A3" s="150" t="s">
        <v>739</v>
      </c>
      <c r="B3" s="151">
        <v>38535</v>
      </c>
      <c r="C3" s="150" t="s">
        <v>739</v>
      </c>
    </row>
    <row r="4" spans="1:3" ht="15" x14ac:dyDescent="0.25">
      <c r="A4" s="150" t="s">
        <v>63</v>
      </c>
      <c r="B4" s="151">
        <v>3432</v>
      </c>
      <c r="C4" s="150" t="s">
        <v>740</v>
      </c>
    </row>
    <row r="5" spans="1:3" ht="15" x14ac:dyDescent="0.25">
      <c r="A5" s="150" t="s">
        <v>741</v>
      </c>
      <c r="B5" s="151">
        <v>14555</v>
      </c>
      <c r="C5" s="150" t="s">
        <v>741</v>
      </c>
    </row>
    <row r="6" spans="1:3" ht="15" x14ac:dyDescent="0.25">
      <c r="A6" s="150" t="s">
        <v>742</v>
      </c>
      <c r="B6" s="151">
        <v>26500</v>
      </c>
      <c r="C6" s="150" t="s">
        <v>742</v>
      </c>
    </row>
    <row r="7" spans="1:3" ht="15" x14ac:dyDescent="0.25">
      <c r="A7" s="150" t="s">
        <v>743</v>
      </c>
      <c r="B7" s="151">
        <v>6792.24</v>
      </c>
      <c r="C7" s="150" t="s">
        <v>743</v>
      </c>
    </row>
    <row r="8" spans="1:3" ht="15" x14ac:dyDescent="0.25">
      <c r="A8" s="150" t="s">
        <v>744</v>
      </c>
      <c r="B8" s="151">
        <v>17950.400000000001</v>
      </c>
      <c r="C8" s="150" t="s">
        <v>744</v>
      </c>
    </row>
    <row r="9" spans="1:3" ht="15" x14ac:dyDescent="0.25">
      <c r="A9" s="150" t="s">
        <v>745</v>
      </c>
      <c r="B9" s="151">
        <v>3780</v>
      </c>
      <c r="C9" s="150" t="s">
        <v>745</v>
      </c>
    </row>
    <row r="10" spans="1:3" ht="15" x14ac:dyDescent="0.25">
      <c r="A10" s="150" t="s">
        <v>746</v>
      </c>
      <c r="B10" s="151">
        <v>42768</v>
      </c>
      <c r="C10" s="150" t="s">
        <v>746</v>
      </c>
    </row>
    <row r="11" spans="1:3" ht="15" x14ac:dyDescent="0.25">
      <c r="A11" s="150" t="s">
        <v>747</v>
      </c>
      <c r="B11" s="151">
        <v>31931</v>
      </c>
      <c r="C11" s="150" t="s">
        <v>747</v>
      </c>
    </row>
    <row r="12" spans="1:3" ht="15" x14ac:dyDescent="0.25">
      <c r="A12" s="150" t="s">
        <v>748</v>
      </c>
      <c r="B12" s="151">
        <v>26798.148000000001</v>
      </c>
      <c r="C12" s="150" t="s">
        <v>748</v>
      </c>
    </row>
    <row r="13" spans="1:3" ht="15" x14ac:dyDescent="0.25">
      <c r="A13" s="150" t="s">
        <v>749</v>
      </c>
      <c r="B13" s="151">
        <v>6700</v>
      </c>
      <c r="C13" s="150" t="s">
        <v>749</v>
      </c>
    </row>
    <row r="14" spans="1:3" ht="15" x14ac:dyDescent="0.25">
      <c r="A14" s="150" t="s">
        <v>750</v>
      </c>
      <c r="B14" s="151">
        <v>5406</v>
      </c>
      <c r="C14" s="150" t="s">
        <v>750</v>
      </c>
    </row>
    <row r="15" spans="1:3" ht="15" x14ac:dyDescent="0.25">
      <c r="A15" s="150" t="s">
        <v>751</v>
      </c>
      <c r="B15" s="151">
        <v>5300</v>
      </c>
      <c r="C15" s="150" t="s">
        <v>751</v>
      </c>
    </row>
    <row r="16" spans="1:3" ht="15" x14ac:dyDescent="0.25">
      <c r="A16" s="150" t="s">
        <v>752</v>
      </c>
      <c r="B16" s="151">
        <v>5130</v>
      </c>
      <c r="C16" s="150" t="s">
        <v>752</v>
      </c>
    </row>
    <row r="17" spans="1:4" ht="15" x14ac:dyDescent="0.25">
      <c r="A17" s="150" t="s">
        <v>753</v>
      </c>
      <c r="B17" s="151">
        <v>860.08</v>
      </c>
      <c r="C17" s="150" t="s">
        <v>753</v>
      </c>
    </row>
    <row r="18" spans="1:4" ht="15" x14ac:dyDescent="0.25">
      <c r="A18" s="150" t="s">
        <v>754</v>
      </c>
      <c r="B18" s="151">
        <v>9460</v>
      </c>
      <c r="C18" s="150" t="s">
        <v>754</v>
      </c>
    </row>
    <row r="19" spans="1:4" ht="15" x14ac:dyDescent="0.25">
      <c r="A19" s="150" t="s">
        <v>755</v>
      </c>
      <c r="B19" s="151">
        <v>9330</v>
      </c>
      <c r="C19" s="150" t="s">
        <v>755</v>
      </c>
    </row>
    <row r="20" spans="1:4" ht="15" x14ac:dyDescent="0.25">
      <c r="A20" s="150" t="s">
        <v>138</v>
      </c>
      <c r="B20" s="151">
        <v>54100</v>
      </c>
      <c r="C20" s="150" t="s">
        <v>756</v>
      </c>
    </row>
    <row r="21" spans="1:4" ht="15" x14ac:dyDescent="0.25">
      <c r="A21" s="150" t="s">
        <v>518</v>
      </c>
      <c r="B21" s="151">
        <v>33900</v>
      </c>
      <c r="C21" s="150" t="s">
        <v>757</v>
      </c>
    </row>
    <row r="22" spans="1:4" ht="15" x14ac:dyDescent="0.25">
      <c r="A22" s="150" t="s">
        <v>758</v>
      </c>
      <c r="B22" s="151">
        <v>48323.6</v>
      </c>
      <c r="C22" s="150" t="s">
        <v>758</v>
      </c>
    </row>
    <row r="23" spans="1:4" ht="15" x14ac:dyDescent="0.25">
      <c r="A23" s="150" t="s">
        <v>489</v>
      </c>
      <c r="B23" s="151">
        <v>28000</v>
      </c>
      <c r="C23" s="150" t="s">
        <v>759</v>
      </c>
    </row>
    <row r="24" spans="1:4" ht="15" x14ac:dyDescent="0.25">
      <c r="A24" s="150" t="s">
        <v>140</v>
      </c>
      <c r="B24" s="151">
        <v>63000</v>
      </c>
      <c r="C24" s="150" t="s">
        <v>760</v>
      </c>
    </row>
    <row r="25" spans="1:4" ht="15" x14ac:dyDescent="0.25">
      <c r="A25" s="150" t="s">
        <v>1024</v>
      </c>
      <c r="B25" s="151">
        <v>31700</v>
      </c>
      <c r="C25" s="150" t="s">
        <v>761</v>
      </c>
    </row>
    <row r="26" spans="1:4" ht="15" x14ac:dyDescent="0.25">
      <c r="A26" s="150" t="s">
        <v>145</v>
      </c>
      <c r="B26" s="151">
        <v>39075</v>
      </c>
      <c r="C26" s="150" t="s">
        <v>762</v>
      </c>
    </row>
    <row r="27" spans="1:4" ht="15" x14ac:dyDescent="0.25">
      <c r="A27" s="150" t="s">
        <v>146</v>
      </c>
      <c r="B27" s="151">
        <v>51600</v>
      </c>
      <c r="C27" s="150" t="s">
        <v>763</v>
      </c>
    </row>
    <row r="28" spans="1:4" ht="15" x14ac:dyDescent="0.25">
      <c r="A28" s="150" t="s">
        <v>764</v>
      </c>
      <c r="B28" s="151">
        <v>34339.760000000002</v>
      </c>
      <c r="C28" s="150" t="s">
        <v>764</v>
      </c>
    </row>
    <row r="29" spans="1:4" ht="15" x14ac:dyDescent="0.25">
      <c r="A29" s="150" t="s">
        <v>492</v>
      </c>
      <c r="B29" s="151">
        <v>33600</v>
      </c>
      <c r="C29" s="150" t="s">
        <v>765</v>
      </c>
    </row>
    <row r="30" spans="1:4" ht="15" x14ac:dyDescent="0.25">
      <c r="A30" s="150" t="s">
        <v>766</v>
      </c>
      <c r="B30" s="151">
        <v>9748.9599999999991</v>
      </c>
      <c r="C30" s="150" t="s">
        <v>766</v>
      </c>
    </row>
    <row r="31" spans="1:4" ht="15" x14ac:dyDescent="0.25">
      <c r="A31" s="150" t="s">
        <v>767</v>
      </c>
      <c r="B31" s="151">
        <v>12354.16</v>
      </c>
      <c r="C31" s="150" t="s">
        <v>767</v>
      </c>
    </row>
    <row r="32" spans="1:4" ht="15" x14ac:dyDescent="0.25">
      <c r="A32" s="150" t="s">
        <v>768</v>
      </c>
      <c r="B32" s="151">
        <v>604970.52720000001</v>
      </c>
      <c r="C32" s="150" t="s">
        <v>768</v>
      </c>
      <c r="D32" t="s">
        <v>1016</v>
      </c>
    </row>
    <row r="33" spans="1:4" ht="15" x14ac:dyDescent="0.25">
      <c r="A33" s="150" t="s">
        <v>35</v>
      </c>
      <c r="B33" s="151">
        <v>155980.24</v>
      </c>
      <c r="C33" s="150" t="s">
        <v>769</v>
      </c>
    </row>
    <row r="34" spans="1:4" ht="15" x14ac:dyDescent="0.25">
      <c r="A34" s="150" t="s">
        <v>770</v>
      </c>
      <c r="B34" s="151">
        <v>4905</v>
      </c>
      <c r="C34" s="150" t="s">
        <v>770</v>
      </c>
    </row>
    <row r="35" spans="1:4" ht="15" x14ac:dyDescent="0.25">
      <c r="A35" s="150" t="s">
        <v>771</v>
      </c>
      <c r="B35" s="151">
        <v>14851.2</v>
      </c>
      <c r="C35" s="150" t="s">
        <v>771</v>
      </c>
    </row>
    <row r="36" spans="1:4" ht="15" x14ac:dyDescent="0.25">
      <c r="A36" s="150" t="s">
        <v>772</v>
      </c>
      <c r="B36" s="151">
        <v>5982.7039999999997</v>
      </c>
      <c r="C36" s="150" t="s">
        <v>772</v>
      </c>
    </row>
    <row r="37" spans="1:4" ht="15" x14ac:dyDescent="0.25">
      <c r="A37" s="150" t="s">
        <v>36</v>
      </c>
      <c r="B37" s="151">
        <v>5527.6</v>
      </c>
      <c r="C37" s="150" t="s">
        <v>36</v>
      </c>
    </row>
    <row r="38" spans="1:4" ht="15" x14ac:dyDescent="0.25">
      <c r="A38" s="150" t="s">
        <v>37</v>
      </c>
      <c r="B38" s="151">
        <v>2600</v>
      </c>
      <c r="C38" s="150" t="s">
        <v>37</v>
      </c>
    </row>
    <row r="39" spans="1:4" ht="15" x14ac:dyDescent="0.25">
      <c r="A39" s="150" t="s">
        <v>773</v>
      </c>
      <c r="B39" s="151">
        <v>13635</v>
      </c>
      <c r="C39" s="150" t="s">
        <v>773</v>
      </c>
    </row>
    <row r="40" spans="1:4" ht="15" x14ac:dyDescent="0.25">
      <c r="A40" s="150" t="s">
        <v>119</v>
      </c>
      <c r="B40" s="151">
        <v>13900</v>
      </c>
      <c r="C40" s="150" t="s">
        <v>774</v>
      </c>
    </row>
    <row r="41" spans="1:4" ht="15" x14ac:dyDescent="0.25">
      <c r="A41" s="150" t="s">
        <v>775</v>
      </c>
      <c r="B41" s="151">
        <v>860</v>
      </c>
      <c r="C41" s="150" t="s">
        <v>775</v>
      </c>
    </row>
    <row r="42" spans="1:4" ht="15" x14ac:dyDescent="0.25">
      <c r="A42" s="150" t="s">
        <v>776</v>
      </c>
      <c r="B42" s="152">
        <v>7229.04</v>
      </c>
      <c r="C42" s="150" t="s">
        <v>776</v>
      </c>
    </row>
    <row r="43" spans="1:4" ht="15" x14ac:dyDescent="0.25">
      <c r="A43" s="150" t="s">
        <v>777</v>
      </c>
      <c r="B43" s="151">
        <v>6197.1</v>
      </c>
      <c r="C43" s="150" t="s">
        <v>777</v>
      </c>
    </row>
    <row r="44" spans="1:4" ht="15" x14ac:dyDescent="0.25">
      <c r="A44" s="150" t="s">
        <v>778</v>
      </c>
      <c r="B44" s="151">
        <v>184267.2</v>
      </c>
      <c r="C44" s="150" t="s">
        <v>778</v>
      </c>
    </row>
    <row r="45" spans="1:4" ht="15" x14ac:dyDescent="0.25">
      <c r="A45" s="150" t="s">
        <v>779</v>
      </c>
      <c r="B45" s="151">
        <v>14261.52</v>
      </c>
      <c r="C45" s="150" t="s">
        <v>779</v>
      </c>
    </row>
    <row r="46" spans="1:4" ht="15" x14ac:dyDescent="0.25">
      <c r="A46" s="150" t="s">
        <v>780</v>
      </c>
      <c r="B46" s="151">
        <v>21747.18</v>
      </c>
      <c r="C46" s="150" t="s">
        <v>780</v>
      </c>
    </row>
    <row r="47" spans="1:4" ht="15" x14ac:dyDescent="0.25">
      <c r="A47" s="150" t="s">
        <v>505</v>
      </c>
      <c r="B47" s="151">
        <v>238179.76</v>
      </c>
      <c r="C47" s="150" t="s">
        <v>781</v>
      </c>
      <c r="D47" t="s">
        <v>1018</v>
      </c>
    </row>
    <row r="48" spans="1:4" ht="15" x14ac:dyDescent="0.25">
      <c r="A48" s="150" t="s">
        <v>782</v>
      </c>
      <c r="B48" s="151">
        <v>5700</v>
      </c>
      <c r="C48" s="150" t="s">
        <v>782</v>
      </c>
      <c r="D48" t="s">
        <v>1018</v>
      </c>
    </row>
    <row r="49" spans="1:3" ht="15" x14ac:dyDescent="0.25">
      <c r="A49" s="150" t="s">
        <v>490</v>
      </c>
      <c r="B49" s="151">
        <v>13387.92</v>
      </c>
      <c r="C49" s="150" t="s">
        <v>783</v>
      </c>
    </row>
    <row r="50" spans="1:3" ht="15" x14ac:dyDescent="0.25">
      <c r="A50" s="150" t="s">
        <v>143</v>
      </c>
      <c r="B50" s="153" t="s">
        <v>785</v>
      </c>
      <c r="C50" s="150" t="s">
        <v>784</v>
      </c>
    </row>
    <row r="51" spans="1:3" ht="15" x14ac:dyDescent="0.25">
      <c r="A51" s="150" t="s">
        <v>1017</v>
      </c>
      <c r="B51" s="151">
        <v>815285.12</v>
      </c>
      <c r="C51" s="150" t="s">
        <v>786</v>
      </c>
    </row>
    <row r="52" spans="1:3" ht="15" x14ac:dyDescent="0.25">
      <c r="A52" s="150" t="s">
        <v>787</v>
      </c>
      <c r="B52" s="151">
        <v>830</v>
      </c>
      <c r="C52" s="150" t="s">
        <v>787</v>
      </c>
    </row>
    <row r="53" spans="1:3" ht="15" x14ac:dyDescent="0.25">
      <c r="A53" s="150" t="s">
        <v>788</v>
      </c>
      <c r="B53" s="151">
        <v>2475</v>
      </c>
      <c r="C53" s="150" t="s">
        <v>788</v>
      </c>
    </row>
    <row r="54" spans="1:3" ht="15" x14ac:dyDescent="0.25">
      <c r="A54" s="150" t="s">
        <v>789</v>
      </c>
      <c r="B54" s="151">
        <v>1020</v>
      </c>
      <c r="C54" s="150" t="s">
        <v>789</v>
      </c>
    </row>
    <row r="55" spans="1:3" ht="15" x14ac:dyDescent="0.25">
      <c r="A55" s="150" t="s">
        <v>790</v>
      </c>
      <c r="B55" s="151">
        <v>166400</v>
      </c>
      <c r="C55" s="150" t="s">
        <v>790</v>
      </c>
    </row>
    <row r="56" spans="1:3" ht="15" x14ac:dyDescent="0.25">
      <c r="A56" s="150" t="s">
        <v>791</v>
      </c>
      <c r="B56" s="151">
        <v>1820</v>
      </c>
      <c r="C56" s="150" t="s">
        <v>791</v>
      </c>
    </row>
    <row r="57" spans="1:3" ht="15" x14ac:dyDescent="0.25">
      <c r="A57" s="150" t="s">
        <v>792</v>
      </c>
      <c r="B57" s="151">
        <v>13100</v>
      </c>
      <c r="C57" s="150" t="s">
        <v>792</v>
      </c>
    </row>
    <row r="58" spans="1:3" ht="15" x14ac:dyDescent="0.25">
      <c r="A58" s="150" t="s">
        <v>793</v>
      </c>
      <c r="B58" s="151">
        <v>14040</v>
      </c>
      <c r="C58" s="150" t="s">
        <v>793</v>
      </c>
    </row>
    <row r="59" spans="1:3" ht="15" x14ac:dyDescent="0.25">
      <c r="A59" s="150" t="s">
        <v>794</v>
      </c>
      <c r="B59" s="151">
        <v>4600</v>
      </c>
      <c r="C59" s="150" t="s">
        <v>794</v>
      </c>
    </row>
    <row r="60" spans="1:3" ht="15" x14ac:dyDescent="0.25">
      <c r="A60" s="150" t="s">
        <v>795</v>
      </c>
      <c r="B60" s="151">
        <v>29050</v>
      </c>
      <c r="C60" s="150" t="s">
        <v>795</v>
      </c>
    </row>
    <row r="61" spans="1:3" ht="15" x14ac:dyDescent="0.25">
      <c r="A61" s="150" t="s">
        <v>796</v>
      </c>
      <c r="B61" s="151">
        <v>3603.6</v>
      </c>
      <c r="C61" s="150" t="s">
        <v>796</v>
      </c>
    </row>
    <row r="62" spans="1:3" ht="15" x14ac:dyDescent="0.25">
      <c r="A62" s="150" t="s">
        <v>797</v>
      </c>
      <c r="B62" s="151">
        <v>320000</v>
      </c>
      <c r="C62" s="150" t="s">
        <v>797</v>
      </c>
    </row>
    <row r="63" spans="1:3" ht="15" x14ac:dyDescent="0.25">
      <c r="A63" s="150" t="s">
        <v>798</v>
      </c>
      <c r="B63" s="151">
        <v>6800</v>
      </c>
      <c r="C63" s="150" t="s">
        <v>798</v>
      </c>
    </row>
    <row r="64" spans="1:3" ht="15" x14ac:dyDescent="0.25">
      <c r="A64" s="150" t="s">
        <v>799</v>
      </c>
      <c r="B64" s="151">
        <v>6221.28</v>
      </c>
      <c r="C64" s="150" t="s">
        <v>799</v>
      </c>
    </row>
    <row r="65" spans="1:4" ht="15" x14ac:dyDescent="0.25">
      <c r="A65" s="150" t="s">
        <v>800</v>
      </c>
      <c r="B65" s="151">
        <v>6500</v>
      </c>
      <c r="C65" s="150" t="s">
        <v>800</v>
      </c>
    </row>
    <row r="66" spans="1:4" ht="15" x14ac:dyDescent="0.25">
      <c r="A66" s="150" t="s">
        <v>801</v>
      </c>
      <c r="B66" s="151">
        <v>14008.8</v>
      </c>
      <c r="C66" s="150" t="s">
        <v>801</v>
      </c>
    </row>
    <row r="67" spans="1:4" ht="15" x14ac:dyDescent="0.25">
      <c r="A67" s="150" t="s">
        <v>802</v>
      </c>
      <c r="B67" s="151">
        <v>44865.599999999999</v>
      </c>
      <c r="C67" s="150" t="s">
        <v>802</v>
      </c>
    </row>
    <row r="68" spans="1:4" ht="15" x14ac:dyDescent="0.25">
      <c r="A68" s="150" t="s">
        <v>803</v>
      </c>
      <c r="B68" s="151">
        <v>2550</v>
      </c>
      <c r="C68" s="150" t="s">
        <v>803</v>
      </c>
    </row>
    <row r="69" spans="1:4" ht="15" x14ac:dyDescent="0.25">
      <c r="A69" s="150" t="s">
        <v>804</v>
      </c>
      <c r="B69" s="151">
        <v>1102.92</v>
      </c>
      <c r="C69" s="150" t="s">
        <v>804</v>
      </c>
    </row>
    <row r="70" spans="1:4" ht="15" x14ac:dyDescent="0.25">
      <c r="A70" s="150" t="s">
        <v>805</v>
      </c>
      <c r="B70" s="151">
        <v>21220.5</v>
      </c>
      <c r="C70" s="150" t="s">
        <v>805</v>
      </c>
    </row>
    <row r="71" spans="1:4" ht="15" x14ac:dyDescent="0.25">
      <c r="A71" s="150" t="s">
        <v>806</v>
      </c>
      <c r="B71" s="151">
        <v>2330</v>
      </c>
      <c r="C71" s="150" t="s">
        <v>806</v>
      </c>
    </row>
    <row r="72" spans="1:4" ht="15" x14ac:dyDescent="0.25">
      <c r="A72" s="150" t="s">
        <v>807</v>
      </c>
      <c r="B72" s="151">
        <v>1265</v>
      </c>
      <c r="C72" s="150" t="s">
        <v>807</v>
      </c>
    </row>
    <row r="73" spans="1:4" ht="15" x14ac:dyDescent="0.25">
      <c r="A73" s="150" t="s">
        <v>808</v>
      </c>
      <c r="B73" s="151">
        <v>2662.4</v>
      </c>
      <c r="C73" s="150" t="s">
        <v>808</v>
      </c>
    </row>
    <row r="74" spans="1:4" ht="15" x14ac:dyDescent="0.25">
      <c r="A74" s="150" t="s">
        <v>809</v>
      </c>
      <c r="B74" s="151">
        <v>1800</v>
      </c>
      <c r="C74" s="150" t="s">
        <v>809</v>
      </c>
    </row>
    <row r="75" spans="1:4" ht="15" x14ac:dyDescent="0.25">
      <c r="A75" s="150" t="s">
        <v>65</v>
      </c>
      <c r="B75" s="151">
        <v>14939.6</v>
      </c>
      <c r="C75" s="150" t="s">
        <v>810</v>
      </c>
      <c r="D75" s="150"/>
    </row>
    <row r="76" spans="1:4" ht="15" x14ac:dyDescent="0.25">
      <c r="A76" s="150" t="s">
        <v>98</v>
      </c>
      <c r="B76" s="151">
        <v>5405</v>
      </c>
      <c r="C76" s="150" t="s">
        <v>811</v>
      </c>
    </row>
    <row r="77" spans="1:4" ht="15" x14ac:dyDescent="0.25">
      <c r="A77" s="150" t="s">
        <v>812</v>
      </c>
      <c r="B77" s="152">
        <v>15017.183999999999</v>
      </c>
      <c r="C77" s="150" t="s">
        <v>812</v>
      </c>
    </row>
    <row r="78" spans="1:4" ht="15" x14ac:dyDescent="0.25">
      <c r="A78" s="150" t="s">
        <v>109</v>
      </c>
      <c r="B78" s="151">
        <v>26391.455999999998</v>
      </c>
      <c r="C78" s="150" t="s">
        <v>813</v>
      </c>
    </row>
    <row r="79" spans="1:4" ht="15" x14ac:dyDescent="0.25">
      <c r="A79" s="150" t="s">
        <v>39</v>
      </c>
      <c r="B79" s="151">
        <v>112000</v>
      </c>
      <c r="C79" s="150" t="s">
        <v>814</v>
      </c>
    </row>
    <row r="80" spans="1:4" ht="15" x14ac:dyDescent="0.25">
      <c r="A80" s="150" t="s">
        <v>815</v>
      </c>
      <c r="B80" s="151">
        <v>572</v>
      </c>
      <c r="C80" s="150" t="s">
        <v>815</v>
      </c>
    </row>
    <row r="81" spans="1:4" ht="15" x14ac:dyDescent="0.25">
      <c r="A81" s="150" t="s">
        <v>816</v>
      </c>
      <c r="B81" s="151">
        <v>707.2</v>
      </c>
      <c r="C81" s="150" t="s">
        <v>816</v>
      </c>
    </row>
    <row r="82" spans="1:4" ht="15" x14ac:dyDescent="0.25">
      <c r="A82" s="150" t="s">
        <v>67</v>
      </c>
      <c r="B82" s="151">
        <v>17577.04</v>
      </c>
      <c r="C82" s="150" t="s">
        <v>817</v>
      </c>
      <c r="D82" s="150"/>
    </row>
    <row r="83" spans="1:4" ht="15" x14ac:dyDescent="0.25">
      <c r="A83" s="150" t="s">
        <v>66</v>
      </c>
      <c r="B83" s="151">
        <v>12340.64</v>
      </c>
      <c r="C83" s="150" t="s">
        <v>818</v>
      </c>
      <c r="D83" s="150"/>
    </row>
    <row r="84" spans="1:4" ht="15" x14ac:dyDescent="0.25">
      <c r="A84" s="150" t="s">
        <v>819</v>
      </c>
      <c r="B84" s="151">
        <v>15750</v>
      </c>
      <c r="C84" s="150" t="s">
        <v>819</v>
      </c>
    </row>
    <row r="85" spans="1:4" ht="15" x14ac:dyDescent="0.25">
      <c r="A85" s="150" t="s">
        <v>130</v>
      </c>
      <c r="B85" s="151">
        <v>13520</v>
      </c>
      <c r="C85" s="150" t="s">
        <v>820</v>
      </c>
    </row>
    <row r="86" spans="1:4" ht="15" x14ac:dyDescent="0.25">
      <c r="A86" s="150" t="s">
        <v>821</v>
      </c>
      <c r="B86" s="151">
        <v>51300</v>
      </c>
      <c r="C86" s="150" t="s">
        <v>821</v>
      </c>
    </row>
    <row r="87" spans="1:4" ht="15" x14ac:dyDescent="0.25">
      <c r="A87" s="150" t="s">
        <v>822</v>
      </c>
      <c r="B87" s="151">
        <v>196040</v>
      </c>
      <c r="C87" s="150" t="s">
        <v>822</v>
      </c>
    </row>
    <row r="88" spans="1:4" ht="15" x14ac:dyDescent="0.25">
      <c r="A88" s="150" t="s">
        <v>823</v>
      </c>
      <c r="B88" s="151">
        <v>38209.599999999999</v>
      </c>
      <c r="C88" s="150" t="s">
        <v>823</v>
      </c>
    </row>
    <row r="89" spans="1:4" ht="15" x14ac:dyDescent="0.25">
      <c r="A89" s="150" t="s">
        <v>824</v>
      </c>
      <c r="B89" s="151">
        <v>11650</v>
      </c>
      <c r="C89" s="150" t="s">
        <v>824</v>
      </c>
    </row>
    <row r="90" spans="1:4" ht="15" x14ac:dyDescent="0.25">
      <c r="A90" s="150" t="s">
        <v>825</v>
      </c>
      <c r="B90" s="151">
        <v>39977.599999999999</v>
      </c>
      <c r="C90" s="150" t="s">
        <v>825</v>
      </c>
    </row>
    <row r="91" spans="1:4" ht="15" x14ac:dyDescent="0.25">
      <c r="A91" s="150" t="s">
        <v>826</v>
      </c>
      <c r="B91" s="151">
        <v>46150</v>
      </c>
      <c r="C91" s="150" t="s">
        <v>826</v>
      </c>
    </row>
    <row r="92" spans="1:4" ht="15" x14ac:dyDescent="0.25">
      <c r="A92" s="150" t="s">
        <v>827</v>
      </c>
      <c r="B92" s="151">
        <v>9700</v>
      </c>
      <c r="C92" s="150" t="s">
        <v>827</v>
      </c>
    </row>
    <row r="93" spans="1:4" ht="15" x14ac:dyDescent="0.25">
      <c r="A93" s="150" t="s">
        <v>828</v>
      </c>
      <c r="B93" s="151">
        <v>6050</v>
      </c>
      <c r="C93" s="150" t="s">
        <v>828</v>
      </c>
      <c r="D93" t="s">
        <v>1019</v>
      </c>
    </row>
    <row r="94" spans="1:4" ht="15" x14ac:dyDescent="0.25">
      <c r="A94" s="150" t="s">
        <v>829</v>
      </c>
      <c r="B94" s="151">
        <v>60000</v>
      </c>
      <c r="C94" s="150" t="s">
        <v>829</v>
      </c>
      <c r="D94" t="s">
        <v>1019</v>
      </c>
    </row>
    <row r="95" spans="1:4" ht="15" x14ac:dyDescent="0.25">
      <c r="A95" s="150" t="s">
        <v>112</v>
      </c>
      <c r="B95" s="151">
        <v>9000</v>
      </c>
      <c r="C95" s="150" t="s">
        <v>830</v>
      </c>
    </row>
    <row r="96" spans="1:4" ht="15" x14ac:dyDescent="0.25">
      <c r="A96" s="150" t="s">
        <v>99</v>
      </c>
      <c r="B96" s="151">
        <v>6140.16</v>
      </c>
      <c r="C96" s="150" t="s">
        <v>831</v>
      </c>
    </row>
    <row r="97" spans="1:4" ht="15" x14ac:dyDescent="0.25">
      <c r="A97" s="150" t="s">
        <v>832</v>
      </c>
      <c r="B97" s="151">
        <v>86383.44</v>
      </c>
      <c r="C97" s="150" t="s">
        <v>832</v>
      </c>
    </row>
    <row r="98" spans="1:4" ht="15" x14ac:dyDescent="0.25">
      <c r="A98" s="150" t="s">
        <v>833</v>
      </c>
      <c r="B98" s="151">
        <v>14250</v>
      </c>
      <c r="C98" s="150" t="s">
        <v>833</v>
      </c>
    </row>
    <row r="99" spans="1:4" ht="15" x14ac:dyDescent="0.25">
      <c r="A99" s="150" t="s">
        <v>41</v>
      </c>
      <c r="B99" s="151">
        <v>874380</v>
      </c>
      <c r="C99" s="150" t="s">
        <v>834</v>
      </c>
    </row>
    <row r="100" spans="1:4" ht="15" x14ac:dyDescent="0.25">
      <c r="A100" s="150" t="s">
        <v>69</v>
      </c>
      <c r="B100" s="151">
        <v>3796</v>
      </c>
      <c r="C100" s="150" t="s">
        <v>835</v>
      </c>
      <c r="D100" s="150"/>
    </row>
    <row r="101" spans="1:4" ht="15" x14ac:dyDescent="0.25">
      <c r="A101" s="150" t="s">
        <v>836</v>
      </c>
      <c r="B101" s="151">
        <v>302100</v>
      </c>
      <c r="C101" s="150" t="s">
        <v>836</v>
      </c>
    </row>
    <row r="102" spans="1:4" ht="15" x14ac:dyDescent="0.25">
      <c r="A102" s="150" t="s">
        <v>837</v>
      </c>
      <c r="B102" s="151">
        <v>218.4</v>
      </c>
      <c r="C102" s="150" t="s">
        <v>837</v>
      </c>
    </row>
    <row r="103" spans="1:4" ht="15" x14ac:dyDescent="0.25">
      <c r="A103" s="150" t="s">
        <v>838</v>
      </c>
      <c r="B103" s="151">
        <v>15067.52</v>
      </c>
      <c r="C103" s="150" t="s">
        <v>838</v>
      </c>
    </row>
    <row r="104" spans="1:4" ht="15" x14ac:dyDescent="0.25">
      <c r="A104" s="150" t="s">
        <v>141</v>
      </c>
      <c r="B104" s="151">
        <v>92848.08</v>
      </c>
      <c r="C104" s="150" t="s">
        <v>839</v>
      </c>
    </row>
    <row r="105" spans="1:4" ht="15" x14ac:dyDescent="0.25">
      <c r="A105" s="150" t="s">
        <v>473</v>
      </c>
      <c r="B105" s="151">
        <v>44000</v>
      </c>
      <c r="C105" s="150" t="s">
        <v>840</v>
      </c>
      <c r="D105" s="150" t="s">
        <v>1020</v>
      </c>
    </row>
    <row r="106" spans="1:4" ht="15" x14ac:dyDescent="0.25">
      <c r="A106" s="150" t="s">
        <v>472</v>
      </c>
      <c r="B106" s="151">
        <v>3148</v>
      </c>
      <c r="C106" s="150" t="s">
        <v>841</v>
      </c>
      <c r="D106" s="150" t="s">
        <v>1020</v>
      </c>
    </row>
    <row r="107" spans="1:4" ht="15" x14ac:dyDescent="0.25">
      <c r="A107" s="150" t="s">
        <v>842</v>
      </c>
      <c r="B107" s="151">
        <v>5300</v>
      </c>
      <c r="C107" s="150" t="s">
        <v>842</v>
      </c>
    </row>
    <row r="108" spans="1:4" ht="15" x14ac:dyDescent="0.25">
      <c r="A108" s="150" t="s">
        <v>100</v>
      </c>
      <c r="B108" s="151">
        <v>9925.76</v>
      </c>
      <c r="C108" s="150" t="s">
        <v>843</v>
      </c>
    </row>
    <row r="109" spans="1:4" ht="15" x14ac:dyDescent="0.25">
      <c r="A109" s="150" t="s">
        <v>120</v>
      </c>
      <c r="B109" s="151">
        <v>7608.64</v>
      </c>
      <c r="C109" s="150" t="s">
        <v>844</v>
      </c>
    </row>
    <row r="110" spans="1:4" ht="15" x14ac:dyDescent="0.25">
      <c r="A110" s="150" t="s">
        <v>845</v>
      </c>
      <c r="B110" s="151">
        <v>5300</v>
      </c>
      <c r="C110" s="150" t="s">
        <v>845</v>
      </c>
    </row>
    <row r="111" spans="1:4" ht="15" x14ac:dyDescent="0.25">
      <c r="A111" s="150" t="s">
        <v>846</v>
      </c>
      <c r="B111" s="151">
        <v>7122.96</v>
      </c>
      <c r="C111" s="150" t="s">
        <v>846</v>
      </c>
    </row>
    <row r="112" spans="1:4" ht="15" x14ac:dyDescent="0.25">
      <c r="A112" s="150" t="s">
        <v>477</v>
      </c>
      <c r="B112" s="151">
        <v>31155</v>
      </c>
      <c r="C112" s="150" t="s">
        <v>847</v>
      </c>
    </row>
    <row r="113" spans="1:4" ht="15" x14ac:dyDescent="0.25">
      <c r="A113" s="150" t="s">
        <v>101</v>
      </c>
      <c r="B113" s="151">
        <v>9937.2000000000007</v>
      </c>
      <c r="C113" s="150" t="s">
        <v>848</v>
      </c>
    </row>
    <row r="114" spans="1:4" ht="15" x14ac:dyDescent="0.25">
      <c r="A114" s="150" t="s">
        <v>70</v>
      </c>
      <c r="B114" s="151">
        <v>475</v>
      </c>
      <c r="C114" s="150" t="s">
        <v>849</v>
      </c>
      <c r="D114" s="150"/>
    </row>
    <row r="115" spans="1:4" ht="15" x14ac:dyDescent="0.25">
      <c r="A115" s="150" t="s">
        <v>44</v>
      </c>
      <c r="B115" s="151">
        <v>135000</v>
      </c>
      <c r="C115" s="150" t="s">
        <v>850</v>
      </c>
    </row>
    <row r="116" spans="1:4" ht="15" x14ac:dyDescent="0.25">
      <c r="A116" s="150" t="s">
        <v>851</v>
      </c>
      <c r="B116" s="151">
        <v>46950</v>
      </c>
      <c r="C116" s="150" t="s">
        <v>851</v>
      </c>
    </row>
    <row r="117" spans="1:4" ht="15" x14ac:dyDescent="0.25">
      <c r="A117" s="150" t="s">
        <v>102</v>
      </c>
      <c r="B117" s="151">
        <v>4800</v>
      </c>
      <c r="C117" s="150" t="s">
        <v>852</v>
      </c>
    </row>
    <row r="118" spans="1:4" ht="15" x14ac:dyDescent="0.25">
      <c r="A118" s="150" t="s">
        <v>853</v>
      </c>
      <c r="B118" s="151">
        <v>27800</v>
      </c>
      <c r="C118" s="150" t="s">
        <v>853</v>
      </c>
    </row>
    <row r="119" spans="1:4" ht="15" x14ac:dyDescent="0.25">
      <c r="A119" s="150" t="s">
        <v>71</v>
      </c>
      <c r="B119" s="151">
        <v>5508.88</v>
      </c>
      <c r="C119" s="150" t="s">
        <v>854</v>
      </c>
      <c r="D119" s="150"/>
    </row>
    <row r="120" spans="1:4" ht="15" x14ac:dyDescent="0.25">
      <c r="A120" s="150" t="s">
        <v>485</v>
      </c>
      <c r="B120" s="151">
        <v>5650</v>
      </c>
      <c r="C120" s="150" t="s">
        <v>855</v>
      </c>
      <c r="D120" s="150"/>
    </row>
    <row r="121" spans="1:4" ht="15" x14ac:dyDescent="0.25">
      <c r="A121" s="150" t="s">
        <v>856</v>
      </c>
      <c r="B121" s="151">
        <v>18380</v>
      </c>
      <c r="C121" s="150" t="s">
        <v>856</v>
      </c>
    </row>
    <row r="122" spans="1:4" ht="15" x14ac:dyDescent="0.25">
      <c r="A122" s="150" t="s">
        <v>857</v>
      </c>
      <c r="B122" s="151">
        <v>6064.24</v>
      </c>
      <c r="C122" s="150" t="s">
        <v>857</v>
      </c>
    </row>
    <row r="123" spans="1:4" ht="15" x14ac:dyDescent="0.25">
      <c r="A123" s="150" t="s">
        <v>858</v>
      </c>
      <c r="B123" s="151">
        <v>643.18799999999999</v>
      </c>
      <c r="C123" s="150" t="s">
        <v>858</v>
      </c>
    </row>
    <row r="124" spans="1:4" ht="15" x14ac:dyDescent="0.25">
      <c r="A124" s="150" t="s">
        <v>121</v>
      </c>
      <c r="B124" s="151">
        <v>12425</v>
      </c>
      <c r="C124" s="150" t="s">
        <v>859</v>
      </c>
    </row>
    <row r="125" spans="1:4" ht="15" x14ac:dyDescent="0.25">
      <c r="A125" s="150" t="s">
        <v>860</v>
      </c>
      <c r="B125" s="151">
        <v>12985</v>
      </c>
      <c r="C125" s="150" t="s">
        <v>860</v>
      </c>
    </row>
    <row r="126" spans="1:4" ht="15" x14ac:dyDescent="0.25">
      <c r="A126" s="150" t="s">
        <v>122</v>
      </c>
      <c r="B126" s="151">
        <v>15693.6</v>
      </c>
      <c r="C126" s="150" t="s">
        <v>861</v>
      </c>
    </row>
    <row r="127" spans="1:4" ht="15" x14ac:dyDescent="0.25">
      <c r="A127" s="150" t="s">
        <v>862</v>
      </c>
      <c r="B127" s="151">
        <v>13395</v>
      </c>
      <c r="C127" s="150" t="s">
        <v>862</v>
      </c>
    </row>
    <row r="128" spans="1:4" ht="15" x14ac:dyDescent="0.25">
      <c r="A128" s="150" t="s">
        <v>142</v>
      </c>
      <c r="B128" s="151">
        <v>31304</v>
      </c>
      <c r="C128" s="150" t="s">
        <v>863</v>
      </c>
    </row>
    <row r="129" spans="1:4" ht="15" x14ac:dyDescent="0.25">
      <c r="A129" s="150" t="s">
        <v>103</v>
      </c>
      <c r="B129" s="151">
        <v>6879.6</v>
      </c>
      <c r="C129" s="150" t="s">
        <v>864</v>
      </c>
      <c r="D129" t="s">
        <v>1027</v>
      </c>
    </row>
    <row r="130" spans="1:4" ht="15" x14ac:dyDescent="0.25">
      <c r="A130" s="150" t="s">
        <v>111</v>
      </c>
      <c r="B130" s="151">
        <v>11289.2</v>
      </c>
      <c r="C130" s="150" t="s">
        <v>865</v>
      </c>
      <c r="D130" t="s">
        <v>1027</v>
      </c>
    </row>
    <row r="131" spans="1:4" ht="15" x14ac:dyDescent="0.25">
      <c r="A131" s="150" t="s">
        <v>132</v>
      </c>
      <c r="B131" s="151">
        <v>14500</v>
      </c>
      <c r="C131" s="150" t="s">
        <v>866</v>
      </c>
      <c r="D131" t="s">
        <v>1027</v>
      </c>
    </row>
    <row r="132" spans="1:4" ht="15" x14ac:dyDescent="0.25">
      <c r="A132" s="150" t="s">
        <v>867</v>
      </c>
      <c r="B132" s="151">
        <v>11550</v>
      </c>
      <c r="C132" s="150" t="s">
        <v>867</v>
      </c>
    </row>
    <row r="133" spans="1:4" ht="15" x14ac:dyDescent="0.25">
      <c r="A133" s="150" t="s">
        <v>868</v>
      </c>
      <c r="B133" s="151">
        <v>153200</v>
      </c>
      <c r="C133" s="150" t="s">
        <v>868</v>
      </c>
    </row>
    <row r="134" spans="1:4" ht="15" x14ac:dyDescent="0.25">
      <c r="A134" s="150" t="s">
        <v>869</v>
      </c>
      <c r="B134" s="151">
        <v>6800</v>
      </c>
      <c r="C134" s="150" t="s">
        <v>869</v>
      </c>
    </row>
    <row r="135" spans="1:4" ht="15" x14ac:dyDescent="0.25">
      <c r="A135" s="150" t="s">
        <v>870</v>
      </c>
      <c r="B135" s="151">
        <v>21007.49</v>
      </c>
      <c r="C135" s="150" t="s">
        <v>870</v>
      </c>
    </row>
    <row r="136" spans="1:4" ht="15" x14ac:dyDescent="0.25">
      <c r="A136" s="150" t="s">
        <v>60</v>
      </c>
      <c r="B136" s="151">
        <v>3395000</v>
      </c>
      <c r="C136" s="150" t="s">
        <v>871</v>
      </c>
    </row>
    <row r="137" spans="1:4" ht="15" x14ac:dyDescent="0.25">
      <c r="A137" s="150" t="s">
        <v>113</v>
      </c>
      <c r="B137" s="151">
        <v>10192</v>
      </c>
      <c r="C137" s="150" t="s">
        <v>872</v>
      </c>
    </row>
    <row r="138" spans="1:4" ht="15" x14ac:dyDescent="0.25">
      <c r="A138" s="150" t="s">
        <v>75</v>
      </c>
      <c r="B138" s="151">
        <v>2000</v>
      </c>
      <c r="C138" s="150" t="s">
        <v>873</v>
      </c>
    </row>
    <row r="139" spans="1:4" ht="15" x14ac:dyDescent="0.25">
      <c r="A139" s="150" t="s">
        <v>76</v>
      </c>
      <c r="B139" s="151">
        <v>6335.68</v>
      </c>
      <c r="C139" s="150" t="s">
        <v>874</v>
      </c>
    </row>
    <row r="140" spans="1:4" ht="15" x14ac:dyDescent="0.25">
      <c r="A140" s="150" t="s">
        <v>74</v>
      </c>
      <c r="B140" s="151">
        <v>2800</v>
      </c>
      <c r="C140" s="150" t="s">
        <v>875</v>
      </c>
      <c r="D140" s="150"/>
    </row>
    <row r="141" spans="1:4" ht="15" x14ac:dyDescent="0.25">
      <c r="A141" s="150" t="s">
        <v>876</v>
      </c>
      <c r="B141" s="151">
        <v>4630</v>
      </c>
      <c r="C141" s="150" t="s">
        <v>876</v>
      </c>
    </row>
    <row r="142" spans="1:4" ht="15" x14ac:dyDescent="0.25">
      <c r="A142" s="150" t="s">
        <v>77</v>
      </c>
      <c r="B142" s="151">
        <v>2450</v>
      </c>
      <c r="C142" s="150" t="s">
        <v>77</v>
      </c>
    </row>
    <row r="143" spans="1:4" ht="15" x14ac:dyDescent="0.25">
      <c r="A143" s="150" t="s">
        <v>78</v>
      </c>
      <c r="B143" s="151">
        <v>1178.32</v>
      </c>
      <c r="C143" s="150" t="s">
        <v>877</v>
      </c>
    </row>
    <row r="144" spans="1:4" ht="15" x14ac:dyDescent="0.25">
      <c r="A144" s="150" t="s">
        <v>878</v>
      </c>
      <c r="B144" s="151">
        <v>8226.4</v>
      </c>
      <c r="C144" s="150" t="s">
        <v>878</v>
      </c>
    </row>
    <row r="145" spans="1:4" ht="15" x14ac:dyDescent="0.25">
      <c r="A145" s="150" t="s">
        <v>79</v>
      </c>
      <c r="B145" s="151">
        <v>1445</v>
      </c>
      <c r="C145" s="150" t="s">
        <v>879</v>
      </c>
    </row>
    <row r="146" spans="1:4" ht="15" x14ac:dyDescent="0.25">
      <c r="A146" s="150" t="s">
        <v>880</v>
      </c>
      <c r="B146" s="151">
        <v>20363.2</v>
      </c>
      <c r="C146" s="150" t="s">
        <v>880</v>
      </c>
    </row>
    <row r="147" spans="1:4" ht="15" x14ac:dyDescent="0.25">
      <c r="A147" s="150" t="s">
        <v>114</v>
      </c>
      <c r="B147" s="151">
        <v>12466.48</v>
      </c>
      <c r="C147" s="150" t="s">
        <v>881</v>
      </c>
      <c r="D147" t="s">
        <v>1021</v>
      </c>
    </row>
    <row r="148" spans="1:4" ht="15" x14ac:dyDescent="0.25">
      <c r="A148" s="150" t="s">
        <v>882</v>
      </c>
      <c r="B148" s="151">
        <v>2711.28</v>
      </c>
      <c r="C148" s="150" t="s">
        <v>882</v>
      </c>
      <c r="D148" t="s">
        <v>1021</v>
      </c>
    </row>
    <row r="149" spans="1:4" ht="15" x14ac:dyDescent="0.25">
      <c r="A149" s="150" t="s">
        <v>883</v>
      </c>
      <c r="B149" s="151">
        <v>31260</v>
      </c>
      <c r="C149" s="150" t="s">
        <v>883</v>
      </c>
    </row>
    <row r="150" spans="1:4" ht="15" x14ac:dyDescent="0.25">
      <c r="A150" s="150" t="s">
        <v>884</v>
      </c>
      <c r="B150" s="151">
        <v>58350</v>
      </c>
      <c r="C150" s="150" t="s">
        <v>884</v>
      </c>
    </row>
    <row r="151" spans="1:4" ht="15" x14ac:dyDescent="0.25">
      <c r="A151" s="150" t="s">
        <v>885</v>
      </c>
      <c r="B151" s="151">
        <v>6300</v>
      </c>
      <c r="C151" s="150" t="s">
        <v>885</v>
      </c>
    </row>
    <row r="152" spans="1:4" ht="15" x14ac:dyDescent="0.25">
      <c r="A152" s="150" t="s">
        <v>886</v>
      </c>
      <c r="B152" s="151">
        <v>21060</v>
      </c>
      <c r="C152" s="150" t="s">
        <v>886</v>
      </c>
    </row>
    <row r="153" spans="1:4" ht="15" x14ac:dyDescent="0.25">
      <c r="A153" s="150" t="s">
        <v>887</v>
      </c>
      <c r="B153" s="151">
        <v>71061.119999999995</v>
      </c>
      <c r="C153" s="150" t="s">
        <v>887</v>
      </c>
    </row>
    <row r="154" spans="1:4" ht="15" x14ac:dyDescent="0.25">
      <c r="A154" s="150" t="s">
        <v>82</v>
      </c>
      <c r="B154" s="151">
        <v>6800</v>
      </c>
      <c r="C154" s="150" t="s">
        <v>888</v>
      </c>
    </row>
    <row r="155" spans="1:4" ht="15" x14ac:dyDescent="0.25">
      <c r="A155" s="150" t="s">
        <v>889</v>
      </c>
      <c r="B155" s="151">
        <v>10080</v>
      </c>
      <c r="C155" s="150" t="s">
        <v>889</v>
      </c>
    </row>
    <row r="156" spans="1:4" ht="15" x14ac:dyDescent="0.25">
      <c r="A156" s="150" t="s">
        <v>478</v>
      </c>
      <c r="B156" s="151">
        <v>26725</v>
      </c>
      <c r="C156" s="150" t="s">
        <v>890</v>
      </c>
    </row>
    <row r="157" spans="1:4" ht="15" x14ac:dyDescent="0.25">
      <c r="A157" s="150" t="s">
        <v>487</v>
      </c>
      <c r="B157" s="151">
        <v>25400</v>
      </c>
      <c r="C157" s="150" t="s">
        <v>891</v>
      </c>
    </row>
    <row r="158" spans="1:4" ht="15" x14ac:dyDescent="0.25">
      <c r="A158" s="150" t="s">
        <v>104</v>
      </c>
      <c r="B158" s="151">
        <v>6800</v>
      </c>
      <c r="C158" s="150" t="s">
        <v>892</v>
      </c>
    </row>
    <row r="159" spans="1:4" ht="15" x14ac:dyDescent="0.25">
      <c r="A159" s="150" t="s">
        <v>893</v>
      </c>
      <c r="B159" s="151">
        <v>35480</v>
      </c>
      <c r="C159" s="150" t="s">
        <v>893</v>
      </c>
    </row>
    <row r="160" spans="1:4" ht="15" x14ac:dyDescent="0.25">
      <c r="A160" s="150" t="s">
        <v>894</v>
      </c>
      <c r="B160" s="151">
        <v>35901.725599999998</v>
      </c>
      <c r="C160" s="150" t="s">
        <v>894</v>
      </c>
    </row>
    <row r="161" spans="1:3" ht="15" x14ac:dyDescent="0.25">
      <c r="A161" s="150" t="s">
        <v>895</v>
      </c>
      <c r="B161" s="151">
        <v>27100</v>
      </c>
      <c r="C161" s="150" t="s">
        <v>895</v>
      </c>
    </row>
    <row r="162" spans="1:3" ht="15" x14ac:dyDescent="0.25">
      <c r="A162" s="150" t="s">
        <v>896</v>
      </c>
      <c r="B162" s="151">
        <v>1560</v>
      </c>
      <c r="C162" s="150" t="s">
        <v>896</v>
      </c>
    </row>
    <row r="163" spans="1:3" ht="15" x14ac:dyDescent="0.25">
      <c r="A163" s="150" t="s">
        <v>897</v>
      </c>
      <c r="B163" s="151">
        <v>6353</v>
      </c>
      <c r="C163" s="150" t="s">
        <v>897</v>
      </c>
    </row>
    <row r="164" spans="1:3" ht="15" x14ac:dyDescent="0.25">
      <c r="A164" s="150" t="s">
        <v>898</v>
      </c>
      <c r="B164" s="151">
        <v>10220</v>
      </c>
      <c r="C164" s="150" t="s">
        <v>898</v>
      </c>
    </row>
    <row r="165" spans="1:3" ht="15" x14ac:dyDescent="0.25">
      <c r="A165" s="150" t="s">
        <v>899</v>
      </c>
      <c r="B165" s="151">
        <v>15950</v>
      </c>
      <c r="C165" s="150" t="s">
        <v>899</v>
      </c>
    </row>
    <row r="166" spans="1:3" ht="15" x14ac:dyDescent="0.25">
      <c r="A166" s="150" t="s">
        <v>900</v>
      </c>
      <c r="B166" s="151">
        <v>32300</v>
      </c>
      <c r="C166" s="150" t="s">
        <v>900</v>
      </c>
    </row>
    <row r="167" spans="1:3" ht="15" x14ac:dyDescent="0.25">
      <c r="A167" s="150" t="s">
        <v>115</v>
      </c>
      <c r="B167" s="151">
        <v>9875.84</v>
      </c>
      <c r="C167" s="150" t="s">
        <v>901</v>
      </c>
    </row>
    <row r="168" spans="1:3" ht="15" x14ac:dyDescent="0.25">
      <c r="A168" s="150" t="s">
        <v>902</v>
      </c>
      <c r="B168" s="151">
        <v>1872</v>
      </c>
      <c r="C168" s="150" t="s">
        <v>902</v>
      </c>
    </row>
    <row r="169" spans="1:3" ht="15" x14ac:dyDescent="0.25">
      <c r="A169" s="150" t="s">
        <v>903</v>
      </c>
      <c r="B169" s="151">
        <v>5145</v>
      </c>
      <c r="C169" s="150" t="s">
        <v>903</v>
      </c>
    </row>
    <row r="170" spans="1:3" ht="15" x14ac:dyDescent="0.25">
      <c r="A170" s="150" t="s">
        <v>904</v>
      </c>
      <c r="B170" s="151">
        <v>9288.24</v>
      </c>
      <c r="C170" s="150" t="s">
        <v>904</v>
      </c>
    </row>
    <row r="171" spans="1:3" ht="15" x14ac:dyDescent="0.25">
      <c r="A171" s="150" t="s">
        <v>905</v>
      </c>
      <c r="B171" s="151">
        <v>3775.2</v>
      </c>
      <c r="C171" s="150" t="s">
        <v>905</v>
      </c>
    </row>
    <row r="172" spans="1:3" ht="15" x14ac:dyDescent="0.25">
      <c r="A172" s="150" t="s">
        <v>906</v>
      </c>
      <c r="B172" s="151">
        <v>17950</v>
      </c>
      <c r="C172" s="150" t="s">
        <v>906</v>
      </c>
    </row>
    <row r="173" spans="1:3" ht="15" x14ac:dyDescent="0.25">
      <c r="A173" s="150" t="s">
        <v>907</v>
      </c>
      <c r="B173" s="151">
        <v>1780</v>
      </c>
      <c r="C173" s="150" t="s">
        <v>907</v>
      </c>
    </row>
    <row r="174" spans="1:3" ht="15" x14ac:dyDescent="0.25">
      <c r="A174" s="150" t="s">
        <v>908</v>
      </c>
      <c r="B174" s="151">
        <v>8881.6</v>
      </c>
      <c r="C174" s="150" t="s">
        <v>908</v>
      </c>
    </row>
    <row r="175" spans="1:3" ht="15" x14ac:dyDescent="0.25">
      <c r="A175" s="150" t="s">
        <v>909</v>
      </c>
      <c r="B175" s="151">
        <v>85800</v>
      </c>
      <c r="C175" s="150" t="s">
        <v>909</v>
      </c>
    </row>
    <row r="176" spans="1:3" ht="15" x14ac:dyDescent="0.25">
      <c r="A176" s="150" t="s">
        <v>910</v>
      </c>
      <c r="B176" s="151">
        <v>335740.08</v>
      </c>
      <c r="C176" s="150" t="s">
        <v>910</v>
      </c>
    </row>
    <row r="177" spans="1:3" ht="15" x14ac:dyDescent="0.25">
      <c r="A177" s="150" t="s">
        <v>105</v>
      </c>
      <c r="B177" s="151">
        <v>12688</v>
      </c>
      <c r="C177" s="150" t="s">
        <v>911</v>
      </c>
    </row>
    <row r="178" spans="1:3" ht="15" x14ac:dyDescent="0.25">
      <c r="A178" s="150" t="s">
        <v>912</v>
      </c>
      <c r="B178" s="151">
        <v>9152</v>
      </c>
      <c r="C178" s="150" t="s">
        <v>912</v>
      </c>
    </row>
    <row r="179" spans="1:3" ht="15" x14ac:dyDescent="0.25">
      <c r="A179" s="150" t="s">
        <v>913</v>
      </c>
      <c r="B179" s="151">
        <v>1</v>
      </c>
      <c r="C179" s="150" t="s">
        <v>913</v>
      </c>
    </row>
    <row r="180" spans="1:3" ht="15" x14ac:dyDescent="0.25">
      <c r="A180" s="150" t="s">
        <v>84</v>
      </c>
      <c r="B180" s="151">
        <v>16590</v>
      </c>
      <c r="C180" s="150" t="s">
        <v>914</v>
      </c>
    </row>
    <row r="181" spans="1:3" ht="15" x14ac:dyDescent="0.25">
      <c r="A181" s="150" t="s">
        <v>133</v>
      </c>
      <c r="B181" s="151">
        <v>59546.239999999998</v>
      </c>
      <c r="C181" s="150" t="s">
        <v>915</v>
      </c>
    </row>
    <row r="182" spans="1:3" ht="15" x14ac:dyDescent="0.25">
      <c r="A182" s="150" t="s">
        <v>916</v>
      </c>
      <c r="B182" s="151">
        <v>8268</v>
      </c>
      <c r="C182" s="150" t="s">
        <v>916</v>
      </c>
    </row>
    <row r="183" spans="1:3" ht="15" x14ac:dyDescent="0.25">
      <c r="A183" s="150" t="s">
        <v>917</v>
      </c>
      <c r="B183" s="151">
        <v>70096</v>
      </c>
      <c r="C183" s="150" t="s">
        <v>917</v>
      </c>
    </row>
    <row r="184" spans="1:3" ht="15" x14ac:dyDescent="0.25">
      <c r="A184" s="150" t="s">
        <v>918</v>
      </c>
      <c r="B184" s="151">
        <v>300</v>
      </c>
      <c r="C184" s="150" t="s">
        <v>918</v>
      </c>
    </row>
    <row r="185" spans="1:3" ht="15" x14ac:dyDescent="0.25">
      <c r="A185" s="150" t="s">
        <v>51</v>
      </c>
      <c r="B185" s="151">
        <v>1070264</v>
      </c>
      <c r="C185" s="150" t="s">
        <v>919</v>
      </c>
    </row>
    <row r="186" spans="1:3" ht="15" x14ac:dyDescent="0.25">
      <c r="A186" s="150" t="s">
        <v>920</v>
      </c>
      <c r="B186" s="151">
        <v>4500</v>
      </c>
      <c r="C186" s="150" t="s">
        <v>920</v>
      </c>
    </row>
    <row r="187" spans="1:3" ht="15" x14ac:dyDescent="0.25">
      <c r="A187" s="150" t="s">
        <v>921</v>
      </c>
      <c r="B187" s="151">
        <v>12272</v>
      </c>
      <c r="C187" s="150" t="s">
        <v>921</v>
      </c>
    </row>
    <row r="188" spans="1:3" ht="15" x14ac:dyDescent="0.25">
      <c r="A188" s="150" t="s">
        <v>922</v>
      </c>
      <c r="B188" s="151">
        <v>8258.7960000000003</v>
      </c>
      <c r="C188" s="150" t="s">
        <v>922</v>
      </c>
    </row>
    <row r="189" spans="1:3" ht="15" x14ac:dyDescent="0.25">
      <c r="A189" s="150" t="s">
        <v>923</v>
      </c>
      <c r="B189" s="151">
        <v>4053.011</v>
      </c>
      <c r="C189" s="150" t="s">
        <v>923</v>
      </c>
    </row>
    <row r="190" spans="1:3" ht="15" x14ac:dyDescent="0.25">
      <c r="A190" s="150" t="s">
        <v>924</v>
      </c>
      <c r="B190" s="151">
        <v>20500</v>
      </c>
      <c r="C190" s="150" t="s">
        <v>924</v>
      </c>
    </row>
    <row r="191" spans="1:3" ht="15" x14ac:dyDescent="0.25">
      <c r="A191" s="150" t="s">
        <v>123</v>
      </c>
      <c r="B191" s="151">
        <v>30173.52</v>
      </c>
      <c r="C191" s="150" t="s">
        <v>925</v>
      </c>
    </row>
    <row r="192" spans="1:3" ht="15" x14ac:dyDescent="0.25">
      <c r="A192" s="150" t="s">
        <v>116</v>
      </c>
      <c r="B192" s="151">
        <v>60119.28</v>
      </c>
      <c r="C192" s="150" t="s">
        <v>926</v>
      </c>
    </row>
    <row r="193" spans="1:4" ht="15" x14ac:dyDescent="0.25">
      <c r="A193" s="150" t="s">
        <v>134</v>
      </c>
      <c r="B193" s="151">
        <v>5000</v>
      </c>
      <c r="C193" s="150" t="s">
        <v>927</v>
      </c>
    </row>
    <row r="194" spans="1:4" ht="15" x14ac:dyDescent="0.25">
      <c r="A194" s="150" t="s">
        <v>124</v>
      </c>
      <c r="B194" s="151">
        <v>4405</v>
      </c>
      <c r="C194" s="150" t="s">
        <v>928</v>
      </c>
    </row>
    <row r="195" spans="1:4" ht="15" x14ac:dyDescent="0.25">
      <c r="A195" s="150" t="s">
        <v>125</v>
      </c>
      <c r="B195" s="151">
        <v>2385</v>
      </c>
      <c r="C195" s="150" t="s">
        <v>929</v>
      </c>
    </row>
    <row r="196" spans="1:4" ht="15" x14ac:dyDescent="0.25">
      <c r="A196" s="150" t="s">
        <v>86</v>
      </c>
      <c r="B196" s="151">
        <v>10142.08</v>
      </c>
      <c r="C196" s="150" t="s">
        <v>930</v>
      </c>
    </row>
    <row r="197" spans="1:4" ht="15" x14ac:dyDescent="0.25">
      <c r="A197" s="150" t="s">
        <v>931</v>
      </c>
      <c r="B197" s="151">
        <v>48631.835200000001</v>
      </c>
      <c r="C197" s="150" t="s">
        <v>931</v>
      </c>
    </row>
    <row r="198" spans="1:4" ht="15" x14ac:dyDescent="0.25">
      <c r="A198" s="150" t="s">
        <v>932</v>
      </c>
      <c r="B198" s="151">
        <v>110</v>
      </c>
      <c r="C198" s="150" t="s">
        <v>932</v>
      </c>
    </row>
    <row r="199" spans="1:4" ht="15" x14ac:dyDescent="0.25">
      <c r="A199" s="150" t="s">
        <v>933</v>
      </c>
      <c r="B199" s="151">
        <v>10296</v>
      </c>
      <c r="C199" s="150" t="s">
        <v>933</v>
      </c>
    </row>
    <row r="200" spans="1:4" ht="15" x14ac:dyDescent="0.25">
      <c r="A200" s="150" t="s">
        <v>934</v>
      </c>
      <c r="B200" s="151">
        <v>18000</v>
      </c>
      <c r="C200" s="150" t="s">
        <v>934</v>
      </c>
    </row>
    <row r="201" spans="1:4" ht="15" x14ac:dyDescent="0.25">
      <c r="A201" s="150" t="s">
        <v>935</v>
      </c>
      <c r="B201" s="151">
        <v>3432</v>
      </c>
      <c r="C201" s="150" t="s">
        <v>935</v>
      </c>
    </row>
    <row r="202" spans="1:4" ht="15" x14ac:dyDescent="0.25">
      <c r="A202" s="150" t="s">
        <v>936</v>
      </c>
      <c r="B202" s="151">
        <v>20700</v>
      </c>
      <c r="C202" s="150" t="s">
        <v>936</v>
      </c>
    </row>
    <row r="203" spans="1:4" ht="15" x14ac:dyDescent="0.25">
      <c r="A203" s="150" t="s">
        <v>937</v>
      </c>
      <c r="B203" s="151">
        <v>93825.368000000002</v>
      </c>
      <c r="C203" s="150" t="s">
        <v>937</v>
      </c>
    </row>
    <row r="204" spans="1:4" ht="15" x14ac:dyDescent="0.25">
      <c r="A204" s="150" t="s">
        <v>55</v>
      </c>
      <c r="B204" s="151">
        <v>65000</v>
      </c>
      <c r="C204" s="150" t="s">
        <v>938</v>
      </c>
      <c r="D204" s="150"/>
    </row>
    <row r="205" spans="1:4" ht="15" x14ac:dyDescent="0.25">
      <c r="A205" s="150" t="s">
        <v>939</v>
      </c>
      <c r="B205" s="151">
        <v>11464.17</v>
      </c>
      <c r="C205" s="150" t="s">
        <v>939</v>
      </c>
    </row>
    <row r="206" spans="1:4" ht="15" x14ac:dyDescent="0.25">
      <c r="A206" s="150" t="s">
        <v>940</v>
      </c>
      <c r="B206" s="151">
        <v>282000</v>
      </c>
      <c r="C206" s="150" t="s">
        <v>940</v>
      </c>
    </row>
    <row r="207" spans="1:4" ht="15" x14ac:dyDescent="0.25">
      <c r="A207" s="150" t="s">
        <v>941</v>
      </c>
      <c r="B207" s="151">
        <v>7885</v>
      </c>
      <c r="C207" s="150" t="s">
        <v>941</v>
      </c>
    </row>
    <row r="208" spans="1:4" ht="15" x14ac:dyDescent="0.25">
      <c r="A208" s="150" t="s">
        <v>942</v>
      </c>
      <c r="B208" s="151">
        <v>8060</v>
      </c>
      <c r="C208" s="150" t="s">
        <v>942</v>
      </c>
    </row>
    <row r="209" spans="1:3" ht="15" x14ac:dyDescent="0.25">
      <c r="A209" s="150" t="s">
        <v>943</v>
      </c>
      <c r="B209" s="151">
        <v>26320</v>
      </c>
      <c r="C209" s="150" t="s">
        <v>943</v>
      </c>
    </row>
    <row r="210" spans="1:3" ht="15" x14ac:dyDescent="0.25">
      <c r="A210" s="150" t="s">
        <v>944</v>
      </c>
      <c r="B210" s="151">
        <v>19687.2</v>
      </c>
      <c r="C210" s="150" t="s">
        <v>944</v>
      </c>
    </row>
    <row r="211" spans="1:3" ht="15" x14ac:dyDescent="0.25">
      <c r="A211" s="150" t="s">
        <v>945</v>
      </c>
      <c r="B211" s="151">
        <v>34615</v>
      </c>
      <c r="C211" s="150" t="s">
        <v>945</v>
      </c>
    </row>
    <row r="212" spans="1:3" ht="15" x14ac:dyDescent="0.25">
      <c r="A212" s="150" t="s">
        <v>946</v>
      </c>
      <c r="B212" s="151">
        <v>7418.0079999999998</v>
      </c>
      <c r="C212" s="150" t="s">
        <v>946</v>
      </c>
    </row>
    <row r="213" spans="1:3" ht="15" x14ac:dyDescent="0.25">
      <c r="A213" s="150" t="s">
        <v>947</v>
      </c>
      <c r="B213" s="151">
        <v>33600</v>
      </c>
      <c r="C213" s="150" t="s">
        <v>947</v>
      </c>
    </row>
    <row r="214" spans="1:3" ht="15" x14ac:dyDescent="0.25">
      <c r="A214" s="150" t="s">
        <v>948</v>
      </c>
      <c r="B214" s="151">
        <v>34840</v>
      </c>
      <c r="C214" s="150" t="s">
        <v>948</v>
      </c>
    </row>
    <row r="215" spans="1:3" ht="15" x14ac:dyDescent="0.25">
      <c r="A215" s="150" t="s">
        <v>88</v>
      </c>
      <c r="B215" s="151">
        <v>37398.400000000001</v>
      </c>
      <c r="C215" s="150" t="s">
        <v>949</v>
      </c>
    </row>
    <row r="216" spans="1:3" ht="15" x14ac:dyDescent="0.25">
      <c r="A216" s="150" t="s">
        <v>950</v>
      </c>
      <c r="B216" s="151">
        <v>12500</v>
      </c>
      <c r="C216" s="150" t="s">
        <v>950</v>
      </c>
    </row>
    <row r="217" spans="1:3" ht="15" x14ac:dyDescent="0.25">
      <c r="A217" s="150" t="s">
        <v>951</v>
      </c>
      <c r="B217" s="151">
        <v>6000</v>
      </c>
      <c r="C217" s="150" t="s">
        <v>951</v>
      </c>
    </row>
    <row r="218" spans="1:3" ht="15" x14ac:dyDescent="0.25">
      <c r="A218" s="150" t="s">
        <v>56</v>
      </c>
      <c r="B218" s="151">
        <v>258737.93919999999</v>
      </c>
      <c r="C218" s="150" t="s">
        <v>952</v>
      </c>
    </row>
    <row r="219" spans="1:3" ht="15" x14ac:dyDescent="0.25">
      <c r="A219" s="150" t="s">
        <v>506</v>
      </c>
      <c r="B219" s="151">
        <v>455419.12</v>
      </c>
      <c r="C219" s="150" t="s">
        <v>953</v>
      </c>
    </row>
    <row r="220" spans="1:3" ht="15" x14ac:dyDescent="0.25">
      <c r="A220" s="150" t="s">
        <v>954</v>
      </c>
      <c r="B220" s="151">
        <v>1800</v>
      </c>
      <c r="C220" s="150" t="s">
        <v>954</v>
      </c>
    </row>
    <row r="221" spans="1:3" ht="15" x14ac:dyDescent="0.25">
      <c r="A221" s="150" t="s">
        <v>955</v>
      </c>
      <c r="B221" s="151">
        <v>71530</v>
      </c>
      <c r="C221" s="150" t="s">
        <v>955</v>
      </c>
    </row>
    <row r="222" spans="1:3" ht="15" x14ac:dyDescent="0.25">
      <c r="A222" s="150" t="s">
        <v>126</v>
      </c>
      <c r="B222" s="151">
        <v>11935</v>
      </c>
      <c r="C222" s="150" t="s">
        <v>956</v>
      </c>
    </row>
    <row r="223" spans="1:3" ht="15" x14ac:dyDescent="0.25">
      <c r="A223" s="150" t="s">
        <v>957</v>
      </c>
      <c r="B223" s="151">
        <v>3820</v>
      </c>
      <c r="C223" s="150" t="s">
        <v>957</v>
      </c>
    </row>
    <row r="224" spans="1:3" ht="15" x14ac:dyDescent="0.25">
      <c r="A224" s="150" t="s">
        <v>127</v>
      </c>
      <c r="B224" s="151">
        <v>40280.239999999998</v>
      </c>
      <c r="C224" s="150" t="s">
        <v>958</v>
      </c>
    </row>
    <row r="225" spans="1:3" ht="15" x14ac:dyDescent="0.25">
      <c r="A225" s="150" t="s">
        <v>959</v>
      </c>
      <c r="B225" s="151">
        <v>9095</v>
      </c>
      <c r="C225" s="150" t="s">
        <v>959</v>
      </c>
    </row>
    <row r="226" spans="1:3" ht="15" x14ac:dyDescent="0.25">
      <c r="A226" s="150" t="s">
        <v>960</v>
      </c>
      <c r="B226" s="151">
        <v>8400</v>
      </c>
      <c r="C226" s="150" t="s">
        <v>960</v>
      </c>
    </row>
    <row r="227" spans="1:3" ht="15" x14ac:dyDescent="0.25">
      <c r="A227" s="150" t="s">
        <v>961</v>
      </c>
      <c r="B227" s="151">
        <v>8045</v>
      </c>
      <c r="C227" s="150" t="s">
        <v>961</v>
      </c>
    </row>
    <row r="228" spans="1:3" ht="15" x14ac:dyDescent="0.25">
      <c r="A228" s="150" t="s">
        <v>135</v>
      </c>
      <c r="B228" s="151">
        <v>43000</v>
      </c>
      <c r="C228" s="150" t="s">
        <v>962</v>
      </c>
    </row>
    <row r="229" spans="1:3" ht="15" x14ac:dyDescent="0.25">
      <c r="A229" s="150" t="s">
        <v>963</v>
      </c>
      <c r="B229" s="151">
        <v>18700</v>
      </c>
      <c r="C229" s="150" t="s">
        <v>963</v>
      </c>
    </row>
    <row r="230" spans="1:3" ht="15" x14ac:dyDescent="0.25">
      <c r="A230" s="150" t="s">
        <v>964</v>
      </c>
      <c r="B230" s="151">
        <v>20500</v>
      </c>
      <c r="C230" s="150" t="s">
        <v>964</v>
      </c>
    </row>
    <row r="231" spans="1:3" ht="15" x14ac:dyDescent="0.25">
      <c r="A231" s="150" t="s">
        <v>107</v>
      </c>
      <c r="B231" s="151">
        <v>13825</v>
      </c>
      <c r="C231" s="150" t="s">
        <v>965</v>
      </c>
    </row>
    <row r="232" spans="1:3" ht="15" x14ac:dyDescent="0.25">
      <c r="A232" s="150" t="s">
        <v>147</v>
      </c>
      <c r="B232" s="151">
        <v>8000</v>
      </c>
      <c r="C232" s="150" t="s">
        <v>966</v>
      </c>
    </row>
    <row r="233" spans="1:3" ht="15" x14ac:dyDescent="0.25">
      <c r="A233" s="150" t="s">
        <v>967</v>
      </c>
      <c r="B233" s="151">
        <v>17300</v>
      </c>
      <c r="C233" s="150" t="s">
        <v>967</v>
      </c>
    </row>
    <row r="234" spans="1:3" ht="15" x14ac:dyDescent="0.25">
      <c r="A234" s="150" t="s">
        <v>1025</v>
      </c>
      <c r="B234" s="151">
        <v>22175.919999999998</v>
      </c>
      <c r="C234" s="150" t="s">
        <v>968</v>
      </c>
    </row>
    <row r="235" spans="1:3" ht="15" x14ac:dyDescent="0.25">
      <c r="A235" s="150" t="s">
        <v>969</v>
      </c>
      <c r="B235" s="151">
        <v>2704</v>
      </c>
      <c r="C235" s="150" t="s">
        <v>969</v>
      </c>
    </row>
    <row r="236" spans="1:3" ht="15" x14ac:dyDescent="0.25">
      <c r="A236" s="150" t="s">
        <v>970</v>
      </c>
      <c r="B236" s="151">
        <v>7800</v>
      </c>
      <c r="C236" s="150" t="s">
        <v>970</v>
      </c>
    </row>
    <row r="237" spans="1:3" ht="15" x14ac:dyDescent="0.25">
      <c r="A237" s="150" t="s">
        <v>971</v>
      </c>
      <c r="B237" s="151">
        <v>8200</v>
      </c>
      <c r="C237" s="150" t="s">
        <v>971</v>
      </c>
    </row>
    <row r="238" spans="1:3" ht="15" x14ac:dyDescent="0.25">
      <c r="A238" s="150" t="s">
        <v>972</v>
      </c>
      <c r="B238" s="151">
        <v>16016</v>
      </c>
      <c r="C238" s="150" t="s">
        <v>972</v>
      </c>
    </row>
    <row r="239" spans="1:3" ht="15" x14ac:dyDescent="0.25">
      <c r="A239" s="150" t="s">
        <v>973</v>
      </c>
      <c r="B239" s="151">
        <v>5810</v>
      </c>
      <c r="C239" s="150" t="s">
        <v>973</v>
      </c>
    </row>
    <row r="240" spans="1:3" ht="15" x14ac:dyDescent="0.25">
      <c r="A240" s="150" t="s">
        <v>974</v>
      </c>
      <c r="B240" s="151">
        <v>22006.400000000001</v>
      </c>
      <c r="C240" s="150" t="s">
        <v>974</v>
      </c>
    </row>
    <row r="241" spans="1:3" ht="15" x14ac:dyDescent="0.25">
      <c r="A241" s="150" t="s">
        <v>975</v>
      </c>
      <c r="B241" s="151">
        <v>14768</v>
      </c>
      <c r="C241" s="150" t="s">
        <v>975</v>
      </c>
    </row>
    <row r="242" spans="1:3" ht="15" x14ac:dyDescent="0.25">
      <c r="A242" s="150" t="s">
        <v>976</v>
      </c>
      <c r="B242" s="151">
        <v>47944</v>
      </c>
      <c r="C242" s="150" t="s">
        <v>976</v>
      </c>
    </row>
    <row r="243" spans="1:3" ht="15" x14ac:dyDescent="0.25">
      <c r="A243" s="150" t="s">
        <v>977</v>
      </c>
      <c r="B243" s="151">
        <v>95850</v>
      </c>
      <c r="C243" s="150" t="s">
        <v>977</v>
      </c>
    </row>
    <row r="244" spans="1:3" ht="15" x14ac:dyDescent="0.25">
      <c r="A244" s="150" t="s">
        <v>978</v>
      </c>
      <c r="B244" s="151">
        <v>45900</v>
      </c>
      <c r="C244" s="150" t="s">
        <v>978</v>
      </c>
    </row>
    <row r="245" spans="1:3" ht="15" x14ac:dyDescent="0.25">
      <c r="A245" s="150" t="s">
        <v>979</v>
      </c>
      <c r="B245" s="151">
        <v>45900</v>
      </c>
      <c r="C245" s="150" t="s">
        <v>979</v>
      </c>
    </row>
    <row r="246" spans="1:3" ht="15" x14ac:dyDescent="0.25">
      <c r="A246" s="150" t="s">
        <v>980</v>
      </c>
      <c r="B246" s="151">
        <v>36450</v>
      </c>
      <c r="C246" s="150" t="s">
        <v>980</v>
      </c>
    </row>
    <row r="247" spans="1:3" ht="15" x14ac:dyDescent="0.25">
      <c r="A247" s="150" t="s">
        <v>981</v>
      </c>
      <c r="B247" s="151">
        <v>39150</v>
      </c>
      <c r="C247" s="150" t="s">
        <v>981</v>
      </c>
    </row>
    <row r="248" spans="1:3" ht="15" x14ac:dyDescent="0.25">
      <c r="A248" s="150" t="s">
        <v>1023</v>
      </c>
      <c r="B248" s="151">
        <v>31761.599999999999</v>
      </c>
      <c r="C248" s="150" t="s">
        <v>982</v>
      </c>
    </row>
    <row r="249" spans="1:3" ht="15" x14ac:dyDescent="0.25">
      <c r="A249" s="150" t="s">
        <v>45</v>
      </c>
      <c r="B249" s="151">
        <v>1856417.68</v>
      </c>
      <c r="C249" s="150" t="s">
        <v>983</v>
      </c>
    </row>
    <row r="250" spans="1:3" ht="15" x14ac:dyDescent="0.25">
      <c r="A250" s="150" t="s">
        <v>480</v>
      </c>
      <c r="B250" s="151">
        <v>3710</v>
      </c>
      <c r="C250" s="150" t="s">
        <v>984</v>
      </c>
    </row>
    <row r="251" spans="1:3" ht="15" x14ac:dyDescent="0.25">
      <c r="A251" s="150" t="s">
        <v>117</v>
      </c>
      <c r="B251" s="151">
        <v>4212</v>
      </c>
      <c r="C251" s="150" t="s">
        <v>985</v>
      </c>
    </row>
    <row r="252" spans="1:3" ht="15" x14ac:dyDescent="0.25">
      <c r="A252" s="150" t="s">
        <v>986</v>
      </c>
      <c r="B252" s="151">
        <v>83558.8</v>
      </c>
      <c r="C252" s="150" t="s">
        <v>986</v>
      </c>
    </row>
    <row r="253" spans="1:3" ht="15" x14ac:dyDescent="0.25">
      <c r="A253" s="150" t="s">
        <v>987</v>
      </c>
      <c r="B253" s="151">
        <v>36483.199999999997</v>
      </c>
      <c r="C253" s="150" t="s">
        <v>987</v>
      </c>
    </row>
    <row r="254" spans="1:3" ht="15" x14ac:dyDescent="0.25">
      <c r="A254" s="150" t="s">
        <v>988</v>
      </c>
      <c r="B254" s="151">
        <v>42182.400000000001</v>
      </c>
      <c r="C254" s="150" t="s">
        <v>988</v>
      </c>
    </row>
    <row r="255" spans="1:3" ht="15" x14ac:dyDescent="0.25">
      <c r="A255" s="150" t="s">
        <v>486</v>
      </c>
      <c r="B255" s="151">
        <v>7600</v>
      </c>
      <c r="C255" s="150" t="s">
        <v>989</v>
      </c>
    </row>
    <row r="256" spans="1:3" ht="15" x14ac:dyDescent="0.25">
      <c r="A256" s="150" t="s">
        <v>990</v>
      </c>
      <c r="B256" s="151">
        <v>2444</v>
      </c>
      <c r="C256" s="150" t="s">
        <v>990</v>
      </c>
    </row>
    <row r="257" spans="1:3" ht="15" x14ac:dyDescent="0.25">
      <c r="A257" s="150" t="s">
        <v>991</v>
      </c>
      <c r="B257" s="151">
        <v>25272</v>
      </c>
      <c r="C257" s="150" t="s">
        <v>991</v>
      </c>
    </row>
    <row r="258" spans="1:3" ht="15" x14ac:dyDescent="0.25">
      <c r="A258" s="150" t="s">
        <v>503</v>
      </c>
      <c r="B258" s="151">
        <v>16943.68</v>
      </c>
      <c r="C258" s="150" t="s">
        <v>992</v>
      </c>
    </row>
    <row r="259" spans="1:3" ht="15" x14ac:dyDescent="0.25">
      <c r="A259" s="150" t="s">
        <v>993</v>
      </c>
      <c r="B259" s="151">
        <v>10582</v>
      </c>
      <c r="C259" s="150" t="s">
        <v>993</v>
      </c>
    </row>
    <row r="260" spans="1:3" ht="15" x14ac:dyDescent="0.25">
      <c r="A260" s="150" t="s">
        <v>994</v>
      </c>
      <c r="B260" s="151">
        <v>47200</v>
      </c>
      <c r="C260" s="150" t="s">
        <v>994</v>
      </c>
    </row>
    <row r="261" spans="1:3" ht="15" x14ac:dyDescent="0.25">
      <c r="A261" s="150" t="s">
        <v>995</v>
      </c>
      <c r="B261" s="151">
        <v>19133.919999999998</v>
      </c>
      <c r="C261" s="150" t="s">
        <v>995</v>
      </c>
    </row>
    <row r="262" spans="1:3" ht="15" x14ac:dyDescent="0.25">
      <c r="A262" s="150" t="s">
        <v>996</v>
      </c>
      <c r="B262" s="151">
        <v>15250</v>
      </c>
      <c r="C262" s="150" t="s">
        <v>996</v>
      </c>
    </row>
    <row r="263" spans="1:3" ht="15" x14ac:dyDescent="0.25">
      <c r="A263" s="150" t="s">
        <v>997</v>
      </c>
      <c r="B263" s="151">
        <v>30940</v>
      </c>
      <c r="C263" s="150" t="s">
        <v>997</v>
      </c>
    </row>
    <row r="264" spans="1:3" ht="15" x14ac:dyDescent="0.25">
      <c r="A264" s="150" t="s">
        <v>129</v>
      </c>
      <c r="B264" s="151">
        <v>10010</v>
      </c>
      <c r="C264" s="150" t="s">
        <v>998</v>
      </c>
    </row>
    <row r="265" spans="1:3" ht="15" x14ac:dyDescent="0.25">
      <c r="A265" s="150" t="s">
        <v>95</v>
      </c>
      <c r="B265" s="151">
        <v>9568</v>
      </c>
      <c r="C265" s="150" t="s">
        <v>999</v>
      </c>
    </row>
    <row r="266" spans="1:3" ht="15" x14ac:dyDescent="0.25">
      <c r="A266" s="150" t="s">
        <v>1000</v>
      </c>
      <c r="B266" s="151">
        <v>3850</v>
      </c>
      <c r="C266" s="150" t="s">
        <v>1000</v>
      </c>
    </row>
    <row r="267" spans="1:3" ht="15" x14ac:dyDescent="0.25">
      <c r="A267" s="150" t="s">
        <v>1001</v>
      </c>
      <c r="B267" s="151">
        <v>1825</v>
      </c>
      <c r="C267" s="150" t="s">
        <v>1001</v>
      </c>
    </row>
    <row r="268" spans="1:3" ht="15" x14ac:dyDescent="0.25">
      <c r="A268" s="150" t="s">
        <v>1002</v>
      </c>
      <c r="B268" s="151">
        <v>1200</v>
      </c>
      <c r="C268" s="150" t="s">
        <v>1002</v>
      </c>
    </row>
    <row r="269" spans="1:3" ht="15" x14ac:dyDescent="0.25">
      <c r="A269" s="150" t="s">
        <v>491</v>
      </c>
      <c r="B269" s="151">
        <v>15050</v>
      </c>
      <c r="C269" s="150" t="s">
        <v>1003</v>
      </c>
    </row>
    <row r="270" spans="1:3" ht="15" x14ac:dyDescent="0.25">
      <c r="A270" s="150" t="s">
        <v>1004</v>
      </c>
      <c r="B270" s="151">
        <v>51800</v>
      </c>
      <c r="C270" s="150" t="s">
        <v>1004</v>
      </c>
    </row>
    <row r="271" spans="1:3" ht="14.25" customHeight="1" x14ac:dyDescent="0.25">
      <c r="A271" s="150" t="s">
        <v>136</v>
      </c>
      <c r="B271" s="151">
        <v>20885</v>
      </c>
      <c r="C271" s="150" t="s">
        <v>1005</v>
      </c>
    </row>
    <row r="272" spans="1:3" ht="15" x14ac:dyDescent="0.25">
      <c r="A272" s="150" t="s">
        <v>1006</v>
      </c>
      <c r="B272" s="151">
        <v>3244.5</v>
      </c>
      <c r="C272" s="150" t="s">
        <v>1006</v>
      </c>
    </row>
    <row r="273" spans="1:3" ht="15" x14ac:dyDescent="0.25">
      <c r="A273" s="150" t="s">
        <v>1007</v>
      </c>
      <c r="B273" s="151">
        <v>2700</v>
      </c>
      <c r="C273" s="150" t="s">
        <v>1007</v>
      </c>
    </row>
    <row r="274" spans="1:3" ht="15" x14ac:dyDescent="0.25">
      <c r="A274" s="150" t="s">
        <v>1008</v>
      </c>
      <c r="B274" s="151">
        <v>9900</v>
      </c>
      <c r="C274" s="150" t="s">
        <v>1008</v>
      </c>
    </row>
    <row r="275" spans="1:3" ht="15" x14ac:dyDescent="0.25">
      <c r="A275" s="150" t="s">
        <v>1009</v>
      </c>
      <c r="B275" s="151">
        <v>34216</v>
      </c>
      <c r="C275" s="150" t="s">
        <v>1009</v>
      </c>
    </row>
    <row r="276" spans="1:3" ht="15" x14ac:dyDescent="0.25">
      <c r="A276" s="150" t="s">
        <v>1010</v>
      </c>
      <c r="B276" s="151">
        <v>1781</v>
      </c>
      <c r="C276" s="150" t="s">
        <v>1010</v>
      </c>
    </row>
    <row r="277" spans="1:3" ht="18" customHeight="1" x14ac:dyDescent="0.25">
      <c r="A277" s="150" t="s">
        <v>1011</v>
      </c>
      <c r="B277" s="151">
        <v>2595</v>
      </c>
      <c r="C277" s="150" t="s">
        <v>1011</v>
      </c>
    </row>
    <row r="278" spans="1:3" ht="15" x14ac:dyDescent="0.25">
      <c r="A278" s="150" t="s">
        <v>1012</v>
      </c>
      <c r="B278" s="151">
        <v>1456</v>
      </c>
      <c r="C278" s="150" t="s">
        <v>1012</v>
      </c>
    </row>
  </sheetData>
  <autoFilter ref="A1:D278" xr:uid="{00000000-0009-0000-0000-000007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5"/>
  <dimension ref="A1:G33"/>
  <sheetViews>
    <sheetView showGridLines="0" topLeftCell="A26" zoomScale="138" zoomScaleNormal="138" workbookViewId="0">
      <selection activeCell="H24" sqref="H24"/>
    </sheetView>
  </sheetViews>
  <sheetFormatPr baseColWidth="10" defaultColWidth="10.42578125" defaultRowHeight="15" x14ac:dyDescent="0.25"/>
  <cols>
    <col min="1" max="1" width="10.42578125" style="2"/>
    <col min="2" max="2" width="56.42578125" style="2" customWidth="1"/>
    <col min="3" max="3" width="16.85546875" style="2" customWidth="1"/>
    <col min="4" max="4" width="12" style="2" bestFit="1" customWidth="1"/>
    <col min="5" max="5" width="13.42578125" style="2" bestFit="1" customWidth="1"/>
    <col min="6" max="16384" width="10.42578125" style="2"/>
  </cols>
  <sheetData>
    <row r="1" spans="1:5" ht="21" x14ac:dyDescent="0.25">
      <c r="D1" s="182" t="s">
        <v>1033</v>
      </c>
      <c r="E1" s="199">
        <f>+'3. EQUIPO E INSTRUMENTAL'!T1</f>
        <v>534.54999999999995</v>
      </c>
    </row>
    <row r="3" spans="1:5" s="444" customFormat="1" ht="29.1" customHeight="1" x14ac:dyDescent="0.4">
      <c r="A3" s="560" t="s">
        <v>1061</v>
      </c>
      <c r="B3" s="561"/>
      <c r="C3" s="561"/>
      <c r="D3" s="561"/>
      <c r="E3" s="561"/>
    </row>
    <row r="5" spans="1:5" x14ac:dyDescent="0.25">
      <c r="A5" s="167" t="s">
        <v>1062</v>
      </c>
    </row>
    <row r="6" spans="1:5" x14ac:dyDescent="0.25">
      <c r="C6" s="287" t="s">
        <v>1151</v>
      </c>
      <c r="D6" s="287"/>
      <c r="E6" s="287" t="s">
        <v>1152</v>
      </c>
    </row>
    <row r="7" spans="1:5" x14ac:dyDescent="0.25">
      <c r="A7" s="559" t="s">
        <v>1044</v>
      </c>
      <c r="B7" s="185" t="s">
        <v>1065</v>
      </c>
      <c r="C7" s="183">
        <f>+'1. COSTO HONORARIOS PROF'!C11</f>
        <v>1271384.8999999999</v>
      </c>
      <c r="D7" s="202"/>
      <c r="E7" s="280">
        <f>+C7/E$1</f>
        <v>2378.4209147881397</v>
      </c>
    </row>
    <row r="8" spans="1:5" x14ac:dyDescent="0.25">
      <c r="A8" s="559"/>
      <c r="B8" s="185" t="s">
        <v>1107</v>
      </c>
      <c r="C8" s="222">
        <f>+C7/11</f>
        <v>115580.44545454545</v>
      </c>
      <c r="E8" s="281">
        <f t="shared" ref="E8:E32" si="0">+C8/E$1</f>
        <v>216.22008316255815</v>
      </c>
    </row>
    <row r="9" spans="1:5" x14ac:dyDescent="0.25">
      <c r="A9" s="559"/>
      <c r="B9" s="447" t="s">
        <v>1064</v>
      </c>
      <c r="C9" s="445">
        <f>+C7+C8</f>
        <v>1386965.3454545455</v>
      </c>
      <c r="E9" s="446">
        <f t="shared" si="0"/>
        <v>2594.640997950698</v>
      </c>
    </row>
    <row r="10" spans="1:5" x14ac:dyDescent="0.25">
      <c r="E10" s="282"/>
    </row>
    <row r="11" spans="1:5" x14ac:dyDescent="0.25">
      <c r="A11" s="167" t="s">
        <v>1052</v>
      </c>
      <c r="E11" s="282"/>
    </row>
    <row r="12" spans="1:5" x14ac:dyDescent="0.25">
      <c r="E12" s="282"/>
    </row>
    <row r="13" spans="1:5" x14ac:dyDescent="0.25">
      <c r="A13" s="559" t="s">
        <v>1045</v>
      </c>
      <c r="B13" s="185" t="s">
        <v>152</v>
      </c>
      <c r="C13" s="183">
        <f>'2. GASTOS FIJOS MENSUALES'!C9</f>
        <v>1683816.7932429167</v>
      </c>
      <c r="D13" s="202"/>
      <c r="E13" s="280">
        <f t="shared" si="0"/>
        <v>3149.9706168607554</v>
      </c>
    </row>
    <row r="14" spans="1:5" x14ac:dyDescent="0.25">
      <c r="A14" s="559"/>
      <c r="B14" s="186" t="s">
        <v>1042</v>
      </c>
      <c r="C14" s="201">
        <f>C13/11</f>
        <v>153074.25393117426</v>
      </c>
      <c r="E14" s="283">
        <f t="shared" si="0"/>
        <v>286.36096516915961</v>
      </c>
    </row>
    <row r="15" spans="1:5" x14ac:dyDescent="0.25">
      <c r="A15" s="559"/>
      <c r="B15" s="447" t="s">
        <v>1043</v>
      </c>
      <c r="C15" s="445">
        <f>C13+C14</f>
        <v>1836891.047174091</v>
      </c>
      <c r="E15" s="446">
        <f t="shared" si="0"/>
        <v>3436.3315820299154</v>
      </c>
    </row>
    <row r="16" spans="1:5" x14ac:dyDescent="0.25">
      <c r="E16" s="282"/>
    </row>
    <row r="17" spans="1:7" x14ac:dyDescent="0.25">
      <c r="A17" s="167" t="s">
        <v>1053</v>
      </c>
      <c r="E17" s="282"/>
    </row>
    <row r="18" spans="1:7" x14ac:dyDescent="0.25">
      <c r="A18" s="457" t="s">
        <v>1214</v>
      </c>
      <c r="E18" s="282"/>
    </row>
    <row r="19" spans="1:7" x14ac:dyDescent="0.25">
      <c r="A19" s="559" t="s">
        <v>1051</v>
      </c>
      <c r="B19" s="189" t="s">
        <v>1049</v>
      </c>
      <c r="C19" s="171">
        <f>SUMIF('3. EQUIPO E INSTRUMENTAL'!P6:P142,D19,'3. EQUIPO E INSTRUMENTAL'!Q6:Q142)</f>
        <v>109752.82999999999</v>
      </c>
      <c r="D19" s="195">
        <v>10</v>
      </c>
      <c r="E19" s="284">
        <f t="shared" si="0"/>
        <v>205.31817416518567</v>
      </c>
      <c r="G19" s="457"/>
    </row>
    <row r="20" spans="1:7" x14ac:dyDescent="0.25">
      <c r="A20" s="559"/>
      <c r="B20" s="189" t="s">
        <v>153</v>
      </c>
      <c r="C20" s="171">
        <f>SUMIF('3. EQUIPO E INSTRUMENTAL'!P6:P142,D20,'3. EQUIPO E INSTRUMENTAL'!Q6:Q142)</f>
        <v>2209959.8712666663</v>
      </c>
      <c r="D20" s="195">
        <v>5</v>
      </c>
      <c r="E20" s="284">
        <f t="shared" si="0"/>
        <v>4134.243515605026</v>
      </c>
    </row>
    <row r="21" spans="1:7" x14ac:dyDescent="0.25">
      <c r="A21" s="559"/>
      <c r="B21" s="189" t="s">
        <v>1047</v>
      </c>
      <c r="C21" s="171">
        <f>SUMIF('3. EQUIPO E INSTRUMENTAL'!P6:P142,D21,'3. EQUIPO E INSTRUMENTAL'!Q6:Q142)</f>
        <v>0</v>
      </c>
      <c r="D21" s="195">
        <v>3</v>
      </c>
      <c r="E21" s="284">
        <f t="shared" si="0"/>
        <v>0</v>
      </c>
    </row>
    <row r="22" spans="1:7" x14ac:dyDescent="0.25">
      <c r="A22" s="559"/>
      <c r="B22" s="189" t="s">
        <v>1048</v>
      </c>
      <c r="C22" s="171">
        <f>SUMIF('3. EQUIPO E INSTRUMENTAL'!P6:P142,D22,'3. EQUIPO E INSTRUMENTAL'!Q6:Q142)</f>
        <v>0</v>
      </c>
      <c r="D22" s="195">
        <v>2</v>
      </c>
      <c r="E22" s="284">
        <f t="shared" si="0"/>
        <v>0</v>
      </c>
    </row>
    <row r="23" spans="1:7" x14ac:dyDescent="0.25">
      <c r="A23" s="559"/>
      <c r="B23" s="189" t="s">
        <v>1050</v>
      </c>
      <c r="C23" s="171">
        <f>SUMIF('3. EQUIPO E INSTRUMENTAL'!P6:P142,D23,'3. EQUIPO E INSTRUMENTAL'!Q6:Q142)</f>
        <v>0</v>
      </c>
      <c r="D23" s="195">
        <v>1</v>
      </c>
      <c r="E23" s="284">
        <f t="shared" si="0"/>
        <v>0</v>
      </c>
    </row>
    <row r="24" spans="1:7" x14ac:dyDescent="0.25">
      <c r="A24" s="559"/>
      <c r="B24" s="448" t="s">
        <v>1054</v>
      </c>
      <c r="C24" s="449">
        <f>SUM(C19:C23)/11</f>
        <v>210882.97284242421</v>
      </c>
      <c r="D24" s="202"/>
      <c r="E24" s="450">
        <f t="shared" si="0"/>
        <v>394.50560816092832</v>
      </c>
    </row>
    <row r="25" spans="1:7" x14ac:dyDescent="0.25">
      <c r="E25" s="285"/>
    </row>
    <row r="26" spans="1:7" x14ac:dyDescent="0.25">
      <c r="A26" s="167" t="s">
        <v>1055</v>
      </c>
      <c r="C26" s="202"/>
      <c r="E26" s="285"/>
    </row>
    <row r="27" spans="1:7" x14ac:dyDescent="0.25">
      <c r="E27" s="285"/>
    </row>
    <row r="28" spans="1:7" x14ac:dyDescent="0.25">
      <c r="A28" s="559" t="s">
        <v>1063</v>
      </c>
      <c r="B28" s="172" t="s">
        <v>1066</v>
      </c>
      <c r="C28" s="191">
        <f>+C9</f>
        <v>1386965.3454545455</v>
      </c>
      <c r="D28" s="202"/>
      <c r="E28" s="286">
        <f t="shared" si="0"/>
        <v>2594.640997950698</v>
      </c>
    </row>
    <row r="29" spans="1:7" x14ac:dyDescent="0.25">
      <c r="A29" s="559"/>
      <c r="B29" s="172" t="s">
        <v>1056</v>
      </c>
      <c r="C29" s="191">
        <f>+C15</f>
        <v>1836891.047174091</v>
      </c>
      <c r="D29" s="207"/>
      <c r="E29" s="286">
        <f t="shared" si="0"/>
        <v>3436.3315820299154</v>
      </c>
    </row>
    <row r="30" spans="1:7" x14ac:dyDescent="0.25">
      <c r="A30" s="559"/>
      <c r="B30" s="134" t="s">
        <v>1057</v>
      </c>
      <c r="C30" s="191">
        <f>+C24</f>
        <v>210882.97284242421</v>
      </c>
      <c r="D30" s="207"/>
      <c r="E30" s="286">
        <f t="shared" si="0"/>
        <v>394.50560816092832</v>
      </c>
    </row>
    <row r="31" spans="1:7" x14ac:dyDescent="0.25">
      <c r="A31" s="559"/>
      <c r="B31" s="451" t="s">
        <v>1058</v>
      </c>
      <c r="C31" s="452">
        <f>+(C9+C15+C24)/'1. COSTO HONORARIOS PROF'!C18</f>
        <v>26421.072042085081</v>
      </c>
      <c r="E31" s="453">
        <f t="shared" si="0"/>
        <v>49.426755293396468</v>
      </c>
      <c r="F31" s="202"/>
    </row>
    <row r="32" spans="1:7" s="434" customFormat="1" ht="18.75" x14ac:dyDescent="0.3">
      <c r="A32" s="559"/>
      <c r="B32" s="454" t="s">
        <v>1059</v>
      </c>
      <c r="C32" s="455">
        <f>+C31/60</f>
        <v>440.35120070141801</v>
      </c>
      <c r="E32" s="456">
        <f t="shared" si="0"/>
        <v>0.82377925488994119</v>
      </c>
    </row>
    <row r="33" spans="5:5" x14ac:dyDescent="0.25">
      <c r="E33" s="282"/>
    </row>
  </sheetData>
  <sheetProtection selectLockedCells="1" selectUnlockedCells="1"/>
  <mergeCells count="5">
    <mergeCell ref="A28:A32"/>
    <mergeCell ref="A7:A9"/>
    <mergeCell ref="A13:A15"/>
    <mergeCell ref="A19:A24"/>
    <mergeCell ref="A3:E3"/>
  </mergeCells>
  <pageMargins left="0.7" right="0.7" top="0.75" bottom="0.75" header="0.51180555555555551" footer="0.51180555555555551"/>
  <pageSetup firstPageNumber="0" orientation="portrait" horizontalDpi="300" verticalDpi="30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6 6 7 e d 9 a 5 - 6 a 3 8 - 4 2 6 d - a 0 0 9 - 2 8 b 7 b 9 8 5 3 0 8 3 "   x m l n s = " h t t p : / / s c h e m a s . m i c r o s o f t . c o m / D a t a M a s h u p " > A A A A A L I D A A B Q S w M E F A A C A A g A L 1 z H U q U U 6 R S j A A A A 9 Q A A A B I A H A B D b 2 5 m a W c v U G F j a 2 F n Z S 5 4 b W w g o h g A K K A U A A A A A A A A A A A A A A A A A A A A A A A A A A A A h Y + x D o I w G I R f h X S n L c V B y U 8 Z X C U x I R r X p l R o h G J o s b y b g 4 / k K 4 h R 1 M 3 x v r t L 7 u 7 X G 2 R j 2 w Q X 1 V v d m R R F m K J A G d m V 2 l Q p G t w x X K K M w 1 b I k 6 h U M I W N T U a r U 1 Q 7 d 0 4 I 8 d 5 j H + O u r w i j N C K H f F P I W r U i 1 M Y 6 Y a R C n 1 b 5 v 4 U 4 7 F 9 j O M O r G C 8 Y w x T I z C D X 5 u u z a e 7 T / Y G w H h o 3 9 I o r E + 4 K I L M E 8 r 7 A H 1 B L A w Q U A A I A C A A v X M d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L 1 z H U i 7 + e / 2 t A A A A V g E A A B M A H A B G b 3 J t d W x h c y 9 T Z W N 0 a W 9 u M S 5 t I K I Y A C i g F A A A A A A A A A A A A A A A A A A A A A A A A A A A A L W O s Q 6 C M B C G d 5 K + Q 1 M W S A y l O i l x 0 s l R S J x L u U g T 6 J H 2 0 N e 3 w s L g 6 i 1 3 u d x 9 3 x / A k E X H 6 7 W r i i U s C b 3 2 0 H E 9 W X 7 m A x B L e K w a Z 2 8 g b m 4 B X X F F M 4 / g K H t A W 1 z Q U Z x D J n q i K Z y k J D t h B 0 a P r c V i 0 k / r d H j H S + N l x I o 8 Z 4 l 1 W + 5 W n I p 9 q Y 7 i T 3 K p l C w P c l H k + W 7 l p y J i X u A p 6 g l 5 o 9 s B v g H u Y N B 3 R Y P L J l t j b M L / / K s + U E s B A i 0 A F A A C A A g A L 1 z H U q U U 6 R S j A A A A 9 Q A A A B I A A A A A A A A A A A A A A A A A A A A A A E N v b m Z p Z y 9 Q Y W N r Y W d l L n h t b F B L A Q I t A B Q A A g A I A C 9 c x 1 I P y u m r p A A A A O k A A A A T A A A A A A A A A A A A A A A A A O 8 A A A B b Q 2 9 u d G V u d F 9 U e X B l c 1 0 u e G 1 s U E s B A i 0 A F A A C A A g A L 1 z H U i 7 + e / 2 t A A A A V g E A A B M A A A A A A A A A A A A A A A A A 4 A E A A E Z v c m 1 1 b G F z L 1 N l Y 3 R p b 2 4 x L m 1 Q S w U G A A A A A A M A A w D C A A A A 2 g I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U A 8 A A A A A A A A u D w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Y X B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J l Y 2 9 y Z C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2 L T A 3 V D E 3 O j M w O j M 5 L j Q 5 M z I z N D V a I i A v P j x F b n R y e S B U e X B l P S J G a W x s Q 2 9 s d W 1 u V H l w Z X M i I F Z h b H V l P S J z Q m d B P S I g L z 4 8 R W 5 0 c n k g V H l w Z T 0 i R m l s b E N v b H V t b k 5 h b W V z I i B W Y W x 1 Z T 0 i c 1 s m c X V v d D t O Y W 1 l J n F 1 b 3 Q 7 L C Z x d W 9 0 O 1 Z h b H V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X B p L 0 F 1 d G 9 S Z W 1 v d m V k Q 2 9 s d W 1 u c z E u e 0 5 h b W U s M H 0 m c X V v d D s s J n F 1 b 3 Q 7 U 2 V j d G l v b j E v Y X B p L 0 F 1 d G 9 S Z W 1 v d m V k Q 2 9 s d W 1 u c z E u e 1 Z h b H V l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2 F w a S 9 B d X R v U m V t b 3 Z l Z E N v b H V t b n M x L n t O Y W 1 l L D B 9 J n F 1 b 3 Q 7 L C Z x d W 9 0 O 1 N l Y 3 R p b 2 4 x L 2 F w a S 9 B d X R v U m V t b 3 Z l Z E N v b H V t b n M x L n t W Y W x 1 Z S w x f S Z x d W 9 0 O 1 0 s J n F 1 b 3 Q 7 U m V s Y X R p b 2 5 z a G l w S W 5 m b y Z x d W 9 0 O z p b X X 0 i I C 8 + P E V u d H J 5 I F R 5 c G U 9 I l F 1 Z X J 5 S U Q i I F Z h b H V l P S J z Z j k x Z G Q 0 Y W Q t M W F m O C 0 0 O T g 5 L T l i Z T A t Y T A 5 M z l k Y 2 I 0 Z D k 1 I i A v P j w v U 3 R h Y m x l R W 5 0 c m l l c z 4 8 L 0 l 0 Z W 0 + P E l 0 Z W 0 + P E l 0 Z W 1 M b 2 N h d G l v b j 4 8 S X R l b V R 5 c G U + R m 9 y b X V s Y T w v S X R l b V R 5 c G U + P E l 0 Z W 1 Q Y X R o P l N l Y 3 R p b 2 4 x L 2 F w a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D b 2 x 1 b W 5 U e X B l c y I g V m F s d W U 9 I n N C Z 0 E 9 I i A v P j x F b n R y e S B U e X B l P S J G a W x s T G F z d F V w Z G F 0 Z W Q i I F Z h b H V l P S J k M j A y M S 0 w N i 0 w N 1 Q x N z o z M D o z O C 4 0 N z c 2 N T c 2 W i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B Z G R l Z F R v R G F 0 Y U 1 v Z G V s I i B W Y W x 1 Z T 0 i b D A i I C 8 + P E V u d H J 5 I F R 5 c G U 9 I k Z p b G x D b 3 V u d C I g V m F s d W U 9 I m w z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R d W V y e U l E I i B W Y W x 1 Z T 0 i c 2 I x N T I z M D d j L T R i O G Y t N G Z m Y y 1 h Z G Y 1 L T F i N j Y y M j g 4 M G Z m Y i I g L z 4 8 R W 5 0 c n k g V H l w Z T 0 i R m l s b E N v b H V t b k 5 h b W V z I i B W Y W x 1 Z T 0 i c 1 s m c X V v d D t O Y W 1 l J n F 1 b 3 Q 7 L C Z x d W 9 0 O 1 Z h b H V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M j A x O S 9 B d X R v U m V t b 3 Z l Z E N v b H V t b n M x L n t O Y W 1 l L D B 9 J n F 1 b 3 Q 7 L C Z x d W 9 0 O 1 N l Y 3 R p b 2 4 x L z I w M T k v Q X V 0 b 1 J l b W 9 2 Z W R D b 2 x 1 b W 5 z M S 5 7 V m F s d W U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M j A x O S 9 B d X R v U m V t b 3 Z l Z E N v b H V t b n M x L n t O Y W 1 l L D B 9 J n F 1 b 3 Q 7 L C Z x d W 9 0 O 1 N l Y 3 R p b 2 4 x L z I w M T k v Q X V 0 b 1 J l b W 9 2 Z W R D b 2 x 1 b W 5 z M S 5 7 V m F s d W U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z I w M T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S 9 D b 2 5 2 Z X J 0 Z W Q l M j B 0 b y U y M F R h Y m x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L B W R T c 5 j j d C m t J c S M N T h 6 Q A A A A A A g A A A A A A A 2 Y A A M A A A A A Q A A A A / r v c R + w H X W 4 V U b / I m l 3 a 2 A A A A A A E g A A A o A A A A B A A A A B R j a A 3 e 0 J 2 W X w s 2 m Y N s 0 + 1 U A A A A H D C B y P s v 8 c Z l S C A v N 3 7 0 i H f / 2 X + S 4 h 4 7 a T N n f j a N d d 1 x / O R T r e V I n H B O / I + e i H C 0 B S l H 5 K U A L w C E x f Y N d s + D c c v 6 j C 3 u e V a r m J m S p 7 0 R K C x F A A A A D V N d g 3 P U V z s l e / B y S A q A S Y p O Q 4 p < / D a t a M a s h u p > 
</file>

<file path=customXml/itemProps1.xml><?xml version="1.0" encoding="utf-8"?>
<ds:datastoreItem xmlns:ds="http://schemas.openxmlformats.org/officeDocument/2006/customXml" ds:itemID="{05699069-D9DF-467C-A8AD-A9FA86BD406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1. COSTO HONORARIOS PROF</vt:lpstr>
      <vt:lpstr>2. GASTOS FIJOS MENSUALES</vt:lpstr>
      <vt:lpstr>3. EQUIPO E INSTRUMENTAL</vt:lpstr>
      <vt:lpstr>4. TOTAL GTS FIJOS Consult  (2)</vt:lpstr>
      <vt:lpstr>3. EQUIPO E INSTRUMENTAL origin</vt:lpstr>
      <vt:lpstr>Sheet1</vt:lpstr>
      <vt:lpstr>Cotizacion Rino</vt:lpstr>
      <vt:lpstr>Cotizacion Carlos Izquierdo</vt:lpstr>
      <vt:lpstr>4. TOTAL GASTOS FIJOS</vt:lpstr>
      <vt:lpstr>4. TOTAL GTS FIJOS Consult Virt</vt:lpstr>
      <vt:lpstr>5. GASTOS VARIABLES</vt:lpstr>
      <vt:lpstr>6. TARIFAS MÍNIMAS</vt:lpstr>
      <vt:lpstr>Hoja1</vt:lpstr>
      <vt:lpstr>6. TARIFAS MÍNIMAS para pivot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Fiscal</dc:creator>
  <cp:keywords/>
  <dc:description/>
  <cp:lastModifiedBy>Fiscal4</cp:lastModifiedBy>
  <cp:revision/>
  <cp:lastPrinted>2024-11-18T20:20:13Z</cp:lastPrinted>
  <dcterms:created xsi:type="dcterms:W3CDTF">2017-01-16T16:14:10Z</dcterms:created>
  <dcterms:modified xsi:type="dcterms:W3CDTF">2024-12-04T22:51:43Z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